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updateLinks="never" codeName="ThisWorkbook" defaultThemeVersion="124226"/>
  <mc:AlternateContent xmlns:mc="http://schemas.openxmlformats.org/markup-compatibility/2006">
    <mc:Choice Requires="x15">
      <x15ac:absPath xmlns:x15ac="http://schemas.microsoft.com/office/spreadsheetml/2010/11/ac" url="C:\Users\Snehankita\Dropbox\Praveen Design\LLC single output\ACDC 200W\Documents\"/>
    </mc:Choice>
  </mc:AlternateContent>
  <xr:revisionPtr revIDLastSave="0" documentId="13_ncr:1_{BA355BC7-7BF7-403B-B326-4B8253D5969D}"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9040" windowHeight="1572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 l="1"/>
  <c r="E97" i="1" l="1"/>
  <c r="E100" i="1" l="1"/>
  <c r="I7" i="13"/>
  <c r="I9" i="13" s="1"/>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B76" i="14"/>
  <c r="C76" i="14" s="1"/>
  <c r="D76" i="14" s="1"/>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8" i="13"/>
  <c r="I10" i="13" l="1"/>
  <c r="D18" i="13"/>
  <c r="D64" i="14"/>
  <c r="R64" i="14" s="1"/>
  <c r="T64" i="14" s="1"/>
  <c r="R70" i="14"/>
  <c r="T70" i="14" s="1"/>
  <c r="D70" i="14"/>
  <c r="D80" i="14"/>
  <c r="R80" i="14" s="1"/>
  <c r="D38" i="14"/>
  <c r="R38" i="14" s="1"/>
  <c r="S38" i="14" s="1"/>
  <c r="D48" i="14"/>
  <c r="R48" i="14" s="1"/>
  <c r="T48" i="14" s="1"/>
  <c r="D54" i="14"/>
  <c r="R54" i="14" s="1"/>
  <c r="T54" i="14" s="1"/>
  <c r="D72" i="14"/>
  <c r="R72" i="14" s="1"/>
  <c r="R78" i="14"/>
  <c r="T78" i="14" s="1"/>
  <c r="D78" i="14"/>
  <c r="R82" i="14"/>
  <c r="T82" i="14" s="1"/>
  <c r="D82" i="14"/>
  <c r="R56" i="14"/>
  <c r="S56" i="14" s="1"/>
  <c r="D56" i="14"/>
  <c r="D62" i="14"/>
  <c r="R62" i="14" s="1"/>
  <c r="D66" i="14"/>
  <c r="R66" i="14" s="1"/>
  <c r="T66" i="14" s="1"/>
  <c r="D40" i="14"/>
  <c r="R40" i="14" s="1"/>
  <c r="T40" i="14" s="1"/>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s="1"/>
  <c r="D94" i="14"/>
  <c r="R94" i="14" s="1"/>
  <c r="D88" i="14"/>
  <c r="R88" i="14" s="1"/>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142" i="14"/>
  <c r="O239" i="14"/>
  <c r="O138" i="14"/>
  <c r="O200" i="14"/>
  <c r="O215" i="14"/>
  <c r="O338" i="14"/>
  <c r="O314" i="14"/>
  <c r="O176" i="14"/>
  <c r="O327" i="14"/>
  <c r="O343" i="14"/>
  <c r="O129" i="14"/>
  <c r="O146" i="14"/>
  <c r="O179" i="14"/>
  <c r="O250" i="14"/>
  <c r="O155" i="14"/>
  <c r="U20" i="14" l="1"/>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M82" i="14" l="1"/>
  <c r="U30" i="14"/>
  <c r="U12" i="14"/>
  <c r="U27" i="14"/>
  <c r="U28" i="14"/>
  <c r="U13" i="14"/>
  <c r="U29" i="14"/>
  <c r="U26"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U25" i="14" l="1"/>
  <c r="N92" i="14" s="1"/>
  <c r="O92" i="14" s="1"/>
  <c r="F22" i="14"/>
  <c r="H26" i="11"/>
  <c r="I26" i="11" s="1"/>
  <c r="N58" i="14"/>
  <c r="P58" i="14" s="1"/>
  <c r="F39" i="14"/>
  <c r="U39" i="14" s="1"/>
  <c r="F51" i="14"/>
  <c r="H51" i="14" s="1"/>
  <c r="N41" i="14"/>
  <c r="P41" i="14" s="1"/>
  <c r="N90" i="14"/>
  <c r="F626" i="14"/>
  <c r="N65" i="14"/>
  <c r="P65" i="14" s="1"/>
  <c r="N43" i="14"/>
  <c r="P43" i="14" s="1"/>
  <c r="F60" i="14"/>
  <c r="U60" i="14" s="1"/>
  <c r="J41" i="14"/>
  <c r="K41" i="14" s="1"/>
  <c r="N55" i="14"/>
  <c r="P55" i="14" s="1"/>
  <c r="F83" i="14"/>
  <c r="G83" i="14" s="1"/>
  <c r="G31" i="14"/>
  <c r="N36" i="14"/>
  <c r="O36" i="14" s="1"/>
  <c r="F89" i="14"/>
  <c r="H89" i="14" s="1"/>
  <c r="N68" i="14"/>
  <c r="J73" i="14"/>
  <c r="L73" i="14" s="1"/>
  <c r="N40" i="14"/>
  <c r="F101" i="14"/>
  <c r="F91" i="14"/>
  <c r="G91" i="14" s="1"/>
  <c r="N69" i="14"/>
  <c r="P69" i="14" s="1"/>
  <c r="F47" i="14"/>
  <c r="G47" i="14" s="1"/>
  <c r="F65" i="14"/>
  <c r="N70" i="14"/>
  <c r="P70" i="14" s="1"/>
  <c r="N48" i="14"/>
  <c r="O48" i="14" s="1"/>
  <c r="J87" i="14"/>
  <c r="L87" i="14" s="1"/>
  <c r="N63" i="14"/>
  <c r="P63" i="14" s="1"/>
  <c r="J39" i="14"/>
  <c r="L39" i="14" s="1"/>
  <c r="F71" i="14"/>
  <c r="N35" i="14"/>
  <c r="P35" i="14" s="1"/>
  <c r="N37" i="14"/>
  <c r="O37" i="14" s="1"/>
  <c r="J92" i="14"/>
  <c r="K92" i="14" s="1"/>
  <c r="J86" i="14"/>
  <c r="L86" i="14" s="1"/>
  <c r="F57" i="14"/>
  <c r="U57" i="14" s="1"/>
  <c r="H626" i="14"/>
  <c r="J50" i="14"/>
  <c r="L50" i="14" s="1"/>
  <c r="J78" i="14"/>
  <c r="L78" i="14" s="1"/>
  <c r="J85" i="14"/>
  <c r="L85" i="14" s="1"/>
  <c r="J84" i="14"/>
  <c r="L84" i="14" s="1"/>
  <c r="F38" i="14"/>
  <c r="H38" i="14" s="1"/>
  <c r="N81" i="14"/>
  <c r="P81" i="14" s="1"/>
  <c r="N52" i="14"/>
  <c r="P52" i="14" s="1"/>
  <c r="N47" i="14"/>
  <c r="O47" i="14" s="1"/>
  <c r="N54" i="14"/>
  <c r="O54" i="14" s="1"/>
  <c r="J82" i="14"/>
  <c r="K82" i="14" s="1"/>
  <c r="F37" i="14"/>
  <c r="H37" i="14" s="1"/>
  <c r="J61" i="14"/>
  <c r="K61" i="14" s="1"/>
  <c r="J79" i="14"/>
  <c r="K79" i="14" s="1"/>
  <c r="F49" i="14"/>
  <c r="G49" i="14" s="1"/>
  <c r="J80" i="14"/>
  <c r="L80" i="14" s="1"/>
  <c r="N71" i="14"/>
  <c r="O71" i="14" s="1"/>
  <c r="N62" i="14"/>
  <c r="P62" i="14" s="1"/>
  <c r="N57" i="14"/>
  <c r="N59" i="14"/>
  <c r="P59" i="14" s="1"/>
  <c r="F56" i="14"/>
  <c r="G56" i="14" s="1"/>
  <c r="J56" i="14"/>
  <c r="K56" i="14" s="1"/>
  <c r="F53" i="14"/>
  <c r="U53" i="14" s="1"/>
  <c r="F55" i="14"/>
  <c r="U55" i="14" s="1"/>
  <c r="J81" i="14"/>
  <c r="K81" i="14" s="1"/>
  <c r="F102" i="14"/>
  <c r="N87" i="14"/>
  <c r="P87" i="14" s="1"/>
  <c r="N78" i="14"/>
  <c r="P78" i="14" s="1"/>
  <c r="N80" i="14"/>
  <c r="P80" i="14" s="1"/>
  <c r="N75" i="14"/>
  <c r="O75" i="14" s="1"/>
  <c r="J44" i="14"/>
  <c r="L44" i="14" s="1"/>
  <c r="F44" i="14"/>
  <c r="U44" i="14" s="1"/>
  <c r="F70" i="14"/>
  <c r="G70" i="14" s="1"/>
  <c r="F35" i="14"/>
  <c r="J67" i="14"/>
  <c r="L67" i="14" s="1"/>
  <c r="F627" i="14"/>
  <c r="J37" i="14"/>
  <c r="K37" i="14" s="1"/>
  <c r="N56" i="14"/>
  <c r="P56" i="14" s="1"/>
  <c r="N83" i="14"/>
  <c r="P83" i="14" s="1"/>
  <c r="N74" i="14"/>
  <c r="O74" i="14" s="1"/>
  <c r="J62" i="14"/>
  <c r="L62" i="14" s="1"/>
  <c r="F50" i="14"/>
  <c r="U50" i="14" s="1"/>
  <c r="J38" i="14"/>
  <c r="N66" i="14"/>
  <c r="O66" i="14" s="1"/>
  <c r="J57" i="14"/>
  <c r="L57" i="14" s="1"/>
  <c r="G102" i="14"/>
  <c r="F59" i="14"/>
  <c r="U59" i="14" s="1"/>
  <c r="F61" i="14"/>
  <c r="H61" i="14" s="1"/>
  <c r="J68" i="14"/>
  <c r="L68" i="14" s="1"/>
  <c r="F69" i="14"/>
  <c r="AA69" i="14" s="1"/>
  <c r="F80" i="14"/>
  <c r="G80" i="14" s="1"/>
  <c r="J71" i="14"/>
  <c r="L71" i="14" s="1"/>
  <c r="J52" i="14"/>
  <c r="L52" i="14" s="1"/>
  <c r="F68" i="14"/>
  <c r="H68" i="14" s="1"/>
  <c r="J89" i="14"/>
  <c r="J64" i="14"/>
  <c r="K64" i="14" s="1"/>
  <c r="J40" i="14"/>
  <c r="K40" i="14" s="1"/>
  <c r="P92" i="14"/>
  <c r="J69" i="14"/>
  <c r="L69" i="14" s="1"/>
  <c r="J93" i="14"/>
  <c r="L93" i="14" s="1"/>
  <c r="J74" i="14"/>
  <c r="F42" i="14"/>
  <c r="N44" i="14"/>
  <c r="O44" i="14" s="1"/>
  <c r="N82" i="14"/>
  <c r="N45" i="14"/>
  <c r="O45" i="14" s="1"/>
  <c r="N51" i="14"/>
  <c r="P51" i="14" s="1"/>
  <c r="N73" i="14"/>
  <c r="P73" i="14" s="1"/>
  <c r="N79" i="14"/>
  <c r="P79" i="14" s="1"/>
  <c r="N85" i="14"/>
  <c r="P85" i="14" s="1"/>
  <c r="N94" i="14"/>
  <c r="O94" i="14" s="1"/>
  <c r="F54" i="14"/>
  <c r="U54" i="14" s="1"/>
  <c r="F45" i="14"/>
  <c r="H45" i="14" s="1"/>
  <c r="F74" i="14"/>
  <c r="G74" i="14" s="1"/>
  <c r="J36" i="14"/>
  <c r="L36" i="14" s="1"/>
  <c r="J72" i="14"/>
  <c r="L72" i="14" s="1"/>
  <c r="J53" i="14"/>
  <c r="L53" i="14" s="1"/>
  <c r="J60" i="14"/>
  <c r="L60" i="14" s="1"/>
  <c r="F73" i="14"/>
  <c r="U73" i="14" s="1"/>
  <c r="F75" i="14"/>
  <c r="H75" i="14" s="1"/>
  <c r="F82" i="14"/>
  <c r="J49" i="14"/>
  <c r="L49" i="14" s="1"/>
  <c r="F64" i="14"/>
  <c r="J95" i="14"/>
  <c r="L95" i="14" s="1"/>
  <c r="F84" i="14"/>
  <c r="H84" i="14" s="1"/>
  <c r="F77" i="14"/>
  <c r="J91" i="14"/>
  <c r="F40" i="14"/>
  <c r="G40" i="14" s="1"/>
  <c r="F95" i="14"/>
  <c r="U95" i="14" s="1"/>
  <c r="N60" i="14"/>
  <c r="O60" i="14" s="1"/>
  <c r="N39" i="14"/>
  <c r="P39" i="14" s="1"/>
  <c r="N61" i="14"/>
  <c r="P61" i="14" s="1"/>
  <c r="N67" i="14"/>
  <c r="N89" i="14"/>
  <c r="P89" i="14" s="1"/>
  <c r="N95" i="14"/>
  <c r="P95" i="14" s="1"/>
  <c r="N38" i="14"/>
  <c r="O38" i="14" s="1"/>
  <c r="J51" i="14"/>
  <c r="K51" i="14" s="1"/>
  <c r="J77" i="14"/>
  <c r="K77" i="14" s="1"/>
  <c r="F58" i="14"/>
  <c r="U58" i="14" s="1"/>
  <c r="F43" i="14"/>
  <c r="G43" i="14" s="1"/>
  <c r="J35" i="14"/>
  <c r="X35" i="14" s="1"/>
  <c r="J55" i="14"/>
  <c r="K55" i="14" s="1"/>
  <c r="F63" i="14"/>
  <c r="F66" i="14"/>
  <c r="J59" i="14"/>
  <c r="L59" i="14" s="1"/>
  <c r="F90" i="14"/>
  <c r="H90" i="14" s="1"/>
  <c r="F76" i="14"/>
  <c r="G76" i="14" s="1"/>
  <c r="J45" i="14"/>
  <c r="K45" i="14" s="1"/>
  <c r="J83" i="14"/>
  <c r="F88" i="14"/>
  <c r="G88" i="14" s="1"/>
  <c r="F79" i="14"/>
  <c r="X79" i="14" s="1"/>
  <c r="F48" i="14"/>
  <c r="J90" i="14"/>
  <c r="F93" i="14"/>
  <c r="J42" i="14"/>
  <c r="F81" i="14"/>
  <c r="F92" i="14"/>
  <c r="X92" i="14" s="1"/>
  <c r="N86" i="14"/>
  <c r="H101" i="14"/>
  <c r="F87" i="14"/>
  <c r="F67" i="14"/>
  <c r="J94" i="14"/>
  <c r="J48" i="14"/>
  <c r="J58" i="14"/>
  <c r="L58" i="14" s="1"/>
  <c r="J43" i="14"/>
  <c r="J47" i="14"/>
  <c r="K62" i="14"/>
  <c r="O82" i="14"/>
  <c r="N628" i="14"/>
  <c r="A629" i="14"/>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H627" i="14"/>
  <c r="E103" i="14"/>
  <c r="F103" i="14" s="1"/>
  <c r="G627" i="14"/>
  <c r="D629" i="14"/>
  <c r="C630" i="14"/>
  <c r="E628" i="14"/>
  <c r="H628" i="14" s="1"/>
  <c r="D28" i="11"/>
  <c r="G28" i="11" s="1"/>
  <c r="E27" i="11"/>
  <c r="F27" i="11" s="1"/>
  <c r="G50" i="14" l="1"/>
  <c r="J76" i="14"/>
  <c r="L76" i="14" s="1"/>
  <c r="J66" i="14"/>
  <c r="K66" i="14" s="1"/>
  <c r="N88" i="14"/>
  <c r="O88" i="14" s="1"/>
  <c r="N84" i="14"/>
  <c r="P84" i="14" s="1"/>
  <c r="F72" i="14"/>
  <c r="U72" i="14" s="1"/>
  <c r="J65" i="14"/>
  <c r="K65" i="14" s="1"/>
  <c r="N53" i="14"/>
  <c r="O53" i="14" s="1"/>
  <c r="N49" i="14"/>
  <c r="P49" i="14" s="1"/>
  <c r="F62" i="14"/>
  <c r="U62" i="14" s="1"/>
  <c r="F41" i="14"/>
  <c r="G41" i="14" s="1"/>
  <c r="N42" i="14"/>
  <c r="O42" i="14" s="1"/>
  <c r="F36" i="14"/>
  <c r="U36" i="14" s="1"/>
  <c r="J63" i="14"/>
  <c r="L63" i="14" s="1"/>
  <c r="N64" i="14"/>
  <c r="P64" i="14" s="1"/>
  <c r="F78" i="14"/>
  <c r="H78" i="14" s="1"/>
  <c r="F46" i="14"/>
  <c r="U46" i="14" s="1"/>
  <c r="J54" i="14"/>
  <c r="L54" i="14" s="1"/>
  <c r="N77" i="14"/>
  <c r="O77" i="14" s="1"/>
  <c r="F86" i="14"/>
  <c r="U86" i="14" s="1"/>
  <c r="J70" i="14"/>
  <c r="K70" i="14" s="1"/>
  <c r="F52" i="14"/>
  <c r="G52" i="14" s="1"/>
  <c r="N76" i="14"/>
  <c r="N93" i="14"/>
  <c r="P93" i="14" s="1"/>
  <c r="N46" i="14"/>
  <c r="O46" i="14" s="1"/>
  <c r="N72" i="14"/>
  <c r="P72" i="14" s="1"/>
  <c r="F85" i="14"/>
  <c r="U85" i="14" s="1"/>
  <c r="J46" i="14"/>
  <c r="L46" i="14" s="1"/>
  <c r="J75" i="14"/>
  <c r="L75" i="14" s="1"/>
  <c r="F94" i="14"/>
  <c r="G94" i="14" s="1"/>
  <c r="J88" i="14"/>
  <c r="L88" i="14" s="1"/>
  <c r="N50" i="14"/>
  <c r="O50" i="14" s="1"/>
  <c r="N91" i="14"/>
  <c r="P91" i="14" s="1"/>
  <c r="P36" i="14"/>
  <c r="H39" i="14"/>
  <c r="L56" i="14"/>
  <c r="U91" i="14"/>
  <c r="W91" i="14" s="1"/>
  <c r="K71" i="14"/>
  <c r="K87" i="14"/>
  <c r="K57" i="14"/>
  <c r="H80" i="14"/>
  <c r="P47" i="14"/>
  <c r="G54" i="14"/>
  <c r="O65" i="14"/>
  <c r="L41" i="14"/>
  <c r="P37" i="14"/>
  <c r="AA54" i="14"/>
  <c r="AB54" i="14" s="1"/>
  <c r="U37" i="14"/>
  <c r="W37" i="14" s="1"/>
  <c r="O58" i="14"/>
  <c r="G57" i="14"/>
  <c r="K72" i="14"/>
  <c r="P44" i="14"/>
  <c r="O52" i="14"/>
  <c r="H44" i="14"/>
  <c r="H95" i="14"/>
  <c r="O78" i="14"/>
  <c r="U56" i="14"/>
  <c r="V56" i="14" s="1"/>
  <c r="U61" i="14"/>
  <c r="V61" i="14" s="1"/>
  <c r="O62" i="14"/>
  <c r="L40" i="14"/>
  <c r="H55" i="14"/>
  <c r="K58" i="14"/>
  <c r="O73" i="14"/>
  <c r="H86" i="14"/>
  <c r="L92" i="14"/>
  <c r="L82" i="14"/>
  <c r="G58" i="14"/>
  <c r="O56" i="14"/>
  <c r="AA59" i="14"/>
  <c r="AB59" i="14" s="1"/>
  <c r="H60" i="14"/>
  <c r="X78" i="14"/>
  <c r="Z78" i="14" s="1"/>
  <c r="G59" i="14"/>
  <c r="P71" i="14"/>
  <c r="H94" i="14"/>
  <c r="I102" i="14"/>
  <c r="K84" i="14"/>
  <c r="H74" i="14"/>
  <c r="U51" i="14"/>
  <c r="V51" i="14" s="1"/>
  <c r="U83" i="14"/>
  <c r="W83" i="14" s="1"/>
  <c r="O80" i="14"/>
  <c r="U89" i="14"/>
  <c r="V89" i="14" s="1"/>
  <c r="AA75" i="14"/>
  <c r="AC75" i="14" s="1"/>
  <c r="AA68" i="14"/>
  <c r="AC68" i="14" s="1"/>
  <c r="AA48" i="14"/>
  <c r="AB48" i="14" s="1"/>
  <c r="X80" i="14"/>
  <c r="Z80" i="14" s="1"/>
  <c r="U75" i="14"/>
  <c r="V75" i="14" s="1"/>
  <c r="G37" i="14"/>
  <c r="P75" i="14"/>
  <c r="O41" i="14"/>
  <c r="G61" i="14"/>
  <c r="H57" i="14"/>
  <c r="O68" i="14"/>
  <c r="I627" i="14"/>
  <c r="AA40" i="14"/>
  <c r="AC40" i="14" s="1"/>
  <c r="G75" i="14"/>
  <c r="AA47" i="14"/>
  <c r="AC47" i="14" s="1"/>
  <c r="AA37" i="14"/>
  <c r="AB37" i="14" s="1"/>
  <c r="H43" i="14"/>
  <c r="K93" i="14"/>
  <c r="H56" i="14"/>
  <c r="X57" i="14"/>
  <c r="Z57" i="14" s="1"/>
  <c r="P68" i="14"/>
  <c r="O40" i="14"/>
  <c r="U68" i="14"/>
  <c r="V68" i="14" s="1"/>
  <c r="U47" i="14"/>
  <c r="W47" i="14" s="1"/>
  <c r="AA87" i="14"/>
  <c r="AB87" i="14" s="1"/>
  <c r="G38" i="14"/>
  <c r="U49" i="14"/>
  <c r="W49" i="14" s="1"/>
  <c r="H70" i="14"/>
  <c r="O83" i="14"/>
  <c r="G53" i="14"/>
  <c r="AA38" i="14"/>
  <c r="AC38" i="14" s="1"/>
  <c r="AA51" i="14"/>
  <c r="AC51" i="14" s="1"/>
  <c r="K95" i="14"/>
  <c r="O69" i="14"/>
  <c r="K46" i="14"/>
  <c r="H52" i="14"/>
  <c r="AA50" i="14"/>
  <c r="AC50" i="14" s="1"/>
  <c r="L79" i="14"/>
  <c r="G68" i="14"/>
  <c r="H47" i="14"/>
  <c r="AA43" i="14"/>
  <c r="AC43" i="14" s="1"/>
  <c r="O87" i="14"/>
  <c r="U38" i="14"/>
  <c r="V38" i="14" s="1"/>
  <c r="G55" i="14"/>
  <c r="O70" i="14"/>
  <c r="H54" i="14"/>
  <c r="K39" i="14"/>
  <c r="AA61" i="14"/>
  <c r="AC61" i="14" s="1"/>
  <c r="O35" i="14"/>
  <c r="O59" i="14"/>
  <c r="G51" i="14"/>
  <c r="G60" i="14"/>
  <c r="G44" i="14"/>
  <c r="H59" i="14"/>
  <c r="G89" i="14"/>
  <c r="K86" i="14"/>
  <c r="K67" i="14"/>
  <c r="X58" i="14"/>
  <c r="Y58" i="14" s="1"/>
  <c r="O39" i="14"/>
  <c r="K69" i="14"/>
  <c r="K52" i="14"/>
  <c r="AA78" i="14"/>
  <c r="AB78" i="14" s="1"/>
  <c r="I626" i="14"/>
  <c r="AA91" i="14"/>
  <c r="AB91" i="14" s="1"/>
  <c r="AA56" i="14"/>
  <c r="AB56" i="14" s="1"/>
  <c r="H58" i="14"/>
  <c r="H53" i="14"/>
  <c r="O51" i="14"/>
  <c r="X62" i="14"/>
  <c r="Z62" i="14" s="1"/>
  <c r="H83" i="14"/>
  <c r="AA80" i="14"/>
  <c r="AB80" i="14" s="1"/>
  <c r="X59" i="14"/>
  <c r="Z59" i="14" s="1"/>
  <c r="K50" i="14"/>
  <c r="AA44" i="14"/>
  <c r="AB44" i="14" s="1"/>
  <c r="O91" i="14"/>
  <c r="O63" i="14"/>
  <c r="AA72" i="14"/>
  <c r="AB72" i="14" s="1"/>
  <c r="X83" i="14"/>
  <c r="Y83" i="14" s="1"/>
  <c r="X82" i="14"/>
  <c r="Z82" i="14" s="1"/>
  <c r="AA35" i="14"/>
  <c r="AC35" i="14" s="1"/>
  <c r="P88" i="14"/>
  <c r="U52" i="14"/>
  <c r="V52" i="14" s="1"/>
  <c r="P40" i="14"/>
  <c r="G86" i="14"/>
  <c r="U78" i="14"/>
  <c r="W78" i="14" s="1"/>
  <c r="P60" i="14"/>
  <c r="G72" i="14"/>
  <c r="P45" i="14"/>
  <c r="U35" i="14"/>
  <c r="W35" i="14" s="1"/>
  <c r="P66" i="14"/>
  <c r="K54" i="14"/>
  <c r="AA83" i="14"/>
  <c r="AB83" i="14" s="1"/>
  <c r="AA39" i="14"/>
  <c r="AB39" i="14" s="1"/>
  <c r="AA53" i="14"/>
  <c r="AC53" i="14" s="1"/>
  <c r="G62" i="14"/>
  <c r="AA82" i="14"/>
  <c r="AB82" i="14" s="1"/>
  <c r="H72" i="14"/>
  <c r="U74" i="14"/>
  <c r="V74" i="14" s="1"/>
  <c r="X52" i="14"/>
  <c r="Z52" i="14" s="1"/>
  <c r="X56" i="14"/>
  <c r="Y56" i="14" s="1"/>
  <c r="K80" i="14"/>
  <c r="AA62" i="14"/>
  <c r="AB62" i="14" s="1"/>
  <c r="H91" i="14"/>
  <c r="X51" i="14"/>
  <c r="Y51" i="14" s="1"/>
  <c r="X86" i="14"/>
  <c r="Z86" i="14" s="1"/>
  <c r="O43" i="14"/>
  <c r="P74" i="14"/>
  <c r="AA52" i="14"/>
  <c r="AC52" i="14" s="1"/>
  <c r="G78" i="14"/>
  <c r="H62" i="14"/>
  <c r="U45" i="14"/>
  <c r="W45" i="14" s="1"/>
  <c r="U94" i="14"/>
  <c r="V94" i="14" s="1"/>
  <c r="K85" i="14"/>
  <c r="G39" i="14"/>
  <c r="AA45" i="14"/>
  <c r="AC45" i="14" s="1"/>
  <c r="P82" i="14"/>
  <c r="K63" i="14"/>
  <c r="O72" i="14"/>
  <c r="AA66" i="14"/>
  <c r="AC66" i="14" s="1"/>
  <c r="X72" i="14"/>
  <c r="Z72" i="14" s="1"/>
  <c r="X50" i="14"/>
  <c r="Y50" i="14" s="1"/>
  <c r="X49" i="14"/>
  <c r="Y49" i="14" s="1"/>
  <c r="AA58" i="14"/>
  <c r="AC58" i="14" s="1"/>
  <c r="P53" i="14"/>
  <c r="AA41" i="14"/>
  <c r="AB41" i="14" s="1"/>
  <c r="AA60" i="14"/>
  <c r="AB60" i="14" s="1"/>
  <c r="AA74" i="14"/>
  <c r="AC74" i="14" s="1"/>
  <c r="X45" i="14"/>
  <c r="Y45" i="14" s="1"/>
  <c r="P54" i="14"/>
  <c r="G95" i="14"/>
  <c r="X63" i="14"/>
  <c r="Y63" i="14" s="1"/>
  <c r="AA94" i="14"/>
  <c r="AB94" i="14" s="1"/>
  <c r="G66" i="14"/>
  <c r="U43" i="14"/>
  <c r="W43" i="14" s="1"/>
  <c r="H49" i="14"/>
  <c r="U70" i="14"/>
  <c r="W70" i="14" s="1"/>
  <c r="G45" i="14"/>
  <c r="X54" i="14"/>
  <c r="Z54" i="14" s="1"/>
  <c r="P48" i="14"/>
  <c r="U80" i="14"/>
  <c r="W80" i="14" s="1"/>
  <c r="P38" i="14"/>
  <c r="O61" i="14"/>
  <c r="X95" i="14"/>
  <c r="Z95" i="14" s="1"/>
  <c r="U66" i="14"/>
  <c r="W66" i="14" s="1"/>
  <c r="X39" i="14"/>
  <c r="Z39" i="14" s="1"/>
  <c r="K78" i="14"/>
  <c r="I101" i="14"/>
  <c r="AA73" i="14"/>
  <c r="AB73" i="14" s="1"/>
  <c r="AA70" i="14"/>
  <c r="AB70" i="14" s="1"/>
  <c r="H66" i="14"/>
  <c r="H50" i="14"/>
  <c r="X47" i="14"/>
  <c r="Y47" i="14" s="1"/>
  <c r="G35" i="14"/>
  <c r="H35" i="14"/>
  <c r="L51" i="14"/>
  <c r="X91" i="14"/>
  <c r="Y91"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Z92" i="14"/>
  <c r="Y92"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36" i="14"/>
  <c r="V36" i="14"/>
  <c r="D630" i="14"/>
  <c r="C631" i="14"/>
  <c r="W60" i="14"/>
  <c r="V60" i="14"/>
  <c r="W95" i="14"/>
  <c r="V95" i="14"/>
  <c r="W73" i="14"/>
  <c r="V73" i="14"/>
  <c r="E629" i="14"/>
  <c r="G629" i="14" s="1"/>
  <c r="F629" i="14"/>
  <c r="W86" i="14"/>
  <c r="V86" i="14"/>
  <c r="N629" i="14"/>
  <c r="A630" i="14"/>
  <c r="W50" i="14"/>
  <c r="V50" i="14"/>
  <c r="W55" i="14"/>
  <c r="V55"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44" i="14"/>
  <c r="V44" i="14"/>
  <c r="W62" i="14"/>
  <c r="V62" i="14"/>
  <c r="W53" i="14"/>
  <c r="V53" i="14"/>
  <c r="E104" i="14"/>
  <c r="H104" i="14" s="1"/>
  <c r="AC69" i="14"/>
  <c r="AB69" i="14"/>
  <c r="W54" i="14"/>
  <c r="V54" i="14"/>
  <c r="W58" i="14"/>
  <c r="V58" i="14"/>
  <c r="D105" i="14"/>
  <c r="C106" i="14"/>
  <c r="W85" i="14"/>
  <c r="V85" i="14"/>
  <c r="W72" i="14"/>
  <c r="V72" i="14"/>
  <c r="W39" i="14"/>
  <c r="V39" i="14"/>
  <c r="Y35" i="14"/>
  <c r="Z35" i="14"/>
  <c r="W57" i="14"/>
  <c r="V57" i="14"/>
  <c r="W59" i="14"/>
  <c r="V59" i="14"/>
  <c r="Z79" i="14"/>
  <c r="Y79" i="14"/>
  <c r="D29" i="11"/>
  <c r="G29" i="11" s="1"/>
  <c r="E28" i="11"/>
  <c r="F28" i="11" s="1"/>
  <c r="O311" i="14"/>
  <c r="O335" i="14"/>
  <c r="O220" i="14"/>
  <c r="O208" i="14"/>
  <c r="O252" i="14"/>
  <c r="O317" i="14"/>
  <c r="O271" i="14"/>
  <c r="O300" i="14"/>
  <c r="O249" i="14"/>
  <c r="O212" i="14"/>
  <c r="O150" i="14"/>
  <c r="O178" i="14"/>
  <c r="O289" i="14"/>
  <c r="O243" i="14"/>
  <c r="O270" i="14"/>
  <c r="O337" i="14"/>
  <c r="O104" i="14"/>
  <c r="O177" i="14"/>
  <c r="O254" i="14"/>
  <c r="O145" i="14"/>
  <c r="O253" i="14"/>
  <c r="O354" i="14"/>
  <c r="O279" i="14"/>
  <c r="O294" i="14"/>
  <c r="O160" i="14"/>
  <c r="O316" i="14"/>
  <c r="O131" i="14"/>
  <c r="O143" i="14"/>
  <c r="O329" i="14"/>
  <c r="O324" i="14"/>
  <c r="O115" i="14"/>
  <c r="O296" i="14"/>
  <c r="O303" i="14"/>
  <c r="O123" i="14"/>
  <c r="O158" i="14"/>
  <c r="O281" i="14"/>
  <c r="O286" i="14"/>
  <c r="O291" i="14"/>
  <c r="O216" i="14"/>
  <c r="O109" i="14"/>
  <c r="O321" i="14"/>
  <c r="O247" i="14"/>
  <c r="O276" i="14"/>
  <c r="O117" i="14"/>
  <c r="O154" i="14"/>
  <c r="O203" i="14"/>
  <c r="O266" i="14"/>
  <c r="O105" i="14"/>
  <c r="O119" i="14"/>
  <c r="O319" i="14"/>
  <c r="O153" i="14"/>
  <c r="O106" i="14"/>
  <c r="O251" i="14"/>
  <c r="O301" i="14"/>
  <c r="O148" i="14"/>
  <c r="O221" i="14"/>
  <c r="O101" i="14"/>
  <c r="O122" i="14"/>
  <c r="O162" i="14"/>
  <c r="O352" i="14"/>
  <c r="O341" i="14"/>
  <c r="O184" i="14"/>
  <c r="O152" i="14"/>
  <c r="O228" i="14"/>
  <c r="O242" i="14"/>
  <c r="O213" i="14"/>
  <c r="O265" i="14"/>
  <c r="O226" i="14"/>
  <c r="O269" i="14"/>
  <c r="O206" i="14"/>
  <c r="O238" i="14"/>
  <c r="O124" i="14"/>
  <c r="O333" i="14"/>
  <c r="O204" i="14"/>
  <c r="O121" i="14"/>
  <c r="O298" i="14"/>
  <c r="O235" i="14"/>
  <c r="O326" i="14"/>
  <c r="O259" i="14"/>
  <c r="O172" i="14"/>
  <c r="O299" i="14"/>
  <c r="O108" i="14"/>
  <c r="O304" i="14"/>
  <c r="O107" i="14"/>
  <c r="O132" i="14"/>
  <c r="O295" i="14"/>
  <c r="O133" i="14"/>
  <c r="O306" i="14"/>
  <c r="O323" i="14"/>
  <c r="O241" i="14"/>
  <c r="O135" i="14"/>
  <c r="O190" i="14"/>
  <c r="O144" i="14"/>
  <c r="O322" i="14"/>
  <c r="O139" i="14"/>
  <c r="O274" i="14"/>
  <c r="O264" i="14"/>
  <c r="O310" i="14"/>
  <c r="O141" i="14"/>
  <c r="O262" i="14"/>
  <c r="O201" i="14"/>
  <c r="O170" i="14"/>
  <c r="O198" i="14"/>
  <c r="O275" i="14"/>
  <c r="O163" i="14"/>
  <c r="O260" i="14"/>
  <c r="O185" i="14"/>
  <c r="O278" i="14"/>
  <c r="O149" i="14"/>
  <c r="O256" i="14"/>
  <c r="O287" i="14"/>
  <c r="O211" i="14"/>
  <c r="O157" i="14"/>
  <c r="O290" i="14"/>
  <c r="O312" i="14"/>
  <c r="O261" i="14"/>
  <c r="O244" i="14"/>
  <c r="O175" i="14"/>
  <c r="O173" i="14"/>
  <c r="O189" i="14"/>
  <c r="O330" i="14"/>
  <c r="O353" i="14"/>
  <c r="O318" i="14"/>
  <c r="O273" i="14"/>
  <c r="O230" i="14"/>
  <c r="O320" i="14"/>
  <c r="O284" i="14"/>
  <c r="O355" i="14"/>
  <c r="O272" i="14"/>
  <c r="O350" i="14"/>
  <c r="O209" i="14"/>
  <c r="O308" i="14"/>
  <c r="O136" i="14"/>
  <c r="O196" i="14"/>
  <c r="O214" i="14"/>
  <c r="O328" i="14"/>
  <c r="O110" i="14"/>
  <c r="O120" i="14"/>
  <c r="O113" i="14"/>
  <c r="O159" i="14"/>
  <c r="O332" i="14"/>
  <c r="O194" i="14"/>
  <c r="O233" i="14"/>
  <c r="O240" i="14"/>
  <c r="O181" i="14"/>
  <c r="O282" i="14"/>
  <c r="O248" i="14"/>
  <c r="O193" i="14"/>
  <c r="O167" i="14"/>
  <c r="O219" i="14"/>
  <c r="O339" i="14"/>
  <c r="O195" i="14"/>
  <c r="O309" i="14"/>
  <c r="O225" i="14"/>
  <c r="O217" i="14"/>
  <c r="O315" i="14"/>
  <c r="O237" i="14"/>
  <c r="O128" i="14"/>
  <c r="O125" i="14"/>
  <c r="O307" i="14"/>
  <c r="O205" i="14"/>
  <c r="O292" i="14"/>
  <c r="O165" i="14"/>
  <c r="O127" i="14"/>
  <c r="O342" i="14"/>
  <c r="O283" i="14"/>
  <c r="O161" i="14"/>
  <c r="O280" i="14"/>
  <c r="O305" i="14"/>
  <c r="O297" i="14"/>
  <c r="O166" i="14"/>
  <c r="O245" i="14"/>
  <c r="O102" i="14"/>
  <c r="O246" i="14"/>
  <c r="O222" i="14"/>
  <c r="O130" i="14"/>
  <c r="O257" i="14"/>
  <c r="O263" i="14"/>
  <c r="O199" i="14"/>
  <c r="O223" i="14"/>
  <c r="O293" i="14"/>
  <c r="O255" i="14"/>
  <c r="O236" i="14"/>
  <c r="O325" i="14"/>
  <c r="O340" i="14"/>
  <c r="O229" i="14"/>
  <c r="O347" i="14"/>
  <c r="O207" i="14"/>
  <c r="O151" i="14"/>
  <c r="O334" i="14"/>
  <c r="O268" i="14"/>
  <c r="O116" i="14"/>
  <c r="O345" i="14"/>
  <c r="O267" i="14"/>
  <c r="O344" i="14"/>
  <c r="O164" i="14"/>
  <c r="O232" i="14"/>
  <c r="O218" i="14"/>
  <c r="O234" i="14"/>
  <c r="O169" i="14"/>
  <c r="O147" i="14"/>
  <c r="O210" i="14"/>
  <c r="O112" i="14"/>
  <c r="O224" i="14"/>
  <c r="O111" i="14"/>
  <c r="O168" i="14"/>
  <c r="O186" i="14"/>
  <c r="O197" i="14"/>
  <c r="O114" i="14"/>
  <c r="O140" i="14"/>
  <c r="O134" i="14"/>
  <c r="O180" i="14"/>
  <c r="O103" i="14"/>
  <c r="O202" i="14"/>
  <c r="O302" i="14"/>
  <c r="O126" i="14"/>
  <c r="O277" i="14"/>
  <c r="O182" i="14"/>
  <c r="O191" i="14"/>
  <c r="O188" i="14"/>
  <c r="O336" i="14"/>
  <c r="O227" i="14"/>
  <c r="O346" i="14"/>
  <c r="O258" i="14"/>
  <c r="O137" i="14"/>
  <c r="O187" i="14"/>
  <c r="O351" i="14"/>
  <c r="O349" i="14"/>
  <c r="O348" i="14"/>
  <c r="O156" i="14"/>
  <c r="O118" i="14"/>
  <c r="O331" i="14"/>
  <c r="O171" i="14"/>
  <c r="O288" i="14"/>
  <c r="O231" i="14"/>
  <c r="O285" i="14"/>
  <c r="O313" i="14"/>
  <c r="O192" i="14"/>
  <c r="O174" i="14"/>
  <c r="O183" i="14"/>
  <c r="AA93" i="14" l="1"/>
  <c r="AC93" i="14" s="1"/>
  <c r="P50" i="14"/>
  <c r="O93" i="14"/>
  <c r="P42" i="14"/>
  <c r="AA42" i="14"/>
  <c r="AC42" i="14" s="1"/>
  <c r="Y145" i="14"/>
  <c r="DQ145" i="14"/>
  <c r="CL145" i="14"/>
  <c r="BG145" i="14"/>
  <c r="AB145" i="14"/>
  <c r="DT145" i="14"/>
  <c r="BD145" i="14"/>
  <c r="BH145" i="14"/>
  <c r="EM145" i="14"/>
  <c r="BU145" i="14"/>
  <c r="DZ145" i="14"/>
  <c r="DD145" i="14"/>
  <c r="DS145" i="14"/>
  <c r="V145" i="14"/>
  <c r="BP145" i="14"/>
  <c r="DI145" i="14"/>
  <c r="AN145" i="14"/>
  <c r="DR145" i="14"/>
  <c r="R145" i="14"/>
  <c r="CN145" i="14"/>
  <c r="DN145" i="14"/>
  <c r="AK145" i="14"/>
  <c r="EC145" i="14"/>
  <c r="CP145" i="14"/>
  <c r="CA145" i="14"/>
  <c r="DH145" i="14"/>
  <c r="EF145" i="14"/>
  <c r="DF145" i="14"/>
  <c r="DC145" i="14"/>
  <c r="CS145" i="14"/>
  <c r="U145" i="14"/>
  <c r="CX145" i="14"/>
  <c r="CC145" i="14"/>
  <c r="AP145" i="14"/>
  <c r="S145" i="14"/>
  <c r="AV145" i="14"/>
  <c r="CF145" i="14"/>
  <c r="AT145" i="14"/>
  <c r="CO145" i="14"/>
  <c r="BF145" i="14"/>
  <c r="DW145" i="14"/>
  <c r="BE145" i="14"/>
  <c r="AL145" i="14"/>
  <c r="AZ145" i="14"/>
  <c r="CV145" i="14"/>
  <c r="DV145" i="14"/>
  <c r="AM145" i="14"/>
  <c r="CR145" i="14"/>
  <c r="AH145" i="14"/>
  <c r="AS145" i="14"/>
  <c r="AI145" i="14"/>
  <c r="BQ145" i="14"/>
  <c r="CY145" i="14"/>
  <c r="AC145" i="14"/>
  <c r="DU145" i="14"/>
  <c r="CH145" i="14"/>
  <c r="BS145" i="14"/>
  <c r="AF145" i="14"/>
  <c r="DX145" i="14"/>
  <c r="BT145" i="14"/>
  <c r="BX145" i="14"/>
  <c r="AA145" i="14"/>
  <c r="BI145" i="14"/>
  <c r="BL145" i="14"/>
  <c r="EG145" i="14"/>
  <c r="AO145" i="14"/>
  <c r="BW145" i="14"/>
  <c r="BC145" i="14"/>
  <c r="EJ145" i="14"/>
  <c r="BA145" i="14"/>
  <c r="BB145" i="14"/>
  <c r="AQ145" i="14"/>
  <c r="DJ145" i="14"/>
  <c r="AU145" i="14"/>
  <c r="P145" i="14"/>
  <c r="BN145" i="14"/>
  <c r="BY145" i="14"/>
  <c r="DE145" i="14"/>
  <c r="CI145" i="14"/>
  <c r="Q145" i="14"/>
  <c r="CD145" i="14"/>
  <c r="DK145" i="14"/>
  <c r="EI145" i="14"/>
  <c r="DG145" i="14"/>
  <c r="CU145" i="14"/>
  <c r="CG145" i="14"/>
  <c r="DB145" i="14"/>
  <c r="EL145" i="14"/>
  <c r="BK145" i="14"/>
  <c r="X145" i="14"/>
  <c r="DP145" i="14"/>
  <c r="DL145" i="14"/>
  <c r="AY145" i="14"/>
  <c r="EA145" i="14"/>
  <c r="AD145" i="14"/>
  <c r="BJ145" i="14"/>
  <c r="DY145" i="14"/>
  <c r="EB145" i="14"/>
  <c r="CJ145" i="14"/>
  <c r="CZ145" i="14"/>
  <c r="EH145" i="14"/>
  <c r="BV145" i="14"/>
  <c r="DO145" i="14"/>
  <c r="AR145" i="14"/>
  <c r="CT145" i="14"/>
  <c r="CQ145" i="14"/>
  <c r="Z145" i="14"/>
  <c r="CW145" i="14"/>
  <c r="T145" i="14"/>
  <c r="EK145" i="14"/>
  <c r="CB145" i="14"/>
  <c r="AW145" i="14"/>
  <c r="BO145" i="14"/>
  <c r="CM145" i="14"/>
  <c r="N145" i="14"/>
  <c r="EE145" i="14"/>
  <c r="AX145" i="14"/>
  <c r="DA145" i="14"/>
  <c r="DM145" i="14"/>
  <c r="ED145" i="14"/>
  <c r="AE145" i="14"/>
  <c r="W145" i="14"/>
  <c r="CE145" i="14"/>
  <c r="BR145" i="14"/>
  <c r="AG145" i="14"/>
  <c r="BM145" i="14"/>
  <c r="CK145" i="14"/>
  <c r="AJ145" i="14"/>
  <c r="BZ145" i="14"/>
  <c r="DS284" i="14"/>
  <c r="T284" i="14"/>
  <c r="BI284" i="14"/>
  <c r="CG284" i="14"/>
  <c r="BH284" i="14"/>
  <c r="CF284" i="14"/>
  <c r="AO284" i="14"/>
  <c r="CV284" i="14"/>
  <c r="DP284" i="14"/>
  <c r="R284" i="14"/>
  <c r="BG284" i="14"/>
  <c r="CE284" i="14"/>
  <c r="BF284" i="14"/>
  <c r="CD284" i="14"/>
  <c r="CS284" i="14"/>
  <c r="DT284" i="14"/>
  <c r="DO284" i="14"/>
  <c r="EM284" i="14"/>
  <c r="BL284" i="14"/>
  <c r="AF284" i="14"/>
  <c r="BU284" i="14"/>
  <c r="BE284" i="14"/>
  <c r="W284" i="14"/>
  <c r="X284" i="14"/>
  <c r="DE284" i="14"/>
  <c r="AL284" i="14"/>
  <c r="CW284" i="14"/>
  <c r="AD284" i="14"/>
  <c r="N284" i="14"/>
  <c r="BZ284" i="14"/>
  <c r="CK284" i="14"/>
  <c r="AT284" i="14"/>
  <c r="DK284" i="14"/>
  <c r="CI284" i="14"/>
  <c r="BA284" i="14"/>
  <c r="V284" i="14"/>
  <c r="AZ284" i="14"/>
  <c r="DI284" i="14"/>
  <c r="Y284" i="14"/>
  <c r="AB284" i="14"/>
  <c r="DH284" i="14"/>
  <c r="CH284" i="14"/>
  <c r="AY284" i="14"/>
  <c r="CM284" i="14"/>
  <c r="AX284" i="14"/>
  <c r="AA284" i="14"/>
  <c r="P284" i="14"/>
  <c r="EJ284" i="14"/>
  <c r="DG284" i="14"/>
  <c r="AW284" i="14"/>
  <c r="BD284" i="14"/>
  <c r="CB284" i="14"/>
  <c r="DY284" i="14"/>
  <c r="Q284" i="14"/>
  <c r="AG284" i="14"/>
  <c r="U284" i="14"/>
  <c r="BS284" i="14"/>
  <c r="EH284" i="14"/>
  <c r="BK284" i="14"/>
  <c r="DB284" i="14"/>
  <c r="BC284" i="14"/>
  <c r="DA284" i="14"/>
  <c r="AC284" i="14"/>
  <c r="CC284" i="14"/>
  <c r="EI284" i="14"/>
  <c r="DC284" i="14"/>
  <c r="BY284" i="14"/>
  <c r="AS284" i="14"/>
  <c r="BX284" i="14"/>
  <c r="AR284" i="14"/>
  <c r="DZ284" i="14"/>
  <c r="DV284" i="14"/>
  <c r="EF284" i="14"/>
  <c r="CZ284" i="14"/>
  <c r="BW284" i="14"/>
  <c r="AQ284" i="14"/>
  <c r="BV284" i="14"/>
  <c r="AP284" i="14"/>
  <c r="DR284" i="14"/>
  <c r="DN284" i="14"/>
  <c r="EE284" i="14"/>
  <c r="CY284" i="14"/>
  <c r="CJ284" i="14"/>
  <c r="AV284" i="14"/>
  <c r="CL284" i="14"/>
  <c r="BM284" i="14"/>
  <c r="CO284" i="14"/>
  <c r="Z284" i="14"/>
  <c r="DD284" i="14"/>
  <c r="AM284" i="14"/>
  <c r="ED284" i="14"/>
  <c r="AE284" i="14"/>
  <c r="CX284" i="14"/>
  <c r="CA284" i="14"/>
  <c r="EB284" i="14"/>
  <c r="DL284" i="14"/>
  <c r="CN284" i="14"/>
  <c r="AK284" i="14"/>
  <c r="CP284" i="14"/>
  <c r="AI284" i="14"/>
  <c r="EL284" i="14"/>
  <c r="AN284" i="14"/>
  <c r="DF284" i="14"/>
  <c r="BJ284" i="14"/>
  <c r="DM284" i="14"/>
  <c r="EA284" i="14"/>
  <c r="AJ284" i="14"/>
  <c r="BO284" i="14"/>
  <c r="DW284" i="14"/>
  <c r="DQ284" i="14"/>
  <c r="EC284" i="14"/>
  <c r="CU284" i="14"/>
  <c r="CT284" i="14"/>
  <c r="BN284" i="14"/>
  <c r="CQ284" i="14"/>
  <c r="DJ284" i="14"/>
  <c r="DU284" i="14"/>
  <c r="BQ284" i="14"/>
  <c r="DX284" i="14"/>
  <c r="AH284" i="14"/>
  <c r="BT284" i="14"/>
  <c r="EK284" i="14"/>
  <c r="BB284" i="14"/>
  <c r="EG284" i="14"/>
  <c r="BP284" i="14"/>
  <c r="BR284" i="14"/>
  <c r="S284" i="14"/>
  <c r="CR284" i="14"/>
  <c r="AU284" i="14"/>
  <c r="BR285" i="14"/>
  <c r="AL285" i="14"/>
  <c r="BS285" i="14"/>
  <c r="AM285" i="14"/>
  <c r="DC285" i="14"/>
  <c r="DB285" i="14"/>
  <c r="DA285" i="14"/>
  <c r="CZ285" i="14"/>
  <c r="AS285" i="14"/>
  <c r="BI285" i="14"/>
  <c r="T285" i="14"/>
  <c r="AZ285" i="14"/>
  <c r="DW285" i="14"/>
  <c r="DV285" i="14"/>
  <c r="EB285" i="14"/>
  <c r="CG285" i="14"/>
  <c r="BL285" i="14"/>
  <c r="BM285" i="14"/>
  <c r="DO285" i="14"/>
  <c r="DT285" i="14"/>
  <c r="BF285" i="14"/>
  <c r="BG285" i="14"/>
  <c r="CU285" i="14"/>
  <c r="CS285" i="14"/>
  <c r="BD285" i="14"/>
  <c r="BE285" i="14"/>
  <c r="CY285" i="14"/>
  <c r="DD285" i="14"/>
  <c r="BN285" i="14"/>
  <c r="BO285" i="14"/>
  <c r="DK285" i="14"/>
  <c r="DI285" i="14"/>
  <c r="BJ285" i="14"/>
  <c r="AD285" i="14"/>
  <c r="BK285" i="14"/>
  <c r="CP285" i="14"/>
  <c r="CJ285" i="14"/>
  <c r="X285" i="14"/>
  <c r="CM285" i="14"/>
  <c r="AC285" i="14"/>
  <c r="EC285" i="14"/>
  <c r="DM285" i="14"/>
  <c r="BX285" i="14"/>
  <c r="AR285" i="14"/>
  <c r="DG285" i="14"/>
  <c r="DF285" i="14"/>
  <c r="DL285" i="14"/>
  <c r="AA285" i="14"/>
  <c r="AV285" i="14"/>
  <c r="AW285" i="14"/>
  <c r="V285" i="14"/>
  <c r="DX285" i="14"/>
  <c r="AP285" i="14"/>
  <c r="AQ285" i="14"/>
  <c r="DZ285" i="14"/>
  <c r="DE285" i="14"/>
  <c r="AN285" i="14"/>
  <c r="AO285" i="14"/>
  <c r="ED285" i="14"/>
  <c r="CW285" i="14"/>
  <c r="AX285" i="14"/>
  <c r="AY285" i="14"/>
  <c r="R285" i="14"/>
  <c r="P285" i="14"/>
  <c r="CN285" i="14"/>
  <c r="BB285" i="14"/>
  <c r="CH285" i="14"/>
  <c r="BC285" i="14"/>
  <c r="BW285" i="14"/>
  <c r="BV285" i="14"/>
  <c r="BU285" i="14"/>
  <c r="DH285" i="14"/>
  <c r="CE285" i="14"/>
  <c r="BQ285" i="14"/>
  <c r="AJ285" i="14"/>
  <c r="BP285" i="14"/>
  <c r="CV285" i="14"/>
  <c r="CL285" i="14"/>
  <c r="Z285" i="14"/>
  <c r="CK285" i="14"/>
  <c r="Y285" i="14"/>
  <c r="AF285" i="14"/>
  <c r="AG285" i="14"/>
  <c r="DN285" i="14"/>
  <c r="DP285" i="14"/>
  <c r="BA285" i="14"/>
  <c r="U285" i="14"/>
  <c r="CT285" i="14"/>
  <c r="BY285" i="14"/>
  <c r="AE285" i="14"/>
  <c r="CQ285" i="14"/>
  <c r="CX285" i="14"/>
  <c r="AK285" i="14"/>
  <c r="AH285" i="14"/>
  <c r="AI285" i="14"/>
  <c r="DJ285" i="14"/>
  <c r="BT285" i="14"/>
  <c r="AU285" i="14"/>
  <c r="CO285" i="14"/>
  <c r="BH285" i="14"/>
  <c r="CR285" i="14"/>
  <c r="AB285" i="14"/>
  <c r="DY285" i="14"/>
  <c r="EJ285" i="14"/>
  <c r="Q285" i="14"/>
  <c r="N285" i="14"/>
  <c r="DS285" i="14"/>
  <c r="EI285" i="14"/>
  <c r="CA285" i="14"/>
  <c r="CI285" i="14"/>
  <c r="EG285" i="14"/>
  <c r="EM285" i="14"/>
  <c r="CC285" i="14"/>
  <c r="AT285" i="14"/>
  <c r="DR285" i="14"/>
  <c r="DU285" i="14"/>
  <c r="BZ285" i="14"/>
  <c r="CB285" i="14"/>
  <c r="EH285" i="14"/>
  <c r="EF285" i="14"/>
  <c r="CD285" i="14"/>
  <c r="DQ285" i="14"/>
  <c r="EA285" i="14"/>
  <c r="EK285" i="14"/>
  <c r="EE285" i="14"/>
  <c r="CF285" i="14"/>
  <c r="S285" i="14"/>
  <c r="EL285" i="14"/>
  <c r="W285" i="14"/>
  <c r="CG262" i="14"/>
  <c r="DU262" i="14"/>
  <c r="EL262" i="14"/>
  <c r="AX262" i="14"/>
  <c r="BT262" i="14"/>
  <c r="DT262" i="14"/>
  <c r="EM262" i="14"/>
  <c r="DJ262" i="14"/>
  <c r="CE262" i="14"/>
  <c r="AV262" i="14"/>
  <c r="U262" i="14"/>
  <c r="DH262" i="14"/>
  <c r="BZ262" i="14"/>
  <c r="BB262" i="14"/>
  <c r="N262" i="14"/>
  <c r="DI262" i="14"/>
  <c r="BU262" i="14"/>
  <c r="BC262" i="14"/>
  <c r="EH262" i="14"/>
  <c r="AY262" i="14"/>
  <c r="AB262" i="14"/>
  <c r="DL262" i="14"/>
  <c r="CM262" i="14"/>
  <c r="AZ262" i="14"/>
  <c r="CB262" i="14"/>
  <c r="CC262" i="14"/>
  <c r="CK262" i="14"/>
  <c r="BG262" i="14"/>
  <c r="DS262" i="14"/>
  <c r="AM262" i="14"/>
  <c r="AH262" i="14"/>
  <c r="BE262" i="14"/>
  <c r="AS262" i="14"/>
  <c r="EK262" i="14"/>
  <c r="CX262" i="14"/>
  <c r="BS262" i="14"/>
  <c r="AF262" i="14"/>
  <c r="DX262" i="14"/>
  <c r="CY262" i="14"/>
  <c r="BL262" i="14"/>
  <c r="AQ262" i="14"/>
  <c r="EI262" i="14"/>
  <c r="DD262" i="14"/>
  <c r="BY262" i="14"/>
  <c r="AL262" i="14"/>
  <c r="ED262" i="14"/>
  <c r="DE262" i="14"/>
  <c r="BR262" i="14"/>
  <c r="AG262" i="14"/>
  <c r="DY262" i="14"/>
  <c r="CT262" i="14"/>
  <c r="S262" i="14"/>
  <c r="BH262" i="14"/>
  <c r="CF262" i="14"/>
  <c r="AW262" i="14"/>
  <c r="T262" i="14"/>
  <c r="BI262" i="14"/>
  <c r="AO262" i="14"/>
  <c r="AP262" i="14"/>
  <c r="CA262" i="14"/>
  <c r="BV262" i="14"/>
  <c r="DW262" i="14"/>
  <c r="EE262" i="14"/>
  <c r="DZ262" i="14"/>
  <c r="DR262" i="14"/>
  <c r="AK262" i="14"/>
  <c r="EC262" i="14"/>
  <c r="CP262" i="14"/>
  <c r="BK262" i="14"/>
  <c r="X262" i="14"/>
  <c r="DP262" i="14"/>
  <c r="CQ262" i="14"/>
  <c r="BD262" i="14"/>
  <c r="AI262" i="14"/>
  <c r="EA262" i="14"/>
  <c r="CV262" i="14"/>
  <c r="BQ262" i="14"/>
  <c r="AD262" i="14"/>
  <c r="DV262" i="14"/>
  <c r="CW262" i="14"/>
  <c r="BJ262" i="14"/>
  <c r="Y262" i="14"/>
  <c r="DQ262" i="14"/>
  <c r="CL262" i="14"/>
  <c r="BW262" i="14"/>
  <c r="AR262" i="14"/>
  <c r="EJ262" i="14"/>
  <c r="DC262" i="14"/>
  <c r="BX262" i="14"/>
  <c r="W262" i="14"/>
  <c r="R262" i="14"/>
  <c r="AE262" i="14"/>
  <c r="DN262" i="14"/>
  <c r="DO262" i="14"/>
  <c r="Z262" i="14"/>
  <c r="CR262" i="14"/>
  <c r="CS262" i="14"/>
  <c r="DM262" i="14"/>
  <c r="CZ262" i="14"/>
  <c r="DK262" i="14"/>
  <c r="DF262" i="14"/>
  <c r="DA262" i="14"/>
  <c r="EB262" i="14"/>
  <c r="DB262" i="14"/>
  <c r="BF262" i="14"/>
  <c r="CH262" i="14"/>
  <c r="CI262" i="14"/>
  <c r="CN262" i="14"/>
  <c r="CO262" i="14"/>
  <c r="CD262" i="14"/>
  <c r="CU262" i="14"/>
  <c r="CJ262" i="14"/>
  <c r="BM262" i="14"/>
  <c r="AU262" i="14"/>
  <c r="AN262" i="14"/>
  <c r="BA262" i="14"/>
  <c r="AT262" i="14"/>
  <c r="BO262" i="14"/>
  <c r="BP262" i="14"/>
  <c r="EF262" i="14"/>
  <c r="BN262" i="14"/>
  <c r="AA262" i="14"/>
  <c r="DG262" i="14"/>
  <c r="V262" i="14"/>
  <c r="EG262" i="14"/>
  <c r="AC262" i="14"/>
  <c r="Q262" i="14"/>
  <c r="AJ262" i="14"/>
  <c r="P262" i="14"/>
  <c r="CW124" i="14"/>
  <c r="CG124" i="14"/>
  <c r="AK124" i="14"/>
  <c r="CU124" i="14"/>
  <c r="CP124" i="14"/>
  <c r="EA124" i="14"/>
  <c r="AF124" i="14"/>
  <c r="BS124" i="14"/>
  <c r="CK124" i="14"/>
  <c r="DT124" i="14"/>
  <c r="Y124" i="14"/>
  <c r="CY124" i="14"/>
  <c r="DJ124" i="14"/>
  <c r="AM124" i="14"/>
  <c r="AX124" i="14"/>
  <c r="CR124" i="14"/>
  <c r="EI124" i="14"/>
  <c r="BU124" i="14"/>
  <c r="BM124" i="14"/>
  <c r="BQ124" i="14"/>
  <c r="DD124" i="14"/>
  <c r="BI124" i="14"/>
  <c r="EH124" i="14"/>
  <c r="DB124" i="14"/>
  <c r="T124" i="14"/>
  <c r="BJ124" i="14"/>
  <c r="BR124" i="14"/>
  <c r="EE124" i="14"/>
  <c r="AD124" i="14"/>
  <c r="Q124" i="14"/>
  <c r="BX124" i="14"/>
  <c r="BO124" i="14"/>
  <c r="CN124" i="14"/>
  <c r="BZ124" i="14"/>
  <c r="AB124" i="14"/>
  <c r="CF124" i="14"/>
  <c r="CO124" i="14"/>
  <c r="AI124" i="14"/>
  <c r="BW124" i="14"/>
  <c r="BK124" i="14"/>
  <c r="CB124" i="14"/>
  <c r="U124" i="14"/>
  <c r="P124" i="14"/>
  <c r="CQ124" i="14"/>
  <c r="BD124" i="14"/>
  <c r="AE124" i="14"/>
  <c r="EC124" i="14"/>
  <c r="CJ124" i="14"/>
  <c r="DS124" i="14"/>
  <c r="AN124" i="14"/>
  <c r="AZ124" i="14"/>
  <c r="R124" i="14"/>
  <c r="CM124" i="14"/>
  <c r="BG124" i="14"/>
  <c r="DP124" i="14"/>
  <c r="CL124" i="14"/>
  <c r="EL124" i="14"/>
  <c r="DK124" i="14"/>
  <c r="CE124" i="14"/>
  <c r="BE124" i="14"/>
  <c r="AR124" i="14"/>
  <c r="AQ124" i="14"/>
  <c r="EK124" i="14"/>
  <c r="DR124" i="14"/>
  <c r="DM124" i="14"/>
  <c r="DX124" i="14"/>
  <c r="BA124" i="14"/>
  <c r="BL124" i="14"/>
  <c r="DF124" i="14"/>
  <c r="DY124" i="14"/>
  <c r="AH124" i="14"/>
  <c r="AL124" i="14"/>
  <c r="DA124" i="14"/>
  <c r="EF124" i="14"/>
  <c r="AO124" i="14"/>
  <c r="BT124" i="14"/>
  <c r="CH124" i="14"/>
  <c r="DV124" i="14"/>
  <c r="V124" i="14"/>
  <c r="EB124" i="14"/>
  <c r="CI124" i="14"/>
  <c r="BP124" i="14"/>
  <c r="CA124" i="14"/>
  <c r="AJ124" i="14"/>
  <c r="BB124" i="14"/>
  <c r="DO124" i="14"/>
  <c r="DW124" i="14"/>
  <c r="BV124" i="14"/>
  <c r="EG124" i="14"/>
  <c r="BF124" i="14"/>
  <c r="ED124" i="14"/>
  <c r="DL124" i="14"/>
  <c r="Z124" i="14"/>
  <c r="DN124" i="14"/>
  <c r="CC124" i="14"/>
  <c r="AC124" i="14"/>
  <c r="BC124" i="14"/>
  <c r="DE124" i="14"/>
  <c r="CX124" i="14"/>
  <c r="CS124" i="14"/>
  <c r="DZ124" i="14"/>
  <c r="EM124" i="14"/>
  <c r="N124" i="14"/>
  <c r="DU124" i="14"/>
  <c r="X124" i="14"/>
  <c r="DH124" i="14"/>
  <c r="DI124" i="14"/>
  <c r="EJ124" i="14"/>
  <c r="AU124" i="14"/>
  <c r="AP124" i="14"/>
  <c r="S124" i="14"/>
  <c r="DQ124" i="14"/>
  <c r="CT124" i="14"/>
  <c r="AS124" i="14"/>
  <c r="BY124" i="14"/>
  <c r="AG124" i="14"/>
  <c r="BN124" i="14"/>
  <c r="AT124" i="14"/>
  <c r="AA124" i="14"/>
  <c r="AY124" i="14"/>
  <c r="W124" i="14"/>
  <c r="DG124" i="14"/>
  <c r="CV124" i="14"/>
  <c r="CZ124" i="14"/>
  <c r="DC124" i="14"/>
  <c r="AV124" i="14"/>
  <c r="CD124" i="14"/>
  <c r="AW124" i="14"/>
  <c r="BH124" i="14"/>
  <c r="CQ102" i="14"/>
  <c r="BY102" i="14"/>
  <c r="AE102" i="14"/>
  <c r="T102" i="14"/>
  <c r="X102" i="14"/>
  <c r="DN102" i="14"/>
  <c r="U102" i="14"/>
  <c r="BX102" i="14"/>
  <c r="CW102" i="14"/>
  <c r="BI102" i="14"/>
  <c r="AK102" i="14"/>
  <c r="EI102" i="14"/>
  <c r="AD102" i="14"/>
  <c r="BZ102" i="14"/>
  <c r="BC102" i="14"/>
  <c r="CV102" i="14"/>
  <c r="DC102" i="14"/>
  <c r="BU102" i="14"/>
  <c r="AQ102" i="14"/>
  <c r="AV102" i="14"/>
  <c r="AR102" i="14"/>
  <c r="S102" i="14"/>
  <c r="CJ102" i="14"/>
  <c r="BN102" i="14"/>
  <c r="DW102" i="14"/>
  <c r="BE102" i="14"/>
  <c r="DD102" i="14"/>
  <c r="BR102" i="14"/>
  <c r="CH102" i="14"/>
  <c r="CS102" i="14"/>
  <c r="AH102" i="14"/>
  <c r="BM102" i="14"/>
  <c r="BJ102" i="14"/>
  <c r="CI102" i="14"/>
  <c r="EC102" i="14"/>
  <c r="W102" i="14"/>
  <c r="DV102" i="14"/>
  <c r="P102" i="14"/>
  <c r="DB102" i="14"/>
  <c r="DF102" i="14"/>
  <c r="BP102" i="14"/>
  <c r="CO102" i="14"/>
  <c r="EA102" i="14"/>
  <c r="AC102" i="14"/>
  <c r="EB102" i="14"/>
  <c r="V102" i="14"/>
  <c r="CT102" i="14"/>
  <c r="CX102" i="14"/>
  <c r="BF102" i="14"/>
  <c r="CU102" i="14"/>
  <c r="DQ102" i="14"/>
  <c r="AI102" i="14"/>
  <c r="DR102" i="14"/>
  <c r="AJ102" i="14"/>
  <c r="EH102" i="14"/>
  <c r="EM102" i="14"/>
  <c r="AW102" i="14"/>
  <c r="Q102" i="14"/>
  <c r="BQ102" i="14"/>
  <c r="DA102" i="14"/>
  <c r="AP102" i="14"/>
  <c r="BH102" i="14"/>
  <c r="EG102" i="14"/>
  <c r="BW102" i="14"/>
  <c r="CB102" i="14"/>
  <c r="DG102" i="14"/>
  <c r="BV102" i="14"/>
  <c r="AU102" i="14"/>
  <c r="DX102" i="14"/>
  <c r="AN102" i="14"/>
  <c r="DS102" i="14"/>
  <c r="DZ102" i="14"/>
  <c r="CA102" i="14"/>
  <c r="DM102" i="14"/>
  <c r="EJ102" i="14"/>
  <c r="BA102" i="14"/>
  <c r="CE102" i="14"/>
  <c r="AT102" i="14"/>
  <c r="BB102" i="14"/>
  <c r="DT102" i="14"/>
  <c r="DY102" i="14"/>
  <c r="AX102" i="14"/>
  <c r="CM102" i="14"/>
  <c r="DI102" i="14"/>
  <c r="AA102" i="14"/>
  <c r="DJ102" i="14"/>
  <c r="AB102" i="14"/>
  <c r="CL102" i="14"/>
  <c r="CP102" i="14"/>
  <c r="BD102" i="14"/>
  <c r="DP102" i="14"/>
  <c r="CK102" i="14"/>
  <c r="DO102" i="14"/>
  <c r="EF102" i="14"/>
  <c r="Y102" i="14"/>
  <c r="AG102" i="14"/>
  <c r="BK102" i="14"/>
  <c r="CY102" i="14"/>
  <c r="CF102" i="14"/>
  <c r="AM102" i="14"/>
  <c r="BG102" i="14"/>
  <c r="AF102" i="14"/>
  <c r="EK102" i="14"/>
  <c r="CZ102" i="14"/>
  <c r="CN102" i="14"/>
  <c r="DE102" i="14"/>
  <c r="EL102" i="14"/>
  <c r="AS102" i="14"/>
  <c r="DU102" i="14"/>
  <c r="AL102" i="14"/>
  <c r="BL102" i="14"/>
  <c r="CR102" i="14"/>
  <c r="DL102" i="14"/>
  <c r="DK102" i="14"/>
  <c r="BS102" i="14"/>
  <c r="AY102" i="14"/>
  <c r="N102" i="14"/>
  <c r="AZ102" i="14"/>
  <c r="DH102" i="14"/>
  <c r="ED102" i="14"/>
  <c r="J221" i="14" s="1"/>
  <c r="EE102" i="14"/>
  <c r="CC102" i="14"/>
  <c r="R102" i="14"/>
  <c r="Z102" i="14"/>
  <c r="AO102" i="14"/>
  <c r="CD102" i="14"/>
  <c r="CG102" i="14"/>
  <c r="BT102" i="14"/>
  <c r="BO102" i="14"/>
  <c r="DD245" i="14"/>
  <c r="CZ245" i="14"/>
  <c r="CV245" i="14"/>
  <c r="CR245" i="14"/>
  <c r="CN245" i="14"/>
  <c r="CJ245" i="14"/>
  <c r="DF245" i="14"/>
  <c r="AT245" i="14"/>
  <c r="BX245" i="14"/>
  <c r="BT245" i="14"/>
  <c r="BP245" i="14"/>
  <c r="BL245" i="14"/>
  <c r="BH245" i="14"/>
  <c r="BD245" i="14"/>
  <c r="DM245" i="14"/>
  <c r="BA245" i="14"/>
  <c r="AR245" i="14"/>
  <c r="AN245" i="14"/>
  <c r="AJ245" i="14"/>
  <c r="AF245" i="14"/>
  <c r="AB245" i="14"/>
  <c r="X245" i="14"/>
  <c r="DL245" i="14"/>
  <c r="AZ245" i="14"/>
  <c r="EC245" i="14"/>
  <c r="S245" i="14"/>
  <c r="EB245" i="14"/>
  <c r="W245" i="14"/>
  <c r="DV245" i="14"/>
  <c r="EL245" i="14"/>
  <c r="AY245" i="14"/>
  <c r="DK245" i="14"/>
  <c r="DC245" i="14"/>
  <c r="DG245" i="14"/>
  <c r="CU245" i="14"/>
  <c r="CY245" i="14"/>
  <c r="CM245" i="14"/>
  <c r="CQ245" i="14"/>
  <c r="DJ245" i="14"/>
  <c r="AX245" i="14"/>
  <c r="BW245" i="14"/>
  <c r="CA245" i="14"/>
  <c r="BO245" i="14"/>
  <c r="BS245" i="14"/>
  <c r="BG245" i="14"/>
  <c r="BK245" i="14"/>
  <c r="DI245" i="14"/>
  <c r="AW245" i="14"/>
  <c r="AQ245" i="14"/>
  <c r="AU245" i="14"/>
  <c r="AI245" i="14"/>
  <c r="AM245" i="14"/>
  <c r="AA245" i="14"/>
  <c r="AE245" i="14"/>
  <c r="DH245" i="14"/>
  <c r="AV245" i="14"/>
  <c r="DY245" i="14"/>
  <c r="CE245" i="14"/>
  <c r="DX245" i="14"/>
  <c r="CI245" i="14"/>
  <c r="DZ245" i="14"/>
  <c r="DO245" i="14"/>
  <c r="EI245" i="14"/>
  <c r="EM245" i="14"/>
  <c r="CX245" i="14"/>
  <c r="DB245" i="14"/>
  <c r="CP245" i="14"/>
  <c r="CT245" i="14"/>
  <c r="CH245" i="14"/>
  <c r="CL245" i="14"/>
  <c r="N245" i="14"/>
  <c r="BZ245" i="14"/>
  <c r="BR245" i="14"/>
  <c r="BV245" i="14"/>
  <c r="BJ245" i="14"/>
  <c r="BN245" i="14"/>
  <c r="BB245" i="14"/>
  <c r="BF245" i="14"/>
  <c r="U245" i="14"/>
  <c r="CG245" i="14"/>
  <c r="AL245" i="14"/>
  <c r="AP245" i="14"/>
  <c r="AD245" i="14"/>
  <c r="AH245" i="14"/>
  <c r="V245" i="14"/>
  <c r="Z245" i="14"/>
  <c r="T245" i="14"/>
  <c r="CF245" i="14"/>
  <c r="EK245" i="14"/>
  <c r="DU245" i="14"/>
  <c r="EJ245" i="14"/>
  <c r="DT245" i="14"/>
  <c r="ED245" i="14"/>
  <c r="DN245" i="14"/>
  <c r="BC245" i="14"/>
  <c r="DS245" i="14"/>
  <c r="DW245" i="14"/>
  <c r="DE245" i="14"/>
  <c r="DA245" i="14"/>
  <c r="CW245" i="14"/>
  <c r="CS245" i="14"/>
  <c r="CO245" i="14"/>
  <c r="CK245" i="14"/>
  <c r="R245" i="14"/>
  <c r="CD245" i="14"/>
  <c r="BY245" i="14"/>
  <c r="BU245" i="14"/>
  <c r="BQ245" i="14"/>
  <c r="BM245" i="14"/>
  <c r="BI245" i="14"/>
  <c r="BE245" i="14"/>
  <c r="Q245" i="14"/>
  <c r="CC245" i="14"/>
  <c r="AS245" i="14"/>
  <c r="AO245" i="14"/>
  <c r="AK245" i="14"/>
  <c r="AG245" i="14"/>
  <c r="AC245" i="14"/>
  <c r="Y245" i="14"/>
  <c r="P245" i="14"/>
  <c r="CB245" i="14"/>
  <c r="EG245" i="14"/>
  <c r="DQ245" i="14"/>
  <c r="EF245" i="14"/>
  <c r="DP245" i="14"/>
  <c r="EH245" i="14"/>
  <c r="DR245" i="14"/>
  <c r="EE245" i="14"/>
  <c r="EA245" i="14"/>
  <c r="BS248" i="14"/>
  <c r="BW248" i="14"/>
  <c r="BC248" i="14"/>
  <c r="BG248" i="14"/>
  <c r="EA248" i="14"/>
  <c r="DK248" i="14"/>
  <c r="CU248" i="14"/>
  <c r="BT248" i="14"/>
  <c r="AM248" i="14"/>
  <c r="AQ248" i="14"/>
  <c r="W248" i="14"/>
  <c r="AA248" i="14"/>
  <c r="BO248" i="14"/>
  <c r="AY248" i="14"/>
  <c r="AI248" i="14"/>
  <c r="BZ248" i="14"/>
  <c r="EE248" i="14"/>
  <c r="EI248" i="14"/>
  <c r="DO248" i="14"/>
  <c r="DS248" i="14"/>
  <c r="EB248" i="14"/>
  <c r="DL248" i="14"/>
  <c r="CV248" i="14"/>
  <c r="S248" i="14"/>
  <c r="CI248" i="14"/>
  <c r="AJ248" i="14"/>
  <c r="CD248" i="14"/>
  <c r="Z248" i="14"/>
  <c r="CC248" i="14"/>
  <c r="X248" i="14"/>
  <c r="CB248" i="14"/>
  <c r="AD248" i="14"/>
  <c r="BN248" i="14"/>
  <c r="BR248" i="14"/>
  <c r="AX248" i="14"/>
  <c r="BB248" i="14"/>
  <c r="DQ248" i="14"/>
  <c r="DA248" i="14"/>
  <c r="CK248" i="14"/>
  <c r="N248" i="14"/>
  <c r="AH248" i="14"/>
  <c r="AL248" i="14"/>
  <c r="R248" i="14"/>
  <c r="V248" i="14"/>
  <c r="BE248" i="14"/>
  <c r="AO248" i="14"/>
  <c r="Y248" i="14"/>
  <c r="T248" i="14"/>
  <c r="DZ248" i="14"/>
  <c r="ED248" i="14"/>
  <c r="DJ248" i="14"/>
  <c r="DN248" i="14"/>
  <c r="DR248" i="14"/>
  <c r="DB248" i="14"/>
  <c r="CL248" i="14"/>
  <c r="EG248" i="14"/>
  <c r="CF248" i="14"/>
  <c r="CM248" i="14"/>
  <c r="BV248" i="14"/>
  <c r="CH248" i="14"/>
  <c r="EM248" i="14"/>
  <c r="CO248" i="14"/>
  <c r="CA248" i="14"/>
  <c r="CN248" i="14"/>
  <c r="EF248" i="14"/>
  <c r="BM248" i="14"/>
  <c r="BY248" i="14"/>
  <c r="AW248" i="14"/>
  <c r="BI248" i="14"/>
  <c r="DW248" i="14"/>
  <c r="DG248" i="14"/>
  <c r="CQ248" i="14"/>
  <c r="CG248" i="14"/>
  <c r="AG248" i="14"/>
  <c r="AS248" i="14"/>
  <c r="Q248" i="14"/>
  <c r="AC248" i="14"/>
  <c r="BK248" i="14"/>
  <c r="AU248" i="14"/>
  <c r="AE248" i="14"/>
  <c r="CE248" i="14"/>
  <c r="DY248" i="14"/>
  <c r="EK248" i="14"/>
  <c r="DI248" i="14"/>
  <c r="DU248" i="14"/>
  <c r="DP248" i="14"/>
  <c r="CZ248" i="14"/>
  <c r="CJ248" i="14"/>
  <c r="BU248" i="14"/>
  <c r="CY248" i="14"/>
  <c r="BP248" i="14"/>
  <c r="CT248" i="14"/>
  <c r="BF248" i="14"/>
  <c r="CS248" i="14"/>
  <c r="BD248" i="14"/>
  <c r="CR248" i="14"/>
  <c r="BJ248" i="14"/>
  <c r="BH248" i="14"/>
  <c r="EL248" i="14"/>
  <c r="AB248" i="14"/>
  <c r="U248" i="14"/>
  <c r="DT248" i="14"/>
  <c r="EH248" i="14"/>
  <c r="AP248" i="14"/>
  <c r="AT248" i="14"/>
  <c r="BL248" i="14"/>
  <c r="EC248" i="14"/>
  <c r="AF248" i="14"/>
  <c r="BQ248" i="14"/>
  <c r="DX248" i="14"/>
  <c r="DV248" i="14"/>
  <c r="DC248" i="14"/>
  <c r="DE248" i="14"/>
  <c r="AV248" i="14"/>
  <c r="CW248" i="14"/>
  <c r="P248" i="14"/>
  <c r="AK248" i="14"/>
  <c r="DH248" i="14"/>
  <c r="CP248" i="14"/>
  <c r="CX248" i="14"/>
  <c r="DD248" i="14"/>
  <c r="BA248" i="14"/>
  <c r="AN248" i="14"/>
  <c r="BX248" i="14"/>
  <c r="EJ248" i="14"/>
  <c r="DM248" i="14"/>
  <c r="DF248" i="14"/>
  <c r="AR248" i="14"/>
  <c r="AZ248" i="14"/>
  <c r="DA330" i="14"/>
  <c r="AA330" i="14"/>
  <c r="AG330" i="14"/>
  <c r="BV330" i="14"/>
  <c r="BL330" i="14"/>
  <c r="BJ330" i="14"/>
  <c r="CK330" i="14"/>
  <c r="DL330" i="14"/>
  <c r="CI330" i="14"/>
  <c r="EG330" i="14"/>
  <c r="W330" i="14"/>
  <c r="BM330" i="14"/>
  <c r="EC330" i="14"/>
  <c r="BA330" i="14"/>
  <c r="CQ330" i="14"/>
  <c r="U330" i="14"/>
  <c r="CX330" i="14"/>
  <c r="CJ330" i="14"/>
  <c r="EK330" i="14"/>
  <c r="BD330" i="14"/>
  <c r="Y330" i="14"/>
  <c r="CA330" i="14"/>
  <c r="BG330" i="14"/>
  <c r="DJ330" i="14"/>
  <c r="ED330" i="14"/>
  <c r="AV330" i="14"/>
  <c r="AR330" i="14"/>
  <c r="BO330" i="14"/>
  <c r="BR330" i="14"/>
  <c r="AP330" i="14"/>
  <c r="DW330" i="14"/>
  <c r="AM330" i="14"/>
  <c r="AN330" i="14"/>
  <c r="DI330" i="14"/>
  <c r="DX330" i="14"/>
  <c r="AO330" i="14"/>
  <c r="AZ330" i="14"/>
  <c r="CU330" i="14"/>
  <c r="DV330" i="14"/>
  <c r="AE330" i="14"/>
  <c r="BT330" i="14"/>
  <c r="DO330" i="14"/>
  <c r="CP330" i="14"/>
  <c r="AU330" i="14"/>
  <c r="Z330" i="14"/>
  <c r="BU330" i="14"/>
  <c r="BP330" i="14"/>
  <c r="Q330" i="14"/>
  <c r="CV330" i="14"/>
  <c r="DF330" i="14"/>
  <c r="EA330" i="14"/>
  <c r="AD330" i="14"/>
  <c r="DE330" i="14"/>
  <c r="EJ330" i="14"/>
  <c r="AF330" i="14"/>
  <c r="DU330" i="14"/>
  <c r="T330" i="14"/>
  <c r="CC330" i="14"/>
  <c r="CY330" i="14"/>
  <c r="EB330" i="14"/>
  <c r="DP330" i="14"/>
  <c r="AJ330" i="14"/>
  <c r="BC330" i="14"/>
  <c r="DQ330" i="14"/>
  <c r="CH330" i="14"/>
  <c r="DM330" i="14"/>
  <c r="EH330" i="14"/>
  <c r="AK330" i="14"/>
  <c r="BN330" i="14"/>
  <c r="CB330" i="14"/>
  <c r="CM330" i="14"/>
  <c r="DG330" i="14"/>
  <c r="DD330" i="14"/>
  <c r="AS330" i="14"/>
  <c r="EF330" i="14"/>
  <c r="BX330" i="14"/>
  <c r="DN330" i="14"/>
  <c r="X330" i="14"/>
  <c r="DH330" i="14"/>
  <c r="DY330" i="14"/>
  <c r="EM330" i="14"/>
  <c r="DB330" i="14"/>
  <c r="AW330" i="14"/>
  <c r="AH330" i="14"/>
  <c r="BY330" i="14"/>
  <c r="DZ330" i="14"/>
  <c r="BF330" i="14"/>
  <c r="BQ330" i="14"/>
  <c r="AT330" i="14"/>
  <c r="BB330" i="14"/>
  <c r="DK330" i="14"/>
  <c r="EI330" i="14"/>
  <c r="DS330" i="14"/>
  <c r="CR330" i="14"/>
  <c r="CS330" i="14"/>
  <c r="AI330" i="14"/>
  <c r="DT330" i="14"/>
  <c r="CD330" i="14"/>
  <c r="BH330" i="14"/>
  <c r="R330" i="14"/>
  <c r="DC330" i="14"/>
  <c r="DR330" i="14"/>
  <c r="AX330" i="14"/>
  <c r="BI330" i="14"/>
  <c r="BE330" i="14"/>
  <c r="AC330" i="14"/>
  <c r="AQ330" i="14"/>
  <c r="CN330" i="14"/>
  <c r="CT330" i="14"/>
  <c r="AB330" i="14"/>
  <c r="EL330" i="14"/>
  <c r="V330" i="14"/>
  <c r="CO330" i="14"/>
  <c r="BZ330" i="14"/>
  <c r="EE330" i="14"/>
  <c r="N330" i="14"/>
  <c r="BK330" i="14"/>
  <c r="CE330" i="14"/>
  <c r="S330" i="14"/>
  <c r="CG330" i="14"/>
  <c r="CZ330" i="14"/>
  <c r="CF330" i="14"/>
  <c r="P330" i="14"/>
  <c r="BS330" i="14"/>
  <c r="CW330" i="14"/>
  <c r="AY330" i="14"/>
  <c r="AL330" i="14"/>
  <c r="BW330" i="14"/>
  <c r="CL330" i="14"/>
  <c r="CO274" i="14"/>
  <c r="BU274" i="14"/>
  <c r="DM274" i="14"/>
  <c r="P274" i="14"/>
  <c r="EK274" i="14"/>
  <c r="DH274" i="14"/>
  <c r="DW274" i="14"/>
  <c r="BK274" i="14"/>
  <c r="BI274" i="14"/>
  <c r="BT274" i="14"/>
  <c r="CG274" i="14"/>
  <c r="AO274" i="14"/>
  <c r="DE274" i="14"/>
  <c r="EG274" i="14"/>
  <c r="DV274" i="14"/>
  <c r="BJ274" i="14"/>
  <c r="DU274" i="14"/>
  <c r="AV274" i="14"/>
  <c r="N274" i="14"/>
  <c r="R274" i="14"/>
  <c r="AL274" i="14"/>
  <c r="AP274" i="14"/>
  <c r="CC274" i="14"/>
  <c r="CK274" i="14"/>
  <c r="AW274" i="14"/>
  <c r="DP274" i="14"/>
  <c r="AA274" i="14"/>
  <c r="BW274" i="14"/>
  <c r="Z274" i="14"/>
  <c r="BV274" i="14"/>
  <c r="EF274" i="14"/>
  <c r="BQ274" i="14"/>
  <c r="CN274" i="14"/>
  <c r="BE274" i="14"/>
  <c r="DL274" i="14"/>
  <c r="AF274" i="14"/>
  <c r="EJ274" i="14"/>
  <c r="DX274" i="14"/>
  <c r="EA274" i="14"/>
  <c r="BO274" i="14"/>
  <c r="BH274" i="14"/>
  <c r="BD274" i="14"/>
  <c r="CF274" i="14"/>
  <c r="Y274" i="14"/>
  <c r="DD274" i="14"/>
  <c r="DQ274" i="14"/>
  <c r="DZ274" i="14"/>
  <c r="BN274" i="14"/>
  <c r="DT274" i="14"/>
  <c r="BL274" i="14"/>
  <c r="U274" i="14"/>
  <c r="AG274" i="14"/>
  <c r="AS274" i="14"/>
  <c r="DY274" i="14"/>
  <c r="EB274" i="14"/>
  <c r="BP274" i="14"/>
  <c r="AZ274" i="14"/>
  <c r="CB274" i="14"/>
  <c r="AU274" i="14"/>
  <c r="AK274" i="14"/>
  <c r="AT274" i="14"/>
  <c r="CS274" i="14"/>
  <c r="BA274" i="14"/>
  <c r="BY274" i="14"/>
  <c r="CI274" i="14"/>
  <c r="CM274" i="14"/>
  <c r="DG274" i="14"/>
  <c r="DK274" i="14"/>
  <c r="EE274" i="14"/>
  <c r="EI274" i="14"/>
  <c r="AE274" i="14"/>
  <c r="CQ274" i="14"/>
  <c r="BC274" i="14"/>
  <c r="BG274" i="14"/>
  <c r="CA274" i="14"/>
  <c r="CE274" i="14"/>
  <c r="CY274" i="14"/>
  <c r="DC274" i="14"/>
  <c r="AD274" i="14"/>
  <c r="CP274" i="14"/>
  <c r="DO274" i="14"/>
  <c r="DS274" i="14"/>
  <c r="EM274" i="14"/>
  <c r="T274" i="14"/>
  <c r="Q274" i="14"/>
  <c r="AR274" i="14"/>
  <c r="DI274" i="14"/>
  <c r="CR274" i="14"/>
  <c r="CJ274" i="14"/>
  <c r="X274" i="14"/>
  <c r="CZ274" i="14"/>
  <c r="AY274" i="14"/>
  <c r="CW274" i="14"/>
  <c r="AX274" i="14"/>
  <c r="DA274" i="14"/>
  <c r="EC274" i="14"/>
  <c r="AC274" i="14"/>
  <c r="CL274" i="14"/>
  <c r="EH274" i="14"/>
  <c r="BF274" i="14"/>
  <c r="DB274" i="14"/>
  <c r="DR274" i="14"/>
  <c r="AQ274" i="14"/>
  <c r="BX274" i="14"/>
  <c r="BR274" i="14"/>
  <c r="DF274" i="14"/>
  <c r="AI274" i="14"/>
  <c r="BZ274" i="14"/>
  <c r="AH274" i="14"/>
  <c r="EL274" i="14"/>
  <c r="AJ274" i="14"/>
  <c r="W274" i="14"/>
  <c r="BM274" i="14"/>
  <c r="CH274" i="14"/>
  <c r="ED274" i="14"/>
  <c r="BB274" i="14"/>
  <c r="CX274" i="14"/>
  <c r="DN274" i="14"/>
  <c r="AM274" i="14"/>
  <c r="AB274" i="14"/>
  <c r="V274" i="14"/>
  <c r="CT274" i="14"/>
  <c r="AN274" i="14"/>
  <c r="DJ274" i="14"/>
  <c r="S274" i="14"/>
  <c r="CU274" i="14"/>
  <c r="CV274" i="14"/>
  <c r="CD274" i="14"/>
  <c r="BS274" i="14"/>
  <c r="CN206" i="14"/>
  <c r="CJ206" i="14"/>
  <c r="CF206" i="14"/>
  <c r="CB206" i="14"/>
  <c r="DD206" i="14"/>
  <c r="CZ206" i="14"/>
  <c r="EB206" i="14"/>
  <c r="BP206" i="14"/>
  <c r="BH206" i="14"/>
  <c r="BD206" i="14"/>
  <c r="AZ206" i="14"/>
  <c r="AV206" i="14"/>
  <c r="BX206" i="14"/>
  <c r="BT206" i="14"/>
  <c r="EA206" i="14"/>
  <c r="BO206" i="14"/>
  <c r="DT206" i="14"/>
  <c r="DP206" i="14"/>
  <c r="DL206" i="14"/>
  <c r="DH206" i="14"/>
  <c r="EJ206" i="14"/>
  <c r="EF206" i="14"/>
  <c r="BQ206" i="14"/>
  <c r="DE206" i="14"/>
  <c r="EK206" i="14"/>
  <c r="P206" i="14"/>
  <c r="BN206" i="14"/>
  <c r="W206" i="14"/>
  <c r="BR206" i="14"/>
  <c r="V206" i="14"/>
  <c r="AH206" i="14"/>
  <c r="CX206" i="14"/>
  <c r="Y206" i="14"/>
  <c r="CM206" i="14"/>
  <c r="CQ206" i="14"/>
  <c r="CE206" i="14"/>
  <c r="CI206" i="14"/>
  <c r="DC206" i="14"/>
  <c r="DG206" i="14"/>
  <c r="DX206" i="14"/>
  <c r="BL206" i="14"/>
  <c r="BG206" i="14"/>
  <c r="BK206" i="14"/>
  <c r="AY206" i="14"/>
  <c r="BC206" i="14"/>
  <c r="BW206" i="14"/>
  <c r="CA206" i="14"/>
  <c r="EE206" i="14"/>
  <c r="BS206" i="14"/>
  <c r="DS206" i="14"/>
  <c r="DW206" i="14"/>
  <c r="DK206" i="14"/>
  <c r="DO206" i="14"/>
  <c r="EI206" i="14"/>
  <c r="EM206" i="14"/>
  <c r="DY206" i="14"/>
  <c r="BM206" i="14"/>
  <c r="AB206" i="14"/>
  <c r="AR206" i="14"/>
  <c r="AA206" i="14"/>
  <c r="AQ206" i="14"/>
  <c r="Z206" i="14"/>
  <c r="AP206" i="14"/>
  <c r="BY206" i="14"/>
  <c r="EC206" i="14"/>
  <c r="CL206" i="14"/>
  <c r="CP206" i="14"/>
  <c r="CD206" i="14"/>
  <c r="CH206" i="14"/>
  <c r="DB206" i="14"/>
  <c r="DF206" i="14"/>
  <c r="CV206" i="14"/>
  <c r="AJ206" i="14"/>
  <c r="BF206" i="14"/>
  <c r="BJ206" i="14"/>
  <c r="AX206" i="14"/>
  <c r="BB206" i="14"/>
  <c r="BV206" i="14"/>
  <c r="BZ206" i="14"/>
  <c r="CU206" i="14"/>
  <c r="AI206" i="14"/>
  <c r="DR206" i="14"/>
  <c r="DV206" i="14"/>
  <c r="DJ206" i="14"/>
  <c r="DN206" i="14"/>
  <c r="EH206" i="14"/>
  <c r="EL206" i="14"/>
  <c r="DU206" i="14"/>
  <c r="CO206" i="14"/>
  <c r="X206" i="14"/>
  <c r="AN206" i="14"/>
  <c r="AE206" i="14"/>
  <c r="AU206" i="14"/>
  <c r="AD206" i="14"/>
  <c r="AT206" i="14"/>
  <c r="U206" i="14"/>
  <c r="AL206" i="14"/>
  <c r="CK206" i="14"/>
  <c r="AS206" i="14"/>
  <c r="CC206" i="14"/>
  <c r="CW206" i="14"/>
  <c r="DA206" i="14"/>
  <c r="BA206" i="14"/>
  <c r="CR206" i="14"/>
  <c r="AF206" i="14"/>
  <c r="BE206" i="14"/>
  <c r="AC206" i="14"/>
  <c r="AW206" i="14"/>
  <c r="CG206" i="14"/>
  <c r="BU206" i="14"/>
  <c r="AK206" i="14"/>
  <c r="CY206" i="14"/>
  <c r="AM206" i="14"/>
  <c r="DQ206" i="14"/>
  <c r="BI206" i="14"/>
  <c r="DI206" i="14"/>
  <c r="DM206" i="14"/>
  <c r="EG206" i="14"/>
  <c r="N206" i="14"/>
  <c r="CS206" i="14"/>
  <c r="AG206" i="14"/>
  <c r="T206" i="14"/>
  <c r="DZ206" i="14"/>
  <c r="S206" i="14"/>
  <c r="ED206" i="14"/>
  <c r="R206" i="14"/>
  <c r="CT206" i="14"/>
  <c r="Q206" i="14"/>
  <c r="AO206" i="14"/>
  <c r="EF154" i="14"/>
  <c r="AO154" i="14"/>
  <c r="BV154" i="14"/>
  <c r="DB154" i="14"/>
  <c r="EG154" i="14"/>
  <c r="AP154" i="14"/>
  <c r="DI154" i="14"/>
  <c r="CE154" i="14"/>
  <c r="EL154" i="14"/>
  <c r="U154" i="14"/>
  <c r="BA154" i="14"/>
  <c r="BZ154" i="14"/>
  <c r="DF154" i="14"/>
  <c r="N154" i="14"/>
  <c r="AT154" i="14"/>
  <c r="CS154" i="14"/>
  <c r="DK154" i="14"/>
  <c r="AU154" i="14"/>
  <c r="CZ154" i="14"/>
  <c r="AN154" i="14"/>
  <c r="EA154" i="14"/>
  <c r="AY154" i="14"/>
  <c r="DL154" i="14"/>
  <c r="AZ154" i="14"/>
  <c r="CW154" i="14"/>
  <c r="AQ154" i="14"/>
  <c r="DD154" i="14"/>
  <c r="AR154" i="14"/>
  <c r="DE154" i="14"/>
  <c r="EH154" i="14"/>
  <c r="AM154" i="14"/>
  <c r="EC154" i="14"/>
  <c r="BM154" i="14"/>
  <c r="AG154" i="14"/>
  <c r="DZ154" i="14"/>
  <c r="CT154" i="14"/>
  <c r="BN154" i="14"/>
  <c r="AH154" i="14"/>
  <c r="W154" i="14"/>
  <c r="AC154" i="14"/>
  <c r="BS154" i="14"/>
  <c r="BY154" i="14"/>
  <c r="AS154" i="14"/>
  <c r="ED154" i="14"/>
  <c r="CX154" i="14"/>
  <c r="BR154" i="14"/>
  <c r="AL154" i="14"/>
  <c r="EE154" i="14"/>
  <c r="DU154" i="14"/>
  <c r="AI154" i="14"/>
  <c r="CQ154" i="14"/>
  <c r="CU154" i="14"/>
  <c r="DC154" i="14"/>
  <c r="CK154" i="14"/>
  <c r="Y154" i="14"/>
  <c r="AK154" i="14"/>
  <c r="EI154" i="14"/>
  <c r="AB154" i="14"/>
  <c r="CM154" i="14"/>
  <c r="DQ154" i="14"/>
  <c r="P154" i="14"/>
  <c r="DX154" i="14"/>
  <c r="CR154" i="14"/>
  <c r="BC154" i="14"/>
  <c r="BE154" i="14"/>
  <c r="AJ154" i="14"/>
  <c r="DR154" i="14"/>
  <c r="CJ154" i="14"/>
  <c r="BF154" i="14"/>
  <c r="CV154" i="14"/>
  <c r="DO154" i="14"/>
  <c r="DS154" i="14"/>
  <c r="BK154" i="14"/>
  <c r="BQ154" i="14"/>
  <c r="AD154" i="14"/>
  <c r="DV154" i="14"/>
  <c r="CL154" i="14"/>
  <c r="BJ154" i="14"/>
  <c r="CP154" i="14"/>
  <c r="CY154" i="14"/>
  <c r="AA154" i="14"/>
  <c r="BT154" i="14"/>
  <c r="EM154" i="14"/>
  <c r="DA154" i="14"/>
  <c r="CD154" i="14"/>
  <c r="CF154" i="14"/>
  <c r="T154" i="14"/>
  <c r="X154" i="14"/>
  <c r="S154" i="14"/>
  <c r="EJ154" i="14"/>
  <c r="BX154" i="14"/>
  <c r="DW154" i="14"/>
  <c r="CI154" i="14"/>
  <c r="BL154" i="14"/>
  <c r="AF154" i="14"/>
  <c r="DH154" i="14"/>
  <c r="CB154" i="14"/>
  <c r="AW154" i="14"/>
  <c r="R154" i="14"/>
  <c r="DJ154" i="14"/>
  <c r="CC154" i="14"/>
  <c r="AX154" i="14"/>
  <c r="Q154" i="14"/>
  <c r="CG154" i="14"/>
  <c r="CH154" i="14"/>
  <c r="CN154" i="14"/>
  <c r="BI154" i="14"/>
  <c r="V154" i="14"/>
  <c r="DN154" i="14"/>
  <c r="CO154" i="14"/>
  <c r="BB154" i="14"/>
  <c r="DY154" i="14"/>
  <c r="DM154" i="14"/>
  <c r="BW154" i="14"/>
  <c r="DP154" i="14"/>
  <c r="BD154" i="14"/>
  <c r="DG154" i="14"/>
  <c r="BO154" i="14"/>
  <c r="EB154" i="14"/>
  <c r="BP154" i="14"/>
  <c r="AE154" i="14"/>
  <c r="BG154" i="14"/>
  <c r="DT154" i="14"/>
  <c r="BH154" i="14"/>
  <c r="Z154" i="14"/>
  <c r="BU154" i="14"/>
  <c r="CA154" i="14"/>
  <c r="EK154" i="14"/>
  <c r="AV154" i="14"/>
  <c r="CH254" i="14"/>
  <c r="BC254" i="14"/>
  <c r="P254" i="14"/>
  <c r="DH254" i="14"/>
  <c r="CI254" i="14"/>
  <c r="AV254" i="14"/>
  <c r="DO254" i="14"/>
  <c r="BU254" i="14"/>
  <c r="CN254" i="14"/>
  <c r="BI254" i="14"/>
  <c r="V254" i="14"/>
  <c r="DN254" i="14"/>
  <c r="CO254" i="14"/>
  <c r="BB254" i="14"/>
  <c r="DM254" i="14"/>
  <c r="DQ254" i="14"/>
  <c r="CD254" i="14"/>
  <c r="BO254" i="14"/>
  <c r="AJ254" i="14"/>
  <c r="EB254" i="14"/>
  <c r="CU254" i="14"/>
  <c r="EL254" i="14"/>
  <c r="DK254" i="14"/>
  <c r="BT254" i="14"/>
  <c r="BK254" i="14"/>
  <c r="DP254" i="14"/>
  <c r="EM254" i="14"/>
  <c r="CZ254" i="14"/>
  <c r="EI254" i="14"/>
  <c r="U254" i="14"/>
  <c r="AZ254" i="14"/>
  <c r="DV254" i="14"/>
  <c r="N254" i="14"/>
  <c r="AN254" i="14"/>
  <c r="DS254" i="14"/>
  <c r="EH254" i="14"/>
  <c r="AY254" i="14"/>
  <c r="EJ254" i="14"/>
  <c r="CM254" i="14"/>
  <c r="BH254" i="14"/>
  <c r="DF254" i="14"/>
  <c r="AL254" i="14"/>
  <c r="AW254" i="14"/>
  <c r="AX254" i="14"/>
  <c r="AR254" i="14"/>
  <c r="AF254" i="14"/>
  <c r="AQ254" i="14"/>
  <c r="AM254" i="14"/>
  <c r="BF254" i="14"/>
  <c r="DR254" i="14"/>
  <c r="DL254" i="14"/>
  <c r="DA254" i="14"/>
  <c r="BL254" i="14"/>
  <c r="W254" i="14"/>
  <c r="CE254" i="14"/>
  <c r="BY254" i="14"/>
  <c r="AD254" i="14"/>
  <c r="CS254" i="14"/>
  <c r="BR254" i="14"/>
  <c r="CA254" i="14"/>
  <c r="EA254" i="14"/>
  <c r="S254" i="14"/>
  <c r="DD254" i="14"/>
  <c r="DT254" i="14"/>
  <c r="T254" i="14"/>
  <c r="AU254" i="14"/>
  <c r="EK254" i="14"/>
  <c r="BA254" i="14"/>
  <c r="R254" i="14"/>
  <c r="DW254" i="14"/>
  <c r="BV254" i="14"/>
  <c r="AK254" i="14"/>
  <c r="DZ254" i="14"/>
  <c r="EC254" i="14"/>
  <c r="Z254" i="14"/>
  <c r="AA254" i="14"/>
  <c r="CP254" i="14"/>
  <c r="X254" i="14"/>
  <c r="DB254" i="14"/>
  <c r="BD254" i="14"/>
  <c r="AC254" i="14"/>
  <c r="AS254" i="14"/>
  <c r="BQ254" i="14"/>
  <c r="BZ254" i="14"/>
  <c r="AP254" i="14"/>
  <c r="BJ254" i="14"/>
  <c r="CG254" i="14"/>
  <c r="Q254" i="14"/>
  <c r="BW254" i="14"/>
  <c r="AB254" i="14"/>
  <c r="AO254" i="14"/>
  <c r="BX254" i="14"/>
  <c r="CR254" i="14"/>
  <c r="AT254" i="14"/>
  <c r="DY254" i="14"/>
  <c r="DJ254" i="14"/>
  <c r="Y254" i="14"/>
  <c r="AH254" i="14"/>
  <c r="AI254" i="14"/>
  <c r="AG254" i="14"/>
  <c r="DI254" i="14"/>
  <c r="AE254" i="14"/>
  <c r="CK254" i="14"/>
  <c r="DG254" i="14"/>
  <c r="ED254" i="14"/>
  <c r="CL254" i="14"/>
  <c r="BP254" i="14"/>
  <c r="CC254" i="14"/>
  <c r="BN254" i="14"/>
  <c r="BS254" i="14"/>
  <c r="DU254" i="14"/>
  <c r="CW254" i="14"/>
  <c r="BG254" i="14"/>
  <c r="EE254" i="14"/>
  <c r="EF254" i="14"/>
  <c r="BE254" i="14"/>
  <c r="DX254" i="14"/>
  <c r="CV254" i="14"/>
  <c r="CY254" i="14"/>
  <c r="CF254" i="14"/>
  <c r="CX254" i="14"/>
  <c r="EG254" i="14"/>
  <c r="CJ254" i="14"/>
  <c r="CT254" i="14"/>
  <c r="CQ254" i="14"/>
  <c r="CB254" i="14"/>
  <c r="DC254" i="14"/>
  <c r="BM254" i="14"/>
  <c r="DE254" i="14"/>
  <c r="CW195" i="14"/>
  <c r="AP195" i="14"/>
  <c r="BQ195" i="14"/>
  <c r="DQ195" i="14"/>
  <c r="AK195" i="14"/>
  <c r="AO195" i="14"/>
  <c r="DT195" i="14"/>
  <c r="EI195" i="14"/>
  <c r="CJ195" i="14"/>
  <c r="CZ195" i="14"/>
  <c r="BD195" i="14"/>
  <c r="P195" i="14"/>
  <c r="X195" i="14"/>
  <c r="BS195" i="14"/>
  <c r="EC195" i="14"/>
  <c r="DU195" i="14"/>
  <c r="CG195" i="14"/>
  <c r="AS195" i="14"/>
  <c r="CC195" i="14"/>
  <c r="CQ195" i="14"/>
  <c r="BK195" i="14"/>
  <c r="AE195" i="14"/>
  <c r="CH195" i="14"/>
  <c r="DV195" i="14"/>
  <c r="CE195" i="14"/>
  <c r="AQ195" i="14"/>
  <c r="DR195" i="14"/>
  <c r="AY195" i="14"/>
  <c r="N195" i="14"/>
  <c r="EF195" i="14"/>
  <c r="DX195" i="14"/>
  <c r="T195" i="14"/>
  <c r="CM195" i="14"/>
  <c r="AT195" i="14"/>
  <c r="Z195" i="14"/>
  <c r="EK195" i="14"/>
  <c r="BE195" i="14"/>
  <c r="CO195" i="14"/>
  <c r="CS195" i="14"/>
  <c r="Y195" i="14"/>
  <c r="BR195" i="14"/>
  <c r="CV195" i="14"/>
  <c r="CR195" i="14"/>
  <c r="BP195" i="14"/>
  <c r="EM195" i="14"/>
  <c r="AJ195" i="14"/>
  <c r="BC195" i="14"/>
  <c r="CD195" i="14"/>
  <c r="BW195" i="14"/>
  <c r="AA195" i="14"/>
  <c r="DJ195" i="14"/>
  <c r="EA195" i="14"/>
  <c r="CU195" i="14"/>
  <c r="BO195" i="14"/>
  <c r="AI195" i="14"/>
  <c r="EB195" i="14"/>
  <c r="DK195" i="14"/>
  <c r="BG195" i="14"/>
  <c r="S195" i="14"/>
  <c r="DB195" i="14"/>
  <c r="DF195" i="14"/>
  <c r="BI195" i="14"/>
  <c r="DC195" i="14"/>
  <c r="CB195" i="14"/>
  <c r="AM195" i="14"/>
  <c r="AW195" i="14"/>
  <c r="R195" i="14"/>
  <c r="AG195" i="14"/>
  <c r="DI195" i="14"/>
  <c r="Q195" i="14"/>
  <c r="CK195" i="14"/>
  <c r="DH195" i="14"/>
  <c r="EE195" i="14"/>
  <c r="EJ195" i="14"/>
  <c r="BL195" i="14"/>
  <c r="CN195" i="14"/>
  <c r="DG195" i="14"/>
  <c r="AZ195" i="14"/>
  <c r="W195" i="14"/>
  <c r="DP195" i="14"/>
  <c r="EL195" i="14"/>
  <c r="BH195" i="14"/>
  <c r="CL195" i="14"/>
  <c r="DA195" i="14"/>
  <c r="V195" i="14"/>
  <c r="BY195" i="14"/>
  <c r="DL195" i="14"/>
  <c r="EG195" i="14"/>
  <c r="CP195" i="14"/>
  <c r="BJ195" i="14"/>
  <c r="AD195" i="14"/>
  <c r="BM195" i="14"/>
  <c r="AB195" i="14"/>
  <c r="DD195" i="14"/>
  <c r="DE195" i="14"/>
  <c r="AN195" i="14"/>
  <c r="DN195" i="14"/>
  <c r="BB195" i="14"/>
  <c r="AV195" i="14"/>
  <c r="CY195" i="14"/>
  <c r="EH195" i="14"/>
  <c r="BF195" i="14"/>
  <c r="BX195" i="14"/>
  <c r="AH195" i="14"/>
  <c r="CX195" i="14"/>
  <c r="AR195" i="14"/>
  <c r="BU195" i="14"/>
  <c r="AF195" i="14"/>
  <c r="CI195" i="14"/>
  <c r="DZ195" i="14"/>
  <c r="CA195" i="14"/>
  <c r="BA195" i="14"/>
  <c r="BV195" i="14"/>
  <c r="AX195" i="14"/>
  <c r="AL195" i="14"/>
  <c r="U195" i="14"/>
  <c r="AU195" i="14"/>
  <c r="DM195" i="14"/>
  <c r="CT195" i="14"/>
  <c r="DY195" i="14"/>
  <c r="BZ195" i="14"/>
  <c r="CF195" i="14"/>
  <c r="ED195" i="14"/>
  <c r="DS195" i="14"/>
  <c r="AC195" i="14"/>
  <c r="BT195" i="14"/>
  <c r="BN195" i="14"/>
  <c r="DO195" i="14"/>
  <c r="DW195" i="14"/>
  <c r="AD231" i="14"/>
  <c r="DU231" i="14"/>
  <c r="Z231" i="14"/>
  <c r="CW231" i="14"/>
  <c r="DT231" i="14"/>
  <c r="CP231" i="14"/>
  <c r="DN231" i="14"/>
  <c r="R231" i="14"/>
  <c r="DS231" i="14"/>
  <c r="AT231" i="14"/>
  <c r="DC231" i="14"/>
  <c r="DM231" i="14"/>
  <c r="AI231" i="14"/>
  <c r="DF231" i="14"/>
  <c r="AZ231" i="14"/>
  <c r="BA231" i="14"/>
  <c r="AK231" i="14"/>
  <c r="X231" i="14"/>
  <c r="BM231" i="14"/>
  <c r="CQ231" i="14"/>
  <c r="DH231" i="14"/>
  <c r="CJ231" i="14"/>
  <c r="EG231" i="14"/>
  <c r="AC231" i="14"/>
  <c r="N231" i="14"/>
  <c r="AN231" i="14"/>
  <c r="CZ231" i="14"/>
  <c r="EB231" i="14"/>
  <c r="BV231" i="14"/>
  <c r="DP231" i="14"/>
  <c r="BR231" i="14"/>
  <c r="AG231" i="14"/>
  <c r="BY231" i="14"/>
  <c r="EA231" i="14"/>
  <c r="BN231" i="14"/>
  <c r="BZ231" i="14"/>
  <c r="DQ231" i="14"/>
  <c r="CA231" i="14"/>
  <c r="EH231" i="14"/>
  <c r="DZ231" i="14"/>
  <c r="BX231" i="14"/>
  <c r="V231" i="14"/>
  <c r="CR231" i="14"/>
  <c r="CO231" i="14"/>
  <c r="CY231" i="14"/>
  <c r="CH231" i="14"/>
  <c r="BE231" i="14"/>
  <c r="CL231" i="14"/>
  <c r="AR231" i="14"/>
  <c r="EF231" i="14"/>
  <c r="DL231" i="14"/>
  <c r="BT231" i="14"/>
  <c r="AJ231" i="14"/>
  <c r="CN231" i="14"/>
  <c r="DE231" i="14"/>
  <c r="CX231" i="14"/>
  <c r="AW231" i="14"/>
  <c r="DV231" i="14"/>
  <c r="DW231" i="14"/>
  <c r="P231" i="14"/>
  <c r="CB231" i="14"/>
  <c r="U231" i="14"/>
  <c r="CG231" i="14"/>
  <c r="AH231" i="14"/>
  <c r="DB231" i="14"/>
  <c r="DA231" i="14"/>
  <c r="BJ231" i="14"/>
  <c r="BK231" i="14"/>
  <c r="AU231" i="14"/>
  <c r="Y231" i="14"/>
  <c r="EI231" i="14"/>
  <c r="CS231" i="14"/>
  <c r="CK231" i="14"/>
  <c r="DR231" i="14"/>
  <c r="BD231" i="14"/>
  <c r="BQ231" i="14"/>
  <c r="AP231" i="14"/>
  <c r="AX231" i="14"/>
  <c r="EK231" i="14"/>
  <c r="BO231" i="14"/>
  <c r="BG231" i="14"/>
  <c r="EL231" i="14"/>
  <c r="BP231" i="14"/>
  <c r="AL231" i="14"/>
  <c r="AM231" i="14"/>
  <c r="S231" i="14"/>
  <c r="CD231" i="14"/>
  <c r="CE231" i="14"/>
  <c r="AE231" i="14"/>
  <c r="Q231" i="14"/>
  <c r="AF231" i="14"/>
  <c r="CC231" i="14"/>
  <c r="EM231" i="14"/>
  <c r="DG231" i="14"/>
  <c r="AA231" i="14"/>
  <c r="BS231" i="14"/>
  <c r="AQ231" i="14"/>
  <c r="AS231" i="14"/>
  <c r="BU231" i="14"/>
  <c r="CT231" i="14"/>
  <c r="AV231" i="14"/>
  <c r="EE231" i="14"/>
  <c r="ED231" i="14"/>
  <c r="DX231" i="14"/>
  <c r="DO231" i="14"/>
  <c r="BH231" i="14"/>
  <c r="DK231" i="14"/>
  <c r="EJ231" i="14"/>
  <c r="CM231" i="14"/>
  <c r="EC231" i="14"/>
  <c r="CI231" i="14"/>
  <c r="CF231" i="14"/>
  <c r="DJ231" i="14"/>
  <c r="T231" i="14"/>
  <c r="W231" i="14"/>
  <c r="DY231" i="14"/>
  <c r="AY231" i="14"/>
  <c r="BB231" i="14"/>
  <c r="AB231" i="14"/>
  <c r="DI231" i="14"/>
  <c r="CV231" i="14"/>
  <c r="BI231" i="14"/>
  <c r="BW231" i="14"/>
  <c r="AO231" i="14"/>
  <c r="CU231" i="14"/>
  <c r="BL231" i="14"/>
  <c r="BC231" i="14"/>
  <c r="DD231" i="14"/>
  <c r="BF231" i="14"/>
  <c r="P294" i="14"/>
  <c r="BI294" i="14"/>
  <c r="AO294" i="14"/>
  <c r="BG294" i="14"/>
  <c r="R294" i="14"/>
  <c r="CR294" i="14"/>
  <c r="CP294" i="14"/>
  <c r="AU294" i="14"/>
  <c r="CX294" i="14"/>
  <c r="AJ294" i="14"/>
  <c r="EJ294" i="14"/>
  <c r="DC294" i="14"/>
  <c r="CK294" i="14"/>
  <c r="AV294" i="14"/>
  <c r="U294" i="14"/>
  <c r="AX294" i="14"/>
  <c r="AI294" i="14"/>
  <c r="N294" i="14"/>
  <c r="AS294" i="14"/>
  <c r="BC294" i="14"/>
  <c r="BS294" i="14"/>
  <c r="AR294" i="14"/>
  <c r="CT294" i="14"/>
  <c r="BU294" i="14"/>
  <c r="EK294" i="14"/>
  <c r="DW294" i="14"/>
  <c r="CD294" i="14"/>
  <c r="CH294" i="14"/>
  <c r="DP294" i="14"/>
  <c r="CU294" i="14"/>
  <c r="T294" i="14"/>
  <c r="AM294" i="14"/>
  <c r="BE294" i="14"/>
  <c r="BT294" i="14"/>
  <c r="Y294" i="14"/>
  <c r="DY294" i="14"/>
  <c r="DH294" i="14"/>
  <c r="BV294" i="14"/>
  <c r="AC294" i="14"/>
  <c r="X294" i="14"/>
  <c r="DL294" i="14"/>
  <c r="EL294" i="14"/>
  <c r="AZ294" i="14"/>
  <c r="DZ294" i="14"/>
  <c r="EM294" i="14"/>
  <c r="BA294" i="14"/>
  <c r="DX294" i="14"/>
  <c r="BW294" i="14"/>
  <c r="V294" i="14"/>
  <c r="DS294" i="14"/>
  <c r="BX294" i="14"/>
  <c r="DO294" i="14"/>
  <c r="CA294" i="14"/>
  <c r="BQ294" i="14"/>
  <c r="Z294" i="14"/>
  <c r="DG294" i="14"/>
  <c r="BJ294" i="14"/>
  <c r="AQ294" i="14"/>
  <c r="EE294" i="14"/>
  <c r="CY294" i="14"/>
  <c r="CW294" i="14"/>
  <c r="CB294" i="14"/>
  <c r="CS294" i="14"/>
  <c r="S294" i="14"/>
  <c r="DR294" i="14"/>
  <c r="DI294" i="14"/>
  <c r="BL294" i="14"/>
  <c r="CC294" i="14"/>
  <c r="BM294" i="14"/>
  <c r="CZ294" i="14"/>
  <c r="BN294" i="14"/>
  <c r="DN294" i="14"/>
  <c r="BB294" i="14"/>
  <c r="DD294" i="14"/>
  <c r="BY294" i="14"/>
  <c r="AP294" i="14"/>
  <c r="AH294" i="14"/>
  <c r="BR294" i="14"/>
  <c r="EC294" i="14"/>
  <c r="AE294" i="14"/>
  <c r="AK294" i="14"/>
  <c r="CF294" i="14"/>
  <c r="DK294" i="14"/>
  <c r="AG294" i="14"/>
  <c r="EI294" i="14"/>
  <c r="DJ294" i="14"/>
  <c r="CV294" i="14"/>
  <c r="ED294" i="14"/>
  <c r="DE294" i="14"/>
  <c r="DQ294" i="14"/>
  <c r="CQ294" i="14"/>
  <c r="DF294" i="14"/>
  <c r="AF294" i="14"/>
  <c r="DV294" i="14"/>
  <c r="BK294" i="14"/>
  <c r="AY294" i="14"/>
  <c r="CG294" i="14"/>
  <c r="EG294" i="14"/>
  <c r="AA294" i="14"/>
  <c r="BZ294" i="14"/>
  <c r="DB294" i="14"/>
  <c r="Q294" i="14"/>
  <c r="EB294" i="14"/>
  <c r="DT294" i="14"/>
  <c r="AD294" i="14"/>
  <c r="BF294" i="14"/>
  <c r="W294" i="14"/>
  <c r="DM294" i="14"/>
  <c r="DU294" i="14"/>
  <c r="AN294" i="14"/>
  <c r="CM294" i="14"/>
  <c r="EA294" i="14"/>
  <c r="AL294" i="14"/>
  <c r="DA294" i="14"/>
  <c r="CJ294" i="14"/>
  <c r="CN294" i="14"/>
  <c r="BP294" i="14"/>
  <c r="EH294" i="14"/>
  <c r="CL294" i="14"/>
  <c r="BD294" i="14"/>
  <c r="CO294" i="14"/>
  <c r="BH294" i="14"/>
  <c r="AW294" i="14"/>
  <c r="BO294" i="14"/>
  <c r="CE294" i="14"/>
  <c r="CI294" i="14"/>
  <c r="AT294" i="14"/>
  <c r="EF294" i="14"/>
  <c r="AB294" i="14"/>
  <c r="AU203" i="14"/>
  <c r="CO203" i="14"/>
  <c r="CZ203" i="14"/>
  <c r="AO203" i="14"/>
  <c r="BF203" i="14"/>
  <c r="CD203" i="14"/>
  <c r="CK203" i="14"/>
  <c r="R203" i="14"/>
  <c r="BI203" i="14"/>
  <c r="CG203" i="14"/>
  <c r="DN203" i="14"/>
  <c r="EL203" i="14"/>
  <c r="AV203" i="14"/>
  <c r="BT203" i="14"/>
  <c r="DO203" i="14"/>
  <c r="EM203" i="14"/>
  <c r="BG203" i="14"/>
  <c r="CE203" i="14"/>
  <c r="DT203" i="14"/>
  <c r="U203" i="14"/>
  <c r="BB203" i="14"/>
  <c r="BZ203" i="14"/>
  <c r="DU203" i="14"/>
  <c r="N203" i="14"/>
  <c r="EH203" i="14"/>
  <c r="EI203" i="14"/>
  <c r="CM203" i="14"/>
  <c r="CT203" i="14"/>
  <c r="CU203" i="14"/>
  <c r="BU203" i="14"/>
  <c r="CF203" i="14"/>
  <c r="AA203" i="14"/>
  <c r="BC203" i="14"/>
  <c r="DX203" i="14"/>
  <c r="CJ203" i="14"/>
  <c r="BN203" i="14"/>
  <c r="P203" i="14"/>
  <c r="CC203" i="14"/>
  <c r="BQ203" i="14"/>
  <c r="CB203" i="14"/>
  <c r="CX203" i="14"/>
  <c r="BD203" i="14"/>
  <c r="V203" i="14"/>
  <c r="CY203" i="14"/>
  <c r="BO203" i="14"/>
  <c r="W203" i="14"/>
  <c r="DD203" i="14"/>
  <c r="BJ203" i="14"/>
  <c r="AC203" i="14"/>
  <c r="DE203" i="14"/>
  <c r="DI203" i="14"/>
  <c r="DC203" i="14"/>
  <c r="AW203" i="14"/>
  <c r="EA203" i="14"/>
  <c r="DR203" i="14"/>
  <c r="T203" i="14"/>
  <c r="AM203" i="14"/>
  <c r="DP203" i="14"/>
  <c r="EF203" i="14"/>
  <c r="AX203" i="14"/>
  <c r="CS203" i="14"/>
  <c r="Q203" i="14"/>
  <c r="BA203" i="14"/>
  <c r="ED203" i="14"/>
  <c r="CP203" i="14"/>
  <c r="AN203" i="14"/>
  <c r="EE203" i="14"/>
  <c r="CQ203" i="14"/>
  <c r="AY203" i="14"/>
  <c r="EJ203" i="14"/>
  <c r="CV203" i="14"/>
  <c r="AT203" i="14"/>
  <c r="EK203" i="14"/>
  <c r="CW203" i="14"/>
  <c r="DB203" i="14"/>
  <c r="AB203" i="14"/>
  <c r="DZ203" i="14"/>
  <c r="DJ203" i="14"/>
  <c r="S203" i="14"/>
  <c r="BE203" i="14"/>
  <c r="BS203" i="14"/>
  <c r="AE203" i="14"/>
  <c r="DH203" i="14"/>
  <c r="CL203" i="14"/>
  <c r="AP203" i="14"/>
  <c r="AG203" i="14"/>
  <c r="CH203" i="14"/>
  <c r="AS203" i="14"/>
  <c r="DV203" i="14"/>
  <c r="EG203" i="14"/>
  <c r="AF203" i="14"/>
  <c r="DW203" i="14"/>
  <c r="Z203" i="14"/>
  <c r="AQ203" i="14"/>
  <c r="EB203" i="14"/>
  <c r="CN203" i="14"/>
  <c r="AL203" i="14"/>
  <c r="EC203" i="14"/>
  <c r="DA203" i="14"/>
  <c r="BX203" i="14"/>
  <c r="AZ203" i="14"/>
  <c r="BP203" i="14"/>
  <c r="CI203" i="14"/>
  <c r="BH203" i="14"/>
  <c r="DK203" i="14"/>
  <c r="CR203" i="14"/>
  <c r="BY203" i="14"/>
  <c r="X203" i="14"/>
  <c r="DL203" i="14"/>
  <c r="DY203" i="14"/>
  <c r="DQ203" i="14"/>
  <c r="BV203" i="14"/>
  <c r="AK203" i="14"/>
  <c r="DG203" i="14"/>
  <c r="BR203" i="14"/>
  <c r="AR203" i="14"/>
  <c r="DS203" i="14"/>
  <c r="CA203" i="14"/>
  <c r="Y203" i="14"/>
  <c r="BL203" i="14"/>
  <c r="AI203" i="14"/>
  <c r="DM203" i="14"/>
  <c r="AJ203" i="14"/>
  <c r="DF203" i="14"/>
  <c r="BW203" i="14"/>
  <c r="BK203" i="14"/>
  <c r="AD203" i="14"/>
  <c r="AH203" i="14"/>
  <c r="BM203" i="14"/>
  <c r="CP232" i="14"/>
  <c r="EL232" i="14"/>
  <c r="EB232" i="14"/>
  <c r="CG232" i="14"/>
  <c r="DO232" i="14"/>
  <c r="EE232" i="14"/>
  <c r="CM232" i="14"/>
  <c r="DQ232" i="14"/>
  <c r="CZ232" i="14"/>
  <c r="Q232" i="14"/>
  <c r="S232" i="14"/>
  <c r="AI232" i="14"/>
  <c r="BH232" i="14"/>
  <c r="CB232" i="14"/>
  <c r="BF232" i="14"/>
  <c r="AZ232" i="14"/>
  <c r="AG232" i="14"/>
  <c r="DU232" i="14"/>
  <c r="CU232" i="14"/>
  <c r="EF232" i="14"/>
  <c r="CR232" i="14"/>
  <c r="BT232" i="14"/>
  <c r="BP232" i="14"/>
  <c r="BE232" i="14"/>
  <c r="Y232" i="14"/>
  <c r="BZ232" i="14"/>
  <c r="AD232" i="14"/>
  <c r="EI232" i="14"/>
  <c r="AB232" i="14"/>
  <c r="AU232" i="14"/>
  <c r="CF232" i="14"/>
  <c r="CQ232" i="14"/>
  <c r="BR232" i="14"/>
  <c r="AE232" i="14"/>
  <c r="BN232" i="14"/>
  <c r="BB232" i="14"/>
  <c r="CJ232" i="14"/>
  <c r="AH232" i="14"/>
  <c r="P232" i="14"/>
  <c r="CY232" i="14"/>
  <c r="CD232" i="14"/>
  <c r="AM232" i="14"/>
  <c r="DR232" i="14"/>
  <c r="AN232" i="14"/>
  <c r="DJ232" i="14"/>
  <c r="X232" i="14"/>
  <c r="BV232" i="14"/>
  <c r="AR232" i="14"/>
  <c r="DM232" i="14"/>
  <c r="DX232" i="14"/>
  <c r="CX232" i="14"/>
  <c r="AW232" i="14"/>
  <c r="BO232" i="14"/>
  <c r="EA232" i="14"/>
  <c r="BK232" i="14"/>
  <c r="EJ232" i="14"/>
  <c r="U232" i="14"/>
  <c r="CE232" i="14"/>
  <c r="DD232" i="14"/>
  <c r="BC232" i="14"/>
  <c r="R232" i="14"/>
  <c r="DT232" i="14"/>
  <c r="EH232" i="14"/>
  <c r="W232" i="14"/>
  <c r="CI232" i="14"/>
  <c r="DN232" i="14"/>
  <c r="BM232" i="14"/>
  <c r="CW232" i="14"/>
  <c r="AJ232" i="14"/>
  <c r="DE232" i="14"/>
  <c r="DP232" i="14"/>
  <c r="DW232" i="14"/>
  <c r="AO232" i="14"/>
  <c r="BG232" i="14"/>
  <c r="DS232" i="14"/>
  <c r="CC232" i="14"/>
  <c r="DG232" i="14"/>
  <c r="AK232" i="14"/>
  <c r="DZ232" i="14"/>
  <c r="AC232" i="14"/>
  <c r="BL232" i="14"/>
  <c r="T232" i="14"/>
  <c r="EC232" i="14"/>
  <c r="BI232" i="14"/>
  <c r="AY232" i="14"/>
  <c r="N232" i="14"/>
  <c r="DH232" i="14"/>
  <c r="CA232" i="14"/>
  <c r="AS232" i="14"/>
  <c r="DL232" i="14"/>
  <c r="CH232" i="14"/>
  <c r="CS232" i="14"/>
  <c r="BU232" i="14"/>
  <c r="AL232" i="14"/>
  <c r="ED232" i="14"/>
  <c r="BA232" i="14"/>
  <c r="CL232" i="14"/>
  <c r="AT232" i="14"/>
  <c r="AA232" i="14"/>
  <c r="EK232" i="14"/>
  <c r="AF232" i="14"/>
  <c r="DF232" i="14"/>
  <c r="DI232" i="14"/>
  <c r="BJ232" i="14"/>
  <c r="BD232" i="14"/>
  <c r="EG232" i="14"/>
  <c r="DK232" i="14"/>
  <c r="EM232" i="14"/>
  <c r="Z232" i="14"/>
  <c r="BY232" i="14"/>
  <c r="AQ232" i="14"/>
  <c r="CN232" i="14"/>
  <c r="CV232" i="14"/>
  <c r="DB232" i="14"/>
  <c r="DA232" i="14"/>
  <c r="V232" i="14"/>
  <c r="BS232" i="14"/>
  <c r="DC232" i="14"/>
  <c r="BQ232" i="14"/>
  <c r="BX232" i="14"/>
  <c r="BW232" i="14"/>
  <c r="AX232" i="14"/>
  <c r="AP232" i="14"/>
  <c r="CK232" i="14"/>
  <c r="CO232" i="14"/>
  <c r="DV232" i="14"/>
  <c r="AV232" i="14"/>
  <c r="DY232" i="14"/>
  <c r="CT232" i="14"/>
  <c r="R166" i="14"/>
  <c r="DF166" i="14"/>
  <c r="DL166" i="14"/>
  <c r="AT166" i="14"/>
  <c r="EI166" i="14"/>
  <c r="CA166" i="14"/>
  <c r="AQ166" i="14"/>
  <c r="AS166" i="14"/>
  <c r="AA166" i="14"/>
  <c r="BH166" i="14"/>
  <c r="BV166" i="14"/>
  <c r="CC166" i="14"/>
  <c r="DA166" i="14"/>
  <c r="CG166" i="14"/>
  <c r="DU166" i="14"/>
  <c r="DB166" i="14"/>
  <c r="DX166" i="14"/>
  <c r="EA166" i="14"/>
  <c r="BL166" i="14"/>
  <c r="S166" i="14"/>
  <c r="DG166" i="14"/>
  <c r="CF166" i="14"/>
  <c r="AU166" i="14"/>
  <c r="CP166" i="14"/>
  <c r="T166" i="14"/>
  <c r="Z166" i="14"/>
  <c r="EL166" i="14"/>
  <c r="AR166" i="14"/>
  <c r="AZ166" i="14"/>
  <c r="CM166" i="14"/>
  <c r="DI166" i="14"/>
  <c r="X166" i="14"/>
  <c r="EH166" i="14"/>
  <c r="DD166" i="14"/>
  <c r="CY166" i="14"/>
  <c r="AJ166" i="14"/>
  <c r="DY166" i="14"/>
  <c r="W166" i="14"/>
  <c r="DV166" i="14"/>
  <c r="AL166" i="14"/>
  <c r="EM166" i="14"/>
  <c r="BN166" i="14"/>
  <c r="DE166" i="14"/>
  <c r="DQ166" i="14"/>
  <c r="EE166" i="14"/>
  <c r="DJ166" i="14"/>
  <c r="DO166" i="14"/>
  <c r="DS166" i="14"/>
  <c r="BM166" i="14"/>
  <c r="BD166" i="14"/>
  <c r="CO166" i="14"/>
  <c r="DW166" i="14"/>
  <c r="EK166" i="14"/>
  <c r="CR166" i="14"/>
  <c r="AO166" i="14"/>
  <c r="CQ166" i="14"/>
  <c r="DP166" i="14"/>
  <c r="CZ166" i="14"/>
  <c r="BU166" i="14"/>
  <c r="ED166" i="14"/>
  <c r="DM166" i="14"/>
  <c r="BJ166" i="14"/>
  <c r="CX166" i="14"/>
  <c r="CV166" i="14"/>
  <c r="DT166" i="14"/>
  <c r="Q166" i="14"/>
  <c r="Y166" i="14"/>
  <c r="CH166" i="14"/>
  <c r="BE166" i="14"/>
  <c r="CT166" i="14"/>
  <c r="AM166" i="14"/>
  <c r="EF166" i="14"/>
  <c r="BO166" i="14"/>
  <c r="BW166" i="14"/>
  <c r="AE166" i="14"/>
  <c r="DZ166" i="14"/>
  <c r="BK166" i="14"/>
  <c r="BP166" i="14"/>
  <c r="EJ166" i="14"/>
  <c r="U166" i="14"/>
  <c r="BX166" i="14"/>
  <c r="AW166" i="14"/>
  <c r="AK166" i="14"/>
  <c r="DH166" i="14"/>
  <c r="BQ166" i="14"/>
  <c r="AH166" i="14"/>
  <c r="CJ166" i="14"/>
  <c r="CU166" i="14"/>
  <c r="AF166" i="14"/>
  <c r="CE166" i="14"/>
  <c r="BY166" i="14"/>
  <c r="CS166" i="14"/>
  <c r="BS166" i="14"/>
  <c r="AY166" i="14"/>
  <c r="BG166" i="14"/>
  <c r="P166" i="14"/>
  <c r="DK166" i="14"/>
  <c r="BI166" i="14"/>
  <c r="AD166" i="14"/>
  <c r="AC166" i="14"/>
  <c r="CB166" i="14"/>
  <c r="DR166" i="14"/>
  <c r="DC166" i="14"/>
  <c r="AN166" i="14"/>
  <c r="EC166" i="14"/>
  <c r="CL166" i="14"/>
  <c r="EG166" i="14"/>
  <c r="BT166" i="14"/>
  <c r="N166" i="14"/>
  <c r="BZ166" i="14"/>
  <c r="CD166" i="14"/>
  <c r="AG166" i="14"/>
  <c r="V166" i="14"/>
  <c r="EB166" i="14"/>
  <c r="AB166" i="14"/>
  <c r="CN166" i="14"/>
  <c r="CI166" i="14"/>
  <c r="AX166" i="14"/>
  <c r="BA166" i="14"/>
  <c r="BR166" i="14"/>
  <c r="BC166" i="14"/>
  <c r="AV166" i="14"/>
  <c r="AP166" i="14"/>
  <c r="CW166" i="14"/>
  <c r="DN166" i="14"/>
  <c r="BF166" i="14"/>
  <c r="BB166" i="14"/>
  <c r="CK166" i="14"/>
  <c r="AI166" i="14"/>
  <c r="AM282" i="14"/>
  <c r="AQ282" i="14"/>
  <c r="AE282" i="14"/>
  <c r="AI282" i="14"/>
  <c r="W282" i="14"/>
  <c r="AA282" i="14"/>
  <c r="BS282" i="14"/>
  <c r="EF282" i="14"/>
  <c r="CV282" i="14"/>
  <c r="BC282" i="14"/>
  <c r="DP282" i="14"/>
  <c r="BA282" i="14"/>
  <c r="DF282" i="14"/>
  <c r="BX282" i="14"/>
  <c r="DV282" i="14"/>
  <c r="CR282" i="14"/>
  <c r="BH282" i="14"/>
  <c r="CF282" i="14"/>
  <c r="U282" i="14"/>
  <c r="EE282" i="14"/>
  <c r="DB282" i="14"/>
  <c r="BQ282" i="14"/>
  <c r="DO282" i="14"/>
  <c r="CL282" i="14"/>
  <c r="AU282" i="14"/>
  <c r="BE282" i="14"/>
  <c r="BR282" i="14"/>
  <c r="DI282" i="14"/>
  <c r="CU282" i="14"/>
  <c r="BB282" i="14"/>
  <c r="DA282" i="14"/>
  <c r="AX282" i="14"/>
  <c r="DK282" i="14"/>
  <c r="AL282" i="14"/>
  <c r="AP282" i="14"/>
  <c r="AD282" i="14"/>
  <c r="AH282" i="14"/>
  <c r="V282" i="14"/>
  <c r="Z282" i="14"/>
  <c r="EK282" i="14"/>
  <c r="CS282" i="14"/>
  <c r="BO282" i="14"/>
  <c r="DU282" i="14"/>
  <c r="CK282" i="14"/>
  <c r="AV282" i="14"/>
  <c r="DJ282" i="14"/>
  <c r="EH282" i="14"/>
  <c r="CW282" i="14"/>
  <c r="Q282" i="14"/>
  <c r="DR282" i="14"/>
  <c r="Y282" i="14"/>
  <c r="P282" i="14"/>
  <c r="CX282" i="14"/>
  <c r="BT282" i="14"/>
  <c r="EA282" i="14"/>
  <c r="CH282" i="14"/>
  <c r="BD282" i="14"/>
  <c r="AY282" i="14"/>
  <c r="DL282" i="14"/>
  <c r="EJ282" i="14"/>
  <c r="CQ282" i="14"/>
  <c r="BN282" i="14"/>
  <c r="DT282" i="14"/>
  <c r="BZ282" i="14"/>
  <c r="EL282" i="14"/>
  <c r="AS282" i="14"/>
  <c r="AN282" i="14"/>
  <c r="AK282" i="14"/>
  <c r="AF282" i="14"/>
  <c r="AC282" i="14"/>
  <c r="X282" i="14"/>
  <c r="DD282" i="14"/>
  <c r="BK282" i="14"/>
  <c r="DX282" i="14"/>
  <c r="CN282" i="14"/>
  <c r="CG282" i="14"/>
  <c r="N282" i="14"/>
  <c r="ED282" i="14"/>
  <c r="CZ282" i="14"/>
  <c r="BP282" i="14"/>
  <c r="DN282" i="14"/>
  <c r="CJ282" i="14"/>
  <c r="AZ282" i="14"/>
  <c r="DM282" i="14"/>
  <c r="BY282" i="14"/>
  <c r="DW282" i="14"/>
  <c r="CT282" i="14"/>
  <c r="BI282" i="14"/>
  <c r="CA282" i="14"/>
  <c r="EM282" i="14"/>
  <c r="AO282" i="14"/>
  <c r="DC282" i="14"/>
  <c r="BJ282" i="14"/>
  <c r="AW282" i="14"/>
  <c r="CM282" i="14"/>
  <c r="CD282" i="14"/>
  <c r="S282" i="14"/>
  <c r="AR282" i="14"/>
  <c r="DY282" i="14"/>
  <c r="AJ282" i="14"/>
  <c r="BM282" i="14"/>
  <c r="AB282" i="14"/>
  <c r="DQ282" i="14"/>
  <c r="BW282" i="14"/>
  <c r="EC282" i="14"/>
  <c r="AG282" i="14"/>
  <c r="BG282" i="14"/>
  <c r="CB282" i="14"/>
  <c r="R282" i="14"/>
  <c r="DE282" i="14"/>
  <c r="CC282" i="14"/>
  <c r="DZ282" i="14"/>
  <c r="CO282" i="14"/>
  <c r="EG282" i="14"/>
  <c r="BU282" i="14"/>
  <c r="DH282" i="14"/>
  <c r="EI282" i="14"/>
  <c r="CP282" i="14"/>
  <c r="BL282" i="14"/>
  <c r="DS282" i="14"/>
  <c r="CE282" i="14"/>
  <c r="T282" i="14"/>
  <c r="CY282" i="14"/>
  <c r="BV282" i="14"/>
  <c r="EB282" i="14"/>
  <c r="CI282" i="14"/>
  <c r="BF282" i="14"/>
  <c r="AT282" i="14"/>
  <c r="DG282" i="14"/>
  <c r="BB189" i="14"/>
  <c r="BF189" i="14"/>
  <c r="BZ189" i="14"/>
  <c r="CD189" i="14"/>
  <c r="CX189" i="14"/>
  <c r="DB189" i="14"/>
  <c r="BK189" i="14"/>
  <c r="DW189" i="14"/>
  <c r="DN189" i="14"/>
  <c r="DR189" i="14"/>
  <c r="EL189" i="14"/>
  <c r="S189" i="14"/>
  <c r="AM189" i="14"/>
  <c r="AQ189" i="14"/>
  <c r="CS189" i="14"/>
  <c r="AG189" i="14"/>
  <c r="CI189" i="14"/>
  <c r="CM189" i="14"/>
  <c r="DG189" i="14"/>
  <c r="DK189" i="14"/>
  <c r="BI189" i="14"/>
  <c r="BT189" i="14"/>
  <c r="CE189" i="14"/>
  <c r="DE189" i="14"/>
  <c r="CQ189" i="14"/>
  <c r="AI189" i="14"/>
  <c r="DU189" i="14"/>
  <c r="EF189" i="14"/>
  <c r="T189" i="14"/>
  <c r="AL189" i="14"/>
  <c r="AO189" i="14"/>
  <c r="AK189" i="14"/>
  <c r="CH189" i="14"/>
  <c r="CK189" i="14"/>
  <c r="DL189" i="14"/>
  <c r="EE189" i="14"/>
  <c r="EI189" i="14"/>
  <c r="CV189" i="14"/>
  <c r="AJ189" i="14"/>
  <c r="Y189" i="14"/>
  <c r="BU189" i="14"/>
  <c r="AB189" i="14"/>
  <c r="BX189" i="14"/>
  <c r="AA189" i="14"/>
  <c r="BW189" i="14"/>
  <c r="BJ189" i="14"/>
  <c r="BR189" i="14"/>
  <c r="BH189" i="14"/>
  <c r="CA189" i="14"/>
  <c r="CC189" i="14"/>
  <c r="DD189" i="14"/>
  <c r="CU189" i="14"/>
  <c r="EA189" i="14"/>
  <c r="DT189" i="14"/>
  <c r="EM189" i="14"/>
  <c r="R189" i="14"/>
  <c r="AS189" i="14"/>
  <c r="CW189" i="14"/>
  <c r="EC189" i="14"/>
  <c r="CO189" i="14"/>
  <c r="CZ189" i="14"/>
  <c r="DJ189" i="14"/>
  <c r="ED189" i="14"/>
  <c r="EH189" i="14"/>
  <c r="BD189" i="14"/>
  <c r="DP189" i="14"/>
  <c r="BA189" i="14"/>
  <c r="BN189" i="14"/>
  <c r="AN189" i="14"/>
  <c r="CP189" i="14"/>
  <c r="AU189" i="14"/>
  <c r="CT189" i="14"/>
  <c r="AX189" i="14"/>
  <c r="Z189" i="14"/>
  <c r="AV189" i="14"/>
  <c r="BG189" i="14"/>
  <c r="CG189" i="14"/>
  <c r="CR189" i="14"/>
  <c r="DC189" i="14"/>
  <c r="BO189" i="14"/>
  <c r="DH189" i="14"/>
  <c r="DS189" i="14"/>
  <c r="N189" i="14"/>
  <c r="Q189" i="14"/>
  <c r="AR189" i="14"/>
  <c r="BQ189" i="14"/>
  <c r="DY189" i="14"/>
  <c r="CN189" i="14"/>
  <c r="DF189" i="14"/>
  <c r="DI189" i="14"/>
  <c r="EK189" i="14"/>
  <c r="EG189" i="14"/>
  <c r="BP189" i="14"/>
  <c r="EB189" i="14"/>
  <c r="AW189" i="14"/>
  <c r="DZ189" i="14"/>
  <c r="AZ189" i="14"/>
  <c r="AD189" i="14"/>
  <c r="AY189" i="14"/>
  <c r="AH189" i="14"/>
  <c r="DV189" i="14"/>
  <c r="BV189" i="14"/>
  <c r="CY189" i="14"/>
  <c r="DQ189" i="14"/>
  <c r="BM189" i="14"/>
  <c r="DX189" i="14"/>
  <c r="AC189" i="14"/>
  <c r="W189" i="14"/>
  <c r="BC189" i="14"/>
  <c r="DA189" i="14"/>
  <c r="U189" i="14"/>
  <c r="CB189" i="14"/>
  <c r="EJ189" i="14"/>
  <c r="BY189" i="14"/>
  <c r="BS189" i="14"/>
  <c r="BE189" i="14"/>
  <c r="AE189" i="14"/>
  <c r="AF189" i="14"/>
  <c r="CL189" i="14"/>
  <c r="CJ189" i="14"/>
  <c r="P189" i="14"/>
  <c r="AT189" i="14"/>
  <c r="CF189" i="14"/>
  <c r="X189" i="14"/>
  <c r="DO189" i="14"/>
  <c r="BL189" i="14"/>
  <c r="AP189" i="14"/>
  <c r="V189" i="14"/>
  <c r="DM189" i="14"/>
  <c r="AA139" i="14"/>
  <c r="DS139" i="14"/>
  <c r="CN139" i="14"/>
  <c r="Z139" i="14"/>
  <c r="DR139" i="14"/>
  <c r="BL139" i="14"/>
  <c r="AY139" i="14"/>
  <c r="CS139" i="14"/>
  <c r="AC139" i="14"/>
  <c r="DU139" i="14"/>
  <c r="CH139" i="14"/>
  <c r="AB139" i="14"/>
  <c r="DT139" i="14"/>
  <c r="BP139" i="14"/>
  <c r="BK139" i="14"/>
  <c r="AU139" i="14"/>
  <c r="AG139" i="14"/>
  <c r="CT139" i="14"/>
  <c r="DX139" i="14"/>
  <c r="BS139" i="14"/>
  <c r="AM139" i="14"/>
  <c r="CR139" i="14"/>
  <c r="DN139" i="14"/>
  <c r="BG139" i="14"/>
  <c r="Y139" i="14"/>
  <c r="CL139" i="14"/>
  <c r="DP139" i="14"/>
  <c r="BC139" i="14"/>
  <c r="CX139" i="14"/>
  <c r="AE139" i="14"/>
  <c r="EM139" i="14"/>
  <c r="DW139" i="14"/>
  <c r="CE139" i="14"/>
  <c r="DK139" i="14"/>
  <c r="U139" i="14"/>
  <c r="CD139" i="14"/>
  <c r="DJ139" i="14"/>
  <c r="AV139" i="14"/>
  <c r="CK139" i="14"/>
  <c r="AT139" i="14"/>
  <c r="CG139" i="14"/>
  <c r="DM139" i="14"/>
  <c r="EL139" i="14"/>
  <c r="CF139" i="14"/>
  <c r="DL139" i="14"/>
  <c r="AZ139" i="14"/>
  <c r="DB139" i="14"/>
  <c r="BB139" i="14"/>
  <c r="CC139" i="14"/>
  <c r="S139" i="14"/>
  <c r="DH139" i="14"/>
  <c r="BV139" i="14"/>
  <c r="CI139" i="14"/>
  <c r="Q139" i="14"/>
  <c r="DE139" i="14"/>
  <c r="BN139" i="14"/>
  <c r="EG139" i="14"/>
  <c r="BW139" i="14"/>
  <c r="AL139" i="14"/>
  <c r="DG139" i="14"/>
  <c r="DV139" i="14"/>
  <c r="CJ139" i="14"/>
  <c r="AD139" i="14"/>
  <c r="BZ139" i="14"/>
  <c r="EI139" i="14"/>
  <c r="AR139" i="14"/>
  <c r="BY139" i="14"/>
  <c r="EH139" i="14"/>
  <c r="DC139" i="14"/>
  <c r="CM139" i="14"/>
  <c r="AX139" i="14"/>
  <c r="CY139" i="14"/>
  <c r="EK139" i="14"/>
  <c r="AS139" i="14"/>
  <c r="W139" i="14"/>
  <c r="EJ139" i="14"/>
  <c r="DD139" i="14"/>
  <c r="CU139" i="14"/>
  <c r="BF139" i="14"/>
  <c r="BI139" i="14"/>
  <c r="DY139" i="14"/>
  <c r="AF139" i="14"/>
  <c r="BR139" i="14"/>
  <c r="BE139" i="14"/>
  <c r="EE139" i="14"/>
  <c r="V139" i="14"/>
  <c r="BT139" i="14"/>
  <c r="AW139" i="14"/>
  <c r="DQ139" i="14"/>
  <c r="X139" i="14"/>
  <c r="BH139" i="14"/>
  <c r="R139" i="14"/>
  <c r="BX139" i="14"/>
  <c r="DF139" i="14"/>
  <c r="CW139" i="14"/>
  <c r="BD139" i="14"/>
  <c r="AI139" i="14"/>
  <c r="EA139" i="14"/>
  <c r="CV139" i="14"/>
  <c r="AH139" i="14"/>
  <c r="DZ139" i="14"/>
  <c r="N139" i="14"/>
  <c r="BO139" i="14"/>
  <c r="BM139" i="14"/>
  <c r="AK139" i="14"/>
  <c r="EC139" i="14"/>
  <c r="CP139" i="14"/>
  <c r="AJ139" i="14"/>
  <c r="EB139" i="14"/>
  <c r="CO139" i="14"/>
  <c r="CA139" i="14"/>
  <c r="BU139" i="14"/>
  <c r="AO139" i="14"/>
  <c r="DI139" i="14"/>
  <c r="CB139" i="14"/>
  <c r="CZ139" i="14"/>
  <c r="DA139" i="14"/>
  <c r="DO139" i="14"/>
  <c r="ED139" i="14"/>
  <c r="AP139" i="14"/>
  <c r="BQ139" i="14"/>
  <c r="AQ139" i="14"/>
  <c r="EF139" i="14"/>
  <c r="T139" i="14"/>
  <c r="BA139" i="14"/>
  <c r="P139" i="14"/>
  <c r="AN139" i="14"/>
  <c r="CQ139" i="14"/>
  <c r="BJ139" i="14"/>
  <c r="BF269" i="14"/>
  <c r="Z269" i="14"/>
  <c r="DS269" i="14"/>
  <c r="CM269" i="14"/>
  <c r="BG269" i="14"/>
  <c r="AA269" i="14"/>
  <c r="DR269" i="14"/>
  <c r="CL269" i="14"/>
  <c r="BK269" i="14"/>
  <c r="AE269" i="14"/>
  <c r="DQ269" i="14"/>
  <c r="CK269" i="14"/>
  <c r="BE269" i="14"/>
  <c r="Y269" i="14"/>
  <c r="DW269" i="14"/>
  <c r="CQ269" i="14"/>
  <c r="BX269" i="14"/>
  <c r="DL269" i="14"/>
  <c r="DV269" i="14"/>
  <c r="CP269" i="14"/>
  <c r="BJ269" i="14"/>
  <c r="AD269" i="14"/>
  <c r="DP269" i="14"/>
  <c r="AJ269" i="14"/>
  <c r="AN269" i="14"/>
  <c r="CB269" i="14"/>
  <c r="AZ269" i="14"/>
  <c r="CN269" i="14"/>
  <c r="EB269" i="14"/>
  <c r="AS269" i="14"/>
  <c r="CG269" i="14"/>
  <c r="DU269" i="14"/>
  <c r="AX269" i="14"/>
  <c r="AK269" i="14"/>
  <c r="DK269" i="14"/>
  <c r="CI269" i="14"/>
  <c r="AY269" i="14"/>
  <c r="CF269" i="14"/>
  <c r="DJ269" i="14"/>
  <c r="W269" i="14"/>
  <c r="BC269" i="14"/>
  <c r="V269" i="14"/>
  <c r="DI269" i="14"/>
  <c r="CE269" i="14"/>
  <c r="AW269" i="14"/>
  <c r="CH269" i="14"/>
  <c r="DO269" i="14"/>
  <c r="S269" i="14"/>
  <c r="BA269" i="14"/>
  <c r="CO269" i="14"/>
  <c r="DN269" i="14"/>
  <c r="CD269" i="14"/>
  <c r="BB269" i="14"/>
  <c r="EJ269" i="14"/>
  <c r="CV269" i="14"/>
  <c r="R269" i="14"/>
  <c r="T269" i="14"/>
  <c r="BH269" i="14"/>
  <c r="AC269" i="14"/>
  <c r="BQ269" i="14"/>
  <c r="DE269" i="14"/>
  <c r="X269" i="14"/>
  <c r="BL269" i="14"/>
  <c r="CZ269" i="14"/>
  <c r="EG269" i="14"/>
  <c r="AP269" i="14"/>
  <c r="BW269" i="14"/>
  <c r="DC269" i="14"/>
  <c r="EH269" i="14"/>
  <c r="AQ269" i="14"/>
  <c r="BV269" i="14"/>
  <c r="DB269" i="14"/>
  <c r="EL269" i="14"/>
  <c r="AU269" i="14"/>
  <c r="BU269" i="14"/>
  <c r="DA269" i="14"/>
  <c r="EM269" i="14"/>
  <c r="AO269" i="14"/>
  <c r="CA269" i="14"/>
  <c r="DG269" i="14"/>
  <c r="BT269" i="14"/>
  <c r="AF269" i="14"/>
  <c r="BZ269" i="14"/>
  <c r="DF269" i="14"/>
  <c r="N269" i="14"/>
  <c r="AT269" i="14"/>
  <c r="DM269" i="14"/>
  <c r="BY269" i="14"/>
  <c r="EI269" i="14"/>
  <c r="DT269" i="14"/>
  <c r="DX269" i="14"/>
  <c r="EC269" i="14"/>
  <c r="CC269" i="14"/>
  <c r="CJ269" i="14"/>
  <c r="AV269" i="14"/>
  <c r="AR269" i="14"/>
  <c r="Q269" i="14"/>
  <c r="AH269" i="14"/>
  <c r="AI269" i="14"/>
  <c r="AM269" i="14"/>
  <c r="AG269" i="14"/>
  <c r="EF269" i="14"/>
  <c r="AL269" i="14"/>
  <c r="CW269" i="14"/>
  <c r="BP269" i="14"/>
  <c r="EA269" i="14"/>
  <c r="DZ269" i="14"/>
  <c r="DY269" i="14"/>
  <c r="EE269" i="14"/>
  <c r="ED269" i="14"/>
  <c r="EK269" i="14"/>
  <c r="AB269" i="14"/>
  <c r="BI269" i="14"/>
  <c r="CU269" i="14"/>
  <c r="CT269" i="14"/>
  <c r="CS269" i="14"/>
  <c r="CY269" i="14"/>
  <c r="CX269" i="14"/>
  <c r="BD269" i="14"/>
  <c r="DH269" i="14"/>
  <c r="U269" i="14"/>
  <c r="BS269" i="14"/>
  <c r="P269" i="14"/>
  <c r="BM269" i="14"/>
  <c r="DD269" i="14"/>
  <c r="BN269" i="14"/>
  <c r="CR269" i="14"/>
  <c r="BO269" i="14"/>
  <c r="BR269" i="14"/>
  <c r="AI117" i="14"/>
  <c r="AM117" i="14"/>
  <c r="CM117" i="14"/>
  <c r="BK117" i="14"/>
  <c r="AY117" i="14"/>
  <c r="BC117" i="14"/>
  <c r="BX117" i="14"/>
  <c r="DG117" i="14"/>
  <c r="EA117" i="14"/>
  <c r="EE117" i="14"/>
  <c r="BH117" i="14"/>
  <c r="BD117" i="14"/>
  <c r="T117" i="14"/>
  <c r="P117" i="14"/>
  <c r="AS117" i="14"/>
  <c r="AO117" i="14"/>
  <c r="CV117" i="14"/>
  <c r="CR117" i="14"/>
  <c r="AC117" i="14"/>
  <c r="Y117" i="14"/>
  <c r="DL117" i="14"/>
  <c r="DH117" i="14"/>
  <c r="EK117" i="14"/>
  <c r="EG117" i="14"/>
  <c r="BP117" i="14"/>
  <c r="BL117" i="14"/>
  <c r="DT117" i="14"/>
  <c r="DP117" i="14"/>
  <c r="CF117" i="14"/>
  <c r="CB117" i="14"/>
  <c r="DE117" i="14"/>
  <c r="DA117" i="14"/>
  <c r="AD117" i="14"/>
  <c r="AH117" i="14"/>
  <c r="CH117" i="14"/>
  <c r="CL117" i="14"/>
  <c r="AT117" i="14"/>
  <c r="AX117" i="14"/>
  <c r="EM117" i="14"/>
  <c r="BW117" i="14"/>
  <c r="DV117" i="14"/>
  <c r="DZ117" i="14"/>
  <c r="CQ117" i="14"/>
  <c r="BG117" i="14"/>
  <c r="EL117" i="14"/>
  <c r="S117" i="14"/>
  <c r="W117" i="14"/>
  <c r="AR117" i="14"/>
  <c r="AU117" i="14"/>
  <c r="CU117" i="14"/>
  <c r="CY117" i="14"/>
  <c r="AB117" i="14"/>
  <c r="X117" i="14"/>
  <c r="DK117" i="14"/>
  <c r="DO117" i="14"/>
  <c r="EJ117" i="14"/>
  <c r="CZ117" i="14"/>
  <c r="BO117" i="14"/>
  <c r="BS117" i="14"/>
  <c r="DS117" i="14"/>
  <c r="DW117" i="14"/>
  <c r="CE117" i="14"/>
  <c r="CI117" i="14"/>
  <c r="DD117" i="14"/>
  <c r="AN117" i="14"/>
  <c r="AK117" i="14"/>
  <c r="AG117" i="14"/>
  <c r="CO117" i="14"/>
  <c r="CK117" i="14"/>
  <c r="BA117" i="14"/>
  <c r="AW117" i="14"/>
  <c r="BR117" i="14"/>
  <c r="BV117" i="14"/>
  <c r="EC117" i="14"/>
  <c r="DY117" i="14"/>
  <c r="BB117" i="14"/>
  <c r="BF117" i="14"/>
  <c r="N117" i="14"/>
  <c r="R117" i="14"/>
  <c r="CA117" i="14"/>
  <c r="AQ117" i="14"/>
  <c r="CP117" i="14"/>
  <c r="CT117" i="14"/>
  <c r="AE117" i="14"/>
  <c r="AA117" i="14"/>
  <c r="DF117" i="14"/>
  <c r="DJ117" i="14"/>
  <c r="EF117" i="14"/>
  <c r="EI117" i="14"/>
  <c r="BJ117" i="14"/>
  <c r="BN117" i="14"/>
  <c r="DN117" i="14"/>
  <c r="DR117" i="14"/>
  <c r="BZ117" i="14"/>
  <c r="CD117" i="14"/>
  <c r="BT117" i="14"/>
  <c r="DC117" i="14"/>
  <c r="AF117" i="14"/>
  <c r="AV117" i="14"/>
  <c r="DX117" i="14"/>
  <c r="Q117" i="14"/>
  <c r="CS117" i="14"/>
  <c r="DI117" i="14"/>
  <c r="BM117" i="14"/>
  <c r="CC117" i="14"/>
  <c r="CN117" i="14"/>
  <c r="BY117" i="14"/>
  <c r="BI117" i="14"/>
  <c r="AL117" i="14"/>
  <c r="V117" i="14"/>
  <c r="ED117" i="14"/>
  <c r="DU117" i="14"/>
  <c r="CX117" i="14"/>
  <c r="CJ117" i="14"/>
  <c r="BU117" i="14"/>
  <c r="BE117" i="14"/>
  <c r="AP117" i="14"/>
  <c r="Z117" i="14"/>
  <c r="EH117" i="14"/>
  <c r="DQ117" i="14"/>
  <c r="DB117" i="14"/>
  <c r="AJ117" i="14"/>
  <c r="AZ117" i="14"/>
  <c r="EB117" i="14"/>
  <c r="U117" i="14"/>
  <c r="CW117" i="14"/>
  <c r="DM117" i="14"/>
  <c r="BQ117" i="14"/>
  <c r="CG117" i="14"/>
  <c r="DW177" i="14"/>
  <c r="EA177" i="14"/>
  <c r="DO177" i="14"/>
  <c r="DS177" i="14"/>
  <c r="EM177" i="14"/>
  <c r="T177" i="14"/>
  <c r="DE177" i="14"/>
  <c r="AS177" i="14"/>
  <c r="CJ177" i="14"/>
  <c r="CV177" i="14"/>
  <c r="CB177" i="14"/>
  <c r="CN177" i="14"/>
  <c r="CZ177" i="14"/>
  <c r="DL177" i="14"/>
  <c r="CR177" i="14"/>
  <c r="AF177" i="14"/>
  <c r="BD177" i="14"/>
  <c r="BP177" i="14"/>
  <c r="AV177" i="14"/>
  <c r="BH177" i="14"/>
  <c r="BT177" i="14"/>
  <c r="CF177" i="14"/>
  <c r="CY177" i="14"/>
  <c r="AM177" i="14"/>
  <c r="AD177" i="14"/>
  <c r="AT177" i="14"/>
  <c r="AE177" i="14"/>
  <c r="AG177" i="14"/>
  <c r="AW177" i="14"/>
  <c r="AU177" i="14"/>
  <c r="P177" i="14"/>
  <c r="CX177" i="14"/>
  <c r="DV177" i="14"/>
  <c r="DZ177" i="14"/>
  <c r="DN177" i="14"/>
  <c r="DR177" i="14"/>
  <c r="EL177" i="14"/>
  <c r="S177" i="14"/>
  <c r="DA177" i="14"/>
  <c r="AO177" i="14"/>
  <c r="CQ177" i="14"/>
  <c r="CU177" i="14"/>
  <c r="CI177" i="14"/>
  <c r="CM177" i="14"/>
  <c r="DG177" i="14"/>
  <c r="DK177" i="14"/>
  <c r="DD177" i="14"/>
  <c r="AR177" i="14"/>
  <c r="BK177" i="14"/>
  <c r="BO177" i="14"/>
  <c r="BC177" i="14"/>
  <c r="BG177" i="14"/>
  <c r="CA177" i="14"/>
  <c r="CE177" i="14"/>
  <c r="DC177" i="14"/>
  <c r="AQ177" i="14"/>
  <c r="AH177" i="14"/>
  <c r="AX177" i="14"/>
  <c r="AA177" i="14"/>
  <c r="AC177" i="14"/>
  <c r="BV177" i="14"/>
  <c r="AP177" i="14"/>
  <c r="AB177" i="14"/>
  <c r="AL177" i="14"/>
  <c r="EC177" i="14"/>
  <c r="DY177" i="14"/>
  <c r="DU177" i="14"/>
  <c r="DQ177" i="14"/>
  <c r="N177" i="14"/>
  <c r="R177" i="14"/>
  <c r="BY177" i="14"/>
  <c r="EK177" i="14"/>
  <c r="CP177" i="14"/>
  <c r="CT177" i="14"/>
  <c r="CH177" i="14"/>
  <c r="CL177" i="14"/>
  <c r="DF177" i="14"/>
  <c r="DJ177" i="14"/>
  <c r="BL177" i="14"/>
  <c r="DX177" i="14"/>
  <c r="BJ177" i="14"/>
  <c r="BN177" i="14"/>
  <c r="BB177" i="14"/>
  <c r="BF177" i="14"/>
  <c r="BZ177" i="14"/>
  <c r="CD177" i="14"/>
  <c r="BS177" i="14"/>
  <c r="EE177" i="14"/>
  <c r="V177" i="14"/>
  <c r="BR177" i="14"/>
  <c r="DB177" i="14"/>
  <c r="Y177" i="14"/>
  <c r="EH177" i="14"/>
  <c r="X177" i="14"/>
  <c r="AN177" i="14"/>
  <c r="W177" i="14"/>
  <c r="DP177" i="14"/>
  <c r="EB177" i="14"/>
  <c r="DH177" i="14"/>
  <c r="DT177" i="14"/>
  <c r="EF177" i="14"/>
  <c r="U177" i="14"/>
  <c r="Q177" i="14"/>
  <c r="BU177" i="14"/>
  <c r="EG177" i="14"/>
  <c r="CW177" i="14"/>
  <c r="CS177" i="14"/>
  <c r="CO177" i="14"/>
  <c r="CK177" i="14"/>
  <c r="DM177" i="14"/>
  <c r="DI177" i="14"/>
  <c r="BX177" i="14"/>
  <c r="EJ177" i="14"/>
  <c r="BQ177" i="14"/>
  <c r="BM177" i="14"/>
  <c r="BI177" i="14"/>
  <c r="BE177" i="14"/>
  <c r="CG177" i="14"/>
  <c r="CC177" i="14"/>
  <c r="BW177" i="14"/>
  <c r="EI177" i="14"/>
  <c r="Z177" i="14"/>
  <c r="ED177" i="14"/>
  <c r="AK177" i="14"/>
  <c r="BA177" i="14"/>
  <c r="AI177" i="14"/>
  <c r="AJ177" i="14"/>
  <c r="AZ177" i="14"/>
  <c r="AY177" i="14"/>
  <c r="BB263" i="14"/>
  <c r="Z263" i="14"/>
  <c r="X263" i="14"/>
  <c r="DB263" i="14"/>
  <c r="CI263" i="14"/>
  <c r="EF263" i="14"/>
  <c r="DV263" i="14"/>
  <c r="CX263" i="14"/>
  <c r="EH263" i="14"/>
  <c r="DW263" i="14"/>
  <c r="DD263" i="14"/>
  <c r="DO263" i="14"/>
  <c r="AB263" i="14"/>
  <c r="AU263" i="14"/>
  <c r="CE263" i="14"/>
  <c r="BP263" i="14"/>
  <c r="CG263" i="14"/>
  <c r="DS263" i="14"/>
  <c r="BC263" i="14"/>
  <c r="AY263" i="14"/>
  <c r="CK263" i="14"/>
  <c r="BG263" i="14"/>
  <c r="DJ263" i="14"/>
  <c r="AP263" i="14"/>
  <c r="CA263" i="14"/>
  <c r="AO263" i="14"/>
  <c r="CJ263" i="14"/>
  <c r="P263" i="14"/>
  <c r="EI263" i="14"/>
  <c r="CY263" i="14"/>
  <c r="BJ263" i="14"/>
  <c r="DX263" i="14"/>
  <c r="CR263" i="14"/>
  <c r="AC263" i="14"/>
  <c r="AH263" i="14"/>
  <c r="DN263" i="14"/>
  <c r="CS263" i="14"/>
  <c r="AT263" i="14"/>
  <c r="AG263" i="14"/>
  <c r="DE263" i="14"/>
  <c r="CV263" i="14"/>
  <c r="DI263" i="14"/>
  <c r="AD263" i="14"/>
  <c r="BW263" i="14"/>
  <c r="CW263" i="14"/>
  <c r="DZ263" i="14"/>
  <c r="AK263" i="14"/>
  <c r="BF263" i="14"/>
  <c r="EG263" i="14"/>
  <c r="DC263" i="14"/>
  <c r="AA263" i="14"/>
  <c r="CD263" i="14"/>
  <c r="CP263" i="14"/>
  <c r="BL263" i="14"/>
  <c r="V263" i="14"/>
  <c r="CC263" i="14"/>
  <c r="EJ263" i="14"/>
  <c r="EB263" i="14"/>
  <c r="CH263" i="14"/>
  <c r="N263" i="14"/>
  <c r="BY263" i="14"/>
  <c r="BO263" i="14"/>
  <c r="AM263" i="14"/>
  <c r="DU263" i="14"/>
  <c r="R263" i="14"/>
  <c r="DG263" i="14"/>
  <c r="EA263" i="14"/>
  <c r="BM263" i="14"/>
  <c r="CO263" i="14"/>
  <c r="DP263" i="14"/>
  <c r="U263" i="14"/>
  <c r="AV263" i="14"/>
  <c r="BX263" i="14"/>
  <c r="AZ263" i="14"/>
  <c r="CB263" i="14"/>
  <c r="EK263" i="14"/>
  <c r="AX263" i="14"/>
  <c r="BQ263" i="14"/>
  <c r="DA263" i="14"/>
  <c r="DT263" i="14"/>
  <c r="Y263" i="14"/>
  <c r="CZ263" i="14"/>
  <c r="BN263" i="14"/>
  <c r="DQ263" i="14"/>
  <c r="AW263" i="14"/>
  <c r="EC263" i="14"/>
  <c r="AE263" i="14"/>
  <c r="EL263" i="14"/>
  <c r="BR263" i="14"/>
  <c r="CT263" i="14"/>
  <c r="AJ263" i="14"/>
  <c r="CU263" i="14"/>
  <c r="AI263" i="14"/>
  <c r="DR263" i="14"/>
  <c r="BZ263" i="14"/>
  <c r="BA263" i="14"/>
  <c r="BD263" i="14"/>
  <c r="CL263" i="14"/>
  <c r="DK263" i="14"/>
  <c r="BK263" i="14"/>
  <c r="BT263" i="14"/>
  <c r="EM263" i="14"/>
  <c r="DM263" i="14"/>
  <c r="S263" i="14"/>
  <c r="AF263" i="14"/>
  <c r="DH263" i="14"/>
  <c r="CQ263" i="14"/>
  <c r="BI263" i="14"/>
  <c r="AR263" i="14"/>
  <c r="BS263" i="14"/>
  <c r="AS263" i="14"/>
  <c r="BV263" i="14"/>
  <c r="ED263" i="14"/>
  <c r="BH263" i="14"/>
  <c r="AQ263" i="14"/>
  <c r="Q263" i="14"/>
  <c r="EE263" i="14"/>
  <c r="DF263" i="14"/>
  <c r="CN263" i="14"/>
  <c r="DY263" i="14"/>
  <c r="BU263" i="14"/>
  <c r="CM263" i="14"/>
  <c r="BE263" i="14"/>
  <c r="DL263" i="14"/>
  <c r="CF263" i="14"/>
  <c r="W263" i="14"/>
  <c r="AL263" i="14"/>
  <c r="AN263" i="14"/>
  <c r="T263" i="14"/>
  <c r="BS288" i="14"/>
  <c r="BL288" i="14"/>
  <c r="DN288" i="14"/>
  <c r="CC288" i="14"/>
  <c r="BU288" i="14"/>
  <c r="CL288" i="14"/>
  <c r="BF288" i="14"/>
  <c r="AZ288" i="14"/>
  <c r="AB288" i="14"/>
  <c r="EK288" i="14"/>
  <c r="BW288" i="14"/>
  <c r="BQ288" i="14"/>
  <c r="AS288" i="14"/>
  <c r="AE288" i="14"/>
  <c r="DV288" i="14"/>
  <c r="Y288" i="14"/>
  <c r="AD288" i="14"/>
  <c r="CO288" i="14"/>
  <c r="BC288" i="14"/>
  <c r="CR288" i="14"/>
  <c r="AK288" i="14"/>
  <c r="CN288" i="14"/>
  <c r="AT288" i="14"/>
  <c r="CS288" i="14"/>
  <c r="DY288" i="14"/>
  <c r="BK288" i="14"/>
  <c r="CZ288" i="14"/>
  <c r="BO288" i="14"/>
  <c r="DJ288" i="14"/>
  <c r="BI288" i="14"/>
  <c r="DM288" i="14"/>
  <c r="BT288" i="14"/>
  <c r="CW288" i="14"/>
  <c r="AO288" i="14"/>
  <c r="AC288" i="14"/>
  <c r="BR288" i="14"/>
  <c r="DF288" i="14"/>
  <c r="AV288" i="14"/>
  <c r="AF288" i="14"/>
  <c r="EH288" i="14"/>
  <c r="DR288" i="14"/>
  <c r="DD288" i="14"/>
  <c r="AX288" i="14"/>
  <c r="AJ288" i="14"/>
  <c r="EI288" i="14"/>
  <c r="DU288" i="14"/>
  <c r="DE288" i="14"/>
  <c r="CQ288" i="14"/>
  <c r="DC288" i="14"/>
  <c r="AI288" i="14"/>
  <c r="DT288" i="14"/>
  <c r="CH288" i="14"/>
  <c r="CJ288" i="14"/>
  <c r="CK288" i="14"/>
  <c r="DB288" i="14"/>
  <c r="BP288" i="14"/>
  <c r="EB288" i="14"/>
  <c r="BH288" i="14"/>
  <c r="V288" i="14"/>
  <c r="EE288" i="14"/>
  <c r="BX288" i="14"/>
  <c r="DX288" i="14"/>
  <c r="CI288" i="14"/>
  <c r="AQ288" i="14"/>
  <c r="AU288" i="14"/>
  <c r="DS288" i="14"/>
  <c r="EM288" i="14"/>
  <c r="AY288" i="14"/>
  <c r="DO288" i="14"/>
  <c r="EJ288" i="14"/>
  <c r="AA288" i="14"/>
  <c r="CX288" i="14"/>
  <c r="W288" i="14"/>
  <c r="X288" i="14"/>
  <c r="DA288" i="14"/>
  <c r="DQ288" i="14"/>
  <c r="AR288" i="14"/>
  <c r="AP288" i="14"/>
  <c r="Q288" i="14"/>
  <c r="EA288" i="14"/>
  <c r="EC288" i="14"/>
  <c r="BV288" i="14"/>
  <c r="CY288" i="14"/>
  <c r="CU288" i="14"/>
  <c r="DL288" i="14"/>
  <c r="ED288" i="14"/>
  <c r="BJ288" i="14"/>
  <c r="AW288" i="14"/>
  <c r="EF288" i="14"/>
  <c r="BN288" i="14"/>
  <c r="DP288" i="14"/>
  <c r="CM288" i="14"/>
  <c r="BA288" i="14"/>
  <c r="AL288" i="14"/>
  <c r="EG288" i="14"/>
  <c r="P288" i="14"/>
  <c r="DW288" i="14"/>
  <c r="AG288" i="14"/>
  <c r="S288" i="14"/>
  <c r="T288" i="14"/>
  <c r="EL288" i="14"/>
  <c r="DZ288" i="14"/>
  <c r="CA288" i="14"/>
  <c r="CE288" i="14"/>
  <c r="BB288" i="14"/>
  <c r="Z288" i="14"/>
  <c r="BY288" i="14"/>
  <c r="CP288" i="14"/>
  <c r="AH288" i="14"/>
  <c r="CV288" i="14"/>
  <c r="DG288" i="14"/>
  <c r="U288" i="14"/>
  <c r="DI288" i="14"/>
  <c r="BM288" i="14"/>
  <c r="CB288" i="14"/>
  <c r="CF288" i="14"/>
  <c r="CG288" i="14"/>
  <c r="DH288" i="14"/>
  <c r="BZ288" i="14"/>
  <c r="CD288" i="14"/>
  <c r="BG288" i="14"/>
  <c r="CT288" i="14"/>
  <c r="DK288" i="14"/>
  <c r="AM288" i="14"/>
  <c r="BE288" i="14"/>
  <c r="AN288" i="14"/>
  <c r="N288" i="14"/>
  <c r="R288" i="14"/>
  <c r="BD288" i="14"/>
  <c r="S230" i="14"/>
  <c r="W230" i="14"/>
  <c r="AQ230" i="14"/>
  <c r="AU230" i="14"/>
  <c r="BO230" i="14"/>
  <c r="BS230" i="14"/>
  <c r="BG230" i="14"/>
  <c r="BK230" i="14"/>
  <c r="DK230" i="14"/>
  <c r="DO230" i="14"/>
  <c r="EI230" i="14"/>
  <c r="EM230" i="14"/>
  <c r="AJ230" i="14"/>
  <c r="AF230" i="14"/>
  <c r="AB230" i="14"/>
  <c r="X230" i="14"/>
  <c r="CF230" i="14"/>
  <c r="CB230" i="14"/>
  <c r="DD230" i="14"/>
  <c r="CZ230" i="14"/>
  <c r="EB230" i="14"/>
  <c r="DX230" i="14"/>
  <c r="DT230" i="14"/>
  <c r="DP230" i="14"/>
  <c r="AZ230" i="14"/>
  <c r="CV230" i="14"/>
  <c r="AY230" i="14"/>
  <c r="CU230" i="14"/>
  <c r="AW230" i="14"/>
  <c r="CS230" i="14"/>
  <c r="BZ230" i="14"/>
  <c r="BV230" i="14"/>
  <c r="R230" i="14"/>
  <c r="V230" i="14"/>
  <c r="AP230" i="14"/>
  <c r="AT230" i="14"/>
  <c r="BN230" i="14"/>
  <c r="BR230" i="14"/>
  <c r="BF230" i="14"/>
  <c r="BJ230" i="14"/>
  <c r="DJ230" i="14"/>
  <c r="DN230" i="14"/>
  <c r="EH230" i="14"/>
  <c r="EL230" i="14"/>
  <c r="AI230" i="14"/>
  <c r="AM230" i="14"/>
  <c r="AA230" i="14"/>
  <c r="AE230" i="14"/>
  <c r="CE230" i="14"/>
  <c r="CI230" i="14"/>
  <c r="DC230" i="14"/>
  <c r="DG230" i="14"/>
  <c r="EA230" i="14"/>
  <c r="EE230" i="14"/>
  <c r="DS230" i="14"/>
  <c r="DW230" i="14"/>
  <c r="AV230" i="14"/>
  <c r="CR230" i="14"/>
  <c r="BC230" i="14"/>
  <c r="CY230" i="14"/>
  <c r="BI230" i="14"/>
  <c r="DE230" i="14"/>
  <c r="CP230" i="14"/>
  <c r="CL230" i="14"/>
  <c r="Q230" i="14"/>
  <c r="AC230" i="14"/>
  <c r="AO230" i="14"/>
  <c r="BA230" i="14"/>
  <c r="BM230" i="14"/>
  <c r="BY230" i="14"/>
  <c r="BE230" i="14"/>
  <c r="BQ230" i="14"/>
  <c r="DI230" i="14"/>
  <c r="DU230" i="14"/>
  <c r="EG230" i="14"/>
  <c r="N230" i="14"/>
  <c r="AH230" i="14"/>
  <c r="AL230" i="14"/>
  <c r="Z230" i="14"/>
  <c r="AD230" i="14"/>
  <c r="CD230" i="14"/>
  <c r="CH230" i="14"/>
  <c r="DB230" i="14"/>
  <c r="DF230" i="14"/>
  <c r="DZ230" i="14"/>
  <c r="ED230" i="14"/>
  <c r="DR230" i="14"/>
  <c r="DV230" i="14"/>
  <c r="BX230" i="14"/>
  <c r="CN230" i="14"/>
  <c r="P230" i="14"/>
  <c r="BL230" i="14"/>
  <c r="DH230" i="14"/>
  <c r="AG230" i="14"/>
  <c r="CC230" i="14"/>
  <c r="DY230" i="14"/>
  <c r="BT230" i="14"/>
  <c r="CM230" i="14"/>
  <c r="CK230" i="14"/>
  <c r="BB230" i="14"/>
  <c r="AR230" i="14"/>
  <c r="BH230" i="14"/>
  <c r="EJ230" i="14"/>
  <c r="AS230" i="14"/>
  <c r="CO230" i="14"/>
  <c r="EK230" i="14"/>
  <c r="CJ230" i="14"/>
  <c r="CQ230" i="14"/>
  <c r="CW230" i="14"/>
  <c r="CX230" i="14"/>
  <c r="AN230" i="14"/>
  <c r="BD230" i="14"/>
  <c r="EF230" i="14"/>
  <c r="Y230" i="14"/>
  <c r="DA230" i="14"/>
  <c r="DQ230" i="14"/>
  <c r="BW230" i="14"/>
  <c r="BU230" i="14"/>
  <c r="AX230" i="14"/>
  <c r="BP230" i="14"/>
  <c r="DM230" i="14"/>
  <c r="CT230" i="14"/>
  <c r="DL230" i="14"/>
  <c r="EC230" i="14"/>
  <c r="U230" i="14"/>
  <c r="CA230" i="14"/>
  <c r="T230" i="14"/>
  <c r="AK230" i="14"/>
  <c r="CG230" i="14"/>
  <c r="AX234" i="14"/>
  <c r="CR234" i="14"/>
  <c r="DI234" i="14"/>
  <c r="CX234" i="14"/>
  <c r="AW234" i="14"/>
  <c r="DD234" i="14"/>
  <c r="DJ234" i="14"/>
  <c r="CT234" i="14"/>
  <c r="AV234" i="14"/>
  <c r="EF234" i="14"/>
  <c r="CU234" i="14"/>
  <c r="BC234" i="14"/>
  <c r="U234" i="14"/>
  <c r="CV234" i="14"/>
  <c r="BJ234" i="14"/>
  <c r="EM234" i="14"/>
  <c r="CQ234" i="14"/>
  <c r="BQ234" i="14"/>
  <c r="T234" i="14"/>
  <c r="CJ234" i="14"/>
  <c r="BP234" i="14"/>
  <c r="CA234" i="14"/>
  <c r="CW234" i="14"/>
  <c r="BO234" i="14"/>
  <c r="CE234" i="14"/>
  <c r="CP234" i="14"/>
  <c r="DW234" i="14"/>
  <c r="AH234" i="14"/>
  <c r="BK234" i="14"/>
  <c r="AG234" i="14"/>
  <c r="CB234" i="14"/>
  <c r="S234" i="14"/>
  <c r="AP234" i="14"/>
  <c r="CY234" i="14"/>
  <c r="DA234" i="14"/>
  <c r="DE234" i="14"/>
  <c r="AO234" i="14"/>
  <c r="DC234" i="14"/>
  <c r="DB234" i="14"/>
  <c r="CS234" i="14"/>
  <c r="AT234" i="14"/>
  <c r="EI234" i="14"/>
  <c r="BZ234" i="14"/>
  <c r="BA234" i="14"/>
  <c r="EJ234" i="14"/>
  <c r="BV234" i="14"/>
  <c r="BH234" i="14"/>
  <c r="EE234" i="14"/>
  <c r="CO234" i="14"/>
  <c r="BG234" i="14"/>
  <c r="DX234" i="14"/>
  <c r="CH234" i="14"/>
  <c r="AN234" i="14"/>
  <c r="EK234" i="14"/>
  <c r="CM234" i="14"/>
  <c r="AU234" i="14"/>
  <c r="ED234" i="14"/>
  <c r="CN234" i="14"/>
  <c r="AL234" i="14"/>
  <c r="BD234" i="14"/>
  <c r="AR234" i="14"/>
  <c r="CI234" i="14"/>
  <c r="P234" i="14"/>
  <c r="AM234" i="14"/>
  <c r="BN234" i="14"/>
  <c r="Z234" i="14"/>
  <c r="DY234" i="14"/>
  <c r="CK234" i="14"/>
  <c r="BM234" i="14"/>
  <c r="Y234" i="14"/>
  <c r="DZ234" i="14"/>
  <c r="CL234" i="14"/>
  <c r="AQ234" i="14"/>
  <c r="AJ234" i="14"/>
  <c r="DO234" i="14"/>
  <c r="EL234" i="14"/>
  <c r="AI234" i="14"/>
  <c r="DH234" i="14"/>
  <c r="EH234" i="14"/>
  <c r="X234" i="14"/>
  <c r="EC234" i="14"/>
  <c r="N234" i="14"/>
  <c r="AE234" i="14"/>
  <c r="DV234" i="14"/>
  <c r="EG234" i="14"/>
  <c r="AD234" i="14"/>
  <c r="EA234" i="14"/>
  <c r="CG234" i="14"/>
  <c r="AK234" i="14"/>
  <c r="EB234" i="14"/>
  <c r="BU234" i="14"/>
  <c r="AY234" i="14"/>
  <c r="AF234" i="14"/>
  <c r="DL234" i="14"/>
  <c r="BI234" i="14"/>
  <c r="DN234" i="14"/>
  <c r="W234" i="14"/>
  <c r="BF234" i="14"/>
  <c r="R234" i="14"/>
  <c r="DQ234" i="14"/>
  <c r="CC234" i="14"/>
  <c r="BE234" i="14"/>
  <c r="Q234" i="14"/>
  <c r="DR234" i="14"/>
  <c r="CD234" i="14"/>
  <c r="BX234" i="14"/>
  <c r="BT234" i="14"/>
  <c r="DM234" i="14"/>
  <c r="BW234" i="14"/>
  <c r="CF234" i="14"/>
  <c r="DF234" i="14"/>
  <c r="BL234" i="14"/>
  <c r="V234" i="14"/>
  <c r="DS234" i="14"/>
  <c r="BS234" i="14"/>
  <c r="AC234" i="14"/>
  <c r="DT234" i="14"/>
  <c r="BR234" i="14"/>
  <c r="AB234" i="14"/>
  <c r="DG234" i="14"/>
  <c r="BY234" i="14"/>
  <c r="AA234" i="14"/>
  <c r="CZ234" i="14"/>
  <c r="AZ234" i="14"/>
  <c r="DP234" i="14"/>
  <c r="DK234" i="14"/>
  <c r="BB234" i="14"/>
  <c r="AS234" i="14"/>
  <c r="DU234" i="14"/>
  <c r="CM164" i="14"/>
  <c r="DW164" i="14"/>
  <c r="AA164" i="14"/>
  <c r="BG164" i="14"/>
  <c r="AB164" i="14"/>
  <c r="DS164" i="14"/>
  <c r="CB164" i="14"/>
  <c r="CN164" i="14"/>
  <c r="CS164" i="14"/>
  <c r="BN164" i="14"/>
  <c r="AG164" i="14"/>
  <c r="DY164" i="14"/>
  <c r="AH164" i="14"/>
  <c r="DZ164" i="14"/>
  <c r="CZ164" i="14"/>
  <c r="EJ164" i="14"/>
  <c r="CY164" i="14"/>
  <c r="BL164" i="14"/>
  <c r="AM164" i="14"/>
  <c r="EE164" i="14"/>
  <c r="AF164" i="14"/>
  <c r="DX164" i="14"/>
  <c r="CR164" i="14"/>
  <c r="CV164" i="14"/>
  <c r="AK164" i="14"/>
  <c r="BJ164" i="14"/>
  <c r="BI164" i="14"/>
  <c r="CL164" i="14"/>
  <c r="AS164" i="14"/>
  <c r="CJ164" i="14"/>
  <c r="DM164" i="14"/>
  <c r="BZ164" i="14"/>
  <c r="DK164" i="14"/>
  <c r="CE164" i="14"/>
  <c r="AY164" i="14"/>
  <c r="S164" i="14"/>
  <c r="AZ164" i="14"/>
  <c r="T164" i="14"/>
  <c r="DJ164" i="14"/>
  <c r="DN164" i="14"/>
  <c r="DP164" i="14"/>
  <c r="CK164" i="14"/>
  <c r="DV164" i="14"/>
  <c r="Y164" i="14"/>
  <c r="BF164" i="14"/>
  <c r="Z164" i="14"/>
  <c r="DR164" i="14"/>
  <c r="EF164" i="14"/>
  <c r="BY164" i="14"/>
  <c r="CQ164" i="14"/>
  <c r="EC164" i="14"/>
  <c r="AE164" i="14"/>
  <c r="BE164" i="14"/>
  <c r="X164" i="14"/>
  <c r="DQ164" i="14"/>
  <c r="BM164" i="14"/>
  <c r="DL164" i="14"/>
  <c r="DT164" i="14"/>
  <c r="CF164" i="14"/>
  <c r="AC164" i="14"/>
  <c r="CP164" i="14"/>
  <c r="EK164" i="14"/>
  <c r="U164" i="14"/>
  <c r="AT164" i="14"/>
  <c r="N164" i="14"/>
  <c r="EI164" i="14"/>
  <c r="BW164" i="14"/>
  <c r="BX164" i="14"/>
  <c r="CH164" i="14"/>
  <c r="CC164" i="14"/>
  <c r="Q164" i="14"/>
  <c r="R164" i="14"/>
  <c r="DF164" i="14"/>
  <c r="CI164" i="14"/>
  <c r="W164" i="14"/>
  <c r="P164" i="14"/>
  <c r="CX164" i="14"/>
  <c r="AD164" i="14"/>
  <c r="BB164" i="14"/>
  <c r="AL164" i="14"/>
  <c r="BA164" i="14"/>
  <c r="BP164" i="14"/>
  <c r="EA164" i="14"/>
  <c r="EB164" i="14"/>
  <c r="DD164" i="14"/>
  <c r="EG164" i="14"/>
  <c r="BU164" i="14"/>
  <c r="BV164" i="14"/>
  <c r="EL164" i="14"/>
  <c r="EM164" i="14"/>
  <c r="CA164" i="14"/>
  <c r="BT164" i="14"/>
  <c r="BS164" i="14"/>
  <c r="BH164" i="14"/>
  <c r="V164" i="14"/>
  <c r="ED164" i="14"/>
  <c r="BK164" i="14"/>
  <c r="DC164" i="14"/>
  <c r="AR164" i="14"/>
  <c r="DI164" i="14"/>
  <c r="AX164" i="14"/>
  <c r="DO164" i="14"/>
  <c r="AV164" i="14"/>
  <c r="CW164" i="14"/>
  <c r="DE164" i="14"/>
  <c r="CU164" i="14"/>
  <c r="AJ164" i="14"/>
  <c r="DA164" i="14"/>
  <c r="AP164" i="14"/>
  <c r="DG164" i="14"/>
  <c r="AN164" i="14"/>
  <c r="BD164" i="14"/>
  <c r="BR164" i="14"/>
  <c r="AQ164" i="14"/>
  <c r="CD164" i="14"/>
  <c r="AW164" i="14"/>
  <c r="DB164" i="14"/>
  <c r="BC164" i="14"/>
  <c r="CT164" i="14"/>
  <c r="DU164" i="14"/>
  <c r="CG164" i="14"/>
  <c r="AI164" i="14"/>
  <c r="DH164" i="14"/>
  <c r="AO164" i="14"/>
  <c r="EH164" i="14"/>
  <c r="AU164" i="14"/>
  <c r="BO164" i="14"/>
  <c r="CO164" i="14"/>
  <c r="BQ164" i="14"/>
  <c r="DZ297" i="14"/>
  <c r="ED297" i="14"/>
  <c r="DR297" i="14"/>
  <c r="DV297" i="14"/>
  <c r="DJ297" i="14"/>
  <c r="DN297" i="14"/>
  <c r="DG297" i="14"/>
  <c r="EA297" i="14"/>
  <c r="EJ297" i="14"/>
  <c r="DP297" i="14"/>
  <c r="DK297" i="14"/>
  <c r="DT297" i="14"/>
  <c r="CA297" i="14"/>
  <c r="EM297" i="14"/>
  <c r="CS297" i="14"/>
  <c r="DD297" i="14"/>
  <c r="CK297" i="14"/>
  <c r="CV297" i="14"/>
  <c r="CC297" i="14"/>
  <c r="CN297" i="14"/>
  <c r="BV297" i="14"/>
  <c r="EH297" i="14"/>
  <c r="BM297" i="14"/>
  <c r="BX297" i="14"/>
  <c r="BE297" i="14"/>
  <c r="BP297" i="14"/>
  <c r="AW297" i="14"/>
  <c r="BH297" i="14"/>
  <c r="BU297" i="14"/>
  <c r="EG297" i="14"/>
  <c r="AA297" i="14"/>
  <c r="CZ297" i="14"/>
  <c r="Z297" i="14"/>
  <c r="AS297" i="14"/>
  <c r="Y297" i="14"/>
  <c r="BT297" i="14"/>
  <c r="BQ297" i="14"/>
  <c r="EC297" i="14"/>
  <c r="DY297" i="14"/>
  <c r="DM297" i="14"/>
  <c r="DW297" i="14"/>
  <c r="DI297" i="14"/>
  <c r="DE297" i="14"/>
  <c r="AQ297" i="14"/>
  <c r="BI297" i="14"/>
  <c r="CR297" i="14"/>
  <c r="CW297" i="14"/>
  <c r="CJ297" i="14"/>
  <c r="AK297" i="14"/>
  <c r="CB297" i="14"/>
  <c r="CO297" i="14"/>
  <c r="BZ297" i="14"/>
  <c r="EL297" i="14"/>
  <c r="BL297" i="14"/>
  <c r="CG297" i="14"/>
  <c r="BD297" i="14"/>
  <c r="U297" i="14"/>
  <c r="AV297" i="14"/>
  <c r="EK297" i="14"/>
  <c r="CF297" i="14"/>
  <c r="N297" i="14"/>
  <c r="AE297" i="14"/>
  <c r="AN297" i="14"/>
  <c r="AD297" i="14"/>
  <c r="BY297" i="14"/>
  <c r="AJ297" i="14"/>
  <c r="EF297" i="14"/>
  <c r="T297" i="14"/>
  <c r="DU297" i="14"/>
  <c r="DX297" i="14"/>
  <c r="DS297" i="14"/>
  <c r="EB297" i="14"/>
  <c r="DH297" i="14"/>
  <c r="DC297" i="14"/>
  <c r="AU297" i="14"/>
  <c r="CU297" i="14"/>
  <c r="CY297" i="14"/>
  <c r="CM297" i="14"/>
  <c r="CQ297" i="14"/>
  <c r="CE297" i="14"/>
  <c r="CI297" i="14"/>
  <c r="DB297" i="14"/>
  <c r="AP297" i="14"/>
  <c r="BO297" i="14"/>
  <c r="BS297" i="14"/>
  <c r="BG297" i="14"/>
  <c r="BK297" i="14"/>
  <c r="AY297" i="14"/>
  <c r="BC297" i="14"/>
  <c r="DA297" i="14"/>
  <c r="AO297" i="14"/>
  <c r="AI297" i="14"/>
  <c r="S297" i="14"/>
  <c r="AH297" i="14"/>
  <c r="R297" i="14"/>
  <c r="AG297" i="14"/>
  <c r="Q297" i="14"/>
  <c r="X297" i="14"/>
  <c r="AF297" i="14"/>
  <c r="EE297" i="14"/>
  <c r="BW297" i="14"/>
  <c r="CL297" i="14"/>
  <c r="DF297" i="14"/>
  <c r="BF297" i="14"/>
  <c r="DL297" i="14"/>
  <c r="AL297" i="14"/>
  <c r="AC297" i="14"/>
  <c r="DQ297" i="14"/>
  <c r="EI297" i="14"/>
  <c r="CP297" i="14"/>
  <c r="AT297" i="14"/>
  <c r="BJ297" i="14"/>
  <c r="AZ297" i="14"/>
  <c r="V297" i="14"/>
  <c r="P297" i="14"/>
  <c r="BA297" i="14"/>
  <c r="CT297" i="14"/>
  <c r="CD297" i="14"/>
  <c r="BN297" i="14"/>
  <c r="AX297" i="14"/>
  <c r="AM297" i="14"/>
  <c r="AR297" i="14"/>
  <c r="DO297" i="14"/>
  <c r="CX297" i="14"/>
  <c r="CH297" i="14"/>
  <c r="BR297" i="14"/>
  <c r="BB297" i="14"/>
  <c r="W297" i="14"/>
  <c r="AB297" i="14"/>
  <c r="CW181" i="14"/>
  <c r="CS181" i="14"/>
  <c r="CO181" i="14"/>
  <c r="CK181" i="14"/>
  <c r="DM181" i="14"/>
  <c r="DI181" i="14"/>
  <c r="EJ181" i="14"/>
  <c r="BX181" i="14"/>
  <c r="BQ181" i="14"/>
  <c r="BM181" i="14"/>
  <c r="BI181" i="14"/>
  <c r="BE181" i="14"/>
  <c r="CG181" i="14"/>
  <c r="CC181" i="14"/>
  <c r="EI181" i="14"/>
  <c r="BW181" i="14"/>
  <c r="AK181" i="14"/>
  <c r="AG181" i="14"/>
  <c r="AC181" i="14"/>
  <c r="Y181" i="14"/>
  <c r="BA181" i="14"/>
  <c r="AW181" i="14"/>
  <c r="EH181" i="14"/>
  <c r="BV181" i="14"/>
  <c r="DS181" i="14"/>
  <c r="DE181" i="14"/>
  <c r="DR181" i="14"/>
  <c r="DA181" i="14"/>
  <c r="DQ181" i="14"/>
  <c r="BY181" i="14"/>
  <c r="EF181" i="14"/>
  <c r="DH181" i="14"/>
  <c r="CJ181" i="14"/>
  <c r="CV181" i="14"/>
  <c r="CB181" i="14"/>
  <c r="CN181" i="14"/>
  <c r="CZ181" i="14"/>
  <c r="DL181" i="14"/>
  <c r="AF181" i="14"/>
  <c r="CR181" i="14"/>
  <c r="BD181" i="14"/>
  <c r="BP181" i="14"/>
  <c r="AV181" i="14"/>
  <c r="BH181" i="14"/>
  <c r="BT181" i="14"/>
  <c r="CF181" i="14"/>
  <c r="AM181" i="14"/>
  <c r="CY181" i="14"/>
  <c r="X181" i="14"/>
  <c r="AJ181" i="14"/>
  <c r="P181" i="14"/>
  <c r="AB181" i="14"/>
  <c r="AN181" i="14"/>
  <c r="AZ181" i="14"/>
  <c r="AL181" i="14"/>
  <c r="CX181" i="14"/>
  <c r="DW181" i="14"/>
  <c r="EM181" i="14"/>
  <c r="DV181" i="14"/>
  <c r="EL181" i="14"/>
  <c r="EC181" i="14"/>
  <c r="N181" i="14"/>
  <c r="DT181" i="14"/>
  <c r="BU181" i="14"/>
  <c r="Q181" i="14"/>
  <c r="CQ181" i="14"/>
  <c r="CU181" i="14"/>
  <c r="CI181" i="14"/>
  <c r="CM181" i="14"/>
  <c r="DG181" i="14"/>
  <c r="DK181" i="14"/>
  <c r="AR181" i="14"/>
  <c r="DD181" i="14"/>
  <c r="BK181" i="14"/>
  <c r="BO181" i="14"/>
  <c r="BC181" i="14"/>
  <c r="BG181" i="14"/>
  <c r="CA181" i="14"/>
  <c r="CE181" i="14"/>
  <c r="AQ181" i="14"/>
  <c r="DC181" i="14"/>
  <c r="AE181" i="14"/>
  <c r="AI181" i="14"/>
  <c r="W181" i="14"/>
  <c r="AA181" i="14"/>
  <c r="AU181" i="14"/>
  <c r="AY181" i="14"/>
  <c r="AP181" i="14"/>
  <c r="DB181" i="14"/>
  <c r="EA181" i="14"/>
  <c r="T181" i="14"/>
  <c r="DZ181" i="14"/>
  <c r="S181" i="14"/>
  <c r="DY181" i="14"/>
  <c r="R181" i="14"/>
  <c r="EG181" i="14"/>
  <c r="EB181" i="14"/>
  <c r="CP181" i="14"/>
  <c r="DF181" i="14"/>
  <c r="BJ181" i="14"/>
  <c r="BZ181" i="14"/>
  <c r="AD181" i="14"/>
  <c r="AT181" i="14"/>
  <c r="DO181" i="14"/>
  <c r="DU181" i="14"/>
  <c r="CT181" i="14"/>
  <c r="DJ181" i="14"/>
  <c r="BN181" i="14"/>
  <c r="CD181" i="14"/>
  <c r="AH181" i="14"/>
  <c r="AX181" i="14"/>
  <c r="AS181" i="14"/>
  <c r="EK181" i="14"/>
  <c r="CH181" i="14"/>
  <c r="DX181" i="14"/>
  <c r="BB181" i="14"/>
  <c r="EE181" i="14"/>
  <c r="V181" i="14"/>
  <c r="ED181" i="14"/>
  <c r="DN181" i="14"/>
  <c r="DP181" i="14"/>
  <c r="BL181" i="14"/>
  <c r="BR181" i="14"/>
  <c r="BF181" i="14"/>
  <c r="AO181" i="14"/>
  <c r="BS181" i="14"/>
  <c r="U181" i="14"/>
  <c r="Z181" i="14"/>
  <c r="CL181" i="14"/>
  <c r="BL173" i="14"/>
  <c r="BX173" i="14"/>
  <c r="BD173" i="14"/>
  <c r="BP173" i="14"/>
  <c r="AV173" i="14"/>
  <c r="BH173" i="14"/>
  <c r="BZ173" i="14"/>
  <c r="EL173" i="14"/>
  <c r="DX173" i="14"/>
  <c r="EJ173" i="14"/>
  <c r="DP173" i="14"/>
  <c r="EB173" i="14"/>
  <c r="DH173" i="14"/>
  <c r="DT173" i="14"/>
  <c r="BT173" i="14"/>
  <c r="EF173" i="14"/>
  <c r="DI173" i="14"/>
  <c r="DE173" i="14"/>
  <c r="DA173" i="14"/>
  <c r="CW173" i="14"/>
  <c r="CS173" i="14"/>
  <c r="CO173" i="14"/>
  <c r="CK173" i="14"/>
  <c r="AY173" i="14"/>
  <c r="DL173" i="14"/>
  <c r="AG173" i="14"/>
  <c r="DJ173" i="14"/>
  <c r="AI173" i="14"/>
  <c r="R173" i="14"/>
  <c r="AH173" i="14"/>
  <c r="DF173" i="14"/>
  <c r="AB173" i="14"/>
  <c r="N173" i="14"/>
  <c r="BV173" i="14"/>
  <c r="BB173" i="14"/>
  <c r="ED173" i="14"/>
  <c r="DV173" i="14"/>
  <c r="AN173" i="14"/>
  <c r="CQ173" i="14"/>
  <c r="CE173" i="14"/>
  <c r="AA173" i="14"/>
  <c r="P173" i="14"/>
  <c r="BS173" i="14"/>
  <c r="BW173" i="14"/>
  <c r="BK173" i="14"/>
  <c r="BO173" i="14"/>
  <c r="BC173" i="14"/>
  <c r="BG173" i="14"/>
  <c r="CD173" i="14"/>
  <c r="S173" i="14"/>
  <c r="EE173" i="14"/>
  <c r="EI173" i="14"/>
  <c r="DW173" i="14"/>
  <c r="EA173" i="14"/>
  <c r="DO173" i="14"/>
  <c r="DS173" i="14"/>
  <c r="CF173" i="14"/>
  <c r="U173" i="14"/>
  <c r="CR173" i="14"/>
  <c r="DD173" i="14"/>
  <c r="CJ173" i="14"/>
  <c r="CV173" i="14"/>
  <c r="CB173" i="14"/>
  <c r="CN173" i="14"/>
  <c r="CA173" i="14"/>
  <c r="EM173" i="14"/>
  <c r="AS173" i="14"/>
  <c r="AC173" i="14"/>
  <c r="AM173" i="14"/>
  <c r="W173" i="14"/>
  <c r="AL173" i="14"/>
  <c r="V173" i="14"/>
  <c r="AF173" i="14"/>
  <c r="X173" i="14"/>
  <c r="BN173" i="14"/>
  <c r="AT173" i="14"/>
  <c r="DZ173" i="14"/>
  <c r="DC173" i="14"/>
  <c r="CI173" i="14"/>
  <c r="Y173" i="14"/>
  <c r="AP173" i="14"/>
  <c r="BR173" i="14"/>
  <c r="BF173" i="14"/>
  <c r="EH173" i="14"/>
  <c r="DR173" i="14"/>
  <c r="Q173" i="14"/>
  <c r="CU173" i="14"/>
  <c r="T173" i="14"/>
  <c r="AQ173" i="14"/>
  <c r="CG173" i="14"/>
  <c r="BY173" i="14"/>
  <c r="BU173" i="14"/>
  <c r="BQ173" i="14"/>
  <c r="BM173" i="14"/>
  <c r="BI173" i="14"/>
  <c r="BE173" i="14"/>
  <c r="AX173" i="14"/>
  <c r="DK173" i="14"/>
  <c r="EK173" i="14"/>
  <c r="EG173" i="14"/>
  <c r="EC173" i="14"/>
  <c r="DY173" i="14"/>
  <c r="DU173" i="14"/>
  <c r="DQ173" i="14"/>
  <c r="AZ173" i="14"/>
  <c r="DM173" i="14"/>
  <c r="CX173" i="14"/>
  <c r="DB173" i="14"/>
  <c r="CP173" i="14"/>
  <c r="CT173" i="14"/>
  <c r="CH173" i="14"/>
  <c r="CL173" i="14"/>
  <c r="AU173" i="14"/>
  <c r="CZ173" i="14"/>
  <c r="AK173" i="14"/>
  <c r="AW173" i="14"/>
  <c r="AE173" i="14"/>
  <c r="CC173" i="14"/>
  <c r="AD173" i="14"/>
  <c r="BA173" i="14"/>
  <c r="AR173" i="14"/>
  <c r="AJ173" i="14"/>
  <c r="BJ173" i="14"/>
  <c r="DG173" i="14"/>
  <c r="DN173" i="14"/>
  <c r="CY173" i="14"/>
  <c r="CM173" i="14"/>
  <c r="AO173" i="14"/>
  <c r="Z173" i="14"/>
  <c r="EJ322" i="14"/>
  <c r="AK322" i="14"/>
  <c r="DK322" i="14"/>
  <c r="AF322" i="14"/>
  <c r="AO322" i="14"/>
  <c r="CE322" i="14"/>
  <c r="P322" i="14"/>
  <c r="DQ322" i="14"/>
  <c r="DE322" i="14"/>
  <c r="EC322" i="14"/>
  <c r="BA322" i="14"/>
  <c r="W322" i="14"/>
  <c r="EG322" i="14"/>
  <c r="U322" i="14"/>
  <c r="BT322" i="14"/>
  <c r="DN322" i="14"/>
  <c r="BY322" i="14"/>
  <c r="CW322" i="14"/>
  <c r="DL322" i="14"/>
  <c r="BL322" i="14"/>
  <c r="DA322" i="14"/>
  <c r="CF322" i="14"/>
  <c r="BD322" i="14"/>
  <c r="DT322" i="14"/>
  <c r="AS322" i="14"/>
  <c r="BQ322" i="14"/>
  <c r="AZ322" i="14"/>
  <c r="AV322" i="14"/>
  <c r="BU322" i="14"/>
  <c r="T322" i="14"/>
  <c r="AN322" i="14"/>
  <c r="DR322" i="14"/>
  <c r="EI322" i="14"/>
  <c r="AJ322" i="14"/>
  <c r="AX322" i="14"/>
  <c r="CO322" i="14"/>
  <c r="AU322" i="14"/>
  <c r="AH322" i="14"/>
  <c r="BE322" i="14"/>
  <c r="BH322" i="14"/>
  <c r="DD322" i="14"/>
  <c r="EB322" i="14"/>
  <c r="AY322" i="14"/>
  <c r="X322" i="14"/>
  <c r="EM322" i="14"/>
  <c r="S322" i="14"/>
  <c r="DU322" i="14"/>
  <c r="DW322" i="14"/>
  <c r="BX322" i="14"/>
  <c r="CV322" i="14"/>
  <c r="DJ322" i="14"/>
  <c r="CH322" i="14"/>
  <c r="DG322" i="14"/>
  <c r="CT322" i="14"/>
  <c r="DS322" i="14"/>
  <c r="DX322" i="14"/>
  <c r="AR322" i="14"/>
  <c r="BP322" i="14"/>
  <c r="CD322" i="14"/>
  <c r="V322" i="14"/>
  <c r="CA322" i="14"/>
  <c r="BN322" i="14"/>
  <c r="BF322" i="14"/>
  <c r="BB322" i="14"/>
  <c r="ED322" i="14"/>
  <c r="EH322" i="14"/>
  <c r="AI322" i="14"/>
  <c r="AW322" i="14"/>
  <c r="CM322" i="14"/>
  <c r="CB322" i="14"/>
  <c r="AG322" i="14"/>
  <c r="BG322" i="14"/>
  <c r="DH322" i="14"/>
  <c r="DC322" i="14"/>
  <c r="EA322" i="14"/>
  <c r="R322" i="14"/>
  <c r="AC322" i="14"/>
  <c r="EF322" i="14"/>
  <c r="DY322" i="14"/>
  <c r="BK322" i="14"/>
  <c r="CL322" i="14"/>
  <c r="BW322" i="14"/>
  <c r="CU322" i="14"/>
  <c r="DI322" i="14"/>
  <c r="CN322" i="14"/>
  <c r="DP322" i="14"/>
  <c r="CS322" i="14"/>
  <c r="CR322" i="14"/>
  <c r="CK322" i="14"/>
  <c r="AQ322" i="14"/>
  <c r="BO322" i="14"/>
  <c r="CC322" i="14"/>
  <c r="AB322" i="14"/>
  <c r="CZ322" i="14"/>
  <c r="BM322" i="14"/>
  <c r="BI322" i="14"/>
  <c r="CQ322" i="14"/>
  <c r="DM322" i="14"/>
  <c r="AM322" i="14"/>
  <c r="DZ322" i="14"/>
  <c r="EE322" i="14"/>
  <c r="DF322" i="14"/>
  <c r="CY322" i="14"/>
  <c r="AT322" i="14"/>
  <c r="BS322" i="14"/>
  <c r="BC322" i="14"/>
  <c r="CJ322" i="14"/>
  <c r="Q322" i="14"/>
  <c r="Z322" i="14"/>
  <c r="DO322" i="14"/>
  <c r="Y322" i="14"/>
  <c r="CI322" i="14"/>
  <c r="AE322" i="14"/>
  <c r="AD322" i="14"/>
  <c r="CG322" i="14"/>
  <c r="DV322" i="14"/>
  <c r="EL322" i="14"/>
  <c r="CP322" i="14"/>
  <c r="BZ322" i="14"/>
  <c r="BJ322" i="14"/>
  <c r="N322" i="14"/>
  <c r="EK322" i="14"/>
  <c r="BR322" i="14"/>
  <c r="AP322" i="14"/>
  <c r="DB322" i="14"/>
  <c r="CX322" i="14"/>
  <c r="AL322" i="14"/>
  <c r="AA322" i="14"/>
  <c r="BV322" i="14"/>
  <c r="BX226" i="14"/>
  <c r="BT226" i="14"/>
  <c r="CV226" i="14"/>
  <c r="CR226" i="14"/>
  <c r="CN226" i="14"/>
  <c r="CJ226" i="14"/>
  <c r="S226" i="14"/>
  <c r="CE226" i="14"/>
  <c r="AR226" i="14"/>
  <c r="AN226" i="14"/>
  <c r="BP226" i="14"/>
  <c r="BL226" i="14"/>
  <c r="BH226" i="14"/>
  <c r="BD226" i="14"/>
  <c r="R226" i="14"/>
  <c r="CD226" i="14"/>
  <c r="EJ226" i="14"/>
  <c r="EF226" i="14"/>
  <c r="U226" i="14"/>
  <c r="AG226" i="14"/>
  <c r="AS226" i="14"/>
  <c r="Y226" i="14"/>
  <c r="AK226" i="14"/>
  <c r="DU226" i="14"/>
  <c r="BI226" i="14"/>
  <c r="DA226" i="14"/>
  <c r="DM226" i="14"/>
  <c r="DY226" i="14"/>
  <c r="EK226" i="14"/>
  <c r="DQ226" i="14"/>
  <c r="EC226" i="14"/>
  <c r="DH226" i="14"/>
  <c r="AV226" i="14"/>
  <c r="BW226" i="14"/>
  <c r="CA226" i="14"/>
  <c r="CU226" i="14"/>
  <c r="CY226" i="14"/>
  <c r="CM226" i="14"/>
  <c r="CQ226" i="14"/>
  <c r="W226" i="14"/>
  <c r="CI226" i="14"/>
  <c r="AQ226" i="14"/>
  <c r="AU226" i="14"/>
  <c r="BO226" i="14"/>
  <c r="BS226" i="14"/>
  <c r="BG226" i="14"/>
  <c r="BK226" i="14"/>
  <c r="V226" i="14"/>
  <c r="CH226" i="14"/>
  <c r="EI226" i="14"/>
  <c r="EM226" i="14"/>
  <c r="AJ226" i="14"/>
  <c r="AF226" i="14"/>
  <c r="AB226" i="14"/>
  <c r="X226" i="14"/>
  <c r="Q226" i="14"/>
  <c r="CC226" i="14"/>
  <c r="DD226" i="14"/>
  <c r="CZ226" i="14"/>
  <c r="EB226" i="14"/>
  <c r="DX226" i="14"/>
  <c r="DT226" i="14"/>
  <c r="DP226" i="14"/>
  <c r="T226" i="14"/>
  <c r="CF226" i="14"/>
  <c r="BV226" i="14"/>
  <c r="BZ226" i="14"/>
  <c r="CT226" i="14"/>
  <c r="CX226" i="14"/>
  <c r="CL226" i="14"/>
  <c r="CP226" i="14"/>
  <c r="DK226" i="14"/>
  <c r="AY226" i="14"/>
  <c r="AP226" i="14"/>
  <c r="AT226" i="14"/>
  <c r="BN226" i="14"/>
  <c r="BR226" i="14"/>
  <c r="BF226" i="14"/>
  <c r="BJ226" i="14"/>
  <c r="DJ226" i="14"/>
  <c r="AX226" i="14"/>
  <c r="EH226" i="14"/>
  <c r="EL226" i="14"/>
  <c r="AI226" i="14"/>
  <c r="AM226" i="14"/>
  <c r="AA226" i="14"/>
  <c r="AE226" i="14"/>
  <c r="AC226" i="14"/>
  <c r="CO226" i="14"/>
  <c r="DC226" i="14"/>
  <c r="DG226" i="14"/>
  <c r="EA226" i="14"/>
  <c r="EE226" i="14"/>
  <c r="DS226" i="14"/>
  <c r="DW226" i="14"/>
  <c r="P226" i="14"/>
  <c r="CB226" i="14"/>
  <c r="BU226" i="14"/>
  <c r="CG226" i="14"/>
  <c r="CS226" i="14"/>
  <c r="DE226" i="14"/>
  <c r="CK226" i="14"/>
  <c r="CW226" i="14"/>
  <c r="DO226" i="14"/>
  <c r="BC226" i="14"/>
  <c r="AO226" i="14"/>
  <c r="BA226" i="14"/>
  <c r="BM226" i="14"/>
  <c r="BY226" i="14"/>
  <c r="BE226" i="14"/>
  <c r="BQ226" i="14"/>
  <c r="DN226" i="14"/>
  <c r="BB226" i="14"/>
  <c r="EG226" i="14"/>
  <c r="N226" i="14"/>
  <c r="AH226" i="14"/>
  <c r="AL226" i="14"/>
  <c r="Z226" i="14"/>
  <c r="AD226" i="14"/>
  <c r="DI226" i="14"/>
  <c r="AW226" i="14"/>
  <c r="DB226" i="14"/>
  <c r="DF226" i="14"/>
  <c r="DZ226" i="14"/>
  <c r="ED226" i="14"/>
  <c r="DR226" i="14"/>
  <c r="DV226" i="14"/>
  <c r="DL226" i="14"/>
  <c r="AZ226" i="14"/>
  <c r="CC276" i="14"/>
  <c r="CF276" i="14"/>
  <c r="DA276" i="14"/>
  <c r="AQ276" i="14"/>
  <c r="CK276" i="14"/>
  <c r="EK276" i="14"/>
  <c r="AM276" i="14"/>
  <c r="EC276" i="14"/>
  <c r="CT276" i="14"/>
  <c r="DH276" i="14"/>
  <c r="AH276" i="14"/>
  <c r="Q276" i="14"/>
  <c r="AI276" i="14"/>
  <c r="DY276" i="14"/>
  <c r="CE276" i="14"/>
  <c r="DI276" i="14"/>
  <c r="BW276" i="14"/>
  <c r="R276" i="14"/>
  <c r="DD276" i="14"/>
  <c r="BR276" i="14"/>
  <c r="DE276" i="14"/>
  <c r="BX276" i="14"/>
  <c r="EL276" i="14"/>
  <c r="CW276" i="14"/>
  <c r="DQ276" i="14"/>
  <c r="CY276" i="14"/>
  <c r="CD276" i="14"/>
  <c r="EF276" i="14"/>
  <c r="BQ276" i="14"/>
  <c r="BA276" i="14"/>
  <c r="AC276" i="14"/>
  <c r="U276" i="14"/>
  <c r="CJ276" i="14"/>
  <c r="AW276" i="14"/>
  <c r="CB276" i="14"/>
  <c r="BU276" i="14"/>
  <c r="CR276" i="14"/>
  <c r="BE276" i="14"/>
  <c r="CU276" i="14"/>
  <c r="CQ276" i="14"/>
  <c r="DZ276" i="14"/>
  <c r="CL276" i="14"/>
  <c r="BN276" i="14"/>
  <c r="Z276" i="14"/>
  <c r="BO276" i="14"/>
  <c r="AA276" i="14"/>
  <c r="DK276" i="14"/>
  <c r="DG276" i="14"/>
  <c r="DN276" i="14"/>
  <c r="BB276" i="14"/>
  <c r="BC276" i="14"/>
  <c r="CM276" i="14"/>
  <c r="DT276" i="14"/>
  <c r="BH276" i="14"/>
  <c r="BI276" i="14"/>
  <c r="BY276" i="14"/>
  <c r="DV276" i="14"/>
  <c r="BJ276" i="14"/>
  <c r="BK276" i="14"/>
  <c r="EA276" i="14"/>
  <c r="CO276" i="14"/>
  <c r="DS276" i="14"/>
  <c r="BT276" i="14"/>
  <c r="DO276" i="14"/>
  <c r="DU276" i="14"/>
  <c r="BD276" i="14"/>
  <c r="BZ276" i="14"/>
  <c r="AV276" i="14"/>
  <c r="AS276" i="14"/>
  <c r="BL276" i="14"/>
  <c r="EE276" i="14"/>
  <c r="S276" i="14"/>
  <c r="N276" i="14"/>
  <c r="DR276" i="14"/>
  <c r="DB276" i="14"/>
  <c r="BF276" i="14"/>
  <c r="DX276" i="14"/>
  <c r="BG276" i="14"/>
  <c r="T276" i="14"/>
  <c r="Y276" i="14"/>
  <c r="EI276" i="14"/>
  <c r="CP276" i="14"/>
  <c r="AD276" i="14"/>
  <c r="AE276" i="14"/>
  <c r="BM276" i="14"/>
  <c r="CV276" i="14"/>
  <c r="AJ276" i="14"/>
  <c r="AK276" i="14"/>
  <c r="AO276" i="14"/>
  <c r="DF276" i="14"/>
  <c r="AT276" i="14"/>
  <c r="AU276" i="14"/>
  <c r="CZ276" i="14"/>
  <c r="EB276" i="14"/>
  <c r="DL276" i="14"/>
  <c r="CN276" i="14"/>
  <c r="DC276" i="14"/>
  <c r="X276" i="14"/>
  <c r="DP276" i="14"/>
  <c r="P276" i="14"/>
  <c r="BS276" i="14"/>
  <c r="AF276" i="14"/>
  <c r="AP276" i="14"/>
  <c r="CS276" i="14"/>
  <c r="DM276" i="14"/>
  <c r="DJ276" i="14"/>
  <c r="AL276" i="14"/>
  <c r="AX276" i="14"/>
  <c r="EJ276" i="14"/>
  <c r="AY276" i="14"/>
  <c r="CA276" i="14"/>
  <c r="AN276" i="14"/>
  <c r="AG276" i="14"/>
  <c r="AR276" i="14"/>
  <c r="EH276" i="14"/>
  <c r="CG276" i="14"/>
  <c r="CI276" i="14"/>
  <c r="EM276" i="14"/>
  <c r="CX276" i="14"/>
  <c r="EG276" i="14"/>
  <c r="ED276" i="14"/>
  <c r="CH276" i="14"/>
  <c r="V276" i="14"/>
  <c r="W276" i="14"/>
  <c r="DW276" i="14"/>
  <c r="BP276" i="14"/>
  <c r="AZ276" i="14"/>
  <c r="AB276" i="14"/>
  <c r="BV276" i="14"/>
  <c r="DE104" i="14"/>
  <c r="BR104" i="14"/>
  <c r="AS104" i="14"/>
  <c r="DX104" i="14"/>
  <c r="CX104" i="14"/>
  <c r="ED104" i="14"/>
  <c r="R104" i="14"/>
  <c r="BN104" i="14"/>
  <c r="DO104" i="14"/>
  <c r="CA104" i="14"/>
  <c r="AJ104" i="14"/>
  <c r="DK104" i="14"/>
  <c r="T104" i="14"/>
  <c r="AY104" i="14"/>
  <c r="CE104" i="14"/>
  <c r="DL104" i="14"/>
  <c r="U104" i="14"/>
  <c r="BV104" i="14"/>
  <c r="CY104" i="14"/>
  <c r="DZ104" i="14"/>
  <c r="Z104" i="14"/>
  <c r="DI104" i="14"/>
  <c r="CC104" i="14"/>
  <c r="AW104" i="14"/>
  <c r="Q104" i="14"/>
  <c r="DJ104" i="14"/>
  <c r="CD104" i="14"/>
  <c r="AR104" i="14"/>
  <c r="AF104" i="14"/>
  <c r="DG104" i="14"/>
  <c r="W104" i="14"/>
  <c r="BF104" i="14"/>
  <c r="DU104" i="14"/>
  <c r="CO104" i="14"/>
  <c r="BI104" i="14"/>
  <c r="AC104" i="14"/>
  <c r="DN104" i="14"/>
  <c r="CH104" i="14"/>
  <c r="AB104" i="14"/>
  <c r="P104" i="14"/>
  <c r="BT104" i="14"/>
  <c r="BW104" i="14"/>
  <c r="CR104" i="14"/>
  <c r="EA104" i="14"/>
  <c r="CU104" i="14"/>
  <c r="BO104" i="14"/>
  <c r="AI104" i="14"/>
  <c r="EB104" i="14"/>
  <c r="CV104" i="14"/>
  <c r="AZ104" i="14"/>
  <c r="AT104" i="14"/>
  <c r="BC104" i="14"/>
  <c r="CB104" i="14"/>
  <c r="AL104" i="14"/>
  <c r="CS104" i="14"/>
  <c r="BX104" i="14"/>
  <c r="AG104" i="14"/>
  <c r="EE104" i="14"/>
  <c r="CT104" i="14"/>
  <c r="S104" i="14"/>
  <c r="AH104" i="14"/>
  <c r="BZ104" i="14"/>
  <c r="BK104" i="14"/>
  <c r="CJ104" i="14"/>
  <c r="CW104" i="14"/>
  <c r="AK104" i="14"/>
  <c r="CP104" i="14"/>
  <c r="AV104" i="14"/>
  <c r="CQ104" i="14"/>
  <c r="X104" i="14"/>
  <c r="BM104" i="14"/>
  <c r="EK104" i="14"/>
  <c r="EJ104" i="14"/>
  <c r="EM104" i="14"/>
  <c r="BB104" i="14"/>
  <c r="EG104" i="14"/>
  <c r="BU104" i="14"/>
  <c r="EH104" i="14"/>
  <c r="BS104" i="14"/>
  <c r="DH104" i="14"/>
  <c r="N104" i="14"/>
  <c r="CG104" i="14"/>
  <c r="EL104" i="14"/>
  <c r="V104" i="14"/>
  <c r="AM104" i="14"/>
  <c r="DS104" i="14"/>
  <c r="BG104" i="14"/>
  <c r="DT104" i="14"/>
  <c r="CF104" i="14"/>
  <c r="AE104" i="14"/>
  <c r="DQ104" i="14"/>
  <c r="BE104" i="14"/>
  <c r="DR104" i="14"/>
  <c r="BY104" i="14"/>
  <c r="AD104" i="14"/>
  <c r="EF104" i="14"/>
  <c r="EC104" i="14"/>
  <c r="BQ104" i="14"/>
  <c r="DV104" i="14"/>
  <c r="BH104" i="14"/>
  <c r="AP104" i="14"/>
  <c r="DP104" i="14"/>
  <c r="DC104" i="14"/>
  <c r="AQ104" i="14"/>
  <c r="DD104" i="14"/>
  <c r="AN104" i="14"/>
  <c r="CZ104" i="14"/>
  <c r="DA104" i="14"/>
  <c r="AO104" i="14"/>
  <c r="DB104" i="14"/>
  <c r="DY104" i="14"/>
  <c r="CI104" i="14"/>
  <c r="BD104" i="14"/>
  <c r="BA104" i="14"/>
  <c r="EI104" i="14"/>
  <c r="DW104" i="14"/>
  <c r="CL104" i="14"/>
  <c r="DF104" i="14"/>
  <c r="CM104" i="14"/>
  <c r="BP104" i="14"/>
  <c r="BL104" i="14"/>
  <c r="DM104" i="14"/>
  <c r="BJ104" i="14"/>
  <c r="CN104" i="14"/>
  <c r="Y104" i="14"/>
  <c r="AU104" i="14"/>
  <c r="AX104" i="14"/>
  <c r="AA104" i="14"/>
  <c r="CK104" i="14"/>
  <c r="AG319" i="14"/>
  <c r="AS319" i="14"/>
  <c r="Y319" i="14"/>
  <c r="AK319" i="14"/>
  <c r="Q319" i="14"/>
  <c r="AC319" i="14"/>
  <c r="BX319" i="14"/>
  <c r="AR319" i="14"/>
  <c r="DY319" i="14"/>
  <c r="EK319" i="14"/>
  <c r="DQ319" i="14"/>
  <c r="EC319" i="14"/>
  <c r="DI319" i="14"/>
  <c r="DU319" i="14"/>
  <c r="DF319" i="14"/>
  <c r="AT319" i="14"/>
  <c r="CT319" i="14"/>
  <c r="CX319" i="14"/>
  <c r="CL319" i="14"/>
  <c r="CP319" i="14"/>
  <c r="CD319" i="14"/>
  <c r="CH319" i="14"/>
  <c r="DA319" i="14"/>
  <c r="AO319" i="14"/>
  <c r="BN319" i="14"/>
  <c r="BR319" i="14"/>
  <c r="BF319" i="14"/>
  <c r="BJ319" i="14"/>
  <c r="AX319" i="14"/>
  <c r="BB319" i="14"/>
  <c r="CZ319" i="14"/>
  <c r="AN319" i="14"/>
  <c r="AF319" i="14"/>
  <c r="AQ319" i="14"/>
  <c r="X319" i="14"/>
  <c r="AI319" i="14"/>
  <c r="P319" i="14"/>
  <c r="AA319" i="14"/>
  <c r="CA319" i="14"/>
  <c r="EM319" i="14"/>
  <c r="DX319" i="14"/>
  <c r="EI319" i="14"/>
  <c r="DP319" i="14"/>
  <c r="EA319" i="14"/>
  <c r="DH319" i="14"/>
  <c r="DS319" i="14"/>
  <c r="BV319" i="14"/>
  <c r="EH319" i="14"/>
  <c r="CS319" i="14"/>
  <c r="DE319" i="14"/>
  <c r="CK319" i="14"/>
  <c r="CW319" i="14"/>
  <c r="CC319" i="14"/>
  <c r="CO319" i="14"/>
  <c r="DM319" i="14"/>
  <c r="BA319" i="14"/>
  <c r="BM319" i="14"/>
  <c r="BY319" i="14"/>
  <c r="BE319" i="14"/>
  <c r="BQ319" i="14"/>
  <c r="AW319" i="14"/>
  <c r="BI319" i="14"/>
  <c r="DK319" i="14"/>
  <c r="AY319" i="14"/>
  <c r="AM319" i="14"/>
  <c r="CN319" i="14"/>
  <c r="AE319" i="14"/>
  <c r="AB319" i="14"/>
  <c r="W319" i="14"/>
  <c r="CV319" i="14"/>
  <c r="BH319" i="14"/>
  <c r="S319" i="14"/>
  <c r="EE319" i="14"/>
  <c r="CF319" i="14"/>
  <c r="DW319" i="14"/>
  <c r="T319" i="14"/>
  <c r="DO319" i="14"/>
  <c r="EJ319" i="14"/>
  <c r="BZ319" i="14"/>
  <c r="EL319" i="14"/>
  <c r="CR319" i="14"/>
  <c r="DC319" i="14"/>
  <c r="CJ319" i="14"/>
  <c r="CU319" i="14"/>
  <c r="CB319" i="14"/>
  <c r="CM319" i="14"/>
  <c r="BU319" i="14"/>
  <c r="EG319" i="14"/>
  <c r="BL319" i="14"/>
  <c r="BW319" i="14"/>
  <c r="BD319" i="14"/>
  <c r="BO319" i="14"/>
  <c r="AV319" i="14"/>
  <c r="BG319" i="14"/>
  <c r="BT319" i="14"/>
  <c r="EF319" i="14"/>
  <c r="AH319" i="14"/>
  <c r="AL319" i="14"/>
  <c r="Z319" i="14"/>
  <c r="AD319" i="14"/>
  <c r="R319" i="14"/>
  <c r="V319" i="14"/>
  <c r="DG319" i="14"/>
  <c r="AU319" i="14"/>
  <c r="DZ319" i="14"/>
  <c r="ED319" i="14"/>
  <c r="DR319" i="14"/>
  <c r="DV319" i="14"/>
  <c r="DJ319" i="14"/>
  <c r="DN319" i="14"/>
  <c r="DB319" i="14"/>
  <c r="AP319" i="14"/>
  <c r="AJ319" i="14"/>
  <c r="CY319" i="14"/>
  <c r="EB319" i="14"/>
  <c r="CQ319" i="14"/>
  <c r="BP319" i="14"/>
  <c r="CI319" i="14"/>
  <c r="DT319" i="14"/>
  <c r="CG319" i="14"/>
  <c r="N319" i="14"/>
  <c r="BS319" i="14"/>
  <c r="DL319" i="14"/>
  <c r="BK319" i="14"/>
  <c r="AZ319" i="14"/>
  <c r="BC319" i="14"/>
  <c r="DD319" i="14"/>
  <c r="CE319" i="14"/>
  <c r="U319" i="14"/>
  <c r="DR171" i="14"/>
  <c r="CL171" i="14"/>
  <c r="BH171" i="14"/>
  <c r="AB171" i="14"/>
  <c r="DS171" i="14"/>
  <c r="CM171" i="14"/>
  <c r="BG171" i="14"/>
  <c r="AA171" i="14"/>
  <c r="DN171" i="14"/>
  <c r="CH171" i="14"/>
  <c r="AV171" i="14"/>
  <c r="P171" i="14"/>
  <c r="DO171" i="14"/>
  <c r="CI171" i="14"/>
  <c r="BC171" i="14"/>
  <c r="W171" i="14"/>
  <c r="DT171" i="14"/>
  <c r="CN171" i="14"/>
  <c r="BB171" i="14"/>
  <c r="V171" i="14"/>
  <c r="DU171" i="14"/>
  <c r="CO171" i="14"/>
  <c r="BI171" i="14"/>
  <c r="AC171" i="14"/>
  <c r="CD171" i="14"/>
  <c r="R171" i="14"/>
  <c r="CB171" i="14"/>
  <c r="CS171" i="14"/>
  <c r="CG171" i="14"/>
  <c r="CK171" i="14"/>
  <c r="EG171" i="14"/>
  <c r="BU171" i="14"/>
  <c r="DJ171" i="14"/>
  <c r="S171" i="14"/>
  <c r="AZ171" i="14"/>
  <c r="CA171" i="14"/>
  <c r="DK171" i="14"/>
  <c r="CE171" i="14"/>
  <c r="AY171" i="14"/>
  <c r="EL171" i="14"/>
  <c r="DF171" i="14"/>
  <c r="Q171" i="14"/>
  <c r="AN171" i="14"/>
  <c r="CC171" i="14"/>
  <c r="DG171" i="14"/>
  <c r="EF171" i="14"/>
  <c r="AU171" i="14"/>
  <c r="U171" i="14"/>
  <c r="DL171" i="14"/>
  <c r="T171" i="14"/>
  <c r="AT171" i="14"/>
  <c r="BT171" i="14"/>
  <c r="DM171" i="14"/>
  <c r="CF171" i="14"/>
  <c r="BA171" i="14"/>
  <c r="EM171" i="14"/>
  <c r="AX171" i="14"/>
  <c r="AW171" i="14"/>
  <c r="BN171" i="14"/>
  <c r="BM171" i="14"/>
  <c r="BF171" i="14"/>
  <c r="BE171" i="14"/>
  <c r="CJ171" i="14"/>
  <c r="AP171" i="14"/>
  <c r="EH171" i="14"/>
  <c r="DB171" i="14"/>
  <c r="BX171" i="14"/>
  <c r="AR171" i="14"/>
  <c r="EI171" i="14"/>
  <c r="DC171" i="14"/>
  <c r="BW171" i="14"/>
  <c r="AQ171" i="14"/>
  <c r="ED171" i="14"/>
  <c r="CX171" i="14"/>
  <c r="BL171" i="14"/>
  <c r="AF171" i="14"/>
  <c r="EE171" i="14"/>
  <c r="CY171" i="14"/>
  <c r="BS171" i="14"/>
  <c r="AM171" i="14"/>
  <c r="EJ171" i="14"/>
  <c r="DD171" i="14"/>
  <c r="BR171" i="14"/>
  <c r="AL171" i="14"/>
  <c r="EK171" i="14"/>
  <c r="DE171" i="14"/>
  <c r="BY171" i="14"/>
  <c r="AS171" i="14"/>
  <c r="DX171" i="14"/>
  <c r="N171" i="14"/>
  <c r="BZ171" i="14"/>
  <c r="AH171" i="14"/>
  <c r="AG171" i="14"/>
  <c r="Z171" i="14"/>
  <c r="Y171" i="14"/>
  <c r="DA171" i="14"/>
  <c r="AO171" i="14"/>
  <c r="BP171" i="14"/>
  <c r="BO171" i="14"/>
  <c r="BD171" i="14"/>
  <c r="BK171" i="14"/>
  <c r="BJ171" i="14"/>
  <c r="BQ171" i="14"/>
  <c r="DH171" i="14"/>
  <c r="DP171" i="14"/>
  <c r="AJ171" i="14"/>
  <c r="AI171" i="14"/>
  <c r="X171" i="14"/>
  <c r="AE171" i="14"/>
  <c r="AD171" i="14"/>
  <c r="AK171" i="14"/>
  <c r="DY171" i="14"/>
  <c r="BV171" i="14"/>
  <c r="DZ171" i="14"/>
  <c r="EA171" i="14"/>
  <c r="DV171" i="14"/>
  <c r="DW171" i="14"/>
  <c r="EB171" i="14"/>
  <c r="EC171" i="14"/>
  <c r="CR171" i="14"/>
  <c r="CZ171" i="14"/>
  <c r="CT171" i="14"/>
  <c r="CV171" i="14"/>
  <c r="CU171" i="14"/>
  <c r="CW171" i="14"/>
  <c r="CP171" i="14"/>
  <c r="DI171" i="14"/>
  <c r="CQ171" i="14"/>
  <c r="DQ171" i="14"/>
  <c r="DZ130" i="14"/>
  <c r="CT130" i="14"/>
  <c r="BN130" i="14"/>
  <c r="AH130" i="14"/>
  <c r="DY130" i="14"/>
  <c r="CS130" i="14"/>
  <c r="AO130" i="14"/>
  <c r="BA130" i="14"/>
  <c r="BT130" i="14"/>
  <c r="CZ130" i="14"/>
  <c r="EM130" i="14"/>
  <c r="AN130" i="14"/>
  <c r="CA130" i="14"/>
  <c r="DR130" i="14"/>
  <c r="CL130" i="14"/>
  <c r="BF130" i="14"/>
  <c r="Z130" i="14"/>
  <c r="DQ130" i="14"/>
  <c r="CK130" i="14"/>
  <c r="EL130" i="14"/>
  <c r="BO130" i="14"/>
  <c r="DX130" i="14"/>
  <c r="CR130" i="14"/>
  <c r="BL130" i="14"/>
  <c r="AF130" i="14"/>
  <c r="DJ130" i="14"/>
  <c r="CI130" i="14"/>
  <c r="CM130" i="14"/>
  <c r="W130" i="14"/>
  <c r="P130" i="14"/>
  <c r="CJ130" i="14"/>
  <c r="X130" i="14"/>
  <c r="DO130" i="14"/>
  <c r="R130" i="14"/>
  <c r="AM130" i="14"/>
  <c r="S130" i="14"/>
  <c r="DN130" i="14"/>
  <c r="CC130" i="14"/>
  <c r="BB130" i="14"/>
  <c r="CO130" i="14"/>
  <c r="DU130" i="14"/>
  <c r="Q130" i="14"/>
  <c r="AE130" i="14"/>
  <c r="AY130" i="14"/>
  <c r="DT130" i="14"/>
  <c r="CB130" i="14"/>
  <c r="BH130" i="14"/>
  <c r="CN130" i="14"/>
  <c r="DS130" i="14"/>
  <c r="AB130" i="14"/>
  <c r="V130" i="14"/>
  <c r="BW130" i="14"/>
  <c r="EG130" i="14"/>
  <c r="BU130" i="14"/>
  <c r="EF130" i="14"/>
  <c r="AQ130" i="14"/>
  <c r="CD130" i="14"/>
  <c r="CH130" i="14"/>
  <c r="DG130" i="14"/>
  <c r="BM130" i="14"/>
  <c r="BY130" i="14"/>
  <c r="BZ130" i="14"/>
  <c r="DF130" i="14"/>
  <c r="N130" i="14"/>
  <c r="AT130" i="14"/>
  <c r="CG130" i="14"/>
  <c r="DM130" i="14"/>
  <c r="BE130" i="14"/>
  <c r="BQ130" i="14"/>
  <c r="CF130" i="14"/>
  <c r="DL130" i="14"/>
  <c r="T130" i="14"/>
  <c r="AZ130" i="14"/>
  <c r="CE130" i="14"/>
  <c r="DK130" i="14"/>
  <c r="AW130" i="14"/>
  <c r="BI130" i="14"/>
  <c r="BV130" i="14"/>
  <c r="AX130" i="14"/>
  <c r="DI130" i="14"/>
  <c r="AU130" i="14"/>
  <c r="DP130" i="14"/>
  <c r="BD130" i="14"/>
  <c r="EE130" i="14"/>
  <c r="CY130" i="14"/>
  <c r="AG130" i="14"/>
  <c r="AS130" i="14"/>
  <c r="ED130" i="14"/>
  <c r="CX130" i="14"/>
  <c r="BR130" i="14"/>
  <c r="AL130" i="14"/>
  <c r="EK130" i="14"/>
  <c r="DE130" i="14"/>
  <c r="Y130" i="14"/>
  <c r="AK130" i="14"/>
  <c r="EJ130" i="14"/>
  <c r="DD130" i="14"/>
  <c r="BX130" i="14"/>
  <c r="AR130" i="14"/>
  <c r="EI130" i="14"/>
  <c r="DC130" i="14"/>
  <c r="AA130" i="14"/>
  <c r="AC130" i="14"/>
  <c r="DB130" i="14"/>
  <c r="DH130" i="14"/>
  <c r="BS130" i="14"/>
  <c r="BJ130" i="14"/>
  <c r="BK130" i="14"/>
  <c r="BP130" i="14"/>
  <c r="BC130" i="14"/>
  <c r="AP130" i="14"/>
  <c r="AV130" i="14"/>
  <c r="AI130" i="14"/>
  <c r="AD130" i="14"/>
  <c r="EH130" i="14"/>
  <c r="AJ130" i="14"/>
  <c r="BG130" i="14"/>
  <c r="DA130" i="14"/>
  <c r="DW130" i="14"/>
  <c r="DV130" i="14"/>
  <c r="EC130" i="14"/>
  <c r="EB130" i="14"/>
  <c r="EA130" i="14"/>
  <c r="CQ130" i="14"/>
  <c r="CU130" i="14"/>
  <c r="CP130" i="14"/>
  <c r="CW130" i="14"/>
  <c r="CV130" i="14"/>
  <c r="U130" i="14"/>
  <c r="AU167" i="14"/>
  <c r="BK167" i="14"/>
  <c r="CZ167" i="14"/>
  <c r="DP167" i="14"/>
  <c r="BF167" i="14"/>
  <c r="Z167" i="14"/>
  <c r="CU167" i="14"/>
  <c r="CQ167" i="14"/>
  <c r="BI167" i="14"/>
  <c r="AC167" i="14"/>
  <c r="DN167" i="14"/>
  <c r="CH167" i="14"/>
  <c r="AV167" i="14"/>
  <c r="P167" i="14"/>
  <c r="DS167" i="14"/>
  <c r="DO167" i="14"/>
  <c r="BG167" i="14"/>
  <c r="AA167" i="14"/>
  <c r="DT167" i="14"/>
  <c r="CN167" i="14"/>
  <c r="BB167" i="14"/>
  <c r="V167" i="14"/>
  <c r="DK167" i="14"/>
  <c r="DG167" i="14"/>
  <c r="BE167" i="14"/>
  <c r="BH167" i="14"/>
  <c r="AW167" i="14"/>
  <c r="AZ167" i="14"/>
  <c r="AO167" i="14"/>
  <c r="AR167" i="14"/>
  <c r="AG167" i="14"/>
  <c r="AJ167" i="14"/>
  <c r="AM167" i="14"/>
  <c r="CC167" i="14"/>
  <c r="CR167" i="14"/>
  <c r="CA167" i="14"/>
  <c r="AX167" i="14"/>
  <c r="BN167" i="14"/>
  <c r="N167" i="14"/>
  <c r="BZ167" i="14"/>
  <c r="BA167" i="14"/>
  <c r="BQ167" i="14"/>
  <c r="DF167" i="14"/>
  <c r="DV167" i="14"/>
  <c r="AN167" i="14"/>
  <c r="BD167" i="14"/>
  <c r="CM167" i="14"/>
  <c r="CI167" i="14"/>
  <c r="AY167" i="14"/>
  <c r="BO167" i="14"/>
  <c r="DL167" i="14"/>
  <c r="EB167" i="14"/>
  <c r="AT167" i="14"/>
  <c r="BJ167" i="14"/>
  <c r="EA167" i="14"/>
  <c r="DW167" i="14"/>
  <c r="Y167" i="14"/>
  <c r="AB167" i="14"/>
  <c r="BM167" i="14"/>
  <c r="BP167" i="14"/>
  <c r="EJ167" i="14"/>
  <c r="EL167" i="14"/>
  <c r="EM167" i="14"/>
  <c r="EE167" i="14"/>
  <c r="AE167" i="14"/>
  <c r="CF167" i="14"/>
  <c r="CJ167" i="14"/>
  <c r="EH167" i="14"/>
  <c r="AP167" i="14"/>
  <c r="DX167" i="14"/>
  <c r="CS167" i="14"/>
  <c r="CW167" i="14"/>
  <c r="AS167" i="14"/>
  <c r="BU167" i="14"/>
  <c r="CX167" i="14"/>
  <c r="BS167" i="14"/>
  <c r="AF167" i="14"/>
  <c r="CG167" i="14"/>
  <c r="DQ167" i="14"/>
  <c r="DU167" i="14"/>
  <c r="AQ167" i="14"/>
  <c r="S167" i="14"/>
  <c r="DD167" i="14"/>
  <c r="EF167" i="14"/>
  <c r="AL167" i="14"/>
  <c r="BY167" i="14"/>
  <c r="DI167" i="14"/>
  <c r="DM167" i="14"/>
  <c r="DR167" i="14"/>
  <c r="DC167" i="14"/>
  <c r="DJ167" i="14"/>
  <c r="U167" i="14"/>
  <c r="DB167" i="14"/>
  <c r="DA167" i="14"/>
  <c r="CT167" i="14"/>
  <c r="ED167" i="14"/>
  <c r="DH167" i="14"/>
  <c r="EI167" i="14"/>
  <c r="BX167" i="14"/>
  <c r="BT167" i="14"/>
  <c r="EK167" i="14"/>
  <c r="BL167" i="14"/>
  <c r="CY167" i="14"/>
  <c r="DE167" i="14"/>
  <c r="CB167" i="14"/>
  <c r="R167" i="14"/>
  <c r="CP167" i="14"/>
  <c r="CK167" i="14"/>
  <c r="CV167" i="14"/>
  <c r="DY167" i="14"/>
  <c r="DZ167" i="14"/>
  <c r="T167" i="14"/>
  <c r="BC167" i="14"/>
  <c r="EG167" i="14"/>
  <c r="BR167" i="14"/>
  <c r="CD167" i="14"/>
  <c r="CO167" i="14"/>
  <c r="BV167" i="14"/>
  <c r="EC167" i="14"/>
  <c r="CE167" i="14"/>
  <c r="BW167" i="14"/>
  <c r="AK167" i="14"/>
  <c r="CL167" i="14"/>
  <c r="X167" i="14"/>
  <c r="Q167" i="14"/>
  <c r="W167" i="14"/>
  <c r="AI167" i="14"/>
  <c r="AH167" i="14"/>
  <c r="AD167" i="14"/>
  <c r="AD344" i="14"/>
  <c r="BV344" i="14"/>
  <c r="CQ344" i="14"/>
  <c r="ED344" i="14"/>
  <c r="AO344" i="14"/>
  <c r="DY344" i="14"/>
  <c r="CJ344" i="14"/>
  <c r="BM344" i="14"/>
  <c r="AR344" i="14"/>
  <c r="EB344" i="14"/>
  <c r="DE344" i="14"/>
  <c r="BJ344" i="14"/>
  <c r="AM344" i="14"/>
  <c r="DW344" i="14"/>
  <c r="CX344" i="14"/>
  <c r="BK344" i="14"/>
  <c r="DP344" i="14"/>
  <c r="CK344" i="14"/>
  <c r="AA344" i="14"/>
  <c r="CL344" i="14"/>
  <c r="CD344" i="14"/>
  <c r="T344" i="14"/>
  <c r="CG344" i="14"/>
  <c r="U344" i="14"/>
  <c r="P344" i="14"/>
  <c r="R344" i="14"/>
  <c r="CE344" i="14"/>
  <c r="S344" i="14"/>
  <c r="Z344" i="14"/>
  <c r="CM344" i="14"/>
  <c r="AC344" i="14"/>
  <c r="CN344" i="14"/>
  <c r="BB344" i="14"/>
  <c r="V344" i="14"/>
  <c r="DO344" i="14"/>
  <c r="CI344" i="14"/>
  <c r="BW344" i="14"/>
  <c r="AG344" i="14"/>
  <c r="EI344" i="14"/>
  <c r="X344" i="14"/>
  <c r="BT344" i="14"/>
  <c r="AJ344" i="14"/>
  <c r="BU344" i="14"/>
  <c r="CW344" i="14"/>
  <c r="EK344" i="14"/>
  <c r="AE344" i="14"/>
  <c r="EH344" i="14"/>
  <c r="CP344" i="14"/>
  <c r="BR344" i="14"/>
  <c r="AN344" i="14"/>
  <c r="BN344" i="14"/>
  <c r="EA344" i="14"/>
  <c r="BO344" i="14"/>
  <c r="EF344" i="14"/>
  <c r="EJ344" i="14"/>
  <c r="EG344" i="14"/>
  <c r="BY344" i="14"/>
  <c r="BS344" i="14"/>
  <c r="EE344" i="14"/>
  <c r="CZ344" i="14"/>
  <c r="BX344" i="14"/>
  <c r="DZ344" i="14"/>
  <c r="BP344" i="14"/>
  <c r="EC344" i="14"/>
  <c r="BQ344" i="14"/>
  <c r="AT344" i="14"/>
  <c r="BZ344" i="14"/>
  <c r="DG344" i="14"/>
  <c r="EM344" i="14"/>
  <c r="BE344" i="14"/>
  <c r="Y344" i="14"/>
  <c r="CR344" i="14"/>
  <c r="CB344" i="14"/>
  <c r="BH344" i="14"/>
  <c r="AB344" i="14"/>
  <c r="DU344" i="14"/>
  <c r="CO344" i="14"/>
  <c r="BC344" i="14"/>
  <c r="W344" i="14"/>
  <c r="DN344" i="14"/>
  <c r="CH344" i="14"/>
  <c r="DX344" i="14"/>
  <c r="DQ344" i="14"/>
  <c r="BG344" i="14"/>
  <c r="DR344" i="14"/>
  <c r="AX344" i="14"/>
  <c r="DK344" i="14"/>
  <c r="BA344" i="14"/>
  <c r="DL344" i="14"/>
  <c r="BL344" i="14"/>
  <c r="DI344" i="14"/>
  <c r="AY344" i="14"/>
  <c r="DJ344" i="14"/>
  <c r="BF344" i="14"/>
  <c r="DS344" i="14"/>
  <c r="BI344" i="14"/>
  <c r="DT344" i="14"/>
  <c r="AL344" i="14"/>
  <c r="DV344" i="14"/>
  <c r="CY344" i="14"/>
  <c r="BD344" i="14"/>
  <c r="AW344" i="14"/>
  <c r="CC344" i="14"/>
  <c r="AF344" i="14"/>
  <c r="Q344" i="14"/>
  <c r="AZ344" i="14"/>
  <c r="CF344" i="14"/>
  <c r="DM344" i="14"/>
  <c r="N344" i="14"/>
  <c r="AU344" i="14"/>
  <c r="CA344" i="14"/>
  <c r="DF344" i="14"/>
  <c r="EL344" i="14"/>
  <c r="DH344" i="14"/>
  <c r="DA344" i="14"/>
  <c r="AQ344" i="14"/>
  <c r="DB344" i="14"/>
  <c r="AH344" i="14"/>
  <c r="CU344" i="14"/>
  <c r="AK344" i="14"/>
  <c r="CV344" i="14"/>
  <c r="AV344" i="14"/>
  <c r="CS344" i="14"/>
  <c r="AI344" i="14"/>
  <c r="CT344" i="14"/>
  <c r="AP344" i="14"/>
  <c r="DC344" i="14"/>
  <c r="AS344" i="14"/>
  <c r="DD344" i="14"/>
  <c r="BE305" i="14"/>
  <c r="BQ305" i="14"/>
  <c r="BU305" i="14"/>
  <c r="CG305" i="14"/>
  <c r="AV305" i="14"/>
  <c r="AF305" i="14"/>
  <c r="P305" i="14"/>
  <c r="BS305" i="14"/>
  <c r="Y305" i="14"/>
  <c r="AK305" i="14"/>
  <c r="AO305" i="14"/>
  <c r="BA305" i="14"/>
  <c r="DO305" i="14"/>
  <c r="CY305" i="14"/>
  <c r="CI305" i="14"/>
  <c r="BY305" i="14"/>
  <c r="CQ305" i="14"/>
  <c r="DG305" i="14"/>
  <c r="AZ305" i="14"/>
  <c r="AY305" i="14"/>
  <c r="DP305" i="14"/>
  <c r="EF305" i="14"/>
  <c r="BC305" i="14"/>
  <c r="W305" i="14"/>
  <c r="CL305" i="14"/>
  <c r="DB305" i="14"/>
  <c r="DJ305" i="14"/>
  <c r="CD305" i="14"/>
  <c r="DW305" i="14"/>
  <c r="EC305" i="14"/>
  <c r="CV305" i="14"/>
  <c r="EG305" i="14"/>
  <c r="BD305" i="14"/>
  <c r="DD305" i="14"/>
  <c r="BT305" i="14"/>
  <c r="S305" i="14"/>
  <c r="BB305" i="14"/>
  <c r="AL305" i="14"/>
  <c r="V305" i="14"/>
  <c r="DX305" i="14"/>
  <c r="X305" i="14"/>
  <c r="DC305" i="14"/>
  <c r="AN305" i="14"/>
  <c r="AR305" i="14"/>
  <c r="DU305" i="14"/>
  <c r="DE305" i="14"/>
  <c r="CO305" i="14"/>
  <c r="ED305" i="14"/>
  <c r="CW305" i="14"/>
  <c r="DM305" i="14"/>
  <c r="CR305" i="14"/>
  <c r="BM305" i="14"/>
  <c r="DV305" i="14"/>
  <c r="EL305" i="14"/>
  <c r="BG305" i="14"/>
  <c r="BH305" i="14"/>
  <c r="CJ305" i="14"/>
  <c r="CZ305" i="14"/>
  <c r="DN305" i="14"/>
  <c r="CH305" i="14"/>
  <c r="EM305" i="14"/>
  <c r="N305" i="14"/>
  <c r="AQ305" i="14"/>
  <c r="AW305" i="14"/>
  <c r="BK305" i="14"/>
  <c r="CM305" i="14"/>
  <c r="CA305" i="14"/>
  <c r="AI305" i="14"/>
  <c r="BX305" i="14"/>
  <c r="EI305" i="14"/>
  <c r="BW305" i="14"/>
  <c r="BL305" i="14"/>
  <c r="AE305" i="14"/>
  <c r="CN305" i="14"/>
  <c r="AU305" i="14"/>
  <c r="AA305" i="14"/>
  <c r="BP305" i="14"/>
  <c r="EA305" i="14"/>
  <c r="BO305" i="14"/>
  <c r="BR305" i="14"/>
  <c r="CU305" i="14"/>
  <c r="AJ305" i="14"/>
  <c r="DK305" i="14"/>
  <c r="BN305" i="14"/>
  <c r="CF305" i="14"/>
  <c r="U305" i="14"/>
  <c r="AM305" i="14"/>
  <c r="DS305" i="14"/>
  <c r="CP305" i="14"/>
  <c r="DF305" i="14"/>
  <c r="CT305" i="14"/>
  <c r="DY305" i="14"/>
  <c r="BI305" i="14"/>
  <c r="AG305" i="14"/>
  <c r="AS305" i="14"/>
  <c r="Q305" i="14"/>
  <c r="BJ305" i="14"/>
  <c r="AH305" i="14"/>
  <c r="AD305" i="14"/>
  <c r="CS305" i="14"/>
  <c r="DA305" i="14"/>
  <c r="EH305" i="14"/>
  <c r="CE305" i="14"/>
  <c r="AC305" i="14"/>
  <c r="BV305" i="14"/>
  <c r="R305" i="14"/>
  <c r="AP305" i="14"/>
  <c r="CC305" i="14"/>
  <c r="DH305" i="14"/>
  <c r="AB305" i="14"/>
  <c r="T305" i="14"/>
  <c r="EB305" i="14"/>
  <c r="BZ305" i="14"/>
  <c r="EE305" i="14"/>
  <c r="AT305" i="14"/>
  <c r="EK305" i="14"/>
  <c r="CB305" i="14"/>
  <c r="DT305" i="14"/>
  <c r="CX305" i="14"/>
  <c r="DL305" i="14"/>
  <c r="DI305" i="14"/>
  <c r="DZ305" i="14"/>
  <c r="BF305" i="14"/>
  <c r="CK305" i="14"/>
  <c r="DQ305" i="14"/>
  <c r="AX305" i="14"/>
  <c r="DR305" i="14"/>
  <c r="Z305" i="14"/>
  <c r="EJ305" i="14"/>
  <c r="BA240" i="14"/>
  <c r="CG240" i="14"/>
  <c r="DF240" i="14"/>
  <c r="EL240" i="14"/>
  <c r="AN240" i="14"/>
  <c r="BT240" i="14"/>
  <c r="DI240" i="14"/>
  <c r="N240" i="14"/>
  <c r="AY240" i="14"/>
  <c r="CE240" i="14"/>
  <c r="DL240" i="14"/>
  <c r="U240" i="14"/>
  <c r="AT240" i="14"/>
  <c r="BZ240" i="14"/>
  <c r="DA240" i="14"/>
  <c r="DE240" i="14"/>
  <c r="AO240" i="14"/>
  <c r="BU240" i="14"/>
  <c r="DB240" i="14"/>
  <c r="EH240" i="14"/>
  <c r="BH240" i="14"/>
  <c r="AB240" i="14"/>
  <c r="BX240" i="14"/>
  <c r="BR240" i="14"/>
  <c r="BC240" i="14"/>
  <c r="W240" i="14"/>
  <c r="DH240" i="14"/>
  <c r="CB240" i="14"/>
  <c r="AX240" i="14"/>
  <c r="R240" i="14"/>
  <c r="CU240" i="14"/>
  <c r="CQ240" i="14"/>
  <c r="AS240" i="14"/>
  <c r="DX240" i="14"/>
  <c r="CX240" i="14"/>
  <c r="EK240" i="14"/>
  <c r="AF240" i="14"/>
  <c r="BN240" i="14"/>
  <c r="CC240" i="14"/>
  <c r="CW240" i="14"/>
  <c r="AQ240" i="14"/>
  <c r="EE240" i="14"/>
  <c r="DD240" i="14"/>
  <c r="EJ240" i="14"/>
  <c r="AL240" i="14"/>
  <c r="BM240" i="14"/>
  <c r="EG240" i="14"/>
  <c r="DU240" i="14"/>
  <c r="AG240" i="14"/>
  <c r="DZ240" i="14"/>
  <c r="CT240" i="14"/>
  <c r="S240" i="14"/>
  <c r="AZ240" i="14"/>
  <c r="CF240" i="14"/>
  <c r="CS240" i="14"/>
  <c r="BY240" i="14"/>
  <c r="AU240" i="14"/>
  <c r="CA240" i="14"/>
  <c r="CZ240" i="14"/>
  <c r="EF240" i="14"/>
  <c r="AP240" i="14"/>
  <c r="BV240" i="14"/>
  <c r="DQ240" i="14"/>
  <c r="DM240" i="14"/>
  <c r="BQ240" i="14"/>
  <c r="AK240" i="14"/>
  <c r="DV240" i="14"/>
  <c r="CP240" i="14"/>
  <c r="BD240" i="14"/>
  <c r="X240" i="14"/>
  <c r="DS240" i="14"/>
  <c r="DO240" i="14"/>
  <c r="BO240" i="14"/>
  <c r="AI240" i="14"/>
  <c r="EB240" i="14"/>
  <c r="CV240" i="14"/>
  <c r="BJ240" i="14"/>
  <c r="AD240" i="14"/>
  <c r="DK240" i="14"/>
  <c r="DG240" i="14"/>
  <c r="BE240" i="14"/>
  <c r="Y240" i="14"/>
  <c r="DR240" i="14"/>
  <c r="CL240" i="14"/>
  <c r="EI240" i="14"/>
  <c r="AR240" i="14"/>
  <c r="BL240" i="14"/>
  <c r="BW240" i="14"/>
  <c r="CO240" i="14"/>
  <c r="AM240" i="14"/>
  <c r="DY240" i="14"/>
  <c r="CR240" i="14"/>
  <c r="ED240" i="14"/>
  <c r="AH240" i="14"/>
  <c r="BS240" i="14"/>
  <c r="CK240" i="14"/>
  <c r="EC240" i="14"/>
  <c r="CH240" i="14"/>
  <c r="CI240" i="14"/>
  <c r="CN240" i="14"/>
  <c r="EM240" i="14"/>
  <c r="CD240" i="14"/>
  <c r="CY240" i="14"/>
  <c r="CJ240" i="14"/>
  <c r="DW240" i="14"/>
  <c r="BI240" i="14"/>
  <c r="AV240" i="14"/>
  <c r="BG240" i="14"/>
  <c r="BB240" i="14"/>
  <c r="AW240" i="14"/>
  <c r="BP240" i="14"/>
  <c r="BK240" i="14"/>
  <c r="BF240" i="14"/>
  <c r="AC240" i="14"/>
  <c r="P240" i="14"/>
  <c r="AA240" i="14"/>
  <c r="V240" i="14"/>
  <c r="Q240" i="14"/>
  <c r="AJ240" i="14"/>
  <c r="AE240" i="14"/>
  <c r="Z240" i="14"/>
  <c r="DT240" i="14"/>
  <c r="DP240" i="14"/>
  <c r="T240" i="14"/>
  <c r="EA240" i="14"/>
  <c r="DN240" i="14"/>
  <c r="DJ240" i="14"/>
  <c r="DC240" i="14"/>
  <c r="CM240" i="14"/>
  <c r="BW175" i="14"/>
  <c r="AQ175" i="14"/>
  <c r="EJ175" i="14"/>
  <c r="DD175" i="14"/>
  <c r="BX175" i="14"/>
  <c r="AR175" i="14"/>
  <c r="CU175" i="14"/>
  <c r="CQ175" i="14"/>
  <c r="BS175" i="14"/>
  <c r="AM175" i="14"/>
  <c r="DX175" i="14"/>
  <c r="CR175" i="14"/>
  <c r="BL175" i="14"/>
  <c r="AF175" i="14"/>
  <c r="DK175" i="14"/>
  <c r="DG175" i="14"/>
  <c r="BY175" i="14"/>
  <c r="AS175" i="14"/>
  <c r="ED175" i="14"/>
  <c r="CX175" i="14"/>
  <c r="BR175" i="14"/>
  <c r="AL175" i="14"/>
  <c r="DC175" i="14"/>
  <c r="CY175" i="14"/>
  <c r="AG175" i="14"/>
  <c r="AH175" i="14"/>
  <c r="BE175" i="14"/>
  <c r="BF175" i="14"/>
  <c r="Q175" i="14"/>
  <c r="R175" i="14"/>
  <c r="EH175" i="14"/>
  <c r="BU175" i="14"/>
  <c r="BO175" i="14"/>
  <c r="AI175" i="14"/>
  <c r="EB175" i="14"/>
  <c r="CV175" i="14"/>
  <c r="BP175" i="14"/>
  <c r="AJ175" i="14"/>
  <c r="DY175" i="14"/>
  <c r="EC175" i="14"/>
  <c r="BK175" i="14"/>
  <c r="AE175" i="14"/>
  <c r="DP175" i="14"/>
  <c r="CJ175" i="14"/>
  <c r="BD175" i="14"/>
  <c r="X175" i="14"/>
  <c r="CC175" i="14"/>
  <c r="EK175" i="14"/>
  <c r="BQ175" i="14"/>
  <c r="AK175" i="14"/>
  <c r="DV175" i="14"/>
  <c r="CP175" i="14"/>
  <c r="BJ175" i="14"/>
  <c r="AD175" i="14"/>
  <c r="EG175" i="14"/>
  <c r="DE175" i="14"/>
  <c r="DZ175" i="14"/>
  <c r="DQ175" i="14"/>
  <c r="Y175" i="14"/>
  <c r="CN175" i="14"/>
  <c r="AW175" i="14"/>
  <c r="AX175" i="14"/>
  <c r="CO175" i="14"/>
  <c r="BV175" i="14"/>
  <c r="BG175" i="14"/>
  <c r="CK175" i="14"/>
  <c r="DT175" i="14"/>
  <c r="V175" i="14"/>
  <c r="BH175" i="14"/>
  <c r="Z175" i="14"/>
  <c r="CS175" i="14"/>
  <c r="CG175" i="14"/>
  <c r="BC175" i="14"/>
  <c r="CM175" i="14"/>
  <c r="DH175" i="14"/>
  <c r="P175" i="14"/>
  <c r="AV175" i="14"/>
  <c r="AB175" i="14"/>
  <c r="DI175" i="14"/>
  <c r="DU175" i="14"/>
  <c r="BI175" i="14"/>
  <c r="CL175" i="14"/>
  <c r="DN175" i="14"/>
  <c r="W175" i="14"/>
  <c r="AY175" i="14"/>
  <c r="AZ175" i="14"/>
  <c r="AU175" i="14"/>
  <c r="AN175" i="14"/>
  <c r="BA175" i="14"/>
  <c r="BB175" i="14"/>
  <c r="DA175" i="14"/>
  <c r="CT175" i="14"/>
  <c r="DR175" i="14"/>
  <c r="CD175" i="14"/>
  <c r="DB175" i="14"/>
  <c r="CF175" i="14"/>
  <c r="EA175" i="14"/>
  <c r="BT175" i="14"/>
  <c r="CE175" i="14"/>
  <c r="BZ175" i="14"/>
  <c r="AT175" i="14"/>
  <c r="EE175" i="14"/>
  <c r="BN175" i="14"/>
  <c r="CB175" i="14"/>
  <c r="DJ175" i="14"/>
  <c r="CI175" i="14"/>
  <c r="S175" i="14"/>
  <c r="T175" i="14"/>
  <c r="EL175" i="14"/>
  <c r="EM175" i="14"/>
  <c r="U175" i="14"/>
  <c r="N175" i="14"/>
  <c r="EI175" i="14"/>
  <c r="BM175" i="14"/>
  <c r="EF175" i="14"/>
  <c r="DM175" i="14"/>
  <c r="DO175" i="14"/>
  <c r="AP175" i="14"/>
  <c r="CZ175" i="14"/>
  <c r="CH175" i="14"/>
  <c r="AO175" i="14"/>
  <c r="CA175" i="14"/>
  <c r="CW175" i="14"/>
  <c r="DL175" i="14"/>
  <c r="DF175" i="14"/>
  <c r="AC175" i="14"/>
  <c r="DW175" i="14"/>
  <c r="AA175" i="14"/>
  <c r="DS175" i="14"/>
  <c r="S144" i="14"/>
  <c r="CU144" i="14"/>
  <c r="CF144" i="14"/>
  <c r="CP144" i="14"/>
  <c r="T144" i="14"/>
  <c r="CW144" i="14"/>
  <c r="CE144" i="14"/>
  <c r="CV144" i="14"/>
  <c r="U144" i="14"/>
  <c r="CQ144" i="14"/>
  <c r="BZ144" i="14"/>
  <c r="CL144" i="14"/>
  <c r="N144" i="14"/>
  <c r="CK144" i="14"/>
  <c r="CG144" i="14"/>
  <c r="CJ144" i="14"/>
  <c r="BE144" i="14"/>
  <c r="DR144" i="14"/>
  <c r="BF144" i="14"/>
  <c r="DQ144" i="14"/>
  <c r="BK144" i="14"/>
  <c r="DP144" i="14"/>
  <c r="BD144" i="14"/>
  <c r="DW144" i="14"/>
  <c r="EF144" i="14"/>
  <c r="BV144" i="14"/>
  <c r="EG144" i="14"/>
  <c r="BU144" i="14"/>
  <c r="EL144" i="14"/>
  <c r="BC144" i="14"/>
  <c r="DC144" i="14"/>
  <c r="AQ144" i="14"/>
  <c r="BO144" i="14"/>
  <c r="BW144" i="14"/>
  <c r="EB144" i="14"/>
  <c r="BR144" i="14"/>
  <c r="BP144" i="14"/>
  <c r="BY144" i="14"/>
  <c r="EA144" i="14"/>
  <c r="BX144" i="14"/>
  <c r="BQ144" i="14"/>
  <c r="BS144" i="14"/>
  <c r="DV144" i="14"/>
  <c r="BN144" i="14"/>
  <c r="BJ144" i="14"/>
  <c r="BM144" i="14"/>
  <c r="EC144" i="14"/>
  <c r="BL144" i="14"/>
  <c r="AO144" i="14"/>
  <c r="DB144" i="14"/>
  <c r="AP144" i="14"/>
  <c r="DA144" i="14"/>
  <c r="AU144" i="14"/>
  <c r="CZ144" i="14"/>
  <c r="AN144" i="14"/>
  <c r="DG144" i="14"/>
  <c r="AW144" i="14"/>
  <c r="DJ144" i="14"/>
  <c r="AX144" i="14"/>
  <c r="DI144" i="14"/>
  <c r="BT144" i="14"/>
  <c r="DH144" i="14"/>
  <c r="CX144" i="14"/>
  <c r="AL144" i="14"/>
  <c r="BG144" i="14"/>
  <c r="AI144" i="14"/>
  <c r="DT144" i="14"/>
  <c r="AD144" i="14"/>
  <c r="BH144" i="14"/>
  <c r="AK144" i="14"/>
  <c r="DS144" i="14"/>
  <c r="AJ144" i="14"/>
  <c r="BI144" i="14"/>
  <c r="AE144" i="14"/>
  <c r="DN144" i="14"/>
  <c r="Z144" i="14"/>
  <c r="BB144" i="14"/>
  <c r="Y144" i="14"/>
  <c r="DU144" i="14"/>
  <c r="X144" i="14"/>
  <c r="CI144" i="14"/>
  <c r="CD144" i="14"/>
  <c r="CC144" i="14"/>
  <c r="CB144" i="14"/>
  <c r="CM144" i="14"/>
  <c r="CH144" i="14"/>
  <c r="CO144" i="14"/>
  <c r="CN144" i="14"/>
  <c r="CY144" i="14"/>
  <c r="CT144" i="14"/>
  <c r="CS144" i="14"/>
  <c r="CR144" i="14"/>
  <c r="EM144" i="14"/>
  <c r="AV144" i="14"/>
  <c r="DE144" i="14"/>
  <c r="AS144" i="14"/>
  <c r="AY144" i="14"/>
  <c r="AZ144" i="14"/>
  <c r="BA144" i="14"/>
  <c r="AT144" i="14"/>
  <c r="W144" i="14"/>
  <c r="AA144" i="14"/>
  <c r="AM144" i="14"/>
  <c r="CA144" i="14"/>
  <c r="ED144" i="14"/>
  <c r="EE144" i="14"/>
  <c r="DY144" i="14"/>
  <c r="EI144" i="14"/>
  <c r="R144" i="14"/>
  <c r="V144" i="14"/>
  <c r="AH144" i="14"/>
  <c r="DO144" i="14"/>
  <c r="DL144" i="14"/>
  <c r="DK144" i="14"/>
  <c r="DF144" i="14"/>
  <c r="DM144" i="14"/>
  <c r="Q144" i="14"/>
  <c r="AC144" i="14"/>
  <c r="AG144" i="14"/>
  <c r="DD144" i="14"/>
  <c r="EJ144" i="14"/>
  <c r="AF144" i="14"/>
  <c r="EH144" i="14"/>
  <c r="DZ144" i="14"/>
  <c r="AR144" i="14"/>
  <c r="DX144" i="14"/>
  <c r="P144" i="14"/>
  <c r="EK144" i="14"/>
  <c r="AB144" i="14"/>
  <c r="DN265" i="14"/>
  <c r="AH265" i="14"/>
  <c r="EL265" i="14"/>
  <c r="BL265" i="14"/>
  <c r="BU265" i="14"/>
  <c r="CY265" i="14"/>
  <c r="CM265" i="14"/>
  <c r="EJ265" i="14"/>
  <c r="CH265" i="14"/>
  <c r="DW265" i="14"/>
  <c r="DF265" i="14"/>
  <c r="Z265" i="14"/>
  <c r="ED265" i="14"/>
  <c r="AZ265" i="14"/>
  <c r="AO265" i="14"/>
  <c r="CI265" i="14"/>
  <c r="CQ265" i="14"/>
  <c r="EC265" i="14"/>
  <c r="AD265" i="14"/>
  <c r="U265" i="14"/>
  <c r="AT265" i="14"/>
  <c r="CE265" i="14"/>
  <c r="DP265" i="14"/>
  <c r="CN265" i="14"/>
  <c r="BB265" i="14"/>
  <c r="BZ265" i="14"/>
  <c r="CX265" i="14"/>
  <c r="EF265" i="14"/>
  <c r="CR265" i="14"/>
  <c r="EA265" i="14"/>
  <c r="AG265" i="14"/>
  <c r="DB265" i="14"/>
  <c r="AU265" i="14"/>
  <c r="DU265" i="14"/>
  <c r="CF265" i="14"/>
  <c r="Y265" i="14"/>
  <c r="DS265" i="14"/>
  <c r="AY265" i="14"/>
  <c r="DV265" i="14"/>
  <c r="CS265" i="14"/>
  <c r="N265" i="14"/>
  <c r="BW265" i="14"/>
  <c r="AL265" i="14"/>
  <c r="DH265" i="14"/>
  <c r="BS265" i="14"/>
  <c r="Q265" i="14"/>
  <c r="BG265" i="14"/>
  <c r="BJ265" i="14"/>
  <c r="DX265" i="14"/>
  <c r="AA265" i="14"/>
  <c r="BA265" i="14"/>
  <c r="CO265" i="14"/>
  <c r="BY265" i="14"/>
  <c r="DL265" i="14"/>
  <c r="S265" i="14"/>
  <c r="AR265" i="14"/>
  <c r="AJ265" i="14"/>
  <c r="BP265" i="14"/>
  <c r="DC265" i="14"/>
  <c r="CG265" i="14"/>
  <c r="EE265" i="14"/>
  <c r="AB265" i="14"/>
  <c r="BK265" i="14"/>
  <c r="CL265" i="14"/>
  <c r="EB265" i="14"/>
  <c r="BT265" i="14"/>
  <c r="AK265" i="14"/>
  <c r="DG265" i="14"/>
  <c r="BQ265" i="14"/>
  <c r="P265" i="14"/>
  <c r="AQ265" i="14"/>
  <c r="EK265" i="14"/>
  <c r="CB265" i="14"/>
  <c r="AE265" i="14"/>
  <c r="DO265" i="14"/>
  <c r="BH265" i="14"/>
  <c r="AC265" i="14"/>
  <c r="CU265" i="14"/>
  <c r="EI265" i="14"/>
  <c r="CJ265" i="14"/>
  <c r="AF265" i="14"/>
  <c r="BI265" i="14"/>
  <c r="CV265" i="14"/>
  <c r="DD265" i="14"/>
  <c r="DT265" i="14"/>
  <c r="X265" i="14"/>
  <c r="AW265" i="14"/>
  <c r="AS265" i="14"/>
  <c r="BX265" i="14"/>
  <c r="DK265" i="14"/>
  <c r="R265" i="14"/>
  <c r="AM265" i="14"/>
  <c r="BR265" i="14"/>
  <c r="BC265" i="14"/>
  <c r="CW265" i="14"/>
  <c r="CD265" i="14"/>
  <c r="DM265" i="14"/>
  <c r="CP265" i="14"/>
  <c r="BO265" i="14"/>
  <c r="V265" i="14"/>
  <c r="BD265" i="14"/>
  <c r="EM265" i="14"/>
  <c r="AV265" i="14"/>
  <c r="DR265" i="14"/>
  <c r="AX265" i="14"/>
  <c r="CT265" i="14"/>
  <c r="DQ265" i="14"/>
  <c r="BN265" i="14"/>
  <c r="CK265" i="14"/>
  <c r="BE265" i="14"/>
  <c r="DJ265" i="14"/>
  <c r="AN265" i="14"/>
  <c r="DZ265" i="14"/>
  <c r="CA265" i="14"/>
  <c r="T265" i="14"/>
  <c r="AI265" i="14"/>
  <c r="CZ265" i="14"/>
  <c r="DI265" i="14"/>
  <c r="CC265" i="14"/>
  <c r="EH265" i="14"/>
  <c r="BF265" i="14"/>
  <c r="BM265" i="14"/>
  <c r="DA265" i="14"/>
  <c r="AP265" i="14"/>
  <c r="W265" i="14"/>
  <c r="DE265" i="14"/>
  <c r="DY265" i="14"/>
  <c r="BV265" i="14"/>
  <c r="EG265" i="14"/>
  <c r="AN247" i="14"/>
  <c r="DS247" i="14"/>
  <c r="DY247" i="14"/>
  <c r="CG247" i="14"/>
  <c r="BE247" i="14"/>
  <c r="EJ247" i="14"/>
  <c r="DW247" i="14"/>
  <c r="AI247" i="14"/>
  <c r="EL247" i="14"/>
  <c r="DJ247" i="14"/>
  <c r="X247" i="14"/>
  <c r="BX247" i="14"/>
  <c r="CQ247" i="14"/>
  <c r="EA247" i="14"/>
  <c r="BW247" i="14"/>
  <c r="DN247" i="14"/>
  <c r="CN247" i="14"/>
  <c r="DA247" i="14"/>
  <c r="V247" i="14"/>
  <c r="BO247" i="14"/>
  <c r="CO247" i="14"/>
  <c r="DR247" i="14"/>
  <c r="AC247" i="14"/>
  <c r="Y247" i="14"/>
  <c r="BV247" i="14"/>
  <c r="CU247" i="14"/>
  <c r="AB247" i="14"/>
  <c r="DT247" i="14"/>
  <c r="EK247" i="14"/>
  <c r="CB247" i="14"/>
  <c r="EB247" i="14"/>
  <c r="N247" i="14"/>
  <c r="CI247" i="14"/>
  <c r="CD247" i="14"/>
  <c r="AW247" i="14"/>
  <c r="AZ247" i="14"/>
  <c r="CZ247" i="14"/>
  <c r="DC247" i="14"/>
  <c r="BN247" i="14"/>
  <c r="DM247" i="14"/>
  <c r="BJ247" i="14"/>
  <c r="CC247" i="14"/>
  <c r="CY247" i="14"/>
  <c r="AY247" i="14"/>
  <c r="W247" i="14"/>
  <c r="DB247" i="14"/>
  <c r="BY247" i="14"/>
  <c r="AQ247" i="14"/>
  <c r="DL247" i="14"/>
  <c r="BT247" i="14"/>
  <c r="BR247" i="14"/>
  <c r="AP247" i="14"/>
  <c r="EC247" i="14"/>
  <c r="CS247" i="14"/>
  <c r="AX247" i="14"/>
  <c r="CW247" i="14"/>
  <c r="AD247" i="14"/>
  <c r="BK247" i="14"/>
  <c r="CM247" i="14"/>
  <c r="CE247" i="14"/>
  <c r="S247" i="14"/>
  <c r="CR247" i="14"/>
  <c r="DI247" i="14"/>
  <c r="CL247" i="14"/>
  <c r="AT247" i="14"/>
  <c r="CP247" i="14"/>
  <c r="P247" i="14"/>
  <c r="DK247" i="14"/>
  <c r="CA247" i="14"/>
  <c r="AU247" i="14"/>
  <c r="BQ247" i="14"/>
  <c r="AE247" i="14"/>
  <c r="AS247" i="14"/>
  <c r="AV247" i="14"/>
  <c r="DV247" i="14"/>
  <c r="EG247" i="14"/>
  <c r="BB247" i="14"/>
  <c r="BM247" i="14"/>
  <c r="AO247" i="14"/>
  <c r="DP247" i="14"/>
  <c r="AJ247" i="14"/>
  <c r="BC247" i="14"/>
  <c r="DU247" i="14"/>
  <c r="EF247" i="14"/>
  <c r="BA247" i="14"/>
  <c r="BL247" i="14"/>
  <c r="AA247" i="14"/>
  <c r="ED247" i="14"/>
  <c r="AR247" i="14"/>
  <c r="Q247" i="14"/>
  <c r="DH247" i="14"/>
  <c r="BZ247" i="14"/>
  <c r="AH247" i="14"/>
  <c r="DO247" i="14"/>
  <c r="BD247" i="14"/>
  <c r="AG247" i="14"/>
  <c r="CJ247" i="14"/>
  <c r="CK247" i="14"/>
  <c r="CH247" i="14"/>
  <c r="CT247" i="14"/>
  <c r="BG247" i="14"/>
  <c r="DG247" i="14"/>
  <c r="CF247" i="14"/>
  <c r="EH247" i="14"/>
  <c r="BI247" i="14"/>
  <c r="U247" i="14"/>
  <c r="AL247" i="14"/>
  <c r="EI247" i="14"/>
  <c r="AK247" i="14"/>
  <c r="DZ247" i="14"/>
  <c r="T247" i="14"/>
  <c r="EE247" i="14"/>
  <c r="BS247" i="14"/>
  <c r="Z247" i="14"/>
  <c r="DD247" i="14"/>
  <c r="BU247" i="14"/>
  <c r="R247" i="14"/>
  <c r="DX247" i="14"/>
  <c r="AM247" i="14"/>
  <c r="BP247" i="14"/>
  <c r="BF247" i="14"/>
  <c r="AF247" i="14"/>
  <c r="EM247" i="14"/>
  <c r="DE247" i="14"/>
  <c r="DQ247" i="14"/>
  <c r="BH247" i="14"/>
  <c r="CX247" i="14"/>
  <c r="DF247" i="14"/>
  <c r="CV247" i="14"/>
  <c r="AX337" i="14"/>
  <c r="BI337" i="14"/>
  <c r="AO337" i="14"/>
  <c r="AZ337" i="14"/>
  <c r="BP337" i="14"/>
  <c r="CB337" i="14"/>
  <c r="R337" i="14"/>
  <c r="BG337" i="14"/>
  <c r="AP337" i="14"/>
  <c r="BB337" i="14"/>
  <c r="AH337" i="14"/>
  <c r="AS337" i="14"/>
  <c r="BH337" i="14"/>
  <c r="BU337" i="14"/>
  <c r="AI337" i="14"/>
  <c r="DU337" i="14"/>
  <c r="CP337" i="14"/>
  <c r="CG337" i="14"/>
  <c r="DP337" i="14"/>
  <c r="BW337" i="14"/>
  <c r="BF337" i="14"/>
  <c r="AW337" i="14"/>
  <c r="BX337" i="14"/>
  <c r="AT337" i="14"/>
  <c r="EC337" i="14"/>
  <c r="DQ337" i="14"/>
  <c r="Z337" i="14"/>
  <c r="CT337" i="14"/>
  <c r="BY337" i="14"/>
  <c r="W337" i="14"/>
  <c r="CK337" i="14"/>
  <c r="BC337" i="14"/>
  <c r="X337" i="14"/>
  <c r="AB337" i="14"/>
  <c r="P337" i="14"/>
  <c r="CL337" i="14"/>
  <c r="AN337" i="14"/>
  <c r="AJ337" i="14"/>
  <c r="AC337" i="14"/>
  <c r="BR337" i="14"/>
  <c r="Q337" i="14"/>
  <c r="AA337" i="14"/>
  <c r="EB337" i="14"/>
  <c r="S337" i="14"/>
  <c r="AG337" i="14"/>
  <c r="AQ337" i="14"/>
  <c r="DC337" i="14"/>
  <c r="AF337" i="14"/>
  <c r="AL337" i="14"/>
  <c r="AD337" i="14"/>
  <c r="BD337" i="14"/>
  <c r="AM337" i="14"/>
  <c r="EJ337" i="14"/>
  <c r="DX337" i="14"/>
  <c r="V337" i="14"/>
  <c r="N337" i="14"/>
  <c r="BN337" i="14"/>
  <c r="BE337" i="14"/>
  <c r="CF337" i="14"/>
  <c r="DO337" i="14"/>
  <c r="DD337" i="14"/>
  <c r="AV337" i="14"/>
  <c r="DT337" i="14"/>
  <c r="DG337" i="14"/>
  <c r="CA337" i="14"/>
  <c r="DL337" i="14"/>
  <c r="BS337" i="14"/>
  <c r="CZ337" i="14"/>
  <c r="CQ337" i="14"/>
  <c r="EK337" i="14"/>
  <c r="AY337" i="14"/>
  <c r="CR337" i="14"/>
  <c r="DR337" i="14"/>
  <c r="DA337" i="14"/>
  <c r="DJ337" i="14"/>
  <c r="CO337" i="14"/>
  <c r="EH337" i="14"/>
  <c r="EA337" i="14"/>
  <c r="T337" i="14"/>
  <c r="BT337" i="14"/>
  <c r="CV337" i="14"/>
  <c r="BJ337" i="14"/>
  <c r="EI337" i="14"/>
  <c r="CC337" i="14"/>
  <c r="DY337" i="14"/>
  <c r="AR337" i="14"/>
  <c r="DI337" i="14"/>
  <c r="BA337" i="14"/>
  <c r="CW337" i="14"/>
  <c r="U337" i="14"/>
  <c r="EG337" i="14"/>
  <c r="AK337" i="14"/>
  <c r="CI337" i="14"/>
  <c r="DV337" i="14"/>
  <c r="EF337" i="14"/>
  <c r="CJ337" i="14"/>
  <c r="DW337" i="14"/>
  <c r="BQ337" i="14"/>
  <c r="BL337" i="14"/>
  <c r="EL337" i="14"/>
  <c r="Y337" i="14"/>
  <c r="ED337" i="14"/>
  <c r="CX337" i="14"/>
  <c r="DB337" i="14"/>
  <c r="CU337" i="14"/>
  <c r="BZ337" i="14"/>
  <c r="CS337" i="14"/>
  <c r="AU337" i="14"/>
  <c r="BK337" i="14"/>
  <c r="DN337" i="14"/>
  <c r="DS337" i="14"/>
  <c r="EM337" i="14"/>
  <c r="CH337" i="14"/>
  <c r="CM337" i="14"/>
  <c r="BV337" i="14"/>
  <c r="DF337" i="14"/>
  <c r="EE337" i="14"/>
  <c r="CD337" i="14"/>
  <c r="BM337" i="14"/>
  <c r="DM337" i="14"/>
  <c r="DZ337" i="14"/>
  <c r="DK337" i="14"/>
  <c r="CN337" i="14"/>
  <c r="DE337" i="14"/>
  <c r="AE337" i="14"/>
  <c r="CY337" i="14"/>
  <c r="DH337" i="14"/>
  <c r="CE337" i="14"/>
  <c r="BO337" i="14"/>
  <c r="CP112" i="14"/>
  <c r="CN112" i="14"/>
  <c r="AV112" i="14"/>
  <c r="AB112" i="14"/>
  <c r="DG112" i="14"/>
  <c r="BW112" i="14"/>
  <c r="AM112" i="14"/>
  <c r="Y112" i="14"/>
  <c r="DP112" i="14"/>
  <c r="CV112" i="14"/>
  <c r="CL112" i="14"/>
  <c r="BB112" i="14"/>
  <c r="R112" i="14"/>
  <c r="DM112" i="14"/>
  <c r="BM112" i="14"/>
  <c r="AS112" i="14"/>
  <c r="BF112" i="14"/>
  <c r="CU112" i="14"/>
  <c r="AA112" i="14"/>
  <c r="DZ112" i="14"/>
  <c r="X112" i="14"/>
  <c r="DI112" i="14"/>
  <c r="AO112" i="14"/>
  <c r="CR112" i="14"/>
  <c r="AI112" i="14"/>
  <c r="DT112" i="14"/>
  <c r="AZ112" i="14"/>
  <c r="DC112" i="14"/>
  <c r="N112" i="14"/>
  <c r="BP112" i="14"/>
  <c r="DQ112" i="14"/>
  <c r="P112" i="14"/>
  <c r="EF112" i="14"/>
  <c r="BQ112" i="14"/>
  <c r="BV112" i="14"/>
  <c r="AE112" i="14"/>
  <c r="EG112" i="14"/>
  <c r="CH112" i="14"/>
  <c r="BU112" i="14"/>
  <c r="EK112" i="14"/>
  <c r="EH112" i="14"/>
  <c r="CY112" i="14"/>
  <c r="DE112" i="14"/>
  <c r="BE112" i="14"/>
  <c r="CS112" i="14"/>
  <c r="DH112" i="14"/>
  <c r="AK112" i="14"/>
  <c r="AN112" i="14"/>
  <c r="AP112" i="14"/>
  <c r="BO112" i="14"/>
  <c r="CB112" i="14"/>
  <c r="EI112" i="14"/>
  <c r="EE112" i="14"/>
  <c r="AT112" i="14"/>
  <c r="BK112" i="14"/>
  <c r="DN112" i="14"/>
  <c r="DJ112" i="14"/>
  <c r="AG112" i="14"/>
  <c r="DR112" i="14"/>
  <c r="AX112" i="14"/>
  <c r="DA112" i="14"/>
  <c r="Q112" i="14"/>
  <c r="AR112" i="14"/>
  <c r="DB112" i="14"/>
  <c r="EC112" i="14"/>
  <c r="AH112" i="14"/>
  <c r="BI112" i="14"/>
  <c r="CK112" i="14"/>
  <c r="DL112" i="14"/>
  <c r="S112" i="14"/>
  <c r="BR112" i="14"/>
  <c r="CF112" i="14"/>
  <c r="AF112" i="14"/>
  <c r="T112" i="14"/>
  <c r="CQ112" i="14"/>
  <c r="CE112" i="14"/>
  <c r="W112" i="14"/>
  <c r="DF112" i="14"/>
  <c r="BL112" i="14"/>
  <c r="DW112" i="14"/>
  <c r="BC112" i="14"/>
  <c r="BX112" i="14"/>
  <c r="AL112" i="14"/>
  <c r="CW112" i="14"/>
  <c r="AC112" i="14"/>
  <c r="EL112" i="14"/>
  <c r="BT112" i="14"/>
  <c r="EM112" i="14"/>
  <c r="CA112" i="14"/>
  <c r="CC112" i="14"/>
  <c r="BD112" i="14"/>
  <c r="EA112" i="14"/>
  <c r="CT112" i="14"/>
  <c r="BY112" i="14"/>
  <c r="AQ112" i="14"/>
  <c r="CX112" i="14"/>
  <c r="CG112" i="14"/>
  <c r="CZ112" i="14"/>
  <c r="CJ112" i="14"/>
  <c r="BA112" i="14"/>
  <c r="AJ112" i="14"/>
  <c r="CI112" i="14"/>
  <c r="BJ112" i="14"/>
  <c r="EB112" i="14"/>
  <c r="CD112" i="14"/>
  <c r="AD112" i="14"/>
  <c r="AY112" i="14"/>
  <c r="BN112" i="14"/>
  <c r="BS112" i="14"/>
  <c r="DO112" i="14"/>
  <c r="DX112" i="14"/>
  <c r="Z112" i="14"/>
  <c r="BG112" i="14"/>
  <c r="BH112" i="14"/>
  <c r="DY112" i="14"/>
  <c r="CO112" i="14"/>
  <c r="U112" i="14"/>
  <c r="EJ112" i="14"/>
  <c r="AW112" i="14"/>
  <c r="DD112" i="14"/>
  <c r="DK112" i="14"/>
  <c r="DV112" i="14"/>
  <c r="DU112" i="14"/>
  <c r="AU112" i="14"/>
  <c r="ED112" i="14"/>
  <c r="BZ112" i="14"/>
  <c r="CM112" i="14"/>
  <c r="V112" i="14"/>
  <c r="DS112" i="14"/>
  <c r="CO331" i="14"/>
  <c r="AT331" i="14"/>
  <c r="AC331" i="14"/>
  <c r="EJ331" i="14"/>
  <c r="AG331" i="14"/>
  <c r="DQ331" i="14"/>
  <c r="CL331" i="14"/>
  <c r="EB331" i="14"/>
  <c r="CE331" i="14"/>
  <c r="BT331" i="14"/>
  <c r="CY331" i="14"/>
  <c r="BO331" i="14"/>
  <c r="BU331" i="14"/>
  <c r="AV331" i="14"/>
  <c r="EF331" i="14"/>
  <c r="BI331" i="14"/>
  <c r="DZ331" i="14"/>
  <c r="ED331" i="14"/>
  <c r="BF331" i="14"/>
  <c r="W331" i="14"/>
  <c r="AB331" i="14"/>
  <c r="CM331" i="14"/>
  <c r="BA331" i="14"/>
  <c r="BC331" i="14"/>
  <c r="DR331" i="14"/>
  <c r="DS331" i="14"/>
  <c r="DT331" i="14"/>
  <c r="DF331" i="14"/>
  <c r="N331" i="14"/>
  <c r="CN331" i="14"/>
  <c r="CG331" i="14"/>
  <c r="BN331" i="14"/>
  <c r="AE331" i="14"/>
  <c r="DA331" i="14"/>
  <c r="CD331" i="14"/>
  <c r="BP331" i="14"/>
  <c r="DJ331" i="14"/>
  <c r="DH331" i="14"/>
  <c r="T331" i="14"/>
  <c r="DU331" i="14"/>
  <c r="EE331" i="14"/>
  <c r="CR331" i="14"/>
  <c r="BM331" i="14"/>
  <c r="AQ331" i="14"/>
  <c r="AF331" i="14"/>
  <c r="CK331" i="14"/>
  <c r="AN331" i="14"/>
  <c r="BX331" i="14"/>
  <c r="AX331" i="14"/>
  <c r="U331" i="14"/>
  <c r="CF331" i="14"/>
  <c r="EL331" i="14"/>
  <c r="DP331" i="14"/>
  <c r="EK331" i="14"/>
  <c r="DK331" i="14"/>
  <c r="BW331" i="14"/>
  <c r="AU331" i="14"/>
  <c r="V331" i="14"/>
  <c r="Z331" i="14"/>
  <c r="DE331" i="14"/>
  <c r="BR331" i="14"/>
  <c r="AS331" i="14"/>
  <c r="CS331" i="14"/>
  <c r="BD331" i="14"/>
  <c r="DD331" i="14"/>
  <c r="AW331" i="14"/>
  <c r="EH331" i="14"/>
  <c r="BH331" i="14"/>
  <c r="BV331" i="14"/>
  <c r="BZ331" i="14"/>
  <c r="EG331" i="14"/>
  <c r="AM331" i="14"/>
  <c r="DW331" i="14"/>
  <c r="CJ331" i="14"/>
  <c r="BE331" i="14"/>
  <c r="EI331" i="14"/>
  <c r="DX331" i="14"/>
  <c r="CI331" i="14"/>
  <c r="DN331" i="14"/>
  <c r="CV331" i="14"/>
  <c r="DC331" i="14"/>
  <c r="BY331" i="14"/>
  <c r="AP331" i="14"/>
  <c r="BG331" i="14"/>
  <c r="DV331" i="14"/>
  <c r="CX331" i="14"/>
  <c r="DB331" i="14"/>
  <c r="Q331" i="14"/>
  <c r="AA331" i="14"/>
  <c r="DL331" i="14"/>
  <c r="CP331" i="14"/>
  <c r="EM331" i="14"/>
  <c r="CW331" i="14"/>
  <c r="AY331" i="14"/>
  <c r="BB331" i="14"/>
  <c r="AZ331" i="14"/>
  <c r="AH331" i="14"/>
  <c r="AJ331" i="14"/>
  <c r="EA331" i="14"/>
  <c r="DM331" i="14"/>
  <c r="AI331" i="14"/>
  <c r="AD331" i="14"/>
  <c r="BJ331" i="14"/>
  <c r="DY331" i="14"/>
  <c r="DI331" i="14"/>
  <c r="DG331" i="14"/>
  <c r="AL331" i="14"/>
  <c r="CU331" i="14"/>
  <c r="CC331" i="14"/>
  <c r="CH331" i="14"/>
  <c r="EC331" i="14"/>
  <c r="AK331" i="14"/>
  <c r="CT331" i="14"/>
  <c r="DO331" i="14"/>
  <c r="CB331" i="14"/>
  <c r="S331" i="14"/>
  <c r="BQ331" i="14"/>
  <c r="BS331" i="14"/>
  <c r="R331" i="14"/>
  <c r="X331" i="14"/>
  <c r="CQ331" i="14"/>
  <c r="Y331" i="14"/>
  <c r="BK331" i="14"/>
  <c r="AR331" i="14"/>
  <c r="CA331" i="14"/>
  <c r="BL331" i="14"/>
  <c r="CZ331" i="14"/>
  <c r="AO331" i="14"/>
  <c r="P331" i="14"/>
  <c r="BU204" i="14"/>
  <c r="DG204" i="14"/>
  <c r="EF204" i="14"/>
  <c r="AO204" i="14"/>
  <c r="BV204" i="14"/>
  <c r="DB204" i="14"/>
  <c r="EG204" i="14"/>
  <c r="AP204" i="14"/>
  <c r="CA204" i="14"/>
  <c r="BY204" i="14"/>
  <c r="EL204" i="14"/>
  <c r="AU204" i="14"/>
  <c r="BT204" i="14"/>
  <c r="CZ204" i="14"/>
  <c r="EM204" i="14"/>
  <c r="AN204" i="14"/>
  <c r="BI204" i="14"/>
  <c r="CU204" i="14"/>
  <c r="AC204" i="14"/>
  <c r="AS204" i="14"/>
  <c r="BZ204" i="14"/>
  <c r="DF204" i="14"/>
  <c r="N204" i="14"/>
  <c r="AT204" i="14"/>
  <c r="DA204" i="14"/>
  <c r="DD204" i="14"/>
  <c r="AB204" i="14"/>
  <c r="CK204" i="14"/>
  <c r="CD204" i="14"/>
  <c r="CE204" i="14"/>
  <c r="BO204" i="14"/>
  <c r="CS204" i="14"/>
  <c r="S204" i="14"/>
  <c r="EE204" i="14"/>
  <c r="CY204" i="14"/>
  <c r="BM204" i="14"/>
  <c r="AG204" i="14"/>
  <c r="DZ204" i="14"/>
  <c r="CT204" i="14"/>
  <c r="BN204" i="14"/>
  <c r="AH204" i="14"/>
  <c r="CG204" i="14"/>
  <c r="EC204" i="14"/>
  <c r="BS204" i="14"/>
  <c r="AM204" i="14"/>
  <c r="DX204" i="14"/>
  <c r="CR204" i="14"/>
  <c r="BL204" i="14"/>
  <c r="AF204" i="14"/>
  <c r="DS204" i="14"/>
  <c r="Y204" i="14"/>
  <c r="DM204" i="14"/>
  <c r="CW204" i="14"/>
  <c r="ED204" i="14"/>
  <c r="CX204" i="14"/>
  <c r="BR204" i="14"/>
  <c r="AL204" i="14"/>
  <c r="EH204" i="14"/>
  <c r="EI204" i="14"/>
  <c r="BG204" i="14"/>
  <c r="BH204" i="14"/>
  <c r="AY204" i="14"/>
  <c r="AZ204" i="14"/>
  <c r="BP204" i="14"/>
  <c r="CV204" i="14"/>
  <c r="BW204" i="14"/>
  <c r="DW204" i="14"/>
  <c r="AA204" i="14"/>
  <c r="BE204" i="14"/>
  <c r="X204" i="14"/>
  <c r="DR204" i="14"/>
  <c r="CN204" i="14"/>
  <c r="BF204" i="14"/>
  <c r="CJ204" i="14"/>
  <c r="U204" i="14"/>
  <c r="CL204" i="14"/>
  <c r="BK204" i="14"/>
  <c r="AE204" i="14"/>
  <c r="DP204" i="14"/>
  <c r="CM204" i="14"/>
  <c r="BD204" i="14"/>
  <c r="CQ204" i="14"/>
  <c r="DK204" i="14"/>
  <c r="CF204" i="14"/>
  <c r="BA204" i="14"/>
  <c r="CP204" i="14"/>
  <c r="DV204" i="14"/>
  <c r="Z204" i="14"/>
  <c r="BJ204" i="14"/>
  <c r="AD204" i="14"/>
  <c r="AQ204" i="14"/>
  <c r="AR204" i="14"/>
  <c r="AK204" i="14"/>
  <c r="BQ204" i="14"/>
  <c r="T204" i="14"/>
  <c r="DY204" i="14"/>
  <c r="AI204" i="14"/>
  <c r="DO204" i="14"/>
  <c r="DJ204" i="14"/>
  <c r="EK204" i="14"/>
  <c r="DH204" i="14"/>
  <c r="DC204" i="14"/>
  <c r="DN204" i="14"/>
  <c r="BX204" i="14"/>
  <c r="DL204" i="14"/>
  <c r="CB204" i="14"/>
  <c r="CC204" i="14"/>
  <c r="CH204" i="14"/>
  <c r="CI204" i="14"/>
  <c r="EJ204" i="14"/>
  <c r="DU204" i="14"/>
  <c r="DQ204" i="14"/>
  <c r="EB204" i="14"/>
  <c r="AW204" i="14"/>
  <c r="AX204" i="14"/>
  <c r="BC204" i="14"/>
  <c r="AV204" i="14"/>
  <c r="DE204" i="14"/>
  <c r="BB204" i="14"/>
  <c r="DT204" i="14"/>
  <c r="AJ204" i="14"/>
  <c r="P204" i="14"/>
  <c r="DI204" i="14"/>
  <c r="EA204" i="14"/>
  <c r="W204" i="14"/>
  <c r="R204" i="14"/>
  <c r="V204" i="14"/>
  <c r="Q204" i="14"/>
  <c r="CO204" i="14"/>
  <c r="CX253" i="14"/>
  <c r="DB253" i="14"/>
  <c r="CP253" i="14"/>
  <c r="CT253" i="14"/>
  <c r="CH253" i="14"/>
  <c r="CL253" i="14"/>
  <c r="DM253" i="14"/>
  <c r="BA253" i="14"/>
  <c r="BR253" i="14"/>
  <c r="BV253" i="14"/>
  <c r="BJ253" i="14"/>
  <c r="BN253" i="14"/>
  <c r="BB253" i="14"/>
  <c r="BF253" i="14"/>
  <c r="DL253" i="14"/>
  <c r="AZ253" i="14"/>
  <c r="AL253" i="14"/>
  <c r="AP253" i="14"/>
  <c r="AD253" i="14"/>
  <c r="AH253" i="14"/>
  <c r="V253" i="14"/>
  <c r="Z253" i="14"/>
  <c r="DK253" i="14"/>
  <c r="AY253" i="14"/>
  <c r="EJ253" i="14"/>
  <c r="DT253" i="14"/>
  <c r="EK253" i="14"/>
  <c r="EM253" i="14"/>
  <c r="DW253" i="14"/>
  <c r="DU253" i="14"/>
  <c r="DV253" i="14"/>
  <c r="DF253" i="14"/>
  <c r="DJ253" i="14"/>
  <c r="DE253" i="14"/>
  <c r="DA253" i="14"/>
  <c r="CW253" i="14"/>
  <c r="CS253" i="14"/>
  <c r="CO253" i="14"/>
  <c r="CK253" i="14"/>
  <c r="DI253" i="14"/>
  <c r="AW253" i="14"/>
  <c r="BY253" i="14"/>
  <c r="BU253" i="14"/>
  <c r="BQ253" i="14"/>
  <c r="BM253" i="14"/>
  <c r="BI253" i="14"/>
  <c r="BE253" i="14"/>
  <c r="DH253" i="14"/>
  <c r="AV253" i="14"/>
  <c r="AS253" i="14"/>
  <c r="AO253" i="14"/>
  <c r="AK253" i="14"/>
  <c r="AG253" i="14"/>
  <c r="AC253" i="14"/>
  <c r="Y253" i="14"/>
  <c r="DO253" i="14"/>
  <c r="BC253" i="14"/>
  <c r="EF253" i="14"/>
  <c r="DP253" i="14"/>
  <c r="DY253" i="14"/>
  <c r="EA253" i="14"/>
  <c r="CD253" i="14"/>
  <c r="DQ253" i="14"/>
  <c r="DZ253" i="14"/>
  <c r="AT253" i="14"/>
  <c r="DD253" i="14"/>
  <c r="CZ253" i="14"/>
  <c r="CV253" i="14"/>
  <c r="CR253" i="14"/>
  <c r="CN253" i="14"/>
  <c r="CJ253" i="14"/>
  <c r="CG253" i="14"/>
  <c r="N253" i="14"/>
  <c r="BX253" i="14"/>
  <c r="BT253" i="14"/>
  <c r="BP253" i="14"/>
  <c r="BL253" i="14"/>
  <c r="BH253" i="14"/>
  <c r="BD253" i="14"/>
  <c r="CF253" i="14"/>
  <c r="U253" i="14"/>
  <c r="AR253" i="14"/>
  <c r="AN253" i="14"/>
  <c r="AJ253" i="14"/>
  <c r="AF253" i="14"/>
  <c r="AB253" i="14"/>
  <c r="X253" i="14"/>
  <c r="CE253" i="14"/>
  <c r="T253" i="14"/>
  <c r="EB253" i="14"/>
  <c r="BZ253" i="14"/>
  <c r="AX253" i="14"/>
  <c r="EE253" i="14"/>
  <c r="S253" i="14"/>
  <c r="ED253" i="14"/>
  <c r="DN253" i="14"/>
  <c r="W253" i="14"/>
  <c r="DC253" i="14"/>
  <c r="CM253" i="14"/>
  <c r="BW253" i="14"/>
  <c r="BG253" i="14"/>
  <c r="AQ253" i="14"/>
  <c r="AA253" i="14"/>
  <c r="DX253" i="14"/>
  <c r="EG253" i="14"/>
  <c r="DG253" i="14"/>
  <c r="CQ253" i="14"/>
  <c r="CA253" i="14"/>
  <c r="BK253" i="14"/>
  <c r="AU253" i="14"/>
  <c r="AE253" i="14"/>
  <c r="EL253" i="14"/>
  <c r="EH253" i="14"/>
  <c r="CU253" i="14"/>
  <c r="CC253" i="14"/>
  <c r="BO253" i="14"/>
  <c r="CB253" i="14"/>
  <c r="AI253" i="14"/>
  <c r="CI253" i="14"/>
  <c r="EI253" i="14"/>
  <c r="DR253" i="14"/>
  <c r="R253" i="14"/>
  <c r="P253" i="14"/>
  <c r="BS253" i="14"/>
  <c r="DS253" i="14"/>
  <c r="Q253" i="14"/>
  <c r="EC253" i="14"/>
  <c r="AM253" i="14"/>
  <c r="CY253" i="14"/>
  <c r="BZ267" i="14"/>
  <c r="AY267" i="14"/>
  <c r="N267" i="14"/>
  <c r="AW267" i="14"/>
  <c r="CZ267" i="14"/>
  <c r="BB267" i="14"/>
  <c r="AB267" i="14"/>
  <c r="BS267" i="14"/>
  <c r="AJ267" i="14"/>
  <c r="DF267" i="14"/>
  <c r="DL267" i="14"/>
  <c r="DP267" i="14"/>
  <c r="BQ267" i="14"/>
  <c r="DC267" i="14"/>
  <c r="EB267" i="14"/>
  <c r="CP267" i="14"/>
  <c r="BW267" i="14"/>
  <c r="AP267" i="14"/>
  <c r="EH267" i="14"/>
  <c r="AU267" i="14"/>
  <c r="BV267" i="14"/>
  <c r="T267" i="14"/>
  <c r="X267" i="14"/>
  <c r="EK267" i="14"/>
  <c r="CQ267" i="14"/>
  <c r="BI267" i="14"/>
  <c r="Q267" i="14"/>
  <c r="W267" i="14"/>
  <c r="AG267" i="14"/>
  <c r="BU267" i="14"/>
  <c r="CA267" i="14"/>
  <c r="CY267" i="14"/>
  <c r="AL267" i="14"/>
  <c r="ED267" i="14"/>
  <c r="AR267" i="14"/>
  <c r="BR267" i="14"/>
  <c r="DT267" i="14"/>
  <c r="DX267" i="14"/>
  <c r="BD267" i="14"/>
  <c r="CK267" i="14"/>
  <c r="BA267" i="14"/>
  <c r="AK267" i="14"/>
  <c r="EC267" i="14"/>
  <c r="EJ267" i="14"/>
  <c r="CJ267" i="14"/>
  <c r="CO267" i="14"/>
  <c r="BH267" i="14"/>
  <c r="CC267" i="14"/>
  <c r="AI267" i="14"/>
  <c r="EA267" i="14"/>
  <c r="CT267" i="14"/>
  <c r="BO267" i="14"/>
  <c r="AH267" i="14"/>
  <c r="DZ267" i="14"/>
  <c r="CV267" i="14"/>
  <c r="DA267" i="14"/>
  <c r="BK267" i="14"/>
  <c r="BE267" i="14"/>
  <c r="BN267" i="14"/>
  <c r="DJ267" i="14"/>
  <c r="CG267" i="14"/>
  <c r="DY267" i="14"/>
  <c r="DK267" i="14"/>
  <c r="DN267" i="14"/>
  <c r="EE267" i="14"/>
  <c r="DB267" i="14"/>
  <c r="DG267" i="14"/>
  <c r="BL267" i="14"/>
  <c r="AZ267" i="14"/>
  <c r="AX267" i="14"/>
  <c r="BC267" i="14"/>
  <c r="AN267" i="14"/>
  <c r="EL267" i="14"/>
  <c r="AQ267" i="14"/>
  <c r="AO267" i="14"/>
  <c r="AT267" i="14"/>
  <c r="DE267" i="14"/>
  <c r="DW267" i="14"/>
  <c r="DO267" i="14"/>
  <c r="CS267" i="14"/>
  <c r="CX267" i="14"/>
  <c r="AD267" i="14"/>
  <c r="U267" i="14"/>
  <c r="CW267" i="14"/>
  <c r="AC267" i="14"/>
  <c r="AF267" i="14"/>
  <c r="DH267" i="14"/>
  <c r="BP267" i="14"/>
  <c r="CR267" i="14"/>
  <c r="AA267" i="14"/>
  <c r="CL267" i="14"/>
  <c r="Z267" i="14"/>
  <c r="CF267" i="14"/>
  <c r="Y267" i="14"/>
  <c r="BM267" i="14"/>
  <c r="CM267" i="14"/>
  <c r="EM267" i="14"/>
  <c r="V267" i="14"/>
  <c r="DU267" i="14"/>
  <c r="CB267" i="14"/>
  <c r="CE267" i="14"/>
  <c r="EF267" i="14"/>
  <c r="CN267" i="14"/>
  <c r="AS267" i="14"/>
  <c r="EI267" i="14"/>
  <c r="S267" i="14"/>
  <c r="CD267" i="14"/>
  <c r="R267" i="14"/>
  <c r="CU267" i="14"/>
  <c r="DQ267" i="14"/>
  <c r="BY267" i="14"/>
  <c r="CH267" i="14"/>
  <c r="DI267" i="14"/>
  <c r="BF267" i="14"/>
  <c r="BX267" i="14"/>
  <c r="EG267" i="14"/>
  <c r="AV267" i="14"/>
  <c r="DV267" i="14"/>
  <c r="P267" i="14"/>
  <c r="DS267" i="14"/>
  <c r="AE267" i="14"/>
  <c r="BJ267" i="14"/>
  <c r="DM267" i="14"/>
  <c r="BG267" i="14"/>
  <c r="CI267" i="14"/>
  <c r="AM267" i="14"/>
  <c r="DD267" i="14"/>
  <c r="BT267" i="14"/>
  <c r="DR267" i="14"/>
  <c r="EB280" i="14"/>
  <c r="CV280" i="14"/>
  <c r="EC280" i="14"/>
  <c r="CW280" i="14"/>
  <c r="CJ280" i="14"/>
  <c r="AH280" i="14"/>
  <c r="AS280" i="14"/>
  <c r="BV280" i="14"/>
  <c r="DZ280" i="14"/>
  <c r="CT280" i="14"/>
  <c r="EA280" i="14"/>
  <c r="CU280" i="14"/>
  <c r="BS280" i="14"/>
  <c r="V280" i="14"/>
  <c r="BE280" i="14"/>
  <c r="BZ280" i="14"/>
  <c r="DA280" i="14"/>
  <c r="AO280" i="14"/>
  <c r="DX280" i="14"/>
  <c r="CR280" i="14"/>
  <c r="BX280" i="14"/>
  <c r="CM280" i="14"/>
  <c r="AK280" i="14"/>
  <c r="EG280" i="14"/>
  <c r="DV280" i="14"/>
  <c r="AB280" i="14"/>
  <c r="CA280" i="14"/>
  <c r="CI280" i="14"/>
  <c r="DT280" i="14"/>
  <c r="EJ280" i="14"/>
  <c r="DE280" i="14"/>
  <c r="R280" i="14"/>
  <c r="EM280" i="14"/>
  <c r="CD280" i="14"/>
  <c r="DR280" i="14"/>
  <c r="EH280" i="14"/>
  <c r="DC280" i="14"/>
  <c r="AN280" i="14"/>
  <c r="EL280" i="14"/>
  <c r="BH280" i="14"/>
  <c r="AV280" i="14"/>
  <c r="Q280" i="14"/>
  <c r="CZ280" i="14"/>
  <c r="CE280" i="14"/>
  <c r="BQ280" i="14"/>
  <c r="AR280" i="14"/>
  <c r="CP280" i="14"/>
  <c r="DQ280" i="14"/>
  <c r="DO280" i="14"/>
  <c r="AF280" i="14"/>
  <c r="AQ280" i="14"/>
  <c r="AG280" i="14"/>
  <c r="BJ280" i="14"/>
  <c r="CB280" i="14"/>
  <c r="DL280" i="14"/>
  <c r="CF280" i="14"/>
  <c r="BK280" i="14"/>
  <c r="BN280" i="14"/>
  <c r="BI280" i="14"/>
  <c r="Z280" i="14"/>
  <c r="DJ280" i="14"/>
  <c r="Y280" i="14"/>
  <c r="BO280" i="14"/>
  <c r="BB280" i="14"/>
  <c r="BD280" i="14"/>
  <c r="N280" i="14"/>
  <c r="P280" i="14"/>
  <c r="S280" i="14"/>
  <c r="BC280" i="14"/>
  <c r="BF280" i="14"/>
  <c r="BA280" i="14"/>
  <c r="BP280" i="14"/>
  <c r="DW280" i="14"/>
  <c r="AC280" i="14"/>
  <c r="EF280" i="14"/>
  <c r="CX280" i="14"/>
  <c r="AT280" i="14"/>
  <c r="BG280" i="14"/>
  <c r="DG280" i="14"/>
  <c r="DD280" i="14"/>
  <c r="DU280" i="14"/>
  <c r="AU280" i="14"/>
  <c r="AX280" i="14"/>
  <c r="CO280" i="14"/>
  <c r="AJ280" i="14"/>
  <c r="DB280" i="14"/>
  <c r="DS280" i="14"/>
  <c r="AY280" i="14"/>
  <c r="AL280" i="14"/>
  <c r="AA280" i="14"/>
  <c r="EE280" i="14"/>
  <c r="CS280" i="14"/>
  <c r="DP280" i="14"/>
  <c r="AM280" i="14"/>
  <c r="AP280" i="14"/>
  <c r="BM280" i="14"/>
  <c r="AW280" i="14"/>
  <c r="CQ280" i="14"/>
  <c r="DN280" i="14"/>
  <c r="DI280" i="14"/>
  <c r="CG280" i="14"/>
  <c r="BL280" i="14"/>
  <c r="AZ280" i="14"/>
  <c r="EK280" i="14"/>
  <c r="BR280" i="14"/>
  <c r="DK280" i="14"/>
  <c r="DY280" i="14"/>
  <c r="BT280" i="14"/>
  <c r="CH280" i="14"/>
  <c r="DF280" i="14"/>
  <c r="CN280" i="14"/>
  <c r="BW280" i="14"/>
  <c r="AI280" i="14"/>
  <c r="CK280" i="14"/>
  <c r="U280" i="14"/>
  <c r="X280" i="14"/>
  <c r="ED280" i="14"/>
  <c r="DM280" i="14"/>
  <c r="BU280" i="14"/>
  <c r="EI280" i="14"/>
  <c r="DH280" i="14"/>
  <c r="BY280" i="14"/>
  <c r="CY280" i="14"/>
  <c r="CL280" i="14"/>
  <c r="T280" i="14"/>
  <c r="CC280" i="14"/>
  <c r="W280" i="14"/>
  <c r="AE280" i="14"/>
  <c r="AD280" i="14"/>
  <c r="DU233" i="14"/>
  <c r="DQ233" i="14"/>
  <c r="N233" i="14"/>
  <c r="R233" i="14"/>
  <c r="AK233" i="14"/>
  <c r="BY233" i="14"/>
  <c r="BQ233" i="14"/>
  <c r="AS233" i="14"/>
  <c r="CH233" i="14"/>
  <c r="CL233" i="14"/>
  <c r="DF233" i="14"/>
  <c r="DJ233" i="14"/>
  <c r="CP233" i="14"/>
  <c r="ED233" i="14"/>
  <c r="DV233" i="14"/>
  <c r="CX233" i="14"/>
  <c r="BB233" i="14"/>
  <c r="BZ233" i="14"/>
  <c r="AD233" i="14"/>
  <c r="BJ233" i="14"/>
  <c r="BI233" i="14"/>
  <c r="CG233" i="14"/>
  <c r="AJ233" i="14"/>
  <c r="BP233" i="14"/>
  <c r="AC233" i="14"/>
  <c r="CU233" i="14"/>
  <c r="AB233" i="14"/>
  <c r="CS233" i="14"/>
  <c r="AA233" i="14"/>
  <c r="CY233" i="14"/>
  <c r="AT233" i="14"/>
  <c r="Z233" i="14"/>
  <c r="DT233" i="14"/>
  <c r="DP233" i="14"/>
  <c r="U233" i="14"/>
  <c r="Q233" i="14"/>
  <c r="AI233" i="14"/>
  <c r="BW233" i="14"/>
  <c r="BO233" i="14"/>
  <c r="AQ233" i="14"/>
  <c r="CO233" i="14"/>
  <c r="CK233" i="14"/>
  <c r="DM233" i="14"/>
  <c r="DI233" i="14"/>
  <c r="CV233" i="14"/>
  <c r="EJ233" i="14"/>
  <c r="EB233" i="14"/>
  <c r="DD233" i="14"/>
  <c r="BH233" i="14"/>
  <c r="CF233" i="14"/>
  <c r="AH233" i="14"/>
  <c r="BN233" i="14"/>
  <c r="BG233" i="14"/>
  <c r="CE233" i="14"/>
  <c r="AF233" i="14"/>
  <c r="BL233" i="14"/>
  <c r="Y233" i="14"/>
  <c r="EI233" i="14"/>
  <c r="X233" i="14"/>
  <c r="EG233" i="14"/>
  <c r="AE233" i="14"/>
  <c r="EM233" i="14"/>
  <c r="EC233" i="14"/>
  <c r="EK233" i="14"/>
  <c r="DS233" i="14"/>
  <c r="DW233" i="14"/>
  <c r="T233" i="14"/>
  <c r="P233" i="14"/>
  <c r="AG233" i="14"/>
  <c r="BU233" i="14"/>
  <c r="BM233" i="14"/>
  <c r="AO233" i="14"/>
  <c r="CN233" i="14"/>
  <c r="CJ233" i="14"/>
  <c r="DL233" i="14"/>
  <c r="DH233" i="14"/>
  <c r="CT233" i="14"/>
  <c r="EH233" i="14"/>
  <c r="DZ233" i="14"/>
  <c r="DB233" i="14"/>
  <c r="BF233" i="14"/>
  <c r="CD233" i="14"/>
  <c r="BR233" i="14"/>
  <c r="AL233" i="14"/>
  <c r="BE233" i="14"/>
  <c r="CC233" i="14"/>
  <c r="BX233" i="14"/>
  <c r="AR233" i="14"/>
  <c r="BA233" i="14"/>
  <c r="EA233" i="14"/>
  <c r="AZ233" i="14"/>
  <c r="DY233" i="14"/>
  <c r="AY233" i="14"/>
  <c r="EE233" i="14"/>
  <c r="V233" i="14"/>
  <c r="AX233" i="14"/>
  <c r="DN233" i="14"/>
  <c r="DR233" i="14"/>
  <c r="EL233" i="14"/>
  <c r="S233" i="14"/>
  <c r="W233" i="14"/>
  <c r="AM233" i="14"/>
  <c r="CA233" i="14"/>
  <c r="BS233" i="14"/>
  <c r="AU233" i="14"/>
  <c r="CM233" i="14"/>
  <c r="CQ233" i="14"/>
  <c r="DK233" i="14"/>
  <c r="DO233" i="14"/>
  <c r="CR233" i="14"/>
  <c r="EF233" i="14"/>
  <c r="DX233" i="14"/>
  <c r="CZ233" i="14"/>
  <c r="BD233" i="14"/>
  <c r="CB233" i="14"/>
  <c r="BV233" i="14"/>
  <c r="AP233" i="14"/>
  <c r="BK233" i="14"/>
  <c r="CI233" i="14"/>
  <c r="BT233" i="14"/>
  <c r="AN233" i="14"/>
  <c r="AW233" i="14"/>
  <c r="DC233" i="14"/>
  <c r="AV233" i="14"/>
  <c r="DA233" i="14"/>
  <c r="BC233" i="14"/>
  <c r="DG233" i="14"/>
  <c r="CW233" i="14"/>
  <c r="DE233" i="14"/>
  <c r="CZ244" i="14"/>
  <c r="DL244" i="14"/>
  <c r="DX244" i="14"/>
  <c r="EJ244" i="14"/>
  <c r="DP244" i="14"/>
  <c r="EB244" i="14"/>
  <c r="AX244" i="14"/>
  <c r="DG244" i="14"/>
  <c r="DZ244" i="14"/>
  <c r="EK244" i="14"/>
  <c r="DW244" i="14"/>
  <c r="CD244" i="14"/>
  <c r="V244" i="14"/>
  <c r="BU244" i="14"/>
  <c r="CG244" i="14"/>
  <c r="CS244" i="14"/>
  <c r="DE244" i="14"/>
  <c r="CK244" i="14"/>
  <c r="CW244" i="14"/>
  <c r="CO244" i="14"/>
  <c r="AC244" i="14"/>
  <c r="AN244" i="14"/>
  <c r="BL244" i="14"/>
  <c r="BD244" i="14"/>
  <c r="AV244" i="14"/>
  <c r="EM244" i="14"/>
  <c r="AF244" i="14"/>
  <c r="X244" i="14"/>
  <c r="BC244" i="14"/>
  <c r="EF244" i="14"/>
  <c r="AG244" i="14"/>
  <c r="Y244" i="14"/>
  <c r="CM244" i="14"/>
  <c r="AY244" i="14"/>
  <c r="AO244" i="14"/>
  <c r="AU244" i="14"/>
  <c r="BQ244" i="14"/>
  <c r="DF244" i="14"/>
  <c r="DY244" i="14"/>
  <c r="EI244" i="14"/>
  <c r="DV244" i="14"/>
  <c r="CH244" i="14"/>
  <c r="DJ244" i="14"/>
  <c r="BT244" i="14"/>
  <c r="CF244" i="14"/>
  <c r="CR244" i="14"/>
  <c r="DD244" i="14"/>
  <c r="CJ244" i="14"/>
  <c r="CV244" i="14"/>
  <c r="AW244" i="14"/>
  <c r="DI244" i="14"/>
  <c r="AT244" i="14"/>
  <c r="BR244" i="14"/>
  <c r="BJ244" i="14"/>
  <c r="P244" i="14"/>
  <c r="N244" i="14"/>
  <c r="AL244" i="14"/>
  <c r="AD244" i="14"/>
  <c r="W244" i="14"/>
  <c r="EL244" i="14"/>
  <c r="AM244" i="14"/>
  <c r="AE244" i="14"/>
  <c r="BG244" i="14"/>
  <c r="BW244" i="14"/>
  <c r="BM244" i="14"/>
  <c r="BS244" i="14"/>
  <c r="AB244" i="14"/>
  <c r="DB244" i="14"/>
  <c r="DM244" i="14"/>
  <c r="EE244" i="14"/>
  <c r="DR244" i="14"/>
  <c r="EC244" i="14"/>
  <c r="BB244" i="14"/>
  <c r="DN244" i="14"/>
  <c r="CA244" i="14"/>
  <c r="CE244" i="14"/>
  <c r="CY244" i="14"/>
  <c r="DC244" i="14"/>
  <c r="CQ244" i="14"/>
  <c r="CU244" i="14"/>
  <c r="BI244" i="14"/>
  <c r="DU244" i="14"/>
  <c r="AZ244" i="14"/>
  <c r="BX244" i="14"/>
  <c r="BP244" i="14"/>
  <c r="DH244" i="14"/>
  <c r="T244" i="14"/>
  <c r="AR244" i="14"/>
  <c r="AJ244" i="14"/>
  <c r="DO244" i="14"/>
  <c r="U244" i="14"/>
  <c r="AS244" i="14"/>
  <c r="AK244" i="14"/>
  <c r="AA244" i="14"/>
  <c r="BO244" i="14"/>
  <c r="BE244" i="14"/>
  <c r="BK244" i="14"/>
  <c r="BA244" i="14"/>
  <c r="DK244" i="14"/>
  <c r="R244" i="14"/>
  <c r="CX244" i="14"/>
  <c r="Q244" i="14"/>
  <c r="CB244" i="14"/>
  <c r="CI244" i="14"/>
  <c r="AI244" i="14"/>
  <c r="BH244" i="14"/>
  <c r="ED244" i="14"/>
  <c r="BV244" i="14"/>
  <c r="CL244" i="14"/>
  <c r="AP244" i="14"/>
  <c r="EG244" i="14"/>
  <c r="EH244" i="14"/>
  <c r="DS244" i="14"/>
  <c r="BY244" i="14"/>
  <c r="DA244" i="14"/>
  <c r="EA244" i="14"/>
  <c r="CT244" i="14"/>
  <c r="CC244" i="14"/>
  <c r="BF244" i="14"/>
  <c r="Z244" i="14"/>
  <c r="AQ244" i="14"/>
  <c r="CN244" i="14"/>
  <c r="BN244" i="14"/>
  <c r="DQ244" i="14"/>
  <c r="AH244" i="14"/>
  <c r="BZ244" i="14"/>
  <c r="S244" i="14"/>
  <c r="CP244" i="14"/>
  <c r="DT244" i="14"/>
  <c r="AG190" i="14"/>
  <c r="BM190" i="14"/>
  <c r="CT190" i="14"/>
  <c r="DZ190" i="14"/>
  <c r="AH190" i="14"/>
  <c r="BN190" i="14"/>
  <c r="CK190" i="14"/>
  <c r="CW190" i="14"/>
  <c r="DD190" i="14"/>
  <c r="BG190" i="14"/>
  <c r="CB190" i="14"/>
  <c r="AO190" i="14"/>
  <c r="BH190" i="14"/>
  <c r="CI190" i="14"/>
  <c r="DS190" i="14"/>
  <c r="BO190" i="14"/>
  <c r="CJ190" i="14"/>
  <c r="DN190" i="14"/>
  <c r="BP190" i="14"/>
  <c r="DI190" i="14"/>
  <c r="DC190" i="14"/>
  <c r="BS190" i="14"/>
  <c r="CP190" i="14"/>
  <c r="AR190" i="14"/>
  <c r="BL190" i="14"/>
  <c r="DB190" i="14"/>
  <c r="CU190" i="14"/>
  <c r="EM190" i="14"/>
  <c r="CF190" i="14"/>
  <c r="CM190" i="14"/>
  <c r="AL190" i="14"/>
  <c r="AT190" i="14"/>
  <c r="T190" i="14"/>
  <c r="Y190" i="14"/>
  <c r="BE190" i="14"/>
  <c r="CL190" i="14"/>
  <c r="DR190" i="14"/>
  <c r="Z190" i="14"/>
  <c r="BF190" i="14"/>
  <c r="DQ190" i="14"/>
  <c r="EC190" i="14"/>
  <c r="AA190" i="14"/>
  <c r="BC190" i="14"/>
  <c r="BZ190" i="14"/>
  <c r="AB190" i="14"/>
  <c r="AV190" i="14"/>
  <c r="DA190" i="14"/>
  <c r="AI190" i="14"/>
  <c r="BK190" i="14"/>
  <c r="CH190" i="14"/>
  <c r="AJ190" i="14"/>
  <c r="BD190" i="14"/>
  <c r="CA190" i="14"/>
  <c r="AM190" i="14"/>
  <c r="BQ190" i="14"/>
  <c r="BX190" i="14"/>
  <c r="AF190" i="14"/>
  <c r="BJ190" i="14"/>
  <c r="EE190" i="14"/>
  <c r="EL190" i="14"/>
  <c r="BU190" i="14"/>
  <c r="AP190" i="14"/>
  <c r="AS190" i="14"/>
  <c r="AZ190" i="14"/>
  <c r="DM190" i="14"/>
  <c r="Q190" i="14"/>
  <c r="AW190" i="14"/>
  <c r="CD190" i="14"/>
  <c r="DJ190" i="14"/>
  <c r="R190" i="14"/>
  <c r="AX190" i="14"/>
  <c r="CQ190" i="14"/>
  <c r="DK190" i="14"/>
  <c r="W190" i="14"/>
  <c r="CZ190" i="14"/>
  <c r="EB190" i="14"/>
  <c r="P190" i="14"/>
  <c r="BA190" i="14"/>
  <c r="EK190" i="14"/>
  <c r="AE190" i="14"/>
  <c r="BI190" i="14"/>
  <c r="EJ190" i="14"/>
  <c r="X190" i="14"/>
  <c r="BB190" i="14"/>
  <c r="DE190" i="14"/>
  <c r="AK190" i="14"/>
  <c r="DG190" i="14"/>
  <c r="DX190" i="14"/>
  <c r="AD190" i="14"/>
  <c r="AN190" i="14"/>
  <c r="CO190" i="14"/>
  <c r="CX190" i="14"/>
  <c r="CE190" i="14"/>
  <c r="BR190" i="14"/>
  <c r="AY190" i="14"/>
  <c r="DO190" i="14"/>
  <c r="CG190" i="14"/>
  <c r="EF190" i="14"/>
  <c r="DF190" i="14"/>
  <c r="BV190" i="14"/>
  <c r="AQ190" i="14"/>
  <c r="EG190" i="14"/>
  <c r="AU190" i="14"/>
  <c r="DW190" i="14"/>
  <c r="EA190" i="14"/>
  <c r="U190" i="14"/>
  <c r="CN190" i="14"/>
  <c r="DH190" i="14"/>
  <c r="N190" i="14"/>
  <c r="DY190" i="14"/>
  <c r="BW190" i="14"/>
  <c r="AC190" i="14"/>
  <c r="CV190" i="14"/>
  <c r="DP190" i="14"/>
  <c r="V190" i="14"/>
  <c r="CS190" i="14"/>
  <c r="DU190" i="14"/>
  <c r="EH190" i="14"/>
  <c r="CR190" i="14"/>
  <c r="DV190" i="14"/>
  <c r="EI190" i="14"/>
  <c r="CC190" i="14"/>
  <c r="DL190" i="14"/>
  <c r="DT190" i="14"/>
  <c r="BY190" i="14"/>
  <c r="CY190" i="14"/>
  <c r="BT190" i="14"/>
  <c r="S190" i="14"/>
  <c r="ED190" i="14"/>
  <c r="DO213" i="14"/>
  <c r="DS213" i="14"/>
  <c r="EM213" i="14"/>
  <c r="T213" i="14"/>
  <c r="AF213" i="14"/>
  <c r="AR213" i="14"/>
  <c r="CB213" i="14"/>
  <c r="CN213" i="14"/>
  <c r="CZ213" i="14"/>
  <c r="DL213" i="14"/>
  <c r="DX213" i="14"/>
  <c r="EJ213" i="14"/>
  <c r="DP213" i="14"/>
  <c r="EB213" i="14"/>
  <c r="BF213" i="14"/>
  <c r="CD213" i="14"/>
  <c r="DB213" i="14"/>
  <c r="CV213" i="14"/>
  <c r="P213" i="14"/>
  <c r="AN213" i="14"/>
  <c r="BL213" i="14"/>
  <c r="BD213" i="14"/>
  <c r="BO213" i="14"/>
  <c r="AC213" i="14"/>
  <c r="BA213" i="14"/>
  <c r="BY213" i="14"/>
  <c r="BJ213" i="14"/>
  <c r="DY213" i="14"/>
  <c r="AJ213" i="14"/>
  <c r="X213" i="14"/>
  <c r="DE213" i="14"/>
  <c r="BQ213" i="14"/>
  <c r="DT213" i="14"/>
  <c r="EL213" i="14"/>
  <c r="R213" i="14"/>
  <c r="AS213" i="14"/>
  <c r="CI213" i="14"/>
  <c r="CL213" i="14"/>
  <c r="DM213" i="14"/>
  <c r="EE213" i="14"/>
  <c r="EH213" i="14"/>
  <c r="EC213" i="14"/>
  <c r="BT213" i="14"/>
  <c r="CX213" i="14"/>
  <c r="AD213" i="14"/>
  <c r="V213" i="14"/>
  <c r="AZ213" i="14"/>
  <c r="BV213" i="14"/>
  <c r="BN213" i="14"/>
  <c r="Y213" i="14"/>
  <c r="BS213" i="14"/>
  <c r="AK213" i="14"/>
  <c r="CC213" i="14"/>
  <c r="CY213" i="14"/>
  <c r="CP213" i="14"/>
  <c r="AG213" i="14"/>
  <c r="DH213" i="14"/>
  <c r="DR213" i="14"/>
  <c r="N213" i="14"/>
  <c r="Q213" i="14"/>
  <c r="AQ213" i="14"/>
  <c r="CH213" i="14"/>
  <c r="CK213" i="14"/>
  <c r="DK213" i="14"/>
  <c r="ED213" i="14"/>
  <c r="EG213" i="14"/>
  <c r="AV213" i="14"/>
  <c r="BZ213" i="14"/>
  <c r="DD213" i="14"/>
  <c r="CU213" i="14"/>
  <c r="AB213" i="14"/>
  <c r="AX213" i="14"/>
  <c r="AE213" i="14"/>
  <c r="BM213" i="14"/>
  <c r="AU213" i="14"/>
  <c r="BW213" i="14"/>
  <c r="EA213" i="14"/>
  <c r="DA213" i="14"/>
  <c r="AI213" i="14"/>
  <c r="AH213" i="14"/>
  <c r="CE213" i="14"/>
  <c r="DN213" i="14"/>
  <c r="DQ213" i="14"/>
  <c r="U213" i="14"/>
  <c r="AM213" i="14"/>
  <c r="AP213" i="14"/>
  <c r="CO213" i="14"/>
  <c r="DG213" i="14"/>
  <c r="DJ213" i="14"/>
  <c r="EK213" i="14"/>
  <c r="DW213" i="14"/>
  <c r="BB213" i="14"/>
  <c r="CF213" i="14"/>
  <c r="CJ213" i="14"/>
  <c r="CT213" i="14"/>
  <c r="Z213" i="14"/>
  <c r="BR213" i="14"/>
  <c r="CW213" i="14"/>
  <c r="W213" i="14"/>
  <c r="AY213" i="14"/>
  <c r="BU213" i="14"/>
  <c r="DZ213" i="14"/>
  <c r="BC213" i="14"/>
  <c r="BI213" i="14"/>
  <c r="DC213" i="14"/>
  <c r="AL213" i="14"/>
  <c r="DI213" i="14"/>
  <c r="CR213" i="14"/>
  <c r="BX213" i="14"/>
  <c r="CQ213" i="14"/>
  <c r="BG213" i="14"/>
  <c r="DU213" i="14"/>
  <c r="AO213" i="14"/>
  <c r="EI213" i="14"/>
  <c r="BK213" i="14"/>
  <c r="BP213" i="14"/>
  <c r="BE213" i="14"/>
  <c r="EF213" i="14"/>
  <c r="CM213" i="14"/>
  <c r="DV213" i="14"/>
  <c r="CS213" i="14"/>
  <c r="AA213" i="14"/>
  <c r="CA213" i="14"/>
  <c r="BH213" i="14"/>
  <c r="AT213" i="14"/>
  <c r="S213" i="14"/>
  <c r="AW213" i="14"/>
  <c r="CG213" i="14"/>
  <c r="DF213" i="14"/>
  <c r="BF321" i="14"/>
  <c r="BJ321" i="14"/>
  <c r="BV321" i="14"/>
  <c r="BZ321" i="14"/>
  <c r="R321" i="14"/>
  <c r="BN321" i="14"/>
  <c r="AX321" i="14"/>
  <c r="AM321" i="14"/>
  <c r="DR321" i="14"/>
  <c r="DV321" i="14"/>
  <c r="EH321" i="14"/>
  <c r="EL321" i="14"/>
  <c r="AB321" i="14"/>
  <c r="CN321" i="14"/>
  <c r="DD321" i="14"/>
  <c r="CV321" i="14"/>
  <c r="DT321" i="14"/>
  <c r="CQ321" i="14"/>
  <c r="BH321" i="14"/>
  <c r="DG321" i="14"/>
  <c r="BP321" i="14"/>
  <c r="CM321" i="14"/>
  <c r="EI321" i="14"/>
  <c r="DS321" i="14"/>
  <c r="CS321" i="14"/>
  <c r="AT321" i="14"/>
  <c r="AS321" i="14"/>
  <c r="AY321" i="14"/>
  <c r="AL321" i="14"/>
  <c r="AJ321" i="14"/>
  <c r="DE321" i="14"/>
  <c r="EE321" i="14"/>
  <c r="CX321" i="14"/>
  <c r="BE321" i="14"/>
  <c r="BQ321" i="14"/>
  <c r="BU321" i="14"/>
  <c r="CG321" i="14"/>
  <c r="P321" i="14"/>
  <c r="BL321" i="14"/>
  <c r="AV321" i="14"/>
  <c r="CR321" i="14"/>
  <c r="DQ321" i="14"/>
  <c r="EC321" i="14"/>
  <c r="EG321" i="14"/>
  <c r="N321" i="14"/>
  <c r="Q321" i="14"/>
  <c r="BM321" i="14"/>
  <c r="AW321" i="14"/>
  <c r="CF321" i="14"/>
  <c r="CL321" i="14"/>
  <c r="CP321" i="14"/>
  <c r="DB321" i="14"/>
  <c r="DF321" i="14"/>
  <c r="CD321" i="14"/>
  <c r="DZ321" i="14"/>
  <c r="DJ321" i="14"/>
  <c r="AG321" i="14"/>
  <c r="Z321" i="14"/>
  <c r="CC321" i="14"/>
  <c r="X321" i="14"/>
  <c r="CO321" i="14"/>
  <c r="AE321" i="14"/>
  <c r="DL321" i="14"/>
  <c r="Y321" i="14"/>
  <c r="AO321" i="14"/>
  <c r="BD321" i="14"/>
  <c r="BO321" i="14"/>
  <c r="BT321" i="14"/>
  <c r="CE321" i="14"/>
  <c r="V321" i="14"/>
  <c r="BR321" i="14"/>
  <c r="BB321" i="14"/>
  <c r="AF321" i="14"/>
  <c r="DP321" i="14"/>
  <c r="EA321" i="14"/>
  <c r="EF321" i="14"/>
  <c r="U321" i="14"/>
  <c r="W321" i="14"/>
  <c r="BS321" i="14"/>
  <c r="BC321" i="14"/>
  <c r="DC321" i="14"/>
  <c r="CK321" i="14"/>
  <c r="CW321" i="14"/>
  <c r="DA321" i="14"/>
  <c r="DM321" i="14"/>
  <c r="CB321" i="14"/>
  <c r="DX321" i="14"/>
  <c r="DH321" i="14"/>
  <c r="CT321" i="14"/>
  <c r="AD321" i="14"/>
  <c r="DY321" i="14"/>
  <c r="AI321" i="14"/>
  <c r="EK321" i="14"/>
  <c r="T321" i="14"/>
  <c r="EJ321" i="14"/>
  <c r="CI321" i="14"/>
  <c r="DO321" i="14"/>
  <c r="AZ321" i="14"/>
  <c r="CY321" i="14"/>
  <c r="S321" i="14"/>
  <c r="AQ321" i="14"/>
  <c r="DK321" i="14"/>
  <c r="AH321" i="14"/>
  <c r="DU321" i="14"/>
  <c r="BA321" i="14"/>
  <c r="BK321" i="14"/>
  <c r="AA321" i="14"/>
  <c r="DW321" i="14"/>
  <c r="AC321" i="14"/>
  <c r="CJ321" i="14"/>
  <c r="CH321" i="14"/>
  <c r="AP321" i="14"/>
  <c r="AU321" i="14"/>
  <c r="AR321" i="14"/>
  <c r="BW321" i="14"/>
  <c r="BX321" i="14"/>
  <c r="BY321" i="14"/>
  <c r="CU321" i="14"/>
  <c r="ED321" i="14"/>
  <c r="DI321" i="14"/>
  <c r="EB321" i="14"/>
  <c r="BG321" i="14"/>
  <c r="DN321" i="14"/>
  <c r="EM321" i="14"/>
  <c r="AN321" i="14"/>
  <c r="BI321" i="14"/>
  <c r="AK321" i="14"/>
  <c r="CA321" i="14"/>
  <c r="CZ321" i="14"/>
  <c r="CE270" i="14"/>
  <c r="BE270" i="14"/>
  <c r="DC270" i="14"/>
  <c r="DQ270" i="14"/>
  <c r="CU270" i="14"/>
  <c r="CV270" i="14"/>
  <c r="EF270" i="14"/>
  <c r="CK270" i="14"/>
  <c r="AY270" i="14"/>
  <c r="DP270" i="14"/>
  <c r="BW270" i="14"/>
  <c r="AJ270" i="14"/>
  <c r="BO270" i="14"/>
  <c r="P270" i="14"/>
  <c r="AR270" i="14"/>
  <c r="DT270" i="14"/>
  <c r="U270" i="14"/>
  <c r="CZ270" i="14"/>
  <c r="AS270" i="14"/>
  <c r="AO270" i="14"/>
  <c r="AK270" i="14"/>
  <c r="T270" i="14"/>
  <c r="CM270" i="14"/>
  <c r="AA270" i="14"/>
  <c r="DM270" i="14"/>
  <c r="DD270" i="14"/>
  <c r="EK270" i="14"/>
  <c r="AV270" i="14"/>
  <c r="EC270" i="14"/>
  <c r="Y270" i="14"/>
  <c r="CI270" i="14"/>
  <c r="W270" i="14"/>
  <c r="CA270" i="14"/>
  <c r="CD270" i="14"/>
  <c r="CY270" i="14"/>
  <c r="DB270" i="14"/>
  <c r="CQ270" i="14"/>
  <c r="CT270" i="14"/>
  <c r="DN270" i="14"/>
  <c r="BB270" i="14"/>
  <c r="AU270" i="14"/>
  <c r="AX270" i="14"/>
  <c r="BS270" i="14"/>
  <c r="BV270" i="14"/>
  <c r="BK270" i="14"/>
  <c r="BN270" i="14"/>
  <c r="DU270" i="14"/>
  <c r="BI270" i="14"/>
  <c r="EM270" i="14"/>
  <c r="S270" i="14"/>
  <c r="AG270" i="14"/>
  <c r="AQ270" i="14"/>
  <c r="CS270" i="14"/>
  <c r="AI270" i="14"/>
  <c r="BX270" i="14"/>
  <c r="CB270" i="14"/>
  <c r="BD270" i="14"/>
  <c r="DK270" i="14"/>
  <c r="Q270" i="14"/>
  <c r="EI270" i="14"/>
  <c r="CC270" i="14"/>
  <c r="EA270" i="14"/>
  <c r="BH270" i="14"/>
  <c r="CL270" i="14"/>
  <c r="Z270" i="14"/>
  <c r="BZ270" i="14"/>
  <c r="DI270" i="14"/>
  <c r="CX270" i="14"/>
  <c r="AZ270" i="14"/>
  <c r="CP270" i="14"/>
  <c r="AF270" i="14"/>
  <c r="CR270" i="14"/>
  <c r="AW270" i="14"/>
  <c r="AT270" i="14"/>
  <c r="AB270" i="14"/>
  <c r="BR270" i="14"/>
  <c r="CN270" i="14"/>
  <c r="BJ270" i="14"/>
  <c r="BT270" i="14"/>
  <c r="DY270" i="14"/>
  <c r="CF270" i="14"/>
  <c r="EL270" i="14"/>
  <c r="R270" i="14"/>
  <c r="AM270" i="14"/>
  <c r="AP270" i="14"/>
  <c r="AE270" i="14"/>
  <c r="AH270" i="14"/>
  <c r="DS270" i="14"/>
  <c r="BG270" i="14"/>
  <c r="DG270" i="14"/>
  <c r="DJ270" i="14"/>
  <c r="EE270" i="14"/>
  <c r="EH270" i="14"/>
  <c r="DW270" i="14"/>
  <c r="DZ270" i="14"/>
  <c r="DO270" i="14"/>
  <c r="BC270" i="14"/>
  <c r="CG270" i="14"/>
  <c r="X270" i="14"/>
  <c r="DE270" i="14"/>
  <c r="CJ270" i="14"/>
  <c r="CW270" i="14"/>
  <c r="BM270" i="14"/>
  <c r="CH270" i="14"/>
  <c r="V270" i="14"/>
  <c r="BA270" i="14"/>
  <c r="BL270" i="14"/>
  <c r="BY270" i="14"/>
  <c r="DX270" i="14"/>
  <c r="BQ270" i="14"/>
  <c r="DA270" i="14"/>
  <c r="CO270" i="14"/>
  <c r="AC270" i="14"/>
  <c r="N270" i="14"/>
  <c r="BP270" i="14"/>
  <c r="AL270" i="14"/>
  <c r="EB270" i="14"/>
  <c r="AD270" i="14"/>
  <c r="DH270" i="14"/>
  <c r="AN270" i="14"/>
  <c r="EJ270" i="14"/>
  <c r="DF270" i="14"/>
  <c r="BU270" i="14"/>
  <c r="ED270" i="14"/>
  <c r="EG270" i="14"/>
  <c r="DV270" i="14"/>
  <c r="DL270" i="14"/>
  <c r="DR270" i="14"/>
  <c r="BF270" i="14"/>
  <c r="DY126" i="14"/>
  <c r="CS126" i="14"/>
  <c r="BM126" i="14"/>
  <c r="AG126" i="14"/>
  <c r="DZ126" i="14"/>
  <c r="CT126" i="14"/>
  <c r="EG126" i="14"/>
  <c r="AZ126" i="14"/>
  <c r="BU126" i="14"/>
  <c r="DM126" i="14"/>
  <c r="S126" i="14"/>
  <c r="BA126" i="14"/>
  <c r="BV126" i="14"/>
  <c r="DF126" i="14"/>
  <c r="EH126" i="14"/>
  <c r="AN126" i="14"/>
  <c r="T126" i="14"/>
  <c r="DK126" i="14"/>
  <c r="CG126" i="14"/>
  <c r="AY126" i="14"/>
  <c r="N126" i="14"/>
  <c r="DL126" i="14"/>
  <c r="BZ126" i="14"/>
  <c r="AT126" i="14"/>
  <c r="EL126" i="14"/>
  <c r="AM126" i="14"/>
  <c r="AH126" i="14"/>
  <c r="AE126" i="14"/>
  <c r="Z126" i="14"/>
  <c r="W126" i="14"/>
  <c r="R126" i="14"/>
  <c r="U126" i="14"/>
  <c r="EM126" i="14"/>
  <c r="DQ126" i="14"/>
  <c r="CK126" i="14"/>
  <c r="BE126" i="14"/>
  <c r="Y126" i="14"/>
  <c r="DR126" i="14"/>
  <c r="CL126" i="14"/>
  <c r="BX126" i="14"/>
  <c r="AR126" i="14"/>
  <c r="EK126" i="14"/>
  <c r="DE126" i="14"/>
  <c r="BY126" i="14"/>
  <c r="AS126" i="14"/>
  <c r="ED126" i="14"/>
  <c r="CX126" i="14"/>
  <c r="BL126" i="14"/>
  <c r="AF126" i="14"/>
  <c r="EI126" i="14"/>
  <c r="DC126" i="14"/>
  <c r="BW126" i="14"/>
  <c r="AQ126" i="14"/>
  <c r="EJ126" i="14"/>
  <c r="DD126" i="14"/>
  <c r="BR126" i="14"/>
  <c r="AL126" i="14"/>
  <c r="EE126" i="14"/>
  <c r="DX126" i="14"/>
  <c r="DW126" i="14"/>
  <c r="DP126" i="14"/>
  <c r="DO126" i="14"/>
  <c r="DH126" i="14"/>
  <c r="AU126" i="14"/>
  <c r="DG126" i="14"/>
  <c r="DI126" i="14"/>
  <c r="CC126" i="14"/>
  <c r="AW126" i="14"/>
  <c r="Q126" i="14"/>
  <c r="DJ126" i="14"/>
  <c r="CD126" i="14"/>
  <c r="BP126" i="14"/>
  <c r="AJ126" i="14"/>
  <c r="EC126" i="14"/>
  <c r="CW126" i="14"/>
  <c r="BQ126" i="14"/>
  <c r="AK126" i="14"/>
  <c r="DV126" i="14"/>
  <c r="CP126" i="14"/>
  <c r="BD126" i="14"/>
  <c r="X126" i="14"/>
  <c r="EA126" i="14"/>
  <c r="CU126" i="14"/>
  <c r="BO126" i="14"/>
  <c r="AI126" i="14"/>
  <c r="EB126" i="14"/>
  <c r="CV126" i="14"/>
  <c r="BJ126" i="14"/>
  <c r="AD126" i="14"/>
  <c r="CY126" i="14"/>
  <c r="CR126" i="14"/>
  <c r="CQ126" i="14"/>
  <c r="CJ126" i="14"/>
  <c r="CI126" i="14"/>
  <c r="CB126" i="14"/>
  <c r="AP126" i="14"/>
  <c r="CZ126" i="14"/>
  <c r="CF126" i="14"/>
  <c r="AB126" i="14"/>
  <c r="AC126" i="14"/>
  <c r="P126" i="14"/>
  <c r="AA126" i="14"/>
  <c r="V126" i="14"/>
  <c r="BF126" i="14"/>
  <c r="CA126" i="14"/>
  <c r="DA126" i="14"/>
  <c r="DB126" i="14"/>
  <c r="DU126" i="14"/>
  <c r="DN126" i="14"/>
  <c r="DS126" i="14"/>
  <c r="DT126" i="14"/>
  <c r="BS126" i="14"/>
  <c r="BC126" i="14"/>
  <c r="BT126" i="14"/>
  <c r="EF126" i="14"/>
  <c r="CO126" i="14"/>
  <c r="CH126" i="14"/>
  <c r="CM126" i="14"/>
  <c r="CN126" i="14"/>
  <c r="BN126" i="14"/>
  <c r="AX126" i="14"/>
  <c r="BH126" i="14"/>
  <c r="BB126" i="14"/>
  <c r="BI126" i="14"/>
  <c r="BK126" i="14"/>
  <c r="AV126" i="14"/>
  <c r="CE126" i="14"/>
  <c r="BG126" i="14"/>
  <c r="AO126" i="14"/>
  <c r="BP118" i="14"/>
  <c r="AS118" i="14"/>
  <c r="EA118" i="14"/>
  <c r="CR118" i="14"/>
  <c r="BQ118" i="14"/>
  <c r="CS118" i="14"/>
  <c r="CI118" i="14"/>
  <c r="AV118" i="14"/>
  <c r="W118" i="14"/>
  <c r="DO118" i="14"/>
  <c r="CB118" i="14"/>
  <c r="AW118" i="14"/>
  <c r="V118" i="14"/>
  <c r="R118" i="14"/>
  <c r="CO118" i="14"/>
  <c r="Q118" i="14"/>
  <c r="CD118" i="14"/>
  <c r="DD118" i="14"/>
  <c r="CZ118" i="14"/>
  <c r="AP118" i="14"/>
  <c r="DA118" i="14"/>
  <c r="BG118" i="14"/>
  <c r="BV118" i="14"/>
  <c r="BJ118" i="14"/>
  <c r="EC118" i="14"/>
  <c r="BK118" i="14"/>
  <c r="DL118" i="14"/>
  <c r="CC118" i="14"/>
  <c r="DX118" i="14"/>
  <c r="CF118" i="14"/>
  <c r="BC118" i="14"/>
  <c r="AD118" i="14"/>
  <c r="CM118" i="14"/>
  <c r="BH118" i="14"/>
  <c r="AA118" i="14"/>
  <c r="DS118" i="14"/>
  <c r="CN118" i="14"/>
  <c r="BI118" i="14"/>
  <c r="ED118" i="14"/>
  <c r="EM118" i="14"/>
  <c r="AN118" i="14"/>
  <c r="CA118" i="14"/>
  <c r="DG118" i="14"/>
  <c r="EF118" i="14"/>
  <c r="AO118" i="14"/>
  <c r="DN118" i="14"/>
  <c r="DJ118" i="14"/>
  <c r="BN118" i="14"/>
  <c r="DY118" i="14"/>
  <c r="S118" i="14"/>
  <c r="CX118" i="14"/>
  <c r="P118" i="14"/>
  <c r="AR118" i="14"/>
  <c r="CY118" i="14"/>
  <c r="AI118" i="14"/>
  <c r="CL118" i="14"/>
  <c r="AT118" i="14"/>
  <c r="DM118" i="14"/>
  <c r="AU118" i="14"/>
  <c r="DZ118" i="14"/>
  <c r="AC118" i="14"/>
  <c r="BR118" i="14"/>
  <c r="DH118" i="14"/>
  <c r="DE118" i="14"/>
  <c r="CW118" i="14"/>
  <c r="T118" i="14"/>
  <c r="AZ118" i="14"/>
  <c r="CE118" i="14"/>
  <c r="DK118" i="14"/>
  <c r="U118" i="14"/>
  <c r="BA118" i="14"/>
  <c r="CP118" i="14"/>
  <c r="BL118" i="14"/>
  <c r="X118" i="14"/>
  <c r="EE118" i="14"/>
  <c r="CQ118" i="14"/>
  <c r="BM118" i="14"/>
  <c r="Y118" i="14"/>
  <c r="AB118" i="14"/>
  <c r="BT118" i="14"/>
  <c r="AX118" i="14"/>
  <c r="DI118" i="14"/>
  <c r="BO118" i="14"/>
  <c r="CV118" i="14"/>
  <c r="EG118" i="14"/>
  <c r="BU118" i="14"/>
  <c r="EH118" i="14"/>
  <c r="DV118" i="14"/>
  <c r="CJ118" i="14"/>
  <c r="AH118" i="14"/>
  <c r="AL118" i="14"/>
  <c r="CT118" i="14"/>
  <c r="AF118" i="14"/>
  <c r="CH118" i="14"/>
  <c r="EK118" i="14"/>
  <c r="BB118" i="14"/>
  <c r="AE118" i="14"/>
  <c r="BX118" i="14"/>
  <c r="AJ118" i="14"/>
  <c r="EI118" i="14"/>
  <c r="CU118" i="14"/>
  <c r="BY118" i="14"/>
  <c r="AK118" i="14"/>
  <c r="EJ118" i="14"/>
  <c r="BD118" i="14"/>
  <c r="AQ118" i="14"/>
  <c r="DW118" i="14"/>
  <c r="AG118" i="14"/>
  <c r="BE118" i="14"/>
  <c r="DC118" i="14"/>
  <c r="DT118" i="14"/>
  <c r="DP118" i="14"/>
  <c r="Z118" i="14"/>
  <c r="CK118" i="14"/>
  <c r="AY118" i="14"/>
  <c r="DR118" i="14"/>
  <c r="BF118" i="14"/>
  <c r="DQ118" i="14"/>
  <c r="BW118" i="14"/>
  <c r="EB118" i="14"/>
  <c r="N118" i="14"/>
  <c r="CG118" i="14"/>
  <c r="EL118" i="14"/>
  <c r="DF118" i="14"/>
  <c r="AM118" i="14"/>
  <c r="BZ118" i="14"/>
  <c r="BS118" i="14"/>
  <c r="DU118" i="14"/>
  <c r="DB118" i="14"/>
  <c r="CI105" i="14"/>
  <c r="BB105" i="14"/>
  <c r="Q105" i="14"/>
  <c r="AV105" i="14"/>
  <c r="CD105" i="14"/>
  <c r="EG105" i="14"/>
  <c r="EJ105" i="14"/>
  <c r="BL105" i="14"/>
  <c r="CE105" i="14"/>
  <c r="AI105" i="14"/>
  <c r="U105" i="14"/>
  <c r="DT105" i="14"/>
  <c r="BZ105" i="14"/>
  <c r="CH105" i="14"/>
  <c r="N105" i="14"/>
  <c r="R105" i="14"/>
  <c r="CC105" i="14"/>
  <c r="DP105" i="14"/>
  <c r="S105" i="14"/>
  <c r="CL105" i="14"/>
  <c r="CF105" i="14"/>
  <c r="AZ105" i="14"/>
  <c r="AL105" i="14"/>
  <c r="CS105" i="14"/>
  <c r="EB105" i="14"/>
  <c r="DV105" i="14"/>
  <c r="CG105" i="14"/>
  <c r="BS105" i="14"/>
  <c r="CY105" i="14"/>
  <c r="DZ105" i="14"/>
  <c r="DX105" i="14"/>
  <c r="AO105" i="14"/>
  <c r="EE105" i="14"/>
  <c r="CX105" i="14"/>
  <c r="AE105" i="14"/>
  <c r="BT105" i="14"/>
  <c r="DH105" i="14"/>
  <c r="AP105" i="14"/>
  <c r="BV105" i="14"/>
  <c r="CA105" i="14"/>
  <c r="EH105" i="14"/>
  <c r="BG105" i="14"/>
  <c r="CU105" i="14"/>
  <c r="AC105" i="14"/>
  <c r="BI105" i="14"/>
  <c r="DF105" i="14"/>
  <c r="CR105" i="14"/>
  <c r="EK105" i="14"/>
  <c r="BM105" i="14"/>
  <c r="Y105" i="14"/>
  <c r="BE105" i="14"/>
  <c r="DJ105" i="14"/>
  <c r="AA105" i="14"/>
  <c r="BX105" i="14"/>
  <c r="DL105" i="14"/>
  <c r="BR105" i="14"/>
  <c r="DY105" i="14"/>
  <c r="DN105" i="14"/>
  <c r="AW105" i="14"/>
  <c r="BQ105" i="14"/>
  <c r="AU105" i="14"/>
  <c r="CW105" i="14"/>
  <c r="CB105" i="14"/>
  <c r="ED105" i="14"/>
  <c r="AS105" i="14"/>
  <c r="X105" i="14"/>
  <c r="AF105" i="14"/>
  <c r="BC105" i="14"/>
  <c r="DQ105" i="14"/>
  <c r="EF105" i="14"/>
  <c r="CM105" i="14"/>
  <c r="DB105" i="14"/>
  <c r="DM105" i="14"/>
  <c r="AH105" i="14"/>
  <c r="DD105" i="14"/>
  <c r="DS105" i="14"/>
  <c r="BJ105" i="14"/>
  <c r="CO105" i="14"/>
  <c r="BF105" i="14"/>
  <c r="T105" i="14"/>
  <c r="AB105" i="14"/>
  <c r="DW105" i="14"/>
  <c r="BN105" i="14"/>
  <c r="CK105" i="14"/>
  <c r="AJ105" i="14"/>
  <c r="AY105" i="14"/>
  <c r="DU105" i="14"/>
  <c r="EA105" i="14"/>
  <c r="CZ105" i="14"/>
  <c r="CP105" i="14"/>
  <c r="AQ105" i="14"/>
  <c r="EL105" i="14"/>
  <c r="AG105" i="14"/>
  <c r="EC105" i="14"/>
  <c r="DG105" i="14"/>
  <c r="AN105" i="14"/>
  <c r="DR105" i="14"/>
  <c r="BW105" i="14"/>
  <c r="BU105" i="14"/>
  <c r="CT105" i="14"/>
  <c r="V105" i="14"/>
  <c r="BD105" i="14"/>
  <c r="DK105" i="14"/>
  <c r="CQ105" i="14"/>
  <c r="W105" i="14"/>
  <c r="EM105" i="14"/>
  <c r="BO105" i="14"/>
  <c r="CN105" i="14"/>
  <c r="CV105" i="14"/>
  <c r="AX105" i="14"/>
  <c r="DE105" i="14"/>
  <c r="CJ105" i="14"/>
  <c r="BY105" i="14"/>
  <c r="DA105" i="14"/>
  <c r="BK105" i="14"/>
  <c r="AT105" i="14"/>
  <c r="P105" i="14"/>
  <c r="EI105" i="14"/>
  <c r="AM105" i="14"/>
  <c r="AK105" i="14"/>
  <c r="BP105" i="14"/>
  <c r="DC105" i="14"/>
  <c r="AD105" i="14"/>
  <c r="DO105" i="14"/>
  <c r="Z105" i="14"/>
  <c r="BA105" i="14"/>
  <c r="AR105" i="14"/>
  <c r="BH105" i="14"/>
  <c r="DI105" i="14"/>
  <c r="DX353" i="14"/>
  <c r="CR353" i="14"/>
  <c r="BL353" i="14"/>
  <c r="AF353" i="14"/>
  <c r="DY353" i="14"/>
  <c r="CS353" i="14"/>
  <c r="BS353" i="14"/>
  <c r="BO353" i="14"/>
  <c r="EB353" i="14"/>
  <c r="DL353" i="14"/>
  <c r="CV353" i="14"/>
  <c r="EJ353" i="14"/>
  <c r="EK353" i="14"/>
  <c r="DE353" i="14"/>
  <c r="BC353" i="14"/>
  <c r="AI353" i="14"/>
  <c r="DZ353" i="14"/>
  <c r="CT353" i="14"/>
  <c r="BN353" i="14"/>
  <c r="AH353" i="14"/>
  <c r="EA353" i="14"/>
  <c r="CU353" i="14"/>
  <c r="AC353" i="14"/>
  <c r="CC353" i="14"/>
  <c r="AO353" i="14"/>
  <c r="R353" i="14"/>
  <c r="CE353" i="14"/>
  <c r="AL353" i="14"/>
  <c r="AY353" i="14"/>
  <c r="AD353" i="14"/>
  <c r="AW353" i="14"/>
  <c r="BQ353" i="14"/>
  <c r="DO353" i="14"/>
  <c r="CZ353" i="14"/>
  <c r="BD353" i="14"/>
  <c r="BT353" i="14"/>
  <c r="DA353" i="14"/>
  <c r="AM353" i="14"/>
  <c r="BG353" i="14"/>
  <c r="BH353" i="14"/>
  <c r="AJ353" i="14"/>
  <c r="AR353" i="14"/>
  <c r="DM353" i="14"/>
  <c r="CA353" i="14"/>
  <c r="AA353" i="14"/>
  <c r="DB353" i="14"/>
  <c r="BF353" i="14"/>
  <c r="BV353" i="14"/>
  <c r="DC353" i="14"/>
  <c r="AU353" i="14"/>
  <c r="BU353" i="14"/>
  <c r="AT353" i="14"/>
  <c r="ED353" i="14"/>
  <c r="CY353" i="14"/>
  <c r="BJ353" i="14"/>
  <c r="EL353" i="14"/>
  <c r="AQ353" i="14"/>
  <c r="CJ353" i="14"/>
  <c r="AV353" i="14"/>
  <c r="S353" i="14"/>
  <c r="CK353" i="14"/>
  <c r="BY353" i="14"/>
  <c r="Y353" i="14"/>
  <c r="AZ353" i="14"/>
  <c r="CN353" i="14"/>
  <c r="Q353" i="14"/>
  <c r="CW353" i="14"/>
  <c r="BI353" i="14"/>
  <c r="BE353" i="14"/>
  <c r="CL353" i="14"/>
  <c r="AX353" i="14"/>
  <c r="P353" i="14"/>
  <c r="CM353" i="14"/>
  <c r="CD353" i="14"/>
  <c r="CB353" i="14"/>
  <c r="DG353" i="14"/>
  <c r="CX353" i="14"/>
  <c r="BK353" i="14"/>
  <c r="DW353" i="14"/>
  <c r="EM353" i="14"/>
  <c r="DN353" i="14"/>
  <c r="DP353" i="14"/>
  <c r="EF353" i="14"/>
  <c r="AN353" i="14"/>
  <c r="DQ353" i="14"/>
  <c r="EG353" i="14"/>
  <c r="AS353" i="14"/>
  <c r="BP353" i="14"/>
  <c r="U353" i="14"/>
  <c r="AB353" i="14"/>
  <c r="EC353" i="14"/>
  <c r="N353" i="14"/>
  <c r="CG353" i="14"/>
  <c r="DR353" i="14"/>
  <c r="EH353" i="14"/>
  <c r="AP353" i="14"/>
  <c r="DS353" i="14"/>
  <c r="EI353" i="14"/>
  <c r="BA353" i="14"/>
  <c r="DF353" i="14"/>
  <c r="W353" i="14"/>
  <c r="BR353" i="14"/>
  <c r="DV353" i="14"/>
  <c r="CQ353" i="14"/>
  <c r="BB353" i="14"/>
  <c r="CI353" i="14"/>
  <c r="BM353" i="14"/>
  <c r="DU353" i="14"/>
  <c r="DD353" i="14"/>
  <c r="BW353" i="14"/>
  <c r="CP353" i="14"/>
  <c r="X353" i="14"/>
  <c r="DT353" i="14"/>
  <c r="V353" i="14"/>
  <c r="Z353" i="14"/>
  <c r="CH353" i="14"/>
  <c r="AE353" i="14"/>
  <c r="DI353" i="14"/>
  <c r="CO353" i="14"/>
  <c r="AG353" i="14"/>
  <c r="DK353" i="14"/>
  <c r="AK353" i="14"/>
  <c r="BZ353" i="14"/>
  <c r="DH353" i="14"/>
  <c r="T353" i="14"/>
  <c r="BX353" i="14"/>
  <c r="DJ353" i="14"/>
  <c r="CF353" i="14"/>
  <c r="EE353" i="14"/>
  <c r="BA345" i="14"/>
  <c r="CG345" i="14"/>
  <c r="AB345" i="14"/>
  <c r="U345" i="14"/>
  <c r="BH345" i="14"/>
  <c r="BX345" i="14"/>
  <c r="DM345" i="14"/>
  <c r="N345" i="14"/>
  <c r="AQ345" i="14"/>
  <c r="BW345" i="14"/>
  <c r="DB345" i="14"/>
  <c r="EH345" i="14"/>
  <c r="AP345" i="14"/>
  <c r="BV345" i="14"/>
  <c r="DC345" i="14"/>
  <c r="EI345" i="14"/>
  <c r="BK345" i="14"/>
  <c r="Q345" i="14"/>
  <c r="DQ345" i="14"/>
  <c r="CB345" i="14"/>
  <c r="EC345" i="14"/>
  <c r="P345" i="14"/>
  <c r="BE345" i="14"/>
  <c r="CC345" i="14"/>
  <c r="BJ345" i="14"/>
  <c r="EL345" i="14"/>
  <c r="EM345" i="14"/>
  <c r="EE345" i="14"/>
  <c r="ED345" i="14"/>
  <c r="AJ345" i="14"/>
  <c r="CP345" i="14"/>
  <c r="CQ345" i="14"/>
  <c r="BQ345" i="14"/>
  <c r="AS345" i="14"/>
  <c r="EK345" i="14"/>
  <c r="CF345" i="14"/>
  <c r="BY345" i="14"/>
  <c r="DD345" i="14"/>
  <c r="CV345" i="14"/>
  <c r="DE345" i="14"/>
  <c r="BR345" i="14"/>
  <c r="AI345" i="14"/>
  <c r="EA345" i="14"/>
  <c r="CT345" i="14"/>
  <c r="BO345" i="14"/>
  <c r="AH345" i="14"/>
  <c r="DZ345" i="14"/>
  <c r="CU345" i="14"/>
  <c r="DL345" i="14"/>
  <c r="AO345" i="14"/>
  <c r="BU345" i="14"/>
  <c r="CZ345" i="14"/>
  <c r="EF345" i="14"/>
  <c r="AN345" i="14"/>
  <c r="BT345" i="14"/>
  <c r="DA345" i="14"/>
  <c r="EG345" i="14"/>
  <c r="AU345" i="14"/>
  <c r="AT345" i="14"/>
  <c r="CH345" i="14"/>
  <c r="CX345" i="14"/>
  <c r="CY345" i="14"/>
  <c r="CI345" i="14"/>
  <c r="BC345" i="14"/>
  <c r="AV345" i="14"/>
  <c r="DU345" i="14"/>
  <c r="BI345" i="14"/>
  <c r="CN345" i="14"/>
  <c r="BB345" i="14"/>
  <c r="DK345" i="14"/>
  <c r="AY345" i="14"/>
  <c r="DJ345" i="14"/>
  <c r="EB345" i="14"/>
  <c r="DY345" i="14"/>
  <c r="BM345" i="14"/>
  <c r="DX345" i="14"/>
  <c r="BN345" i="14"/>
  <c r="BZ345" i="14"/>
  <c r="BS345" i="14"/>
  <c r="AE345" i="14"/>
  <c r="DP345" i="14"/>
  <c r="DS345" i="14"/>
  <c r="DW345" i="14"/>
  <c r="BG345" i="14"/>
  <c r="BP345" i="14"/>
  <c r="DR345" i="14"/>
  <c r="DV345" i="14"/>
  <c r="BF345" i="14"/>
  <c r="DT345" i="14"/>
  <c r="DI345" i="14"/>
  <c r="AW345" i="14"/>
  <c r="DH345" i="14"/>
  <c r="AX345" i="14"/>
  <c r="DG345" i="14"/>
  <c r="AL345" i="14"/>
  <c r="DO345" i="14"/>
  <c r="V345" i="14"/>
  <c r="AK345" i="14"/>
  <c r="AR345" i="14"/>
  <c r="AA345" i="14"/>
  <c r="Z345" i="14"/>
  <c r="AG345" i="14"/>
  <c r="AF345" i="14"/>
  <c r="CA345" i="14"/>
  <c r="BL345" i="14"/>
  <c r="AC345" i="14"/>
  <c r="AZ345" i="14"/>
  <c r="S345" i="14"/>
  <c r="R345" i="14"/>
  <c r="Y345" i="14"/>
  <c r="X345" i="14"/>
  <c r="DF345" i="14"/>
  <c r="W345" i="14"/>
  <c r="T345" i="14"/>
  <c r="CW345" i="14"/>
  <c r="CL345" i="14"/>
  <c r="CM345" i="14"/>
  <c r="CR345" i="14"/>
  <c r="CS345" i="14"/>
  <c r="BD345" i="14"/>
  <c r="AD345" i="14"/>
  <c r="EJ345" i="14"/>
  <c r="CO345" i="14"/>
  <c r="CD345" i="14"/>
  <c r="CE345" i="14"/>
  <c r="CJ345" i="14"/>
  <c r="CK345" i="14"/>
  <c r="AM345" i="14"/>
  <c r="DN345" i="14"/>
  <c r="BB161" i="14"/>
  <c r="BF161" i="14"/>
  <c r="BZ161" i="14"/>
  <c r="CD161" i="14"/>
  <c r="CX161" i="14"/>
  <c r="DB161" i="14"/>
  <c r="AE161" i="14"/>
  <c r="CQ161" i="14"/>
  <c r="DN161" i="14"/>
  <c r="DR161" i="14"/>
  <c r="EL161" i="14"/>
  <c r="S161" i="14"/>
  <c r="AM161" i="14"/>
  <c r="AQ161" i="14"/>
  <c r="BM161" i="14"/>
  <c r="DY161" i="14"/>
  <c r="CI161" i="14"/>
  <c r="CM161" i="14"/>
  <c r="DG161" i="14"/>
  <c r="DK161" i="14"/>
  <c r="EE161" i="14"/>
  <c r="EI161" i="14"/>
  <c r="BP161" i="14"/>
  <c r="EB161" i="14"/>
  <c r="Y161" i="14"/>
  <c r="BU161" i="14"/>
  <c r="AB161" i="14"/>
  <c r="BX161" i="14"/>
  <c r="AA161" i="14"/>
  <c r="BW161" i="14"/>
  <c r="BV161" i="14"/>
  <c r="CP161" i="14"/>
  <c r="BI161" i="14"/>
  <c r="BE161" i="14"/>
  <c r="CG161" i="14"/>
  <c r="CC161" i="14"/>
  <c r="DE161" i="14"/>
  <c r="DA161" i="14"/>
  <c r="AI161" i="14"/>
  <c r="CU161" i="14"/>
  <c r="DU161" i="14"/>
  <c r="DQ161" i="14"/>
  <c r="N161" i="14"/>
  <c r="R161" i="14"/>
  <c r="AL161" i="14"/>
  <c r="AP161" i="14"/>
  <c r="AK161" i="14"/>
  <c r="CW161" i="14"/>
  <c r="CH161" i="14"/>
  <c r="CL161" i="14"/>
  <c r="DF161" i="14"/>
  <c r="DJ161" i="14"/>
  <c r="ED161" i="14"/>
  <c r="EH161" i="14"/>
  <c r="X161" i="14"/>
  <c r="CJ161" i="14"/>
  <c r="BA161" i="14"/>
  <c r="AH161" i="14"/>
  <c r="AN161" i="14"/>
  <c r="BJ161" i="14"/>
  <c r="AU161" i="14"/>
  <c r="BN161" i="14"/>
  <c r="AT161" i="14"/>
  <c r="V161" i="14"/>
  <c r="AV161" i="14"/>
  <c r="BH161" i="14"/>
  <c r="BT161" i="14"/>
  <c r="CF161" i="14"/>
  <c r="CR161" i="14"/>
  <c r="DD161" i="14"/>
  <c r="BK161" i="14"/>
  <c r="DW161" i="14"/>
  <c r="DH161" i="14"/>
  <c r="DT161" i="14"/>
  <c r="EF161" i="14"/>
  <c r="U161" i="14"/>
  <c r="Q161" i="14"/>
  <c r="AS161" i="14"/>
  <c r="AO161" i="14"/>
  <c r="AG161" i="14"/>
  <c r="CS161" i="14"/>
  <c r="CO161" i="14"/>
  <c r="CK161" i="14"/>
  <c r="DM161" i="14"/>
  <c r="DI161" i="14"/>
  <c r="EK161" i="14"/>
  <c r="EG161" i="14"/>
  <c r="AJ161" i="14"/>
  <c r="CV161" i="14"/>
  <c r="AW161" i="14"/>
  <c r="CT161" i="14"/>
  <c r="AZ161" i="14"/>
  <c r="DV161" i="14"/>
  <c r="AY161" i="14"/>
  <c r="DZ161" i="14"/>
  <c r="AD161" i="14"/>
  <c r="BR161" i="14"/>
  <c r="CE161" i="14"/>
  <c r="EA161" i="14"/>
  <c r="T161" i="14"/>
  <c r="EC161" i="14"/>
  <c r="DL161" i="14"/>
  <c r="DP161" i="14"/>
  <c r="BL161" i="14"/>
  <c r="AX161" i="14"/>
  <c r="BC161" i="14"/>
  <c r="CY161" i="14"/>
  <c r="DO161" i="14"/>
  <c r="AF161" i="14"/>
  <c r="CB161" i="14"/>
  <c r="DX161" i="14"/>
  <c r="AC161" i="14"/>
  <c r="W161" i="14"/>
  <c r="BG161" i="14"/>
  <c r="DC161" i="14"/>
  <c r="DS161" i="14"/>
  <c r="AR161" i="14"/>
  <c r="CN161" i="14"/>
  <c r="EJ161" i="14"/>
  <c r="BY161" i="14"/>
  <c r="BS161" i="14"/>
  <c r="EM161" i="14"/>
  <c r="P161" i="14"/>
  <c r="BQ161" i="14"/>
  <c r="Z161" i="14"/>
  <c r="CA161" i="14"/>
  <c r="CZ161" i="14"/>
  <c r="BO161" i="14"/>
  <c r="BD161" i="14"/>
  <c r="BV194" i="14"/>
  <c r="BZ194" i="14"/>
  <c r="CL194" i="14"/>
  <c r="CP194" i="14"/>
  <c r="BL194" i="14"/>
  <c r="AV194" i="14"/>
  <c r="AF194" i="14"/>
  <c r="Q194" i="14"/>
  <c r="AP194" i="14"/>
  <c r="AT194" i="14"/>
  <c r="BF194" i="14"/>
  <c r="BJ194" i="14"/>
  <c r="EE194" i="14"/>
  <c r="DO194" i="14"/>
  <c r="CY194" i="14"/>
  <c r="W194" i="14"/>
  <c r="EH194" i="14"/>
  <c r="EL194" i="14"/>
  <c r="AA194" i="14"/>
  <c r="AE194" i="14"/>
  <c r="BM194" i="14"/>
  <c r="AW194" i="14"/>
  <c r="AG194" i="14"/>
  <c r="DM194" i="14"/>
  <c r="BQ194" i="14"/>
  <c r="DN194" i="14"/>
  <c r="CZ194" i="14"/>
  <c r="DL194" i="14"/>
  <c r="DF194" i="14"/>
  <c r="DH194" i="14"/>
  <c r="CE194" i="14"/>
  <c r="CT194" i="14"/>
  <c r="BW194" i="14"/>
  <c r="BA194" i="14"/>
  <c r="CJ194" i="14"/>
  <c r="BN194" i="14"/>
  <c r="BB194" i="14"/>
  <c r="R194" i="14"/>
  <c r="AQ194" i="14"/>
  <c r="AK194" i="14"/>
  <c r="BD194" i="14"/>
  <c r="DY194" i="14"/>
  <c r="EC194" i="14"/>
  <c r="P194" i="14"/>
  <c r="EI194" i="14"/>
  <c r="N194" i="14"/>
  <c r="Y194" i="14"/>
  <c r="BO194" i="14"/>
  <c r="BC194" i="14"/>
  <c r="CO194" i="14"/>
  <c r="DA194" i="14"/>
  <c r="CX194" i="14"/>
  <c r="DP194" i="14"/>
  <c r="DB194" i="14"/>
  <c r="CR194" i="14"/>
  <c r="DZ194" i="14"/>
  <c r="BU194" i="14"/>
  <c r="CN194" i="14"/>
  <c r="CQ194" i="14"/>
  <c r="BR194" i="14"/>
  <c r="AJ194" i="14"/>
  <c r="CC194" i="14"/>
  <c r="AO194" i="14"/>
  <c r="BH194" i="14"/>
  <c r="BK194" i="14"/>
  <c r="EK194" i="14"/>
  <c r="CU194" i="14"/>
  <c r="CI194" i="14"/>
  <c r="EG194" i="14"/>
  <c r="U194" i="14"/>
  <c r="X194" i="14"/>
  <c r="BS194" i="14"/>
  <c r="CW194" i="14"/>
  <c r="V194" i="14"/>
  <c r="DQ194" i="14"/>
  <c r="CF194" i="14"/>
  <c r="EB194" i="14"/>
  <c r="DR194" i="14"/>
  <c r="S194" i="14"/>
  <c r="DS194" i="14"/>
  <c r="BT194" i="14"/>
  <c r="CM194" i="14"/>
  <c r="BI194" i="14"/>
  <c r="AZ194" i="14"/>
  <c r="AH194" i="14"/>
  <c r="CD194" i="14"/>
  <c r="AN194" i="14"/>
  <c r="BG194" i="14"/>
  <c r="AS194" i="14"/>
  <c r="DK194" i="14"/>
  <c r="CS194" i="14"/>
  <c r="CB194" i="14"/>
  <c r="EF194" i="14"/>
  <c r="AB194" i="14"/>
  <c r="AD194" i="14"/>
  <c r="DE194" i="14"/>
  <c r="AI194" i="14"/>
  <c r="CG194" i="14"/>
  <c r="BY194" i="14"/>
  <c r="DD194" i="14"/>
  <c r="CV194" i="14"/>
  <c r="DV194" i="14"/>
  <c r="DW194" i="14"/>
  <c r="DJ194" i="14"/>
  <c r="CK194" i="14"/>
  <c r="AR194" i="14"/>
  <c r="DI194" i="14"/>
  <c r="Z194" i="14"/>
  <c r="CH194" i="14"/>
  <c r="DX194" i="14"/>
  <c r="BP194" i="14"/>
  <c r="AU194" i="14"/>
  <c r="DU194" i="14"/>
  <c r="AC194" i="14"/>
  <c r="ED194" i="14"/>
  <c r="DC194" i="14"/>
  <c r="CA194" i="14"/>
  <c r="AL194" i="14"/>
  <c r="EA194" i="14"/>
  <c r="EM194" i="14"/>
  <c r="AM194" i="14"/>
  <c r="T194" i="14"/>
  <c r="BX194" i="14"/>
  <c r="AY194" i="14"/>
  <c r="AX194" i="14"/>
  <c r="DT194" i="14"/>
  <c r="BE194" i="14"/>
  <c r="DG194" i="14"/>
  <c r="EJ194" i="14"/>
  <c r="EA261" i="14"/>
  <c r="EE261" i="14"/>
  <c r="DS261" i="14"/>
  <c r="DW261" i="14"/>
  <c r="T261" i="14"/>
  <c r="P261" i="14"/>
  <c r="AQ261" i="14"/>
  <c r="DC261" i="14"/>
  <c r="CV261" i="14"/>
  <c r="CR261" i="14"/>
  <c r="CN261" i="14"/>
  <c r="CJ261" i="14"/>
  <c r="DL261" i="14"/>
  <c r="DH261" i="14"/>
  <c r="AL261" i="14"/>
  <c r="CX261" i="14"/>
  <c r="AG261" i="14"/>
  <c r="Y261" i="14"/>
  <c r="AW261" i="14"/>
  <c r="EF261" i="14"/>
  <c r="BN261" i="14"/>
  <c r="BF261" i="14"/>
  <c r="CD261" i="14"/>
  <c r="EK261" i="14"/>
  <c r="AH261" i="14"/>
  <c r="Z261" i="14"/>
  <c r="AX261" i="14"/>
  <c r="EJ261" i="14"/>
  <c r="BM261" i="14"/>
  <c r="BE261" i="14"/>
  <c r="CC261" i="14"/>
  <c r="EG261" i="14"/>
  <c r="DV261" i="14"/>
  <c r="DZ261" i="14"/>
  <c r="DN261" i="14"/>
  <c r="DR261" i="14"/>
  <c r="EL261" i="14"/>
  <c r="S261" i="14"/>
  <c r="W261" i="14"/>
  <c r="AU261" i="14"/>
  <c r="DG261" i="14"/>
  <c r="CU261" i="14"/>
  <c r="CY261" i="14"/>
  <c r="CM261" i="14"/>
  <c r="CQ261" i="14"/>
  <c r="DK261" i="14"/>
  <c r="DO261" i="14"/>
  <c r="AP261" i="14"/>
  <c r="DB261" i="14"/>
  <c r="AM261" i="14"/>
  <c r="AE261" i="14"/>
  <c r="BC261" i="14"/>
  <c r="CZ261" i="14"/>
  <c r="BL261" i="14"/>
  <c r="BD261" i="14"/>
  <c r="CB261" i="14"/>
  <c r="DE261" i="14"/>
  <c r="AF261" i="14"/>
  <c r="X261" i="14"/>
  <c r="AV261" i="14"/>
  <c r="DD261" i="14"/>
  <c r="BS261" i="14"/>
  <c r="BK261" i="14"/>
  <c r="CI261" i="14"/>
  <c r="DA261" i="14"/>
  <c r="EC261" i="14"/>
  <c r="DY261" i="14"/>
  <c r="DU261" i="14"/>
  <c r="DQ261" i="14"/>
  <c r="N261" i="14"/>
  <c r="R261" i="14"/>
  <c r="BW261" i="14"/>
  <c r="EI261" i="14"/>
  <c r="CP261" i="14"/>
  <c r="CT261" i="14"/>
  <c r="CH261" i="14"/>
  <c r="CL261" i="14"/>
  <c r="DF261" i="14"/>
  <c r="DJ261" i="14"/>
  <c r="BR261" i="14"/>
  <c r="ED261" i="14"/>
  <c r="AK261" i="14"/>
  <c r="AC261" i="14"/>
  <c r="BA261" i="14"/>
  <c r="BT261" i="14"/>
  <c r="BJ261" i="14"/>
  <c r="BB261" i="14"/>
  <c r="BZ261" i="14"/>
  <c r="BY261" i="14"/>
  <c r="AD261" i="14"/>
  <c r="V261" i="14"/>
  <c r="AT261" i="14"/>
  <c r="BX261" i="14"/>
  <c r="BQ261" i="14"/>
  <c r="BI261" i="14"/>
  <c r="CG261" i="14"/>
  <c r="BU261" i="14"/>
  <c r="DX261" i="14"/>
  <c r="Q261" i="14"/>
  <c r="CS261" i="14"/>
  <c r="DI261" i="14"/>
  <c r="AA261" i="14"/>
  <c r="BH261" i="14"/>
  <c r="AB261" i="14"/>
  <c r="BG261" i="14"/>
  <c r="DT261" i="14"/>
  <c r="CA261" i="14"/>
  <c r="CO261" i="14"/>
  <c r="BV261" i="14"/>
  <c r="AY261" i="14"/>
  <c r="CF261" i="14"/>
  <c r="AZ261" i="14"/>
  <c r="CE261" i="14"/>
  <c r="DP261" i="14"/>
  <c r="EM261" i="14"/>
  <c r="CK261" i="14"/>
  <c r="EH261" i="14"/>
  <c r="AN261" i="14"/>
  <c r="AS261" i="14"/>
  <c r="AR261" i="14"/>
  <c r="AO261" i="14"/>
  <c r="DM261" i="14"/>
  <c r="BO261" i="14"/>
  <c r="EB261" i="14"/>
  <c r="AI261" i="14"/>
  <c r="U261" i="14"/>
  <c r="BP261" i="14"/>
  <c r="CW261" i="14"/>
  <c r="AJ261" i="14"/>
  <c r="CK135" i="14"/>
  <c r="BF135" i="14"/>
  <c r="Y135" i="14"/>
  <c r="DQ135" i="14"/>
  <c r="CL135" i="14"/>
  <c r="BG135" i="14"/>
  <c r="AB135" i="14"/>
  <c r="DT135" i="14"/>
  <c r="CQ135" i="14"/>
  <c r="BD135" i="14"/>
  <c r="AE135" i="14"/>
  <c r="DW135" i="14"/>
  <c r="CJ135" i="14"/>
  <c r="BE135" i="14"/>
  <c r="Z135" i="14"/>
  <c r="DR135" i="14"/>
  <c r="CM135" i="14"/>
  <c r="BH135" i="14"/>
  <c r="AA135" i="14"/>
  <c r="DS135" i="14"/>
  <c r="CN135" i="14"/>
  <c r="BI135" i="14"/>
  <c r="V135" i="14"/>
  <c r="DN135" i="14"/>
  <c r="CO135" i="14"/>
  <c r="CH135" i="14"/>
  <c r="DE135" i="14"/>
  <c r="DM135" i="14"/>
  <c r="DP135" i="14"/>
  <c r="CW135" i="14"/>
  <c r="DH135" i="14"/>
  <c r="EF135" i="14"/>
  <c r="BJ135" i="14"/>
  <c r="R135" i="14"/>
  <c r="AX135" i="14"/>
  <c r="CC135" i="14"/>
  <c r="DI135" i="14"/>
  <c r="S135" i="14"/>
  <c r="AY135" i="14"/>
  <c r="CF135" i="14"/>
  <c r="DL135" i="14"/>
  <c r="P135" i="14"/>
  <c r="AV135" i="14"/>
  <c r="CI135" i="14"/>
  <c r="DO135" i="14"/>
  <c r="Q135" i="14"/>
  <c r="AW135" i="14"/>
  <c r="CD135" i="14"/>
  <c r="DJ135" i="14"/>
  <c r="T135" i="14"/>
  <c r="AZ135" i="14"/>
  <c r="CE135" i="14"/>
  <c r="DK135" i="14"/>
  <c r="U135" i="14"/>
  <c r="BA135" i="14"/>
  <c r="BZ135" i="14"/>
  <c r="DF135" i="14"/>
  <c r="BB135" i="14"/>
  <c r="BS135" i="14"/>
  <c r="N135" i="14"/>
  <c r="EL135" i="14"/>
  <c r="BR135" i="14"/>
  <c r="W135" i="14"/>
  <c r="AO135" i="14"/>
  <c r="DD135" i="14"/>
  <c r="BV135" i="14"/>
  <c r="AH135" i="14"/>
  <c r="EG135" i="14"/>
  <c r="CS135" i="14"/>
  <c r="BW135" i="14"/>
  <c r="AI135" i="14"/>
  <c r="EJ135" i="14"/>
  <c r="CV135" i="14"/>
  <c r="BT135" i="14"/>
  <c r="AF135" i="14"/>
  <c r="EM135" i="14"/>
  <c r="CY135" i="14"/>
  <c r="BU135" i="14"/>
  <c r="AG135" i="14"/>
  <c r="EH135" i="14"/>
  <c r="CT135" i="14"/>
  <c r="BX135" i="14"/>
  <c r="AJ135" i="14"/>
  <c r="EI135" i="14"/>
  <c r="CU135" i="14"/>
  <c r="BY135" i="14"/>
  <c r="AK135" i="14"/>
  <c r="ED135" i="14"/>
  <c r="CP135" i="14"/>
  <c r="AC135" i="14"/>
  <c r="AL135" i="14"/>
  <c r="AT135" i="14"/>
  <c r="BK135" i="14"/>
  <c r="AD135" i="14"/>
  <c r="BC135" i="14"/>
  <c r="AM135" i="14"/>
  <c r="CR135" i="14"/>
  <c r="BN135" i="14"/>
  <c r="AU135" i="14"/>
  <c r="DY135" i="14"/>
  <c r="CX135" i="14"/>
  <c r="BO135" i="14"/>
  <c r="DG135" i="14"/>
  <c r="EB135" i="14"/>
  <c r="AR135" i="14"/>
  <c r="BL135" i="14"/>
  <c r="DA135" i="14"/>
  <c r="EE135" i="14"/>
  <c r="AP135" i="14"/>
  <c r="BM135" i="14"/>
  <c r="DB135" i="14"/>
  <c r="DZ135" i="14"/>
  <c r="AQ135" i="14"/>
  <c r="BP135" i="14"/>
  <c r="AN135" i="14"/>
  <c r="EA135" i="14"/>
  <c r="DC135" i="14"/>
  <c r="BQ135" i="14"/>
  <c r="CZ135" i="14"/>
  <c r="DV135" i="14"/>
  <c r="AS135" i="14"/>
  <c r="DU135" i="14"/>
  <c r="DX135" i="14"/>
  <c r="CG135" i="14"/>
  <c r="X135" i="14"/>
  <c r="EK135" i="14"/>
  <c r="CB135" i="14"/>
  <c r="EC135" i="14"/>
  <c r="CA135" i="14"/>
  <c r="CA242" i="14"/>
  <c r="BA242" i="14"/>
  <c r="EF242" i="14"/>
  <c r="DF242" i="14"/>
  <c r="BV242" i="14"/>
  <c r="AN242" i="14"/>
  <c r="T242" i="14"/>
  <c r="EM242" i="14"/>
  <c r="CG242" i="14"/>
  <c r="AY242" i="14"/>
  <c r="EL242" i="14"/>
  <c r="DL242" i="14"/>
  <c r="BT242" i="14"/>
  <c r="AT242" i="14"/>
  <c r="DQ242" i="14"/>
  <c r="BL242" i="14"/>
  <c r="CE242" i="14"/>
  <c r="AG242" i="14"/>
  <c r="U242" i="14"/>
  <c r="CT242" i="14"/>
  <c r="BZ242" i="14"/>
  <c r="AZ242" i="14"/>
  <c r="DI242" i="14"/>
  <c r="EC242" i="14"/>
  <c r="BU242" i="14"/>
  <c r="AU242" i="14"/>
  <c r="EH242" i="14"/>
  <c r="CZ242" i="14"/>
  <c r="AB242" i="14"/>
  <c r="AP242" i="14"/>
  <c r="EI242" i="14"/>
  <c r="CB242" i="14"/>
  <c r="DS242" i="14"/>
  <c r="EE242" i="14"/>
  <c r="AS242" i="14"/>
  <c r="BM242" i="14"/>
  <c r="CX242" i="14"/>
  <c r="DZ242" i="14"/>
  <c r="AF242" i="14"/>
  <c r="CS242" i="14"/>
  <c r="DM242" i="14"/>
  <c r="EK242" i="14"/>
  <c r="AQ242" i="14"/>
  <c r="BS242" i="14"/>
  <c r="DD242" i="14"/>
  <c r="DX242" i="14"/>
  <c r="AL242" i="14"/>
  <c r="CK242" i="14"/>
  <c r="DE242" i="14"/>
  <c r="BE242" i="14"/>
  <c r="Y242" i="14"/>
  <c r="DR242" i="14"/>
  <c r="CL242" i="14"/>
  <c r="ED242" i="14"/>
  <c r="AR242" i="14"/>
  <c r="CM242" i="14"/>
  <c r="CW242" i="14"/>
  <c r="DY242" i="14"/>
  <c r="AM242" i="14"/>
  <c r="S242" i="14"/>
  <c r="CR242" i="14"/>
  <c r="CF242" i="14"/>
  <c r="AH242" i="14"/>
  <c r="DA242" i="14"/>
  <c r="DU242" i="14"/>
  <c r="BQ242" i="14"/>
  <c r="AK242" i="14"/>
  <c r="DV242" i="14"/>
  <c r="CP242" i="14"/>
  <c r="BD242" i="14"/>
  <c r="X242" i="14"/>
  <c r="EG242" i="14"/>
  <c r="N242" i="14"/>
  <c r="BO242" i="14"/>
  <c r="AI242" i="14"/>
  <c r="EB242" i="14"/>
  <c r="CV242" i="14"/>
  <c r="BJ242" i="14"/>
  <c r="AD242" i="14"/>
  <c r="BN242" i="14"/>
  <c r="DK242" i="14"/>
  <c r="AW242" i="14"/>
  <c r="Q242" i="14"/>
  <c r="DJ242" i="14"/>
  <c r="CC242" i="14"/>
  <c r="BP242" i="14"/>
  <c r="AJ242" i="14"/>
  <c r="DW242" i="14"/>
  <c r="BR242" i="14"/>
  <c r="BK242" i="14"/>
  <c r="AE242" i="14"/>
  <c r="DP242" i="14"/>
  <c r="CJ242" i="14"/>
  <c r="BF242" i="14"/>
  <c r="Z242" i="14"/>
  <c r="CD242" i="14"/>
  <c r="EJ242" i="14"/>
  <c r="DN242" i="14"/>
  <c r="DG242" i="14"/>
  <c r="DT242" i="14"/>
  <c r="CY242" i="14"/>
  <c r="DB242" i="14"/>
  <c r="CQ242" i="14"/>
  <c r="DH242" i="14"/>
  <c r="DO242" i="14"/>
  <c r="AA242" i="14"/>
  <c r="CU242" i="14"/>
  <c r="CN242" i="14"/>
  <c r="BX242" i="14"/>
  <c r="V242" i="14"/>
  <c r="EA242" i="14"/>
  <c r="BY242" i="14"/>
  <c r="DC242" i="14"/>
  <c r="BI242" i="14"/>
  <c r="AV242" i="14"/>
  <c r="BG242" i="14"/>
  <c r="BB242" i="14"/>
  <c r="AO242" i="14"/>
  <c r="BH242" i="14"/>
  <c r="BC242" i="14"/>
  <c r="AX242" i="14"/>
  <c r="CI242" i="14"/>
  <c r="CH242" i="14"/>
  <c r="BW242" i="14"/>
  <c r="W242" i="14"/>
  <c r="R242" i="14"/>
  <c r="AC242" i="14"/>
  <c r="P242" i="14"/>
  <c r="CO242" i="14"/>
  <c r="CH109" i="14"/>
  <c r="CL109" i="14"/>
  <c r="CX109" i="14"/>
  <c r="DB109" i="14"/>
  <c r="BZ109" i="14"/>
  <c r="DV109" i="14"/>
  <c r="DF109" i="14"/>
  <c r="CW109" i="14"/>
  <c r="V109" i="14"/>
  <c r="Z109" i="14"/>
  <c r="AL109" i="14"/>
  <c r="AP109" i="14"/>
  <c r="CG109" i="14"/>
  <c r="EC109" i="14"/>
  <c r="DM109" i="14"/>
  <c r="CS109" i="14"/>
  <c r="DN109" i="14"/>
  <c r="DR109" i="14"/>
  <c r="ED109" i="14"/>
  <c r="EH109" i="14"/>
  <c r="EL109" i="14"/>
  <c r="W109" i="14"/>
  <c r="BS109" i="14"/>
  <c r="BC109" i="14"/>
  <c r="AF109" i="14"/>
  <c r="BV109" i="14"/>
  <c r="CU109" i="14"/>
  <c r="BU109" i="14"/>
  <c r="AI109" i="14"/>
  <c r="BT109" i="14"/>
  <c r="CV109" i="14"/>
  <c r="AV109" i="14"/>
  <c r="P109" i="14"/>
  <c r="CN109" i="14"/>
  <c r="CJ109" i="14"/>
  <c r="DD109" i="14"/>
  <c r="CZ109" i="14"/>
  <c r="CD109" i="14"/>
  <c r="DZ109" i="14"/>
  <c r="CO109" i="14"/>
  <c r="DE109" i="14"/>
  <c r="CF109" i="14"/>
  <c r="DL109" i="14"/>
  <c r="CP109" i="14"/>
  <c r="AA109" i="14"/>
  <c r="AS109" i="14"/>
  <c r="AN109" i="14"/>
  <c r="CI109" i="14"/>
  <c r="DK109" i="14"/>
  <c r="CT109" i="14"/>
  <c r="DS109" i="14"/>
  <c r="EK109" i="14"/>
  <c r="EF109" i="14"/>
  <c r="Q109" i="14"/>
  <c r="BA109" i="14"/>
  <c r="AM109" i="14"/>
  <c r="BR109" i="14"/>
  <c r="BI109" i="14"/>
  <c r="BP109" i="14"/>
  <c r="BX109" i="14"/>
  <c r="BK109" i="14"/>
  <c r="AJ109" i="14"/>
  <c r="CM109" i="14"/>
  <c r="DC109" i="14"/>
  <c r="CB109" i="14"/>
  <c r="DJ109" i="14"/>
  <c r="AD109" i="14"/>
  <c r="Y109" i="14"/>
  <c r="AR109" i="14"/>
  <c r="AU109" i="14"/>
  <c r="EA109" i="14"/>
  <c r="DI109" i="14"/>
  <c r="AH109" i="14"/>
  <c r="DQ109" i="14"/>
  <c r="EJ109" i="14"/>
  <c r="EM109" i="14"/>
  <c r="BQ109" i="14"/>
  <c r="AY109" i="14"/>
  <c r="CR109" i="14"/>
  <c r="N109" i="14"/>
  <c r="BE109" i="14"/>
  <c r="AZ109" i="14"/>
  <c r="R109" i="14"/>
  <c r="BL109" i="14"/>
  <c r="BG109" i="14"/>
  <c r="CK109" i="14"/>
  <c r="DA109" i="14"/>
  <c r="EB109" i="14"/>
  <c r="DH109" i="14"/>
  <c r="AC109" i="14"/>
  <c r="X109" i="14"/>
  <c r="AQ109" i="14"/>
  <c r="CE109" i="14"/>
  <c r="DY109" i="14"/>
  <c r="DO109" i="14"/>
  <c r="DU109" i="14"/>
  <c r="DP109" i="14"/>
  <c r="EI109" i="14"/>
  <c r="U109" i="14"/>
  <c r="BO109" i="14"/>
  <c r="AW109" i="14"/>
  <c r="BB109" i="14"/>
  <c r="BJ109" i="14"/>
  <c r="BY109" i="14"/>
  <c r="BH109" i="14"/>
  <c r="BN109" i="14"/>
  <c r="BW109" i="14"/>
  <c r="CQ109" i="14"/>
  <c r="AB109" i="14"/>
  <c r="EE109" i="14"/>
  <c r="EG109" i="14"/>
  <c r="BF109" i="14"/>
  <c r="AX109" i="14"/>
  <c r="DG109" i="14"/>
  <c r="AE109" i="14"/>
  <c r="AG109" i="14"/>
  <c r="S109" i="14"/>
  <c r="AT109" i="14"/>
  <c r="CA109" i="14"/>
  <c r="AK109" i="14"/>
  <c r="CC109" i="14"/>
  <c r="DW109" i="14"/>
  <c r="CY109" i="14"/>
  <c r="BD109" i="14"/>
  <c r="BM109" i="14"/>
  <c r="DX109" i="14"/>
  <c r="T109" i="14"/>
  <c r="AO109" i="14"/>
  <c r="DT109" i="14"/>
  <c r="EG243" i="14"/>
  <c r="DL243" i="14"/>
  <c r="AL243" i="14"/>
  <c r="CI243" i="14"/>
  <c r="CN243" i="14"/>
  <c r="AE243" i="14"/>
  <c r="CK243" i="14"/>
  <c r="CS243" i="14"/>
  <c r="DK243" i="14"/>
  <c r="CH243" i="14"/>
  <c r="CM243" i="14"/>
  <c r="BI243" i="14"/>
  <c r="CB243" i="14"/>
  <c r="EH243" i="14"/>
  <c r="BQ243" i="14"/>
  <c r="AC243" i="14"/>
  <c r="BX243" i="14"/>
  <c r="EB243" i="14"/>
  <c r="BS243" i="14"/>
  <c r="EK243" i="14"/>
  <c r="DH243" i="14"/>
  <c r="BC243" i="14"/>
  <c r="BG243" i="14"/>
  <c r="AJ243" i="14"/>
  <c r="BE243" i="14"/>
  <c r="DG243" i="14"/>
  <c r="BW243" i="14"/>
  <c r="DT243" i="14"/>
  <c r="AN243" i="14"/>
  <c r="AA243" i="14"/>
  <c r="CO243" i="14"/>
  <c r="X243" i="14"/>
  <c r="EA243" i="14"/>
  <c r="DS243" i="14"/>
  <c r="CZ243" i="14"/>
  <c r="EL243" i="14"/>
  <c r="CF243" i="14"/>
  <c r="CT243" i="14"/>
  <c r="CC243" i="14"/>
  <c r="BA243" i="14"/>
  <c r="AK243" i="14"/>
  <c r="DP243" i="14"/>
  <c r="Q243" i="14"/>
  <c r="Z243" i="14"/>
  <c r="S243" i="14"/>
  <c r="AI243" i="14"/>
  <c r="DW243" i="14"/>
  <c r="DM243" i="14"/>
  <c r="AW243" i="14"/>
  <c r="AH243" i="14"/>
  <c r="AD243" i="14"/>
  <c r="BP243" i="14"/>
  <c r="BM243" i="14"/>
  <c r="W243" i="14"/>
  <c r="CU243" i="14"/>
  <c r="CW243" i="14"/>
  <c r="DB243" i="14"/>
  <c r="Y243" i="14"/>
  <c r="CE243" i="14"/>
  <c r="DY243" i="14"/>
  <c r="AO243" i="14"/>
  <c r="BB243" i="14"/>
  <c r="CR243" i="14"/>
  <c r="EC243" i="14"/>
  <c r="BJ243" i="14"/>
  <c r="CG243" i="14"/>
  <c r="ED243" i="14"/>
  <c r="DX243" i="14"/>
  <c r="N243" i="14"/>
  <c r="BT243" i="14"/>
  <c r="CV243" i="14"/>
  <c r="BK243" i="14"/>
  <c r="EJ243" i="14"/>
  <c r="CD243" i="14"/>
  <c r="AS243" i="14"/>
  <c r="AY243" i="14"/>
  <c r="AV243" i="14"/>
  <c r="U243" i="14"/>
  <c r="BV243" i="14"/>
  <c r="BO243" i="14"/>
  <c r="AM243" i="14"/>
  <c r="AZ243" i="14"/>
  <c r="R243" i="14"/>
  <c r="BD243" i="14"/>
  <c r="BL243" i="14"/>
  <c r="AP243" i="14"/>
  <c r="CX243" i="14"/>
  <c r="AF243" i="14"/>
  <c r="DC243" i="14"/>
  <c r="AQ243" i="14"/>
  <c r="BY243" i="14"/>
  <c r="DA243" i="14"/>
  <c r="DV243" i="14"/>
  <c r="EF243" i="14"/>
  <c r="EI243" i="14"/>
  <c r="DU243" i="14"/>
  <c r="DR243" i="14"/>
  <c r="CL243" i="14"/>
  <c r="AR243" i="14"/>
  <c r="DE243" i="14"/>
  <c r="DI243" i="14"/>
  <c r="DN243" i="14"/>
  <c r="DO243" i="14"/>
  <c r="DD243" i="14"/>
  <c r="DZ243" i="14"/>
  <c r="CJ243" i="14"/>
  <c r="CA243" i="14"/>
  <c r="EE243" i="14"/>
  <c r="EM243" i="14"/>
  <c r="DQ243" i="14"/>
  <c r="BF243" i="14"/>
  <c r="AU243" i="14"/>
  <c r="BU243" i="14"/>
  <c r="BR243" i="14"/>
  <c r="DF243" i="14"/>
  <c r="P243" i="14"/>
  <c r="BH243" i="14"/>
  <c r="AG243" i="14"/>
  <c r="DJ243" i="14"/>
  <c r="CQ243" i="14"/>
  <c r="BN243" i="14"/>
  <c r="CY243" i="14"/>
  <c r="AB243" i="14"/>
  <c r="T243" i="14"/>
  <c r="BZ243" i="14"/>
  <c r="AT243" i="14"/>
  <c r="CP243" i="14"/>
  <c r="V243" i="14"/>
  <c r="AX243" i="14"/>
  <c r="CW298" i="14"/>
  <c r="CR298" i="14"/>
  <c r="CO298" i="14"/>
  <c r="CJ298" i="14"/>
  <c r="DM298" i="14"/>
  <c r="DH298" i="14"/>
  <c r="CY298" i="14"/>
  <c r="AM298" i="14"/>
  <c r="BQ298" i="14"/>
  <c r="BL298" i="14"/>
  <c r="BI298" i="14"/>
  <c r="BD298" i="14"/>
  <c r="CG298" i="14"/>
  <c r="CB298" i="14"/>
  <c r="CX298" i="14"/>
  <c r="AL298" i="14"/>
  <c r="AK298" i="14"/>
  <c r="AF298" i="14"/>
  <c r="AC298" i="14"/>
  <c r="X298" i="14"/>
  <c r="BA298" i="14"/>
  <c r="AV298" i="14"/>
  <c r="DE298" i="14"/>
  <c r="AW298" i="14"/>
  <c r="P298" i="14"/>
  <c r="DW298" i="14"/>
  <c r="EM298" i="14"/>
  <c r="AS298" i="14"/>
  <c r="DR298" i="14"/>
  <c r="BX298" i="14"/>
  <c r="DU298" i="14"/>
  <c r="DI298" i="14"/>
  <c r="CV298" i="14"/>
  <c r="AG298" i="14"/>
  <c r="CN298" i="14"/>
  <c r="CK298" i="14"/>
  <c r="DL298" i="14"/>
  <c r="AO298" i="14"/>
  <c r="DC298" i="14"/>
  <c r="AQ298" i="14"/>
  <c r="BP298" i="14"/>
  <c r="Q298" i="14"/>
  <c r="BH298" i="14"/>
  <c r="EG298" i="14"/>
  <c r="CF298" i="14"/>
  <c r="Y298" i="14"/>
  <c r="DB298" i="14"/>
  <c r="AP298" i="14"/>
  <c r="AJ298" i="14"/>
  <c r="BM298" i="14"/>
  <c r="AB298" i="14"/>
  <c r="DQ298" i="14"/>
  <c r="AZ298" i="14"/>
  <c r="BU298" i="14"/>
  <c r="CZ298" i="14"/>
  <c r="DT298" i="14"/>
  <c r="DD298" i="14"/>
  <c r="EA298" i="14"/>
  <c r="T298" i="14"/>
  <c r="DV298" i="14"/>
  <c r="EL298" i="14"/>
  <c r="AR298" i="14"/>
  <c r="DP298" i="14"/>
  <c r="BT298" i="14"/>
  <c r="CQ298" i="14"/>
  <c r="CI298" i="14"/>
  <c r="DG298" i="14"/>
  <c r="EE298" i="14"/>
  <c r="BK298" i="14"/>
  <c r="BC298" i="14"/>
  <c r="CA298" i="14"/>
  <c r="ED298" i="14"/>
  <c r="AE298" i="14"/>
  <c r="W298" i="14"/>
  <c r="AU298" i="14"/>
  <c r="EK298" i="14"/>
  <c r="DA298" i="14"/>
  <c r="DO298" i="14"/>
  <c r="DZ298" i="14"/>
  <c r="EC298" i="14"/>
  <c r="AN298" i="14"/>
  <c r="CP298" i="14"/>
  <c r="CH298" i="14"/>
  <c r="DF298" i="14"/>
  <c r="EI298" i="14"/>
  <c r="BJ298" i="14"/>
  <c r="BB298" i="14"/>
  <c r="BZ298" i="14"/>
  <c r="EH298" i="14"/>
  <c r="AD298" i="14"/>
  <c r="V298" i="14"/>
  <c r="AT298" i="14"/>
  <c r="EF298" i="14"/>
  <c r="U298" i="14"/>
  <c r="DS298" i="14"/>
  <c r="DN298" i="14"/>
  <c r="DX298" i="14"/>
  <c r="CT298" i="14"/>
  <c r="CL298" i="14"/>
  <c r="DJ298" i="14"/>
  <c r="BW298" i="14"/>
  <c r="BN298" i="14"/>
  <c r="BF298" i="14"/>
  <c r="CD298" i="14"/>
  <c r="BV298" i="14"/>
  <c r="AH298" i="14"/>
  <c r="Z298" i="14"/>
  <c r="AX298" i="14"/>
  <c r="EB298" i="14"/>
  <c r="DY298" i="14"/>
  <c r="CS298" i="14"/>
  <c r="EJ298" i="14"/>
  <c r="R298" i="14"/>
  <c r="BS298" i="14"/>
  <c r="BR298" i="14"/>
  <c r="BY298" i="14"/>
  <c r="N298" i="14"/>
  <c r="CU298" i="14"/>
  <c r="BO298" i="14"/>
  <c r="AI298" i="14"/>
  <c r="CC298" i="14"/>
  <c r="CM298" i="14"/>
  <c r="BG298" i="14"/>
  <c r="AA298" i="14"/>
  <c r="BE298" i="14"/>
  <c r="DK298" i="14"/>
  <c r="CE298" i="14"/>
  <c r="AY298" i="14"/>
  <c r="S298" i="14"/>
  <c r="BV156" i="14"/>
  <c r="CI156" i="14"/>
  <c r="EG156" i="14"/>
  <c r="DM156" i="14"/>
  <c r="BU156" i="14"/>
  <c r="CE156" i="14"/>
  <c r="EC156" i="14"/>
  <c r="BT156" i="14"/>
  <c r="EM156" i="14"/>
  <c r="CC156" i="14"/>
  <c r="CA156" i="14"/>
  <c r="AN156" i="14"/>
  <c r="EL156" i="14"/>
  <c r="W156" i="14"/>
  <c r="AU156" i="14"/>
  <c r="EF156" i="14"/>
  <c r="DF156" i="14"/>
  <c r="AT156" i="14"/>
  <c r="DU156" i="14"/>
  <c r="DX156" i="14"/>
  <c r="CH156" i="14"/>
  <c r="AC156" i="14"/>
  <c r="BL156" i="14"/>
  <c r="DC156" i="14"/>
  <c r="CB156" i="14"/>
  <c r="V156" i="14"/>
  <c r="AZ156" i="14"/>
  <c r="DP156" i="14"/>
  <c r="AO156" i="14"/>
  <c r="CZ156" i="14"/>
  <c r="DG156" i="14"/>
  <c r="R156" i="14"/>
  <c r="CS156" i="14"/>
  <c r="DK156" i="14"/>
  <c r="BM156" i="14"/>
  <c r="AY156" i="14"/>
  <c r="AG156" i="14"/>
  <c r="DJ156" i="14"/>
  <c r="DS156" i="14"/>
  <c r="BY156" i="14"/>
  <c r="CR156" i="14"/>
  <c r="DI156" i="14"/>
  <c r="EE156" i="14"/>
  <c r="AW156" i="14"/>
  <c r="CY156" i="14"/>
  <c r="DH156" i="14"/>
  <c r="BK156" i="14"/>
  <c r="DQ156" i="14"/>
  <c r="CT156" i="14"/>
  <c r="BN156" i="14"/>
  <c r="AH156" i="14"/>
  <c r="BS156" i="14"/>
  <c r="AM156" i="14"/>
  <c r="ED156" i="14"/>
  <c r="CX156" i="14"/>
  <c r="BZ156" i="14"/>
  <c r="AL156" i="14"/>
  <c r="EK156" i="14"/>
  <c r="DE156" i="14"/>
  <c r="DO156" i="14"/>
  <c r="CU156" i="14"/>
  <c r="BO156" i="14"/>
  <c r="AI156" i="14"/>
  <c r="EA156" i="14"/>
  <c r="BX156" i="14"/>
  <c r="AS156" i="14"/>
  <c r="P156" i="14"/>
  <c r="BD156" i="14"/>
  <c r="AJ156" i="14"/>
  <c r="U156" i="14"/>
  <c r="BH156" i="14"/>
  <c r="DA156" i="14"/>
  <c r="AV156" i="14"/>
  <c r="EB156" i="14"/>
  <c r="AQ156" i="14"/>
  <c r="BP156" i="14"/>
  <c r="DB156" i="14"/>
  <c r="AF156" i="14"/>
  <c r="AP156" i="14"/>
  <c r="Q156" i="14"/>
  <c r="CG156" i="14"/>
  <c r="CL156" i="14"/>
  <c r="BF156" i="14"/>
  <c r="Z156" i="14"/>
  <c r="DZ156" i="14"/>
  <c r="AE156" i="14"/>
  <c r="DV156" i="14"/>
  <c r="CP156" i="14"/>
  <c r="BJ156" i="14"/>
  <c r="AD156" i="14"/>
  <c r="EI156" i="14"/>
  <c r="BW156" i="14"/>
  <c r="CV156" i="14"/>
  <c r="CM156" i="14"/>
  <c r="BG156" i="14"/>
  <c r="AA156" i="14"/>
  <c r="BQ156" i="14"/>
  <c r="CK156" i="14"/>
  <c r="AK156" i="14"/>
  <c r="BE156" i="14"/>
  <c r="CN156" i="14"/>
  <c r="Y156" i="14"/>
  <c r="T156" i="14"/>
  <c r="BR156" i="14"/>
  <c r="AX156" i="14"/>
  <c r="CJ156" i="14"/>
  <c r="DL156" i="14"/>
  <c r="DW156" i="14"/>
  <c r="AB156" i="14"/>
  <c r="CQ156" i="14"/>
  <c r="S156" i="14"/>
  <c r="DR156" i="14"/>
  <c r="EJ156" i="14"/>
  <c r="CF156" i="14"/>
  <c r="AR156" i="14"/>
  <c r="DT156" i="14"/>
  <c r="DY156" i="14"/>
  <c r="BC156" i="14"/>
  <c r="DN156" i="14"/>
  <c r="BB156" i="14"/>
  <c r="EH156" i="14"/>
  <c r="CO156" i="14"/>
  <c r="BA156" i="14"/>
  <c r="X156" i="14"/>
  <c r="DD156" i="14"/>
  <c r="N156" i="14"/>
  <c r="CW156" i="14"/>
  <c r="BI156" i="14"/>
  <c r="CD156" i="14"/>
  <c r="BI147" i="14"/>
  <c r="EF147" i="14"/>
  <c r="CZ147" i="14"/>
  <c r="BV147" i="14"/>
  <c r="AP147" i="14"/>
  <c r="DW147" i="14"/>
  <c r="BW147" i="14"/>
  <c r="AQ147" i="14"/>
  <c r="DV147" i="14"/>
  <c r="CN147" i="14"/>
  <c r="AZ147" i="14"/>
  <c r="DO147" i="14"/>
  <c r="EA147" i="14"/>
  <c r="AI147" i="14"/>
  <c r="ED147" i="14"/>
  <c r="CV147" i="14"/>
  <c r="BH147" i="14"/>
  <c r="CC147" i="14"/>
  <c r="P147" i="14"/>
  <c r="DA147" i="14"/>
  <c r="EJ147" i="14"/>
  <c r="CT147" i="14"/>
  <c r="BD147" i="14"/>
  <c r="EM147" i="14"/>
  <c r="U147" i="14"/>
  <c r="AE147" i="14"/>
  <c r="BL147" i="14"/>
  <c r="EH147" i="14"/>
  <c r="EI147" i="14"/>
  <c r="BX147" i="14"/>
  <c r="CE147" i="14"/>
  <c r="DC147" i="14"/>
  <c r="BA147" i="14"/>
  <c r="DP147" i="14"/>
  <c r="Q147" i="14"/>
  <c r="AH147" i="14"/>
  <c r="EK147" i="14"/>
  <c r="AY147" i="14"/>
  <c r="DT147" i="14"/>
  <c r="BT147" i="14"/>
  <c r="CI147" i="14"/>
  <c r="CU147" i="14"/>
  <c r="BM147" i="14"/>
  <c r="CX147" i="14"/>
  <c r="AV147" i="14"/>
  <c r="CD147" i="14"/>
  <c r="N147" i="14"/>
  <c r="DZ147" i="14"/>
  <c r="BR147" i="14"/>
  <c r="X147" i="14"/>
  <c r="DK147" i="14"/>
  <c r="AO147" i="14"/>
  <c r="AA147" i="14"/>
  <c r="DY147" i="14"/>
  <c r="DU147" i="14"/>
  <c r="DN147" i="14"/>
  <c r="AS147" i="14"/>
  <c r="DH147" i="14"/>
  <c r="BN147" i="14"/>
  <c r="Z147" i="14"/>
  <c r="DE147" i="14"/>
  <c r="CA147" i="14"/>
  <c r="DJ147" i="14"/>
  <c r="BB147" i="14"/>
  <c r="T147" i="14"/>
  <c r="EL147" i="14"/>
  <c r="AW147" i="14"/>
  <c r="CL147" i="14"/>
  <c r="AD147" i="14"/>
  <c r="CW147" i="14"/>
  <c r="S147" i="14"/>
  <c r="DF147" i="14"/>
  <c r="BP147" i="14"/>
  <c r="CS147" i="14"/>
  <c r="CM147" i="14"/>
  <c r="DB147" i="14"/>
  <c r="CH147" i="14"/>
  <c r="BE147" i="14"/>
  <c r="CQ147" i="14"/>
  <c r="CK147" i="14"/>
  <c r="BY147" i="14"/>
  <c r="AK147" i="14"/>
  <c r="CR147" i="14"/>
  <c r="BF147" i="14"/>
  <c r="BZ147" i="14"/>
  <c r="BO147" i="14"/>
  <c r="BK147" i="14"/>
  <c r="CP147" i="14"/>
  <c r="AN147" i="14"/>
  <c r="DM147" i="14"/>
  <c r="EG147" i="14"/>
  <c r="EB147" i="14"/>
  <c r="CG147" i="14"/>
  <c r="AB147" i="14"/>
  <c r="DS147" i="14"/>
  <c r="BS147" i="14"/>
  <c r="DD147" i="14"/>
  <c r="AL147" i="14"/>
  <c r="EC147" i="14"/>
  <c r="DI147" i="14"/>
  <c r="CB147" i="14"/>
  <c r="AT147" i="14"/>
  <c r="DL147" i="14"/>
  <c r="AM147" i="14"/>
  <c r="BU147" i="14"/>
  <c r="CJ147" i="14"/>
  <c r="AU147" i="14"/>
  <c r="R147" i="14"/>
  <c r="CY147" i="14"/>
  <c r="AG147" i="14"/>
  <c r="AF147" i="14"/>
  <c r="AX147" i="14"/>
  <c r="W147" i="14"/>
  <c r="DR147" i="14"/>
  <c r="BC147" i="14"/>
  <c r="DQ147" i="14"/>
  <c r="AR147" i="14"/>
  <c r="BQ147" i="14"/>
  <c r="CO147" i="14"/>
  <c r="V147" i="14"/>
  <c r="BJ147" i="14"/>
  <c r="CF147" i="14"/>
  <c r="AC147" i="14"/>
  <c r="DX147" i="14"/>
  <c r="AJ147" i="14"/>
  <c r="BG147" i="14"/>
  <c r="EE147" i="14"/>
  <c r="Y147" i="14"/>
  <c r="DG147" i="14"/>
  <c r="Z246" i="14"/>
  <c r="DR246" i="14"/>
  <c r="CK246" i="14"/>
  <c r="BF246" i="14"/>
  <c r="Y246" i="14"/>
  <c r="DQ246" i="14"/>
  <c r="CL246" i="14"/>
  <c r="BW246" i="14"/>
  <c r="AZ246" i="14"/>
  <c r="ED246" i="14"/>
  <c r="AT246" i="14"/>
  <c r="BR246" i="14"/>
  <c r="DA246" i="14"/>
  <c r="EK246" i="14"/>
  <c r="DM246" i="14"/>
  <c r="BS246" i="14"/>
  <c r="AP246" i="14"/>
  <c r="EJ246" i="14"/>
  <c r="BA246" i="14"/>
  <c r="BX246" i="14"/>
  <c r="DL246" i="14"/>
  <c r="EI246" i="14"/>
  <c r="AN246" i="14"/>
  <c r="BY246" i="14"/>
  <c r="AO246" i="14"/>
  <c r="AV246" i="14"/>
  <c r="AW246" i="14"/>
  <c r="AF246" i="14"/>
  <c r="AG246" i="14"/>
  <c r="DB246" i="14"/>
  <c r="AY246" i="14"/>
  <c r="BE246" i="14"/>
  <c r="DW246" i="14"/>
  <c r="R246" i="14"/>
  <c r="DJ246" i="14"/>
  <c r="CC246" i="14"/>
  <c r="AX246" i="14"/>
  <c r="Q246" i="14"/>
  <c r="DI246" i="14"/>
  <c r="CD246" i="14"/>
  <c r="BO246" i="14"/>
  <c r="AD246" i="14"/>
  <c r="DV246" i="14"/>
  <c r="CW246" i="14"/>
  <c r="BJ246" i="14"/>
  <c r="AK246" i="14"/>
  <c r="EC246" i="14"/>
  <c r="CP246" i="14"/>
  <c r="BK246" i="14"/>
  <c r="AJ246" i="14"/>
  <c r="EB246" i="14"/>
  <c r="CU246" i="14"/>
  <c r="BP246" i="14"/>
  <c r="AI246" i="14"/>
  <c r="EA246" i="14"/>
  <c r="CV246" i="14"/>
  <c r="BQ246" i="14"/>
  <c r="P246" i="14"/>
  <c r="W246" i="14"/>
  <c r="BT246" i="14"/>
  <c r="CA246" i="14"/>
  <c r="DX246" i="14"/>
  <c r="EE246" i="14"/>
  <c r="CQ246" i="14"/>
  <c r="X246" i="14"/>
  <c r="BV246" i="14"/>
  <c r="CT246" i="14"/>
  <c r="EG246" i="14"/>
  <c r="AH246" i="14"/>
  <c r="BU246" i="14"/>
  <c r="CS246" i="14"/>
  <c r="EH246" i="14"/>
  <c r="BG246" i="14"/>
  <c r="V246" i="14"/>
  <c r="DN246" i="14"/>
  <c r="CO246" i="14"/>
  <c r="BB246" i="14"/>
  <c r="AC246" i="14"/>
  <c r="DU246" i="14"/>
  <c r="CH246" i="14"/>
  <c r="BC246" i="14"/>
  <c r="AB246" i="14"/>
  <c r="DT246" i="14"/>
  <c r="CM246" i="14"/>
  <c r="BH246" i="14"/>
  <c r="AA246" i="14"/>
  <c r="DS246" i="14"/>
  <c r="CN246" i="14"/>
  <c r="BI246" i="14"/>
  <c r="DH246" i="14"/>
  <c r="DO246" i="14"/>
  <c r="CR246" i="14"/>
  <c r="CY246" i="14"/>
  <c r="CZ246" i="14"/>
  <c r="DF246" i="14"/>
  <c r="CJ246" i="14"/>
  <c r="AE246" i="14"/>
  <c r="DZ246" i="14"/>
  <c r="DG246" i="14"/>
  <c r="BN246" i="14"/>
  <c r="DK246" i="14"/>
  <c r="DY246" i="14"/>
  <c r="AU246" i="14"/>
  <c r="S246" i="14"/>
  <c r="AQ246" i="14"/>
  <c r="BZ246" i="14"/>
  <c r="CX246" i="14"/>
  <c r="N246" i="14"/>
  <c r="AL246" i="14"/>
  <c r="CG246" i="14"/>
  <c r="DE246" i="14"/>
  <c r="EL246" i="14"/>
  <c r="AM246" i="14"/>
  <c r="CF246" i="14"/>
  <c r="DD246" i="14"/>
  <c r="T246" i="14"/>
  <c r="AR246" i="14"/>
  <c r="CE246" i="14"/>
  <c r="DC246" i="14"/>
  <c r="U246" i="14"/>
  <c r="AS246" i="14"/>
  <c r="CI246" i="14"/>
  <c r="CB246" i="14"/>
  <c r="EM246" i="14"/>
  <c r="EF246" i="14"/>
  <c r="BL246" i="14"/>
  <c r="BM246" i="14"/>
  <c r="BD246" i="14"/>
  <c r="DP246" i="14"/>
  <c r="AM116" i="14"/>
  <c r="EE116" i="14"/>
  <c r="CR116" i="14"/>
  <c r="BM116" i="14"/>
  <c r="AH116" i="14"/>
  <c r="DZ116" i="14"/>
  <c r="DU116" i="14"/>
  <c r="DS116" i="14"/>
  <c r="AQ116" i="14"/>
  <c r="EI116" i="14"/>
  <c r="DD116" i="14"/>
  <c r="BY116" i="14"/>
  <c r="AL116" i="14"/>
  <c r="ED116" i="14"/>
  <c r="DE116" i="14"/>
  <c r="CM116" i="14"/>
  <c r="BU116" i="14"/>
  <c r="EH116" i="14"/>
  <c r="AB116" i="14"/>
  <c r="EB116" i="14"/>
  <c r="CG116" i="14"/>
  <c r="EL116" i="14"/>
  <c r="BT116" i="14"/>
  <c r="CS116" i="14"/>
  <c r="Q116" i="14"/>
  <c r="CD116" i="14"/>
  <c r="AJ116" i="14"/>
  <c r="BJ116" i="14"/>
  <c r="CH116" i="14"/>
  <c r="DN116" i="14"/>
  <c r="CX116" i="14"/>
  <c r="DX116" i="14"/>
  <c r="AE116" i="14"/>
  <c r="DR116" i="14"/>
  <c r="CJ116" i="14"/>
  <c r="EA116" i="14"/>
  <c r="Z116" i="14"/>
  <c r="BD116" i="14"/>
  <c r="CO116" i="14"/>
  <c r="EG116" i="14"/>
  <c r="AI116" i="14"/>
  <c r="BE116" i="14"/>
  <c r="CV116" i="14"/>
  <c r="EC116" i="14"/>
  <c r="AD116" i="14"/>
  <c r="BF116" i="14"/>
  <c r="BR116" i="14"/>
  <c r="DA116" i="14"/>
  <c r="DW116" i="14"/>
  <c r="BW116" i="14"/>
  <c r="EJ116" i="14"/>
  <c r="BX116" i="14"/>
  <c r="DQ116" i="14"/>
  <c r="DV116" i="14"/>
  <c r="BK116" i="14"/>
  <c r="BP116" i="14"/>
  <c r="DY116" i="14"/>
  <c r="S116" i="14"/>
  <c r="CF116" i="14"/>
  <c r="BN116" i="14"/>
  <c r="P116" i="14"/>
  <c r="AV116" i="14"/>
  <c r="AF116" i="14"/>
  <c r="DC116" i="14"/>
  <c r="BC116" i="14"/>
  <c r="W116" i="14"/>
  <c r="DH116" i="14"/>
  <c r="CB116" i="14"/>
  <c r="AX116" i="14"/>
  <c r="R116" i="14"/>
  <c r="DO116" i="14"/>
  <c r="DK116" i="14"/>
  <c r="BG116" i="14"/>
  <c r="AA116" i="14"/>
  <c r="DT116" i="14"/>
  <c r="CN116" i="14"/>
  <c r="BB116" i="14"/>
  <c r="V116" i="14"/>
  <c r="CY116" i="14"/>
  <c r="T116" i="14"/>
  <c r="AO116" i="14"/>
  <c r="DB116" i="14"/>
  <c r="BH116" i="14"/>
  <c r="CQ116" i="14"/>
  <c r="BA116" i="14"/>
  <c r="DF116" i="14"/>
  <c r="AN116" i="14"/>
  <c r="EM116" i="14"/>
  <c r="AW116" i="14"/>
  <c r="DJ116" i="14"/>
  <c r="BQ116" i="14"/>
  <c r="DP116" i="14"/>
  <c r="CK116" i="14"/>
  <c r="CU116" i="14"/>
  <c r="DG116" i="14"/>
  <c r="DM116" i="14"/>
  <c r="BS116" i="14"/>
  <c r="AU116" i="14"/>
  <c r="AP116" i="14"/>
  <c r="AY116" i="14"/>
  <c r="AT116" i="14"/>
  <c r="Y116" i="14"/>
  <c r="AK116" i="14"/>
  <c r="AG116" i="14"/>
  <c r="AC116" i="14"/>
  <c r="CA116" i="14"/>
  <c r="BV116" i="14"/>
  <c r="CE116" i="14"/>
  <c r="BZ116" i="14"/>
  <c r="CL116" i="14"/>
  <c r="CP116" i="14"/>
  <c r="CT116" i="14"/>
  <c r="BI116" i="14"/>
  <c r="CZ116" i="14"/>
  <c r="CI116" i="14"/>
  <c r="DL116" i="14"/>
  <c r="BL116" i="14"/>
  <c r="AR116" i="14"/>
  <c r="X116" i="14"/>
  <c r="AZ116" i="14"/>
  <c r="AS116" i="14"/>
  <c r="U116" i="14"/>
  <c r="BO116" i="14"/>
  <c r="CC116" i="14"/>
  <c r="EK116" i="14"/>
  <c r="EF116" i="14"/>
  <c r="CW116" i="14"/>
  <c r="N116" i="14"/>
  <c r="DI116" i="14"/>
  <c r="CR283" i="14"/>
  <c r="BM283" i="14"/>
  <c r="AF283" i="14"/>
  <c r="DX283" i="14"/>
  <c r="CS283" i="14"/>
  <c r="BN283" i="14"/>
  <c r="CA283" i="14"/>
  <c r="BW283" i="14"/>
  <c r="CX283" i="14"/>
  <c r="BS283" i="14"/>
  <c r="AL283" i="14"/>
  <c r="ED283" i="14"/>
  <c r="CY283" i="14"/>
  <c r="BL283" i="14"/>
  <c r="EE283" i="14"/>
  <c r="EA283" i="14"/>
  <c r="CO283" i="14"/>
  <c r="BX283" i="14"/>
  <c r="DU283" i="14"/>
  <c r="EH283" i="14"/>
  <c r="DC283" i="14"/>
  <c r="DT283" i="14"/>
  <c r="DS283" i="14"/>
  <c r="DZ283" i="14"/>
  <c r="BA283" i="14"/>
  <c r="S283" i="14"/>
  <c r="R283" i="14"/>
  <c r="CN283" i="14"/>
  <c r="BF283" i="14"/>
  <c r="BJ283" i="14"/>
  <c r="CV283" i="14"/>
  <c r="AA283" i="14"/>
  <c r="CJ283" i="14"/>
  <c r="DP283" i="14"/>
  <c r="X283" i="14"/>
  <c r="DV283" i="14"/>
  <c r="CK283" i="14"/>
  <c r="BH283" i="14"/>
  <c r="AZ283" i="14"/>
  <c r="AO283" i="14"/>
  <c r="CP283" i="14"/>
  <c r="DH283" i="14"/>
  <c r="AD283" i="14"/>
  <c r="DN283" i="14"/>
  <c r="CQ283" i="14"/>
  <c r="AS283" i="14"/>
  <c r="AR283" i="14"/>
  <c r="AG283" i="14"/>
  <c r="AC283" i="14"/>
  <c r="BD283" i="14"/>
  <c r="BI283" i="14"/>
  <c r="AP283" i="14"/>
  <c r="CM283" i="14"/>
  <c r="BG283" i="14"/>
  <c r="CL283" i="14"/>
  <c r="BB283" i="14"/>
  <c r="BY283" i="14"/>
  <c r="Q283" i="14"/>
  <c r="DE283" i="14"/>
  <c r="BR283" i="14"/>
  <c r="AY283" i="14"/>
  <c r="CW283" i="14"/>
  <c r="AJ283" i="14"/>
  <c r="AE283" i="14"/>
  <c r="CB283" i="14"/>
  <c r="DQ283" i="14"/>
  <c r="P283" i="14"/>
  <c r="DW283" i="14"/>
  <c r="CC283" i="14"/>
  <c r="EC283" i="14"/>
  <c r="CF283" i="14"/>
  <c r="BU283" i="14"/>
  <c r="CH283" i="14"/>
  <c r="BE283" i="14"/>
  <c r="V283" i="14"/>
  <c r="BK283" i="14"/>
  <c r="CI283" i="14"/>
  <c r="EB283" i="14"/>
  <c r="EJ283" i="14"/>
  <c r="DY283" i="14"/>
  <c r="CG283" i="14"/>
  <c r="DI283" i="14"/>
  <c r="DM283" i="14"/>
  <c r="BV283" i="14"/>
  <c r="EI283" i="14"/>
  <c r="DK283" i="14"/>
  <c r="AW283" i="14"/>
  <c r="CU283" i="14"/>
  <c r="W283" i="14"/>
  <c r="CD283" i="14"/>
  <c r="DO283" i="14"/>
  <c r="BP283" i="14"/>
  <c r="DR283" i="14"/>
  <c r="Y283" i="14"/>
  <c r="U283" i="14"/>
  <c r="BO283" i="14"/>
  <c r="CZ283" i="14"/>
  <c r="EF283" i="14"/>
  <c r="AN283" i="14"/>
  <c r="BT283" i="14"/>
  <c r="DA283" i="14"/>
  <c r="EG283" i="14"/>
  <c r="AU283" i="14"/>
  <c r="AQ283" i="14"/>
  <c r="DF283" i="14"/>
  <c r="EL283" i="14"/>
  <c r="AT283" i="14"/>
  <c r="BZ283" i="14"/>
  <c r="DG283" i="14"/>
  <c r="EM283" i="14"/>
  <c r="AM283" i="14"/>
  <c r="AI283" i="14"/>
  <c r="AK283" i="14"/>
  <c r="T283" i="14"/>
  <c r="BQ283" i="14"/>
  <c r="DB283" i="14"/>
  <c r="BC283" i="14"/>
  <c r="EK283" i="14"/>
  <c r="AX283" i="14"/>
  <c r="Z283" i="14"/>
  <c r="CE283" i="14"/>
  <c r="AB283" i="14"/>
  <c r="AV283" i="14"/>
  <c r="DD283" i="14"/>
  <c r="DJ283" i="14"/>
  <c r="CT283" i="14"/>
  <c r="AH283" i="14"/>
  <c r="N283" i="14"/>
  <c r="DL283" i="14"/>
  <c r="DH332" i="14"/>
  <c r="DE332" i="14"/>
  <c r="CH332" i="14"/>
  <c r="AG332" i="14"/>
  <c r="N332" i="14"/>
  <c r="AK332" i="14"/>
  <c r="X332" i="14"/>
  <c r="DA332" i="14"/>
  <c r="EB332" i="14"/>
  <c r="CN332" i="14"/>
  <c r="AZ332" i="14"/>
  <c r="W332" i="14"/>
  <c r="DC332" i="14"/>
  <c r="T332" i="14"/>
  <c r="BY332" i="14"/>
  <c r="CQ332" i="14"/>
  <c r="DK332" i="14"/>
  <c r="AE332" i="14"/>
  <c r="AQ332" i="14"/>
  <c r="BT332" i="14"/>
  <c r="CT332" i="14"/>
  <c r="BW332" i="14"/>
  <c r="BP332" i="14"/>
  <c r="CY332" i="14"/>
  <c r="BO332" i="14"/>
  <c r="CF332" i="14"/>
  <c r="AH332" i="14"/>
  <c r="AY332" i="14"/>
  <c r="DS332" i="14"/>
  <c r="DT332" i="14"/>
  <c r="CC332" i="14"/>
  <c r="AT332" i="14"/>
  <c r="BF332" i="14"/>
  <c r="EK332" i="14"/>
  <c r="DQ332" i="14"/>
  <c r="BQ332" i="14"/>
  <c r="BE332" i="14"/>
  <c r="DL332" i="14"/>
  <c r="DR332" i="14"/>
  <c r="BZ332" i="14"/>
  <c r="BK332" i="14"/>
  <c r="CU332" i="14"/>
  <c r="CJ332" i="14"/>
  <c r="AA332" i="14"/>
  <c r="DP332" i="14"/>
  <c r="CD332" i="14"/>
  <c r="DW332" i="14"/>
  <c r="AR332" i="14"/>
  <c r="BB332" i="14"/>
  <c r="CL332" i="14"/>
  <c r="DU332" i="14"/>
  <c r="R332" i="14"/>
  <c r="BI332" i="14"/>
  <c r="BU332" i="14"/>
  <c r="DN332" i="14"/>
  <c r="AI332" i="14"/>
  <c r="DX332" i="14"/>
  <c r="EL332" i="14"/>
  <c r="P332" i="14"/>
  <c r="BJ332" i="14"/>
  <c r="AN332" i="14"/>
  <c r="CB332" i="14"/>
  <c r="EE332" i="14"/>
  <c r="BS332" i="14"/>
  <c r="DV332" i="14"/>
  <c r="CS332" i="14"/>
  <c r="BA332" i="14"/>
  <c r="Y332" i="14"/>
  <c r="DD332" i="14"/>
  <c r="CI332" i="14"/>
  <c r="AJ332" i="14"/>
  <c r="AP332" i="14"/>
  <c r="EC332" i="14"/>
  <c r="BL332" i="14"/>
  <c r="S332" i="14"/>
  <c r="CX332" i="14"/>
  <c r="BV332" i="14"/>
  <c r="AD332" i="14"/>
  <c r="DY332" i="14"/>
  <c r="CR332" i="14"/>
  <c r="CM332" i="14"/>
  <c r="AL332" i="14"/>
  <c r="BM332" i="14"/>
  <c r="CW332" i="14"/>
  <c r="DO332" i="14"/>
  <c r="AC332" i="14"/>
  <c r="AU332" i="14"/>
  <c r="DF332" i="14"/>
  <c r="EG332" i="14"/>
  <c r="EI332" i="14"/>
  <c r="DJ332" i="14"/>
  <c r="DB332" i="14"/>
  <c r="CK332" i="14"/>
  <c r="BH332" i="14"/>
  <c r="BG332" i="14"/>
  <c r="AX332" i="14"/>
  <c r="EM332" i="14"/>
  <c r="CA332" i="14"/>
  <c r="BD332" i="14"/>
  <c r="V332" i="14"/>
  <c r="EJ332" i="14"/>
  <c r="U332" i="14"/>
  <c r="EA332" i="14"/>
  <c r="CZ332" i="14"/>
  <c r="BC332" i="14"/>
  <c r="CV332" i="14"/>
  <c r="CE332" i="14"/>
  <c r="BN332" i="14"/>
  <c r="AO332" i="14"/>
  <c r="DG332" i="14"/>
  <c r="EF332" i="14"/>
  <c r="BR332" i="14"/>
  <c r="AV332" i="14"/>
  <c r="AF332" i="14"/>
  <c r="Q332" i="14"/>
  <c r="CG332" i="14"/>
  <c r="CP332" i="14"/>
  <c r="BX332" i="14"/>
  <c r="CO332" i="14"/>
  <c r="ED332" i="14"/>
  <c r="DZ332" i="14"/>
  <c r="DI332" i="14"/>
  <c r="DM332" i="14"/>
  <c r="EH332" i="14"/>
  <c r="Z332" i="14"/>
  <c r="AB332" i="14"/>
  <c r="AM332" i="14"/>
  <c r="AS332" i="14"/>
  <c r="AW332" i="14"/>
  <c r="AJ312" i="14"/>
  <c r="AM312" i="14"/>
  <c r="AB312" i="14"/>
  <c r="AE312" i="14"/>
  <c r="AZ312" i="14"/>
  <c r="BC312" i="14"/>
  <c r="BX312" i="14"/>
  <c r="EJ312" i="14"/>
  <c r="EB312" i="14"/>
  <c r="EE312" i="14"/>
  <c r="DT312" i="14"/>
  <c r="DW312" i="14"/>
  <c r="U312" i="14"/>
  <c r="Q312" i="14"/>
  <c r="CR312" i="14"/>
  <c r="DP312" i="14"/>
  <c r="CW312" i="14"/>
  <c r="CS312" i="14"/>
  <c r="CO312" i="14"/>
  <c r="CK312" i="14"/>
  <c r="DM312" i="14"/>
  <c r="DI312" i="14"/>
  <c r="DB312" i="14"/>
  <c r="AP312" i="14"/>
  <c r="P312" i="14"/>
  <c r="X312" i="14"/>
  <c r="BN312" i="14"/>
  <c r="CD312" i="14"/>
  <c r="BS312" i="14"/>
  <c r="CI312" i="14"/>
  <c r="AO312" i="14"/>
  <c r="DA312" i="14"/>
  <c r="AI312" i="14"/>
  <c r="BD312" i="14"/>
  <c r="AA312" i="14"/>
  <c r="DX312" i="14"/>
  <c r="AY312" i="14"/>
  <c r="BT312" i="14"/>
  <c r="CA312" i="14"/>
  <c r="EM312" i="14"/>
  <c r="EA312" i="14"/>
  <c r="AV312" i="14"/>
  <c r="DS312" i="14"/>
  <c r="CZ312" i="14"/>
  <c r="T312" i="14"/>
  <c r="W312" i="14"/>
  <c r="BW312" i="14"/>
  <c r="EI312" i="14"/>
  <c r="CV312" i="14"/>
  <c r="CY312" i="14"/>
  <c r="CN312" i="14"/>
  <c r="CQ312" i="14"/>
  <c r="DL312" i="14"/>
  <c r="DO312" i="14"/>
  <c r="BR312" i="14"/>
  <c r="ED312" i="14"/>
  <c r="BG312" i="14"/>
  <c r="BU312" i="14"/>
  <c r="BB312" i="14"/>
  <c r="DE312" i="14"/>
  <c r="BH312" i="14"/>
  <c r="BY312" i="14"/>
  <c r="BQ312" i="14"/>
  <c r="BM312" i="14"/>
  <c r="AD312" i="14"/>
  <c r="AH312" i="14"/>
  <c r="V312" i="14"/>
  <c r="Z312" i="14"/>
  <c r="AT312" i="14"/>
  <c r="AX312" i="14"/>
  <c r="DD312" i="14"/>
  <c r="AR312" i="14"/>
  <c r="DV312" i="14"/>
  <c r="DZ312" i="14"/>
  <c r="DN312" i="14"/>
  <c r="DR312" i="14"/>
  <c r="EL312" i="14"/>
  <c r="S312" i="14"/>
  <c r="BL312" i="14"/>
  <c r="CB312" i="14"/>
  <c r="DH312" i="14"/>
  <c r="CU312" i="14"/>
  <c r="AF312" i="14"/>
  <c r="CM312" i="14"/>
  <c r="CJ312" i="14"/>
  <c r="DK312" i="14"/>
  <c r="AN312" i="14"/>
  <c r="BV312" i="14"/>
  <c r="EH312" i="14"/>
  <c r="EF312" i="14"/>
  <c r="EG312" i="14"/>
  <c r="BF312" i="14"/>
  <c r="AS312" i="14"/>
  <c r="BK312" i="14"/>
  <c r="EK312" i="14"/>
  <c r="CG312" i="14"/>
  <c r="CC312" i="14"/>
  <c r="AG312" i="14"/>
  <c r="AW312" i="14"/>
  <c r="DY312" i="14"/>
  <c r="R312" i="14"/>
  <c r="CT312" i="14"/>
  <c r="DJ312" i="14"/>
  <c r="CE312" i="14"/>
  <c r="CF312" i="14"/>
  <c r="AC312" i="14"/>
  <c r="DG312" i="14"/>
  <c r="DU312" i="14"/>
  <c r="DC312" i="14"/>
  <c r="CH312" i="14"/>
  <c r="CX312" i="14"/>
  <c r="BJ312" i="14"/>
  <c r="BE312" i="14"/>
  <c r="AK312" i="14"/>
  <c r="BA312" i="14"/>
  <c r="EC312" i="14"/>
  <c r="N312" i="14"/>
  <c r="CP312" i="14"/>
  <c r="DF312" i="14"/>
  <c r="BO312" i="14"/>
  <c r="BP312" i="14"/>
  <c r="DQ312" i="14"/>
  <c r="BZ312" i="14"/>
  <c r="AQ312" i="14"/>
  <c r="BI312" i="14"/>
  <c r="Y312" i="14"/>
  <c r="CL312" i="14"/>
  <c r="AU312" i="14"/>
  <c r="AL312" i="14"/>
  <c r="CY241" i="14"/>
  <c r="BL241" i="14"/>
  <c r="DJ241" i="14"/>
  <c r="CO241" i="14"/>
  <c r="BK241" i="14"/>
  <c r="CX241" i="14"/>
  <c r="CU241" i="14"/>
  <c r="BP241" i="14"/>
  <c r="AI241" i="14"/>
  <c r="EF241" i="14"/>
  <c r="CG241" i="14"/>
  <c r="AM241" i="14"/>
  <c r="DL241" i="14"/>
  <c r="EB241" i="14"/>
  <c r="DP241" i="14"/>
  <c r="R241" i="14"/>
  <c r="BO241" i="14"/>
  <c r="CD241" i="14"/>
  <c r="AG241" i="14"/>
  <c r="DW241" i="14"/>
  <c r="BM241" i="14"/>
  <c r="AO241" i="14"/>
  <c r="AT241" i="14"/>
  <c r="BQ241" i="14"/>
  <c r="CF241" i="14"/>
  <c r="DU241" i="14"/>
  <c r="AR241" i="14"/>
  <c r="CA241" i="14"/>
  <c r="AE241" i="14"/>
  <c r="BN241" i="14"/>
  <c r="AA241" i="14"/>
  <c r="AX241" i="14"/>
  <c r="CQ241" i="14"/>
  <c r="BD241" i="14"/>
  <c r="DM241" i="14"/>
  <c r="N241" i="14"/>
  <c r="BA241" i="14"/>
  <c r="AF241" i="14"/>
  <c r="CM241" i="14"/>
  <c r="BF241" i="14"/>
  <c r="DB241" i="14"/>
  <c r="CK241" i="14"/>
  <c r="EC241" i="14"/>
  <c r="U241" i="14"/>
  <c r="CV241" i="14"/>
  <c r="DT241" i="14"/>
  <c r="EI241" i="14"/>
  <c r="AW241" i="14"/>
  <c r="BH241" i="14"/>
  <c r="EM241" i="14"/>
  <c r="EL241" i="14"/>
  <c r="DV241" i="14"/>
  <c r="BG241" i="14"/>
  <c r="CL241" i="14"/>
  <c r="AD241" i="14"/>
  <c r="BI241" i="14"/>
  <c r="EG241" i="14"/>
  <c r="ED241" i="14"/>
  <c r="X241" i="14"/>
  <c r="EA241" i="14"/>
  <c r="CZ241" i="14"/>
  <c r="DN241" i="14"/>
  <c r="CE241" i="14"/>
  <c r="DZ241" i="14"/>
  <c r="DO241" i="14"/>
  <c r="P241" i="14"/>
  <c r="BC241" i="14"/>
  <c r="DE241" i="14"/>
  <c r="BR241" i="14"/>
  <c r="AS241" i="14"/>
  <c r="DK241" i="14"/>
  <c r="T241" i="14"/>
  <c r="AY241" i="14"/>
  <c r="AC241" i="14"/>
  <c r="BE241" i="14"/>
  <c r="DQ241" i="14"/>
  <c r="EH241" i="14"/>
  <c r="Y241" i="14"/>
  <c r="Q241" i="14"/>
  <c r="BU241" i="14"/>
  <c r="CT241" i="14"/>
  <c r="AP241" i="14"/>
  <c r="DR241" i="14"/>
  <c r="EJ241" i="14"/>
  <c r="CJ241" i="14"/>
  <c r="DA241" i="14"/>
  <c r="EK241" i="14"/>
  <c r="Z241" i="14"/>
  <c r="DD241" i="14"/>
  <c r="BS241" i="14"/>
  <c r="CR241" i="14"/>
  <c r="AH241" i="14"/>
  <c r="CS241" i="14"/>
  <c r="BB241" i="14"/>
  <c r="BY241" i="14"/>
  <c r="DF241" i="14"/>
  <c r="CC241" i="14"/>
  <c r="DG241" i="14"/>
  <c r="BT241" i="14"/>
  <c r="AU241" i="14"/>
  <c r="CW241" i="14"/>
  <c r="BJ241" i="14"/>
  <c r="AK241" i="14"/>
  <c r="DC241" i="14"/>
  <c r="BX241" i="14"/>
  <c r="AQ241" i="14"/>
  <c r="S241" i="14"/>
  <c r="CP241" i="14"/>
  <c r="AL241" i="14"/>
  <c r="EE241" i="14"/>
  <c r="W241" i="14"/>
  <c r="AJ241" i="14"/>
  <c r="DI241" i="14"/>
  <c r="CB241" i="14"/>
  <c r="CN241" i="14"/>
  <c r="DH241" i="14"/>
  <c r="DY241" i="14"/>
  <c r="AV241" i="14"/>
  <c r="BV241" i="14"/>
  <c r="DX241" i="14"/>
  <c r="CI241" i="14"/>
  <c r="CH241" i="14"/>
  <c r="AN241" i="14"/>
  <c r="V241" i="14"/>
  <c r="DS241" i="14"/>
  <c r="BW241" i="14"/>
  <c r="BZ241" i="14"/>
  <c r="AB241" i="14"/>
  <c r="AZ241" i="14"/>
  <c r="DR228" i="14"/>
  <c r="CJ228" i="14"/>
  <c r="BH228" i="14"/>
  <c r="CN228" i="14"/>
  <c r="BM228" i="14"/>
  <c r="BB228" i="14"/>
  <c r="DX228" i="14"/>
  <c r="DM228" i="14"/>
  <c r="AQ228" i="14"/>
  <c r="DJ228" i="14"/>
  <c r="DD228" i="14"/>
  <c r="DE228" i="14"/>
  <c r="DQ228" i="14"/>
  <c r="BK228" i="14"/>
  <c r="BE228" i="14"/>
  <c r="DN228" i="14"/>
  <c r="DT228" i="14"/>
  <c r="AS228" i="14"/>
  <c r="DY228" i="14"/>
  <c r="DV228" i="14"/>
  <c r="BO228" i="14"/>
  <c r="CR228" i="14"/>
  <c r="DZ228" i="14"/>
  <c r="EM228" i="14"/>
  <c r="CQ228" i="14"/>
  <c r="EK228" i="14"/>
  <c r="AY228" i="14"/>
  <c r="CA228" i="14"/>
  <c r="AT228" i="14"/>
  <c r="AI228" i="14"/>
  <c r="CT228" i="14"/>
  <c r="AB228" i="14"/>
  <c r="AW228" i="14"/>
  <c r="AL228" i="14"/>
  <c r="CZ228" i="14"/>
  <c r="CX228" i="14"/>
  <c r="AP228" i="14"/>
  <c r="BD228" i="14"/>
  <c r="DA228" i="14"/>
  <c r="DO228" i="14"/>
  <c r="CL228" i="14"/>
  <c r="BL228" i="14"/>
  <c r="N228" i="14"/>
  <c r="CS228" i="14"/>
  <c r="DG228" i="14"/>
  <c r="CW228" i="14"/>
  <c r="AM228" i="14"/>
  <c r="AA228" i="14"/>
  <c r="AO228" i="14"/>
  <c r="AU228" i="14"/>
  <c r="DB228" i="14"/>
  <c r="CK228" i="14"/>
  <c r="AR228" i="14"/>
  <c r="AK228" i="14"/>
  <c r="DC228" i="14"/>
  <c r="AJ228" i="14"/>
  <c r="CB228" i="14"/>
  <c r="CC228" i="14"/>
  <c r="EF228" i="14"/>
  <c r="EG228" i="14"/>
  <c r="BF228" i="14"/>
  <c r="BG228" i="14"/>
  <c r="AZ228" i="14"/>
  <c r="U228" i="14"/>
  <c r="Q228" i="14"/>
  <c r="CU228" i="14"/>
  <c r="CD228" i="14"/>
  <c r="BZ228" i="14"/>
  <c r="T228" i="14"/>
  <c r="AN228" i="14"/>
  <c r="CE228" i="14"/>
  <c r="CY228" i="14"/>
  <c r="AC228" i="14"/>
  <c r="BI228" i="14"/>
  <c r="CH228" i="14"/>
  <c r="EL228" i="14"/>
  <c r="P228" i="14"/>
  <c r="Y228" i="14"/>
  <c r="CI228" i="14"/>
  <c r="AF228" i="14"/>
  <c r="S228" i="14"/>
  <c r="AE228" i="14"/>
  <c r="CF228" i="14"/>
  <c r="AG228" i="14"/>
  <c r="DF228" i="14"/>
  <c r="BY228" i="14"/>
  <c r="DW228" i="14"/>
  <c r="DK228" i="14"/>
  <c r="BC228" i="14"/>
  <c r="AX228" i="14"/>
  <c r="BQ228" i="14"/>
  <c r="DU228" i="14"/>
  <c r="ED228" i="14"/>
  <c r="EE228" i="14"/>
  <c r="DI228" i="14"/>
  <c r="CG228" i="14"/>
  <c r="AD228" i="14"/>
  <c r="EH228" i="14"/>
  <c r="EI228" i="14"/>
  <c r="EA228" i="14"/>
  <c r="EB228" i="14"/>
  <c r="EJ228" i="14"/>
  <c r="CO228" i="14"/>
  <c r="BP228" i="14"/>
  <c r="AV228" i="14"/>
  <c r="X228" i="14"/>
  <c r="AH228" i="14"/>
  <c r="Z228" i="14"/>
  <c r="CV228" i="14"/>
  <c r="DL228" i="14"/>
  <c r="EC228" i="14"/>
  <c r="BV228" i="14"/>
  <c r="CP228" i="14"/>
  <c r="BU228" i="14"/>
  <c r="BX228" i="14"/>
  <c r="BN228" i="14"/>
  <c r="BT228" i="14"/>
  <c r="BW228" i="14"/>
  <c r="V228" i="14"/>
  <c r="W228" i="14"/>
  <c r="DP228" i="14"/>
  <c r="BA228" i="14"/>
  <c r="DS228" i="14"/>
  <c r="BJ228" i="14"/>
  <c r="DH228" i="14"/>
  <c r="CM228" i="14"/>
  <c r="BR228" i="14"/>
  <c r="R228" i="14"/>
  <c r="BS228" i="14"/>
  <c r="U216" i="14"/>
  <c r="BA216" i="14"/>
  <c r="BZ216" i="14"/>
  <c r="DF216" i="14"/>
  <c r="BL216" i="14"/>
  <c r="EE216" i="14"/>
  <c r="BR216" i="14"/>
  <c r="AL216" i="14"/>
  <c r="EH216" i="14"/>
  <c r="AQ216" i="14"/>
  <c r="BX216" i="14"/>
  <c r="DD216" i="14"/>
  <c r="EI216" i="14"/>
  <c r="BW216" i="14"/>
  <c r="EG216" i="14"/>
  <c r="EK216" i="14"/>
  <c r="EF216" i="14"/>
  <c r="AO216" i="14"/>
  <c r="BV216" i="14"/>
  <c r="DB216" i="14"/>
  <c r="EM216" i="14"/>
  <c r="CA216" i="14"/>
  <c r="N216" i="14"/>
  <c r="DU216" i="14"/>
  <c r="BC216" i="14"/>
  <c r="Y216" i="14"/>
  <c r="CM216" i="14"/>
  <c r="BT216" i="14"/>
  <c r="BN216" i="14"/>
  <c r="DM216" i="14"/>
  <c r="CB216" i="14"/>
  <c r="DA216" i="14"/>
  <c r="BY216" i="14"/>
  <c r="AC216" i="14"/>
  <c r="ED216" i="14"/>
  <c r="CH216" i="14"/>
  <c r="AV216" i="14"/>
  <c r="DO216" i="14"/>
  <c r="BB216" i="14"/>
  <c r="CY216" i="14"/>
  <c r="BO216" i="14"/>
  <c r="S216" i="14"/>
  <c r="EB216" i="14"/>
  <c r="CF216" i="14"/>
  <c r="BH216" i="14"/>
  <c r="DS216" i="14"/>
  <c r="BF216" i="14"/>
  <c r="BU216" i="14"/>
  <c r="BM216" i="14"/>
  <c r="Q216" i="14"/>
  <c r="DZ216" i="14"/>
  <c r="CD216" i="14"/>
  <c r="BD216" i="14"/>
  <c r="DW216" i="14"/>
  <c r="BJ216" i="14"/>
  <c r="DQ216" i="14"/>
  <c r="AH216" i="14"/>
  <c r="AE216" i="14"/>
  <c r="R216" i="14"/>
  <c r="CZ216" i="14"/>
  <c r="CO216" i="14"/>
  <c r="BQ216" i="14"/>
  <c r="AS216" i="14"/>
  <c r="DV216" i="14"/>
  <c r="AI216" i="14"/>
  <c r="P216" i="14"/>
  <c r="CI216" i="14"/>
  <c r="V216" i="14"/>
  <c r="AM216" i="14"/>
  <c r="BG216" i="14"/>
  <c r="AD216" i="14"/>
  <c r="DT216" i="14"/>
  <c r="AB216" i="14"/>
  <c r="AR216" i="14"/>
  <c r="DC216" i="14"/>
  <c r="AP216" i="14"/>
  <c r="CG216" i="14"/>
  <c r="BE216" i="14"/>
  <c r="DE216" i="14"/>
  <c r="DR216" i="14"/>
  <c r="CU216" i="14"/>
  <c r="AN216" i="14"/>
  <c r="DG216" i="14"/>
  <c r="AT216" i="14"/>
  <c r="EC216" i="14"/>
  <c r="DH216" i="14"/>
  <c r="CT216" i="14"/>
  <c r="EL216" i="14"/>
  <c r="BP216" i="14"/>
  <c r="CW216" i="14"/>
  <c r="W216" i="14"/>
  <c r="DK216" i="14"/>
  <c r="DP216" i="14"/>
  <c r="CP216" i="14"/>
  <c r="CL216" i="14"/>
  <c r="AK216" i="14"/>
  <c r="X216" i="14"/>
  <c r="CX216" i="14"/>
  <c r="CQ216" i="14"/>
  <c r="CR216" i="14"/>
  <c r="BS216" i="14"/>
  <c r="BK216" i="14"/>
  <c r="DN216" i="14"/>
  <c r="AF216" i="14"/>
  <c r="DL216" i="14"/>
  <c r="CS216" i="14"/>
  <c r="DJ216" i="14"/>
  <c r="AG216" i="14"/>
  <c r="AU216" i="14"/>
  <c r="DX216" i="14"/>
  <c r="CE216" i="14"/>
  <c r="EJ216" i="14"/>
  <c r="CJ216" i="14"/>
  <c r="DY216" i="14"/>
  <c r="AA216" i="14"/>
  <c r="DI216" i="14"/>
  <c r="CV216" i="14"/>
  <c r="CC216" i="14"/>
  <c r="EA216" i="14"/>
  <c r="AZ216" i="14"/>
  <c r="AY216" i="14"/>
  <c r="CN216" i="14"/>
  <c r="Z216" i="14"/>
  <c r="T216" i="14"/>
  <c r="AJ216" i="14"/>
  <c r="CK216" i="14"/>
  <c r="AX216" i="14"/>
  <c r="BI216" i="14"/>
  <c r="AW216" i="14"/>
  <c r="DX289" i="14"/>
  <c r="CG289" i="14"/>
  <c r="DH289" i="14"/>
  <c r="EK289" i="14"/>
  <c r="EB289" i="14"/>
  <c r="DL289" i="14"/>
  <c r="CV289" i="14"/>
  <c r="CF289" i="14"/>
  <c r="BM289" i="14"/>
  <c r="BX289" i="14"/>
  <c r="AW289" i="14"/>
  <c r="BH289" i="14"/>
  <c r="DV289" i="14"/>
  <c r="DF289" i="14"/>
  <c r="CP289" i="14"/>
  <c r="BU289" i="14"/>
  <c r="AG289" i="14"/>
  <c r="AR289" i="14"/>
  <c r="Q289" i="14"/>
  <c r="AB289" i="14"/>
  <c r="BJ289" i="14"/>
  <c r="AT289" i="14"/>
  <c r="AD289" i="14"/>
  <c r="CA289" i="14"/>
  <c r="CB289" i="14"/>
  <c r="AJ289" i="14"/>
  <c r="CE289" i="14"/>
  <c r="AA289" i="14"/>
  <c r="CD289" i="14"/>
  <c r="Y289" i="14"/>
  <c r="CN289" i="14"/>
  <c r="DD289" i="14"/>
  <c r="EA289" i="14"/>
  <c r="EE289" i="14"/>
  <c r="DK289" i="14"/>
  <c r="DO289" i="14"/>
  <c r="DS289" i="14"/>
  <c r="DC289" i="14"/>
  <c r="CM289" i="14"/>
  <c r="BV289" i="14"/>
  <c r="T289" i="14"/>
  <c r="BL289" i="14"/>
  <c r="DM289" i="14"/>
  <c r="AV289" i="14"/>
  <c r="DE289" i="14"/>
  <c r="U289" i="14"/>
  <c r="BY289" i="14"/>
  <c r="BQ289" i="14"/>
  <c r="EF289" i="14"/>
  <c r="AF289" i="14"/>
  <c r="CW289" i="14"/>
  <c r="P289" i="14"/>
  <c r="CO289" i="14"/>
  <c r="BA289" i="14"/>
  <c r="AS289" i="14"/>
  <c r="AK289" i="14"/>
  <c r="EL289" i="14"/>
  <c r="DU289" i="14"/>
  <c r="EH289" i="14"/>
  <c r="CI289" i="14"/>
  <c r="BT289" i="14"/>
  <c r="CH289" i="14"/>
  <c r="EG289" i="14"/>
  <c r="BW289" i="14"/>
  <c r="AU289" i="14"/>
  <c r="DZ289" i="14"/>
  <c r="ED289" i="14"/>
  <c r="DJ289" i="14"/>
  <c r="DN289" i="14"/>
  <c r="DQ289" i="14"/>
  <c r="DA289" i="14"/>
  <c r="CK289" i="14"/>
  <c r="EI289" i="14"/>
  <c r="BO289" i="14"/>
  <c r="BS289" i="14"/>
  <c r="AY289" i="14"/>
  <c r="BC289" i="14"/>
  <c r="DR289" i="14"/>
  <c r="DB289" i="14"/>
  <c r="CL289" i="14"/>
  <c r="BZ289" i="14"/>
  <c r="AI289" i="14"/>
  <c r="AM289" i="14"/>
  <c r="S289" i="14"/>
  <c r="W289" i="14"/>
  <c r="BF289" i="14"/>
  <c r="AP289" i="14"/>
  <c r="Z289" i="14"/>
  <c r="BI289" i="14"/>
  <c r="CR289" i="14"/>
  <c r="BP289" i="14"/>
  <c r="CU289" i="14"/>
  <c r="BG289" i="14"/>
  <c r="CT289" i="14"/>
  <c r="BE289" i="14"/>
  <c r="CC289" i="14"/>
  <c r="CS289" i="14"/>
  <c r="DT289" i="14"/>
  <c r="AC289" i="14"/>
  <c r="BB289" i="14"/>
  <c r="EM289" i="14"/>
  <c r="V289" i="14"/>
  <c r="N289" i="14"/>
  <c r="AQ289" i="14"/>
  <c r="BK289" i="14"/>
  <c r="DY289" i="14"/>
  <c r="DW289" i="14"/>
  <c r="BN289" i="14"/>
  <c r="DP289" i="14"/>
  <c r="AH289" i="14"/>
  <c r="BD289" i="14"/>
  <c r="EC289" i="14"/>
  <c r="CX289" i="14"/>
  <c r="EJ289" i="14"/>
  <c r="DG289" i="14"/>
  <c r="BR289" i="14"/>
  <c r="CZ289" i="14"/>
  <c r="AL289" i="14"/>
  <c r="AN289" i="14"/>
  <c r="AZ289" i="14"/>
  <c r="AO289" i="14"/>
  <c r="CQ289" i="14"/>
  <c r="X289" i="14"/>
  <c r="AX289" i="14"/>
  <c r="CY289" i="14"/>
  <c r="CJ289" i="14"/>
  <c r="AE289" i="14"/>
  <c r="DI289" i="14"/>
  <c r="R289" i="14"/>
  <c r="CJ201" i="14"/>
  <c r="CV201" i="14"/>
  <c r="CB201" i="14"/>
  <c r="CN201" i="14"/>
  <c r="CZ201" i="14"/>
  <c r="DL201" i="14"/>
  <c r="EA201" i="14"/>
  <c r="BB201" i="14"/>
  <c r="DY201" i="14"/>
  <c r="T201" i="14"/>
  <c r="BY201" i="14"/>
  <c r="EK201" i="14"/>
  <c r="DP201" i="14"/>
  <c r="BO201" i="14"/>
  <c r="V201" i="14"/>
  <c r="EF201" i="14"/>
  <c r="DK201" i="14"/>
  <c r="BX201" i="14"/>
  <c r="EJ201" i="14"/>
  <c r="AE201" i="14"/>
  <c r="BE201" i="14"/>
  <c r="BH201" i="14"/>
  <c r="AU201" i="14"/>
  <c r="CD201" i="14"/>
  <c r="DR201" i="14"/>
  <c r="AP201" i="14"/>
  <c r="DN201" i="14"/>
  <c r="AM201" i="14"/>
  <c r="DZ201" i="14"/>
  <c r="BR201" i="14"/>
  <c r="AB201" i="14"/>
  <c r="DV201" i="14"/>
  <c r="BW201" i="14"/>
  <c r="CP201" i="14"/>
  <c r="CT201" i="14"/>
  <c r="CH201" i="14"/>
  <c r="CL201" i="14"/>
  <c r="DF201" i="14"/>
  <c r="BJ201" i="14"/>
  <c r="BU201" i="14"/>
  <c r="DS201" i="14"/>
  <c r="BZ201" i="14"/>
  <c r="R201" i="14"/>
  <c r="AS201" i="14"/>
  <c r="DE201" i="14"/>
  <c r="AD201" i="14"/>
  <c r="DH201" i="14"/>
  <c r="BG201" i="14"/>
  <c r="AT201" i="14"/>
  <c r="AW201" i="14"/>
  <c r="AR201" i="14"/>
  <c r="DD201" i="14"/>
  <c r="BP201" i="14"/>
  <c r="W201" i="14"/>
  <c r="DI201" i="14"/>
  <c r="CF201" i="14"/>
  <c r="BQ201" i="14"/>
  <c r="Q201" i="14"/>
  <c r="DB201" i="14"/>
  <c r="AZ201" i="14"/>
  <c r="CY201" i="14"/>
  <c r="AN201" i="14"/>
  <c r="ED201" i="14"/>
  <c r="EL201" i="14"/>
  <c r="DC201" i="14"/>
  <c r="CU201" i="14"/>
  <c r="CM201" i="14"/>
  <c r="DW201" i="14"/>
  <c r="AC201" i="14"/>
  <c r="S201" i="14"/>
  <c r="DQ201" i="14"/>
  <c r="AH201" i="14"/>
  <c r="CA201" i="14"/>
  <c r="AF201" i="14"/>
  <c r="EC201" i="14"/>
  <c r="AA201" i="14"/>
  <c r="AG201" i="14"/>
  <c r="EH201" i="14"/>
  <c r="EE201" i="14"/>
  <c r="AL201" i="14"/>
  <c r="AX201" i="14"/>
  <c r="AO201" i="14"/>
  <c r="CS201" i="14"/>
  <c r="AK201" i="14"/>
  <c r="BF201" i="14"/>
  <c r="BM201" i="14"/>
  <c r="DA201" i="14"/>
  <c r="BC201" i="14"/>
  <c r="U201" i="14"/>
  <c r="DX201" i="14"/>
  <c r="AI201" i="14"/>
  <c r="BT201" i="14"/>
  <c r="P201" i="14"/>
  <c r="AJ201" i="14"/>
  <c r="X201" i="14"/>
  <c r="CX201" i="14"/>
  <c r="Y201" i="14"/>
  <c r="CQ201" i="14"/>
  <c r="CI201" i="14"/>
  <c r="DG201" i="14"/>
  <c r="BN201" i="14"/>
  <c r="EM201" i="14"/>
  <c r="CK201" i="14"/>
  <c r="BK201" i="14"/>
  <c r="DT201" i="14"/>
  <c r="DJ201" i="14"/>
  <c r="CR201" i="14"/>
  <c r="AV201" i="14"/>
  <c r="N201" i="14"/>
  <c r="CG201" i="14"/>
  <c r="CC201" i="14"/>
  <c r="BI201" i="14"/>
  <c r="AQ201" i="14"/>
  <c r="CO201" i="14"/>
  <c r="EG201" i="14"/>
  <c r="BD201" i="14"/>
  <c r="BS201" i="14"/>
  <c r="DM201" i="14"/>
  <c r="EB201" i="14"/>
  <c r="DU201" i="14"/>
  <c r="AY201" i="14"/>
  <c r="CW201" i="14"/>
  <c r="BA201" i="14"/>
  <c r="BL201" i="14"/>
  <c r="BV201" i="14"/>
  <c r="EI201" i="14"/>
  <c r="DO201" i="14"/>
  <c r="Z201" i="14"/>
  <c r="CE201" i="14"/>
  <c r="DO348" i="14"/>
  <c r="DS348" i="14"/>
  <c r="BC348" i="14"/>
  <c r="Z348" i="14"/>
  <c r="DM348" i="14"/>
  <c r="DI348" i="14"/>
  <c r="EK348" i="14"/>
  <c r="EG348" i="14"/>
  <c r="DW348" i="14"/>
  <c r="BK348" i="14"/>
  <c r="BH348" i="14"/>
  <c r="CA348" i="14"/>
  <c r="CE348" i="14"/>
  <c r="CY348" i="14"/>
  <c r="DC348" i="14"/>
  <c r="AD348" i="14"/>
  <c r="CP348" i="14"/>
  <c r="CH348" i="14"/>
  <c r="BE348" i="14"/>
  <c r="BA348" i="14"/>
  <c r="AW348" i="14"/>
  <c r="BY348" i="14"/>
  <c r="BU348" i="14"/>
  <c r="EC348" i="14"/>
  <c r="BQ348" i="14"/>
  <c r="U348" i="14"/>
  <c r="EB348" i="14"/>
  <c r="AC348" i="14"/>
  <c r="AR348" i="14"/>
  <c r="N348" i="14"/>
  <c r="EL348" i="14"/>
  <c r="AJ348" i="14"/>
  <c r="BT348" i="14"/>
  <c r="DN348" i="14"/>
  <c r="DR348" i="14"/>
  <c r="V348" i="14"/>
  <c r="DX348" i="14"/>
  <c r="DL348" i="14"/>
  <c r="P348" i="14"/>
  <c r="EJ348" i="14"/>
  <c r="CJ348" i="14"/>
  <c r="EA348" i="14"/>
  <c r="BO348" i="14"/>
  <c r="AA348" i="14"/>
  <c r="BZ348" i="14"/>
  <c r="CD348" i="14"/>
  <c r="CX348" i="14"/>
  <c r="DB348" i="14"/>
  <c r="AH348" i="14"/>
  <c r="CT348" i="14"/>
  <c r="BI348" i="14"/>
  <c r="CZ348" i="14"/>
  <c r="AZ348" i="14"/>
  <c r="AV348" i="14"/>
  <c r="BX348" i="14"/>
  <c r="DP348" i="14"/>
  <c r="DY348" i="14"/>
  <c r="BM348" i="14"/>
  <c r="Q348" i="14"/>
  <c r="BP348" i="14"/>
  <c r="EM348" i="14"/>
  <c r="CR348" i="14"/>
  <c r="R348" i="14"/>
  <c r="S348" i="14"/>
  <c r="CV348" i="14"/>
  <c r="DU348" i="14"/>
  <c r="DQ348" i="14"/>
  <c r="CN348" i="14"/>
  <c r="DG348" i="14"/>
  <c r="DK348" i="14"/>
  <c r="EE348" i="14"/>
  <c r="EI348" i="14"/>
  <c r="AE348" i="14"/>
  <c r="CQ348" i="14"/>
  <c r="W348" i="14"/>
  <c r="CK348" i="14"/>
  <c r="CG348" i="14"/>
  <c r="CC348" i="14"/>
  <c r="DE348" i="14"/>
  <c r="DA348" i="14"/>
  <c r="DV348" i="14"/>
  <c r="BJ348" i="14"/>
  <c r="AB348" i="14"/>
  <c r="AU348" i="14"/>
  <c r="AY348" i="14"/>
  <c r="BS348" i="14"/>
  <c r="BW348" i="14"/>
  <c r="AK348" i="14"/>
  <c r="CW348" i="14"/>
  <c r="BB348" i="14"/>
  <c r="AS348" i="14"/>
  <c r="BF348" i="14"/>
  <c r="T348" i="14"/>
  <c r="X348" i="14"/>
  <c r="AF348" i="14"/>
  <c r="AM348" i="14"/>
  <c r="CI348" i="14"/>
  <c r="CB348" i="14"/>
  <c r="ED348" i="14"/>
  <c r="CO348" i="14"/>
  <c r="DD348" i="14"/>
  <c r="CL348" i="14"/>
  <c r="BV348" i="14"/>
  <c r="AO348" i="14"/>
  <c r="CM348" i="14"/>
  <c r="BG348" i="14"/>
  <c r="EH348" i="14"/>
  <c r="DH348" i="14"/>
  <c r="EF348" i="14"/>
  <c r="AT348" i="14"/>
  <c r="AG348" i="14"/>
  <c r="AP348" i="14"/>
  <c r="AQ348" i="14"/>
  <c r="DF348" i="14"/>
  <c r="AI348" i="14"/>
  <c r="CF348" i="14"/>
  <c r="DZ348" i="14"/>
  <c r="AX348" i="14"/>
  <c r="CS348" i="14"/>
  <c r="AN348" i="14"/>
  <c r="AL348" i="14"/>
  <c r="CU348" i="14"/>
  <c r="Y348" i="14"/>
  <c r="BL348" i="14"/>
  <c r="BD348" i="14"/>
  <c r="DT348" i="14"/>
  <c r="BN348" i="14"/>
  <c r="BR348" i="14"/>
  <c r="DJ348" i="14"/>
  <c r="AX202" i="14"/>
  <c r="R202" i="14"/>
  <c r="BC202" i="14"/>
  <c r="BA202" i="14"/>
  <c r="CM202" i="14"/>
  <c r="DH202" i="14"/>
  <c r="N202" i="14"/>
  <c r="DW202" i="14"/>
  <c r="AV202" i="14"/>
  <c r="P202" i="14"/>
  <c r="DD202" i="14"/>
  <c r="EE202" i="14"/>
  <c r="Y202" i="14"/>
  <c r="CW202" i="14"/>
  <c r="BP202" i="14"/>
  <c r="EC202" i="14"/>
  <c r="BB202" i="14"/>
  <c r="V202" i="14"/>
  <c r="DA202" i="14"/>
  <c r="BN202" i="14"/>
  <c r="CP202" i="14"/>
  <c r="AQ202" i="14"/>
  <c r="BS202" i="14"/>
  <c r="CT202" i="14"/>
  <c r="T202" i="14"/>
  <c r="AY202" i="14"/>
  <c r="CC202" i="14"/>
  <c r="AU202" i="14"/>
  <c r="DE202" i="14"/>
  <c r="ED202" i="14"/>
  <c r="DK202" i="14"/>
  <c r="DB202" i="14"/>
  <c r="AP202" i="14"/>
  <c r="BV202" i="14"/>
  <c r="CV202" i="14"/>
  <c r="DS202" i="14"/>
  <c r="Q202" i="14"/>
  <c r="AK202" i="14"/>
  <c r="DJ202" i="14"/>
  <c r="DM202" i="14"/>
  <c r="AN202" i="14"/>
  <c r="BT202" i="14"/>
  <c r="CS202" i="14"/>
  <c r="BE202" i="14"/>
  <c r="CH202" i="14"/>
  <c r="AI202" i="14"/>
  <c r="DG202" i="14"/>
  <c r="BL202" i="14"/>
  <c r="AT202" i="14"/>
  <c r="BZ202" i="14"/>
  <c r="AM202" i="14"/>
  <c r="DV202" i="14"/>
  <c r="EI202" i="14"/>
  <c r="CR202" i="14"/>
  <c r="DU202" i="14"/>
  <c r="BY202" i="14"/>
  <c r="DI202" i="14"/>
  <c r="EF202" i="14"/>
  <c r="S202" i="14"/>
  <c r="EK202" i="14"/>
  <c r="CQ202" i="14"/>
  <c r="AJ202" i="14"/>
  <c r="BU202" i="14"/>
  <c r="AB202" i="14"/>
  <c r="AH202" i="14"/>
  <c r="EA202" i="14"/>
  <c r="CK202" i="14"/>
  <c r="AW202" i="14"/>
  <c r="EL202" i="14"/>
  <c r="AA202" i="14"/>
  <c r="EM202" i="14"/>
  <c r="CY202" i="14"/>
  <c r="AF202" i="14"/>
  <c r="DZ202" i="14"/>
  <c r="AE202" i="14"/>
  <c r="DN202" i="14"/>
  <c r="DX202" i="14"/>
  <c r="CJ202" i="14"/>
  <c r="BM202" i="14"/>
  <c r="BI202" i="14"/>
  <c r="AL202" i="14"/>
  <c r="DY202" i="14"/>
  <c r="CF202" i="14"/>
  <c r="DC202" i="14"/>
  <c r="BO202" i="14"/>
  <c r="AC202" i="14"/>
  <c r="DR202" i="14"/>
  <c r="EH202" i="14"/>
  <c r="CA202" i="14"/>
  <c r="U202" i="14"/>
  <c r="AR202" i="14"/>
  <c r="CE202" i="14"/>
  <c r="DT202" i="14"/>
  <c r="EB202" i="14"/>
  <c r="CO202" i="14"/>
  <c r="AO202" i="14"/>
  <c r="BF202" i="14"/>
  <c r="Z202" i="14"/>
  <c r="DQ202" i="14"/>
  <c r="W202" i="14"/>
  <c r="DF202" i="14"/>
  <c r="BG202" i="14"/>
  <c r="CB202" i="14"/>
  <c r="BQ202" i="14"/>
  <c r="BD202" i="14"/>
  <c r="X202" i="14"/>
  <c r="BK202" i="14"/>
  <c r="EJ202" i="14"/>
  <c r="CU202" i="14"/>
  <c r="DP202" i="14"/>
  <c r="CG202" i="14"/>
  <c r="CL202" i="14"/>
  <c r="BJ202" i="14"/>
  <c r="AD202" i="14"/>
  <c r="DL202" i="14"/>
  <c r="EG202" i="14"/>
  <c r="AG202" i="14"/>
  <c r="AS202" i="14"/>
  <c r="BW202" i="14"/>
  <c r="CI202" i="14"/>
  <c r="AZ202" i="14"/>
  <c r="CX202" i="14"/>
  <c r="BH202" i="14"/>
  <c r="BX202" i="14"/>
  <c r="CZ202" i="14"/>
  <c r="BR202" i="14"/>
  <c r="CN202" i="14"/>
  <c r="CD202" i="14"/>
  <c r="DO202" i="14"/>
  <c r="AH264" i="14"/>
  <c r="AL264" i="14"/>
  <c r="R264" i="14"/>
  <c r="V264" i="14"/>
  <c r="Y264" i="14"/>
  <c r="BU264" i="14"/>
  <c r="AG264" i="14"/>
  <c r="AS264" i="14"/>
  <c r="Q264" i="14"/>
  <c r="AC264" i="14"/>
  <c r="AE264" i="14"/>
  <c r="CA264" i="14"/>
  <c r="DW264" i="14"/>
  <c r="DF264" i="14"/>
  <c r="BR264" i="14"/>
  <c r="DH264" i="14"/>
  <c r="CM264" i="14"/>
  <c r="EG264" i="14"/>
  <c r="BK264" i="14"/>
  <c r="AZ264" i="14"/>
  <c r="BL264" i="14"/>
  <c r="DJ264" i="14"/>
  <c r="CO264" i="14"/>
  <c r="CW264" i="14"/>
  <c r="S264" i="14"/>
  <c r="DB264" i="14"/>
  <c r="BM264" i="14"/>
  <c r="EI264" i="14"/>
  <c r="CH264" i="14"/>
  <c r="CQ264" i="14"/>
  <c r="AF264" i="14"/>
  <c r="AR264" i="14"/>
  <c r="P264" i="14"/>
  <c r="AB264" i="14"/>
  <c r="AK264" i="14"/>
  <c r="CG264" i="14"/>
  <c r="EC264" i="14"/>
  <c r="BN264" i="14"/>
  <c r="EJ264" i="14"/>
  <c r="CI264" i="14"/>
  <c r="CK264" i="14"/>
  <c r="EL264" i="14"/>
  <c r="EB264" i="14"/>
  <c r="DK264" i="14"/>
  <c r="ED264" i="14"/>
  <c r="CC264" i="14"/>
  <c r="BH264" i="14"/>
  <c r="EH264" i="14"/>
  <c r="DP264" i="14"/>
  <c r="AN264" i="14"/>
  <c r="EE264" i="14"/>
  <c r="CD264" i="14"/>
  <c r="BI264" i="14"/>
  <c r="CV264" i="14"/>
  <c r="DR264" i="14"/>
  <c r="CZ264" i="14"/>
  <c r="DI264" i="14"/>
  <c r="AP264" i="14"/>
  <c r="CJ264" i="14"/>
  <c r="BW264" i="14"/>
  <c r="AY264" i="14"/>
  <c r="DV264" i="14"/>
  <c r="W264" i="14"/>
  <c r="DQ264" i="14"/>
  <c r="CY264" i="14"/>
  <c r="DT264" i="14"/>
  <c r="BF264" i="14"/>
  <c r="CS264" i="14"/>
  <c r="DN264" i="14"/>
  <c r="N264" i="14"/>
  <c r="CT264" i="14"/>
  <c r="DO264" i="14"/>
  <c r="EM264" i="14"/>
  <c r="AO264" i="14"/>
  <c r="CN264" i="14"/>
  <c r="DD264" i="14"/>
  <c r="CR264" i="14"/>
  <c r="BG264" i="14"/>
  <c r="DA264" i="14"/>
  <c r="AA264" i="14"/>
  <c r="EA264" i="14"/>
  <c r="DC264" i="14"/>
  <c r="CP264" i="14"/>
  <c r="AU264" i="14"/>
  <c r="DE264" i="14"/>
  <c r="CL264" i="14"/>
  <c r="BJ264" i="14"/>
  <c r="CX264" i="14"/>
  <c r="DS264" i="14"/>
  <c r="U264" i="14"/>
  <c r="AT264" i="14"/>
  <c r="CU264" i="14"/>
  <c r="BC264" i="14"/>
  <c r="DU264" i="14"/>
  <c r="EF264" i="14"/>
  <c r="AM264" i="14"/>
  <c r="AI264" i="14"/>
  <c r="BA264" i="14"/>
  <c r="AX264" i="14"/>
  <c r="AJ264" i="14"/>
  <c r="DL264" i="14"/>
  <c r="BX264" i="14"/>
  <c r="X264" i="14"/>
  <c r="BO264" i="14"/>
  <c r="BY264" i="14"/>
  <c r="Z264" i="14"/>
  <c r="BD264" i="14"/>
  <c r="DM264" i="14"/>
  <c r="BE264" i="14"/>
  <c r="BZ264" i="14"/>
  <c r="AD264" i="14"/>
  <c r="EK264" i="14"/>
  <c r="DX264" i="14"/>
  <c r="AV264" i="14"/>
  <c r="BV264" i="14"/>
  <c r="BP264" i="14"/>
  <c r="BB264" i="14"/>
  <c r="BT264" i="14"/>
  <c r="BQ264" i="14"/>
  <c r="T264" i="14"/>
  <c r="AQ264" i="14"/>
  <c r="CF264" i="14"/>
  <c r="DG264" i="14"/>
  <c r="BS264" i="14"/>
  <c r="CB264" i="14"/>
  <c r="CE264" i="14"/>
  <c r="DZ264" i="14"/>
  <c r="AW264" i="14"/>
  <c r="DY264" i="14"/>
  <c r="DL268" i="14"/>
  <c r="BD268" i="14"/>
  <c r="AX268" i="14"/>
  <c r="BV268" i="14"/>
  <c r="P268" i="14"/>
  <c r="CB268" i="14"/>
  <c r="BH268" i="14"/>
  <c r="DF268" i="14"/>
  <c r="DG268" i="14"/>
  <c r="EE268" i="14"/>
  <c r="CN268" i="14"/>
  <c r="EB268" i="14"/>
  <c r="DX268" i="14"/>
  <c r="AO268" i="14"/>
  <c r="S268" i="14"/>
  <c r="CV268" i="14"/>
  <c r="DU268" i="14"/>
  <c r="CO268" i="14"/>
  <c r="BC268" i="14"/>
  <c r="W268" i="14"/>
  <c r="BB268" i="14"/>
  <c r="V268" i="14"/>
  <c r="CU268" i="14"/>
  <c r="DD268" i="14"/>
  <c r="CT268" i="14"/>
  <c r="AI268" i="14"/>
  <c r="CL268" i="14"/>
  <c r="AA268" i="14"/>
  <c r="EH268" i="14"/>
  <c r="BW268" i="14"/>
  <c r="AQ268" i="14"/>
  <c r="EM268" i="14"/>
  <c r="CR268" i="14"/>
  <c r="R268" i="14"/>
  <c r="AP268" i="14"/>
  <c r="CA268" i="14"/>
  <c r="EJ268" i="14"/>
  <c r="EL268" i="14"/>
  <c r="DT268" i="14"/>
  <c r="DV268" i="14"/>
  <c r="CY268" i="14"/>
  <c r="U268" i="14"/>
  <c r="BT268" i="14"/>
  <c r="EF268" i="14"/>
  <c r="DA268" i="14"/>
  <c r="AR268" i="14"/>
  <c r="AN268" i="14"/>
  <c r="ED268" i="14"/>
  <c r="DM268" i="14"/>
  <c r="EK268" i="14"/>
  <c r="AU268" i="14"/>
  <c r="BS268" i="14"/>
  <c r="AT268" i="14"/>
  <c r="BR268" i="14"/>
  <c r="CZ268" i="14"/>
  <c r="DN268" i="14"/>
  <c r="BQ268" i="14"/>
  <c r="DS268" i="14"/>
  <c r="BI268" i="14"/>
  <c r="CM268" i="14"/>
  <c r="BA268" i="14"/>
  <c r="CC268" i="14"/>
  <c r="CE268" i="14"/>
  <c r="AS268" i="14"/>
  <c r="EG268" i="14"/>
  <c r="BF268" i="14"/>
  <c r="AJ268" i="14"/>
  <c r="EI268" i="14"/>
  <c r="DO268" i="14"/>
  <c r="DI268" i="14"/>
  <c r="X268" i="14"/>
  <c r="DC268" i="14"/>
  <c r="EC268" i="14"/>
  <c r="BK268" i="14"/>
  <c r="BJ268" i="14"/>
  <c r="EA268" i="14"/>
  <c r="DZ268" i="14"/>
  <c r="DR268" i="14"/>
  <c r="DJ268" i="14"/>
  <c r="DB268" i="14"/>
  <c r="BU268" i="14"/>
  <c r="AH268" i="14"/>
  <c r="DP268" i="14"/>
  <c r="Y268" i="14"/>
  <c r="CQ268" i="14"/>
  <c r="AW268" i="14"/>
  <c r="CF268" i="14"/>
  <c r="CD268" i="14"/>
  <c r="DE268" i="14"/>
  <c r="AM268" i="14"/>
  <c r="AL268" i="14"/>
  <c r="Q268" i="14"/>
  <c r="AK268" i="14"/>
  <c r="AC268" i="14"/>
  <c r="BY268" i="14"/>
  <c r="BX268" i="14"/>
  <c r="AZ268" i="14"/>
  <c r="Z268" i="14"/>
  <c r="CS268" i="14"/>
  <c r="CK268" i="14"/>
  <c r="CI268" i="14"/>
  <c r="AB268" i="14"/>
  <c r="BL268" i="14"/>
  <c r="DY268" i="14"/>
  <c r="CW268" i="14"/>
  <c r="AE268" i="14"/>
  <c r="AD268" i="14"/>
  <c r="BP268" i="14"/>
  <c r="BO268" i="14"/>
  <c r="BG268" i="14"/>
  <c r="AY268" i="14"/>
  <c r="T268" i="14"/>
  <c r="DK268" i="14"/>
  <c r="CG268" i="14"/>
  <c r="BM268" i="14"/>
  <c r="CH268" i="14"/>
  <c r="AG268" i="14"/>
  <c r="DW268" i="14"/>
  <c r="CP268" i="14"/>
  <c r="CX268" i="14"/>
  <c r="DQ268" i="14"/>
  <c r="BN268" i="14"/>
  <c r="AF268" i="14"/>
  <c r="N268" i="14"/>
  <c r="AV268" i="14"/>
  <c r="CJ268" i="14"/>
  <c r="BE268" i="14"/>
  <c r="BZ268" i="14"/>
  <c r="DH268" i="14"/>
  <c r="DO342" i="14"/>
  <c r="BP342" i="14"/>
  <c r="AB342" i="14"/>
  <c r="AZ342" i="14"/>
  <c r="T342" i="14"/>
  <c r="AQ342" i="14"/>
  <c r="BR342" i="14"/>
  <c r="DT342" i="14"/>
  <c r="EA342" i="14"/>
  <c r="BE342" i="14"/>
  <c r="BD342" i="14"/>
  <c r="DR342" i="14"/>
  <c r="EM342" i="14"/>
  <c r="AM342" i="14"/>
  <c r="BX342" i="14"/>
  <c r="S342" i="14"/>
  <c r="DU342" i="14"/>
  <c r="Z342" i="14"/>
  <c r="R342" i="14"/>
  <c r="BY342" i="14"/>
  <c r="DQ342" i="14"/>
  <c r="BZ342" i="14"/>
  <c r="EI342" i="14"/>
  <c r="BA342" i="14"/>
  <c r="DY342" i="14"/>
  <c r="V342" i="14"/>
  <c r="N342" i="14"/>
  <c r="BS342" i="14"/>
  <c r="EC342" i="14"/>
  <c r="DM342" i="14"/>
  <c r="AX342" i="14"/>
  <c r="CL342" i="14"/>
  <c r="DG342" i="14"/>
  <c r="DL342" i="14"/>
  <c r="CF342" i="14"/>
  <c r="DC342" i="14"/>
  <c r="EH342" i="14"/>
  <c r="AI342" i="14"/>
  <c r="DD342" i="14"/>
  <c r="CJ342" i="14"/>
  <c r="DS342" i="14"/>
  <c r="BH342" i="14"/>
  <c r="DX342" i="14"/>
  <c r="CY342" i="14"/>
  <c r="BL342" i="14"/>
  <c r="AE342" i="14"/>
  <c r="EB342" i="14"/>
  <c r="CR342" i="14"/>
  <c r="BO342" i="14"/>
  <c r="EK342" i="14"/>
  <c r="BB342" i="14"/>
  <c r="AV342" i="14"/>
  <c r="BC342" i="14"/>
  <c r="DV342" i="14"/>
  <c r="AT342" i="14"/>
  <c r="DB342" i="14"/>
  <c r="BK342" i="14"/>
  <c r="EE342" i="14"/>
  <c r="BJ342" i="14"/>
  <c r="U342" i="14"/>
  <c r="AH342" i="14"/>
  <c r="CD342" i="14"/>
  <c r="DA342" i="14"/>
  <c r="BG342" i="14"/>
  <c r="BQ342" i="14"/>
  <c r="AR342" i="14"/>
  <c r="ED342" i="14"/>
  <c r="CU342" i="14"/>
  <c r="BN342" i="14"/>
  <c r="AA342" i="14"/>
  <c r="BW342" i="14"/>
  <c r="CB342" i="14"/>
  <c r="DK342" i="14"/>
  <c r="BT342" i="14"/>
  <c r="X342" i="14"/>
  <c r="CQ342" i="14"/>
  <c r="DH342" i="14"/>
  <c r="W342" i="14"/>
  <c r="CN342" i="14"/>
  <c r="BU342" i="14"/>
  <c r="P342" i="14"/>
  <c r="DI342" i="14"/>
  <c r="AO342" i="14"/>
  <c r="AN342" i="14"/>
  <c r="EF342" i="14"/>
  <c r="DE342" i="14"/>
  <c r="AK342" i="14"/>
  <c r="AF342" i="14"/>
  <c r="AU342" i="14"/>
  <c r="DF342" i="14"/>
  <c r="AS342" i="14"/>
  <c r="BV342" i="14"/>
  <c r="CK342" i="14"/>
  <c r="EG342" i="14"/>
  <c r="AG342" i="14"/>
  <c r="DN342" i="14"/>
  <c r="DZ342" i="14"/>
  <c r="CT342" i="14"/>
  <c r="EJ342" i="14"/>
  <c r="DJ342" i="14"/>
  <c r="Y342" i="14"/>
  <c r="CG342" i="14"/>
  <c r="AC342" i="14"/>
  <c r="Q342" i="14"/>
  <c r="DW342" i="14"/>
  <c r="CM342" i="14"/>
  <c r="EL342" i="14"/>
  <c r="CI342" i="14"/>
  <c r="CH342" i="14"/>
  <c r="CP342" i="14"/>
  <c r="CZ342" i="14"/>
  <c r="CX342" i="14"/>
  <c r="AW342" i="14"/>
  <c r="BI342" i="14"/>
  <c r="AY342" i="14"/>
  <c r="BM342" i="14"/>
  <c r="BF342" i="14"/>
  <c r="AP342" i="14"/>
  <c r="AD342" i="14"/>
  <c r="AL342" i="14"/>
  <c r="CC342" i="14"/>
  <c r="DP342" i="14"/>
  <c r="CW342" i="14"/>
  <c r="CA342" i="14"/>
  <c r="CV342" i="14"/>
  <c r="AJ342" i="14"/>
  <c r="CS342" i="14"/>
  <c r="CE342" i="14"/>
  <c r="CO342" i="14"/>
  <c r="BV159" i="14"/>
  <c r="AP159" i="14"/>
  <c r="EG159" i="14"/>
  <c r="DA159" i="14"/>
  <c r="BU159" i="14"/>
  <c r="AO159" i="14"/>
  <c r="EH159" i="14"/>
  <c r="DB159" i="14"/>
  <c r="BR159" i="14"/>
  <c r="AL159" i="14"/>
  <c r="EK159" i="14"/>
  <c r="DE159" i="14"/>
  <c r="BY159" i="14"/>
  <c r="AS159" i="14"/>
  <c r="ED159" i="14"/>
  <c r="CX159" i="14"/>
  <c r="BX159" i="14"/>
  <c r="AR159" i="14"/>
  <c r="EI159" i="14"/>
  <c r="DC159" i="14"/>
  <c r="BW159" i="14"/>
  <c r="AQ159" i="14"/>
  <c r="EJ159" i="14"/>
  <c r="DD159" i="14"/>
  <c r="BD159" i="14"/>
  <c r="BK159" i="14"/>
  <c r="AV159" i="14"/>
  <c r="BC159" i="14"/>
  <c r="AN159" i="14"/>
  <c r="AU159" i="14"/>
  <c r="EE159" i="14"/>
  <c r="BL159" i="14"/>
  <c r="AM159" i="14"/>
  <c r="BN159" i="14"/>
  <c r="AH159" i="14"/>
  <c r="DY159" i="14"/>
  <c r="CS159" i="14"/>
  <c r="BM159" i="14"/>
  <c r="AG159" i="14"/>
  <c r="DZ159" i="14"/>
  <c r="CT159" i="14"/>
  <c r="BJ159" i="14"/>
  <c r="AD159" i="14"/>
  <c r="EC159" i="14"/>
  <c r="CW159" i="14"/>
  <c r="BQ159" i="14"/>
  <c r="AK159" i="14"/>
  <c r="DV159" i="14"/>
  <c r="CP159" i="14"/>
  <c r="BP159" i="14"/>
  <c r="AJ159" i="14"/>
  <c r="EA159" i="14"/>
  <c r="CU159" i="14"/>
  <c r="BO159" i="14"/>
  <c r="AI159" i="14"/>
  <c r="EB159" i="14"/>
  <c r="CV159" i="14"/>
  <c r="X159" i="14"/>
  <c r="AE159" i="14"/>
  <c r="P159" i="14"/>
  <c r="W159" i="14"/>
  <c r="T159" i="14"/>
  <c r="CE159" i="14"/>
  <c r="DX159" i="14"/>
  <c r="BS159" i="14"/>
  <c r="BF159" i="14"/>
  <c r="Z159" i="14"/>
  <c r="DQ159" i="14"/>
  <c r="CK159" i="14"/>
  <c r="BE159" i="14"/>
  <c r="Y159" i="14"/>
  <c r="DR159" i="14"/>
  <c r="CL159" i="14"/>
  <c r="BB159" i="14"/>
  <c r="V159" i="14"/>
  <c r="DU159" i="14"/>
  <c r="CO159" i="14"/>
  <c r="BI159" i="14"/>
  <c r="AC159" i="14"/>
  <c r="DN159" i="14"/>
  <c r="CH159" i="14"/>
  <c r="BH159" i="14"/>
  <c r="AB159" i="14"/>
  <c r="DS159" i="14"/>
  <c r="CM159" i="14"/>
  <c r="BG159" i="14"/>
  <c r="AA159" i="14"/>
  <c r="DT159" i="14"/>
  <c r="CN159" i="14"/>
  <c r="DW159" i="14"/>
  <c r="DP159" i="14"/>
  <c r="DO159" i="14"/>
  <c r="DH159" i="14"/>
  <c r="DG159" i="14"/>
  <c r="CZ159" i="14"/>
  <c r="CY159" i="14"/>
  <c r="U159" i="14"/>
  <c r="AX159" i="14"/>
  <c r="AW159" i="14"/>
  <c r="AT159" i="14"/>
  <c r="BA159" i="14"/>
  <c r="AZ159" i="14"/>
  <c r="AY159" i="14"/>
  <c r="CQ159" i="14"/>
  <c r="CA159" i="14"/>
  <c r="CF159" i="14"/>
  <c r="EF159" i="14"/>
  <c r="S159" i="14"/>
  <c r="CD159" i="14"/>
  <c r="R159" i="14"/>
  <c r="CC159" i="14"/>
  <c r="CJ159" i="14"/>
  <c r="EM159" i="14"/>
  <c r="DI159" i="14"/>
  <c r="DJ159" i="14"/>
  <c r="DM159" i="14"/>
  <c r="DF159" i="14"/>
  <c r="DK159" i="14"/>
  <c r="DL159" i="14"/>
  <c r="CI159" i="14"/>
  <c r="CR159" i="14"/>
  <c r="BZ159" i="14"/>
  <c r="CB159" i="14"/>
  <c r="EL159" i="14"/>
  <c r="AF159" i="14"/>
  <c r="Q159" i="14"/>
  <c r="CG159" i="14"/>
  <c r="N159" i="14"/>
  <c r="BT159" i="14"/>
  <c r="N290" i="14"/>
  <c r="R290" i="14"/>
  <c r="AL290" i="14"/>
  <c r="AP290" i="14"/>
  <c r="AD290" i="14"/>
  <c r="AH290" i="14"/>
  <c r="DQ290" i="14"/>
  <c r="CK290" i="14"/>
  <c r="DF290" i="14"/>
  <c r="DJ290" i="14"/>
  <c r="ED290" i="14"/>
  <c r="EH290" i="14"/>
  <c r="DV290" i="14"/>
  <c r="DZ290" i="14"/>
  <c r="CM290" i="14"/>
  <c r="AA290" i="14"/>
  <c r="BZ290" i="14"/>
  <c r="CD290" i="14"/>
  <c r="CX290" i="14"/>
  <c r="DB290" i="14"/>
  <c r="CP290" i="14"/>
  <c r="CT290" i="14"/>
  <c r="CL290" i="14"/>
  <c r="Z290" i="14"/>
  <c r="AO290" i="14"/>
  <c r="AW290" i="14"/>
  <c r="AY290" i="14"/>
  <c r="BO290" i="14"/>
  <c r="AX290" i="14"/>
  <c r="BN290" i="14"/>
  <c r="BI290" i="14"/>
  <c r="BQ290" i="14"/>
  <c r="U290" i="14"/>
  <c r="P290" i="14"/>
  <c r="AS290" i="14"/>
  <c r="AN290" i="14"/>
  <c r="AK290" i="14"/>
  <c r="AF290" i="14"/>
  <c r="BH290" i="14"/>
  <c r="DT290" i="14"/>
  <c r="DM290" i="14"/>
  <c r="DH290" i="14"/>
  <c r="EK290" i="14"/>
  <c r="EF290" i="14"/>
  <c r="EC290" i="14"/>
  <c r="DX290" i="14"/>
  <c r="BC290" i="14"/>
  <c r="DO290" i="14"/>
  <c r="CG290" i="14"/>
  <c r="CB290" i="14"/>
  <c r="DE290" i="14"/>
  <c r="CZ290" i="14"/>
  <c r="CW290" i="14"/>
  <c r="CR290" i="14"/>
  <c r="BB290" i="14"/>
  <c r="DN290" i="14"/>
  <c r="BX290" i="14"/>
  <c r="BD290" i="14"/>
  <c r="BS290" i="14"/>
  <c r="CO290" i="14"/>
  <c r="BR290" i="14"/>
  <c r="CJ290" i="14"/>
  <c r="BT290" i="14"/>
  <c r="AV290" i="14"/>
  <c r="EM290" i="14"/>
  <c r="T290" i="14"/>
  <c r="Y290" i="14"/>
  <c r="AR290" i="14"/>
  <c r="CS290" i="14"/>
  <c r="AJ290" i="14"/>
  <c r="AG290" i="14"/>
  <c r="DA290" i="14"/>
  <c r="EG290" i="14"/>
  <c r="DL290" i="14"/>
  <c r="BU290" i="14"/>
  <c r="EJ290" i="14"/>
  <c r="CC290" i="14"/>
  <c r="EB290" i="14"/>
  <c r="Q290" i="14"/>
  <c r="BG290" i="14"/>
  <c r="DS290" i="14"/>
  <c r="CF290" i="14"/>
  <c r="BE290" i="14"/>
  <c r="DD290" i="14"/>
  <c r="DY290" i="14"/>
  <c r="CV290" i="14"/>
  <c r="BM290" i="14"/>
  <c r="BF290" i="14"/>
  <c r="DR290" i="14"/>
  <c r="DI290" i="14"/>
  <c r="DP290" i="14"/>
  <c r="BW290" i="14"/>
  <c r="AC290" i="14"/>
  <c r="BV290" i="14"/>
  <c r="X290" i="14"/>
  <c r="DU290" i="14"/>
  <c r="BL290" i="14"/>
  <c r="S290" i="14"/>
  <c r="AI290" i="14"/>
  <c r="DK290" i="14"/>
  <c r="EA290" i="14"/>
  <c r="CE290" i="14"/>
  <c r="CU290" i="14"/>
  <c r="BP290" i="14"/>
  <c r="BJ290" i="14"/>
  <c r="AM290" i="14"/>
  <c r="CN290" i="14"/>
  <c r="EE290" i="14"/>
  <c r="CI290" i="14"/>
  <c r="CY290" i="14"/>
  <c r="CH290" i="14"/>
  <c r="AU290" i="14"/>
  <c r="BY290" i="14"/>
  <c r="AQ290" i="14"/>
  <c r="AB290" i="14"/>
  <c r="EI290" i="14"/>
  <c r="W290" i="14"/>
  <c r="DC290" i="14"/>
  <c r="V290" i="14"/>
  <c r="BK290" i="14"/>
  <c r="BA290" i="14"/>
  <c r="DW290" i="14"/>
  <c r="AT290" i="14"/>
  <c r="EL290" i="14"/>
  <c r="CA290" i="14"/>
  <c r="AE290" i="14"/>
  <c r="CQ290" i="14"/>
  <c r="DG290" i="14"/>
  <c r="AZ290" i="14"/>
  <c r="AR323" i="14"/>
  <c r="AW323" i="14"/>
  <c r="CT323" i="14"/>
  <c r="BT323" i="14"/>
  <c r="DI323" i="14"/>
  <c r="DG323" i="14"/>
  <c r="AT323" i="14"/>
  <c r="BP323" i="14"/>
  <c r="DQ323" i="14"/>
  <c r="CY323" i="14"/>
  <c r="AG323" i="14"/>
  <c r="DN323" i="14"/>
  <c r="AV323" i="14"/>
  <c r="N323" i="14"/>
  <c r="BC323" i="14"/>
  <c r="DU323" i="14"/>
  <c r="BL323" i="14"/>
  <c r="CR323" i="14"/>
  <c r="EE323" i="14"/>
  <c r="DO323" i="14"/>
  <c r="BS323" i="14"/>
  <c r="EL323" i="14"/>
  <c r="CH323" i="14"/>
  <c r="CD323" i="14"/>
  <c r="EB323" i="14"/>
  <c r="BG323" i="14"/>
  <c r="BK323" i="14"/>
  <c r="BH323" i="14"/>
  <c r="AZ323" i="14"/>
  <c r="CA323" i="14"/>
  <c r="CG323" i="14"/>
  <c r="BB323" i="14"/>
  <c r="AD323" i="14"/>
  <c r="BZ323" i="14"/>
  <c r="CW323" i="14"/>
  <c r="DM323" i="14"/>
  <c r="AK323" i="14"/>
  <c r="EA323" i="14"/>
  <c r="DX323" i="14"/>
  <c r="EI323" i="14"/>
  <c r="Z323" i="14"/>
  <c r="U323" i="14"/>
  <c r="CK323" i="14"/>
  <c r="AY323" i="14"/>
  <c r="Y323" i="14"/>
  <c r="AJ323" i="14"/>
  <c r="CJ323" i="14"/>
  <c r="CU323" i="14"/>
  <c r="DR323" i="14"/>
  <c r="DF323" i="14"/>
  <c r="BO323" i="14"/>
  <c r="EC323" i="14"/>
  <c r="DL323" i="14"/>
  <c r="AS323" i="14"/>
  <c r="AH323" i="14"/>
  <c r="AX323" i="14"/>
  <c r="DH323" i="14"/>
  <c r="EG323" i="14"/>
  <c r="DB323" i="14"/>
  <c r="BI323" i="14"/>
  <c r="BD323" i="14"/>
  <c r="BF323" i="14"/>
  <c r="EF323" i="14"/>
  <c r="DV323" i="14"/>
  <c r="DK323" i="14"/>
  <c r="V323" i="14"/>
  <c r="BU323" i="14"/>
  <c r="CO323" i="14"/>
  <c r="CZ323" i="14"/>
  <c r="AC323" i="14"/>
  <c r="DW323" i="14"/>
  <c r="BE323" i="14"/>
  <c r="T323" i="14"/>
  <c r="R323" i="14"/>
  <c r="EM323" i="14"/>
  <c r="CC323" i="14"/>
  <c r="AU323" i="14"/>
  <c r="Q323" i="14"/>
  <c r="BJ323" i="14"/>
  <c r="BV323" i="14"/>
  <c r="AQ323" i="14"/>
  <c r="X323" i="14"/>
  <c r="DA323" i="14"/>
  <c r="CQ323" i="14"/>
  <c r="DP323" i="14"/>
  <c r="AE323" i="14"/>
  <c r="AF323" i="14"/>
  <c r="CB323" i="14"/>
  <c r="CM323" i="14"/>
  <c r="BW323" i="14"/>
  <c r="CV323" i="14"/>
  <c r="AN323" i="14"/>
  <c r="CX323" i="14"/>
  <c r="AI323" i="14"/>
  <c r="BX323" i="14"/>
  <c r="DD323" i="14"/>
  <c r="AA323" i="14"/>
  <c r="BR323" i="14"/>
  <c r="BQ323" i="14"/>
  <c r="EK323" i="14"/>
  <c r="DC323" i="14"/>
  <c r="BY323" i="14"/>
  <c r="DT323" i="14"/>
  <c r="ED323" i="14"/>
  <c r="DZ323" i="14"/>
  <c r="BN323" i="14"/>
  <c r="EJ323" i="14"/>
  <c r="DY323" i="14"/>
  <c r="EH323" i="14"/>
  <c r="BM323" i="14"/>
  <c r="AP323" i="14"/>
  <c r="CP323" i="14"/>
  <c r="CL323" i="14"/>
  <c r="P323" i="14"/>
  <c r="DS323" i="14"/>
  <c r="CI323" i="14"/>
  <c r="S323" i="14"/>
  <c r="W323" i="14"/>
  <c r="AB323" i="14"/>
  <c r="DE323" i="14"/>
  <c r="AM323" i="14"/>
  <c r="DJ323" i="14"/>
  <c r="AO323" i="14"/>
  <c r="AL323" i="14"/>
  <c r="CE323" i="14"/>
  <c r="CN323" i="14"/>
  <c r="CS323" i="14"/>
  <c r="BA323" i="14"/>
  <c r="CF323" i="14"/>
  <c r="CI152" i="14"/>
  <c r="AN152" i="14"/>
  <c r="BN152" i="14"/>
  <c r="CT152" i="14"/>
  <c r="CE152" i="14"/>
  <c r="DN152" i="14"/>
  <c r="U152" i="14"/>
  <c r="CU152" i="14"/>
  <c r="CF152" i="14"/>
  <c r="DX152" i="14"/>
  <c r="AM152" i="14"/>
  <c r="EK152" i="14"/>
  <c r="CD152" i="14"/>
  <c r="DS152" i="14"/>
  <c r="DL152" i="14"/>
  <c r="AK152" i="14"/>
  <c r="CL152" i="14"/>
  <c r="DG152" i="14"/>
  <c r="EL152" i="14"/>
  <c r="DI152" i="14"/>
  <c r="DB152" i="14"/>
  <c r="BR152" i="14"/>
  <c r="AC152" i="14"/>
  <c r="CR152" i="14"/>
  <c r="BE152" i="14"/>
  <c r="DF152" i="14"/>
  <c r="DD152" i="14"/>
  <c r="EH152" i="14"/>
  <c r="CP152" i="14"/>
  <c r="DO152" i="14"/>
  <c r="BK152" i="14"/>
  <c r="EE152" i="14"/>
  <c r="EM152" i="14"/>
  <c r="BC152" i="14"/>
  <c r="BF152" i="14"/>
  <c r="DU152" i="14"/>
  <c r="EI152" i="14"/>
  <c r="AR152" i="14"/>
  <c r="BY152" i="14"/>
  <c r="AH152" i="14"/>
  <c r="DJ152" i="14"/>
  <c r="AE152" i="14"/>
  <c r="AL152" i="14"/>
  <c r="DA152" i="14"/>
  <c r="EF152" i="14"/>
  <c r="AV152" i="14"/>
  <c r="DR152" i="14"/>
  <c r="T152" i="14"/>
  <c r="W152" i="14"/>
  <c r="AS152" i="14"/>
  <c r="BW152" i="14"/>
  <c r="DV152" i="14"/>
  <c r="AW152" i="14"/>
  <c r="AT152" i="14"/>
  <c r="DY152" i="14"/>
  <c r="Z152" i="14"/>
  <c r="AU152" i="14"/>
  <c r="EJ152" i="14"/>
  <c r="P152" i="14"/>
  <c r="CX152" i="14"/>
  <c r="DE152" i="14"/>
  <c r="BX152" i="14"/>
  <c r="BB152" i="14"/>
  <c r="X152" i="14"/>
  <c r="BL152" i="14"/>
  <c r="CC152" i="14"/>
  <c r="AP152" i="14"/>
  <c r="CV152" i="14"/>
  <c r="EA152" i="14"/>
  <c r="AD152" i="14"/>
  <c r="BQ152" i="14"/>
  <c r="BZ152" i="14"/>
  <c r="DZ152" i="14"/>
  <c r="N152" i="14"/>
  <c r="Q152" i="14"/>
  <c r="BI152" i="14"/>
  <c r="BS152" i="14"/>
  <c r="ED152" i="14"/>
  <c r="BT152" i="14"/>
  <c r="BP152" i="14"/>
  <c r="CG152" i="14"/>
  <c r="AJ152" i="14"/>
  <c r="AO152" i="14"/>
  <c r="AB152" i="14"/>
  <c r="CZ152" i="14"/>
  <c r="AQ152" i="14"/>
  <c r="DW152" i="14"/>
  <c r="CH152" i="14"/>
  <c r="DT152" i="14"/>
  <c r="R152" i="14"/>
  <c r="BH152" i="14"/>
  <c r="BV152" i="14"/>
  <c r="BM152" i="14"/>
  <c r="BU152" i="14"/>
  <c r="CK152" i="14"/>
  <c r="AY152" i="14"/>
  <c r="Y152" i="14"/>
  <c r="BD152" i="14"/>
  <c r="EG152" i="14"/>
  <c r="CY152" i="14"/>
  <c r="AA152" i="14"/>
  <c r="DK152" i="14"/>
  <c r="CN152" i="14"/>
  <c r="BA152" i="14"/>
  <c r="AG152" i="14"/>
  <c r="BG152" i="14"/>
  <c r="BJ152" i="14"/>
  <c r="CA152" i="14"/>
  <c r="AI152" i="14"/>
  <c r="BO152" i="14"/>
  <c r="CW152" i="14"/>
  <c r="DP152" i="14"/>
  <c r="DH152" i="14"/>
  <c r="DQ152" i="14"/>
  <c r="CB152" i="14"/>
  <c r="DC152" i="14"/>
  <c r="AF152" i="14"/>
  <c r="CO152" i="14"/>
  <c r="CJ152" i="14"/>
  <c r="DM152" i="14"/>
  <c r="S152" i="14"/>
  <c r="CQ152" i="14"/>
  <c r="CS152" i="14"/>
  <c r="EC152" i="14"/>
  <c r="CM152" i="14"/>
  <c r="V152" i="14"/>
  <c r="AX152" i="14"/>
  <c r="AZ152" i="14"/>
  <c r="EB152" i="14"/>
  <c r="DT291" i="14"/>
  <c r="CN291" i="14"/>
  <c r="BC291" i="14"/>
  <c r="W291" i="14"/>
  <c r="DN291" i="14"/>
  <c r="CH291" i="14"/>
  <c r="BB291" i="14"/>
  <c r="V291" i="14"/>
  <c r="DO291" i="14"/>
  <c r="Y291" i="14"/>
  <c r="AV291" i="14"/>
  <c r="DC291" i="14"/>
  <c r="DL291" i="14"/>
  <c r="N291" i="14"/>
  <c r="AU291" i="14"/>
  <c r="CA291" i="14"/>
  <c r="DF291" i="14"/>
  <c r="EL291" i="14"/>
  <c r="AT291" i="14"/>
  <c r="BZ291" i="14"/>
  <c r="CQ291" i="14"/>
  <c r="EA291" i="14"/>
  <c r="X291" i="14"/>
  <c r="CU291" i="14"/>
  <c r="U291" i="14"/>
  <c r="AZ291" i="14"/>
  <c r="CF291" i="14"/>
  <c r="BQ291" i="14"/>
  <c r="T291" i="14"/>
  <c r="AK291" i="14"/>
  <c r="BA291" i="14"/>
  <c r="CI291" i="14"/>
  <c r="DQ291" i="14"/>
  <c r="AF291" i="14"/>
  <c r="CS291" i="14"/>
  <c r="BF291" i="14"/>
  <c r="AI291" i="14"/>
  <c r="DS291" i="14"/>
  <c r="CT291" i="14"/>
  <c r="BG291" i="14"/>
  <c r="AH291" i="14"/>
  <c r="DR291" i="14"/>
  <c r="AO291" i="14"/>
  <c r="EF291" i="14"/>
  <c r="BJ291" i="14"/>
  <c r="DW291" i="14"/>
  <c r="BK291" i="14"/>
  <c r="DV291" i="14"/>
  <c r="CR291" i="14"/>
  <c r="CM291" i="14"/>
  <c r="BX291" i="14"/>
  <c r="AB291" i="14"/>
  <c r="DU291" i="14"/>
  <c r="BR291" i="14"/>
  <c r="CG291" i="14"/>
  <c r="BS291" i="14"/>
  <c r="CB291" i="14"/>
  <c r="DA291" i="14"/>
  <c r="DE291" i="14"/>
  <c r="S291" i="14"/>
  <c r="DB291" i="14"/>
  <c r="EK291" i="14"/>
  <c r="R291" i="14"/>
  <c r="EM291" i="14"/>
  <c r="AN291" i="14"/>
  <c r="EJ291" i="14"/>
  <c r="DY291" i="14"/>
  <c r="DZ291" i="14"/>
  <c r="ED291" i="14"/>
  <c r="BE291" i="14"/>
  <c r="CE291" i="14"/>
  <c r="BH291" i="14"/>
  <c r="EB291" i="14"/>
  <c r="BI291" i="14"/>
  <c r="CW291" i="14"/>
  <c r="BY291" i="14"/>
  <c r="AG291" i="14"/>
  <c r="EE291" i="14"/>
  <c r="CK291" i="14"/>
  <c r="AY291" i="14"/>
  <c r="BW291" i="14"/>
  <c r="CL291" i="14"/>
  <c r="AX291" i="14"/>
  <c r="BV291" i="14"/>
  <c r="Q291" i="14"/>
  <c r="P291" i="14"/>
  <c r="DD291" i="14"/>
  <c r="AM291" i="14"/>
  <c r="CX291" i="14"/>
  <c r="AL291" i="14"/>
  <c r="BD291" i="14"/>
  <c r="BO291" i="14"/>
  <c r="EI291" i="14"/>
  <c r="AR291" i="14"/>
  <c r="BN291" i="14"/>
  <c r="DM291" i="14"/>
  <c r="CO291" i="14"/>
  <c r="BM291" i="14"/>
  <c r="BU291" i="14"/>
  <c r="BT291" i="14"/>
  <c r="CC291" i="14"/>
  <c r="AQ291" i="14"/>
  <c r="DX291" i="14"/>
  <c r="CD291" i="14"/>
  <c r="AP291" i="14"/>
  <c r="BL291" i="14"/>
  <c r="DH291" i="14"/>
  <c r="DP291" i="14"/>
  <c r="AD291" i="14"/>
  <c r="AJ291" i="14"/>
  <c r="DG291" i="14"/>
  <c r="AA291" i="14"/>
  <c r="CY291" i="14"/>
  <c r="CV291" i="14"/>
  <c r="AW291" i="14"/>
  <c r="EC291" i="14"/>
  <c r="CZ291" i="14"/>
  <c r="DJ291" i="14"/>
  <c r="CJ291" i="14"/>
  <c r="AE291" i="14"/>
  <c r="DK291" i="14"/>
  <c r="BP291" i="14"/>
  <c r="DI291" i="14"/>
  <c r="EH291" i="14"/>
  <c r="AS291" i="14"/>
  <c r="AC291" i="14"/>
  <c r="EG291" i="14"/>
  <c r="CP291" i="14"/>
  <c r="Z291" i="14"/>
  <c r="DK178" i="14"/>
  <c r="DO178" i="14"/>
  <c r="EI178" i="14"/>
  <c r="EM178" i="14"/>
  <c r="AJ178" i="14"/>
  <c r="AF178" i="14"/>
  <c r="CK178" i="14"/>
  <c r="Y178" i="14"/>
  <c r="CF178" i="14"/>
  <c r="CB178" i="14"/>
  <c r="DD178" i="14"/>
  <c r="CZ178" i="14"/>
  <c r="EB178" i="14"/>
  <c r="DX178" i="14"/>
  <c r="CN178" i="14"/>
  <c r="AB178" i="14"/>
  <c r="AZ178" i="14"/>
  <c r="AV178" i="14"/>
  <c r="BX178" i="14"/>
  <c r="BT178" i="14"/>
  <c r="CV178" i="14"/>
  <c r="CR178" i="14"/>
  <c r="CM178" i="14"/>
  <c r="AA178" i="14"/>
  <c r="T178" i="14"/>
  <c r="BP178" i="14"/>
  <c r="S178" i="14"/>
  <c r="BO178" i="14"/>
  <c r="Q178" i="14"/>
  <c r="BM178" i="14"/>
  <c r="AT178" i="14"/>
  <c r="AP178" i="14"/>
  <c r="DJ178" i="14"/>
  <c r="DU178" i="14"/>
  <c r="EF178" i="14"/>
  <c r="AI178" i="14"/>
  <c r="AL178" i="14"/>
  <c r="BQ178" i="14"/>
  <c r="CE178" i="14"/>
  <c r="CH178" i="14"/>
  <c r="DA178" i="14"/>
  <c r="EA178" i="14"/>
  <c r="ED178" i="14"/>
  <c r="BD178" i="14"/>
  <c r="AY178" i="14"/>
  <c r="BB178" i="14"/>
  <c r="BU178" i="14"/>
  <c r="CU178" i="14"/>
  <c r="CX178" i="14"/>
  <c r="BK178" i="14"/>
  <c r="P178" i="14"/>
  <c r="CL178" i="14"/>
  <c r="AU178" i="14"/>
  <c r="AC178" i="14"/>
  <c r="BJ178" i="14"/>
  <c r="BN178" i="14"/>
  <c r="DI178" i="14"/>
  <c r="EJ178" i="14"/>
  <c r="EL178" i="14"/>
  <c r="AH178" i="14"/>
  <c r="AS178" i="14"/>
  <c r="AK178" i="14"/>
  <c r="CD178" i="14"/>
  <c r="CO178" i="14"/>
  <c r="DG178" i="14"/>
  <c r="DZ178" i="14"/>
  <c r="EK178" i="14"/>
  <c r="X178" i="14"/>
  <c r="AX178" i="14"/>
  <c r="BI178" i="14"/>
  <c r="CA178" i="14"/>
  <c r="CT178" i="14"/>
  <c r="DE178" i="14"/>
  <c r="AE178" i="14"/>
  <c r="AR178" i="14"/>
  <c r="Z178" i="14"/>
  <c r="BS178" i="14"/>
  <c r="AO178" i="14"/>
  <c r="DV178" i="14"/>
  <c r="BF178" i="14"/>
  <c r="DH178" i="14"/>
  <c r="EH178" i="14"/>
  <c r="N178" i="14"/>
  <c r="AG178" i="14"/>
  <c r="CW178" i="14"/>
  <c r="DQ178" i="14"/>
  <c r="CC178" i="14"/>
  <c r="DC178" i="14"/>
  <c r="DF178" i="14"/>
  <c r="DY178" i="14"/>
  <c r="CJ178" i="14"/>
  <c r="DT178" i="14"/>
  <c r="AW178" i="14"/>
  <c r="BW178" i="14"/>
  <c r="BZ178" i="14"/>
  <c r="CS178" i="14"/>
  <c r="CQ178" i="14"/>
  <c r="DS178" i="14"/>
  <c r="AN178" i="14"/>
  <c r="W178" i="14"/>
  <c r="CP178" i="14"/>
  <c r="BA178" i="14"/>
  <c r="DR178" i="14"/>
  <c r="BR178" i="14"/>
  <c r="DL178" i="14"/>
  <c r="DN178" i="14"/>
  <c r="EG178" i="14"/>
  <c r="U178" i="14"/>
  <c r="AM178" i="14"/>
  <c r="BE178" i="14"/>
  <c r="EC178" i="14"/>
  <c r="CI178" i="14"/>
  <c r="DB178" i="14"/>
  <c r="DM178" i="14"/>
  <c r="EE178" i="14"/>
  <c r="BH178" i="14"/>
  <c r="DP178" i="14"/>
  <c r="BC178" i="14"/>
  <c r="BV178" i="14"/>
  <c r="CG178" i="14"/>
  <c r="CY178" i="14"/>
  <c r="BG178" i="14"/>
  <c r="DW178" i="14"/>
  <c r="BL178" i="14"/>
  <c r="AQ178" i="14"/>
  <c r="AD178" i="14"/>
  <c r="BY178" i="14"/>
  <c r="R178" i="14"/>
  <c r="V178" i="14"/>
  <c r="CV160" i="14"/>
  <c r="DE160" i="14"/>
  <c r="P160" i="14"/>
  <c r="DM160" i="14"/>
  <c r="DV160" i="14"/>
  <c r="BQ160" i="14"/>
  <c r="AU160" i="14"/>
  <c r="EF160" i="14"/>
  <c r="CZ160" i="14"/>
  <c r="BJ160" i="14"/>
  <c r="T160" i="14"/>
  <c r="DA160" i="14"/>
  <c r="CA160" i="14"/>
  <c r="N160" i="14"/>
  <c r="W160" i="14"/>
  <c r="CY160" i="14"/>
  <c r="DI160" i="14"/>
  <c r="BL160" i="14"/>
  <c r="CN160" i="14"/>
  <c r="DJ160" i="14"/>
  <c r="BM160" i="14"/>
  <c r="DS160" i="14"/>
  <c r="V160" i="14"/>
  <c r="EH160" i="14"/>
  <c r="CT160" i="14"/>
  <c r="DT160" i="14"/>
  <c r="CF160" i="14"/>
  <c r="CQ160" i="14"/>
  <c r="BP160" i="14"/>
  <c r="BH160" i="14"/>
  <c r="CJ160" i="14"/>
  <c r="DB160" i="14"/>
  <c r="Y160" i="14"/>
  <c r="AW160" i="14"/>
  <c r="DR160" i="14"/>
  <c r="Z160" i="14"/>
  <c r="AI160" i="14"/>
  <c r="S160" i="14"/>
  <c r="BF160" i="14"/>
  <c r="EK160" i="14"/>
  <c r="CR160" i="14"/>
  <c r="CW160" i="14"/>
  <c r="EA160" i="14"/>
  <c r="CS160" i="14"/>
  <c r="DN160" i="14"/>
  <c r="AO160" i="14"/>
  <c r="Q160" i="14"/>
  <c r="BB160" i="14"/>
  <c r="DF160" i="14"/>
  <c r="BD160" i="14"/>
  <c r="R160" i="14"/>
  <c r="DG160" i="14"/>
  <c r="AS160" i="14"/>
  <c r="DO160" i="14"/>
  <c r="AX160" i="14"/>
  <c r="U160" i="14"/>
  <c r="AF160" i="14"/>
  <c r="AZ160" i="14"/>
  <c r="AR160" i="14"/>
  <c r="DZ160" i="14"/>
  <c r="AJ160" i="14"/>
  <c r="AD160" i="14"/>
  <c r="BY160" i="14"/>
  <c r="EC160" i="14"/>
  <c r="BX160" i="14"/>
  <c r="AT160" i="14"/>
  <c r="BS160" i="14"/>
  <c r="CI160" i="14"/>
  <c r="EG160" i="14"/>
  <c r="DQ160" i="14"/>
  <c r="EE160" i="14"/>
  <c r="BG160" i="14"/>
  <c r="CD160" i="14"/>
  <c r="AP160" i="14"/>
  <c r="BT160" i="14"/>
  <c r="CE160" i="14"/>
  <c r="EB160" i="14"/>
  <c r="ED160" i="14"/>
  <c r="EM160" i="14"/>
  <c r="BC160" i="14"/>
  <c r="AA160" i="14"/>
  <c r="AY160" i="14"/>
  <c r="DY160" i="14"/>
  <c r="AB160" i="14"/>
  <c r="AQ160" i="14"/>
  <c r="AG160" i="14"/>
  <c r="DX160" i="14"/>
  <c r="AM160" i="14"/>
  <c r="EI160" i="14"/>
  <c r="CM160" i="14"/>
  <c r="BR160" i="14"/>
  <c r="AL160" i="14"/>
  <c r="AK160" i="14"/>
  <c r="CG160" i="14"/>
  <c r="DC160" i="14"/>
  <c r="BV160" i="14"/>
  <c r="EL160" i="14"/>
  <c r="CP160" i="14"/>
  <c r="BN160" i="14"/>
  <c r="CX160" i="14"/>
  <c r="CB160" i="14"/>
  <c r="BI160" i="14"/>
  <c r="CU160" i="14"/>
  <c r="BW160" i="14"/>
  <c r="CL160" i="14"/>
  <c r="DW160" i="14"/>
  <c r="AH160" i="14"/>
  <c r="BU160" i="14"/>
  <c r="AN160" i="14"/>
  <c r="BK160" i="14"/>
  <c r="BA160" i="14"/>
  <c r="EJ160" i="14"/>
  <c r="DD160" i="14"/>
  <c r="DP160" i="14"/>
  <c r="DK160" i="14"/>
  <c r="BO160" i="14"/>
  <c r="CH160" i="14"/>
  <c r="CC160" i="14"/>
  <c r="CK160" i="14"/>
  <c r="AC160" i="14"/>
  <c r="BE160" i="14"/>
  <c r="AE160" i="14"/>
  <c r="AV160" i="14"/>
  <c r="DH160" i="14"/>
  <c r="DU160" i="14"/>
  <c r="BZ160" i="14"/>
  <c r="CO160" i="14"/>
  <c r="DL160" i="14"/>
  <c r="X160" i="14"/>
  <c r="P349" i="14"/>
  <c r="AJ349" i="14"/>
  <c r="AF349" i="14"/>
  <c r="CN349" i="14"/>
  <c r="AR349" i="14"/>
  <c r="AB349" i="14"/>
  <c r="BH349" i="14"/>
  <c r="DV349" i="14"/>
  <c r="DH349" i="14"/>
  <c r="EJ349" i="14"/>
  <c r="DX349" i="14"/>
  <c r="CF349" i="14"/>
  <c r="DM349" i="14"/>
  <c r="CW349" i="14"/>
  <c r="N349" i="14"/>
  <c r="CD349" i="14"/>
  <c r="CH349" i="14"/>
  <c r="CT349" i="14"/>
  <c r="CX349" i="14"/>
  <c r="BO349" i="14"/>
  <c r="BX349" i="14"/>
  <c r="U349" i="14"/>
  <c r="BB349" i="14"/>
  <c r="AU349" i="14"/>
  <c r="CA349" i="14"/>
  <c r="AW349" i="14"/>
  <c r="DB349" i="14"/>
  <c r="EH349" i="14"/>
  <c r="DP349" i="14"/>
  <c r="T349" i="14"/>
  <c r="BL349" i="14"/>
  <c r="BE349" i="14"/>
  <c r="S349" i="14"/>
  <c r="W349" i="14"/>
  <c r="AI349" i="14"/>
  <c r="AM349" i="14"/>
  <c r="AP349" i="14"/>
  <c r="Z349" i="14"/>
  <c r="BV349" i="14"/>
  <c r="BJ349" i="14"/>
  <c r="DK349" i="14"/>
  <c r="DO349" i="14"/>
  <c r="EA349" i="14"/>
  <c r="EE349" i="14"/>
  <c r="DC349" i="14"/>
  <c r="CM349" i="14"/>
  <c r="EI349" i="14"/>
  <c r="CV349" i="14"/>
  <c r="CC349" i="14"/>
  <c r="CO349" i="14"/>
  <c r="CS349" i="14"/>
  <c r="DE349" i="14"/>
  <c r="R349" i="14"/>
  <c r="V349" i="14"/>
  <c r="AH349" i="14"/>
  <c r="AL349" i="14"/>
  <c r="AN349" i="14"/>
  <c r="X349" i="14"/>
  <c r="BT349" i="14"/>
  <c r="DW349" i="14"/>
  <c r="DJ349" i="14"/>
  <c r="DN349" i="14"/>
  <c r="DZ349" i="14"/>
  <c r="ED349" i="14"/>
  <c r="DA349" i="14"/>
  <c r="CK349" i="14"/>
  <c r="EG349" i="14"/>
  <c r="AZ349" i="14"/>
  <c r="CB349" i="14"/>
  <c r="Q349" i="14"/>
  <c r="AT349" i="14"/>
  <c r="DI349" i="14"/>
  <c r="DG349" i="14"/>
  <c r="CI349" i="14"/>
  <c r="CY349" i="14"/>
  <c r="DL349" i="14"/>
  <c r="EF349" i="14"/>
  <c r="BN349" i="14"/>
  <c r="AE349" i="14"/>
  <c r="DR349" i="14"/>
  <c r="DF349" i="14"/>
  <c r="BD349" i="14"/>
  <c r="BU349" i="14"/>
  <c r="Y349" i="14"/>
  <c r="AC349" i="14"/>
  <c r="AD349" i="14"/>
  <c r="DU349" i="14"/>
  <c r="CQ349" i="14"/>
  <c r="DT349" i="14"/>
  <c r="AY349" i="14"/>
  <c r="CZ349" i="14"/>
  <c r="DQ349" i="14"/>
  <c r="BR349" i="14"/>
  <c r="BW349" i="14"/>
  <c r="BI349" i="14"/>
  <c r="CL349" i="14"/>
  <c r="BG349" i="14"/>
  <c r="DD349" i="14"/>
  <c r="DS349" i="14"/>
  <c r="AG349" i="14"/>
  <c r="BZ349" i="14"/>
  <c r="DY349" i="14"/>
  <c r="EM349" i="14"/>
  <c r="CU349" i="14"/>
  <c r="BC349" i="14"/>
  <c r="CJ349" i="14"/>
  <c r="BQ349" i="14"/>
  <c r="AQ349" i="14"/>
  <c r="BF349" i="14"/>
  <c r="BM349" i="14"/>
  <c r="CP349" i="14"/>
  <c r="AV349" i="14"/>
  <c r="BA349" i="14"/>
  <c r="AK349" i="14"/>
  <c r="EK349" i="14"/>
  <c r="BP349" i="14"/>
  <c r="BY349" i="14"/>
  <c r="EB349" i="14"/>
  <c r="CE349" i="14"/>
  <c r="AX349" i="14"/>
  <c r="EL349" i="14"/>
  <c r="AS349" i="14"/>
  <c r="CR349" i="14"/>
  <c r="AA349" i="14"/>
  <c r="AO349" i="14"/>
  <c r="BK349" i="14"/>
  <c r="BS349" i="14"/>
  <c r="EC349" i="14"/>
  <c r="CG349" i="14"/>
  <c r="DE141" i="14"/>
  <c r="DA141" i="14"/>
  <c r="CW141" i="14"/>
  <c r="CS141" i="14"/>
  <c r="CO141" i="14"/>
  <c r="CK141" i="14"/>
  <c r="R141" i="14"/>
  <c r="CD141" i="14"/>
  <c r="AS141" i="14"/>
  <c r="AO141" i="14"/>
  <c r="AK141" i="14"/>
  <c r="AG141" i="14"/>
  <c r="AC141" i="14"/>
  <c r="Y141" i="14"/>
  <c r="P141" i="14"/>
  <c r="CB141" i="14"/>
  <c r="EK141" i="14"/>
  <c r="EG141" i="14"/>
  <c r="EC141" i="14"/>
  <c r="DY141" i="14"/>
  <c r="DU141" i="14"/>
  <c r="DQ141" i="14"/>
  <c r="S141" i="14"/>
  <c r="CE141" i="14"/>
  <c r="BW141" i="14"/>
  <c r="BG141" i="14"/>
  <c r="BY141" i="14"/>
  <c r="BI141" i="14"/>
  <c r="BX141" i="14"/>
  <c r="BH141" i="14"/>
  <c r="BR141" i="14"/>
  <c r="BJ141" i="14"/>
  <c r="DC141" i="14"/>
  <c r="DG141" i="14"/>
  <c r="CU141" i="14"/>
  <c r="CY141" i="14"/>
  <c r="CM141" i="14"/>
  <c r="CQ141" i="14"/>
  <c r="DJ141" i="14"/>
  <c r="AX141" i="14"/>
  <c r="AQ141" i="14"/>
  <c r="AU141" i="14"/>
  <c r="AI141" i="14"/>
  <c r="AM141" i="14"/>
  <c r="AA141" i="14"/>
  <c r="AE141" i="14"/>
  <c r="DH141" i="14"/>
  <c r="AV141" i="14"/>
  <c r="EI141" i="14"/>
  <c r="EM141" i="14"/>
  <c r="EA141" i="14"/>
  <c r="EE141" i="14"/>
  <c r="DS141" i="14"/>
  <c r="DW141" i="14"/>
  <c r="DK141" i="14"/>
  <c r="AY141" i="14"/>
  <c r="BO141" i="14"/>
  <c r="DI141" i="14"/>
  <c r="BQ141" i="14"/>
  <c r="Q141" i="14"/>
  <c r="BP141" i="14"/>
  <c r="DM141" i="14"/>
  <c r="BV141" i="14"/>
  <c r="BN141" i="14"/>
  <c r="DD141" i="14"/>
  <c r="CV141" i="14"/>
  <c r="CN141" i="14"/>
  <c r="DF141" i="14"/>
  <c r="AR141" i="14"/>
  <c r="AJ141" i="14"/>
  <c r="AB141" i="14"/>
  <c r="DL141" i="14"/>
  <c r="EJ141" i="14"/>
  <c r="EB141" i="14"/>
  <c r="DT141" i="14"/>
  <c r="W141" i="14"/>
  <c r="CA141" i="14"/>
  <c r="BU141" i="14"/>
  <c r="BT141" i="14"/>
  <c r="BB141" i="14"/>
  <c r="DB141" i="14"/>
  <c r="CT141" i="14"/>
  <c r="CL141" i="14"/>
  <c r="BZ141" i="14"/>
  <c r="AP141" i="14"/>
  <c r="AH141" i="14"/>
  <c r="Z141" i="14"/>
  <c r="CF141" i="14"/>
  <c r="EH141" i="14"/>
  <c r="DZ141" i="14"/>
  <c r="DR141" i="14"/>
  <c r="DO141" i="14"/>
  <c r="BS141" i="14"/>
  <c r="BM141" i="14"/>
  <c r="BL141" i="14"/>
  <c r="BF141" i="14"/>
  <c r="CZ141" i="14"/>
  <c r="CR141" i="14"/>
  <c r="CJ141" i="14"/>
  <c r="AT141" i="14"/>
  <c r="AN141" i="14"/>
  <c r="AF141" i="14"/>
  <c r="X141" i="14"/>
  <c r="AZ141" i="14"/>
  <c r="EF141" i="14"/>
  <c r="DX141" i="14"/>
  <c r="DP141" i="14"/>
  <c r="CI141" i="14"/>
  <c r="BK141" i="14"/>
  <c r="BE141" i="14"/>
  <c r="BD141" i="14"/>
  <c r="U141" i="14"/>
  <c r="CP141" i="14"/>
  <c r="AD141" i="14"/>
  <c r="DV141" i="14"/>
  <c r="AW141" i="14"/>
  <c r="CH141" i="14"/>
  <c r="V141" i="14"/>
  <c r="DN141" i="14"/>
  <c r="CC141" i="14"/>
  <c r="CX141" i="14"/>
  <c r="AL141" i="14"/>
  <c r="ED141" i="14"/>
  <c r="BC141" i="14"/>
  <c r="CG141" i="14"/>
  <c r="BA141" i="14"/>
  <c r="N141" i="14"/>
  <c r="T141" i="14"/>
  <c r="EL141" i="14"/>
  <c r="BE180" i="14"/>
  <c r="Y180" i="14"/>
  <c r="DR180" i="14"/>
  <c r="CL180" i="14"/>
  <c r="BH180" i="14"/>
  <c r="AB180" i="14"/>
  <c r="DQ180" i="14"/>
  <c r="EC180" i="14"/>
  <c r="BK180" i="14"/>
  <c r="AE180" i="14"/>
  <c r="DP180" i="14"/>
  <c r="AO180" i="14"/>
  <c r="BN180" i="14"/>
  <c r="CD180" i="14"/>
  <c r="AR180" i="14"/>
  <c r="EA180" i="14"/>
  <c r="CW180" i="14"/>
  <c r="AU180" i="14"/>
  <c r="BM180" i="14"/>
  <c r="CJ180" i="14"/>
  <c r="BF180" i="14"/>
  <c r="Z180" i="14"/>
  <c r="DI180" i="14"/>
  <c r="DU180" i="14"/>
  <c r="BQ180" i="14"/>
  <c r="AK180" i="14"/>
  <c r="DV180" i="14"/>
  <c r="CP180" i="14"/>
  <c r="BD180" i="14"/>
  <c r="X180" i="14"/>
  <c r="DA180" i="14"/>
  <c r="DM180" i="14"/>
  <c r="AI180" i="14"/>
  <c r="AT180" i="14"/>
  <c r="DD180" i="14"/>
  <c r="AA180" i="14"/>
  <c r="AL180" i="14"/>
  <c r="AQ180" i="14"/>
  <c r="S180" i="14"/>
  <c r="AD180" i="14"/>
  <c r="BB180" i="14"/>
  <c r="AG180" i="14"/>
  <c r="DJ180" i="14"/>
  <c r="EH180" i="14"/>
  <c r="AJ180" i="14"/>
  <c r="CK180" i="14"/>
  <c r="DK180" i="14"/>
  <c r="AM180" i="14"/>
  <c r="DH180" i="14"/>
  <c r="CB180" i="14"/>
  <c r="AX180" i="14"/>
  <c r="R180" i="14"/>
  <c r="CC180" i="14"/>
  <c r="CO180" i="14"/>
  <c r="BI180" i="14"/>
  <c r="AC180" i="14"/>
  <c r="DN180" i="14"/>
  <c r="CH180" i="14"/>
  <c r="AV180" i="14"/>
  <c r="P180" i="14"/>
  <c r="EG180" i="14"/>
  <c r="N180" i="14"/>
  <c r="BO180" i="14"/>
  <c r="BZ180" i="14"/>
  <c r="V180" i="14"/>
  <c r="DT180" i="14"/>
  <c r="BP180" i="14"/>
  <c r="EJ180" i="14"/>
  <c r="DL180" i="14"/>
  <c r="CS180" i="14"/>
  <c r="Q180" i="14"/>
  <c r="DB180" i="14"/>
  <c r="BS180" i="14"/>
  <c r="T180" i="14"/>
  <c r="DW180" i="14"/>
  <c r="CU180" i="14"/>
  <c r="W180" i="14"/>
  <c r="CZ180" i="14"/>
  <c r="EF180" i="14"/>
  <c r="AP180" i="14"/>
  <c r="BV180" i="14"/>
  <c r="DO180" i="14"/>
  <c r="CE180" i="14"/>
  <c r="BA180" i="14"/>
  <c r="CG180" i="14"/>
  <c r="DF180" i="14"/>
  <c r="EL180" i="14"/>
  <c r="AN180" i="14"/>
  <c r="BT180" i="14"/>
  <c r="DG180" i="14"/>
  <c r="DC180" i="14"/>
  <c r="CV180" i="14"/>
  <c r="CY180" i="14"/>
  <c r="BL180" i="14"/>
  <c r="CN180" i="14"/>
  <c r="EK180" i="14"/>
  <c r="ED180" i="14"/>
  <c r="CF180" i="14"/>
  <c r="DE180" i="14"/>
  <c r="CT180" i="14"/>
  <c r="BC180" i="14"/>
  <c r="AH180" i="14"/>
  <c r="AS180" i="14"/>
  <c r="AF180" i="14"/>
  <c r="U180" i="14"/>
  <c r="CM180" i="14"/>
  <c r="AZ180" i="14"/>
  <c r="CA180" i="14"/>
  <c r="DZ180" i="14"/>
  <c r="EB180" i="14"/>
  <c r="DY180" i="14"/>
  <c r="EI180" i="14"/>
  <c r="AY180" i="14"/>
  <c r="AW180" i="14"/>
  <c r="BX180" i="14"/>
  <c r="CR180" i="14"/>
  <c r="CI180" i="14"/>
  <c r="CX180" i="14"/>
  <c r="EM180" i="14"/>
  <c r="BG180" i="14"/>
  <c r="BJ180" i="14"/>
  <c r="BU180" i="14"/>
  <c r="BY180" i="14"/>
  <c r="CQ180" i="14"/>
  <c r="DS180" i="14"/>
  <c r="BR180" i="14"/>
  <c r="DX180" i="14"/>
  <c r="EE180" i="14"/>
  <c r="BW180" i="14"/>
  <c r="BZ334" i="14"/>
  <c r="DF334" i="14"/>
  <c r="N334" i="14"/>
  <c r="AT334" i="14"/>
  <c r="CG334" i="14"/>
  <c r="DM334" i="14"/>
  <c r="EL334" i="14"/>
  <c r="DH334" i="14"/>
  <c r="Z334" i="14"/>
  <c r="DR334" i="14"/>
  <c r="CK334" i="14"/>
  <c r="BF334" i="14"/>
  <c r="Y334" i="14"/>
  <c r="DQ334" i="14"/>
  <c r="CL334" i="14"/>
  <c r="BG334" i="14"/>
  <c r="CI334" i="14"/>
  <c r="W334" i="14"/>
  <c r="BL334" i="14"/>
  <c r="Q334" i="14"/>
  <c r="AB334" i="14"/>
  <c r="CM334" i="14"/>
  <c r="AA334" i="14"/>
  <c r="CN334" i="14"/>
  <c r="AE334" i="14"/>
  <c r="DX334" i="14"/>
  <c r="CR334" i="14"/>
  <c r="CQ334" i="14"/>
  <c r="DL334" i="14"/>
  <c r="CF334" i="14"/>
  <c r="EB334" i="14"/>
  <c r="AR334" i="14"/>
  <c r="ED334" i="14"/>
  <c r="CP334" i="14"/>
  <c r="BR334" i="14"/>
  <c r="AD334" i="14"/>
  <c r="EK334" i="14"/>
  <c r="CW334" i="14"/>
  <c r="AF334" i="14"/>
  <c r="AV334" i="14"/>
  <c r="CD334" i="14"/>
  <c r="DJ334" i="14"/>
  <c r="R334" i="14"/>
  <c r="AX334" i="14"/>
  <c r="CC334" i="14"/>
  <c r="DI334" i="14"/>
  <c r="S334" i="14"/>
  <c r="AY334" i="14"/>
  <c r="EE334" i="14"/>
  <c r="BS334" i="14"/>
  <c r="X334" i="14"/>
  <c r="BM334" i="14"/>
  <c r="EJ334" i="14"/>
  <c r="BX334" i="14"/>
  <c r="EI334" i="14"/>
  <c r="BY334" i="14"/>
  <c r="EM334" i="14"/>
  <c r="CA334" i="14"/>
  <c r="CJ334" i="14"/>
  <c r="BU334" i="14"/>
  <c r="AZ334" i="14"/>
  <c r="T334" i="14"/>
  <c r="BP334" i="14"/>
  <c r="DC334" i="14"/>
  <c r="DV334" i="14"/>
  <c r="AS334" i="14"/>
  <c r="BJ334" i="14"/>
  <c r="AO334" i="14"/>
  <c r="EC334" i="14"/>
  <c r="DD334" i="14"/>
  <c r="DP334" i="14"/>
  <c r="AN334" i="14"/>
  <c r="EH334" i="14"/>
  <c r="CT334" i="14"/>
  <c r="BV334" i="14"/>
  <c r="AH334" i="14"/>
  <c r="EG334" i="14"/>
  <c r="CS334" i="14"/>
  <c r="BW334" i="14"/>
  <c r="AI334" i="14"/>
  <c r="DO334" i="14"/>
  <c r="BC334" i="14"/>
  <c r="P334" i="14"/>
  <c r="AW334" i="14"/>
  <c r="DT334" i="14"/>
  <c r="BH334" i="14"/>
  <c r="DS334" i="14"/>
  <c r="BI334" i="14"/>
  <c r="DW334" i="14"/>
  <c r="BK334" i="14"/>
  <c r="CB334" i="14"/>
  <c r="BE334" i="14"/>
  <c r="DK334" i="14"/>
  <c r="CE334" i="14"/>
  <c r="EA334" i="14"/>
  <c r="DG334" i="14"/>
  <c r="CO334" i="14"/>
  <c r="CH334" i="14"/>
  <c r="AQ334" i="14"/>
  <c r="CX334" i="14"/>
  <c r="AP334" i="14"/>
  <c r="AJ334" i="14"/>
  <c r="AM334" i="14"/>
  <c r="U334" i="14"/>
  <c r="V334" i="14"/>
  <c r="AC334" i="14"/>
  <c r="DA334" i="14"/>
  <c r="CZ334" i="14"/>
  <c r="EF334" i="14"/>
  <c r="DB334" i="14"/>
  <c r="AK334" i="14"/>
  <c r="AG334" i="14"/>
  <c r="AU334" i="14"/>
  <c r="DN334" i="14"/>
  <c r="DZ334" i="14"/>
  <c r="AL334" i="14"/>
  <c r="CY334" i="14"/>
  <c r="BB334" i="14"/>
  <c r="BN334" i="14"/>
  <c r="DE334" i="14"/>
  <c r="BT334" i="14"/>
  <c r="DU334" i="14"/>
  <c r="DY334" i="14"/>
  <c r="CV334" i="14"/>
  <c r="BA334" i="14"/>
  <c r="BQ334" i="14"/>
  <c r="BD334" i="14"/>
  <c r="CU334" i="14"/>
  <c r="BO334" i="14"/>
  <c r="AN127" i="14"/>
  <c r="AU127" i="14"/>
  <c r="EC127" i="14"/>
  <c r="CN127" i="14"/>
  <c r="BI127" i="14"/>
  <c r="CF127" i="14"/>
  <c r="DF127" i="14"/>
  <c r="BV127" i="14"/>
  <c r="AL127" i="14"/>
  <c r="AS127" i="14"/>
  <c r="EI127" i="14"/>
  <c r="CP127" i="14"/>
  <c r="BO127" i="14"/>
  <c r="Z127" i="14"/>
  <c r="DR127" i="14"/>
  <c r="P127" i="14"/>
  <c r="DH127" i="14"/>
  <c r="CU127" i="14"/>
  <c r="CC127" i="14"/>
  <c r="BA127" i="14"/>
  <c r="BU127" i="14"/>
  <c r="AG127" i="14"/>
  <c r="DX127" i="14"/>
  <c r="N127" i="14"/>
  <c r="DO127" i="14"/>
  <c r="CS127" i="14"/>
  <c r="CI127" i="14"/>
  <c r="AZ127" i="14"/>
  <c r="CA127" i="14"/>
  <c r="V127" i="14"/>
  <c r="DN127" i="14"/>
  <c r="T127" i="14"/>
  <c r="DJ127" i="14"/>
  <c r="AF127" i="14"/>
  <c r="AC127" i="14"/>
  <c r="DU127" i="14"/>
  <c r="U127" i="14"/>
  <c r="BC127" i="14"/>
  <c r="EJ127" i="14"/>
  <c r="CV127" i="14"/>
  <c r="BN127" i="14"/>
  <c r="AD127" i="14"/>
  <c r="CZ127" i="14"/>
  <c r="EA127" i="14"/>
  <c r="CL127" i="14"/>
  <c r="BG127" i="14"/>
  <c r="CD127" i="14"/>
  <c r="DM127" i="14"/>
  <c r="BT127" i="14"/>
  <c r="AR127" i="14"/>
  <c r="AQ127" i="14"/>
  <c r="EG127" i="14"/>
  <c r="CT127" i="14"/>
  <c r="BM127" i="14"/>
  <c r="X127" i="14"/>
  <c r="DP127" i="14"/>
  <c r="BR127" i="14"/>
  <c r="AP127" i="14"/>
  <c r="AO127" i="14"/>
  <c r="EM127" i="14"/>
  <c r="CH127" i="14"/>
  <c r="BS127" i="14"/>
  <c r="BZ127" i="14"/>
  <c r="DK127" i="14"/>
  <c r="BX127" i="14"/>
  <c r="DG127" i="14"/>
  <c r="CG127" i="14"/>
  <c r="AY127" i="14"/>
  <c r="BY127" i="14"/>
  <c r="DD127" i="14"/>
  <c r="EB127" i="14"/>
  <c r="CK127" i="14"/>
  <c r="BF127" i="14"/>
  <c r="DE127" i="14"/>
  <c r="AA127" i="14"/>
  <c r="DS127" i="14"/>
  <c r="S127" i="14"/>
  <c r="AX127" i="14"/>
  <c r="EH127" i="14"/>
  <c r="CR127" i="14"/>
  <c r="BL127" i="14"/>
  <c r="AJ127" i="14"/>
  <c r="AI127" i="14"/>
  <c r="DY127" i="14"/>
  <c r="CJ127" i="14"/>
  <c r="BE127" i="14"/>
  <c r="CB127" i="14"/>
  <c r="DL127" i="14"/>
  <c r="BJ127" i="14"/>
  <c r="AH127" i="14"/>
  <c r="AM127" i="14"/>
  <c r="EE127" i="14"/>
  <c r="EL127" i="14"/>
  <c r="BK127" i="14"/>
  <c r="ED127" i="14"/>
  <c r="DB127" i="14"/>
  <c r="BP127" i="14"/>
  <c r="CY127" i="14"/>
  <c r="EK127" i="14"/>
  <c r="CX127" i="14"/>
  <c r="BQ127" i="14"/>
  <c r="AB127" i="14"/>
  <c r="DT127" i="14"/>
  <c r="R127" i="14"/>
  <c r="DI127" i="14"/>
  <c r="CW127" i="14"/>
  <c r="CE127" i="14"/>
  <c r="AT127" i="14"/>
  <c r="BW127" i="14"/>
  <c r="AK127" i="14"/>
  <c r="DZ127" i="14"/>
  <c r="CQ127" i="14"/>
  <c r="BD127" i="14"/>
  <c r="DC127" i="14"/>
  <c r="Y127" i="14"/>
  <c r="DQ127" i="14"/>
  <c r="Q127" i="14"/>
  <c r="AW127" i="14"/>
  <c r="EF127" i="14"/>
  <c r="CO127" i="14"/>
  <c r="BB127" i="14"/>
  <c r="DA127" i="14"/>
  <c r="AE127" i="14"/>
  <c r="DW127" i="14"/>
  <c r="W127" i="14"/>
  <c r="AV127" i="14"/>
  <c r="DV127" i="14"/>
  <c r="CM127" i="14"/>
  <c r="BH127" i="14"/>
  <c r="BR113" i="14"/>
  <c r="BS113" i="14"/>
  <c r="CI113" i="14"/>
  <c r="BF113" i="14"/>
  <c r="W113" i="14"/>
  <c r="BE113" i="14"/>
  <c r="ED113" i="14"/>
  <c r="AN113" i="14"/>
  <c r="DY113" i="14"/>
  <c r="EB113" i="14"/>
  <c r="DE113" i="14"/>
  <c r="DZ113" i="14"/>
  <c r="BK113" i="14"/>
  <c r="BW113" i="14"/>
  <c r="CV113" i="14"/>
  <c r="CC113" i="14"/>
  <c r="BI113" i="14"/>
  <c r="CM113" i="14"/>
  <c r="AC113" i="14"/>
  <c r="DM113" i="14"/>
  <c r="BA113" i="14"/>
  <c r="R113" i="14"/>
  <c r="AP113" i="14"/>
  <c r="EH113" i="14"/>
  <c r="BG113" i="14"/>
  <c r="Q113" i="14"/>
  <c r="BL113" i="14"/>
  <c r="AZ113" i="14"/>
  <c r="EE113" i="14"/>
  <c r="P113" i="14"/>
  <c r="BB113" i="14"/>
  <c r="CB113" i="14"/>
  <c r="DF113" i="14"/>
  <c r="EC113" i="14"/>
  <c r="AJ113" i="14"/>
  <c r="EM113" i="14"/>
  <c r="BC113" i="14"/>
  <c r="CA113" i="14"/>
  <c r="AD113" i="14"/>
  <c r="DV113" i="14"/>
  <c r="AG113" i="14"/>
  <c r="BO113" i="14"/>
  <c r="BJ113" i="14"/>
  <c r="AS113" i="14"/>
  <c r="DS113" i="14"/>
  <c r="CE113" i="14"/>
  <c r="BM113" i="14"/>
  <c r="CQ113" i="14"/>
  <c r="CP113" i="14"/>
  <c r="X113" i="14"/>
  <c r="BX113" i="14"/>
  <c r="EK113" i="14"/>
  <c r="U113" i="14"/>
  <c r="CF113" i="14"/>
  <c r="CY113" i="14"/>
  <c r="S113" i="14"/>
  <c r="CZ113" i="14"/>
  <c r="Y113" i="14"/>
  <c r="CW113" i="14"/>
  <c r="DJ113" i="14"/>
  <c r="EI113" i="14"/>
  <c r="AO113" i="14"/>
  <c r="CU113" i="14"/>
  <c r="CJ113" i="14"/>
  <c r="BP113" i="14"/>
  <c r="CO113" i="14"/>
  <c r="AM113" i="14"/>
  <c r="AV113" i="14"/>
  <c r="DQ113" i="14"/>
  <c r="CH113" i="14"/>
  <c r="DP113" i="14"/>
  <c r="V113" i="14"/>
  <c r="AK113" i="14"/>
  <c r="DL113" i="14"/>
  <c r="AT113" i="14"/>
  <c r="CN113" i="14"/>
  <c r="AB113" i="14"/>
  <c r="CK113" i="14"/>
  <c r="DB113" i="14"/>
  <c r="Z113" i="14"/>
  <c r="DR113" i="14"/>
  <c r="DI113" i="14"/>
  <c r="BD113" i="14"/>
  <c r="DC113" i="14"/>
  <c r="CX113" i="14"/>
  <c r="EA113" i="14"/>
  <c r="DW113" i="14"/>
  <c r="AA113" i="14"/>
  <c r="DA113" i="14"/>
  <c r="DH113" i="14"/>
  <c r="DU113" i="14"/>
  <c r="AW113" i="14"/>
  <c r="BV113" i="14"/>
  <c r="BN113" i="14"/>
  <c r="CD113" i="14"/>
  <c r="AX113" i="14"/>
  <c r="DT113" i="14"/>
  <c r="AE113" i="14"/>
  <c r="BZ113" i="14"/>
  <c r="BY113" i="14"/>
  <c r="CR113" i="14"/>
  <c r="AQ113" i="14"/>
  <c r="DX113" i="14"/>
  <c r="EF113" i="14"/>
  <c r="EG113" i="14"/>
  <c r="CT113" i="14"/>
  <c r="AR113" i="14"/>
  <c r="EJ113" i="14"/>
  <c r="AF113" i="14"/>
  <c r="AL113" i="14"/>
  <c r="AY113" i="14"/>
  <c r="DO113" i="14"/>
  <c r="AH113" i="14"/>
  <c r="DG113" i="14"/>
  <c r="CS113" i="14"/>
  <c r="CG113" i="14"/>
  <c r="DK113" i="14"/>
  <c r="BH113" i="14"/>
  <c r="AU113" i="14"/>
  <c r="AI113" i="14"/>
  <c r="DD113" i="14"/>
  <c r="N113" i="14"/>
  <c r="BU113" i="14"/>
  <c r="EL113" i="14"/>
  <c r="BQ113" i="14"/>
  <c r="T113" i="14"/>
  <c r="BT113" i="14"/>
  <c r="DN113" i="14"/>
  <c r="CL113" i="14"/>
  <c r="DF157" i="14"/>
  <c r="DJ157" i="14"/>
  <c r="ED157" i="14"/>
  <c r="EH157" i="14"/>
  <c r="DV157" i="14"/>
  <c r="DZ157" i="14"/>
  <c r="AA157" i="14"/>
  <c r="CM157" i="14"/>
  <c r="BZ157" i="14"/>
  <c r="CD157" i="14"/>
  <c r="CX157" i="14"/>
  <c r="DB157" i="14"/>
  <c r="CP157" i="14"/>
  <c r="CT157" i="14"/>
  <c r="Z157" i="14"/>
  <c r="CL157" i="14"/>
  <c r="AT157" i="14"/>
  <c r="AX157" i="14"/>
  <c r="T157" i="14"/>
  <c r="AP157" i="14"/>
  <c r="AH157" i="14"/>
  <c r="DX157" i="14"/>
  <c r="BS157" i="14"/>
  <c r="BK157" i="14"/>
  <c r="AC157" i="14"/>
  <c r="N157" i="14"/>
  <c r="AQ157" i="14"/>
  <c r="AI157" i="14"/>
  <c r="CN157" i="14"/>
  <c r="BN157" i="14"/>
  <c r="DP157" i="14"/>
  <c r="BR157" i="14"/>
  <c r="DM157" i="14"/>
  <c r="DI157" i="14"/>
  <c r="EK157" i="14"/>
  <c r="EG157" i="14"/>
  <c r="EC157" i="14"/>
  <c r="DY157" i="14"/>
  <c r="DO157" i="14"/>
  <c r="BC157" i="14"/>
  <c r="CG157" i="14"/>
  <c r="CC157" i="14"/>
  <c r="DE157" i="14"/>
  <c r="DA157" i="14"/>
  <c r="CW157" i="14"/>
  <c r="CS157" i="14"/>
  <c r="DN157" i="14"/>
  <c r="BB157" i="14"/>
  <c r="BA157" i="14"/>
  <c r="AW157" i="14"/>
  <c r="AF157" i="14"/>
  <c r="CZ157" i="14"/>
  <c r="AN157" i="14"/>
  <c r="DH157" i="14"/>
  <c r="BY157" i="14"/>
  <c r="BQ157" i="14"/>
  <c r="DU157" i="14"/>
  <c r="R157" i="14"/>
  <c r="AO157" i="14"/>
  <c r="AG157" i="14"/>
  <c r="BH157" i="14"/>
  <c r="CK157" i="14"/>
  <c r="BD157" i="14"/>
  <c r="BJ157" i="14"/>
  <c r="DL157" i="14"/>
  <c r="P157" i="14"/>
  <c r="EJ157" i="14"/>
  <c r="CJ157" i="14"/>
  <c r="EB157" i="14"/>
  <c r="X157" i="14"/>
  <c r="DS157" i="14"/>
  <c r="BG157" i="14"/>
  <c r="CF157" i="14"/>
  <c r="BL157" i="14"/>
  <c r="DD157" i="14"/>
  <c r="EF157" i="14"/>
  <c r="CV157" i="14"/>
  <c r="BT157" i="14"/>
  <c r="DR157" i="14"/>
  <c r="BF157" i="14"/>
  <c r="AZ157" i="14"/>
  <c r="AV157" i="14"/>
  <c r="AL157" i="14"/>
  <c r="AD157" i="14"/>
  <c r="CR157" i="14"/>
  <c r="EL157" i="14"/>
  <c r="BW157" i="14"/>
  <c r="BO157" i="14"/>
  <c r="CO157" i="14"/>
  <c r="AM157" i="14"/>
  <c r="AE157" i="14"/>
  <c r="AB157" i="14"/>
  <c r="U157" i="14"/>
  <c r="BP157" i="14"/>
  <c r="BE157" i="14"/>
  <c r="Y157" i="14"/>
  <c r="DG157" i="14"/>
  <c r="DK157" i="14"/>
  <c r="EE157" i="14"/>
  <c r="EI157" i="14"/>
  <c r="DW157" i="14"/>
  <c r="EA157" i="14"/>
  <c r="W157" i="14"/>
  <c r="CI157" i="14"/>
  <c r="CA157" i="14"/>
  <c r="CE157" i="14"/>
  <c r="CY157" i="14"/>
  <c r="DC157" i="14"/>
  <c r="CQ157" i="14"/>
  <c r="CU157" i="14"/>
  <c r="V157" i="14"/>
  <c r="CH157" i="14"/>
  <c r="AU157" i="14"/>
  <c r="AY157" i="14"/>
  <c r="EM157" i="14"/>
  <c r="AR157" i="14"/>
  <c r="AJ157" i="14"/>
  <c r="CB157" i="14"/>
  <c r="S157" i="14"/>
  <c r="BU157" i="14"/>
  <c r="BM157" i="14"/>
  <c r="BI157" i="14"/>
  <c r="AS157" i="14"/>
  <c r="AK157" i="14"/>
  <c r="DT157" i="14"/>
  <c r="BV157" i="14"/>
  <c r="Q157" i="14"/>
  <c r="DQ157" i="14"/>
  <c r="BX157" i="14"/>
  <c r="DV306" i="14"/>
  <c r="CO306" i="14"/>
  <c r="CK306" i="14"/>
  <c r="P306" i="14"/>
  <c r="DZ306" i="14"/>
  <c r="U306" i="14"/>
  <c r="CR306" i="14"/>
  <c r="BM306" i="14"/>
  <c r="EK306" i="14"/>
  <c r="BB306" i="14"/>
  <c r="BF306" i="14"/>
  <c r="CS306" i="14"/>
  <c r="EA306" i="14"/>
  <c r="CJ306" i="14"/>
  <c r="DG306" i="14"/>
  <c r="BN306" i="14"/>
  <c r="BY306" i="14"/>
  <c r="DQ306" i="14"/>
  <c r="AQ306" i="14"/>
  <c r="CY306" i="14"/>
  <c r="CX306" i="14"/>
  <c r="AA306" i="14"/>
  <c r="AS306" i="14"/>
  <c r="BU306" i="14"/>
  <c r="BR306" i="14"/>
  <c r="DR306" i="14"/>
  <c r="DD306" i="14"/>
  <c r="AG306" i="14"/>
  <c r="DE306" i="14"/>
  <c r="Z306" i="14"/>
  <c r="CE306" i="14"/>
  <c r="CZ306" i="14"/>
  <c r="EC306" i="14"/>
  <c r="CN306" i="14"/>
  <c r="DL306" i="14"/>
  <c r="AF306" i="14"/>
  <c r="CC306" i="14"/>
  <c r="BW306" i="14"/>
  <c r="BZ306" i="14"/>
  <c r="BT306" i="14"/>
  <c r="CP306" i="14"/>
  <c r="BI306" i="14"/>
  <c r="BE306" i="14"/>
  <c r="AU306" i="14"/>
  <c r="CD306" i="14"/>
  <c r="CF306" i="14"/>
  <c r="CQ306" i="14"/>
  <c r="Y306" i="14"/>
  <c r="AK306" i="14"/>
  <c r="CU306" i="14"/>
  <c r="EM306" i="14"/>
  <c r="BX306" i="14"/>
  <c r="BJ306" i="14"/>
  <c r="AT306" i="14"/>
  <c r="AP306" i="14"/>
  <c r="CI306" i="14"/>
  <c r="AD306" i="14"/>
  <c r="BA306" i="14"/>
  <c r="DY306" i="14"/>
  <c r="BD306" i="14"/>
  <c r="BQ306" i="14"/>
  <c r="EI306" i="14"/>
  <c r="DH306" i="14"/>
  <c r="EJ306" i="14"/>
  <c r="EB306" i="14"/>
  <c r="CM306" i="14"/>
  <c r="AY306" i="14"/>
  <c r="EL306" i="14"/>
  <c r="EF306" i="14"/>
  <c r="AH306" i="14"/>
  <c r="T306" i="14"/>
  <c r="BC306" i="14"/>
  <c r="CW306" i="14"/>
  <c r="BH306" i="14"/>
  <c r="AZ306" i="14"/>
  <c r="AE306" i="14"/>
  <c r="AO306" i="14"/>
  <c r="AI306" i="14"/>
  <c r="CG306" i="14"/>
  <c r="BS306" i="14"/>
  <c r="DU306" i="14"/>
  <c r="Q306" i="14"/>
  <c r="DM306" i="14"/>
  <c r="DA306" i="14"/>
  <c r="BP306" i="14"/>
  <c r="CT306" i="14"/>
  <c r="DX306" i="14"/>
  <c r="BO306" i="14"/>
  <c r="DN306" i="14"/>
  <c r="AX306" i="14"/>
  <c r="DW306" i="14"/>
  <c r="S306" i="14"/>
  <c r="V306" i="14"/>
  <c r="AW306" i="14"/>
  <c r="DF306" i="14"/>
  <c r="R306" i="14"/>
  <c r="EG306" i="14"/>
  <c r="DB306" i="14"/>
  <c r="EH306" i="14"/>
  <c r="DC306" i="14"/>
  <c r="BV306" i="14"/>
  <c r="AJ306" i="14"/>
  <c r="DK306" i="14"/>
  <c r="DJ306" i="14"/>
  <c r="AL306" i="14"/>
  <c r="AR306" i="14"/>
  <c r="ED306" i="14"/>
  <c r="N306" i="14"/>
  <c r="X306" i="14"/>
  <c r="BK306" i="14"/>
  <c r="AV306" i="14"/>
  <c r="CA306" i="14"/>
  <c r="BL306" i="14"/>
  <c r="CL306" i="14"/>
  <c r="CB306" i="14"/>
  <c r="BG306" i="14"/>
  <c r="DI306" i="14"/>
  <c r="DP306" i="14"/>
  <c r="AN306" i="14"/>
  <c r="AM306" i="14"/>
  <c r="W306" i="14"/>
  <c r="EE306" i="14"/>
  <c r="AB306" i="14"/>
  <c r="CH306" i="14"/>
  <c r="DS306" i="14"/>
  <c r="DO306" i="14"/>
  <c r="AC306" i="14"/>
  <c r="CV306" i="14"/>
  <c r="DT306" i="14"/>
  <c r="DJ184" i="14"/>
  <c r="CI184" i="14"/>
  <c r="AZ184" i="14"/>
  <c r="EB184" i="14"/>
  <c r="DK184" i="14"/>
  <c r="DZ184" i="14"/>
  <c r="AY184" i="14"/>
  <c r="BC184" i="14"/>
  <c r="DD184" i="14"/>
  <c r="CA184" i="14"/>
  <c r="AV184" i="14"/>
  <c r="BX184" i="14"/>
  <c r="DO184" i="14"/>
  <c r="BV184" i="14"/>
  <c r="AM184" i="14"/>
  <c r="Y184" i="14"/>
  <c r="DL184" i="14"/>
  <c r="BE184" i="14"/>
  <c r="CG184" i="14"/>
  <c r="DR184" i="14"/>
  <c r="BZ184" i="14"/>
  <c r="BF184" i="14"/>
  <c r="N184" i="14"/>
  <c r="EK184" i="14"/>
  <c r="DE184" i="14"/>
  <c r="DF184" i="14"/>
  <c r="BL184" i="14"/>
  <c r="CP184" i="14"/>
  <c r="CO184" i="14"/>
  <c r="ED184" i="14"/>
  <c r="DU184" i="14"/>
  <c r="AI184" i="14"/>
  <c r="BJ184" i="14"/>
  <c r="CZ184" i="14"/>
  <c r="BS184" i="14"/>
  <c r="AP184" i="14"/>
  <c r="BP184" i="14"/>
  <c r="DA184" i="14"/>
  <c r="BN184" i="14"/>
  <c r="DX184" i="14"/>
  <c r="DP184" i="14"/>
  <c r="CT184" i="14"/>
  <c r="BK184" i="14"/>
  <c r="AJ184" i="14"/>
  <c r="EI184" i="14"/>
  <c r="CU184" i="14"/>
  <c r="EG184" i="14"/>
  <c r="BD184" i="14"/>
  <c r="EM184" i="14"/>
  <c r="DB184" i="14"/>
  <c r="BI184" i="14"/>
  <c r="AR184" i="14"/>
  <c r="DN184" i="14"/>
  <c r="DC184" i="14"/>
  <c r="BB184" i="14"/>
  <c r="CD184" i="14"/>
  <c r="DS184" i="14"/>
  <c r="CV184" i="14"/>
  <c r="DG184" i="14"/>
  <c r="CL184" i="14"/>
  <c r="CM184" i="14"/>
  <c r="P184" i="14"/>
  <c r="Q184" i="14"/>
  <c r="AX184" i="14"/>
  <c r="DH184" i="14"/>
  <c r="CN184" i="14"/>
  <c r="AE184" i="14"/>
  <c r="AF184" i="14"/>
  <c r="EA184" i="14"/>
  <c r="CY184" i="14"/>
  <c r="DY184" i="14"/>
  <c r="AW184" i="14"/>
  <c r="CF184" i="14"/>
  <c r="CJ184" i="14"/>
  <c r="W184" i="14"/>
  <c r="Z184" i="14"/>
  <c r="BW184" i="14"/>
  <c r="CK184" i="14"/>
  <c r="BU184" i="14"/>
  <c r="AA184" i="14"/>
  <c r="DQ184" i="14"/>
  <c r="CR184" i="14"/>
  <c r="AS184" i="14"/>
  <c r="AH184" i="14"/>
  <c r="CX184" i="14"/>
  <c r="CS184" i="14"/>
  <c r="AL184" i="14"/>
  <c r="EF184" i="14"/>
  <c r="EE184" i="14"/>
  <c r="BA184" i="14"/>
  <c r="AT184" i="14"/>
  <c r="AK184" i="14"/>
  <c r="AD184" i="14"/>
  <c r="BY184" i="14"/>
  <c r="BR184" i="14"/>
  <c r="AO184" i="14"/>
  <c r="DI184" i="14"/>
  <c r="EJ184" i="14"/>
  <c r="AQ184" i="14"/>
  <c r="BO184" i="14"/>
  <c r="AG184" i="14"/>
  <c r="CH184" i="14"/>
  <c r="U184" i="14"/>
  <c r="AU184" i="14"/>
  <c r="BQ184" i="14"/>
  <c r="R184" i="14"/>
  <c r="S184" i="14"/>
  <c r="BG184" i="14"/>
  <c r="BH184" i="14"/>
  <c r="T184" i="14"/>
  <c r="CQ184" i="14"/>
  <c r="AN184" i="14"/>
  <c r="CC184" i="14"/>
  <c r="DW184" i="14"/>
  <c r="EH184" i="14"/>
  <c r="EL184" i="14"/>
  <c r="BM184" i="14"/>
  <c r="AC184" i="14"/>
  <c r="V184" i="14"/>
  <c r="BT184" i="14"/>
  <c r="DM184" i="14"/>
  <c r="DT184" i="14"/>
  <c r="AB184" i="14"/>
  <c r="CW184" i="14"/>
  <c r="DV184" i="14"/>
  <c r="CE184" i="14"/>
  <c r="X184" i="14"/>
  <c r="CB184" i="14"/>
  <c r="EC184" i="14"/>
  <c r="AZ286" i="14"/>
  <c r="BE286" i="14"/>
  <c r="BX286" i="14"/>
  <c r="DY286" i="14"/>
  <c r="EG286" i="14"/>
  <c r="AG286" i="14"/>
  <c r="CK286" i="14"/>
  <c r="Q286" i="14"/>
  <c r="DL286" i="14"/>
  <c r="Y286" i="14"/>
  <c r="EJ286" i="14"/>
  <c r="CS286" i="14"/>
  <c r="CJ286" i="14"/>
  <c r="DX286" i="14"/>
  <c r="DP286" i="14"/>
  <c r="CR286" i="14"/>
  <c r="CF286" i="14"/>
  <c r="BU286" i="14"/>
  <c r="DD286" i="14"/>
  <c r="CC286" i="14"/>
  <c r="X286" i="14"/>
  <c r="BL286" i="14"/>
  <c r="BD286" i="14"/>
  <c r="AF286" i="14"/>
  <c r="AQ286" i="14"/>
  <c r="AD286" i="14"/>
  <c r="AN286" i="14"/>
  <c r="AH286" i="14"/>
  <c r="AR286" i="14"/>
  <c r="DQ286" i="14"/>
  <c r="R286" i="14"/>
  <c r="AP286" i="14"/>
  <c r="AU286" i="14"/>
  <c r="AY286" i="14"/>
  <c r="BS286" i="14"/>
  <c r="BW286" i="14"/>
  <c r="CH286" i="14"/>
  <c r="DV286" i="14"/>
  <c r="DN286" i="14"/>
  <c r="CP286" i="14"/>
  <c r="DG286" i="14"/>
  <c r="DK286" i="14"/>
  <c r="EE286" i="14"/>
  <c r="EI286" i="14"/>
  <c r="CI286" i="14"/>
  <c r="DW286" i="14"/>
  <c r="DO286" i="14"/>
  <c r="CQ286" i="14"/>
  <c r="CA286" i="14"/>
  <c r="CE286" i="14"/>
  <c r="CY286" i="14"/>
  <c r="DC286" i="14"/>
  <c r="W286" i="14"/>
  <c r="BK286" i="14"/>
  <c r="BC286" i="14"/>
  <c r="AE286" i="14"/>
  <c r="EL286" i="14"/>
  <c r="V286" i="14"/>
  <c r="U286" i="14"/>
  <c r="Z286" i="14"/>
  <c r="EM286" i="14"/>
  <c r="DI286" i="14"/>
  <c r="AW286" i="14"/>
  <c r="BP286" i="14"/>
  <c r="AJ286" i="14"/>
  <c r="AT286" i="14"/>
  <c r="AX286" i="14"/>
  <c r="BR286" i="14"/>
  <c r="BV286" i="14"/>
  <c r="CN286" i="14"/>
  <c r="EB286" i="14"/>
  <c r="DT286" i="14"/>
  <c r="CV286" i="14"/>
  <c r="DF286" i="14"/>
  <c r="DJ286" i="14"/>
  <c r="ED286" i="14"/>
  <c r="EH286" i="14"/>
  <c r="CO286" i="14"/>
  <c r="EC286" i="14"/>
  <c r="DU286" i="14"/>
  <c r="CW286" i="14"/>
  <c r="BZ286" i="14"/>
  <c r="CD286" i="14"/>
  <c r="CX286" i="14"/>
  <c r="DB286" i="14"/>
  <c r="AC286" i="14"/>
  <c r="BQ286" i="14"/>
  <c r="BI286" i="14"/>
  <c r="AK286" i="14"/>
  <c r="S286" i="14"/>
  <c r="BJ286" i="14"/>
  <c r="P286" i="14"/>
  <c r="BN286" i="14"/>
  <c r="T286" i="14"/>
  <c r="DA286" i="14"/>
  <c r="N286" i="14"/>
  <c r="AL286" i="14"/>
  <c r="BA286" i="14"/>
  <c r="AV286" i="14"/>
  <c r="BY286" i="14"/>
  <c r="BT286" i="14"/>
  <c r="CL286" i="14"/>
  <c r="DZ286" i="14"/>
  <c r="DR286" i="14"/>
  <c r="CT286" i="14"/>
  <c r="DM286" i="14"/>
  <c r="DH286" i="14"/>
  <c r="EK286" i="14"/>
  <c r="EF286" i="14"/>
  <c r="CM286" i="14"/>
  <c r="EA286" i="14"/>
  <c r="DS286" i="14"/>
  <c r="CU286" i="14"/>
  <c r="CG286" i="14"/>
  <c r="CB286" i="14"/>
  <c r="DE286" i="14"/>
  <c r="CZ286" i="14"/>
  <c r="AA286" i="14"/>
  <c r="BO286" i="14"/>
  <c r="BG286" i="14"/>
  <c r="AI286" i="14"/>
  <c r="AM286" i="14"/>
  <c r="BB286" i="14"/>
  <c r="AS286" i="14"/>
  <c r="BF286" i="14"/>
  <c r="AO286" i="14"/>
  <c r="BM286" i="14"/>
  <c r="AB286" i="14"/>
  <c r="BH286" i="14"/>
  <c r="EG150" i="14"/>
  <c r="AP150" i="14"/>
  <c r="BU150" i="14"/>
  <c r="DA150" i="14"/>
  <c r="BV150" i="14"/>
  <c r="DB150" i="14"/>
  <c r="BE150" i="14"/>
  <c r="U150" i="14"/>
  <c r="EM150" i="14"/>
  <c r="AN150" i="14"/>
  <c r="CA150" i="14"/>
  <c r="DG150" i="14"/>
  <c r="BT150" i="14"/>
  <c r="CZ150" i="14"/>
  <c r="AW150" i="14"/>
  <c r="BY150" i="14"/>
  <c r="N150" i="14"/>
  <c r="CG150" i="14"/>
  <c r="BZ150" i="14"/>
  <c r="AO150" i="14"/>
  <c r="T150" i="14"/>
  <c r="CE150" i="14"/>
  <c r="CF150" i="14"/>
  <c r="Y150" i="14"/>
  <c r="CI150" i="14"/>
  <c r="W150" i="14"/>
  <c r="P150" i="14"/>
  <c r="BM150" i="14"/>
  <c r="CC150" i="14"/>
  <c r="BG150" i="14"/>
  <c r="CD150" i="14"/>
  <c r="AF150" i="14"/>
  <c r="CW150" i="14"/>
  <c r="BN150" i="14"/>
  <c r="Z150" i="14"/>
  <c r="DY150" i="14"/>
  <c r="CK150" i="14"/>
  <c r="DZ150" i="14"/>
  <c r="CL150" i="14"/>
  <c r="AM150" i="14"/>
  <c r="BA150" i="14"/>
  <c r="BL150" i="14"/>
  <c r="X150" i="14"/>
  <c r="EE150" i="14"/>
  <c r="CQ150" i="14"/>
  <c r="DX150" i="14"/>
  <c r="CJ150" i="14"/>
  <c r="DE150" i="14"/>
  <c r="AK150" i="14"/>
  <c r="BJ150" i="14"/>
  <c r="EC150" i="14"/>
  <c r="DV150" i="14"/>
  <c r="BC150" i="14"/>
  <c r="BP150" i="14"/>
  <c r="EA150" i="14"/>
  <c r="EB150" i="14"/>
  <c r="AU150" i="14"/>
  <c r="BX150" i="14"/>
  <c r="EI150" i="14"/>
  <c r="EJ150" i="14"/>
  <c r="EL150" i="14"/>
  <c r="Q150" i="14"/>
  <c r="BR150" i="14"/>
  <c r="BB150" i="14"/>
  <c r="CP150" i="14"/>
  <c r="BF150" i="14"/>
  <c r="AS150" i="14"/>
  <c r="DQ150" i="14"/>
  <c r="AQ150" i="14"/>
  <c r="DR150" i="14"/>
  <c r="CY150" i="14"/>
  <c r="BS150" i="14"/>
  <c r="AY150" i="14"/>
  <c r="BD150" i="14"/>
  <c r="AA150" i="14"/>
  <c r="DW150" i="14"/>
  <c r="CT150" i="14"/>
  <c r="DP150" i="14"/>
  <c r="AC150" i="14"/>
  <c r="BK150" i="14"/>
  <c r="BW150" i="14"/>
  <c r="AT150" i="14"/>
  <c r="DM150" i="14"/>
  <c r="DF150" i="14"/>
  <c r="BQ150" i="14"/>
  <c r="AZ150" i="14"/>
  <c r="DK150" i="14"/>
  <c r="DL150" i="14"/>
  <c r="BI150" i="14"/>
  <c r="BH150" i="14"/>
  <c r="DS150" i="14"/>
  <c r="DT150" i="14"/>
  <c r="CB150" i="14"/>
  <c r="R150" i="14"/>
  <c r="EK150" i="14"/>
  <c r="DU150" i="14"/>
  <c r="CN150" i="14"/>
  <c r="AB150" i="14"/>
  <c r="V150" i="14"/>
  <c r="CM150" i="14"/>
  <c r="DC150" i="14"/>
  <c r="CH150" i="14"/>
  <c r="AR150" i="14"/>
  <c r="CU150" i="14"/>
  <c r="ED150" i="14"/>
  <c r="DI150" i="14"/>
  <c r="AE150" i="14"/>
  <c r="DO150" i="14"/>
  <c r="CX150" i="14"/>
  <c r="DD150" i="14"/>
  <c r="CS150" i="14"/>
  <c r="CV150" i="14"/>
  <c r="DN150" i="14"/>
  <c r="CR150" i="14"/>
  <c r="AG150" i="14"/>
  <c r="CO150" i="14"/>
  <c r="EH150" i="14"/>
  <c r="AI150" i="14"/>
  <c r="BO150" i="14"/>
  <c r="S150" i="14"/>
  <c r="AD150" i="14"/>
  <c r="AX150" i="14"/>
  <c r="DJ150" i="14"/>
  <c r="AV150" i="14"/>
  <c r="DH150" i="14"/>
  <c r="AH150" i="14"/>
  <c r="AL150" i="14"/>
  <c r="AJ150" i="14"/>
  <c r="EF150" i="14"/>
  <c r="BB320" i="14"/>
  <c r="BF320" i="14"/>
  <c r="BZ320" i="14"/>
  <c r="CD320" i="14"/>
  <c r="CX320" i="14"/>
  <c r="DB320" i="14"/>
  <c r="BQ320" i="14"/>
  <c r="EC320" i="14"/>
  <c r="V320" i="14"/>
  <c r="Z320" i="14"/>
  <c r="AT320" i="14"/>
  <c r="AX320" i="14"/>
  <c r="BR320" i="14"/>
  <c r="BV320" i="14"/>
  <c r="BP320" i="14"/>
  <c r="EB320" i="14"/>
  <c r="DS320" i="14"/>
  <c r="EF320" i="14"/>
  <c r="T320" i="14"/>
  <c r="W320" i="14"/>
  <c r="AR320" i="14"/>
  <c r="AU320" i="14"/>
  <c r="AI320" i="14"/>
  <c r="CU320" i="14"/>
  <c r="DL320" i="14"/>
  <c r="AD320" i="14"/>
  <c r="DI320" i="14"/>
  <c r="DK320" i="14"/>
  <c r="AH320" i="14"/>
  <c r="CT320" i="14"/>
  <c r="DJ320" i="14"/>
  <c r="DV320" i="14"/>
  <c r="DZ320" i="14"/>
  <c r="BI320" i="14"/>
  <c r="BE320" i="14"/>
  <c r="CG320" i="14"/>
  <c r="CC320" i="14"/>
  <c r="DE320" i="14"/>
  <c r="DA320" i="14"/>
  <c r="BM320" i="14"/>
  <c r="DY320" i="14"/>
  <c r="AC320" i="14"/>
  <c r="Y320" i="14"/>
  <c r="BA320" i="14"/>
  <c r="AW320" i="14"/>
  <c r="BY320" i="14"/>
  <c r="BU320" i="14"/>
  <c r="BS320" i="14"/>
  <c r="DN320" i="14"/>
  <c r="DR320" i="14"/>
  <c r="EL320" i="14"/>
  <c r="S320" i="14"/>
  <c r="AF320" i="14"/>
  <c r="AQ320" i="14"/>
  <c r="CJ320" i="14"/>
  <c r="X320" i="14"/>
  <c r="BL320" i="14"/>
  <c r="DO320" i="14"/>
  <c r="EE320" i="14"/>
  <c r="BN320" i="14"/>
  <c r="BT320" i="14"/>
  <c r="CP320" i="14"/>
  <c r="CH320" i="14"/>
  <c r="ED320" i="14"/>
  <c r="CV320" i="14"/>
  <c r="BH320" i="14"/>
  <c r="BK320" i="14"/>
  <c r="CF320" i="14"/>
  <c r="CI320" i="14"/>
  <c r="DD320" i="14"/>
  <c r="DG320" i="14"/>
  <c r="AK320" i="14"/>
  <c r="CW320" i="14"/>
  <c r="AB320" i="14"/>
  <c r="AE320" i="14"/>
  <c r="AZ320" i="14"/>
  <c r="BC320" i="14"/>
  <c r="BX320" i="14"/>
  <c r="CA320" i="14"/>
  <c r="AJ320" i="14"/>
  <c r="DU320" i="14"/>
  <c r="DQ320" i="14"/>
  <c r="N320" i="14"/>
  <c r="R320" i="14"/>
  <c r="AL320" i="14"/>
  <c r="AP320" i="14"/>
  <c r="BO320" i="14"/>
  <c r="EA320" i="14"/>
  <c r="CN320" i="14"/>
  <c r="EJ320" i="14"/>
  <c r="CY320" i="14"/>
  <c r="CM320" i="14"/>
  <c r="EI320" i="14"/>
  <c r="DM320" i="14"/>
  <c r="CL320" i="14"/>
  <c r="EH320" i="14"/>
  <c r="CK320" i="14"/>
  <c r="CE320" i="14"/>
  <c r="AG320" i="14"/>
  <c r="AY320" i="14"/>
  <c r="AM320" i="14"/>
  <c r="Q320" i="14"/>
  <c r="P320" i="14"/>
  <c r="DP320" i="14"/>
  <c r="BJ320" i="14"/>
  <c r="BD320" i="14"/>
  <c r="CS320" i="14"/>
  <c r="AN320" i="14"/>
  <c r="DT320" i="14"/>
  <c r="AS320" i="14"/>
  <c r="CQ320" i="14"/>
  <c r="CB320" i="14"/>
  <c r="EK320" i="14"/>
  <c r="BG320" i="14"/>
  <c r="DC320" i="14"/>
  <c r="AA320" i="14"/>
  <c r="BW320" i="14"/>
  <c r="DW320" i="14"/>
  <c r="AO320" i="14"/>
  <c r="EM320" i="14"/>
  <c r="EG320" i="14"/>
  <c r="DX320" i="14"/>
  <c r="AV320" i="14"/>
  <c r="CR320" i="14"/>
  <c r="CO320" i="14"/>
  <c r="DH320" i="14"/>
  <c r="DF320" i="14"/>
  <c r="CZ320" i="14"/>
  <c r="U320" i="14"/>
  <c r="BU351" i="14"/>
  <c r="CG351" i="14"/>
  <c r="CS351" i="14"/>
  <c r="DE351" i="14"/>
  <c r="CK351" i="14"/>
  <c r="CW351" i="14"/>
  <c r="R351" i="14"/>
  <c r="CD351" i="14"/>
  <c r="AO351" i="14"/>
  <c r="BA351" i="14"/>
  <c r="BM351" i="14"/>
  <c r="BY351" i="14"/>
  <c r="BE351" i="14"/>
  <c r="BQ351" i="14"/>
  <c r="Q351" i="14"/>
  <c r="CC351" i="14"/>
  <c r="EG351" i="14"/>
  <c r="N351" i="14"/>
  <c r="AH351" i="14"/>
  <c r="AL351" i="14"/>
  <c r="Z351" i="14"/>
  <c r="AD351" i="14"/>
  <c r="CV351" i="14"/>
  <c r="EB351" i="14"/>
  <c r="DG351" i="14"/>
  <c r="DW351" i="14"/>
  <c r="DF351" i="14"/>
  <c r="DV351" i="14"/>
  <c r="DM351" i="14"/>
  <c r="EC351" i="14"/>
  <c r="DP351" i="14"/>
  <c r="DX351" i="14"/>
  <c r="BT351" i="14"/>
  <c r="AZ351" i="14"/>
  <c r="CR351" i="14"/>
  <c r="DT351" i="14"/>
  <c r="CJ351" i="14"/>
  <c r="BH351" i="14"/>
  <c r="V351" i="14"/>
  <c r="CH351" i="14"/>
  <c r="AN351" i="14"/>
  <c r="AJ351" i="14"/>
  <c r="BL351" i="14"/>
  <c r="DD351" i="14"/>
  <c r="BD351" i="14"/>
  <c r="AR351" i="14"/>
  <c r="AC351" i="14"/>
  <c r="CO351" i="14"/>
  <c r="EF351" i="14"/>
  <c r="U351" i="14"/>
  <c r="AG351" i="14"/>
  <c r="AS351" i="14"/>
  <c r="Y351" i="14"/>
  <c r="AK351" i="14"/>
  <c r="P351" i="14"/>
  <c r="CB351" i="14"/>
  <c r="EA351" i="14"/>
  <c r="AY351" i="14"/>
  <c r="DZ351" i="14"/>
  <c r="BC351" i="14"/>
  <c r="DY351" i="14"/>
  <c r="S351" i="14"/>
  <c r="BP351" i="14"/>
  <c r="W351" i="14"/>
  <c r="BW351" i="14"/>
  <c r="CA351" i="14"/>
  <c r="CU351" i="14"/>
  <c r="CY351" i="14"/>
  <c r="CM351" i="14"/>
  <c r="CQ351" i="14"/>
  <c r="AX351" i="14"/>
  <c r="DJ351" i="14"/>
  <c r="AQ351" i="14"/>
  <c r="AU351" i="14"/>
  <c r="BO351" i="14"/>
  <c r="BS351" i="14"/>
  <c r="BG351" i="14"/>
  <c r="BK351" i="14"/>
  <c r="AW351" i="14"/>
  <c r="DI351" i="14"/>
  <c r="EI351" i="14"/>
  <c r="EM351" i="14"/>
  <c r="AB351" i="14"/>
  <c r="AF351" i="14"/>
  <c r="CF351" i="14"/>
  <c r="X351" i="14"/>
  <c r="T351" i="14"/>
  <c r="CN351" i="14"/>
  <c r="DL351" i="14"/>
  <c r="EE351" i="14"/>
  <c r="DK351" i="14"/>
  <c r="ED351" i="14"/>
  <c r="DO351" i="14"/>
  <c r="EK351" i="14"/>
  <c r="CE351" i="14"/>
  <c r="BX351" i="14"/>
  <c r="EJ351" i="14"/>
  <c r="CT351" i="14"/>
  <c r="BB351" i="14"/>
  <c r="BN351" i="14"/>
  <c r="BI351" i="14"/>
  <c r="AI351" i="14"/>
  <c r="AV351" i="14"/>
  <c r="DB351" i="14"/>
  <c r="CZ351" i="14"/>
  <c r="CX351" i="14"/>
  <c r="DN351" i="14"/>
  <c r="BR351" i="14"/>
  <c r="DU351" i="14"/>
  <c r="AM351" i="14"/>
  <c r="DH351" i="14"/>
  <c r="DR351" i="14"/>
  <c r="CI351" i="14"/>
  <c r="BZ351" i="14"/>
  <c r="CP351" i="14"/>
  <c r="AT351" i="14"/>
  <c r="BJ351" i="14"/>
  <c r="EL351" i="14"/>
  <c r="AE351" i="14"/>
  <c r="DS351" i="14"/>
  <c r="DQ351" i="14"/>
  <c r="BF351" i="14"/>
  <c r="DA351" i="14"/>
  <c r="BV351" i="14"/>
  <c r="EH351" i="14"/>
  <c r="CL351" i="14"/>
  <c r="AA351" i="14"/>
  <c r="AP351" i="14"/>
  <c r="DC351" i="14"/>
  <c r="BI279" i="14"/>
  <c r="AR279" i="14"/>
  <c r="BA279" i="14"/>
  <c r="AT279" i="14"/>
  <c r="W279" i="14"/>
  <c r="DG279" i="14"/>
  <c r="CS279" i="14"/>
  <c r="AW279" i="14"/>
  <c r="DZ279" i="14"/>
  <c r="EB279" i="14"/>
  <c r="DT279" i="14"/>
  <c r="CR279" i="14"/>
  <c r="DF279" i="14"/>
  <c r="Q279" i="14"/>
  <c r="EH279" i="14"/>
  <c r="DJ279" i="14"/>
  <c r="AC279" i="14"/>
  <c r="U279" i="14"/>
  <c r="DL279" i="14"/>
  <c r="DN279" i="14"/>
  <c r="Y279" i="14"/>
  <c r="EF279" i="14"/>
  <c r="DX279" i="14"/>
  <c r="DV279" i="14"/>
  <c r="BN279" i="14"/>
  <c r="EK279" i="14"/>
  <c r="EA279" i="14"/>
  <c r="AI279" i="14"/>
  <c r="AZ279" i="14"/>
  <c r="AO279" i="14"/>
  <c r="CI279" i="14"/>
  <c r="DA279" i="14"/>
  <c r="AK279" i="14"/>
  <c r="BK279" i="14"/>
  <c r="N279" i="14"/>
  <c r="DM279" i="14"/>
  <c r="CA279" i="14"/>
  <c r="CU279" i="14"/>
  <c r="AS279" i="14"/>
  <c r="AQ279" i="14"/>
  <c r="DB279" i="14"/>
  <c r="AJ279" i="14"/>
  <c r="AB279" i="14"/>
  <c r="DQ279" i="14"/>
  <c r="CQ279" i="14"/>
  <c r="DY279" i="14"/>
  <c r="DP279" i="14"/>
  <c r="AL279" i="14"/>
  <c r="BP279" i="14"/>
  <c r="BH279" i="14"/>
  <c r="AF279" i="14"/>
  <c r="BJ279" i="14"/>
  <c r="DI279" i="14"/>
  <c r="X279" i="14"/>
  <c r="DH279" i="14"/>
  <c r="CK279" i="14"/>
  <c r="AX279" i="14"/>
  <c r="AA279" i="14"/>
  <c r="DK279" i="14"/>
  <c r="CP279" i="14"/>
  <c r="CL279" i="14"/>
  <c r="AD279" i="14"/>
  <c r="AV279" i="14"/>
  <c r="CH279" i="14"/>
  <c r="EJ279" i="14"/>
  <c r="CX279" i="14"/>
  <c r="BR279" i="14"/>
  <c r="CV279" i="14"/>
  <c r="EE279" i="14"/>
  <c r="BF279" i="14"/>
  <c r="BE279" i="14"/>
  <c r="CB279" i="14"/>
  <c r="CM279" i="14"/>
  <c r="EC279" i="14"/>
  <c r="CT279" i="14"/>
  <c r="BM279" i="14"/>
  <c r="BL279" i="14"/>
  <c r="DS279" i="14"/>
  <c r="Z279" i="14"/>
  <c r="AM279" i="14"/>
  <c r="CF279" i="14"/>
  <c r="BG279" i="14"/>
  <c r="AG279" i="14"/>
  <c r="EM279" i="14"/>
  <c r="DR279" i="14"/>
  <c r="P279" i="14"/>
  <c r="CZ279" i="14"/>
  <c r="CC279" i="14"/>
  <c r="AP279" i="14"/>
  <c r="S279" i="14"/>
  <c r="DC279" i="14"/>
  <c r="BC279" i="14"/>
  <c r="CJ279" i="14"/>
  <c r="ED279" i="14"/>
  <c r="DD279" i="14"/>
  <c r="T279" i="14"/>
  <c r="CG279" i="14"/>
  <c r="EL279" i="14"/>
  <c r="BY279" i="14"/>
  <c r="AU279" i="14"/>
  <c r="BS279" i="14"/>
  <c r="BT279" i="14"/>
  <c r="BW279" i="14"/>
  <c r="CY279" i="14"/>
  <c r="BB279" i="14"/>
  <c r="AY279" i="14"/>
  <c r="BD279" i="14"/>
  <c r="BV279" i="14"/>
  <c r="V279" i="14"/>
  <c r="DW279" i="14"/>
  <c r="AH279" i="14"/>
  <c r="BU279" i="14"/>
  <c r="CO279" i="14"/>
  <c r="AE279" i="14"/>
  <c r="R279" i="14"/>
  <c r="BZ279" i="14"/>
  <c r="CE279" i="14"/>
  <c r="AN279" i="14"/>
  <c r="EG279" i="14"/>
  <c r="CW279" i="14"/>
  <c r="BO279" i="14"/>
  <c r="CN279" i="14"/>
  <c r="CD279" i="14"/>
  <c r="BX279" i="14"/>
  <c r="DE279" i="14"/>
  <c r="DO279" i="14"/>
  <c r="BQ279" i="14"/>
  <c r="EI279" i="14"/>
  <c r="DU279" i="14"/>
  <c r="AB238" i="14"/>
  <c r="CD238" i="14"/>
  <c r="CO238" i="14"/>
  <c r="BH238" i="14"/>
  <c r="DK238" i="14"/>
  <c r="BC238" i="14"/>
  <c r="BJ238" i="14"/>
  <c r="CH238" i="14"/>
  <c r="P238" i="14"/>
  <c r="DN238" i="14"/>
  <c r="DA238" i="14"/>
  <c r="BD238" i="14"/>
  <c r="DS238" i="14"/>
  <c r="DW238" i="14"/>
  <c r="ED238" i="14"/>
  <c r="AD238" i="14"/>
  <c r="V238" i="14"/>
  <c r="CI238" i="14"/>
  <c r="AU238" i="14"/>
  <c r="CT238" i="14"/>
  <c r="AP238" i="14"/>
  <c r="CM238" i="14"/>
  <c r="AJ238" i="14"/>
  <c r="R238" i="14"/>
  <c r="N238" i="14"/>
  <c r="CA238" i="14"/>
  <c r="AS238" i="14"/>
  <c r="BM238" i="14"/>
  <c r="DX238" i="14"/>
  <c r="BF238" i="14"/>
  <c r="AH238" i="14"/>
  <c r="CY238" i="14"/>
  <c r="BO238" i="14"/>
  <c r="CG238" i="14"/>
  <c r="U238" i="14"/>
  <c r="BT238" i="14"/>
  <c r="BA238" i="14"/>
  <c r="BE238" i="14"/>
  <c r="BK238" i="14"/>
  <c r="CS238" i="14"/>
  <c r="AC238" i="14"/>
  <c r="CB238" i="14"/>
  <c r="DU238" i="14"/>
  <c r="Z238" i="14"/>
  <c r="AM238" i="14"/>
  <c r="DI238" i="14"/>
  <c r="BV238" i="14"/>
  <c r="CX238" i="14"/>
  <c r="CN238" i="14"/>
  <c r="BR238" i="14"/>
  <c r="EH238" i="14"/>
  <c r="CF238" i="14"/>
  <c r="DC238" i="14"/>
  <c r="BU238" i="14"/>
  <c r="CE238" i="14"/>
  <c r="DR238" i="14"/>
  <c r="AW238" i="14"/>
  <c r="X238" i="14"/>
  <c r="BY238" i="14"/>
  <c r="BP238" i="14"/>
  <c r="DY238" i="14"/>
  <c r="AO238" i="14"/>
  <c r="BZ238" i="14"/>
  <c r="AT238" i="14"/>
  <c r="CK238" i="14"/>
  <c r="EJ238" i="14"/>
  <c r="DF238" i="14"/>
  <c r="DE238" i="14"/>
  <c r="DL238" i="14"/>
  <c r="BS238" i="14"/>
  <c r="EA238" i="14"/>
  <c r="DP238" i="14"/>
  <c r="BW238" i="14"/>
  <c r="BG238" i="14"/>
  <c r="EC238" i="14"/>
  <c r="DV238" i="14"/>
  <c r="AY238" i="14"/>
  <c r="AK238" i="14"/>
  <c r="DH238" i="14"/>
  <c r="AF238" i="14"/>
  <c r="AG238" i="14"/>
  <c r="T238" i="14"/>
  <c r="AE238" i="14"/>
  <c r="EB238" i="14"/>
  <c r="AI238" i="14"/>
  <c r="AR238" i="14"/>
  <c r="DB238" i="14"/>
  <c r="EM238" i="14"/>
  <c r="CQ238" i="14"/>
  <c r="EF238" i="14"/>
  <c r="DQ238" i="14"/>
  <c r="AQ238" i="14"/>
  <c r="CP238" i="14"/>
  <c r="EK238" i="14"/>
  <c r="BB238" i="14"/>
  <c r="CZ238" i="14"/>
  <c r="CC238" i="14"/>
  <c r="EG238" i="14"/>
  <c r="AV238" i="14"/>
  <c r="BQ238" i="14"/>
  <c r="DM238" i="14"/>
  <c r="CJ238" i="14"/>
  <c r="AL238" i="14"/>
  <c r="BI238" i="14"/>
  <c r="AN238" i="14"/>
  <c r="BL238" i="14"/>
  <c r="BX238" i="14"/>
  <c r="CW238" i="14"/>
  <c r="EI238" i="14"/>
  <c r="EL238" i="14"/>
  <c r="DG238" i="14"/>
  <c r="DT238" i="14"/>
  <c r="Q238" i="14"/>
  <c r="AA238" i="14"/>
  <c r="DO238" i="14"/>
  <c r="DJ238" i="14"/>
  <c r="CV238" i="14"/>
  <c r="CR238" i="14"/>
  <c r="Y238" i="14"/>
  <c r="DD238" i="14"/>
  <c r="DZ238" i="14"/>
  <c r="S238" i="14"/>
  <c r="W238" i="14"/>
  <c r="BN238" i="14"/>
  <c r="CU238" i="14"/>
  <c r="AX238" i="14"/>
  <c r="AZ238" i="14"/>
  <c r="CL238" i="14"/>
  <c r="EE238" i="14"/>
  <c r="EC151" i="14"/>
  <c r="DJ151" i="14"/>
  <c r="BW151" i="14"/>
  <c r="CF151" i="14"/>
  <c r="EH151" i="14"/>
  <c r="EA151" i="14"/>
  <c r="BZ151" i="14"/>
  <c r="BG151" i="14"/>
  <c r="CX151" i="14"/>
  <c r="BE151" i="14"/>
  <c r="AH151" i="14"/>
  <c r="DR151" i="14"/>
  <c r="V151" i="14"/>
  <c r="BF151" i="14"/>
  <c r="CS151" i="14"/>
  <c r="DQ151" i="14"/>
  <c r="DF151" i="14"/>
  <c r="EE151" i="14"/>
  <c r="EB151" i="14"/>
  <c r="BM151" i="14"/>
  <c r="AE151" i="14"/>
  <c r="DX151" i="14"/>
  <c r="CG151" i="14"/>
  <c r="BL151" i="14"/>
  <c r="AG151" i="14"/>
  <c r="BQ151" i="14"/>
  <c r="AZ151" i="14"/>
  <c r="DK151" i="14"/>
  <c r="BH151" i="14"/>
  <c r="CB151" i="14"/>
  <c r="BY151" i="14"/>
  <c r="BX151" i="14"/>
  <c r="P151" i="14"/>
  <c r="BA151" i="14"/>
  <c r="AP151" i="14"/>
  <c r="W151" i="14"/>
  <c r="DS151" i="14"/>
  <c r="BJ151" i="14"/>
  <c r="AY151" i="14"/>
  <c r="DU151" i="14"/>
  <c r="DB151" i="14"/>
  <c r="CU151" i="14"/>
  <c r="DH151" i="14"/>
  <c r="BI151" i="14"/>
  <c r="AX151" i="14"/>
  <c r="DL151" i="14"/>
  <c r="DI151" i="14"/>
  <c r="AR151" i="14"/>
  <c r="AW151" i="14"/>
  <c r="EK151" i="14"/>
  <c r="BK151" i="14"/>
  <c r="CH151" i="14"/>
  <c r="DP151" i="14"/>
  <c r="ED151" i="14"/>
  <c r="BD151" i="14"/>
  <c r="BR151" i="14"/>
  <c r="DW151" i="14"/>
  <c r="BB151" i="14"/>
  <c r="EM151" i="14"/>
  <c r="Q151" i="14"/>
  <c r="BS151" i="14"/>
  <c r="AT151" i="14"/>
  <c r="U151" i="14"/>
  <c r="DV151" i="14"/>
  <c r="CW151" i="14"/>
  <c r="AB151" i="14"/>
  <c r="CK151" i="14"/>
  <c r="DM151" i="14"/>
  <c r="AI151" i="14"/>
  <c r="AS151" i="14"/>
  <c r="CL151" i="14"/>
  <c r="CV151" i="14"/>
  <c r="Z151" i="14"/>
  <c r="S151" i="14"/>
  <c r="AN151" i="14"/>
  <c r="DD151" i="14"/>
  <c r="DA151" i="14"/>
  <c r="AJ151" i="14"/>
  <c r="AO151" i="14"/>
  <c r="CM151" i="14"/>
  <c r="CZ151" i="14"/>
  <c r="CC151" i="14"/>
  <c r="DN151" i="14"/>
  <c r="AA151" i="14"/>
  <c r="AV151" i="14"/>
  <c r="CD151" i="14"/>
  <c r="DO151" i="14"/>
  <c r="R151" i="14"/>
  <c r="BC151" i="14"/>
  <c r="DC151" i="14"/>
  <c r="DT151" i="14"/>
  <c r="CO151" i="14"/>
  <c r="CR151" i="14"/>
  <c r="AF151" i="14"/>
  <c r="EI151" i="14"/>
  <c r="EJ151" i="14"/>
  <c r="CI151" i="14"/>
  <c r="CT151" i="14"/>
  <c r="AQ151" i="14"/>
  <c r="CQ151" i="14"/>
  <c r="CJ151" i="14"/>
  <c r="N151" i="14"/>
  <c r="AU151" i="14"/>
  <c r="CA151" i="14"/>
  <c r="AC151" i="14"/>
  <c r="AK151" i="14"/>
  <c r="T151" i="14"/>
  <c r="CE151" i="14"/>
  <c r="BN151" i="14"/>
  <c r="BV151" i="14"/>
  <c r="BU151" i="14"/>
  <c r="DE151" i="14"/>
  <c r="AL151" i="14"/>
  <c r="CY151" i="14"/>
  <c r="AM151" i="14"/>
  <c r="Y151" i="14"/>
  <c r="X151" i="14"/>
  <c r="DG151" i="14"/>
  <c r="CP151" i="14"/>
  <c r="EL151" i="14"/>
  <c r="AD151" i="14"/>
  <c r="DZ151" i="14"/>
  <c r="BP151" i="14"/>
  <c r="BO151" i="14"/>
  <c r="EF151" i="14"/>
  <c r="CN151" i="14"/>
  <c r="EG151" i="14"/>
  <c r="BT151" i="14"/>
  <c r="DY151" i="14"/>
  <c r="CY165" i="14"/>
  <c r="DC165" i="14"/>
  <c r="CQ165" i="14"/>
  <c r="CU165" i="14"/>
  <c r="CG165" i="14"/>
  <c r="DT165" i="14"/>
  <c r="DK165" i="14"/>
  <c r="CL165" i="14"/>
  <c r="DW165" i="14"/>
  <c r="BE165" i="14"/>
  <c r="CA165" i="14"/>
  <c r="BY165" i="14"/>
  <c r="BU165" i="14"/>
  <c r="BQ165" i="14"/>
  <c r="BM165" i="14"/>
  <c r="Q165" i="14"/>
  <c r="BC165" i="14"/>
  <c r="V165" i="14"/>
  <c r="EE165" i="14"/>
  <c r="EC165" i="14"/>
  <c r="BI165" i="14"/>
  <c r="AN165" i="14"/>
  <c r="AL165" i="14"/>
  <c r="AP165" i="14"/>
  <c r="AD165" i="14"/>
  <c r="AH165" i="14"/>
  <c r="CD165" i="14"/>
  <c r="DQ165" i="14"/>
  <c r="P165" i="14"/>
  <c r="DX165" i="14"/>
  <c r="EA165" i="14"/>
  <c r="AX165" i="14"/>
  <c r="CZ165" i="14"/>
  <c r="CX165" i="14"/>
  <c r="DB165" i="14"/>
  <c r="CP165" i="14"/>
  <c r="CT165" i="14"/>
  <c r="CE165" i="14"/>
  <c r="DR165" i="14"/>
  <c r="DI165" i="14"/>
  <c r="EM165" i="14"/>
  <c r="EB165" i="14"/>
  <c r="AZ165" i="14"/>
  <c r="BL165" i="14"/>
  <c r="BX165" i="14"/>
  <c r="BD165" i="14"/>
  <c r="BP165" i="14"/>
  <c r="EL165" i="14"/>
  <c r="BB165" i="14"/>
  <c r="BA165" i="14"/>
  <c r="AB165" i="14"/>
  <c r="EJ165" i="14"/>
  <c r="DZ165" i="14"/>
  <c r="AT165" i="14"/>
  <c r="AU165" i="14"/>
  <c r="AS165" i="14"/>
  <c r="AO165" i="14"/>
  <c r="AK165" i="14"/>
  <c r="AG165" i="14"/>
  <c r="CB165" i="14"/>
  <c r="DF165" i="14"/>
  <c r="CO165" i="14"/>
  <c r="EK165" i="14"/>
  <c r="DH165" i="14"/>
  <c r="AA165" i="14"/>
  <c r="CR165" i="14"/>
  <c r="CJ165" i="14"/>
  <c r="DO165" i="14"/>
  <c r="DM165" i="14"/>
  <c r="EI165" i="14"/>
  <c r="BT165" i="14"/>
  <c r="BV165" i="14"/>
  <c r="BN165" i="14"/>
  <c r="BF165" i="14"/>
  <c r="EF165" i="14"/>
  <c r="T165" i="14"/>
  <c r="AM165" i="14"/>
  <c r="AE165" i="14"/>
  <c r="CF165" i="14"/>
  <c r="DJ165" i="14"/>
  <c r="DP165" i="14"/>
  <c r="DE165" i="14"/>
  <c r="CW165" i="14"/>
  <c r="CC165" i="14"/>
  <c r="CH165" i="14"/>
  <c r="DY165" i="14"/>
  <c r="BS165" i="14"/>
  <c r="BK165" i="14"/>
  <c r="U165" i="14"/>
  <c r="AY165" i="14"/>
  <c r="EG165" i="14"/>
  <c r="W165" i="14"/>
  <c r="AR165" i="14"/>
  <c r="AJ165" i="14"/>
  <c r="DU165" i="14"/>
  <c r="CM165" i="14"/>
  <c r="CI165" i="14"/>
  <c r="DD165" i="14"/>
  <c r="CV165" i="14"/>
  <c r="DN165" i="14"/>
  <c r="CN165" i="14"/>
  <c r="R165" i="14"/>
  <c r="BR165" i="14"/>
  <c r="BJ165" i="14"/>
  <c r="S165" i="14"/>
  <c r="AW165" i="14"/>
  <c r="DV165" i="14"/>
  <c r="Y165" i="14"/>
  <c r="AQ165" i="14"/>
  <c r="AI165" i="14"/>
  <c r="DS165" i="14"/>
  <c r="CK165" i="14"/>
  <c r="BG165" i="14"/>
  <c r="AV165" i="14"/>
  <c r="BO165" i="14"/>
  <c r="AF165" i="14"/>
  <c r="EH165" i="14"/>
  <c r="DG165" i="14"/>
  <c r="ED165" i="14"/>
  <c r="BH165" i="14"/>
  <c r="X165" i="14"/>
  <c r="DA165" i="14"/>
  <c r="AC165" i="14"/>
  <c r="Z165" i="14"/>
  <c r="BZ165" i="14"/>
  <c r="DL165" i="14"/>
  <c r="CS165" i="14"/>
  <c r="BW165" i="14"/>
  <c r="N165" i="14"/>
  <c r="N120" i="14"/>
  <c r="DB120" i="14"/>
  <c r="BY120" i="14"/>
  <c r="AK120" i="14"/>
  <c r="BU120" i="14"/>
  <c r="AX120" i="14"/>
  <c r="DR120" i="14"/>
  <c r="DE120" i="14"/>
  <c r="DS120" i="14"/>
  <c r="DQ120" i="14"/>
  <c r="AY120" i="14"/>
  <c r="CF120" i="14"/>
  <c r="BF120" i="14"/>
  <c r="DA120" i="14"/>
  <c r="AZ120" i="14"/>
  <c r="EB120" i="14"/>
  <c r="DJ120" i="14"/>
  <c r="DY120" i="14"/>
  <c r="AT120" i="14"/>
  <c r="BP120" i="14"/>
  <c r="AS120" i="14"/>
  <c r="CV120" i="14"/>
  <c r="CA120" i="14"/>
  <c r="AG120" i="14"/>
  <c r="AV120" i="14"/>
  <c r="BO120" i="14"/>
  <c r="BC120" i="14"/>
  <c r="BL120" i="14"/>
  <c r="DZ120" i="14"/>
  <c r="CO120" i="14"/>
  <c r="BA120" i="14"/>
  <c r="CJ120" i="14"/>
  <c r="W120" i="14"/>
  <c r="DC120" i="14"/>
  <c r="CH120" i="14"/>
  <c r="AI120" i="14"/>
  <c r="V120" i="14"/>
  <c r="CP120" i="14"/>
  <c r="DU120" i="14"/>
  <c r="DV120" i="14"/>
  <c r="X120" i="14"/>
  <c r="CZ120" i="14"/>
  <c r="CD120" i="14"/>
  <c r="DW120" i="14"/>
  <c r="R120" i="14"/>
  <c r="CS120" i="14"/>
  <c r="DO120" i="14"/>
  <c r="BD120" i="14"/>
  <c r="Q120" i="14"/>
  <c r="CB120" i="14"/>
  <c r="P120" i="14"/>
  <c r="AA120" i="14"/>
  <c r="AC120" i="14"/>
  <c r="CN120" i="14"/>
  <c r="AB120" i="14"/>
  <c r="AO120" i="14"/>
  <c r="EF120" i="14"/>
  <c r="BT120" i="14"/>
  <c r="EM120" i="14"/>
  <c r="CQ120" i="14"/>
  <c r="AE120" i="14"/>
  <c r="DX120" i="14"/>
  <c r="DK120" i="14"/>
  <c r="CK120" i="14"/>
  <c r="Y120" i="14"/>
  <c r="EL120" i="14"/>
  <c r="AH120" i="14"/>
  <c r="BZ120" i="14"/>
  <c r="AW120" i="14"/>
  <c r="CT120" i="14"/>
  <c r="S120" i="14"/>
  <c r="CL120" i="14"/>
  <c r="DN120" i="14"/>
  <c r="EH120" i="14"/>
  <c r="BR120" i="14"/>
  <c r="BV120" i="14"/>
  <c r="EC120" i="14"/>
  <c r="EG120" i="14"/>
  <c r="DL120" i="14"/>
  <c r="T120" i="14"/>
  <c r="AU120" i="14"/>
  <c r="EA120" i="14"/>
  <c r="BG120" i="14"/>
  <c r="BN120" i="14"/>
  <c r="DF120" i="14"/>
  <c r="AD120" i="14"/>
  <c r="CG120" i="14"/>
  <c r="EJ120" i="14"/>
  <c r="BM120" i="14"/>
  <c r="DH120" i="14"/>
  <c r="EE120" i="14"/>
  <c r="CC120" i="14"/>
  <c r="AM120" i="14"/>
  <c r="BJ120" i="14"/>
  <c r="AN120" i="14"/>
  <c r="AQ120" i="14"/>
  <c r="DT120" i="14"/>
  <c r="DP120" i="14"/>
  <c r="CY120" i="14"/>
  <c r="AF120" i="14"/>
  <c r="ED120" i="14"/>
  <c r="BK120" i="14"/>
  <c r="CI120" i="14"/>
  <c r="CX120" i="14"/>
  <c r="BI120" i="14"/>
  <c r="AL120" i="14"/>
  <c r="DD120" i="14"/>
  <c r="CW120" i="14"/>
  <c r="AJ120" i="14"/>
  <c r="U120" i="14"/>
  <c r="EI120" i="14"/>
  <c r="DI120" i="14"/>
  <c r="BB120" i="14"/>
  <c r="EK120" i="14"/>
  <c r="BQ120" i="14"/>
  <c r="BH120" i="14"/>
  <c r="BW120" i="14"/>
  <c r="BE120" i="14"/>
  <c r="CR120" i="14"/>
  <c r="AP120" i="14"/>
  <c r="CM120" i="14"/>
  <c r="AR120" i="14"/>
  <c r="CU120" i="14"/>
  <c r="DG120" i="14"/>
  <c r="CE120" i="14"/>
  <c r="DM120" i="14"/>
  <c r="BS120" i="14"/>
  <c r="BX120" i="14"/>
  <c r="Z120" i="14"/>
  <c r="DG211" i="14"/>
  <c r="EM211" i="14"/>
  <c r="AU211" i="14"/>
  <c r="CA211" i="14"/>
  <c r="CZ211" i="14"/>
  <c r="EF211" i="14"/>
  <c r="DS211" i="14"/>
  <c r="Z211" i="14"/>
  <c r="BC211" i="14"/>
  <c r="CO211" i="14"/>
  <c r="DQ211" i="14"/>
  <c r="AC211" i="14"/>
  <c r="BI211" i="14"/>
  <c r="CH211" i="14"/>
  <c r="BF211" i="14"/>
  <c r="P211" i="14"/>
  <c r="DN211" i="14"/>
  <c r="DT211" i="14"/>
  <c r="AV211" i="14"/>
  <c r="BE211" i="14"/>
  <c r="DU211" i="14"/>
  <c r="BG211" i="14"/>
  <c r="DO211" i="14"/>
  <c r="BH211" i="14"/>
  <c r="DH211" i="14"/>
  <c r="BP211" i="14"/>
  <c r="EA211" i="14"/>
  <c r="BQ211" i="14"/>
  <c r="DV211" i="14"/>
  <c r="AJ211" i="14"/>
  <c r="CF211" i="14"/>
  <c r="EB211" i="14"/>
  <c r="DJ211" i="14"/>
  <c r="CY211" i="14"/>
  <c r="BL211" i="14"/>
  <c r="AM211" i="14"/>
  <c r="EE211" i="14"/>
  <c r="CR211" i="14"/>
  <c r="Q211" i="14"/>
  <c r="AX211" i="14"/>
  <c r="CD211" i="14"/>
  <c r="DM211" i="14"/>
  <c r="N211" i="14"/>
  <c r="BA211" i="14"/>
  <c r="CG211" i="14"/>
  <c r="DF211" i="14"/>
  <c r="EL211" i="14"/>
  <c r="AN211" i="14"/>
  <c r="BT211" i="14"/>
  <c r="DC211" i="14"/>
  <c r="AQ211" i="14"/>
  <c r="DD211" i="14"/>
  <c r="AL211" i="14"/>
  <c r="DA211" i="14"/>
  <c r="AO211" i="14"/>
  <c r="DB211" i="14"/>
  <c r="AR211" i="14"/>
  <c r="DK211" i="14"/>
  <c r="AY211" i="14"/>
  <c r="DL211" i="14"/>
  <c r="AT211" i="14"/>
  <c r="CS211" i="14"/>
  <c r="R211" i="14"/>
  <c r="BN211" i="14"/>
  <c r="AW211" i="14"/>
  <c r="CQ211" i="14"/>
  <c r="AE211" i="14"/>
  <c r="CJ211" i="14"/>
  <c r="AP211" i="14"/>
  <c r="DE211" i="14"/>
  <c r="AS211" i="14"/>
  <c r="CX211" i="14"/>
  <c r="AF211" i="14"/>
  <c r="CM211" i="14"/>
  <c r="CN211" i="14"/>
  <c r="CK211" i="14"/>
  <c r="CL211" i="14"/>
  <c r="CU211" i="14"/>
  <c r="CV211" i="14"/>
  <c r="AG211" i="14"/>
  <c r="DY211" i="14"/>
  <c r="CI211" i="14"/>
  <c r="W211" i="14"/>
  <c r="CB211" i="14"/>
  <c r="AH211" i="14"/>
  <c r="CW211" i="14"/>
  <c r="AK211" i="14"/>
  <c r="CP211" i="14"/>
  <c r="X211" i="14"/>
  <c r="BX211" i="14"/>
  <c r="BY211" i="14"/>
  <c r="BV211" i="14"/>
  <c r="BW211" i="14"/>
  <c r="T211" i="14"/>
  <c r="U211" i="14"/>
  <c r="CT211" i="14"/>
  <c r="BO211" i="14"/>
  <c r="DR211" i="14"/>
  <c r="BB211" i="14"/>
  <c r="BM211" i="14"/>
  <c r="DZ211" i="14"/>
  <c r="BJ211" i="14"/>
  <c r="EC211" i="14"/>
  <c r="BK211" i="14"/>
  <c r="DP211" i="14"/>
  <c r="EI211" i="14"/>
  <c r="ED211" i="14"/>
  <c r="EG211" i="14"/>
  <c r="EJ211" i="14"/>
  <c r="CE211" i="14"/>
  <c r="BZ211" i="14"/>
  <c r="S211" i="14"/>
  <c r="DI211" i="14"/>
  <c r="EH211" i="14"/>
  <c r="DX211" i="14"/>
  <c r="AB211" i="14"/>
  <c r="AZ211" i="14"/>
  <c r="BD211" i="14"/>
  <c r="BR211" i="14"/>
  <c r="AA211" i="14"/>
  <c r="AI211" i="14"/>
  <c r="DW211" i="14"/>
  <c r="EK211" i="14"/>
  <c r="V211" i="14"/>
  <c r="AD211" i="14"/>
  <c r="BU211" i="14"/>
  <c r="BS211" i="14"/>
  <c r="Y211" i="14"/>
  <c r="CC211" i="14"/>
  <c r="BB133" i="14"/>
  <c r="BF133" i="14"/>
  <c r="BR133" i="14"/>
  <c r="BV133" i="14"/>
  <c r="DM133" i="14"/>
  <c r="CW133" i="14"/>
  <c r="N133" i="14"/>
  <c r="EA133" i="14"/>
  <c r="V133" i="14"/>
  <c r="Z133" i="14"/>
  <c r="AL133" i="14"/>
  <c r="AP133" i="14"/>
  <c r="BA133" i="14"/>
  <c r="AK133" i="14"/>
  <c r="CG133" i="14"/>
  <c r="DY133" i="14"/>
  <c r="CO133" i="14"/>
  <c r="DE133" i="14"/>
  <c r="AZ133" i="14"/>
  <c r="CF133" i="14"/>
  <c r="CH133" i="14"/>
  <c r="CX133" i="14"/>
  <c r="AT133" i="14"/>
  <c r="BZ133" i="14"/>
  <c r="DU133" i="14"/>
  <c r="EK133" i="14"/>
  <c r="DL133" i="14"/>
  <c r="U133" i="14"/>
  <c r="DP133" i="14"/>
  <c r="DT133" i="14"/>
  <c r="DR133" i="14"/>
  <c r="EL133" i="14"/>
  <c r="DF133" i="14"/>
  <c r="BI133" i="14"/>
  <c r="BE133" i="14"/>
  <c r="BY133" i="14"/>
  <c r="BU133" i="14"/>
  <c r="DK133" i="14"/>
  <c r="CU133" i="14"/>
  <c r="T133" i="14"/>
  <c r="BO133" i="14"/>
  <c r="AC133" i="14"/>
  <c r="Y133" i="14"/>
  <c r="AS133" i="14"/>
  <c r="AO133" i="14"/>
  <c r="AY133" i="14"/>
  <c r="AI133" i="14"/>
  <c r="CE133" i="14"/>
  <c r="BM133" i="14"/>
  <c r="CM133" i="14"/>
  <c r="DC133" i="14"/>
  <c r="AV133" i="14"/>
  <c r="CB133" i="14"/>
  <c r="CN133" i="14"/>
  <c r="DD133" i="14"/>
  <c r="AX133" i="14"/>
  <c r="CD133" i="14"/>
  <c r="DS133" i="14"/>
  <c r="EI133" i="14"/>
  <c r="DH133" i="14"/>
  <c r="Q133" i="14"/>
  <c r="EF133" i="14"/>
  <c r="EJ133" i="14"/>
  <c r="EH133" i="14"/>
  <c r="DN133" i="14"/>
  <c r="BH133" i="14"/>
  <c r="BD133" i="14"/>
  <c r="BX133" i="14"/>
  <c r="BT133" i="14"/>
  <c r="DI133" i="14"/>
  <c r="CS133" i="14"/>
  <c r="R133" i="14"/>
  <c r="EB133" i="14"/>
  <c r="AB133" i="14"/>
  <c r="X133" i="14"/>
  <c r="AR133" i="14"/>
  <c r="AN133" i="14"/>
  <c r="AW133" i="14"/>
  <c r="AG133" i="14"/>
  <c r="CC133" i="14"/>
  <c r="DZ133" i="14"/>
  <c r="CK133" i="14"/>
  <c r="DA133" i="14"/>
  <c r="AJ133" i="14"/>
  <c r="BQ133" i="14"/>
  <c r="CL133" i="14"/>
  <c r="DB133" i="14"/>
  <c r="AD133" i="14"/>
  <c r="EC133" i="14"/>
  <c r="DQ133" i="14"/>
  <c r="EG133" i="14"/>
  <c r="CV133" i="14"/>
  <c r="EE133" i="14"/>
  <c r="CT133" i="14"/>
  <c r="DJ133" i="14"/>
  <c r="CP133" i="14"/>
  <c r="BL133" i="14"/>
  <c r="BK133" i="14"/>
  <c r="CY133" i="14"/>
  <c r="AE133" i="14"/>
  <c r="AM133" i="14"/>
  <c r="DG133" i="14"/>
  <c r="CZ133" i="14"/>
  <c r="EM133" i="14"/>
  <c r="S133" i="14"/>
  <c r="BW133" i="14"/>
  <c r="P133" i="14"/>
  <c r="AQ133" i="14"/>
  <c r="CI133" i="14"/>
  <c r="AF133" i="14"/>
  <c r="AH133" i="14"/>
  <c r="CR133" i="14"/>
  <c r="W133" i="14"/>
  <c r="BG133" i="14"/>
  <c r="DO133" i="14"/>
  <c r="AA133" i="14"/>
  <c r="BC133" i="14"/>
  <c r="CQ133" i="14"/>
  <c r="CJ133" i="14"/>
  <c r="DW133" i="14"/>
  <c r="BS133" i="14"/>
  <c r="AU133" i="14"/>
  <c r="DX133" i="14"/>
  <c r="BN133" i="14"/>
  <c r="ED133" i="14"/>
  <c r="CA133" i="14"/>
  <c r="BJ133" i="14"/>
  <c r="BP133" i="14"/>
  <c r="DV133" i="14"/>
  <c r="DZ341" i="14"/>
  <c r="CT341" i="14"/>
  <c r="EB341" i="14"/>
  <c r="BX341" i="14"/>
  <c r="EE341" i="14"/>
  <c r="BS341" i="14"/>
  <c r="EK341" i="14"/>
  <c r="CK341" i="14"/>
  <c r="BT341" i="14"/>
  <c r="CZ341" i="14"/>
  <c r="EG341" i="14"/>
  <c r="AP341" i="14"/>
  <c r="BW341" i="14"/>
  <c r="EH341" i="14"/>
  <c r="BU341" i="14"/>
  <c r="BY341" i="14"/>
  <c r="BZ341" i="14"/>
  <c r="DF341" i="14"/>
  <c r="EM341" i="14"/>
  <c r="AN341" i="14"/>
  <c r="CA341" i="14"/>
  <c r="EL341" i="14"/>
  <c r="CG341" i="14"/>
  <c r="BI341" i="14"/>
  <c r="AB341" i="14"/>
  <c r="AR341" i="14"/>
  <c r="N341" i="14"/>
  <c r="AT341" i="14"/>
  <c r="EA341" i="14"/>
  <c r="BO341" i="14"/>
  <c r="DY341" i="14"/>
  <c r="AS341" i="14"/>
  <c r="DR341" i="14"/>
  <c r="CH341" i="14"/>
  <c r="EJ341" i="14"/>
  <c r="DO341" i="14"/>
  <c r="AM341" i="14"/>
  <c r="CM341" i="14"/>
  <c r="DX341" i="14"/>
  <c r="AE341" i="14"/>
  <c r="AX341" i="14"/>
  <c r="DS341" i="14"/>
  <c r="AQ341" i="14"/>
  <c r="AA341" i="14"/>
  <c r="ED341" i="14"/>
  <c r="W341" i="14"/>
  <c r="AV341" i="14"/>
  <c r="DW341" i="14"/>
  <c r="AU341" i="14"/>
  <c r="CL341" i="14"/>
  <c r="DL341" i="14"/>
  <c r="CP341" i="14"/>
  <c r="BB341" i="14"/>
  <c r="DK341" i="14"/>
  <c r="AI341" i="14"/>
  <c r="Z341" i="14"/>
  <c r="DJ341" i="14"/>
  <c r="EI341" i="14"/>
  <c r="DT341" i="14"/>
  <c r="CY341" i="14"/>
  <c r="P341" i="14"/>
  <c r="Y341" i="14"/>
  <c r="DP341" i="14"/>
  <c r="AD341" i="14"/>
  <c r="AH341" i="14"/>
  <c r="DC341" i="14"/>
  <c r="CC341" i="14"/>
  <c r="EF341" i="14"/>
  <c r="DV341" i="14"/>
  <c r="V341" i="14"/>
  <c r="AF341" i="14"/>
  <c r="DG341" i="14"/>
  <c r="Q341" i="14"/>
  <c r="BE341" i="14"/>
  <c r="AZ341" i="14"/>
  <c r="CQ341" i="14"/>
  <c r="AL341" i="14"/>
  <c r="CU341" i="14"/>
  <c r="CB341" i="14"/>
  <c r="AO341" i="14"/>
  <c r="DB341" i="14"/>
  <c r="CF341" i="14"/>
  <c r="AJ341" i="14"/>
  <c r="R341" i="14"/>
  <c r="DU341" i="14"/>
  <c r="CJ341" i="14"/>
  <c r="DH341" i="14"/>
  <c r="BN341" i="14"/>
  <c r="CO341" i="14"/>
  <c r="CE341" i="14"/>
  <c r="DQ341" i="14"/>
  <c r="U341" i="14"/>
  <c r="DN341" i="14"/>
  <c r="BL341" i="14"/>
  <c r="AK341" i="14"/>
  <c r="S341" i="14"/>
  <c r="EC341" i="14"/>
  <c r="BQ341" i="14"/>
  <c r="DD341" i="14"/>
  <c r="BR341" i="14"/>
  <c r="AC341" i="14"/>
  <c r="CD341" i="14"/>
  <c r="DI341" i="14"/>
  <c r="BA341" i="14"/>
  <c r="T341" i="14"/>
  <c r="BM341" i="14"/>
  <c r="BG341" i="14"/>
  <c r="BD341" i="14"/>
  <c r="AG341" i="14"/>
  <c r="AY341" i="14"/>
  <c r="CW341" i="14"/>
  <c r="CR341" i="14"/>
  <c r="DA341" i="14"/>
  <c r="BH341" i="14"/>
  <c r="CV341" i="14"/>
  <c r="CS341" i="14"/>
  <c r="BV341" i="14"/>
  <c r="BC341" i="14"/>
  <c r="BF341" i="14"/>
  <c r="AW341" i="14"/>
  <c r="BK341" i="14"/>
  <c r="BJ341" i="14"/>
  <c r="X341" i="14"/>
  <c r="CN341" i="14"/>
  <c r="CX341" i="14"/>
  <c r="CI341" i="14"/>
  <c r="DM341" i="14"/>
  <c r="DE341" i="14"/>
  <c r="BP341" i="14"/>
  <c r="AP281" i="14"/>
  <c r="AT281" i="14"/>
  <c r="BN281" i="14"/>
  <c r="BR281" i="14"/>
  <c r="BF281" i="14"/>
  <c r="BJ281" i="14"/>
  <c r="AX281" i="14"/>
  <c r="BB281" i="14"/>
  <c r="DB281" i="14"/>
  <c r="DF281" i="14"/>
  <c r="DZ281" i="14"/>
  <c r="ED281" i="14"/>
  <c r="DR281" i="14"/>
  <c r="DV281" i="14"/>
  <c r="DJ281" i="14"/>
  <c r="DN281" i="14"/>
  <c r="BV281" i="14"/>
  <c r="BZ281" i="14"/>
  <c r="CT281" i="14"/>
  <c r="CX281" i="14"/>
  <c r="CL281" i="14"/>
  <c r="CP281" i="14"/>
  <c r="CD281" i="14"/>
  <c r="CH281" i="14"/>
  <c r="N281" i="14"/>
  <c r="AD281" i="14"/>
  <c r="EM281" i="14"/>
  <c r="X281" i="14"/>
  <c r="EH281" i="14"/>
  <c r="AA281" i="14"/>
  <c r="EF281" i="14"/>
  <c r="AG281" i="14"/>
  <c r="AO281" i="14"/>
  <c r="AZ281" i="14"/>
  <c r="BM281" i="14"/>
  <c r="BX281" i="14"/>
  <c r="BE281" i="14"/>
  <c r="BP281" i="14"/>
  <c r="AW281" i="14"/>
  <c r="BH281" i="14"/>
  <c r="DA281" i="14"/>
  <c r="DL281" i="14"/>
  <c r="DY281" i="14"/>
  <c r="EJ281" i="14"/>
  <c r="DQ281" i="14"/>
  <c r="EB281" i="14"/>
  <c r="DI281" i="14"/>
  <c r="DT281" i="14"/>
  <c r="BU281" i="14"/>
  <c r="CF281" i="14"/>
  <c r="CS281" i="14"/>
  <c r="DD281" i="14"/>
  <c r="CK281" i="14"/>
  <c r="CV281" i="14"/>
  <c r="CC281" i="14"/>
  <c r="CN281" i="14"/>
  <c r="AH281" i="14"/>
  <c r="R281" i="14"/>
  <c r="BI281" i="14"/>
  <c r="BQ281" i="14"/>
  <c r="EL281" i="14"/>
  <c r="AE281" i="14"/>
  <c r="Y281" i="14"/>
  <c r="Q281" i="14"/>
  <c r="AN281" i="14"/>
  <c r="BY281" i="14"/>
  <c r="BL281" i="14"/>
  <c r="CG281" i="14"/>
  <c r="BD281" i="14"/>
  <c r="U281" i="14"/>
  <c r="AV281" i="14"/>
  <c r="EK281" i="14"/>
  <c r="CZ281" i="14"/>
  <c r="AS281" i="14"/>
  <c r="DX281" i="14"/>
  <c r="DM281" i="14"/>
  <c r="DP281" i="14"/>
  <c r="BA281" i="14"/>
  <c r="DH281" i="14"/>
  <c r="DE281" i="14"/>
  <c r="BT281" i="14"/>
  <c r="AC281" i="14"/>
  <c r="CR281" i="14"/>
  <c r="CW281" i="14"/>
  <c r="CJ281" i="14"/>
  <c r="AK281" i="14"/>
  <c r="CB281" i="14"/>
  <c r="CO281" i="14"/>
  <c r="AL281" i="14"/>
  <c r="V281" i="14"/>
  <c r="AF281" i="14"/>
  <c r="P281" i="14"/>
  <c r="AI281" i="14"/>
  <c r="S281" i="14"/>
  <c r="T281" i="14"/>
  <c r="AR281" i="14"/>
  <c r="BO281" i="14"/>
  <c r="AY281" i="14"/>
  <c r="EA281" i="14"/>
  <c r="DK281" i="14"/>
  <c r="CU281" i="14"/>
  <c r="CE281" i="14"/>
  <c r="EI281" i="14"/>
  <c r="W281" i="14"/>
  <c r="BS281" i="14"/>
  <c r="BC281" i="14"/>
  <c r="EE281" i="14"/>
  <c r="DO281" i="14"/>
  <c r="CY281" i="14"/>
  <c r="CI281" i="14"/>
  <c r="EC281" i="14"/>
  <c r="AJ281" i="14"/>
  <c r="AQ281" i="14"/>
  <c r="BG281" i="14"/>
  <c r="DC281" i="14"/>
  <c r="DS281" i="14"/>
  <c r="BW281" i="14"/>
  <c r="CM281" i="14"/>
  <c r="EG281" i="14"/>
  <c r="DU281" i="14"/>
  <c r="AB281" i="14"/>
  <c r="DW281" i="14"/>
  <c r="AM281" i="14"/>
  <c r="AU281" i="14"/>
  <c r="CA281" i="14"/>
  <c r="BK281" i="14"/>
  <c r="CQ281" i="14"/>
  <c r="DG281" i="14"/>
  <c r="Z281" i="14"/>
  <c r="BV212" i="14"/>
  <c r="CT212" i="14"/>
  <c r="EG212" i="14"/>
  <c r="AH212" i="14"/>
  <c r="BU212" i="14"/>
  <c r="CS212" i="14"/>
  <c r="EH212" i="14"/>
  <c r="AI212" i="14"/>
  <c r="BT212" i="14"/>
  <c r="CR212" i="14"/>
  <c r="EM212" i="14"/>
  <c r="AF212" i="14"/>
  <c r="DZ212" i="14"/>
  <c r="CP212" i="14"/>
  <c r="BN212" i="14"/>
  <c r="BA212" i="14"/>
  <c r="DY212" i="14"/>
  <c r="DC212" i="14"/>
  <c r="BO212" i="14"/>
  <c r="P212" i="14"/>
  <c r="DX212" i="14"/>
  <c r="Y212" i="14"/>
  <c r="BL212" i="14"/>
  <c r="DG212" i="14"/>
  <c r="EE212" i="14"/>
  <c r="DR212" i="14"/>
  <c r="Z212" i="14"/>
  <c r="BF212" i="14"/>
  <c r="CZ212" i="14"/>
  <c r="DQ212" i="14"/>
  <c r="CI212" i="14"/>
  <c r="BG212" i="14"/>
  <c r="CE212" i="14"/>
  <c r="DP212" i="14"/>
  <c r="CN212" i="14"/>
  <c r="BD212" i="14"/>
  <c r="AQ212" i="14"/>
  <c r="DW212" i="14"/>
  <c r="R212" i="14"/>
  <c r="BE212" i="14"/>
  <c r="AD212" i="14"/>
  <c r="DV212" i="14"/>
  <c r="AU212" i="14"/>
  <c r="BJ212" i="14"/>
  <c r="V212" i="14"/>
  <c r="EC212" i="14"/>
  <c r="CF212" i="14"/>
  <c r="BK212" i="14"/>
  <c r="CJ212" i="14"/>
  <c r="EI212" i="14"/>
  <c r="EJ212" i="14"/>
  <c r="DK212" i="14"/>
  <c r="BP212" i="14"/>
  <c r="U212" i="14"/>
  <c r="BQ212" i="14"/>
  <c r="AC212" i="14"/>
  <c r="CQ212" i="14"/>
  <c r="DB212" i="14"/>
  <c r="DM212" i="14"/>
  <c r="CO212" i="14"/>
  <c r="CH212" i="14"/>
  <c r="AW212" i="14"/>
  <c r="BZ212" i="14"/>
  <c r="CM212" i="14"/>
  <c r="BB212" i="14"/>
  <c r="CG212" i="14"/>
  <c r="Q212" i="14"/>
  <c r="BC212" i="14"/>
  <c r="BX212" i="14"/>
  <c r="CU212" i="14"/>
  <c r="AA212" i="14"/>
  <c r="EA212" i="14"/>
  <c r="CB212" i="14"/>
  <c r="DS212" i="14"/>
  <c r="AE212" i="14"/>
  <c r="DJ212" i="14"/>
  <c r="DI212" i="14"/>
  <c r="DH212" i="14"/>
  <c r="CA212" i="14"/>
  <c r="CW212" i="14"/>
  <c r="AG212" i="14"/>
  <c r="ED212" i="14"/>
  <c r="CK212" i="14"/>
  <c r="AL212" i="14"/>
  <c r="EK212" i="14"/>
  <c r="W212" i="14"/>
  <c r="AM212" i="14"/>
  <c r="CV212" i="14"/>
  <c r="BI212" i="14"/>
  <c r="EB212" i="14"/>
  <c r="AO212" i="14"/>
  <c r="DT212" i="14"/>
  <c r="DD212" i="14"/>
  <c r="AB212" i="14"/>
  <c r="CC212" i="14"/>
  <c r="DF212" i="14"/>
  <c r="DO212" i="14"/>
  <c r="EF212" i="14"/>
  <c r="CD212" i="14"/>
  <c r="DN212" i="14"/>
  <c r="N212" i="14"/>
  <c r="AP212" i="14"/>
  <c r="DU212" i="14"/>
  <c r="EL212" i="14"/>
  <c r="AK212" i="14"/>
  <c r="AJ212" i="14"/>
  <c r="S212" i="14"/>
  <c r="T212" i="14"/>
  <c r="AS212" i="14"/>
  <c r="AT212" i="14"/>
  <c r="BY212" i="14"/>
  <c r="AY212" i="14"/>
  <c r="X212" i="14"/>
  <c r="DE212" i="14"/>
  <c r="DA212" i="14"/>
  <c r="AZ212" i="14"/>
  <c r="AV212" i="14"/>
  <c r="CX212" i="14"/>
  <c r="BS212" i="14"/>
  <c r="CL212" i="14"/>
  <c r="CY212" i="14"/>
  <c r="BR212" i="14"/>
  <c r="AR212" i="14"/>
  <c r="DL212" i="14"/>
  <c r="BW212" i="14"/>
  <c r="AX212" i="14"/>
  <c r="BH212" i="14"/>
  <c r="BM212" i="14"/>
  <c r="AN212" i="14"/>
  <c r="DQ183" i="14"/>
  <c r="EG183" i="14"/>
  <c r="DR183" i="14"/>
  <c r="EH183" i="14"/>
  <c r="BH183" i="14"/>
  <c r="BX183" i="14"/>
  <c r="CC183" i="14"/>
  <c r="S183" i="14"/>
  <c r="DO183" i="14"/>
  <c r="EE183" i="14"/>
  <c r="DH183" i="14"/>
  <c r="DX183" i="14"/>
  <c r="BN183" i="14"/>
  <c r="AH183" i="14"/>
  <c r="AS183" i="14"/>
  <c r="AO183" i="14"/>
  <c r="EC183" i="14"/>
  <c r="CW183" i="14"/>
  <c r="DV183" i="14"/>
  <c r="CP183" i="14"/>
  <c r="BD183" i="14"/>
  <c r="X183" i="14"/>
  <c r="BQ183" i="14"/>
  <c r="BM183" i="14"/>
  <c r="EA183" i="14"/>
  <c r="BJ183" i="14"/>
  <c r="DD183" i="14"/>
  <c r="DT183" i="14"/>
  <c r="BY183" i="14"/>
  <c r="BW183" i="14"/>
  <c r="W183" i="14"/>
  <c r="BC183" i="14"/>
  <c r="CS183" i="14"/>
  <c r="DJ183" i="14"/>
  <c r="AB183" i="14"/>
  <c r="AJ183" i="14"/>
  <c r="AY183" i="14"/>
  <c r="CK183" i="14"/>
  <c r="CQ183" i="14"/>
  <c r="CZ183" i="14"/>
  <c r="Q183" i="14"/>
  <c r="AP183" i="14"/>
  <c r="CF183" i="14"/>
  <c r="AM183" i="14"/>
  <c r="DE183" i="14"/>
  <c r="DN183" i="14"/>
  <c r="CA183" i="14"/>
  <c r="AF183" i="14"/>
  <c r="AK183" i="14"/>
  <c r="BK183" i="14"/>
  <c r="CV183" i="14"/>
  <c r="AL183" i="14"/>
  <c r="BB183" i="14"/>
  <c r="CD183" i="14"/>
  <c r="AT183" i="14"/>
  <c r="BT183" i="14"/>
  <c r="DY183" i="14"/>
  <c r="U183" i="14"/>
  <c r="DB183" i="14"/>
  <c r="BP183" i="14"/>
  <c r="AC183" i="14"/>
  <c r="Y183" i="14"/>
  <c r="DW183" i="14"/>
  <c r="CM183" i="14"/>
  <c r="CR183" i="14"/>
  <c r="R183" i="14"/>
  <c r="BV183" i="14"/>
  <c r="AQ183" i="14"/>
  <c r="CN183" i="14"/>
  <c r="EK183" i="14"/>
  <c r="DF183" i="14"/>
  <c r="CL183" i="14"/>
  <c r="BL183" i="14"/>
  <c r="BO183" i="14"/>
  <c r="AE183" i="14"/>
  <c r="AD183" i="14"/>
  <c r="DS183" i="14"/>
  <c r="BR183" i="14"/>
  <c r="DK183" i="14"/>
  <c r="CG183" i="14"/>
  <c r="BS183" i="14"/>
  <c r="DI183" i="14"/>
  <c r="Z183" i="14"/>
  <c r="CT183" i="14"/>
  <c r="AZ183" i="14"/>
  <c r="EM183" i="14"/>
  <c r="AW183" i="14"/>
  <c r="DG183" i="14"/>
  <c r="CH183" i="14"/>
  <c r="CJ183" i="14"/>
  <c r="BF183" i="14"/>
  <c r="EL183" i="14"/>
  <c r="N183" i="14"/>
  <c r="DU183" i="14"/>
  <c r="CE183" i="14"/>
  <c r="CX183" i="14"/>
  <c r="AV183" i="14"/>
  <c r="CO183" i="14"/>
  <c r="AI183" i="14"/>
  <c r="CU183" i="14"/>
  <c r="BI183" i="14"/>
  <c r="EI183" i="14"/>
  <c r="BU183" i="14"/>
  <c r="AA183" i="14"/>
  <c r="BG183" i="14"/>
  <c r="DZ183" i="14"/>
  <c r="AU183" i="14"/>
  <c r="AX183" i="14"/>
  <c r="BZ183" i="14"/>
  <c r="AG183" i="14"/>
  <c r="DC183" i="14"/>
  <c r="EF183" i="14"/>
  <c r="CY183" i="14"/>
  <c r="T183" i="14"/>
  <c r="ED183" i="14"/>
  <c r="EB183" i="14"/>
  <c r="DL183" i="14"/>
  <c r="AR183" i="14"/>
  <c r="DP183" i="14"/>
  <c r="P183" i="14"/>
  <c r="AN183" i="14"/>
  <c r="BE183" i="14"/>
  <c r="V183" i="14"/>
  <c r="DA183" i="14"/>
  <c r="BA183" i="14"/>
  <c r="CI183" i="14"/>
  <c r="DM183" i="14"/>
  <c r="CB183" i="14"/>
  <c r="EJ183" i="14"/>
  <c r="BL187" i="14"/>
  <c r="AF187" i="14"/>
  <c r="EE187" i="14"/>
  <c r="CY187" i="14"/>
  <c r="Q187" i="14"/>
  <c r="AW187" i="14"/>
  <c r="DN187" i="14"/>
  <c r="DR187" i="14"/>
  <c r="N187" i="14"/>
  <c r="AT187" i="14"/>
  <c r="CG187" i="14"/>
  <c r="DM187" i="14"/>
  <c r="EL187" i="14"/>
  <c r="AU187" i="14"/>
  <c r="BZ187" i="14"/>
  <c r="CD187" i="14"/>
  <c r="R187" i="14"/>
  <c r="AX187" i="14"/>
  <c r="CC187" i="14"/>
  <c r="DI187" i="14"/>
  <c r="S187" i="14"/>
  <c r="AY187" i="14"/>
  <c r="DV187" i="14"/>
  <c r="DZ187" i="14"/>
  <c r="T187" i="14"/>
  <c r="U187" i="14"/>
  <c r="BX187" i="14"/>
  <c r="BY187" i="14"/>
  <c r="BP187" i="14"/>
  <c r="BQ187" i="14"/>
  <c r="CM187" i="14"/>
  <c r="W187" i="14"/>
  <c r="BD187" i="14"/>
  <c r="X187" i="14"/>
  <c r="DW187" i="14"/>
  <c r="CQ187" i="14"/>
  <c r="BU187" i="14"/>
  <c r="AO187" i="14"/>
  <c r="CB187" i="14"/>
  <c r="V187" i="14"/>
  <c r="BR187" i="14"/>
  <c r="AL187" i="14"/>
  <c r="EK187" i="14"/>
  <c r="DE187" i="14"/>
  <c r="BS187" i="14"/>
  <c r="AM187" i="14"/>
  <c r="DF187" i="14"/>
  <c r="DJ187" i="14"/>
  <c r="BV187" i="14"/>
  <c r="AP187" i="14"/>
  <c r="EG187" i="14"/>
  <c r="DA187" i="14"/>
  <c r="BW187" i="14"/>
  <c r="AQ187" i="14"/>
  <c r="CP187" i="14"/>
  <c r="CT187" i="14"/>
  <c r="AZ187" i="14"/>
  <c r="BA187" i="14"/>
  <c r="AR187" i="14"/>
  <c r="AS187" i="14"/>
  <c r="AJ187" i="14"/>
  <c r="AK187" i="14"/>
  <c r="AB187" i="14"/>
  <c r="CZ187" i="14"/>
  <c r="AV187" i="14"/>
  <c r="CK187" i="14"/>
  <c r="DO187" i="14"/>
  <c r="AC187" i="14"/>
  <c r="BM187" i="14"/>
  <c r="AG187" i="14"/>
  <c r="DT187" i="14"/>
  <c r="CO187" i="14"/>
  <c r="BJ187" i="14"/>
  <c r="AD187" i="14"/>
  <c r="EC187" i="14"/>
  <c r="CW187" i="14"/>
  <c r="BK187" i="14"/>
  <c r="AE187" i="14"/>
  <c r="CF187" i="14"/>
  <c r="DP187" i="14"/>
  <c r="BN187" i="14"/>
  <c r="AH187" i="14"/>
  <c r="DY187" i="14"/>
  <c r="CS187" i="14"/>
  <c r="BO187" i="14"/>
  <c r="AI187" i="14"/>
  <c r="EB187" i="14"/>
  <c r="DH187" i="14"/>
  <c r="CE187" i="14"/>
  <c r="ED187" i="14"/>
  <c r="EI187" i="14"/>
  <c r="CX187" i="14"/>
  <c r="EA187" i="14"/>
  <c r="EJ187" i="14"/>
  <c r="DS187" i="14"/>
  <c r="BI187" i="14"/>
  <c r="EM187" i="14"/>
  <c r="EF187" i="14"/>
  <c r="CR187" i="14"/>
  <c r="P187" i="14"/>
  <c r="BT187" i="14"/>
  <c r="CH187" i="14"/>
  <c r="DX187" i="14"/>
  <c r="DB187" i="14"/>
  <c r="BH187" i="14"/>
  <c r="AN187" i="14"/>
  <c r="BE187" i="14"/>
  <c r="BB187" i="14"/>
  <c r="BC187" i="14"/>
  <c r="BF187" i="14"/>
  <c r="BG187" i="14"/>
  <c r="DK187" i="14"/>
  <c r="CU187" i="14"/>
  <c r="CA187" i="14"/>
  <c r="CL187" i="14"/>
  <c r="CN187" i="14"/>
  <c r="Y187" i="14"/>
  <c r="Z187" i="14"/>
  <c r="AA187" i="14"/>
  <c r="EH187" i="14"/>
  <c r="CJ187" i="14"/>
  <c r="DU187" i="14"/>
  <c r="DC187" i="14"/>
  <c r="DL187" i="14"/>
  <c r="DD187" i="14"/>
  <c r="DG187" i="14"/>
  <c r="DQ187" i="14"/>
  <c r="CI187" i="14"/>
  <c r="CV187" i="14"/>
  <c r="CS273" i="14"/>
  <c r="DE273" i="14"/>
  <c r="CC273" i="14"/>
  <c r="AS273" i="14"/>
  <c r="W273" i="14"/>
  <c r="BS273" i="14"/>
  <c r="DO273" i="14"/>
  <c r="AP273" i="14"/>
  <c r="AG273" i="14"/>
  <c r="EC273" i="14"/>
  <c r="Q273" i="14"/>
  <c r="BQ273" i="14"/>
  <c r="V273" i="14"/>
  <c r="BR273" i="14"/>
  <c r="DN273" i="14"/>
  <c r="AL273" i="14"/>
  <c r="DY273" i="14"/>
  <c r="CF273" i="14"/>
  <c r="DI273" i="14"/>
  <c r="T273" i="14"/>
  <c r="CI273" i="14"/>
  <c r="EE273" i="14"/>
  <c r="BD273" i="14"/>
  <c r="AJ273" i="14"/>
  <c r="BJ273" i="14"/>
  <c r="EF273" i="14"/>
  <c r="EJ273" i="14"/>
  <c r="ED273" i="14"/>
  <c r="DT273" i="14"/>
  <c r="AK273" i="14"/>
  <c r="AO273" i="14"/>
  <c r="EH273" i="14"/>
  <c r="CR273" i="14"/>
  <c r="DU273" i="14"/>
  <c r="CB273" i="14"/>
  <c r="BI273" i="14"/>
  <c r="CW273" i="14"/>
  <c r="P273" i="14"/>
  <c r="AZ273" i="14"/>
  <c r="DC273" i="14"/>
  <c r="AF273" i="14"/>
  <c r="DM273" i="14"/>
  <c r="EM273" i="14"/>
  <c r="BA273" i="14"/>
  <c r="CG273" i="14"/>
  <c r="AC273" i="14"/>
  <c r="CV273" i="14"/>
  <c r="CY273" i="14"/>
  <c r="DX273" i="14"/>
  <c r="EB273" i="14"/>
  <c r="DH273" i="14"/>
  <c r="BP273" i="14"/>
  <c r="BY273" i="14"/>
  <c r="DL273" i="14"/>
  <c r="BB273" i="14"/>
  <c r="AB273" i="14"/>
  <c r="AX273" i="14"/>
  <c r="BE273" i="14"/>
  <c r="AW273" i="14"/>
  <c r="BC273" i="14"/>
  <c r="AV273" i="14"/>
  <c r="DD273" i="14"/>
  <c r="BO273" i="14"/>
  <c r="AY273" i="14"/>
  <c r="CU273" i="14"/>
  <c r="CQ273" i="14"/>
  <c r="CE273" i="14"/>
  <c r="CA273" i="14"/>
  <c r="AA273" i="14"/>
  <c r="BW273" i="14"/>
  <c r="DS273" i="14"/>
  <c r="AQ273" i="14"/>
  <c r="AI273" i="14"/>
  <c r="AE273" i="14"/>
  <c r="S273" i="14"/>
  <c r="EL273" i="14"/>
  <c r="Z273" i="14"/>
  <c r="BV273" i="14"/>
  <c r="DR273" i="14"/>
  <c r="AM273" i="14"/>
  <c r="EA273" i="14"/>
  <c r="DW273" i="14"/>
  <c r="DK273" i="14"/>
  <c r="DG273" i="14"/>
  <c r="CM273" i="14"/>
  <c r="EI273" i="14"/>
  <c r="U273" i="14"/>
  <c r="CN273" i="14"/>
  <c r="EK273" i="14"/>
  <c r="AT273" i="14"/>
  <c r="CZ273" i="14"/>
  <c r="BX273" i="14"/>
  <c r="AN273" i="14"/>
  <c r="BH273" i="14"/>
  <c r="DA273" i="14"/>
  <c r="CL273" i="14"/>
  <c r="BG273" i="14"/>
  <c r="CP273" i="14"/>
  <c r="BU273" i="14"/>
  <c r="AD273" i="14"/>
  <c r="BT273" i="14"/>
  <c r="DV273" i="14"/>
  <c r="EG273" i="14"/>
  <c r="CJ273" i="14"/>
  <c r="CO273" i="14"/>
  <c r="CD273" i="14"/>
  <c r="DQ273" i="14"/>
  <c r="R273" i="14"/>
  <c r="DP273" i="14"/>
  <c r="DJ273" i="14"/>
  <c r="BF273" i="14"/>
  <c r="BM273" i="14"/>
  <c r="AU273" i="14"/>
  <c r="BZ273" i="14"/>
  <c r="DB273" i="14"/>
  <c r="N273" i="14"/>
  <c r="CX273" i="14"/>
  <c r="DF273" i="14"/>
  <c r="AR273" i="14"/>
  <c r="CH273" i="14"/>
  <c r="BK273" i="14"/>
  <c r="X273" i="14"/>
  <c r="BL273" i="14"/>
  <c r="CT273" i="14"/>
  <c r="DZ273" i="14"/>
  <c r="Y273" i="14"/>
  <c r="CK273" i="14"/>
  <c r="BN273" i="14"/>
  <c r="AH273" i="14"/>
  <c r="BJ218" i="14"/>
  <c r="AD218" i="14"/>
  <c r="EC218" i="14"/>
  <c r="CW218" i="14"/>
  <c r="BA218" i="14"/>
  <c r="CZ218" i="14"/>
  <c r="AQ218" i="14"/>
  <c r="CX218" i="14"/>
  <c r="BH218" i="14"/>
  <c r="AB218" i="14"/>
  <c r="DS218" i="14"/>
  <c r="CM218" i="14"/>
  <c r="AW218" i="14"/>
  <c r="DL218" i="14"/>
  <c r="BK218" i="14"/>
  <c r="CD218" i="14"/>
  <c r="BD218" i="14"/>
  <c r="DW218" i="14"/>
  <c r="AO218" i="14"/>
  <c r="BC218" i="14"/>
  <c r="BN218" i="14"/>
  <c r="DY218" i="14"/>
  <c r="BY218" i="14"/>
  <c r="BO218" i="14"/>
  <c r="BL218" i="14"/>
  <c r="EE218" i="14"/>
  <c r="BE218" i="14"/>
  <c r="BS218" i="14"/>
  <c r="Z218" i="14"/>
  <c r="AC218" i="14"/>
  <c r="DV218" i="14"/>
  <c r="BI218" i="14"/>
  <c r="BB218" i="14"/>
  <c r="V218" i="14"/>
  <c r="DU218" i="14"/>
  <c r="CO218" i="14"/>
  <c r="AK218" i="14"/>
  <c r="CJ218" i="14"/>
  <c r="AA218" i="14"/>
  <c r="CL218" i="14"/>
  <c r="AZ218" i="14"/>
  <c r="T218" i="14"/>
  <c r="DK218" i="14"/>
  <c r="CE218" i="14"/>
  <c r="AG218" i="14"/>
  <c r="CV218" i="14"/>
  <c r="AU218" i="14"/>
  <c r="CH218" i="14"/>
  <c r="AN218" i="14"/>
  <c r="DG218" i="14"/>
  <c r="BW218" i="14"/>
  <c r="W218" i="14"/>
  <c r="AX218" i="14"/>
  <c r="DI218" i="14"/>
  <c r="AS218" i="14"/>
  <c r="AI218" i="14"/>
  <c r="AV218" i="14"/>
  <c r="DO218" i="14"/>
  <c r="Y218" i="14"/>
  <c r="AM218" i="14"/>
  <c r="CK218" i="14"/>
  <c r="EI218" i="14"/>
  <c r="DA218" i="14"/>
  <c r="AY218" i="14"/>
  <c r="AT218" i="14"/>
  <c r="EG218" i="14"/>
  <c r="DM218" i="14"/>
  <c r="N218" i="14"/>
  <c r="BU218" i="14"/>
  <c r="CA218" i="14"/>
  <c r="BX218" i="14"/>
  <c r="CP218" i="14"/>
  <c r="AR218" i="14"/>
  <c r="EF218" i="14"/>
  <c r="DC218" i="14"/>
  <c r="U218" i="14"/>
  <c r="Q218" i="14"/>
  <c r="CF218" i="14"/>
  <c r="AE218" i="14"/>
  <c r="BT218" i="14"/>
  <c r="X218" i="14"/>
  <c r="CQ218" i="14"/>
  <c r="DD218" i="14"/>
  <c r="DN218" i="14"/>
  <c r="AH218" i="14"/>
  <c r="CS218" i="14"/>
  <c r="DX218" i="14"/>
  <c r="DZ218" i="14"/>
  <c r="AF218" i="14"/>
  <c r="CY218" i="14"/>
  <c r="DT218" i="14"/>
  <c r="DJ218" i="14"/>
  <c r="DH218" i="14"/>
  <c r="EM218" i="14"/>
  <c r="BF218" i="14"/>
  <c r="AP218" i="14"/>
  <c r="AL218" i="14"/>
  <c r="DP218" i="14"/>
  <c r="AJ218" i="14"/>
  <c r="EB218" i="14"/>
  <c r="EH218" i="14"/>
  <c r="R218" i="14"/>
  <c r="P218" i="14"/>
  <c r="ED218" i="14"/>
  <c r="EK218" i="14"/>
  <c r="BG218" i="14"/>
  <c r="EA218" i="14"/>
  <c r="CG218" i="14"/>
  <c r="EL218" i="14"/>
  <c r="CC218" i="14"/>
  <c r="CI218" i="14"/>
  <c r="CB218" i="14"/>
  <c r="DE218" i="14"/>
  <c r="CT218" i="14"/>
  <c r="CU218" i="14"/>
  <c r="BV218" i="14"/>
  <c r="EJ218" i="14"/>
  <c r="CR218" i="14"/>
  <c r="CN218" i="14"/>
  <c r="DQ218" i="14"/>
  <c r="BP218" i="14"/>
  <c r="DR218" i="14"/>
  <c r="BM218" i="14"/>
  <c r="DB218" i="14"/>
  <c r="BR218" i="14"/>
  <c r="BZ218" i="14"/>
  <c r="S218" i="14"/>
  <c r="DF218" i="14"/>
  <c r="BQ218" i="14"/>
  <c r="BR207" i="14"/>
  <c r="DN207" i="14"/>
  <c r="EK207" i="14"/>
  <c r="DT207" i="14"/>
  <c r="BS207" i="14"/>
  <c r="AW207" i="14"/>
  <c r="DX207" i="14"/>
  <c r="AU207" i="14"/>
  <c r="BN207" i="14"/>
  <c r="CA207" i="14"/>
  <c r="DF207" i="14"/>
  <c r="BO207" i="14"/>
  <c r="Z207" i="14"/>
  <c r="DH207" i="14"/>
  <c r="AF207" i="14"/>
  <c r="CE207" i="14"/>
  <c r="BF207" i="14"/>
  <c r="BM207" i="14"/>
  <c r="BZ207" i="14"/>
  <c r="CZ207" i="14"/>
  <c r="BD207" i="14"/>
  <c r="AA207" i="14"/>
  <c r="BG207" i="14"/>
  <c r="BU207" i="14"/>
  <c r="V207" i="14"/>
  <c r="DG207" i="14"/>
  <c r="EA207" i="14"/>
  <c r="AP207" i="14"/>
  <c r="DA207" i="14"/>
  <c r="EE207" i="14"/>
  <c r="AY207" i="14"/>
  <c r="CU207" i="14"/>
  <c r="CW207" i="14"/>
  <c r="BJ207" i="14"/>
  <c r="AK207" i="14"/>
  <c r="EC207" i="14"/>
  <c r="CP207" i="14"/>
  <c r="BK207" i="14"/>
  <c r="X207" i="14"/>
  <c r="DP207" i="14"/>
  <c r="CS207" i="14"/>
  <c r="AT207" i="14"/>
  <c r="EI207" i="14"/>
  <c r="CT207" i="14"/>
  <c r="AO207" i="14"/>
  <c r="ED207" i="14"/>
  <c r="CI207" i="14"/>
  <c r="DM207" i="14"/>
  <c r="EG207" i="14"/>
  <c r="CB207" i="14"/>
  <c r="DQ207" i="14"/>
  <c r="EJ207" i="14"/>
  <c r="CQ207" i="14"/>
  <c r="AR207" i="14"/>
  <c r="CC207" i="14"/>
  <c r="CJ207" i="14"/>
  <c r="AS207" i="14"/>
  <c r="CF207" i="14"/>
  <c r="DL207" i="14"/>
  <c r="CL207" i="14"/>
  <c r="AQ207" i="14"/>
  <c r="Q207" i="14"/>
  <c r="CD207" i="14"/>
  <c r="BQ207" i="14"/>
  <c r="CV207" i="14"/>
  <c r="CO207" i="14"/>
  <c r="AL207" i="14"/>
  <c r="AC207" i="14"/>
  <c r="DE207" i="14"/>
  <c r="CH207" i="14"/>
  <c r="AM207" i="14"/>
  <c r="P207" i="14"/>
  <c r="CR207" i="14"/>
  <c r="EM207" i="14"/>
  <c r="AV207" i="14"/>
  <c r="DY207" i="14"/>
  <c r="EF207" i="14"/>
  <c r="DR207" i="14"/>
  <c r="EB207" i="14"/>
  <c r="T207" i="14"/>
  <c r="BH207" i="14"/>
  <c r="CY207" i="14"/>
  <c r="U207" i="14"/>
  <c r="BB207" i="14"/>
  <c r="DZ207" i="14"/>
  <c r="CM207" i="14"/>
  <c r="BI207" i="14"/>
  <c r="DW207" i="14"/>
  <c r="CN207" i="14"/>
  <c r="DI207" i="14"/>
  <c r="EH207" i="14"/>
  <c r="CK207" i="14"/>
  <c r="BE207" i="14"/>
  <c r="BL207" i="14"/>
  <c r="AD207" i="14"/>
  <c r="BP207" i="14"/>
  <c r="AB207" i="14"/>
  <c r="DU207" i="14"/>
  <c r="AX207" i="14"/>
  <c r="AG207" i="14"/>
  <c r="DB207" i="14"/>
  <c r="BW207" i="14"/>
  <c r="AE207" i="14"/>
  <c r="CX207" i="14"/>
  <c r="DD207" i="14"/>
  <c r="CG207" i="14"/>
  <c r="BT207" i="14"/>
  <c r="AZ207" i="14"/>
  <c r="BV207" i="14"/>
  <c r="AH207" i="14"/>
  <c r="DC207" i="14"/>
  <c r="BA207" i="14"/>
  <c r="Y207" i="14"/>
  <c r="DS207" i="14"/>
  <c r="AN207" i="14"/>
  <c r="BY207" i="14"/>
  <c r="W207" i="14"/>
  <c r="DO207" i="14"/>
  <c r="S207" i="14"/>
  <c r="DV207" i="14"/>
  <c r="BC207" i="14"/>
  <c r="AJ207" i="14"/>
  <c r="AI207" i="14"/>
  <c r="N207" i="14"/>
  <c r="DK207" i="14"/>
  <c r="EL207" i="14"/>
  <c r="R207" i="14"/>
  <c r="BX207" i="14"/>
  <c r="DJ207" i="14"/>
  <c r="BX292" i="14"/>
  <c r="AJ292" i="14"/>
  <c r="EK292" i="14"/>
  <c r="CW292" i="14"/>
  <c r="BS292" i="14"/>
  <c r="AE292" i="14"/>
  <c r="ED292" i="14"/>
  <c r="EH292" i="14"/>
  <c r="BN292" i="14"/>
  <c r="EA292" i="14"/>
  <c r="BQ292" i="14"/>
  <c r="AZ292" i="14"/>
  <c r="BJ292" i="14"/>
  <c r="EL292" i="14"/>
  <c r="CN292" i="14"/>
  <c r="BF292" i="14"/>
  <c r="DS292" i="14"/>
  <c r="BI292" i="14"/>
  <c r="EB292" i="14"/>
  <c r="S292" i="14"/>
  <c r="BT292" i="14"/>
  <c r="DB292" i="14"/>
  <c r="CS292" i="14"/>
  <c r="CA292" i="14"/>
  <c r="DP292" i="14"/>
  <c r="CM292" i="14"/>
  <c r="BG292" i="14"/>
  <c r="CI292" i="14"/>
  <c r="DT292" i="14"/>
  <c r="DY292" i="14"/>
  <c r="Z292" i="14"/>
  <c r="BD292" i="14"/>
  <c r="AW292" i="14"/>
  <c r="BP292" i="14"/>
  <c r="CG292" i="14"/>
  <c r="EC292" i="14"/>
  <c r="CJ292" i="14"/>
  <c r="BK292" i="14"/>
  <c r="CO292" i="14"/>
  <c r="CP292" i="14"/>
  <c r="CT292" i="14"/>
  <c r="AP292" i="14"/>
  <c r="DC292" i="14"/>
  <c r="AS292" i="14"/>
  <c r="DF292" i="14"/>
  <c r="AL292" i="14"/>
  <c r="V292" i="14"/>
  <c r="DM292" i="14"/>
  <c r="AH292" i="14"/>
  <c r="CU292" i="14"/>
  <c r="AK292" i="14"/>
  <c r="DZ292" i="14"/>
  <c r="EE292" i="14"/>
  <c r="AN292" i="14"/>
  <c r="AY292" i="14"/>
  <c r="CK292" i="14"/>
  <c r="R292" i="14"/>
  <c r="CZ292" i="14"/>
  <c r="N292" i="14"/>
  <c r="AQ292" i="14"/>
  <c r="DH292" i="14"/>
  <c r="DK292" i="14"/>
  <c r="P292" i="14"/>
  <c r="DW292" i="14"/>
  <c r="AF292" i="14"/>
  <c r="BH292" i="14"/>
  <c r="CD292" i="14"/>
  <c r="DU292" i="14"/>
  <c r="BZ292" i="14"/>
  <c r="BC292" i="14"/>
  <c r="AV292" i="14"/>
  <c r="EJ292" i="14"/>
  <c r="EG292" i="14"/>
  <c r="CC292" i="14"/>
  <c r="AB292" i="14"/>
  <c r="AG292" i="14"/>
  <c r="CB292" i="14"/>
  <c r="DG292" i="14"/>
  <c r="BL292" i="14"/>
  <c r="DQ292" i="14"/>
  <c r="U292" i="14"/>
  <c r="X292" i="14"/>
  <c r="AC292" i="14"/>
  <c r="BU292" i="14"/>
  <c r="CY292" i="14"/>
  <c r="AX292" i="14"/>
  <c r="DA292" i="14"/>
  <c r="Y292" i="14"/>
  <c r="EF292" i="14"/>
  <c r="CR292" i="14"/>
  <c r="BW292" i="14"/>
  <c r="AI292" i="14"/>
  <c r="DN292" i="14"/>
  <c r="DR292" i="14"/>
  <c r="BR292" i="14"/>
  <c r="CQ292" i="14"/>
  <c r="CX292" i="14"/>
  <c r="AR292" i="14"/>
  <c r="CF292" i="14"/>
  <c r="DE292" i="14"/>
  <c r="BM292" i="14"/>
  <c r="AM292" i="14"/>
  <c r="DL292" i="14"/>
  <c r="CV292" i="14"/>
  <c r="BE292" i="14"/>
  <c r="AU292" i="14"/>
  <c r="AA292" i="14"/>
  <c r="W292" i="14"/>
  <c r="BA292" i="14"/>
  <c r="DO292" i="14"/>
  <c r="CH292" i="14"/>
  <c r="BV292" i="14"/>
  <c r="EI292" i="14"/>
  <c r="BY292" i="14"/>
  <c r="DV292" i="14"/>
  <c r="BB292" i="14"/>
  <c r="CL292" i="14"/>
  <c r="CE292" i="14"/>
  <c r="AO292" i="14"/>
  <c r="T292" i="14"/>
  <c r="DX292" i="14"/>
  <c r="EM292" i="14"/>
  <c r="BO292" i="14"/>
  <c r="DJ292" i="14"/>
  <c r="Q292" i="14"/>
  <c r="AT292" i="14"/>
  <c r="AD292" i="14"/>
  <c r="DI292" i="14"/>
  <c r="DD292" i="14"/>
  <c r="EF110" i="14"/>
  <c r="AO110" i="14"/>
  <c r="BV110" i="14"/>
  <c r="DB110" i="14"/>
  <c r="BU110" i="14"/>
  <c r="DA110" i="14"/>
  <c r="EG110" i="14"/>
  <c r="N110" i="14"/>
  <c r="EL110" i="14"/>
  <c r="AU110" i="14"/>
  <c r="BT110" i="14"/>
  <c r="CZ110" i="14"/>
  <c r="CA110" i="14"/>
  <c r="DG110" i="14"/>
  <c r="BN110" i="14"/>
  <c r="BR110" i="14"/>
  <c r="U110" i="14"/>
  <c r="BA110" i="14"/>
  <c r="BZ110" i="14"/>
  <c r="DF110" i="14"/>
  <c r="CG110" i="14"/>
  <c r="DM110" i="14"/>
  <c r="BF110" i="14"/>
  <c r="BJ110" i="14"/>
  <c r="BW110" i="14"/>
  <c r="EI110" i="14"/>
  <c r="BO110" i="14"/>
  <c r="EA110" i="14"/>
  <c r="EH110" i="14"/>
  <c r="CC110" i="14"/>
  <c r="CO110" i="14"/>
  <c r="CF110" i="14"/>
  <c r="BB110" i="14"/>
  <c r="BM110" i="14"/>
  <c r="AG110" i="14"/>
  <c r="DZ110" i="14"/>
  <c r="CT110" i="14"/>
  <c r="DY110" i="14"/>
  <c r="CS110" i="14"/>
  <c r="AP110" i="14"/>
  <c r="AT110" i="14"/>
  <c r="BS110" i="14"/>
  <c r="AM110" i="14"/>
  <c r="DX110" i="14"/>
  <c r="CR110" i="14"/>
  <c r="EE110" i="14"/>
  <c r="CY110" i="14"/>
  <c r="AH110" i="14"/>
  <c r="AL110" i="14"/>
  <c r="BY110" i="14"/>
  <c r="AS110" i="14"/>
  <c r="ED110" i="14"/>
  <c r="CX110" i="14"/>
  <c r="EK110" i="14"/>
  <c r="DE110" i="14"/>
  <c r="Z110" i="14"/>
  <c r="AD110" i="14"/>
  <c r="AQ110" i="14"/>
  <c r="DC110" i="14"/>
  <c r="AI110" i="14"/>
  <c r="CU110" i="14"/>
  <c r="BG110" i="14"/>
  <c r="DS110" i="14"/>
  <c r="AY110" i="14"/>
  <c r="AX110" i="14"/>
  <c r="BE110" i="14"/>
  <c r="Y110" i="14"/>
  <c r="DR110" i="14"/>
  <c r="CL110" i="14"/>
  <c r="DQ110" i="14"/>
  <c r="CK110" i="14"/>
  <c r="EM110" i="14"/>
  <c r="T110" i="14"/>
  <c r="BK110" i="14"/>
  <c r="AE110" i="14"/>
  <c r="DP110" i="14"/>
  <c r="CJ110" i="14"/>
  <c r="DW110" i="14"/>
  <c r="CQ110" i="14"/>
  <c r="BL110" i="14"/>
  <c r="AZ110" i="14"/>
  <c r="BQ110" i="14"/>
  <c r="AK110" i="14"/>
  <c r="DV110" i="14"/>
  <c r="CP110" i="14"/>
  <c r="EC110" i="14"/>
  <c r="CW110" i="14"/>
  <c r="BD110" i="14"/>
  <c r="BX110" i="14"/>
  <c r="EJ110" i="14"/>
  <c r="AC110" i="14"/>
  <c r="EB110" i="14"/>
  <c r="AV110" i="14"/>
  <c r="V110" i="14"/>
  <c r="R110" i="14"/>
  <c r="DK110" i="14"/>
  <c r="S110" i="14"/>
  <c r="DJ110" i="14"/>
  <c r="AN110" i="14"/>
  <c r="DH110" i="14"/>
  <c r="AF110" i="14"/>
  <c r="DN110" i="14"/>
  <c r="X110" i="14"/>
  <c r="CV110" i="14"/>
  <c r="CE110" i="14"/>
  <c r="Q110" i="14"/>
  <c r="BP110" i="14"/>
  <c r="P110" i="14"/>
  <c r="AJ110" i="14"/>
  <c r="W110" i="14"/>
  <c r="BH110" i="14"/>
  <c r="AR110" i="14"/>
  <c r="DL110" i="14"/>
  <c r="CN110" i="14"/>
  <c r="CB110" i="14"/>
  <c r="CM110" i="14"/>
  <c r="CI110" i="14"/>
  <c r="CH110" i="14"/>
  <c r="CD110" i="14"/>
  <c r="AA110" i="14"/>
  <c r="AB110" i="14"/>
  <c r="DO110" i="14"/>
  <c r="DT110" i="14"/>
  <c r="AW110" i="14"/>
  <c r="BI110" i="14"/>
  <c r="DI110" i="14"/>
  <c r="DU110" i="14"/>
  <c r="BC110" i="14"/>
  <c r="DD110" i="14"/>
  <c r="EF287" i="14"/>
  <c r="AS287" i="14"/>
  <c r="BL287" i="14"/>
  <c r="EH287" i="14"/>
  <c r="BA287" i="14"/>
  <c r="BW287" i="14"/>
  <c r="BZ287" i="14"/>
  <c r="EK287" i="14"/>
  <c r="EE287" i="14"/>
  <c r="DZ287" i="14"/>
  <c r="BK287" i="14"/>
  <c r="BF287" i="14"/>
  <c r="EG287" i="14"/>
  <c r="BM287" i="14"/>
  <c r="BI287" i="14"/>
  <c r="BO287" i="14"/>
  <c r="CY287" i="14"/>
  <c r="AE287" i="14"/>
  <c r="CT287" i="14"/>
  <c r="DC287" i="14"/>
  <c r="AI287" i="14"/>
  <c r="CL287" i="14"/>
  <c r="AG287" i="14"/>
  <c r="DJ287" i="14"/>
  <c r="DP287" i="14"/>
  <c r="AV287" i="14"/>
  <c r="BY287" i="14"/>
  <c r="BD287" i="14"/>
  <c r="BC287" i="14"/>
  <c r="U287" i="14"/>
  <c r="BR287" i="14"/>
  <c r="AH287" i="14"/>
  <c r="CD287" i="14"/>
  <c r="DO287" i="14"/>
  <c r="R287" i="14"/>
  <c r="AU287" i="14"/>
  <c r="CC287" i="14"/>
  <c r="Q287" i="14"/>
  <c r="CE287" i="14"/>
  <c r="EL287" i="14"/>
  <c r="DV287" i="14"/>
  <c r="DF287" i="14"/>
  <c r="EB287" i="14"/>
  <c r="AL287" i="14"/>
  <c r="DQ287" i="14"/>
  <c r="CA287" i="14"/>
  <c r="ED287" i="14"/>
  <c r="DI287" i="14"/>
  <c r="T287" i="14"/>
  <c r="CQ287" i="14"/>
  <c r="CM287" i="14"/>
  <c r="AF287" i="14"/>
  <c r="AW287" i="14"/>
  <c r="CR287" i="14"/>
  <c r="X287" i="14"/>
  <c r="AC287" i="14"/>
  <c r="CK287" i="14"/>
  <c r="BJ287" i="14"/>
  <c r="DT287" i="14"/>
  <c r="AN287" i="14"/>
  <c r="AM287" i="14"/>
  <c r="AT287" i="14"/>
  <c r="CZ287" i="14"/>
  <c r="BB287" i="14"/>
  <c r="DK287" i="14"/>
  <c r="DR287" i="14"/>
  <c r="CP287" i="14"/>
  <c r="AX287" i="14"/>
  <c r="N287" i="14"/>
  <c r="Y287" i="14"/>
  <c r="BT287" i="14"/>
  <c r="BG287" i="14"/>
  <c r="EJ287" i="14"/>
  <c r="CB287" i="14"/>
  <c r="CF287" i="14"/>
  <c r="P287" i="14"/>
  <c r="CO287" i="14"/>
  <c r="CN287" i="14"/>
  <c r="AB287" i="14"/>
  <c r="CI287" i="14"/>
  <c r="S287" i="14"/>
  <c r="AK287" i="14"/>
  <c r="EA287" i="14"/>
  <c r="AQ287" i="14"/>
  <c r="CV287" i="14"/>
  <c r="CH287" i="14"/>
  <c r="V287" i="14"/>
  <c r="DA287" i="14"/>
  <c r="EI287" i="14"/>
  <c r="EC287" i="14"/>
  <c r="CW287" i="14"/>
  <c r="AR287" i="14"/>
  <c r="BS287" i="14"/>
  <c r="DY287" i="14"/>
  <c r="DU287" i="14"/>
  <c r="BN287" i="14"/>
  <c r="DL287" i="14"/>
  <c r="AP287" i="14"/>
  <c r="BP287" i="14"/>
  <c r="CS287" i="14"/>
  <c r="CG287" i="14"/>
  <c r="CX287" i="14"/>
  <c r="AD287" i="14"/>
  <c r="DX287" i="14"/>
  <c r="AO287" i="14"/>
  <c r="CJ287" i="14"/>
  <c r="DM287" i="14"/>
  <c r="EM287" i="14"/>
  <c r="CU287" i="14"/>
  <c r="BQ287" i="14"/>
  <c r="DS287" i="14"/>
  <c r="DN287" i="14"/>
  <c r="W287" i="14"/>
  <c r="Z287" i="14"/>
  <c r="BU287" i="14"/>
  <c r="DE287" i="14"/>
  <c r="BH287" i="14"/>
  <c r="DD287" i="14"/>
  <c r="AJ287" i="14"/>
  <c r="BX287" i="14"/>
  <c r="DG287" i="14"/>
  <c r="AY287" i="14"/>
  <c r="DB287" i="14"/>
  <c r="DH287" i="14"/>
  <c r="AA287" i="14"/>
  <c r="BE287" i="14"/>
  <c r="AZ287" i="14"/>
  <c r="BV287" i="14"/>
  <c r="DW287" i="14"/>
  <c r="BF295" i="14"/>
  <c r="DI295" i="14"/>
  <c r="AA295" i="14"/>
  <c r="EK295" i="14"/>
  <c r="DV295" i="14"/>
  <c r="CU295" i="14"/>
  <c r="AH295" i="14"/>
  <c r="BU295" i="14"/>
  <c r="BE295" i="14"/>
  <c r="AD295" i="14"/>
  <c r="Z295" i="14"/>
  <c r="DH295" i="14"/>
  <c r="AF295" i="14"/>
  <c r="CY295" i="14"/>
  <c r="BJ295" i="14"/>
  <c r="CK295" i="14"/>
  <c r="BD295" i="14"/>
  <c r="BO295" i="14"/>
  <c r="Y295" i="14"/>
  <c r="BX295" i="14"/>
  <c r="AB295" i="14"/>
  <c r="DE295" i="14"/>
  <c r="CE295" i="14"/>
  <c r="S295" i="14"/>
  <c r="EM295" i="14"/>
  <c r="DG295" i="14"/>
  <c r="BY295" i="14"/>
  <c r="ED295" i="14"/>
  <c r="CN295" i="14"/>
  <c r="BK295" i="14"/>
  <c r="CC295" i="14"/>
  <c r="AQ295" i="14"/>
  <c r="AI295" i="14"/>
  <c r="CW295" i="14"/>
  <c r="AE295" i="14"/>
  <c r="CH295" i="14"/>
  <c r="EJ295" i="14"/>
  <c r="CV295" i="14"/>
  <c r="AS295" i="14"/>
  <c r="CA295" i="14"/>
  <c r="AG295" i="14"/>
  <c r="AJ295" i="14"/>
  <c r="CT295" i="14"/>
  <c r="AW295" i="14"/>
  <c r="DY295" i="14"/>
  <c r="DX295" i="14"/>
  <c r="AL295" i="14"/>
  <c r="CQ295" i="14"/>
  <c r="AM295" i="14"/>
  <c r="AX295" i="14"/>
  <c r="CR295" i="14"/>
  <c r="AY295" i="14"/>
  <c r="DK295" i="14"/>
  <c r="DJ295" i="14"/>
  <c r="DO295" i="14"/>
  <c r="W295" i="14"/>
  <c r="P295" i="14"/>
  <c r="CG295" i="14"/>
  <c r="BG295" i="14"/>
  <c r="DP295" i="14"/>
  <c r="EI295" i="14"/>
  <c r="BS295" i="14"/>
  <c r="Q295" i="14"/>
  <c r="BR295" i="14"/>
  <c r="AP295" i="14"/>
  <c r="AC295" i="14"/>
  <c r="EH295" i="14"/>
  <c r="BP295" i="14"/>
  <c r="DC295" i="14"/>
  <c r="EB295" i="14"/>
  <c r="AR295" i="14"/>
  <c r="DT295" i="14"/>
  <c r="AO295" i="14"/>
  <c r="CD295" i="14"/>
  <c r="EG295" i="14"/>
  <c r="EC295" i="14"/>
  <c r="DB295" i="14"/>
  <c r="BC295" i="14"/>
  <c r="CO295" i="14"/>
  <c r="CF295" i="14"/>
  <c r="AN295" i="14"/>
  <c r="CB295" i="14"/>
  <c r="EF295" i="14"/>
  <c r="R295" i="14"/>
  <c r="BW295" i="14"/>
  <c r="BV295" i="14"/>
  <c r="DA295" i="14"/>
  <c r="CS295" i="14"/>
  <c r="AU295" i="14"/>
  <c r="CZ295" i="14"/>
  <c r="DD295" i="14"/>
  <c r="BI295" i="14"/>
  <c r="CJ295" i="14"/>
  <c r="DM295" i="14"/>
  <c r="X295" i="14"/>
  <c r="CI295" i="14"/>
  <c r="BM295" i="14"/>
  <c r="AT295" i="14"/>
  <c r="BH295" i="14"/>
  <c r="EL295" i="14"/>
  <c r="BB295" i="14"/>
  <c r="DF295" i="14"/>
  <c r="BZ295" i="14"/>
  <c r="DL295" i="14"/>
  <c r="AV295" i="14"/>
  <c r="AZ295" i="14"/>
  <c r="EA295" i="14"/>
  <c r="N295" i="14"/>
  <c r="DU295" i="14"/>
  <c r="BA295" i="14"/>
  <c r="AK295" i="14"/>
  <c r="DS295" i="14"/>
  <c r="CM295" i="14"/>
  <c r="U295" i="14"/>
  <c r="EE295" i="14"/>
  <c r="T295" i="14"/>
  <c r="DZ295" i="14"/>
  <c r="DR295" i="14"/>
  <c r="CL295" i="14"/>
  <c r="DQ295" i="14"/>
  <c r="V295" i="14"/>
  <c r="CP295" i="14"/>
  <c r="BT295" i="14"/>
  <c r="CX295" i="14"/>
  <c r="BQ295" i="14"/>
  <c r="DW295" i="14"/>
  <c r="BL295" i="14"/>
  <c r="BN295" i="14"/>
  <c r="DN295" i="14"/>
  <c r="BW352" i="14"/>
  <c r="AQ352" i="14"/>
  <c r="EH352" i="14"/>
  <c r="DB352" i="14"/>
  <c r="BX352" i="14"/>
  <c r="AR352" i="14"/>
  <c r="CY352" i="14"/>
  <c r="DC352" i="14"/>
  <c r="BU352" i="14"/>
  <c r="AO352" i="14"/>
  <c r="EF352" i="14"/>
  <c r="DP352" i="14"/>
  <c r="BV352" i="14"/>
  <c r="AP352" i="14"/>
  <c r="CI352" i="14"/>
  <c r="CM352" i="14"/>
  <c r="BS352" i="14"/>
  <c r="AM352" i="14"/>
  <c r="ED352" i="14"/>
  <c r="CX352" i="14"/>
  <c r="X352" i="14"/>
  <c r="AF352" i="14"/>
  <c r="DO352" i="14"/>
  <c r="DS352" i="14"/>
  <c r="BI352" i="14"/>
  <c r="BB352" i="14"/>
  <c r="BQ352" i="14"/>
  <c r="BA352" i="14"/>
  <c r="AT352" i="14"/>
  <c r="V352" i="14"/>
  <c r="DD352" i="14"/>
  <c r="DK352" i="14"/>
  <c r="BO352" i="14"/>
  <c r="AA352" i="14"/>
  <c r="DZ352" i="14"/>
  <c r="CL352" i="14"/>
  <c r="BP352" i="14"/>
  <c r="AB352" i="14"/>
  <c r="EK352" i="14"/>
  <c r="CK352" i="14"/>
  <c r="BM352" i="14"/>
  <c r="Y352" i="14"/>
  <c r="BT352" i="14"/>
  <c r="DH352" i="14"/>
  <c r="BN352" i="14"/>
  <c r="Z352" i="14"/>
  <c r="EC352" i="14"/>
  <c r="DQ352" i="14"/>
  <c r="BK352" i="14"/>
  <c r="W352" i="14"/>
  <c r="DV352" i="14"/>
  <c r="CH352" i="14"/>
  <c r="CZ352" i="14"/>
  <c r="CB352" i="14"/>
  <c r="CV352" i="14"/>
  <c r="CP352" i="14"/>
  <c r="CU352" i="14"/>
  <c r="P352" i="14"/>
  <c r="BJ352" i="14"/>
  <c r="CF352" i="14"/>
  <c r="CA352" i="14"/>
  <c r="BY352" i="14"/>
  <c r="BR352" i="14"/>
  <c r="AC352" i="14"/>
  <c r="S352" i="14"/>
  <c r="CD352" i="14"/>
  <c r="T352" i="14"/>
  <c r="EE352" i="14"/>
  <c r="Q352" i="14"/>
  <c r="AV352" i="14"/>
  <c r="R352" i="14"/>
  <c r="DW352" i="14"/>
  <c r="EL352" i="14"/>
  <c r="BZ352" i="14"/>
  <c r="EM352" i="14"/>
  <c r="AG352" i="14"/>
  <c r="DA352" i="14"/>
  <c r="CC352" i="14"/>
  <c r="N352" i="14"/>
  <c r="EJ352" i="14"/>
  <c r="CG352" i="14"/>
  <c r="BG352" i="14"/>
  <c r="DR352" i="14"/>
  <c r="BH352" i="14"/>
  <c r="DE352" i="14"/>
  <c r="BE352" i="14"/>
  <c r="DX352" i="14"/>
  <c r="BF352" i="14"/>
  <c r="CO352" i="14"/>
  <c r="BC352" i="14"/>
  <c r="DN352" i="14"/>
  <c r="AN352" i="14"/>
  <c r="DU352" i="14"/>
  <c r="DT352" i="14"/>
  <c r="DY352" i="14"/>
  <c r="CE352" i="14"/>
  <c r="AL352" i="14"/>
  <c r="AY352" i="14"/>
  <c r="DJ352" i="14"/>
  <c r="AZ352" i="14"/>
  <c r="EI352" i="14"/>
  <c r="AW352" i="14"/>
  <c r="BL352" i="14"/>
  <c r="AX352" i="14"/>
  <c r="EA352" i="14"/>
  <c r="AU352" i="14"/>
  <c r="DF352" i="14"/>
  <c r="CR352" i="14"/>
  <c r="CQ352" i="14"/>
  <c r="AE352" i="14"/>
  <c r="U352" i="14"/>
  <c r="EB352" i="14"/>
  <c r="DG352" i="14"/>
  <c r="AI352" i="14"/>
  <c r="AH352" i="14"/>
  <c r="CJ352" i="14"/>
  <c r="AS352" i="14"/>
  <c r="DI352" i="14"/>
  <c r="EG352" i="14"/>
  <c r="CW352" i="14"/>
  <c r="CN352" i="14"/>
  <c r="CT352" i="14"/>
  <c r="CS352" i="14"/>
  <c r="BD352" i="14"/>
  <c r="DM352" i="14"/>
  <c r="DL352" i="14"/>
  <c r="AD352" i="14"/>
  <c r="AK352" i="14"/>
  <c r="AJ352" i="14"/>
  <c r="Z158" i="14"/>
  <c r="DE158" i="14"/>
  <c r="AJ158" i="14"/>
  <c r="CO158" i="14"/>
  <c r="EI158" i="14"/>
  <c r="BX158" i="14"/>
  <c r="DU158" i="14"/>
  <c r="CV158" i="14"/>
  <c r="CJ158" i="14"/>
  <c r="AS158" i="14"/>
  <c r="AZ158" i="14"/>
  <c r="AC158" i="14"/>
  <c r="CF158" i="14"/>
  <c r="U158" i="14"/>
  <c r="BW158" i="14"/>
  <c r="DD158" i="14"/>
  <c r="Y158" i="14"/>
  <c r="BA158" i="14"/>
  <c r="AY158" i="14"/>
  <c r="AB158" i="14"/>
  <c r="EF158" i="14"/>
  <c r="T158" i="14"/>
  <c r="CE158" i="14"/>
  <c r="DL158" i="14"/>
  <c r="AF158" i="14"/>
  <c r="BC158" i="14"/>
  <c r="AL158" i="14"/>
  <c r="BP158" i="14"/>
  <c r="EH158" i="14"/>
  <c r="EB158" i="14"/>
  <c r="EG158" i="14"/>
  <c r="AH158" i="14"/>
  <c r="S158" i="14"/>
  <c r="BO158" i="14"/>
  <c r="BV158" i="14"/>
  <c r="CT158" i="14"/>
  <c r="DK158" i="14"/>
  <c r="DI158" i="14"/>
  <c r="DC158" i="14"/>
  <c r="DG158" i="14"/>
  <c r="X158" i="14"/>
  <c r="CU158" i="14"/>
  <c r="CD158" i="14"/>
  <c r="DB158" i="14"/>
  <c r="DS158" i="14"/>
  <c r="DQ158" i="14"/>
  <c r="DZ158" i="14"/>
  <c r="AG158" i="14"/>
  <c r="CP158" i="14"/>
  <c r="DR158" i="14"/>
  <c r="EL158" i="14"/>
  <c r="DJ158" i="14"/>
  <c r="R158" i="14"/>
  <c r="DY158" i="14"/>
  <c r="AI158" i="14"/>
  <c r="AO158" i="14"/>
  <c r="EC158" i="14"/>
  <c r="AV158" i="14"/>
  <c r="EJ158" i="14"/>
  <c r="DM158" i="14"/>
  <c r="BG158" i="14"/>
  <c r="BD158" i="14"/>
  <c r="BL158" i="14"/>
  <c r="AW158" i="14"/>
  <c r="CW158" i="14"/>
  <c r="AX158" i="14"/>
  <c r="BT158" i="14"/>
  <c r="BU158" i="14"/>
  <c r="DO158" i="14"/>
  <c r="BM158" i="14"/>
  <c r="BR158" i="14"/>
  <c r="BE158" i="14"/>
  <c r="CM158" i="14"/>
  <c r="Q158" i="14"/>
  <c r="CR158" i="14"/>
  <c r="CS158" i="14"/>
  <c r="DW158" i="14"/>
  <c r="DP158" i="14"/>
  <c r="AM158" i="14"/>
  <c r="DH158" i="14"/>
  <c r="AQ158" i="14"/>
  <c r="AD158" i="14"/>
  <c r="CZ158" i="14"/>
  <c r="CB158" i="14"/>
  <c r="EE158" i="14"/>
  <c r="DX158" i="14"/>
  <c r="AU158" i="14"/>
  <c r="AN158" i="14"/>
  <c r="BZ158" i="14"/>
  <c r="EM158" i="14"/>
  <c r="CH158" i="14"/>
  <c r="CG158" i="14"/>
  <c r="DA158" i="14"/>
  <c r="AR158" i="14"/>
  <c r="DT158" i="14"/>
  <c r="CC158" i="14"/>
  <c r="EA158" i="14"/>
  <c r="EK158" i="14"/>
  <c r="CI158" i="14"/>
  <c r="N158" i="14"/>
  <c r="BI158" i="14"/>
  <c r="V158" i="14"/>
  <c r="BH158" i="14"/>
  <c r="AK158" i="14"/>
  <c r="AP158" i="14"/>
  <c r="BS158" i="14"/>
  <c r="CX158" i="14"/>
  <c r="DV158" i="14"/>
  <c r="DF158" i="14"/>
  <c r="ED158" i="14"/>
  <c r="AT158" i="14"/>
  <c r="BJ158" i="14"/>
  <c r="AE158" i="14"/>
  <c r="CL158" i="14"/>
  <c r="BF158" i="14"/>
  <c r="AA158" i="14"/>
  <c r="BQ158" i="14"/>
  <c r="CK158" i="14"/>
  <c r="BY158" i="14"/>
  <c r="CN158" i="14"/>
  <c r="CQ158" i="14"/>
  <c r="CY158" i="14"/>
  <c r="P158" i="14"/>
  <c r="DN158" i="14"/>
  <c r="BN158" i="14"/>
  <c r="CA158" i="14"/>
  <c r="W158" i="14"/>
  <c r="BB158" i="14"/>
  <c r="BK158" i="14"/>
  <c r="DK249" i="14"/>
  <c r="DO249" i="14"/>
  <c r="EI249" i="14"/>
  <c r="EM249" i="14"/>
  <c r="EA249" i="14"/>
  <c r="EE249" i="14"/>
  <c r="Z249" i="14"/>
  <c r="BZ249" i="14"/>
  <c r="CD249" i="14"/>
  <c r="CX249" i="14"/>
  <c r="DB249" i="14"/>
  <c r="CP249" i="14"/>
  <c r="CT249" i="14"/>
  <c r="BI249" i="14"/>
  <c r="DU249" i="14"/>
  <c r="T249" i="14"/>
  <c r="AR249" i="14"/>
  <c r="AJ249" i="14"/>
  <c r="AA249" i="14"/>
  <c r="BA249" i="14"/>
  <c r="BY249" i="14"/>
  <c r="BQ249" i="14"/>
  <c r="BD249" i="14"/>
  <c r="EL249" i="14"/>
  <c r="W249" i="14"/>
  <c r="AU249" i="14"/>
  <c r="AM249" i="14"/>
  <c r="CK249" i="14"/>
  <c r="AB249" i="14"/>
  <c r="DT249" i="14"/>
  <c r="CN249" i="14"/>
  <c r="AT249" i="14"/>
  <c r="DF249" i="14"/>
  <c r="DJ249" i="14"/>
  <c r="ED249" i="14"/>
  <c r="EH249" i="14"/>
  <c r="DV249" i="14"/>
  <c r="DZ249" i="14"/>
  <c r="BB249" i="14"/>
  <c r="DN249" i="14"/>
  <c r="CG249" i="14"/>
  <c r="CC249" i="14"/>
  <c r="DE249" i="14"/>
  <c r="DA249" i="14"/>
  <c r="CW249" i="14"/>
  <c r="CS249" i="14"/>
  <c r="BE249" i="14"/>
  <c r="DQ249" i="14"/>
  <c r="R249" i="14"/>
  <c r="AP249" i="14"/>
  <c r="AH249" i="14"/>
  <c r="DS249" i="14"/>
  <c r="AY249" i="14"/>
  <c r="BW249" i="14"/>
  <c r="BO249" i="14"/>
  <c r="X249" i="14"/>
  <c r="U249" i="14"/>
  <c r="AS249" i="14"/>
  <c r="AK249" i="14"/>
  <c r="BK249" i="14"/>
  <c r="AZ249" i="14"/>
  <c r="AX249" i="14"/>
  <c r="AV249" i="14"/>
  <c r="BR249" i="14"/>
  <c r="CJ249" i="14"/>
  <c r="DH249" i="14"/>
  <c r="EF249" i="14"/>
  <c r="DX249" i="14"/>
  <c r="CH249" i="14"/>
  <c r="CI249" i="14"/>
  <c r="DG249" i="14"/>
  <c r="CY249" i="14"/>
  <c r="N249" i="14"/>
  <c r="AD249" i="14"/>
  <c r="CQ249" i="14"/>
  <c r="CA249" i="14"/>
  <c r="CL249" i="14"/>
  <c r="AO249" i="14"/>
  <c r="DW249" i="14"/>
  <c r="BN249" i="14"/>
  <c r="BH249" i="14"/>
  <c r="DM249" i="14"/>
  <c r="EK249" i="14"/>
  <c r="EC249" i="14"/>
  <c r="BF249" i="14"/>
  <c r="CF249" i="14"/>
  <c r="DD249" i="14"/>
  <c r="CV249" i="14"/>
  <c r="AC249" i="14"/>
  <c r="P249" i="14"/>
  <c r="AF249" i="14"/>
  <c r="AW249" i="14"/>
  <c r="BM249" i="14"/>
  <c r="S249" i="14"/>
  <c r="AI249" i="14"/>
  <c r="BX249" i="14"/>
  <c r="BT249" i="14"/>
  <c r="DL249" i="14"/>
  <c r="EJ249" i="14"/>
  <c r="EB249" i="14"/>
  <c r="V249" i="14"/>
  <c r="CE249" i="14"/>
  <c r="DC249" i="14"/>
  <c r="CU249" i="14"/>
  <c r="Y249" i="14"/>
  <c r="AL249" i="14"/>
  <c r="BG249" i="14"/>
  <c r="BC249" i="14"/>
  <c r="BS249" i="14"/>
  <c r="Q249" i="14"/>
  <c r="AG249" i="14"/>
  <c r="BP249" i="14"/>
  <c r="BL249" i="14"/>
  <c r="DR249" i="14"/>
  <c r="CO249" i="14"/>
  <c r="DP249" i="14"/>
  <c r="BJ249" i="14"/>
  <c r="DI249" i="14"/>
  <c r="CB249" i="14"/>
  <c r="AN249" i="14"/>
  <c r="AQ249" i="14"/>
  <c r="EG249" i="14"/>
  <c r="CZ249" i="14"/>
  <c r="CM249" i="14"/>
  <c r="AE249" i="14"/>
  <c r="BV249" i="14"/>
  <c r="DY249" i="14"/>
  <c r="CR249" i="14"/>
  <c r="BU249" i="14"/>
  <c r="AH257" i="14"/>
  <c r="BQ257" i="14"/>
  <c r="CS257" i="14"/>
  <c r="BM257" i="14"/>
  <c r="AG257" i="14"/>
  <c r="EB257" i="14"/>
  <c r="BW257" i="14"/>
  <c r="EE257" i="14"/>
  <c r="AF257" i="14"/>
  <c r="BP257" i="14"/>
  <c r="CY257" i="14"/>
  <c r="BL257" i="14"/>
  <c r="AM257" i="14"/>
  <c r="EA257" i="14"/>
  <c r="DY257" i="14"/>
  <c r="EL257" i="14"/>
  <c r="AD257" i="14"/>
  <c r="BO257" i="14"/>
  <c r="CW257" i="14"/>
  <c r="BS257" i="14"/>
  <c r="AK257" i="14"/>
  <c r="DV257" i="14"/>
  <c r="CL257" i="14"/>
  <c r="DN257" i="14"/>
  <c r="DS257" i="14"/>
  <c r="DL257" i="14"/>
  <c r="DK257" i="14"/>
  <c r="U257" i="14"/>
  <c r="CU257" i="14"/>
  <c r="S257" i="14"/>
  <c r="AR257" i="14"/>
  <c r="EI257" i="14"/>
  <c r="BF257" i="14"/>
  <c r="Z257" i="14"/>
  <c r="DQ257" i="14"/>
  <c r="CK257" i="14"/>
  <c r="BE257" i="14"/>
  <c r="Y257" i="14"/>
  <c r="DD257" i="14"/>
  <c r="CZ257" i="14"/>
  <c r="BD257" i="14"/>
  <c r="X257" i="14"/>
  <c r="DW257" i="14"/>
  <c r="CQ257" i="14"/>
  <c r="BK257" i="14"/>
  <c r="AE257" i="14"/>
  <c r="CV257" i="14"/>
  <c r="CR257" i="14"/>
  <c r="BB257" i="14"/>
  <c r="V257" i="14"/>
  <c r="DU257" i="14"/>
  <c r="CO257" i="14"/>
  <c r="BI257" i="14"/>
  <c r="AC257" i="14"/>
  <c r="DT257" i="14"/>
  <c r="DP257" i="14"/>
  <c r="DF257" i="14"/>
  <c r="CM257" i="14"/>
  <c r="DH257" i="14"/>
  <c r="T257" i="14"/>
  <c r="Q257" i="14"/>
  <c r="BN257" i="14"/>
  <c r="CH257" i="14"/>
  <c r="AQ257" i="14"/>
  <c r="EJ257" i="14"/>
  <c r="AX257" i="14"/>
  <c r="CD257" i="14"/>
  <c r="DI257" i="14"/>
  <c r="R257" i="14"/>
  <c r="AW257" i="14"/>
  <c r="CC257" i="14"/>
  <c r="BY257" i="14"/>
  <c r="BU257" i="14"/>
  <c r="AV257" i="14"/>
  <c r="CB257" i="14"/>
  <c r="DO257" i="14"/>
  <c r="P257" i="14"/>
  <c r="BC257" i="14"/>
  <c r="CI257" i="14"/>
  <c r="DZ257" i="14"/>
  <c r="DX257" i="14"/>
  <c r="AT257" i="14"/>
  <c r="BZ257" i="14"/>
  <c r="DM257" i="14"/>
  <c r="N257" i="14"/>
  <c r="BA257" i="14"/>
  <c r="CG257" i="14"/>
  <c r="CN257" i="14"/>
  <c r="CJ257" i="14"/>
  <c r="BH257" i="14"/>
  <c r="BG257" i="14"/>
  <c r="AZ257" i="14"/>
  <c r="AY257" i="14"/>
  <c r="AJ257" i="14"/>
  <c r="AI257" i="14"/>
  <c r="BX257" i="14"/>
  <c r="DC257" i="14"/>
  <c r="BV257" i="14"/>
  <c r="CP257" i="14"/>
  <c r="BT257" i="14"/>
  <c r="CA257" i="14"/>
  <c r="BR257" i="14"/>
  <c r="CX257" i="14"/>
  <c r="CE257" i="14"/>
  <c r="DJ257" i="14"/>
  <c r="AP257" i="14"/>
  <c r="AO257" i="14"/>
  <c r="AN257" i="14"/>
  <c r="AU257" i="14"/>
  <c r="AL257" i="14"/>
  <c r="AS257" i="14"/>
  <c r="AB257" i="14"/>
  <c r="BJ257" i="14"/>
  <c r="EH257" i="14"/>
  <c r="EG257" i="14"/>
  <c r="EF257" i="14"/>
  <c r="EM257" i="14"/>
  <c r="ED257" i="14"/>
  <c r="EK257" i="14"/>
  <c r="AA257" i="14"/>
  <c r="EC257" i="14"/>
  <c r="DG257" i="14"/>
  <c r="CF257" i="14"/>
  <c r="CT257" i="14"/>
  <c r="W257" i="14"/>
  <c r="DA257" i="14"/>
  <c r="DE257" i="14"/>
  <c r="DB257" i="14"/>
  <c r="DR257" i="14"/>
  <c r="BM137" i="14"/>
  <c r="DO137" i="14"/>
  <c r="DZ137" i="14"/>
  <c r="BZ137" i="14"/>
  <c r="BA137" i="14"/>
  <c r="N137" i="14"/>
  <c r="CN137" i="14"/>
  <c r="V137" i="14"/>
  <c r="BS137" i="14"/>
  <c r="DN137" i="14"/>
  <c r="DX137" i="14"/>
  <c r="CF137" i="14"/>
  <c r="AH137" i="14"/>
  <c r="T137" i="14"/>
  <c r="AW137" i="14"/>
  <c r="CT137" i="14"/>
  <c r="BQ137" i="14"/>
  <c r="AL137" i="14"/>
  <c r="DV137" i="14"/>
  <c r="BW137" i="14"/>
  <c r="CB137" i="14"/>
  <c r="P137" i="14"/>
  <c r="AM137" i="14"/>
  <c r="BN137" i="14"/>
  <c r="DY137" i="14"/>
  <c r="AX137" i="14"/>
  <c r="U137" i="14"/>
  <c r="DI137" i="14"/>
  <c r="Y137" i="14"/>
  <c r="R137" i="14"/>
  <c r="DS137" i="14"/>
  <c r="AG137" i="14"/>
  <c r="CC137" i="14"/>
  <c r="DF137" i="14"/>
  <c r="S137" i="14"/>
  <c r="CH137" i="14"/>
  <c r="Z137" i="14"/>
  <c r="DE137" i="14"/>
  <c r="AO137" i="14"/>
  <c r="AD137" i="14"/>
  <c r="CI137" i="14"/>
  <c r="CU137" i="14"/>
  <c r="Q137" i="14"/>
  <c r="AY137" i="14"/>
  <c r="DU137" i="14"/>
  <c r="CL137" i="14"/>
  <c r="AV137" i="14"/>
  <c r="DJ137" i="14"/>
  <c r="CG137" i="14"/>
  <c r="DC137" i="14"/>
  <c r="EL137" i="14"/>
  <c r="AT137" i="14"/>
  <c r="CK137" i="14"/>
  <c r="CZ137" i="14"/>
  <c r="BO137" i="14"/>
  <c r="AF137" i="14"/>
  <c r="BC137" i="14"/>
  <c r="BK137" i="14"/>
  <c r="BL137" i="14"/>
  <c r="EE137" i="14"/>
  <c r="AE137" i="14"/>
  <c r="BF137" i="14"/>
  <c r="CY137" i="14"/>
  <c r="AJ137" i="14"/>
  <c r="BB137" i="14"/>
  <c r="BG137" i="14"/>
  <c r="BR137" i="14"/>
  <c r="CS137" i="14"/>
  <c r="EK137" i="14"/>
  <c r="DH137" i="14"/>
  <c r="DP137" i="14"/>
  <c r="BI137" i="14"/>
  <c r="AQ137" i="14"/>
  <c r="AN137" i="14"/>
  <c r="BX137" i="14"/>
  <c r="AK137" i="14"/>
  <c r="EI137" i="14"/>
  <c r="DQ137" i="14"/>
  <c r="CO137" i="14"/>
  <c r="DR137" i="14"/>
  <c r="DT137" i="14"/>
  <c r="BD137" i="14"/>
  <c r="W137" i="14"/>
  <c r="EJ137" i="14"/>
  <c r="AS137" i="14"/>
  <c r="BH137" i="14"/>
  <c r="AA137" i="14"/>
  <c r="BE137" i="14"/>
  <c r="CR137" i="14"/>
  <c r="CE137" i="14"/>
  <c r="DL137" i="14"/>
  <c r="AB137" i="14"/>
  <c r="AU137" i="14"/>
  <c r="DA137" i="14"/>
  <c r="CP137" i="14"/>
  <c r="EG137" i="14"/>
  <c r="BU137" i="14"/>
  <c r="CX137" i="14"/>
  <c r="CA137" i="14"/>
  <c r="CV137" i="14"/>
  <c r="BY137" i="14"/>
  <c r="BT137" i="14"/>
  <c r="AC137" i="14"/>
  <c r="CQ137" i="14"/>
  <c r="AP137" i="14"/>
  <c r="AI137" i="14"/>
  <c r="EC137" i="14"/>
  <c r="DW137" i="14"/>
  <c r="EA137" i="14"/>
  <c r="X137" i="14"/>
  <c r="EM137" i="14"/>
  <c r="AR137" i="14"/>
  <c r="CD137" i="14"/>
  <c r="EH137" i="14"/>
  <c r="DB137" i="14"/>
  <c r="EF137" i="14"/>
  <c r="DK137" i="14"/>
  <c r="ED137" i="14"/>
  <c r="DG137" i="14"/>
  <c r="CJ137" i="14"/>
  <c r="DD137" i="14"/>
  <c r="BP137" i="14"/>
  <c r="CM137" i="14"/>
  <c r="CW137" i="14"/>
  <c r="AZ137" i="14"/>
  <c r="BJ137" i="14"/>
  <c r="BV137" i="14"/>
  <c r="DM137" i="14"/>
  <c r="EB137" i="14"/>
  <c r="DU219" i="14"/>
  <c r="CJ219" i="14"/>
  <c r="BC219" i="14"/>
  <c r="CS219" i="14"/>
  <c r="AV219" i="14"/>
  <c r="AH219" i="14"/>
  <c r="DL219" i="14"/>
  <c r="DH219" i="14"/>
  <c r="DS219" i="14"/>
  <c r="AE219" i="14"/>
  <c r="BI219" i="14"/>
  <c r="CV219" i="14"/>
  <c r="BB219" i="14"/>
  <c r="AG219" i="14"/>
  <c r="DD219" i="14"/>
  <c r="AD219" i="14"/>
  <c r="DQ219" i="14"/>
  <c r="CP219" i="14"/>
  <c r="BG219" i="14"/>
  <c r="AI219" i="14"/>
  <c r="BH219" i="14"/>
  <c r="CU219" i="14"/>
  <c r="CN219" i="14"/>
  <c r="BT219" i="14"/>
  <c r="AW219" i="14"/>
  <c r="DR219" i="14"/>
  <c r="Y219" i="14"/>
  <c r="CB219" i="14"/>
  <c r="BE219" i="14"/>
  <c r="CQ219" i="14"/>
  <c r="BU219" i="14"/>
  <c r="CI219" i="14"/>
  <c r="CG219" i="14"/>
  <c r="DM219" i="14"/>
  <c r="EL219" i="14"/>
  <c r="AU219" i="14"/>
  <c r="EM219" i="14"/>
  <c r="AN219" i="14"/>
  <c r="BZ219" i="14"/>
  <c r="CD219" i="14"/>
  <c r="CE219" i="14"/>
  <c r="DK219" i="14"/>
  <c r="U219" i="14"/>
  <c r="BA219" i="14"/>
  <c r="N219" i="14"/>
  <c r="AT219" i="14"/>
  <c r="ED219" i="14"/>
  <c r="EH219" i="14"/>
  <c r="CC219" i="14"/>
  <c r="DI219" i="14"/>
  <c r="S219" i="14"/>
  <c r="AY219" i="14"/>
  <c r="T219" i="14"/>
  <c r="AZ219" i="14"/>
  <c r="DV219" i="14"/>
  <c r="DZ219" i="14"/>
  <c r="EE219" i="14"/>
  <c r="R219" i="14"/>
  <c r="DO219" i="14"/>
  <c r="BN219" i="14"/>
  <c r="CA219" i="14"/>
  <c r="X219" i="14"/>
  <c r="CZ219" i="14"/>
  <c r="AK219" i="14"/>
  <c r="AP219" i="14"/>
  <c r="EK219" i="14"/>
  <c r="DE219" i="14"/>
  <c r="BS219" i="14"/>
  <c r="AM219" i="14"/>
  <c r="BL219" i="14"/>
  <c r="AF219" i="14"/>
  <c r="DF219" i="14"/>
  <c r="DJ219" i="14"/>
  <c r="EI219" i="14"/>
  <c r="DC219" i="14"/>
  <c r="BY219" i="14"/>
  <c r="AS219" i="14"/>
  <c r="BR219" i="14"/>
  <c r="AL219" i="14"/>
  <c r="CX219" i="14"/>
  <c r="DB219" i="14"/>
  <c r="EG219" i="14"/>
  <c r="DA219" i="14"/>
  <c r="BW219" i="14"/>
  <c r="AQ219" i="14"/>
  <c r="BX219" i="14"/>
  <c r="AR219" i="14"/>
  <c r="CH219" i="14"/>
  <c r="CL219" i="14"/>
  <c r="CY219" i="14"/>
  <c r="AX219" i="14"/>
  <c r="CW219" i="14"/>
  <c r="Z219" i="14"/>
  <c r="DG219" i="14"/>
  <c r="BF219" i="14"/>
  <c r="DW219" i="14"/>
  <c r="AO219" i="14"/>
  <c r="W219" i="14"/>
  <c r="DX219" i="14"/>
  <c r="AC219" i="14"/>
  <c r="CR219" i="14"/>
  <c r="AA219" i="14"/>
  <c r="DP219" i="14"/>
  <c r="DT219" i="14"/>
  <c r="AJ219" i="14"/>
  <c r="EC219" i="14"/>
  <c r="BD219" i="14"/>
  <c r="EA219" i="14"/>
  <c r="BJ219" i="14"/>
  <c r="DY219" i="14"/>
  <c r="BP219" i="14"/>
  <c r="Q219" i="14"/>
  <c r="EF219" i="14"/>
  <c r="CO219" i="14"/>
  <c r="P219" i="14"/>
  <c r="CM219" i="14"/>
  <c r="V219" i="14"/>
  <c r="CK219" i="14"/>
  <c r="AB219" i="14"/>
  <c r="DN219" i="14"/>
  <c r="CT219" i="14"/>
  <c r="CF219" i="14"/>
  <c r="EB219" i="14"/>
  <c r="BQ219" i="14"/>
  <c r="BM219" i="14"/>
  <c r="EJ219" i="14"/>
  <c r="BV219" i="14"/>
  <c r="BO219" i="14"/>
  <c r="BK219" i="14"/>
  <c r="BD193" i="14"/>
  <c r="AN193" i="14"/>
  <c r="DB193" i="14"/>
  <c r="CU193" i="14"/>
  <c r="AP193" i="14"/>
  <c r="BR193" i="14"/>
  <c r="EB193" i="14"/>
  <c r="BX193" i="14"/>
  <c r="CJ193" i="14"/>
  <c r="CN193" i="14"/>
  <c r="CB193" i="14"/>
  <c r="AJ193" i="14"/>
  <c r="CM193" i="14"/>
  <c r="AU193" i="14"/>
  <c r="AD193" i="14"/>
  <c r="AY193" i="14"/>
  <c r="CY193" i="14"/>
  <c r="S193" i="14"/>
  <c r="DP193" i="14"/>
  <c r="AV193" i="14"/>
  <c r="DG193" i="14"/>
  <c r="AS193" i="14"/>
  <c r="BV193" i="14"/>
  <c r="U193" i="14"/>
  <c r="EC193" i="14"/>
  <c r="BC193" i="14"/>
  <c r="BB193" i="14"/>
  <c r="EM193" i="14"/>
  <c r="AM193" i="14"/>
  <c r="DZ193" i="14"/>
  <c r="AI193" i="14"/>
  <c r="DC193" i="14"/>
  <c r="AA193" i="14"/>
  <c r="AQ193" i="14"/>
  <c r="DI193" i="14"/>
  <c r="CT193" i="14"/>
  <c r="EG193" i="14"/>
  <c r="AH193" i="14"/>
  <c r="DH193" i="14"/>
  <c r="BQ193" i="14"/>
  <c r="EF193" i="14"/>
  <c r="BW193" i="14"/>
  <c r="CE193" i="14"/>
  <c r="BO193" i="14"/>
  <c r="AG193" i="14"/>
  <c r="BY193" i="14"/>
  <c r="DA193" i="14"/>
  <c r="BF193" i="14"/>
  <c r="AT193" i="14"/>
  <c r="CQ193" i="14"/>
  <c r="AB193" i="14"/>
  <c r="CG193" i="14"/>
  <c r="CV193" i="14"/>
  <c r="CF193" i="14"/>
  <c r="ED193" i="14"/>
  <c r="V193" i="14"/>
  <c r="CK193" i="14"/>
  <c r="W193" i="14"/>
  <c r="DE193" i="14"/>
  <c r="EL193" i="14"/>
  <c r="AF193" i="14"/>
  <c r="AK193" i="14"/>
  <c r="BL193" i="14"/>
  <c r="DR193" i="14"/>
  <c r="DF193" i="14"/>
  <c r="DY193" i="14"/>
  <c r="AC193" i="14"/>
  <c r="CS193" i="14"/>
  <c r="CL193" i="14"/>
  <c r="CO193" i="14"/>
  <c r="Z193" i="14"/>
  <c r="EK193" i="14"/>
  <c r="EA193" i="14"/>
  <c r="T193" i="14"/>
  <c r="BI193" i="14"/>
  <c r="Y193" i="14"/>
  <c r="BA193" i="14"/>
  <c r="X193" i="14"/>
  <c r="BM193" i="14"/>
  <c r="CZ193" i="14"/>
  <c r="BE193" i="14"/>
  <c r="BJ193" i="14"/>
  <c r="CI193" i="14"/>
  <c r="DW193" i="14"/>
  <c r="BU193" i="14"/>
  <c r="BK193" i="14"/>
  <c r="BT193" i="14"/>
  <c r="DV193" i="14"/>
  <c r="P193" i="14"/>
  <c r="DK193" i="14"/>
  <c r="EH193" i="14"/>
  <c r="BN193" i="14"/>
  <c r="EJ193" i="14"/>
  <c r="DT193" i="14"/>
  <c r="CX193" i="14"/>
  <c r="AE193" i="14"/>
  <c r="DL193" i="14"/>
  <c r="DJ193" i="14"/>
  <c r="AL193" i="14"/>
  <c r="DU193" i="14"/>
  <c r="CD193" i="14"/>
  <c r="DX193" i="14"/>
  <c r="CR193" i="14"/>
  <c r="EI193" i="14"/>
  <c r="N193" i="14"/>
  <c r="CW193" i="14"/>
  <c r="DQ193" i="14"/>
  <c r="AO193" i="14"/>
  <c r="R193" i="14"/>
  <c r="BH193" i="14"/>
  <c r="AR193" i="14"/>
  <c r="BZ193" i="14"/>
  <c r="CP193" i="14"/>
  <c r="BP193" i="14"/>
  <c r="AX193" i="14"/>
  <c r="DM193" i="14"/>
  <c r="DS193" i="14"/>
  <c r="DN193" i="14"/>
  <c r="DO193" i="14"/>
  <c r="DD193" i="14"/>
  <c r="CC193" i="14"/>
  <c r="Q193" i="14"/>
  <c r="CA193" i="14"/>
  <c r="BS193" i="14"/>
  <c r="BG193" i="14"/>
  <c r="AW193" i="14"/>
  <c r="CH193" i="14"/>
  <c r="EE193" i="14"/>
  <c r="AZ193" i="14"/>
  <c r="BD347" i="14"/>
  <c r="BH347" i="14"/>
  <c r="BT347" i="14"/>
  <c r="BP347" i="14"/>
  <c r="BI347" i="14"/>
  <c r="AS347" i="14"/>
  <c r="AC347" i="14"/>
  <c r="DX347" i="14"/>
  <c r="X347" i="14"/>
  <c r="AJ347" i="14"/>
  <c r="AN347" i="14"/>
  <c r="AZ347" i="14"/>
  <c r="CF347" i="14"/>
  <c r="EJ347" i="14"/>
  <c r="EB347" i="14"/>
  <c r="ED347" i="14"/>
  <c r="BX347" i="14"/>
  <c r="T347" i="14"/>
  <c r="DE347" i="14"/>
  <c r="DZ347" i="14"/>
  <c r="EC347" i="14"/>
  <c r="N347" i="14"/>
  <c r="AF347" i="14"/>
  <c r="EK347" i="14"/>
  <c r="CQ347" i="14"/>
  <c r="DG347" i="14"/>
  <c r="CU347" i="14"/>
  <c r="BN347" i="14"/>
  <c r="AH347" i="14"/>
  <c r="AL347" i="14"/>
  <c r="BB347" i="14"/>
  <c r="EH347" i="14"/>
  <c r="BG347" i="14"/>
  <c r="BK347" i="14"/>
  <c r="BW347" i="14"/>
  <c r="CA347" i="14"/>
  <c r="AY347" i="14"/>
  <c r="AI347" i="14"/>
  <c r="S347" i="14"/>
  <c r="BL347" i="14"/>
  <c r="AA347" i="14"/>
  <c r="AE347" i="14"/>
  <c r="AQ347" i="14"/>
  <c r="AU347" i="14"/>
  <c r="DJ347" i="14"/>
  <c r="CT347" i="14"/>
  <c r="CD347" i="14"/>
  <c r="BR347" i="14"/>
  <c r="CL347" i="14"/>
  <c r="DB347" i="14"/>
  <c r="DI347" i="14"/>
  <c r="CC347" i="14"/>
  <c r="DS347" i="14"/>
  <c r="EI347" i="14"/>
  <c r="AR347" i="14"/>
  <c r="CV347" i="14"/>
  <c r="CN347" i="14"/>
  <c r="CW347" i="14"/>
  <c r="DM347" i="14"/>
  <c r="CY347" i="14"/>
  <c r="BO347" i="14"/>
  <c r="DT347" i="14"/>
  <c r="BY347" i="14"/>
  <c r="V347" i="14"/>
  <c r="DR347" i="14"/>
  <c r="BF347" i="14"/>
  <c r="BJ347" i="14"/>
  <c r="BV347" i="14"/>
  <c r="BZ347" i="14"/>
  <c r="AW347" i="14"/>
  <c r="AG347" i="14"/>
  <c r="Q347" i="14"/>
  <c r="DY347" i="14"/>
  <c r="Z347" i="14"/>
  <c r="AD347" i="14"/>
  <c r="AP347" i="14"/>
  <c r="AT347" i="14"/>
  <c r="DH347" i="14"/>
  <c r="CR347" i="14"/>
  <c r="CB347" i="14"/>
  <c r="EE347" i="14"/>
  <c r="CJ347" i="14"/>
  <c r="CZ347" i="14"/>
  <c r="DU347" i="14"/>
  <c r="CO347" i="14"/>
  <c r="DQ347" i="14"/>
  <c r="EG347" i="14"/>
  <c r="AV347" i="14"/>
  <c r="P347" i="14"/>
  <c r="CM347" i="14"/>
  <c r="DC347" i="14"/>
  <c r="DK347" i="14"/>
  <c r="CE347" i="14"/>
  <c r="DV347" i="14"/>
  <c r="AB347" i="14"/>
  <c r="DP347" i="14"/>
  <c r="AX347" i="14"/>
  <c r="BQ347" i="14"/>
  <c r="AM347" i="14"/>
  <c r="AK347" i="14"/>
  <c r="CX347" i="14"/>
  <c r="DF347" i="14"/>
  <c r="EM347" i="14"/>
  <c r="DA347" i="14"/>
  <c r="U347" i="14"/>
  <c r="BU347" i="14"/>
  <c r="W347" i="14"/>
  <c r="AO347" i="14"/>
  <c r="CH347" i="14"/>
  <c r="CS347" i="14"/>
  <c r="DL347" i="14"/>
  <c r="DO347" i="14"/>
  <c r="EF347" i="14"/>
  <c r="BE347" i="14"/>
  <c r="BC347" i="14"/>
  <c r="Y347" i="14"/>
  <c r="DN347" i="14"/>
  <c r="CP347" i="14"/>
  <c r="DW347" i="14"/>
  <c r="CK347" i="14"/>
  <c r="EL347" i="14"/>
  <c r="BS347" i="14"/>
  <c r="R347" i="14"/>
  <c r="CG347" i="14"/>
  <c r="EA347" i="14"/>
  <c r="BM347" i="14"/>
  <c r="DD347" i="14"/>
  <c r="BA347" i="14"/>
  <c r="CI347" i="14"/>
  <c r="AU205" i="14"/>
  <c r="AY205" i="14"/>
  <c r="BS205" i="14"/>
  <c r="BW205" i="14"/>
  <c r="BK205" i="14"/>
  <c r="BO205" i="14"/>
  <c r="DR205" i="14"/>
  <c r="BF205" i="14"/>
  <c r="EM205" i="14"/>
  <c r="T205" i="14"/>
  <c r="AF205" i="14"/>
  <c r="AR205" i="14"/>
  <c r="X205" i="14"/>
  <c r="AJ205" i="14"/>
  <c r="DU205" i="14"/>
  <c r="BI205" i="14"/>
  <c r="CZ205" i="14"/>
  <c r="DL205" i="14"/>
  <c r="DX205" i="14"/>
  <c r="EJ205" i="14"/>
  <c r="DP205" i="14"/>
  <c r="EB205" i="14"/>
  <c r="DH205" i="14"/>
  <c r="AV205" i="14"/>
  <c r="CA205" i="14"/>
  <c r="CQ205" i="14"/>
  <c r="BZ205" i="14"/>
  <c r="CP205" i="14"/>
  <c r="CG205" i="14"/>
  <c r="CW205" i="14"/>
  <c r="CF205" i="14"/>
  <c r="DO205" i="14"/>
  <c r="AT205" i="14"/>
  <c r="AX205" i="14"/>
  <c r="BR205" i="14"/>
  <c r="BV205" i="14"/>
  <c r="BJ205" i="14"/>
  <c r="BN205" i="14"/>
  <c r="CH205" i="14"/>
  <c r="V205" i="14"/>
  <c r="EL205" i="14"/>
  <c r="S205" i="14"/>
  <c r="AM205" i="14"/>
  <c r="AQ205" i="14"/>
  <c r="AE205" i="14"/>
  <c r="AI205" i="14"/>
  <c r="DY205" i="14"/>
  <c r="CS205" i="14"/>
  <c r="DG205" i="14"/>
  <c r="DK205" i="14"/>
  <c r="EE205" i="14"/>
  <c r="EI205" i="14"/>
  <c r="DW205" i="14"/>
  <c r="EA205" i="14"/>
  <c r="DT205" i="14"/>
  <c r="BH205" i="14"/>
  <c r="CE205" i="14"/>
  <c r="CU205" i="14"/>
  <c r="CD205" i="14"/>
  <c r="CT205" i="14"/>
  <c r="AW205" i="14"/>
  <c r="BE205" i="14"/>
  <c r="CV205" i="14"/>
  <c r="DD205" i="14"/>
  <c r="BA205" i="14"/>
  <c r="AG205" i="14"/>
  <c r="BY205" i="14"/>
  <c r="DA205" i="14"/>
  <c r="BQ205" i="14"/>
  <c r="AO205" i="14"/>
  <c r="CL205" i="14"/>
  <c r="Z205" i="14"/>
  <c r="N205" i="14"/>
  <c r="R205" i="14"/>
  <c r="AL205" i="14"/>
  <c r="AP205" i="14"/>
  <c r="AD205" i="14"/>
  <c r="AH205" i="14"/>
  <c r="CO205" i="14"/>
  <c r="AC205" i="14"/>
  <c r="DF205" i="14"/>
  <c r="DJ205" i="14"/>
  <c r="ED205" i="14"/>
  <c r="EH205" i="14"/>
  <c r="DV205" i="14"/>
  <c r="DZ205" i="14"/>
  <c r="CB205" i="14"/>
  <c r="P205" i="14"/>
  <c r="CY205" i="14"/>
  <c r="DS205" i="14"/>
  <c r="CX205" i="14"/>
  <c r="CI205" i="14"/>
  <c r="DE205" i="14"/>
  <c r="CM205" i="14"/>
  <c r="BT205" i="14"/>
  <c r="BC205" i="14"/>
  <c r="AN205" i="14"/>
  <c r="AZ205" i="14"/>
  <c r="BL205" i="14"/>
  <c r="BX205" i="14"/>
  <c r="BD205" i="14"/>
  <c r="BP205" i="14"/>
  <c r="DN205" i="14"/>
  <c r="BB205" i="14"/>
  <c r="EF205" i="14"/>
  <c r="U205" i="14"/>
  <c r="Q205" i="14"/>
  <c r="AS205" i="14"/>
  <c r="CK205" i="14"/>
  <c r="AK205" i="14"/>
  <c r="Y205" i="14"/>
  <c r="DI205" i="14"/>
  <c r="CC205" i="14"/>
  <c r="DM205" i="14"/>
  <c r="BM205" i="14"/>
  <c r="EK205" i="14"/>
  <c r="EG205" i="14"/>
  <c r="EC205" i="14"/>
  <c r="BU205" i="14"/>
  <c r="CN205" i="14"/>
  <c r="AB205" i="14"/>
  <c r="DC205" i="14"/>
  <c r="BG205" i="14"/>
  <c r="DB205" i="14"/>
  <c r="W205" i="14"/>
  <c r="DQ205" i="14"/>
  <c r="AA205" i="14"/>
  <c r="CR205" i="14"/>
  <c r="CJ205" i="14"/>
  <c r="U328" i="14"/>
  <c r="Q328" i="14"/>
  <c r="AS328" i="14"/>
  <c r="AO328" i="14"/>
  <c r="AK328" i="14"/>
  <c r="AG328" i="14"/>
  <c r="DP328" i="14"/>
  <c r="CJ328" i="14"/>
  <c r="DM328" i="14"/>
  <c r="DI328" i="14"/>
  <c r="EK328" i="14"/>
  <c r="EG328" i="14"/>
  <c r="EC328" i="14"/>
  <c r="DY328" i="14"/>
  <c r="Z328" i="14"/>
  <c r="CL328" i="14"/>
  <c r="AY328" i="14"/>
  <c r="BW328" i="14"/>
  <c r="BO328" i="14"/>
  <c r="DW328" i="14"/>
  <c r="AZ328" i="14"/>
  <c r="BX328" i="14"/>
  <c r="BP328" i="14"/>
  <c r="DT328" i="14"/>
  <c r="CE328" i="14"/>
  <c r="DC328" i="14"/>
  <c r="CU328" i="14"/>
  <c r="DQ328" i="14"/>
  <c r="DG328" i="14"/>
  <c r="DD328" i="14"/>
  <c r="DB328" i="14"/>
  <c r="BZ328" i="14"/>
  <c r="T328" i="14"/>
  <c r="W328" i="14"/>
  <c r="AR328" i="14"/>
  <c r="AU328" i="14"/>
  <c r="AJ328" i="14"/>
  <c r="AM328" i="14"/>
  <c r="DS328" i="14"/>
  <c r="BG328" i="14"/>
  <c r="DL328" i="14"/>
  <c r="DO328" i="14"/>
  <c r="EJ328" i="14"/>
  <c r="EM328" i="14"/>
  <c r="EB328" i="14"/>
  <c r="EE328" i="14"/>
  <c r="DN328" i="14"/>
  <c r="BB328" i="14"/>
  <c r="AW328" i="14"/>
  <c r="BU328" i="14"/>
  <c r="BM328" i="14"/>
  <c r="CQ328" i="14"/>
  <c r="AX328" i="14"/>
  <c r="BV328" i="14"/>
  <c r="BN328" i="14"/>
  <c r="CN328" i="14"/>
  <c r="CC328" i="14"/>
  <c r="DA328" i="14"/>
  <c r="CS328" i="14"/>
  <c r="CK328" i="14"/>
  <c r="CY328" i="14"/>
  <c r="CV328" i="14"/>
  <c r="CT328" i="14"/>
  <c r="CX328" i="14"/>
  <c r="EL328" i="14"/>
  <c r="S328" i="14"/>
  <c r="BD328" i="14"/>
  <c r="AQ328" i="14"/>
  <c r="DX328" i="14"/>
  <c r="AI328" i="14"/>
  <c r="BL328" i="14"/>
  <c r="CZ328" i="14"/>
  <c r="EF328" i="14"/>
  <c r="DK328" i="14"/>
  <c r="AN328" i="14"/>
  <c r="EI328" i="14"/>
  <c r="DH328" i="14"/>
  <c r="EA328" i="14"/>
  <c r="AV328" i="14"/>
  <c r="DR328" i="14"/>
  <c r="BF328" i="14"/>
  <c r="BT328" i="14"/>
  <c r="CB328" i="14"/>
  <c r="P328" i="14"/>
  <c r="BK328" i="14"/>
  <c r="BC328" i="14"/>
  <c r="CA328" i="14"/>
  <c r="BS328" i="14"/>
  <c r="BH328" i="14"/>
  <c r="X328" i="14"/>
  <c r="CR328" i="14"/>
  <c r="AF328" i="14"/>
  <c r="BE328" i="14"/>
  <c r="BI328" i="14"/>
  <c r="DU328" i="14"/>
  <c r="CO328" i="14"/>
  <c r="CP328" i="14"/>
  <c r="AL328" i="14"/>
  <c r="AA328" i="14"/>
  <c r="ED328" i="14"/>
  <c r="V328" i="14"/>
  <c r="BQ328" i="14"/>
  <c r="BJ328" i="14"/>
  <c r="CW328" i="14"/>
  <c r="CD328" i="14"/>
  <c r="AP328" i="14"/>
  <c r="CM328" i="14"/>
  <c r="EH328" i="14"/>
  <c r="CH328" i="14"/>
  <c r="AE328" i="14"/>
  <c r="AB328" i="14"/>
  <c r="Y328" i="14"/>
  <c r="AC328" i="14"/>
  <c r="N328" i="14"/>
  <c r="AD328" i="14"/>
  <c r="DF328" i="14"/>
  <c r="DV328" i="14"/>
  <c r="BA328" i="14"/>
  <c r="AT328" i="14"/>
  <c r="CG328" i="14"/>
  <c r="CI328" i="14"/>
  <c r="R328" i="14"/>
  <c r="BY328" i="14"/>
  <c r="AH328" i="14"/>
  <c r="BR328" i="14"/>
  <c r="DJ328" i="14"/>
  <c r="DE328" i="14"/>
  <c r="DZ328" i="14"/>
  <c r="CF328" i="14"/>
  <c r="BA256" i="14"/>
  <c r="DL256" i="14"/>
  <c r="AT256" i="14"/>
  <c r="CZ256" i="14"/>
  <c r="AU256" i="14"/>
  <c r="BQ256" i="14"/>
  <c r="AZ256" i="14"/>
  <c r="CS256" i="14"/>
  <c r="AO256" i="14"/>
  <c r="DC256" i="14"/>
  <c r="AP256" i="14"/>
  <c r="DE256" i="14"/>
  <c r="CT256" i="14"/>
  <c r="CY256" i="14"/>
  <c r="AW256" i="14"/>
  <c r="BC256" i="14"/>
  <c r="EF256" i="14"/>
  <c r="AI256" i="14"/>
  <c r="AK256" i="14"/>
  <c r="BE256" i="14"/>
  <c r="EB256" i="14"/>
  <c r="EC256" i="14"/>
  <c r="DV256" i="14"/>
  <c r="BH256" i="14"/>
  <c r="CE256" i="14"/>
  <c r="CF256" i="14"/>
  <c r="CG256" i="14"/>
  <c r="AN256" i="14"/>
  <c r="DG256" i="14"/>
  <c r="EG256" i="14"/>
  <c r="CO256" i="14"/>
  <c r="CV256" i="14"/>
  <c r="R256" i="14"/>
  <c r="CA256" i="14"/>
  <c r="DJ256" i="14"/>
  <c r="BT256" i="14"/>
  <c r="X256" i="14"/>
  <c r="BU256" i="14"/>
  <c r="BY256" i="14"/>
  <c r="CR256" i="14"/>
  <c r="BM256" i="14"/>
  <c r="EI256" i="14"/>
  <c r="BK256" i="14"/>
  <c r="EJ256" i="14"/>
  <c r="BW256" i="14"/>
  <c r="EK256" i="14"/>
  <c r="BS256" i="14"/>
  <c r="BZ256" i="14"/>
  <c r="ED256" i="14"/>
  <c r="AJ256" i="14"/>
  <c r="EH256" i="14"/>
  <c r="DD256" i="14"/>
  <c r="AG256" i="14"/>
  <c r="EM256" i="14"/>
  <c r="S256" i="14"/>
  <c r="U256" i="14"/>
  <c r="EA256" i="14"/>
  <c r="Z256" i="14"/>
  <c r="CX256" i="14"/>
  <c r="DR256" i="14"/>
  <c r="BG256" i="14"/>
  <c r="BX256" i="14"/>
  <c r="T256" i="14"/>
  <c r="DA256" i="14"/>
  <c r="AE256" i="14"/>
  <c r="V256" i="14"/>
  <c r="Y256" i="14"/>
  <c r="DN256" i="14"/>
  <c r="AQ256" i="14"/>
  <c r="CI256" i="14"/>
  <c r="AR256" i="14"/>
  <c r="CW256" i="14"/>
  <c r="CL256" i="14"/>
  <c r="Q256" i="14"/>
  <c r="AL256" i="14"/>
  <c r="DI256" i="14"/>
  <c r="AM256" i="14"/>
  <c r="CD256" i="14"/>
  <c r="AF256" i="14"/>
  <c r="AX256" i="14"/>
  <c r="AV256" i="14"/>
  <c r="AA256" i="14"/>
  <c r="DS256" i="14"/>
  <c r="CN256" i="14"/>
  <c r="EL256" i="14"/>
  <c r="P256" i="14"/>
  <c r="DH256" i="14"/>
  <c r="CC256" i="14"/>
  <c r="BB256" i="14"/>
  <c r="W256" i="14"/>
  <c r="DO256" i="14"/>
  <c r="CB256" i="14"/>
  <c r="BN256" i="14"/>
  <c r="DK256" i="14"/>
  <c r="DF256" i="14"/>
  <c r="AB256" i="14"/>
  <c r="AH256" i="14"/>
  <c r="DZ256" i="14"/>
  <c r="AD256" i="14"/>
  <c r="DU256" i="14"/>
  <c r="DW256" i="14"/>
  <c r="AY256" i="14"/>
  <c r="DY256" i="14"/>
  <c r="CJ256" i="14"/>
  <c r="DT256" i="14"/>
  <c r="BD256" i="14"/>
  <c r="BO256" i="14"/>
  <c r="BL256" i="14"/>
  <c r="AS256" i="14"/>
  <c r="BP256" i="14"/>
  <c r="BI256" i="14"/>
  <c r="CK256" i="14"/>
  <c r="CU256" i="14"/>
  <c r="DB256" i="14"/>
  <c r="CM256" i="14"/>
  <c r="AC256" i="14"/>
  <c r="CH256" i="14"/>
  <c r="DP256" i="14"/>
  <c r="EE256" i="14"/>
  <c r="CP256" i="14"/>
  <c r="DM256" i="14"/>
  <c r="BJ256" i="14"/>
  <c r="DQ256" i="14"/>
  <c r="BF256" i="14"/>
  <c r="DX256" i="14"/>
  <c r="BR256" i="14"/>
  <c r="CQ256" i="14"/>
  <c r="BV256" i="14"/>
  <c r="N256" i="14"/>
  <c r="EJ132" i="14"/>
  <c r="DA132" i="14"/>
  <c r="BX132" i="14"/>
  <c r="DM132" i="14"/>
  <c r="EI132" i="14"/>
  <c r="CZ132" i="14"/>
  <c r="AG132" i="14"/>
  <c r="CN132" i="14"/>
  <c r="DX132" i="14"/>
  <c r="AO132" i="14"/>
  <c r="BL132" i="14"/>
  <c r="AU132" i="14"/>
  <c r="EE132" i="14"/>
  <c r="AY132" i="14"/>
  <c r="BE132" i="14"/>
  <c r="CV132" i="14"/>
  <c r="ED132" i="14"/>
  <c r="DF132" i="14"/>
  <c r="BR132" i="14"/>
  <c r="BA132" i="14"/>
  <c r="EK132" i="14"/>
  <c r="AP132" i="14"/>
  <c r="AW132" i="14"/>
  <c r="BQ132" i="14"/>
  <c r="AX132" i="14"/>
  <c r="BS132" i="14"/>
  <c r="AH132" i="14"/>
  <c r="DB132" i="14"/>
  <c r="AZ132" i="14"/>
  <c r="AT132" i="14"/>
  <c r="Y132" i="14"/>
  <c r="CK132" i="14"/>
  <c r="AJ132" i="14"/>
  <c r="EB132" i="14"/>
  <c r="CU132" i="14"/>
  <c r="BP132" i="14"/>
  <c r="AI132" i="14"/>
  <c r="EA132" i="14"/>
  <c r="S132" i="14"/>
  <c r="EL132" i="14"/>
  <c r="X132" i="14"/>
  <c r="DP132" i="14"/>
  <c r="CQ132" i="14"/>
  <c r="BD132" i="14"/>
  <c r="AE132" i="14"/>
  <c r="DW132" i="14"/>
  <c r="CD132" i="14"/>
  <c r="CP132" i="14"/>
  <c r="AD132" i="14"/>
  <c r="DV132" i="14"/>
  <c r="CW132" i="14"/>
  <c r="BJ132" i="14"/>
  <c r="AK132" i="14"/>
  <c r="EC132" i="14"/>
  <c r="EH132" i="14"/>
  <c r="CH132" i="14"/>
  <c r="R132" i="14"/>
  <c r="Q132" i="14"/>
  <c r="BV132" i="14"/>
  <c r="BU132" i="14"/>
  <c r="DZ132" i="14"/>
  <c r="DY132" i="14"/>
  <c r="BF132" i="14"/>
  <c r="BI132" i="14"/>
  <c r="CL132" i="14"/>
  <c r="AB132" i="14"/>
  <c r="DT132" i="14"/>
  <c r="CM132" i="14"/>
  <c r="BH132" i="14"/>
  <c r="AA132" i="14"/>
  <c r="DS132" i="14"/>
  <c r="AQ132" i="14"/>
  <c r="AM132" i="14"/>
  <c r="P132" i="14"/>
  <c r="DH132" i="14"/>
  <c r="CI132" i="14"/>
  <c r="AV132" i="14"/>
  <c r="W132" i="14"/>
  <c r="DO132" i="14"/>
  <c r="BO132" i="14"/>
  <c r="BK132" i="14"/>
  <c r="V132" i="14"/>
  <c r="DN132" i="14"/>
  <c r="CO132" i="14"/>
  <c r="BB132" i="14"/>
  <c r="AC132" i="14"/>
  <c r="DU132" i="14"/>
  <c r="BG132" i="14"/>
  <c r="BC132" i="14"/>
  <c r="DJ132" i="14"/>
  <c r="DI132" i="14"/>
  <c r="CT132" i="14"/>
  <c r="CS132" i="14"/>
  <c r="AN132" i="14"/>
  <c r="DG132" i="14"/>
  <c r="DK132" i="14"/>
  <c r="DR132" i="14"/>
  <c r="CF132" i="14"/>
  <c r="CE132" i="14"/>
  <c r="BT132" i="14"/>
  <c r="CA132" i="14"/>
  <c r="BZ132" i="14"/>
  <c r="CG132" i="14"/>
  <c r="CC132" i="14"/>
  <c r="BN132" i="14"/>
  <c r="DD132" i="14"/>
  <c r="DC132" i="14"/>
  <c r="CR132" i="14"/>
  <c r="CY132" i="14"/>
  <c r="CX132" i="14"/>
  <c r="DE132" i="14"/>
  <c r="BW132" i="14"/>
  <c r="BM132" i="14"/>
  <c r="T132" i="14"/>
  <c r="EF132" i="14"/>
  <c r="EM132" i="14"/>
  <c r="CJ132" i="14"/>
  <c r="N132" i="14"/>
  <c r="CB132" i="14"/>
  <c r="EG132" i="14"/>
  <c r="Z132" i="14"/>
  <c r="AR132" i="14"/>
  <c r="AL132" i="14"/>
  <c r="BY132" i="14"/>
  <c r="AS132" i="14"/>
  <c r="AF132" i="14"/>
  <c r="DL132" i="14"/>
  <c r="U132" i="14"/>
  <c r="DQ132" i="14"/>
  <c r="BH162" i="14"/>
  <c r="BD162" i="14"/>
  <c r="AZ162" i="14"/>
  <c r="AV162" i="14"/>
  <c r="BX162" i="14"/>
  <c r="BT162" i="14"/>
  <c r="CV162" i="14"/>
  <c r="CR162" i="14"/>
  <c r="DT162" i="14"/>
  <c r="DP162" i="14"/>
  <c r="DL162" i="14"/>
  <c r="DH162" i="14"/>
  <c r="EJ162" i="14"/>
  <c r="EF162" i="14"/>
  <c r="U162" i="14"/>
  <c r="AG162" i="14"/>
  <c r="AS162" i="14"/>
  <c r="CK162" i="14"/>
  <c r="CW162" i="14"/>
  <c r="CC162" i="14"/>
  <c r="CO162" i="14"/>
  <c r="DA162" i="14"/>
  <c r="DM162" i="14"/>
  <c r="DY162" i="14"/>
  <c r="EK162" i="14"/>
  <c r="W162" i="14"/>
  <c r="BS162" i="14"/>
  <c r="V162" i="14"/>
  <c r="BR162" i="14"/>
  <c r="AC162" i="14"/>
  <c r="BY162" i="14"/>
  <c r="AR162" i="14"/>
  <c r="BP162" i="14"/>
  <c r="BG162" i="14"/>
  <c r="BK162" i="14"/>
  <c r="AY162" i="14"/>
  <c r="BC162" i="14"/>
  <c r="BW162" i="14"/>
  <c r="CA162" i="14"/>
  <c r="CU162" i="14"/>
  <c r="CY162" i="14"/>
  <c r="DS162" i="14"/>
  <c r="DW162" i="14"/>
  <c r="DK162" i="14"/>
  <c r="DO162" i="14"/>
  <c r="EI162" i="14"/>
  <c r="EM162" i="14"/>
  <c r="AJ162" i="14"/>
  <c r="AF162" i="14"/>
  <c r="CN162" i="14"/>
  <c r="CJ162" i="14"/>
  <c r="CF162" i="14"/>
  <c r="CB162" i="14"/>
  <c r="DD162" i="14"/>
  <c r="CZ162" i="14"/>
  <c r="EB162" i="14"/>
  <c r="DX162" i="14"/>
  <c r="AA162" i="14"/>
  <c r="AQ162" i="14"/>
  <c r="Z162" i="14"/>
  <c r="AP162" i="14"/>
  <c r="Y162" i="14"/>
  <c r="AO162" i="14"/>
  <c r="P162" i="14"/>
  <c r="X162" i="14"/>
  <c r="BF162" i="14"/>
  <c r="BJ162" i="14"/>
  <c r="AX162" i="14"/>
  <c r="BB162" i="14"/>
  <c r="BV162" i="14"/>
  <c r="BZ162" i="14"/>
  <c r="CT162" i="14"/>
  <c r="CX162" i="14"/>
  <c r="DR162" i="14"/>
  <c r="DV162" i="14"/>
  <c r="DJ162" i="14"/>
  <c r="DN162" i="14"/>
  <c r="EH162" i="14"/>
  <c r="EL162" i="14"/>
  <c r="AI162" i="14"/>
  <c r="AM162" i="14"/>
  <c r="CM162" i="14"/>
  <c r="CQ162" i="14"/>
  <c r="CE162" i="14"/>
  <c r="CI162" i="14"/>
  <c r="DC162" i="14"/>
  <c r="DG162" i="14"/>
  <c r="EA162" i="14"/>
  <c r="EE162" i="14"/>
  <c r="AE162" i="14"/>
  <c r="AU162" i="14"/>
  <c r="AD162" i="14"/>
  <c r="AT162" i="14"/>
  <c r="AK162" i="14"/>
  <c r="BA162" i="14"/>
  <c r="BL162" i="14"/>
  <c r="AN162" i="14"/>
  <c r="AW162" i="14"/>
  <c r="CS162" i="14"/>
  <c r="DI162" i="14"/>
  <c r="AH162" i="14"/>
  <c r="CD162" i="14"/>
  <c r="DZ162" i="14"/>
  <c r="R162" i="14"/>
  <c r="AB162" i="14"/>
  <c r="BI162" i="14"/>
  <c r="DE162" i="14"/>
  <c r="DU162" i="14"/>
  <c r="AL162" i="14"/>
  <c r="CH162" i="14"/>
  <c r="ED162" i="14"/>
  <c r="BN162" i="14"/>
  <c r="T162" i="14"/>
  <c r="BE162" i="14"/>
  <c r="BU162" i="14"/>
  <c r="DQ162" i="14"/>
  <c r="EG162" i="14"/>
  <c r="CL162" i="14"/>
  <c r="DB162" i="14"/>
  <c r="S162" i="14"/>
  <c r="Q162" i="14"/>
  <c r="EC162" i="14"/>
  <c r="BO162" i="14"/>
  <c r="N162" i="14"/>
  <c r="BM162" i="14"/>
  <c r="BQ162" i="14"/>
  <c r="CP162" i="14"/>
  <c r="DF162" i="14"/>
  <c r="CG162" i="14"/>
  <c r="DC123" i="14"/>
  <c r="BX123" i="14"/>
  <c r="AQ123" i="14"/>
  <c r="EI123" i="14"/>
  <c r="DD123" i="14"/>
  <c r="BY123" i="14"/>
  <c r="AN123" i="14"/>
  <c r="AR123" i="14"/>
  <c r="CS123" i="14"/>
  <c r="AG123" i="14"/>
  <c r="CT123" i="14"/>
  <c r="AD123" i="14"/>
  <c r="CD123" i="14"/>
  <c r="DI123" i="14"/>
  <c r="EL123" i="14"/>
  <c r="DK123" i="14"/>
  <c r="BF123" i="14"/>
  <c r="DQ123" i="14"/>
  <c r="BG123" i="14"/>
  <c r="EB123" i="14"/>
  <c r="CO123" i="14"/>
  <c r="BA123" i="14"/>
  <c r="BZ123" i="14"/>
  <c r="CQ123" i="14"/>
  <c r="BD123" i="14"/>
  <c r="AE123" i="14"/>
  <c r="DW123" i="14"/>
  <c r="CJ123" i="14"/>
  <c r="BE123" i="14"/>
  <c r="V123" i="14"/>
  <c r="AS123" i="14"/>
  <c r="W123" i="14"/>
  <c r="DZ123" i="14"/>
  <c r="CU123" i="14"/>
  <c r="BP123" i="14"/>
  <c r="AI123" i="14"/>
  <c r="EA123" i="14"/>
  <c r="CV123" i="14"/>
  <c r="BQ123" i="14"/>
  <c r="EF123" i="14"/>
  <c r="EJ123" i="14"/>
  <c r="R123" i="14"/>
  <c r="CC123" i="14"/>
  <c r="S123" i="14"/>
  <c r="AJ123" i="14"/>
  <c r="DE123" i="14"/>
  <c r="AC123" i="14"/>
  <c r="BS123" i="14"/>
  <c r="DA123" i="14"/>
  <c r="AO123" i="14"/>
  <c r="DB123" i="14"/>
  <c r="AF123" i="14"/>
  <c r="EH123" i="14"/>
  <c r="BB123" i="14"/>
  <c r="CH123" i="14"/>
  <c r="DL123" i="14"/>
  <c r="P123" i="14"/>
  <c r="AX123" i="14"/>
  <c r="CI123" i="14"/>
  <c r="DF123" i="14"/>
  <c r="Q123" i="14"/>
  <c r="BC123" i="14"/>
  <c r="DT123" i="14"/>
  <c r="CG123" i="14"/>
  <c r="BK123" i="14"/>
  <c r="CM123" i="14"/>
  <c r="BH123" i="14"/>
  <c r="AA123" i="14"/>
  <c r="DS123" i="14"/>
  <c r="CN123" i="14"/>
  <c r="BI123" i="14"/>
  <c r="AL123" i="14"/>
  <c r="Z123" i="14"/>
  <c r="BN123" i="14"/>
  <c r="DY123" i="14"/>
  <c r="BO123" i="14"/>
  <c r="DR123" i="14"/>
  <c r="N123" i="14"/>
  <c r="EC123" i="14"/>
  <c r="CB123" i="14"/>
  <c r="CK123" i="14"/>
  <c r="Y123" i="14"/>
  <c r="CL123" i="14"/>
  <c r="DX123" i="14"/>
  <c r="AB123" i="14"/>
  <c r="AK123" i="14"/>
  <c r="CA123" i="14"/>
  <c r="DG123" i="14"/>
  <c r="BT123" i="14"/>
  <c r="AU123" i="14"/>
  <c r="EM123" i="14"/>
  <c r="CZ123" i="14"/>
  <c r="BU123" i="14"/>
  <c r="X123" i="14"/>
  <c r="CW123" i="14"/>
  <c r="DU123" i="14"/>
  <c r="AT123" i="14"/>
  <c r="T123" i="14"/>
  <c r="DH123" i="14"/>
  <c r="CE123" i="14"/>
  <c r="AZ123" i="14"/>
  <c r="U123" i="14"/>
  <c r="AW123" i="14"/>
  <c r="ED123" i="14"/>
  <c r="AP123" i="14"/>
  <c r="DO123" i="14"/>
  <c r="AY123" i="14"/>
  <c r="AV123" i="14"/>
  <c r="DN123" i="14"/>
  <c r="BR123" i="14"/>
  <c r="CX123" i="14"/>
  <c r="DM123" i="14"/>
  <c r="BV123" i="14"/>
  <c r="EG123" i="14"/>
  <c r="BW123" i="14"/>
  <c r="DV123" i="14"/>
  <c r="AH123" i="14"/>
  <c r="EK123" i="14"/>
  <c r="DJ123" i="14"/>
  <c r="CY123" i="14"/>
  <c r="BL123" i="14"/>
  <c r="AM123" i="14"/>
  <c r="EE123" i="14"/>
  <c r="CR123" i="14"/>
  <c r="BM123" i="14"/>
  <c r="DP123" i="14"/>
  <c r="BJ123" i="14"/>
  <c r="CP123" i="14"/>
  <c r="CF123" i="14"/>
  <c r="BF300" i="14"/>
  <c r="BO300" i="14"/>
  <c r="CQ300" i="14"/>
  <c r="BU300" i="14"/>
  <c r="BW300" i="14"/>
  <c r="CL300" i="14"/>
  <c r="BI300" i="14"/>
  <c r="CR300" i="14"/>
  <c r="AM300" i="14"/>
  <c r="BE300" i="14"/>
  <c r="DV300" i="14"/>
  <c r="BJ300" i="14"/>
  <c r="S300" i="14"/>
  <c r="CK300" i="14"/>
  <c r="BQ300" i="14"/>
  <c r="Y300" i="14"/>
  <c r="AU300" i="14"/>
  <c r="BD300" i="14"/>
  <c r="X300" i="14"/>
  <c r="BP300" i="14"/>
  <c r="Q300" i="14"/>
  <c r="CH300" i="14"/>
  <c r="DZ300" i="14"/>
  <c r="CU300" i="14"/>
  <c r="DL300" i="14"/>
  <c r="CX300" i="14"/>
  <c r="CT300" i="14"/>
  <c r="DH300" i="14"/>
  <c r="CB300" i="14"/>
  <c r="U300" i="14"/>
  <c r="AE300" i="14"/>
  <c r="EH300" i="14"/>
  <c r="R300" i="14"/>
  <c r="AX300" i="14"/>
  <c r="CS300" i="14"/>
  <c r="EM300" i="14"/>
  <c r="DY300" i="14"/>
  <c r="AO300" i="14"/>
  <c r="AI300" i="14"/>
  <c r="DJ300" i="14"/>
  <c r="BS300" i="14"/>
  <c r="CO300" i="14"/>
  <c r="DF300" i="14"/>
  <c r="AF300" i="14"/>
  <c r="BB300" i="14"/>
  <c r="DA300" i="14"/>
  <c r="CC300" i="14"/>
  <c r="DR300" i="14"/>
  <c r="EL300" i="14"/>
  <c r="DD300" i="14"/>
  <c r="BZ300" i="14"/>
  <c r="DS300" i="14"/>
  <c r="BH300" i="14"/>
  <c r="EC300" i="14"/>
  <c r="CV300" i="14"/>
  <c r="DG300" i="14"/>
  <c r="CF300" i="14"/>
  <c r="CZ300" i="14"/>
  <c r="EI300" i="14"/>
  <c r="AV300" i="14"/>
  <c r="AC300" i="14"/>
  <c r="CI300" i="14"/>
  <c r="DB300" i="14"/>
  <c r="DT300" i="14"/>
  <c r="DK300" i="14"/>
  <c r="BV300" i="14"/>
  <c r="DE300" i="14"/>
  <c r="BM300" i="14"/>
  <c r="CD300" i="14"/>
  <c r="EB300" i="14"/>
  <c r="CE300" i="14"/>
  <c r="AT300" i="14"/>
  <c r="CW300" i="14"/>
  <c r="EJ300" i="14"/>
  <c r="DC300" i="14"/>
  <c r="AZ300" i="14"/>
  <c r="CA300" i="14"/>
  <c r="EF300" i="14"/>
  <c r="AA300" i="14"/>
  <c r="P300" i="14"/>
  <c r="BK300" i="14"/>
  <c r="BN300" i="14"/>
  <c r="CN300" i="14"/>
  <c r="CG300" i="14"/>
  <c r="DW300" i="14"/>
  <c r="DP300" i="14"/>
  <c r="AN300" i="14"/>
  <c r="AL300" i="14"/>
  <c r="EE300" i="14"/>
  <c r="DX300" i="14"/>
  <c r="BT300" i="14"/>
  <c r="AR300" i="14"/>
  <c r="BY300" i="14"/>
  <c r="BC300" i="14"/>
  <c r="DN300" i="14"/>
  <c r="BA300" i="14"/>
  <c r="AK300" i="14"/>
  <c r="EK300" i="14"/>
  <c r="EG300" i="14"/>
  <c r="AQ300" i="14"/>
  <c r="DI300" i="14"/>
  <c r="EA300" i="14"/>
  <c r="BR300" i="14"/>
  <c r="AY300" i="14"/>
  <c r="V300" i="14"/>
  <c r="AD300" i="14"/>
  <c r="BX300" i="14"/>
  <c r="AG300" i="14"/>
  <c r="AB300" i="14"/>
  <c r="CP300" i="14"/>
  <c r="AH300" i="14"/>
  <c r="W300" i="14"/>
  <c r="ED300" i="14"/>
  <c r="DQ300" i="14"/>
  <c r="CY300" i="14"/>
  <c r="AS300" i="14"/>
  <c r="Z300" i="14"/>
  <c r="AP300" i="14"/>
  <c r="AJ300" i="14"/>
  <c r="CM300" i="14"/>
  <c r="CJ300" i="14"/>
  <c r="AW300" i="14"/>
  <c r="N300" i="14"/>
  <c r="T300" i="14"/>
  <c r="DO300" i="14"/>
  <c r="DM300" i="14"/>
  <c r="DU300" i="14"/>
  <c r="BG300" i="14"/>
  <c r="BL300" i="14"/>
  <c r="DZ339" i="14"/>
  <c r="ED339" i="14"/>
  <c r="DR339" i="14"/>
  <c r="DV339" i="14"/>
  <c r="DJ339" i="14"/>
  <c r="DN339" i="14"/>
  <c r="EH339" i="14"/>
  <c r="EL339" i="14"/>
  <c r="CU339" i="14"/>
  <c r="CY339" i="14"/>
  <c r="CM339" i="14"/>
  <c r="CQ339" i="14"/>
  <c r="CE339" i="14"/>
  <c r="CI339" i="14"/>
  <c r="DC339" i="14"/>
  <c r="DG339" i="14"/>
  <c r="AI339" i="14"/>
  <c r="AM339" i="14"/>
  <c r="AA339" i="14"/>
  <c r="AE339" i="14"/>
  <c r="S339" i="14"/>
  <c r="W339" i="14"/>
  <c r="AQ339" i="14"/>
  <c r="AU339" i="14"/>
  <c r="BL339" i="14"/>
  <c r="AV339" i="14"/>
  <c r="BO339" i="14"/>
  <c r="AY339" i="14"/>
  <c r="BN339" i="14"/>
  <c r="AX339" i="14"/>
  <c r="BY339" i="14"/>
  <c r="BQ339" i="14"/>
  <c r="DY339" i="14"/>
  <c r="EK339" i="14"/>
  <c r="DQ339" i="14"/>
  <c r="EC339" i="14"/>
  <c r="DI339" i="14"/>
  <c r="DU339" i="14"/>
  <c r="EG339" i="14"/>
  <c r="N339" i="14"/>
  <c r="CT339" i="14"/>
  <c r="CX339" i="14"/>
  <c r="CL339" i="14"/>
  <c r="CP339" i="14"/>
  <c r="CD339" i="14"/>
  <c r="CH339" i="14"/>
  <c r="DB339" i="14"/>
  <c r="DF339" i="14"/>
  <c r="AH339" i="14"/>
  <c r="AL339" i="14"/>
  <c r="Z339" i="14"/>
  <c r="AD339" i="14"/>
  <c r="R339" i="14"/>
  <c r="V339" i="14"/>
  <c r="AP339" i="14"/>
  <c r="AT339" i="14"/>
  <c r="CN339" i="14"/>
  <c r="CF339" i="14"/>
  <c r="BS339" i="14"/>
  <c r="BC339" i="14"/>
  <c r="BR339" i="14"/>
  <c r="BB339" i="14"/>
  <c r="BI339" i="14"/>
  <c r="CG339" i="14"/>
  <c r="DX339" i="14"/>
  <c r="DT339" i="14"/>
  <c r="DP339" i="14"/>
  <c r="BH339" i="14"/>
  <c r="DH339" i="14"/>
  <c r="DL339" i="14"/>
  <c r="EF339" i="14"/>
  <c r="U339" i="14"/>
  <c r="CS339" i="14"/>
  <c r="DE339" i="14"/>
  <c r="CK339" i="14"/>
  <c r="CW339" i="14"/>
  <c r="CC339" i="14"/>
  <c r="CO339" i="14"/>
  <c r="DA339" i="14"/>
  <c r="DM339" i="14"/>
  <c r="AG339" i="14"/>
  <c r="AS339" i="14"/>
  <c r="Y339" i="14"/>
  <c r="AK339" i="14"/>
  <c r="Q339" i="14"/>
  <c r="AC339" i="14"/>
  <c r="AO339" i="14"/>
  <c r="BA339" i="14"/>
  <c r="BD339" i="14"/>
  <c r="BT339" i="14"/>
  <c r="BG339" i="14"/>
  <c r="BW339" i="14"/>
  <c r="BF339" i="14"/>
  <c r="BV339" i="14"/>
  <c r="BE339" i="14"/>
  <c r="AW339" i="14"/>
  <c r="DS339" i="14"/>
  <c r="EI339" i="14"/>
  <c r="DD339" i="14"/>
  <c r="CV339" i="14"/>
  <c r="EB339" i="14"/>
  <c r="EJ339" i="14"/>
  <c r="AJ339" i="14"/>
  <c r="BZ339" i="14"/>
  <c r="DW339" i="14"/>
  <c r="EM339" i="14"/>
  <c r="CJ339" i="14"/>
  <c r="CZ339" i="14"/>
  <c r="X339" i="14"/>
  <c r="AN339" i="14"/>
  <c r="BK339" i="14"/>
  <c r="BU339" i="14"/>
  <c r="EA339" i="14"/>
  <c r="DK339" i="14"/>
  <c r="BX339" i="14"/>
  <c r="AR339" i="14"/>
  <c r="AZ339" i="14"/>
  <c r="BP339" i="14"/>
  <c r="T339" i="14"/>
  <c r="CA339" i="14"/>
  <c r="BM339" i="14"/>
  <c r="EE339" i="14"/>
  <c r="AF339" i="14"/>
  <c r="DO339" i="14"/>
  <c r="P339" i="14"/>
  <c r="CR339" i="14"/>
  <c r="AB339" i="14"/>
  <c r="CB339" i="14"/>
  <c r="BJ339" i="14"/>
  <c r="BX258" i="14"/>
  <c r="CQ258" i="14"/>
  <c r="DQ258" i="14"/>
  <c r="CG258" i="14"/>
  <c r="BE258" i="14"/>
  <c r="T258" i="14"/>
  <c r="R258" i="14"/>
  <c r="CN258" i="14"/>
  <c r="BF258" i="14"/>
  <c r="CA258" i="14"/>
  <c r="DW258" i="14"/>
  <c r="AK258" i="14"/>
  <c r="BK258" i="14"/>
  <c r="DK258" i="14"/>
  <c r="DX258" i="14"/>
  <c r="CT258" i="14"/>
  <c r="BD258" i="14"/>
  <c r="AE258" i="14"/>
  <c r="EC258" i="14"/>
  <c r="EL258" i="14"/>
  <c r="BQ258" i="14"/>
  <c r="U258" i="14"/>
  <c r="DP258" i="14"/>
  <c r="EJ258" i="14"/>
  <c r="N258" i="14"/>
  <c r="CF258" i="14"/>
  <c r="BO258" i="14"/>
  <c r="CM258" i="14"/>
  <c r="DB258" i="14"/>
  <c r="DH258" i="14"/>
  <c r="CW258" i="14"/>
  <c r="EM258" i="14"/>
  <c r="BP258" i="14"/>
  <c r="CL258" i="14"/>
  <c r="DI258" i="14"/>
  <c r="BV258" i="14"/>
  <c r="AW258" i="14"/>
  <c r="BT258" i="14"/>
  <c r="CZ258" i="14"/>
  <c r="CU258" i="14"/>
  <c r="AX258" i="14"/>
  <c r="CE258" i="14"/>
  <c r="DO258" i="14"/>
  <c r="AY258" i="14"/>
  <c r="BC258" i="14"/>
  <c r="EG258" i="14"/>
  <c r="CX258" i="14"/>
  <c r="Z258" i="14"/>
  <c r="AV258" i="14"/>
  <c r="CV258" i="14"/>
  <c r="DU258" i="14"/>
  <c r="AZ258" i="14"/>
  <c r="BI258" i="14"/>
  <c r="S258" i="14"/>
  <c r="Y258" i="14"/>
  <c r="EB258" i="14"/>
  <c r="DS258" i="14"/>
  <c r="BZ258" i="14"/>
  <c r="CK258" i="14"/>
  <c r="CS258" i="14"/>
  <c r="DN258" i="14"/>
  <c r="BR258" i="14"/>
  <c r="BW258" i="14"/>
  <c r="EA258" i="14"/>
  <c r="Q258" i="14"/>
  <c r="BH258" i="14"/>
  <c r="X258" i="14"/>
  <c r="DA258" i="14"/>
  <c r="CD258" i="14"/>
  <c r="AO258" i="14"/>
  <c r="DZ258" i="14"/>
  <c r="CH258" i="14"/>
  <c r="W258" i="14"/>
  <c r="AP258" i="14"/>
  <c r="P258" i="14"/>
  <c r="DG258" i="14"/>
  <c r="CI258" i="14"/>
  <c r="AU258" i="14"/>
  <c r="DR258" i="14"/>
  <c r="ED258" i="14"/>
  <c r="CB258" i="14"/>
  <c r="AN258" i="14"/>
  <c r="CO258" i="14"/>
  <c r="DM258" i="14"/>
  <c r="AC258" i="14"/>
  <c r="BA258" i="14"/>
  <c r="DJ258" i="14"/>
  <c r="DV258" i="14"/>
  <c r="CC258" i="14"/>
  <c r="AD258" i="14"/>
  <c r="DT258" i="14"/>
  <c r="V258" i="14"/>
  <c r="AA258" i="14"/>
  <c r="BJ258" i="14"/>
  <c r="AR258" i="14"/>
  <c r="AJ258" i="14"/>
  <c r="CP258" i="14"/>
  <c r="AB258" i="14"/>
  <c r="AH258" i="14"/>
  <c r="DY258" i="14"/>
  <c r="CY258" i="14"/>
  <c r="BM258" i="14"/>
  <c r="AM258" i="14"/>
  <c r="CR258" i="14"/>
  <c r="DF258" i="14"/>
  <c r="BN258" i="14"/>
  <c r="AF258" i="14"/>
  <c r="EE258" i="14"/>
  <c r="DE258" i="14"/>
  <c r="BS258" i="14"/>
  <c r="AS258" i="14"/>
  <c r="BU258" i="14"/>
  <c r="DD258" i="14"/>
  <c r="BL258" i="14"/>
  <c r="AL258" i="14"/>
  <c r="EK258" i="14"/>
  <c r="DC258" i="14"/>
  <c r="BY258" i="14"/>
  <c r="AQ258" i="14"/>
  <c r="DL258" i="14"/>
  <c r="EH258" i="14"/>
  <c r="BB258" i="14"/>
  <c r="BG258" i="14"/>
  <c r="EF258" i="14"/>
  <c r="AT258" i="14"/>
  <c r="AG258" i="14"/>
  <c r="CJ258" i="14"/>
  <c r="EI258" i="14"/>
  <c r="AI258" i="14"/>
  <c r="EG222" i="14"/>
  <c r="N222" i="14"/>
  <c r="Z222" i="14"/>
  <c r="AD222" i="14"/>
  <c r="AM222" i="14"/>
  <c r="W222" i="14"/>
  <c r="BS222" i="14"/>
  <c r="BI222" i="14"/>
  <c r="BV222" i="14"/>
  <c r="BZ222" i="14"/>
  <c r="CL222" i="14"/>
  <c r="CP222" i="14"/>
  <c r="AF222" i="14"/>
  <c r="P222" i="14"/>
  <c r="BL222" i="14"/>
  <c r="AW222" i="14"/>
  <c r="AP222" i="14"/>
  <c r="AT222" i="14"/>
  <c r="BF222" i="14"/>
  <c r="BJ222" i="14"/>
  <c r="CY222" i="14"/>
  <c r="CI222" i="14"/>
  <c r="EE222" i="14"/>
  <c r="BC222" i="14"/>
  <c r="DQ222" i="14"/>
  <c r="ED222" i="14"/>
  <c r="DS222" i="14"/>
  <c r="DZ222" i="14"/>
  <c r="DR222" i="14"/>
  <c r="DX222" i="14"/>
  <c r="CZ222" i="14"/>
  <c r="DP222" i="14"/>
  <c r="EJ222" i="14"/>
  <c r="EF222" i="14"/>
  <c r="U222" i="14"/>
  <c r="Y222" i="14"/>
  <c r="AK222" i="14"/>
  <c r="AS222" i="14"/>
  <c r="AC222" i="14"/>
  <c r="BY222" i="14"/>
  <c r="DN222" i="14"/>
  <c r="BU222" i="14"/>
  <c r="CG222" i="14"/>
  <c r="CK222" i="14"/>
  <c r="CW222" i="14"/>
  <c r="AL222" i="14"/>
  <c r="V222" i="14"/>
  <c r="BR222" i="14"/>
  <c r="DJ222" i="14"/>
  <c r="AO222" i="14"/>
  <c r="BA222" i="14"/>
  <c r="BE222" i="14"/>
  <c r="BQ222" i="14"/>
  <c r="DE222" i="14"/>
  <c r="CO222" i="14"/>
  <c r="EK222" i="14"/>
  <c r="DH222" i="14"/>
  <c r="EC222" i="14"/>
  <c r="DL222" i="14"/>
  <c r="DW222" i="14"/>
  <c r="DK222" i="14"/>
  <c r="DV222" i="14"/>
  <c r="AY222" i="14"/>
  <c r="CF222" i="14"/>
  <c r="AZ222" i="14"/>
  <c r="EI222" i="14"/>
  <c r="EM222" i="14"/>
  <c r="AB222" i="14"/>
  <c r="X222" i="14"/>
  <c r="AI222" i="14"/>
  <c r="S222" i="14"/>
  <c r="BO222" i="14"/>
  <c r="BB222" i="14"/>
  <c r="BX222" i="14"/>
  <c r="BT222" i="14"/>
  <c r="CN222" i="14"/>
  <c r="CJ222" i="14"/>
  <c r="AJ222" i="14"/>
  <c r="T222" i="14"/>
  <c r="BP222" i="14"/>
  <c r="AX222" i="14"/>
  <c r="AR222" i="14"/>
  <c r="AN222" i="14"/>
  <c r="BH222" i="14"/>
  <c r="BD222" i="14"/>
  <c r="CU222" i="14"/>
  <c r="CE222" i="14"/>
  <c r="EA222" i="14"/>
  <c r="AV222" i="14"/>
  <c r="DA222" i="14"/>
  <c r="CX222" i="14"/>
  <c r="DC222" i="14"/>
  <c r="CT222" i="14"/>
  <c r="DB222" i="14"/>
  <c r="CR222" i="14"/>
  <c r="DD222" i="14"/>
  <c r="DT222" i="14"/>
  <c r="EL222" i="14"/>
  <c r="Q222" i="14"/>
  <c r="CA222" i="14"/>
  <c r="R222" i="14"/>
  <c r="AU222" i="14"/>
  <c r="CC222" i="14"/>
  <c r="CH222" i="14"/>
  <c r="CB222" i="14"/>
  <c r="AE222" i="14"/>
  <c r="DU222" i="14"/>
  <c r="CQ222" i="14"/>
  <c r="DI222" i="14"/>
  <c r="BK222" i="14"/>
  <c r="DO222" i="14"/>
  <c r="CD222" i="14"/>
  <c r="EB222" i="14"/>
  <c r="EH222" i="14"/>
  <c r="BW222" i="14"/>
  <c r="AQ222" i="14"/>
  <c r="DM222" i="14"/>
  <c r="AA222" i="14"/>
  <c r="CM222" i="14"/>
  <c r="BG222" i="14"/>
  <c r="DG222" i="14"/>
  <c r="AG222" i="14"/>
  <c r="AH222" i="14"/>
  <c r="CS222" i="14"/>
  <c r="DF222" i="14"/>
  <c r="CV222" i="14"/>
  <c r="BM222" i="14"/>
  <c r="DY222" i="14"/>
  <c r="BN222" i="14"/>
  <c r="CD134" i="14"/>
  <c r="AA134" i="14"/>
  <c r="BI134" i="14"/>
  <c r="CN134" i="14"/>
  <c r="DH134" i="14"/>
  <c r="AB134" i="14"/>
  <c r="DT134" i="14"/>
  <c r="DO134" i="14"/>
  <c r="EC134" i="14"/>
  <c r="W134" i="14"/>
  <c r="DN134" i="14"/>
  <c r="CB134" i="14"/>
  <c r="BC134" i="14"/>
  <c r="P134" i="14"/>
  <c r="BG134" i="14"/>
  <c r="DY134" i="14"/>
  <c r="EK134" i="14"/>
  <c r="AC134" i="14"/>
  <c r="DU134" i="14"/>
  <c r="CH134" i="14"/>
  <c r="AX134" i="14"/>
  <c r="V134" i="14"/>
  <c r="BB134" i="14"/>
  <c r="DQ134" i="14"/>
  <c r="CW134" i="14"/>
  <c r="EH134" i="14"/>
  <c r="CA134" i="14"/>
  <c r="DZ134" i="14"/>
  <c r="CO134" i="14"/>
  <c r="AV134" i="14"/>
  <c r="DE134" i="14"/>
  <c r="AP134" i="14"/>
  <c r="DK134" i="14"/>
  <c r="AY134" i="14"/>
  <c r="S134" i="14"/>
  <c r="DL134" i="14"/>
  <c r="CF134" i="14"/>
  <c r="AZ134" i="14"/>
  <c r="T134" i="14"/>
  <c r="CM134" i="14"/>
  <c r="CI134" i="14"/>
  <c r="AU134" i="14"/>
  <c r="EL134" i="14"/>
  <c r="CZ134" i="14"/>
  <c r="BT134" i="14"/>
  <c r="AN134" i="14"/>
  <c r="EM134" i="14"/>
  <c r="DC134" i="14"/>
  <c r="CY134" i="14"/>
  <c r="BA134" i="14"/>
  <c r="U134" i="14"/>
  <c r="DF134" i="14"/>
  <c r="BZ134" i="14"/>
  <c r="AT134" i="14"/>
  <c r="N134" i="14"/>
  <c r="CU134" i="14"/>
  <c r="CQ134" i="14"/>
  <c r="AG134" i="14"/>
  <c r="AH134" i="14"/>
  <c r="Y134" i="14"/>
  <c r="Z134" i="14"/>
  <c r="Q134" i="14"/>
  <c r="R134" i="14"/>
  <c r="BV134" i="14"/>
  <c r="EF134" i="14"/>
  <c r="AQ134" i="14"/>
  <c r="BW134" i="14"/>
  <c r="DD134" i="14"/>
  <c r="EJ134" i="14"/>
  <c r="AR134" i="14"/>
  <c r="BX134" i="14"/>
  <c r="AW134" i="14"/>
  <c r="DR134" i="14"/>
  <c r="AM134" i="14"/>
  <c r="BS134" i="14"/>
  <c r="CR134" i="14"/>
  <c r="DX134" i="14"/>
  <c r="AF134" i="14"/>
  <c r="BL134" i="14"/>
  <c r="EI134" i="14"/>
  <c r="EE134" i="14"/>
  <c r="AS134" i="14"/>
  <c r="BY134" i="14"/>
  <c r="CX134" i="14"/>
  <c r="ED134" i="14"/>
  <c r="AL134" i="14"/>
  <c r="BR134" i="14"/>
  <c r="EA134" i="14"/>
  <c r="DW134" i="14"/>
  <c r="BM134" i="14"/>
  <c r="BN134" i="14"/>
  <c r="BE134" i="14"/>
  <c r="BF134" i="14"/>
  <c r="DS134" i="14"/>
  <c r="BH134" i="14"/>
  <c r="DG134" i="14"/>
  <c r="EG134" i="14"/>
  <c r="CV134" i="14"/>
  <c r="CC134" i="14"/>
  <c r="CJ134" i="14"/>
  <c r="CS134" i="14"/>
  <c r="CP134" i="14"/>
  <c r="CK134" i="14"/>
  <c r="CT134" i="14"/>
  <c r="AO134" i="14"/>
  <c r="EB134" i="14"/>
  <c r="CG134" i="14"/>
  <c r="DP134" i="14"/>
  <c r="DI134" i="14"/>
  <c r="DV134" i="14"/>
  <c r="DM134" i="14"/>
  <c r="DA134" i="14"/>
  <c r="DJ134" i="14"/>
  <c r="BO134" i="14"/>
  <c r="BP134" i="14"/>
  <c r="BK134" i="14"/>
  <c r="BD134" i="14"/>
  <c r="BQ134" i="14"/>
  <c r="BJ134" i="14"/>
  <c r="CE134" i="14"/>
  <c r="BU134" i="14"/>
  <c r="AI134" i="14"/>
  <c r="AK134" i="14"/>
  <c r="AJ134" i="14"/>
  <c r="AD134" i="14"/>
  <c r="AE134" i="14"/>
  <c r="DB134" i="14"/>
  <c r="X134" i="14"/>
  <c r="CL134" i="14"/>
  <c r="BA229" i="14"/>
  <c r="AW229" i="14"/>
  <c r="BY229" i="14"/>
  <c r="BU229" i="14"/>
  <c r="BQ229" i="14"/>
  <c r="BM229" i="14"/>
  <c r="BF229" i="14"/>
  <c r="DR229" i="14"/>
  <c r="N229" i="14"/>
  <c r="R229" i="14"/>
  <c r="AL229" i="14"/>
  <c r="AP229" i="14"/>
  <c r="AD229" i="14"/>
  <c r="AH229" i="14"/>
  <c r="BI229" i="14"/>
  <c r="DU229" i="14"/>
  <c r="DF229" i="14"/>
  <c r="DJ229" i="14"/>
  <c r="ED229" i="14"/>
  <c r="EH229" i="14"/>
  <c r="DV229" i="14"/>
  <c r="DZ229" i="14"/>
  <c r="AV229" i="14"/>
  <c r="DH229" i="14"/>
  <c r="CX229" i="14"/>
  <c r="BC229" i="14"/>
  <c r="AA229" i="14"/>
  <c r="DA229" i="14"/>
  <c r="DS229" i="14"/>
  <c r="CF229" i="14"/>
  <c r="CV229" i="14"/>
  <c r="CQ229" i="14"/>
  <c r="AN229" i="14"/>
  <c r="AZ229" i="14"/>
  <c r="BL229" i="14"/>
  <c r="BX229" i="14"/>
  <c r="BD229" i="14"/>
  <c r="BP229" i="14"/>
  <c r="CH229" i="14"/>
  <c r="V229" i="14"/>
  <c r="EF229" i="14"/>
  <c r="U229" i="14"/>
  <c r="Q229" i="14"/>
  <c r="AS229" i="14"/>
  <c r="AO229" i="14"/>
  <c r="AK229" i="14"/>
  <c r="AG229" i="14"/>
  <c r="BE229" i="14"/>
  <c r="DQ229" i="14"/>
  <c r="DM229" i="14"/>
  <c r="DI229" i="14"/>
  <c r="EK229" i="14"/>
  <c r="EG229" i="14"/>
  <c r="EC229" i="14"/>
  <c r="DY229" i="14"/>
  <c r="BH229" i="14"/>
  <c r="DT229" i="14"/>
  <c r="DB229" i="14"/>
  <c r="DO229" i="14"/>
  <c r="CG229" i="14"/>
  <c r="CW229" i="14"/>
  <c r="CY229" i="14"/>
  <c r="CR229" i="14"/>
  <c r="CI229" i="14"/>
  <c r="CM229" i="14"/>
  <c r="AU229" i="14"/>
  <c r="AY229" i="14"/>
  <c r="BS229" i="14"/>
  <c r="BW229" i="14"/>
  <c r="BK229" i="14"/>
  <c r="BO229" i="14"/>
  <c r="CL229" i="14"/>
  <c r="Z229" i="14"/>
  <c r="EM229" i="14"/>
  <c r="T229" i="14"/>
  <c r="AF229" i="14"/>
  <c r="AR229" i="14"/>
  <c r="X229" i="14"/>
  <c r="AJ229" i="14"/>
  <c r="CO229" i="14"/>
  <c r="AC229" i="14"/>
  <c r="CZ229" i="14"/>
  <c r="DL229" i="14"/>
  <c r="DX229" i="14"/>
  <c r="EJ229" i="14"/>
  <c r="DP229" i="14"/>
  <c r="EB229" i="14"/>
  <c r="CB229" i="14"/>
  <c r="P229" i="14"/>
  <c r="BZ229" i="14"/>
  <c r="CP229" i="14"/>
  <c r="CA229" i="14"/>
  <c r="CC229" i="14"/>
  <c r="CS229" i="14"/>
  <c r="CU229" i="14"/>
  <c r="DD229" i="14"/>
  <c r="W229" i="14"/>
  <c r="BR229" i="14"/>
  <c r="BB229" i="14"/>
  <c r="AM229" i="14"/>
  <c r="CK229" i="14"/>
  <c r="EE229" i="14"/>
  <c r="CN229" i="14"/>
  <c r="DC229" i="14"/>
  <c r="CJ229" i="14"/>
  <c r="BV229" i="14"/>
  <c r="DN229" i="14"/>
  <c r="AQ229" i="14"/>
  <c r="Y229" i="14"/>
  <c r="EI229" i="14"/>
  <c r="AB229" i="14"/>
  <c r="DE229" i="14"/>
  <c r="CE229" i="14"/>
  <c r="AX229" i="14"/>
  <c r="BN229" i="14"/>
  <c r="S229" i="14"/>
  <c r="AI229" i="14"/>
  <c r="DK229" i="14"/>
  <c r="EA229" i="14"/>
  <c r="CT229" i="14"/>
  <c r="BT229" i="14"/>
  <c r="AE229" i="14"/>
  <c r="BG229" i="14"/>
  <c r="AT229" i="14"/>
  <c r="DG229" i="14"/>
  <c r="BJ229" i="14"/>
  <c r="DW229" i="14"/>
  <c r="EL229" i="14"/>
  <c r="CD229" i="14"/>
  <c r="DJ307" i="14"/>
  <c r="AS307" i="14"/>
  <c r="AF307" i="14"/>
  <c r="EK307" i="14"/>
  <c r="DU307" i="14"/>
  <c r="DE307" i="14"/>
  <c r="BH307" i="14"/>
  <c r="BU307" i="14"/>
  <c r="CO307" i="14"/>
  <c r="CJ307" i="14"/>
  <c r="DM307" i="14"/>
  <c r="BI307" i="14"/>
  <c r="DY307" i="14"/>
  <c r="Q307" i="14"/>
  <c r="CP307" i="14"/>
  <c r="AI307" i="14"/>
  <c r="DK307" i="14"/>
  <c r="DS307" i="14"/>
  <c r="AK307" i="14"/>
  <c r="CZ307" i="14"/>
  <c r="AT307" i="14"/>
  <c r="AQ307" i="14"/>
  <c r="BM307" i="14"/>
  <c r="AN307" i="14"/>
  <c r="DC307" i="14"/>
  <c r="CU307" i="14"/>
  <c r="BY307" i="14"/>
  <c r="BX307" i="14"/>
  <c r="X307" i="14"/>
  <c r="DT307" i="14"/>
  <c r="AZ307" i="14"/>
  <c r="AR307" i="14"/>
  <c r="W307" i="14"/>
  <c r="DN307" i="14"/>
  <c r="AD307" i="14"/>
  <c r="CI307" i="14"/>
  <c r="EE307" i="14"/>
  <c r="BC307" i="14"/>
  <c r="AU307" i="14"/>
  <c r="EF307" i="14"/>
  <c r="BR307" i="14"/>
  <c r="DO307" i="14"/>
  <c r="CF307" i="14"/>
  <c r="BD307" i="14"/>
  <c r="AV307" i="14"/>
  <c r="AA307" i="14"/>
  <c r="BV307" i="14"/>
  <c r="DA307" i="14"/>
  <c r="DX307" i="14"/>
  <c r="EL307" i="14"/>
  <c r="BN307" i="14"/>
  <c r="AP307" i="14"/>
  <c r="CK307" i="14"/>
  <c r="DI307" i="14"/>
  <c r="DQ307" i="14"/>
  <c r="DL307" i="14"/>
  <c r="AX307" i="14"/>
  <c r="S307" i="14"/>
  <c r="AY307" i="14"/>
  <c r="DH307" i="14"/>
  <c r="AM307" i="14"/>
  <c r="CS307" i="14"/>
  <c r="AW307" i="14"/>
  <c r="BT307" i="14"/>
  <c r="AJ307" i="14"/>
  <c r="N307" i="14"/>
  <c r="AC307" i="14"/>
  <c r="DF307" i="14"/>
  <c r="CH307" i="14"/>
  <c r="BZ307" i="14"/>
  <c r="V307" i="14"/>
  <c r="AH307" i="14"/>
  <c r="BB307" i="14"/>
  <c r="U307" i="14"/>
  <c r="DV307" i="14"/>
  <c r="CL307" i="14"/>
  <c r="CG307" i="14"/>
  <c r="AB307" i="14"/>
  <c r="EJ307" i="14"/>
  <c r="EB307" i="14"/>
  <c r="BG307" i="14"/>
  <c r="CW307" i="14"/>
  <c r="CE307" i="14"/>
  <c r="DP307" i="14"/>
  <c r="AO307" i="14"/>
  <c r="BL307" i="14"/>
  <c r="BJ307" i="14"/>
  <c r="EI307" i="14"/>
  <c r="Y307" i="14"/>
  <c r="CQ307" i="14"/>
  <c r="P307" i="14"/>
  <c r="AE307" i="14"/>
  <c r="CA307" i="14"/>
  <c r="BP307" i="14"/>
  <c r="DG307" i="14"/>
  <c r="CN307" i="14"/>
  <c r="BS307" i="14"/>
  <c r="EG307" i="14"/>
  <c r="BO307" i="14"/>
  <c r="EH307" i="14"/>
  <c r="EC307" i="14"/>
  <c r="CT307" i="14"/>
  <c r="BQ307" i="14"/>
  <c r="CY307" i="14"/>
  <c r="DR307" i="14"/>
  <c r="BK307" i="14"/>
  <c r="CB307" i="14"/>
  <c r="CM307" i="14"/>
  <c r="EM307" i="14"/>
  <c r="BA307" i="14"/>
  <c r="BF307" i="14"/>
  <c r="AL307" i="14"/>
  <c r="DB307" i="14"/>
  <c r="DZ307" i="14"/>
  <c r="CX307" i="14"/>
  <c r="BW307" i="14"/>
  <c r="EA307" i="14"/>
  <c r="T307" i="14"/>
  <c r="CD307" i="14"/>
  <c r="DD307" i="14"/>
  <c r="CV307" i="14"/>
  <c r="R307" i="14"/>
  <c r="DW307" i="14"/>
  <c r="CR307" i="14"/>
  <c r="CC307" i="14"/>
  <c r="AG307" i="14"/>
  <c r="BE307" i="14"/>
  <c r="Z307" i="14"/>
  <c r="ED307" i="14"/>
  <c r="AR214" i="14"/>
  <c r="AN214" i="14"/>
  <c r="BH214" i="14"/>
  <c r="BD214" i="14"/>
  <c r="CU214" i="14"/>
  <c r="CE214" i="14"/>
  <c r="EA214" i="14"/>
  <c r="DO214" i="14"/>
  <c r="EJ214" i="14"/>
  <c r="EF214" i="14"/>
  <c r="U214" i="14"/>
  <c r="Y214" i="14"/>
  <c r="AK214" i="14"/>
  <c r="AS214" i="14"/>
  <c r="AC214" i="14"/>
  <c r="BY214" i="14"/>
  <c r="BB214" i="14"/>
  <c r="CG214" i="14"/>
  <c r="CW214" i="14"/>
  <c r="V214" i="14"/>
  <c r="AX214" i="14"/>
  <c r="DF214" i="14"/>
  <c r="DV214" i="14"/>
  <c r="CB214" i="14"/>
  <c r="DL214" i="14"/>
  <c r="BZ214" i="14"/>
  <c r="CP214" i="14"/>
  <c r="P214" i="14"/>
  <c r="DJ214" i="14"/>
  <c r="ED214" i="14"/>
  <c r="AY214" i="14"/>
  <c r="AZ214" i="14"/>
  <c r="DC214" i="14"/>
  <c r="AQ214" i="14"/>
  <c r="AU214" i="14"/>
  <c r="BG214" i="14"/>
  <c r="BK214" i="14"/>
  <c r="CS214" i="14"/>
  <c r="CC214" i="14"/>
  <c r="DY214" i="14"/>
  <c r="BC214" i="14"/>
  <c r="EI214" i="14"/>
  <c r="EM214" i="14"/>
  <c r="AB214" i="14"/>
  <c r="X214" i="14"/>
  <c r="AI214" i="14"/>
  <c r="S214" i="14"/>
  <c r="BO214" i="14"/>
  <c r="DU214" i="14"/>
  <c r="BW214" i="14"/>
  <c r="CM214" i="14"/>
  <c r="AH214" i="14"/>
  <c r="BN214" i="14"/>
  <c r="DD214" i="14"/>
  <c r="DT214" i="14"/>
  <c r="CV214" i="14"/>
  <c r="EB214" i="14"/>
  <c r="BX214" i="14"/>
  <c r="CN214" i="14"/>
  <c r="AJ214" i="14"/>
  <c r="BP214" i="14"/>
  <c r="DA214" i="14"/>
  <c r="DG214" i="14"/>
  <c r="DM214" i="14"/>
  <c r="DS214" i="14"/>
  <c r="AP214" i="14"/>
  <c r="AT214" i="14"/>
  <c r="BF214" i="14"/>
  <c r="BJ214" i="14"/>
  <c r="CY214" i="14"/>
  <c r="CI214" i="14"/>
  <c r="EE214" i="14"/>
  <c r="DH214" i="14"/>
  <c r="EH214" i="14"/>
  <c r="EL214" i="14"/>
  <c r="AA214" i="14"/>
  <c r="AE214" i="14"/>
  <c r="AG214" i="14"/>
  <c r="Q214" i="14"/>
  <c r="BM214" i="14"/>
  <c r="BI214" i="14"/>
  <c r="BU214" i="14"/>
  <c r="CK214" i="14"/>
  <c r="AL214" i="14"/>
  <c r="BR214" i="14"/>
  <c r="DB214" i="14"/>
  <c r="DR214" i="14"/>
  <c r="CR214" i="14"/>
  <c r="DX214" i="14"/>
  <c r="BV214" i="14"/>
  <c r="CL214" i="14"/>
  <c r="AF214" i="14"/>
  <c r="BL214" i="14"/>
  <c r="DQ214" i="14"/>
  <c r="DW214" i="14"/>
  <c r="EC214" i="14"/>
  <c r="CT214" i="14"/>
  <c r="AO214" i="14"/>
  <c r="DE214" i="14"/>
  <c r="EG214" i="14"/>
  <c r="AM214" i="14"/>
  <c r="CA214" i="14"/>
  <c r="CZ214" i="14"/>
  <c r="BT214" i="14"/>
  <c r="CX214" i="14"/>
  <c r="BA214" i="14"/>
  <c r="CO214" i="14"/>
  <c r="N214" i="14"/>
  <c r="W214" i="14"/>
  <c r="CQ214" i="14"/>
  <c r="DP214" i="14"/>
  <c r="CJ214" i="14"/>
  <c r="CD214" i="14"/>
  <c r="BE214" i="14"/>
  <c r="EK214" i="14"/>
  <c r="Z214" i="14"/>
  <c r="BS214" i="14"/>
  <c r="R214" i="14"/>
  <c r="CF214" i="14"/>
  <c r="T214" i="14"/>
  <c r="CH214" i="14"/>
  <c r="AV214" i="14"/>
  <c r="DK214" i="14"/>
  <c r="AD214" i="14"/>
  <c r="DI214" i="14"/>
  <c r="DN214" i="14"/>
  <c r="DZ214" i="14"/>
  <c r="BQ214" i="14"/>
  <c r="AW214" i="14"/>
  <c r="DC149" i="14"/>
  <c r="DG149" i="14"/>
  <c r="CU149" i="14"/>
  <c r="CY149" i="14"/>
  <c r="CM149" i="14"/>
  <c r="CQ149" i="14"/>
  <c r="AW149" i="14"/>
  <c r="DJ149" i="14"/>
  <c r="BW149" i="14"/>
  <c r="CA149" i="14"/>
  <c r="BO149" i="14"/>
  <c r="BS149" i="14"/>
  <c r="BG149" i="14"/>
  <c r="BK149" i="14"/>
  <c r="AV149" i="14"/>
  <c r="DI149" i="14"/>
  <c r="AQ149" i="14"/>
  <c r="AU149" i="14"/>
  <c r="AI149" i="14"/>
  <c r="AM149" i="14"/>
  <c r="AA149" i="14"/>
  <c r="AE149" i="14"/>
  <c r="BC149" i="14"/>
  <c r="DH149" i="14"/>
  <c r="EI149" i="14"/>
  <c r="EM149" i="14"/>
  <c r="EA149" i="14"/>
  <c r="EE149" i="14"/>
  <c r="DS149" i="14"/>
  <c r="DW149" i="14"/>
  <c r="AX149" i="14"/>
  <c r="DK149" i="14"/>
  <c r="DD149" i="14"/>
  <c r="CP149" i="14"/>
  <c r="CS149" i="14"/>
  <c r="CN149" i="14"/>
  <c r="CG149" i="14"/>
  <c r="R149" i="14"/>
  <c r="BX149" i="14"/>
  <c r="BJ149" i="14"/>
  <c r="BM149" i="14"/>
  <c r="BH149" i="14"/>
  <c r="CF149" i="14"/>
  <c r="Q149" i="14"/>
  <c r="AR149" i="14"/>
  <c r="AD149" i="14"/>
  <c r="AG149" i="14"/>
  <c r="AB149" i="14"/>
  <c r="CE149" i="14"/>
  <c r="P149" i="14"/>
  <c r="EJ149" i="14"/>
  <c r="DV149" i="14"/>
  <c r="DY149" i="14"/>
  <c r="DT149" i="14"/>
  <c r="BZ149" i="14"/>
  <c r="S149" i="14"/>
  <c r="DB149" i="14"/>
  <c r="CW149" i="14"/>
  <c r="CR149" i="14"/>
  <c r="CL149" i="14"/>
  <c r="CC149" i="14"/>
  <c r="DF149" i="14"/>
  <c r="BV149" i="14"/>
  <c r="BQ149" i="14"/>
  <c r="BL149" i="14"/>
  <c r="BF149" i="14"/>
  <c r="CB149" i="14"/>
  <c r="DM149" i="14"/>
  <c r="AP149" i="14"/>
  <c r="AK149" i="14"/>
  <c r="AF149" i="14"/>
  <c r="Z149" i="14"/>
  <c r="CI149" i="14"/>
  <c r="DL149" i="14"/>
  <c r="EH149" i="14"/>
  <c r="EC149" i="14"/>
  <c r="DX149" i="14"/>
  <c r="DR149" i="14"/>
  <c r="CD149" i="14"/>
  <c r="W149" i="14"/>
  <c r="CX149" i="14"/>
  <c r="DA149" i="14"/>
  <c r="CV149" i="14"/>
  <c r="CH149" i="14"/>
  <c r="CK149" i="14"/>
  <c r="BA149" i="14"/>
  <c r="BR149" i="14"/>
  <c r="BU149" i="14"/>
  <c r="BP149" i="14"/>
  <c r="BB149" i="14"/>
  <c r="BE149" i="14"/>
  <c r="AZ149" i="14"/>
  <c r="AL149" i="14"/>
  <c r="AO149" i="14"/>
  <c r="AJ149" i="14"/>
  <c r="V149" i="14"/>
  <c r="Y149" i="14"/>
  <c r="AY149" i="14"/>
  <c r="ED149" i="14"/>
  <c r="EG149" i="14"/>
  <c r="EB149" i="14"/>
  <c r="DN149" i="14"/>
  <c r="DQ149" i="14"/>
  <c r="AT149" i="14"/>
  <c r="DO149" i="14"/>
  <c r="CZ149" i="14"/>
  <c r="N149" i="14"/>
  <c r="BI149" i="14"/>
  <c r="AN149" i="14"/>
  <c r="T149" i="14"/>
  <c r="DU149" i="14"/>
  <c r="CT149" i="14"/>
  <c r="BY149" i="14"/>
  <c r="BD149" i="14"/>
  <c r="AH149" i="14"/>
  <c r="EK149" i="14"/>
  <c r="DP149" i="14"/>
  <c r="CO149" i="14"/>
  <c r="BT149" i="14"/>
  <c r="U149" i="14"/>
  <c r="AC149" i="14"/>
  <c r="EF149" i="14"/>
  <c r="EL149" i="14"/>
  <c r="DE149" i="14"/>
  <c r="CJ149" i="14"/>
  <c r="BN149" i="14"/>
  <c r="AS149" i="14"/>
  <c r="X149" i="14"/>
  <c r="DZ149" i="14"/>
  <c r="CS107" i="14"/>
  <c r="BN107" i="14"/>
  <c r="AG107" i="14"/>
  <c r="DY107" i="14"/>
  <c r="CT107" i="14"/>
  <c r="BO107" i="14"/>
  <c r="AJ107" i="14"/>
  <c r="EB107" i="14"/>
  <c r="CY107" i="14"/>
  <c r="BL107" i="14"/>
  <c r="AM107" i="14"/>
  <c r="EE107" i="14"/>
  <c r="CR107" i="14"/>
  <c r="BM107" i="14"/>
  <c r="AH107" i="14"/>
  <c r="DZ107" i="14"/>
  <c r="CW107" i="14"/>
  <c r="BJ107" i="14"/>
  <c r="AK107" i="14"/>
  <c r="EC107" i="14"/>
  <c r="CP107" i="14"/>
  <c r="CA107" i="14"/>
  <c r="AN107" i="14"/>
  <c r="EF107" i="14"/>
  <c r="T107" i="14"/>
  <c r="U107" i="14"/>
  <c r="BX107" i="14"/>
  <c r="BY107" i="14"/>
  <c r="BP107" i="14"/>
  <c r="BQ107" i="14"/>
  <c r="DP107" i="14"/>
  <c r="BE107" i="14"/>
  <c r="CK107" i="14"/>
  <c r="DW107" i="14"/>
  <c r="Y107" i="14"/>
  <c r="BG107" i="14"/>
  <c r="CL107" i="14"/>
  <c r="BD107" i="14"/>
  <c r="AB107" i="14"/>
  <c r="DT107" i="14"/>
  <c r="CQ107" i="14"/>
  <c r="BF107" i="14"/>
  <c r="AE107" i="14"/>
  <c r="DN107" i="14"/>
  <c r="CJ107" i="14"/>
  <c r="BK107" i="14"/>
  <c r="Z107" i="14"/>
  <c r="DS107" i="14"/>
  <c r="CO107" i="14"/>
  <c r="DQ107" i="14"/>
  <c r="AC107" i="14"/>
  <c r="BI107" i="14"/>
  <c r="CH107" i="14"/>
  <c r="BS107" i="14"/>
  <c r="AF107" i="14"/>
  <c r="DX107" i="14"/>
  <c r="AY107" i="14"/>
  <c r="AT107" i="14"/>
  <c r="AQ107" i="14"/>
  <c r="AL107" i="14"/>
  <c r="AI107" i="14"/>
  <c r="AD107" i="14"/>
  <c r="AA107" i="14"/>
  <c r="V107" i="14"/>
  <c r="R107" i="14"/>
  <c r="CC107" i="14"/>
  <c r="S107" i="14"/>
  <c r="CF107" i="14"/>
  <c r="P107" i="14"/>
  <c r="CI107" i="14"/>
  <c r="Q107" i="14"/>
  <c r="CD107" i="14"/>
  <c r="N107" i="14"/>
  <c r="CG107" i="14"/>
  <c r="EL107" i="14"/>
  <c r="X107" i="14"/>
  <c r="CE107" i="14"/>
  <c r="EI107" i="14"/>
  <c r="EA107" i="14"/>
  <c r="BH107" i="14"/>
  <c r="BV107" i="14"/>
  <c r="EG107" i="14"/>
  <c r="BW107" i="14"/>
  <c r="EJ107" i="14"/>
  <c r="BT107" i="14"/>
  <c r="EM107" i="14"/>
  <c r="BU107" i="14"/>
  <c r="EH107" i="14"/>
  <c r="BR107" i="14"/>
  <c r="EK107" i="14"/>
  <c r="W107" i="14"/>
  <c r="CB107" i="14"/>
  <c r="DL107" i="14"/>
  <c r="DD107" i="14"/>
  <c r="CV107" i="14"/>
  <c r="CN107" i="14"/>
  <c r="DI107" i="14"/>
  <c r="DJ107" i="14"/>
  <c r="DO107" i="14"/>
  <c r="DH107" i="14"/>
  <c r="DM107" i="14"/>
  <c r="DF107" i="14"/>
  <c r="BB107" i="14"/>
  <c r="ED107" i="14"/>
  <c r="DU107" i="14"/>
  <c r="DA107" i="14"/>
  <c r="DB107" i="14"/>
  <c r="DG107" i="14"/>
  <c r="CZ107" i="14"/>
  <c r="DE107" i="14"/>
  <c r="CX107" i="14"/>
  <c r="DK107" i="14"/>
  <c r="CU107" i="14"/>
  <c r="AW107" i="14"/>
  <c r="AZ107" i="14"/>
  <c r="BC107" i="14"/>
  <c r="AX107" i="14"/>
  <c r="BA107" i="14"/>
  <c r="DR107" i="14"/>
  <c r="BZ107" i="14"/>
  <c r="DV107" i="14"/>
  <c r="AO107" i="14"/>
  <c r="AR107" i="14"/>
  <c r="AU107" i="14"/>
  <c r="AP107" i="14"/>
  <c r="AS107" i="14"/>
  <c r="AV107" i="14"/>
  <c r="DC107" i="14"/>
  <c r="CM107" i="14"/>
  <c r="CL122" i="14"/>
  <c r="N122" i="14"/>
  <c r="AT122" i="14"/>
  <c r="DY122" i="14"/>
  <c r="AF122" i="14"/>
  <c r="BS122" i="14"/>
  <c r="AQ122" i="14"/>
  <c r="EJ122" i="14"/>
  <c r="AG122" i="14"/>
  <c r="EG122" i="14"/>
  <c r="AP122" i="14"/>
  <c r="CG122" i="14"/>
  <c r="DM122" i="14"/>
  <c r="S122" i="14"/>
  <c r="AY122" i="14"/>
  <c r="DX122" i="14"/>
  <c r="CY122" i="14"/>
  <c r="EM122" i="14"/>
  <c r="AN122" i="14"/>
  <c r="CE122" i="14"/>
  <c r="DK122" i="14"/>
  <c r="BM122" i="14"/>
  <c r="AR122" i="14"/>
  <c r="ED122" i="14"/>
  <c r="CT122" i="14"/>
  <c r="EE122" i="14"/>
  <c r="DR122" i="14"/>
  <c r="DO122" i="14"/>
  <c r="DB122" i="14"/>
  <c r="DG122" i="14"/>
  <c r="CR122" i="14"/>
  <c r="BQ122" i="14"/>
  <c r="DJ122" i="14"/>
  <c r="CD122" i="14"/>
  <c r="BR122" i="14"/>
  <c r="CX122" i="14"/>
  <c r="DQ122" i="14"/>
  <c r="Z122" i="14"/>
  <c r="BK122" i="14"/>
  <c r="AE122" i="14"/>
  <c r="EB122" i="14"/>
  <c r="CP122" i="14"/>
  <c r="BN122" i="14"/>
  <c r="DD122" i="14"/>
  <c r="EK122" i="14"/>
  <c r="AH122" i="14"/>
  <c r="BW122" i="14"/>
  <c r="DE122" i="14"/>
  <c r="DP122" i="14"/>
  <c r="CV122" i="14"/>
  <c r="BL122" i="14"/>
  <c r="DC122" i="14"/>
  <c r="EI122" i="14"/>
  <c r="CS122" i="14"/>
  <c r="BE122" i="14"/>
  <c r="CK122" i="14"/>
  <c r="DV122" i="14"/>
  <c r="CJ122" i="14"/>
  <c r="AM122" i="14"/>
  <c r="AD122" i="14"/>
  <c r="AC122" i="14"/>
  <c r="CM122" i="14"/>
  <c r="U122" i="14"/>
  <c r="CB122" i="14"/>
  <c r="AS122" i="14"/>
  <c r="Y122" i="14"/>
  <c r="BJ122" i="14"/>
  <c r="AI122" i="14"/>
  <c r="DI122" i="14"/>
  <c r="CI122" i="14"/>
  <c r="BC122" i="14"/>
  <c r="AB122" i="14"/>
  <c r="DT122" i="14"/>
  <c r="CH122" i="14"/>
  <c r="BF122" i="14"/>
  <c r="X122" i="14"/>
  <c r="EC122" i="14"/>
  <c r="AK122" i="14"/>
  <c r="BO122" i="14"/>
  <c r="CC122" i="14"/>
  <c r="DH122" i="14"/>
  <c r="CN122" i="14"/>
  <c r="BD122" i="14"/>
  <c r="CW122" i="14"/>
  <c r="EA122" i="14"/>
  <c r="R122" i="14"/>
  <c r="AW122" i="14"/>
  <c r="W122" i="14"/>
  <c r="DN122" i="14"/>
  <c r="T122" i="14"/>
  <c r="BY122" i="14"/>
  <c r="BP122" i="14"/>
  <c r="BI122" i="14"/>
  <c r="BH122" i="14"/>
  <c r="BA122" i="14"/>
  <c r="CQ122" i="14"/>
  <c r="AJ122" i="14"/>
  <c r="V122" i="14"/>
  <c r="EL122" i="14"/>
  <c r="CU122" i="14"/>
  <c r="EH122" i="14"/>
  <c r="Q122" i="14"/>
  <c r="EF122" i="14"/>
  <c r="AZ122" i="14"/>
  <c r="CA122" i="14"/>
  <c r="BB122" i="14"/>
  <c r="AU122" i="14"/>
  <c r="AX122" i="14"/>
  <c r="BG122" i="14"/>
  <c r="AV122" i="14"/>
  <c r="AO122" i="14"/>
  <c r="AL122" i="14"/>
  <c r="DZ122" i="14"/>
  <c r="BU122" i="14"/>
  <c r="CF122" i="14"/>
  <c r="CO122" i="14"/>
  <c r="BT122" i="14"/>
  <c r="AA122" i="14"/>
  <c r="BZ122" i="14"/>
  <c r="P122" i="14"/>
  <c r="BX122" i="14"/>
  <c r="DU122" i="14"/>
  <c r="BV122" i="14"/>
  <c r="CZ122" i="14"/>
  <c r="DW122" i="14"/>
  <c r="DA122" i="14"/>
  <c r="DS122" i="14"/>
  <c r="DF122" i="14"/>
  <c r="DL122" i="14"/>
  <c r="DR303" i="14"/>
  <c r="DV303" i="14"/>
  <c r="DJ303" i="14"/>
  <c r="DN303" i="14"/>
  <c r="EH303" i="14"/>
  <c r="EL303" i="14"/>
  <c r="AJ303" i="14"/>
  <c r="EB303" i="14"/>
  <c r="EI303" i="14"/>
  <c r="CQ303" i="14"/>
  <c r="DC303" i="14"/>
  <c r="CI303" i="14"/>
  <c r="BW303" i="14"/>
  <c r="DG303" i="14"/>
  <c r="AR303" i="14"/>
  <c r="AL303" i="14"/>
  <c r="CX303" i="14"/>
  <c r="BK303" i="14"/>
  <c r="CU303" i="14"/>
  <c r="BC303" i="14"/>
  <c r="BO303" i="14"/>
  <c r="CA303" i="14"/>
  <c r="AQ303" i="14"/>
  <c r="AS303" i="14"/>
  <c r="DE303" i="14"/>
  <c r="BP303" i="14"/>
  <c r="DS303" i="14"/>
  <c r="V303" i="14"/>
  <c r="DX303" i="14"/>
  <c r="AC303" i="14"/>
  <c r="DT303" i="14"/>
  <c r="AN303" i="14"/>
  <c r="AF303" i="14"/>
  <c r="DQ303" i="14"/>
  <c r="EC303" i="14"/>
  <c r="DI303" i="14"/>
  <c r="DU303" i="14"/>
  <c r="EG303" i="14"/>
  <c r="N303" i="14"/>
  <c r="BS303" i="14"/>
  <c r="EE303" i="14"/>
  <c r="CL303" i="14"/>
  <c r="CP303" i="14"/>
  <c r="CD303" i="14"/>
  <c r="CH303" i="14"/>
  <c r="DB303" i="14"/>
  <c r="DF303" i="14"/>
  <c r="BN303" i="14"/>
  <c r="DZ303" i="14"/>
  <c r="BF303" i="14"/>
  <c r="BJ303" i="14"/>
  <c r="AX303" i="14"/>
  <c r="BB303" i="14"/>
  <c r="BV303" i="14"/>
  <c r="BZ303" i="14"/>
  <c r="BM303" i="14"/>
  <c r="DY303" i="14"/>
  <c r="AE303" i="14"/>
  <c r="AU303" i="14"/>
  <c r="Z303" i="14"/>
  <c r="AP303" i="14"/>
  <c r="Y303" i="14"/>
  <c r="AO303" i="14"/>
  <c r="AY303" i="14"/>
  <c r="CE303" i="14"/>
  <c r="DP303" i="14"/>
  <c r="CN303" i="14"/>
  <c r="DH303" i="14"/>
  <c r="BH303" i="14"/>
  <c r="EF303" i="14"/>
  <c r="U303" i="14"/>
  <c r="EA303" i="14"/>
  <c r="EJ303" i="14"/>
  <c r="CK303" i="14"/>
  <c r="CW303" i="14"/>
  <c r="CC303" i="14"/>
  <c r="CO303" i="14"/>
  <c r="DA303" i="14"/>
  <c r="DM303" i="14"/>
  <c r="BR303" i="14"/>
  <c r="ED303" i="14"/>
  <c r="BE303" i="14"/>
  <c r="BQ303" i="14"/>
  <c r="AW303" i="14"/>
  <c r="BI303" i="14"/>
  <c r="BU303" i="14"/>
  <c r="CG303" i="14"/>
  <c r="BY303" i="14"/>
  <c r="EK303" i="14"/>
  <c r="CV303" i="14"/>
  <c r="AI303" i="14"/>
  <c r="AD303" i="14"/>
  <c r="AT303" i="14"/>
  <c r="AK303" i="14"/>
  <c r="BA303" i="14"/>
  <c r="CR303" i="14"/>
  <c r="T303" i="14"/>
  <c r="DD303" i="14"/>
  <c r="S303" i="14"/>
  <c r="CM303" i="14"/>
  <c r="AB303" i="14"/>
  <c r="CF303" i="14"/>
  <c r="AA303" i="14"/>
  <c r="DK303" i="14"/>
  <c r="DL303" i="14"/>
  <c r="DO303" i="14"/>
  <c r="AM303" i="14"/>
  <c r="CB303" i="14"/>
  <c r="AH303" i="14"/>
  <c r="AV303" i="14"/>
  <c r="AG303" i="14"/>
  <c r="R303" i="14"/>
  <c r="X303" i="14"/>
  <c r="DW303" i="14"/>
  <c r="EM303" i="14"/>
  <c r="CJ303" i="14"/>
  <c r="CZ303" i="14"/>
  <c r="BD303" i="14"/>
  <c r="BT303" i="14"/>
  <c r="W303" i="14"/>
  <c r="Q303" i="14"/>
  <c r="CT303" i="14"/>
  <c r="P303" i="14"/>
  <c r="BX303" i="14"/>
  <c r="AZ303" i="14"/>
  <c r="CY303" i="14"/>
  <c r="CS303" i="14"/>
  <c r="BG303" i="14"/>
  <c r="BL303" i="14"/>
  <c r="AP271" i="14"/>
  <c r="BI271" i="14"/>
  <c r="DA271" i="14"/>
  <c r="EJ271" i="14"/>
  <c r="AQ271" i="14"/>
  <c r="AM271" i="14"/>
  <c r="DU271" i="14"/>
  <c r="BU271" i="14"/>
  <c r="DW271" i="14"/>
  <c r="CO271" i="14"/>
  <c r="BK271" i="14"/>
  <c r="CT271" i="14"/>
  <c r="DQ271" i="14"/>
  <c r="CF271" i="14"/>
  <c r="CW271" i="14"/>
  <c r="CS271" i="14"/>
  <c r="BR271" i="14"/>
  <c r="DI271" i="14"/>
  <c r="EC271" i="14"/>
  <c r="CI271" i="14"/>
  <c r="BS271" i="14"/>
  <c r="EF271" i="14"/>
  <c r="AD271" i="14"/>
  <c r="BW271" i="14"/>
  <c r="DT271" i="14"/>
  <c r="BD271" i="14"/>
  <c r="CV271" i="14"/>
  <c r="DL271" i="14"/>
  <c r="CJ271" i="14"/>
  <c r="AL271" i="14"/>
  <c r="T271" i="14"/>
  <c r="BG271" i="14"/>
  <c r="CL271" i="14"/>
  <c r="Z271" i="14"/>
  <c r="CM271" i="14"/>
  <c r="BT271" i="14"/>
  <c r="BE271" i="14"/>
  <c r="AV271" i="14"/>
  <c r="BP271" i="14"/>
  <c r="DV271" i="14"/>
  <c r="DK271" i="14"/>
  <c r="BY271" i="14"/>
  <c r="DC271" i="14"/>
  <c r="CC271" i="14"/>
  <c r="DM271" i="14"/>
  <c r="AJ271" i="14"/>
  <c r="AY271" i="14"/>
  <c r="AC271" i="14"/>
  <c r="Q271" i="14"/>
  <c r="CU271" i="14"/>
  <c r="X271" i="14"/>
  <c r="CZ271" i="14"/>
  <c r="Y271" i="14"/>
  <c r="DD271" i="14"/>
  <c r="BZ271" i="14"/>
  <c r="EH271" i="14"/>
  <c r="CB271" i="14"/>
  <c r="BV271" i="14"/>
  <c r="CR271" i="14"/>
  <c r="EI271" i="14"/>
  <c r="DN271" i="14"/>
  <c r="ED271" i="14"/>
  <c r="AF271" i="14"/>
  <c r="AU271" i="14"/>
  <c r="DF271" i="14"/>
  <c r="AO271" i="14"/>
  <c r="AZ271" i="14"/>
  <c r="DH271" i="14"/>
  <c r="AN271" i="14"/>
  <c r="AW271" i="14"/>
  <c r="AX271" i="14"/>
  <c r="DJ271" i="14"/>
  <c r="U271" i="14"/>
  <c r="DO271" i="14"/>
  <c r="DZ271" i="14"/>
  <c r="AI271" i="14"/>
  <c r="CA271" i="14"/>
  <c r="BJ271" i="14"/>
  <c r="AT271" i="14"/>
  <c r="CD271" i="14"/>
  <c r="CP271" i="14"/>
  <c r="BO271" i="14"/>
  <c r="P271" i="14"/>
  <c r="EM271" i="14"/>
  <c r="EG271" i="14"/>
  <c r="CQ271" i="14"/>
  <c r="AE271" i="14"/>
  <c r="EA271" i="14"/>
  <c r="AG271" i="14"/>
  <c r="DB271" i="14"/>
  <c r="DR271" i="14"/>
  <c r="BC271" i="14"/>
  <c r="BF271" i="14"/>
  <c r="V271" i="14"/>
  <c r="DS271" i="14"/>
  <c r="S271" i="14"/>
  <c r="AR271" i="14"/>
  <c r="EB271" i="14"/>
  <c r="BM271" i="14"/>
  <c r="CG271" i="14"/>
  <c r="EE271" i="14"/>
  <c r="EK271" i="14"/>
  <c r="BN271" i="14"/>
  <c r="CY271" i="14"/>
  <c r="W271" i="14"/>
  <c r="BB271" i="14"/>
  <c r="N271" i="14"/>
  <c r="BA271" i="14"/>
  <c r="DE271" i="14"/>
  <c r="CE271" i="14"/>
  <c r="EL271" i="14"/>
  <c r="AS271" i="14"/>
  <c r="BQ271" i="14"/>
  <c r="AA271" i="14"/>
  <c r="DP271" i="14"/>
  <c r="CH271" i="14"/>
  <c r="BX271" i="14"/>
  <c r="DX271" i="14"/>
  <c r="BL271" i="14"/>
  <c r="AH271" i="14"/>
  <c r="AK271" i="14"/>
  <c r="DY271" i="14"/>
  <c r="R271" i="14"/>
  <c r="DG271" i="14"/>
  <c r="CX271" i="14"/>
  <c r="CN271" i="14"/>
  <c r="CK271" i="14"/>
  <c r="AB271" i="14"/>
  <c r="BH271" i="14"/>
  <c r="CB119" i="14"/>
  <c r="AV119" i="14"/>
  <c r="P119" i="14"/>
  <c r="AZ119" i="14"/>
  <c r="CI119" i="14"/>
  <c r="DQ119" i="14"/>
  <c r="BW119" i="14"/>
  <c r="DB119" i="14"/>
  <c r="BZ119" i="14"/>
  <c r="AP119" i="14"/>
  <c r="N119" i="14"/>
  <c r="DA119" i="14"/>
  <c r="CG119" i="14"/>
  <c r="AO119" i="14"/>
  <c r="CT119" i="14"/>
  <c r="CH119" i="14"/>
  <c r="Z119" i="14"/>
  <c r="AL119" i="14"/>
  <c r="CK119" i="14"/>
  <c r="DE119" i="14"/>
  <c r="Y119" i="14"/>
  <c r="AS119" i="14"/>
  <c r="CZ119" i="14"/>
  <c r="AX119" i="14"/>
  <c r="EB119" i="14"/>
  <c r="EA119" i="14"/>
  <c r="DT119" i="14"/>
  <c r="DS119" i="14"/>
  <c r="AN119" i="14"/>
  <c r="AU119" i="14"/>
  <c r="DF119" i="14"/>
  <c r="DW119" i="14"/>
  <c r="EF119" i="14"/>
  <c r="DH119" i="14"/>
  <c r="BT119" i="14"/>
  <c r="AT119" i="14"/>
  <c r="EM119" i="14"/>
  <c r="DR119" i="14"/>
  <c r="AY119" i="14"/>
  <c r="CA119" i="14"/>
  <c r="ED119" i="14"/>
  <c r="DK119" i="14"/>
  <c r="BR119" i="14"/>
  <c r="DI119" i="14"/>
  <c r="EK119" i="14"/>
  <c r="DO119" i="14"/>
  <c r="BO119" i="14"/>
  <c r="W119" i="14"/>
  <c r="CD119" i="14"/>
  <c r="BF119" i="14"/>
  <c r="R119" i="14"/>
  <c r="BD119" i="14"/>
  <c r="CC119" i="14"/>
  <c r="DL119" i="14"/>
  <c r="S119" i="14"/>
  <c r="EL119" i="14"/>
  <c r="CU119" i="14"/>
  <c r="CN119" i="14"/>
  <c r="CM119" i="14"/>
  <c r="BI119" i="14"/>
  <c r="T119" i="14"/>
  <c r="CL119" i="14"/>
  <c r="BX119" i="14"/>
  <c r="EI119" i="14"/>
  <c r="AF119" i="14"/>
  <c r="DX119" i="14"/>
  <c r="CY119" i="14"/>
  <c r="BL119" i="14"/>
  <c r="AM119" i="14"/>
  <c r="EE119" i="14"/>
  <c r="BY119" i="14"/>
  <c r="BU119" i="14"/>
  <c r="AD119" i="14"/>
  <c r="DV119" i="14"/>
  <c r="CW119" i="14"/>
  <c r="BJ119" i="14"/>
  <c r="AK119" i="14"/>
  <c r="EC119" i="14"/>
  <c r="CV119" i="14"/>
  <c r="CR119" i="14"/>
  <c r="DP119" i="14"/>
  <c r="EH119" i="14"/>
  <c r="AW119" i="14"/>
  <c r="BV119" i="14"/>
  <c r="BC119" i="14"/>
  <c r="EG119" i="14"/>
  <c r="DM119" i="14"/>
  <c r="BA119" i="14"/>
  <c r="CP119" i="14"/>
  <c r="BP119" i="14"/>
  <c r="CJ119" i="14"/>
  <c r="BH119" i="14"/>
  <c r="DD119" i="14"/>
  <c r="DG119" i="14"/>
  <c r="BS119" i="14"/>
  <c r="CX119" i="14"/>
  <c r="EJ119" i="14"/>
  <c r="X119" i="14"/>
  <c r="AR119" i="14"/>
  <c r="CQ119" i="14"/>
  <c r="DC119" i="14"/>
  <c r="AE119" i="14"/>
  <c r="AQ119" i="14"/>
  <c r="BG119" i="14"/>
  <c r="DJ119" i="14"/>
  <c r="V119" i="14"/>
  <c r="DN119" i="14"/>
  <c r="CO119" i="14"/>
  <c r="BB119" i="14"/>
  <c r="AC119" i="14"/>
  <c r="DU119" i="14"/>
  <c r="BQ119" i="14"/>
  <c r="BM119" i="14"/>
  <c r="AH119" i="14"/>
  <c r="DZ119" i="14"/>
  <c r="CS119" i="14"/>
  <c r="BN119" i="14"/>
  <c r="AG119" i="14"/>
  <c r="DY119" i="14"/>
  <c r="U119" i="14"/>
  <c r="Q119" i="14"/>
  <c r="AJ119" i="14"/>
  <c r="AI119" i="14"/>
  <c r="AB119" i="14"/>
  <c r="AA119" i="14"/>
  <c r="CF119" i="14"/>
  <c r="CE119" i="14"/>
  <c r="BE119" i="14"/>
  <c r="BK119" i="14"/>
  <c r="DV346" i="14"/>
  <c r="DZ346" i="14"/>
  <c r="DN346" i="14"/>
  <c r="DR346" i="14"/>
  <c r="EL346" i="14"/>
  <c r="S346" i="14"/>
  <c r="AR346" i="14"/>
  <c r="DD346" i="14"/>
  <c r="BK346" i="14"/>
  <c r="BO346" i="14"/>
  <c r="BC346" i="14"/>
  <c r="BG346" i="14"/>
  <c r="CA346" i="14"/>
  <c r="CE346" i="14"/>
  <c r="AL346" i="14"/>
  <c r="CX346" i="14"/>
  <c r="AE346" i="14"/>
  <c r="AI346" i="14"/>
  <c r="W346" i="14"/>
  <c r="AA346" i="14"/>
  <c r="AU346" i="14"/>
  <c r="AY346" i="14"/>
  <c r="AS346" i="14"/>
  <c r="DE346" i="14"/>
  <c r="CP346" i="14"/>
  <c r="DF346" i="14"/>
  <c r="CV346" i="14"/>
  <c r="DL346" i="14"/>
  <c r="CQ346" i="14"/>
  <c r="DG346" i="14"/>
  <c r="CW346" i="14"/>
  <c r="CO346" i="14"/>
  <c r="EC346" i="14"/>
  <c r="DY346" i="14"/>
  <c r="DU346" i="14"/>
  <c r="DQ346" i="14"/>
  <c r="N346" i="14"/>
  <c r="R346" i="14"/>
  <c r="CZ346" i="14"/>
  <c r="CB346" i="14"/>
  <c r="BJ346" i="14"/>
  <c r="BN346" i="14"/>
  <c r="BB346" i="14"/>
  <c r="BF346" i="14"/>
  <c r="BZ346" i="14"/>
  <c r="CD346" i="14"/>
  <c r="AP346" i="14"/>
  <c r="DB346" i="14"/>
  <c r="AD346" i="14"/>
  <c r="AH346" i="14"/>
  <c r="V346" i="14"/>
  <c r="Z346" i="14"/>
  <c r="AT346" i="14"/>
  <c r="AX346" i="14"/>
  <c r="AO346" i="14"/>
  <c r="DA346" i="14"/>
  <c r="CT346" i="14"/>
  <c r="DJ346" i="14"/>
  <c r="P346" i="14"/>
  <c r="X346" i="14"/>
  <c r="CU346" i="14"/>
  <c r="DK346" i="14"/>
  <c r="DM346" i="14"/>
  <c r="EE346" i="14"/>
  <c r="EB346" i="14"/>
  <c r="AF346" i="14"/>
  <c r="DT346" i="14"/>
  <c r="CJ346" i="14"/>
  <c r="U346" i="14"/>
  <c r="Q346" i="14"/>
  <c r="EJ346" i="14"/>
  <c r="BX346" i="14"/>
  <c r="BQ346" i="14"/>
  <c r="BM346" i="14"/>
  <c r="BI346" i="14"/>
  <c r="BE346" i="14"/>
  <c r="CG346" i="14"/>
  <c r="CC346" i="14"/>
  <c r="ED346" i="14"/>
  <c r="BR346" i="14"/>
  <c r="AK346" i="14"/>
  <c r="AG346" i="14"/>
  <c r="AC346" i="14"/>
  <c r="Y346" i="14"/>
  <c r="BA346" i="14"/>
  <c r="AW346" i="14"/>
  <c r="EK346" i="14"/>
  <c r="BY346" i="14"/>
  <c r="CH346" i="14"/>
  <c r="AQ346" i="14"/>
  <c r="CN346" i="14"/>
  <c r="EI346" i="14"/>
  <c r="CI346" i="14"/>
  <c r="AM346" i="14"/>
  <c r="CS346" i="14"/>
  <c r="CK346" i="14"/>
  <c r="DW346" i="14"/>
  <c r="EA346" i="14"/>
  <c r="DO346" i="14"/>
  <c r="DS346" i="14"/>
  <c r="EM346" i="14"/>
  <c r="T346" i="14"/>
  <c r="AV346" i="14"/>
  <c r="CR346" i="14"/>
  <c r="DX346" i="14"/>
  <c r="BP346" i="14"/>
  <c r="BL346" i="14"/>
  <c r="BH346" i="14"/>
  <c r="DP346" i="14"/>
  <c r="CF346" i="14"/>
  <c r="BT346" i="14"/>
  <c r="EH346" i="14"/>
  <c r="BV346" i="14"/>
  <c r="AJ346" i="14"/>
  <c r="AN346" i="14"/>
  <c r="AB346" i="14"/>
  <c r="DH346" i="14"/>
  <c r="AZ346" i="14"/>
  <c r="BD346" i="14"/>
  <c r="EG346" i="14"/>
  <c r="BU346" i="14"/>
  <c r="CL346" i="14"/>
  <c r="DC346" i="14"/>
  <c r="EF346" i="14"/>
  <c r="BW346" i="14"/>
  <c r="CM346" i="14"/>
  <c r="CY346" i="14"/>
  <c r="DI346" i="14"/>
  <c r="BS346" i="14"/>
  <c r="BK333" i="14"/>
  <c r="BH333" i="14"/>
  <c r="CA333" i="14"/>
  <c r="BP333" i="14"/>
  <c r="AA333" i="14"/>
  <c r="BW333" i="14"/>
  <c r="BG333" i="14"/>
  <c r="CR333" i="14"/>
  <c r="CQ333" i="14"/>
  <c r="BX333" i="14"/>
  <c r="DG333" i="14"/>
  <c r="T333" i="14"/>
  <c r="CM333" i="14"/>
  <c r="EI333" i="14"/>
  <c r="DS333" i="14"/>
  <c r="CT333" i="14"/>
  <c r="AI333" i="14"/>
  <c r="AY333" i="14"/>
  <c r="EK333" i="14"/>
  <c r="AS333" i="14"/>
  <c r="AB333" i="14"/>
  <c r="S333" i="14"/>
  <c r="BY333" i="14"/>
  <c r="DD333" i="14"/>
  <c r="AR333" i="14"/>
  <c r="AZ333" i="14"/>
  <c r="CN333" i="14"/>
  <c r="CX333" i="14"/>
  <c r="DT333" i="14"/>
  <c r="W333" i="14"/>
  <c r="CV333" i="14"/>
  <c r="BS333" i="14"/>
  <c r="BF333" i="14"/>
  <c r="BJ333" i="14"/>
  <c r="BV333" i="14"/>
  <c r="BZ333" i="14"/>
  <c r="R333" i="14"/>
  <c r="BN333" i="14"/>
  <c r="AX333" i="14"/>
  <c r="AF333" i="14"/>
  <c r="CL333" i="14"/>
  <c r="CP333" i="14"/>
  <c r="DB333" i="14"/>
  <c r="DF333" i="14"/>
  <c r="CD333" i="14"/>
  <c r="DZ333" i="14"/>
  <c r="DJ333" i="14"/>
  <c r="AH333" i="14"/>
  <c r="Z333" i="14"/>
  <c r="AP333" i="14"/>
  <c r="CC333" i="14"/>
  <c r="DI333" i="14"/>
  <c r="DQ333" i="14"/>
  <c r="EG333" i="14"/>
  <c r="Q333" i="14"/>
  <c r="AW333" i="14"/>
  <c r="Y333" i="14"/>
  <c r="AO333" i="14"/>
  <c r="CI333" i="14"/>
  <c r="DO333" i="14"/>
  <c r="DR333" i="14"/>
  <c r="DC333" i="14"/>
  <c r="BC333" i="14"/>
  <c r="DL333" i="14"/>
  <c r="EJ333" i="14"/>
  <c r="BE333" i="14"/>
  <c r="BQ333" i="14"/>
  <c r="BU333" i="14"/>
  <c r="CG333" i="14"/>
  <c r="P333" i="14"/>
  <c r="BL333" i="14"/>
  <c r="AV333" i="14"/>
  <c r="CY333" i="14"/>
  <c r="CK333" i="14"/>
  <c r="CW333" i="14"/>
  <c r="DA333" i="14"/>
  <c r="DM333" i="14"/>
  <c r="CB333" i="14"/>
  <c r="DX333" i="14"/>
  <c r="DH333" i="14"/>
  <c r="CS333" i="14"/>
  <c r="X333" i="14"/>
  <c r="AN333" i="14"/>
  <c r="CO333" i="14"/>
  <c r="DU333" i="14"/>
  <c r="DW333" i="14"/>
  <c r="EM333" i="14"/>
  <c r="AC333" i="14"/>
  <c r="BI333" i="14"/>
  <c r="AE333" i="14"/>
  <c r="AU333" i="14"/>
  <c r="EB333" i="14"/>
  <c r="CF333" i="14"/>
  <c r="EH333" i="14"/>
  <c r="DP333" i="14"/>
  <c r="DV333" i="14"/>
  <c r="EA333" i="14"/>
  <c r="CE333" i="14"/>
  <c r="AM333" i="14"/>
  <c r="DK333" i="14"/>
  <c r="AG333" i="14"/>
  <c r="AL333" i="14"/>
  <c r="AQ333" i="14"/>
  <c r="DE333" i="14"/>
  <c r="U333" i="14"/>
  <c r="BD333" i="14"/>
  <c r="V333" i="14"/>
  <c r="CJ333" i="14"/>
  <c r="CH333" i="14"/>
  <c r="AD333" i="14"/>
  <c r="EC333" i="14"/>
  <c r="AK333" i="14"/>
  <c r="AJ333" i="14"/>
  <c r="BO333" i="14"/>
  <c r="BR333" i="14"/>
  <c r="CU333" i="14"/>
  <c r="ED333" i="14"/>
  <c r="AT333" i="14"/>
  <c r="N333" i="14"/>
  <c r="BA333" i="14"/>
  <c r="EF333" i="14"/>
  <c r="CZ333" i="14"/>
  <c r="EE333" i="14"/>
  <c r="DN333" i="14"/>
  <c r="EL333" i="14"/>
  <c r="BT333" i="14"/>
  <c r="DY333" i="14"/>
  <c r="BB333" i="14"/>
  <c r="BM333" i="14"/>
  <c r="CK140" i="14"/>
  <c r="BF140" i="14"/>
  <c r="Y140" i="14"/>
  <c r="DQ140" i="14"/>
  <c r="CL140" i="14"/>
  <c r="BW140" i="14"/>
  <c r="BV140" i="14"/>
  <c r="BZ140" i="14"/>
  <c r="CY140" i="14"/>
  <c r="BL140" i="14"/>
  <c r="AM140" i="14"/>
  <c r="EE140" i="14"/>
  <c r="CR140" i="14"/>
  <c r="BM140" i="14"/>
  <c r="AH140" i="14"/>
  <c r="AL140" i="14"/>
  <c r="DE140" i="14"/>
  <c r="BR140" i="14"/>
  <c r="AS140" i="14"/>
  <c r="EK140" i="14"/>
  <c r="CX140" i="14"/>
  <c r="BS140" i="14"/>
  <c r="Z140" i="14"/>
  <c r="AD140" i="14"/>
  <c r="CM140" i="14"/>
  <c r="CN140" i="14"/>
  <c r="AI140" i="14"/>
  <c r="CE140" i="14"/>
  <c r="CZ140" i="14"/>
  <c r="DF140" i="14"/>
  <c r="EI140" i="14"/>
  <c r="V140" i="14"/>
  <c r="CC140" i="14"/>
  <c r="AP140" i="14"/>
  <c r="Q140" i="14"/>
  <c r="DA140" i="14"/>
  <c r="CD140" i="14"/>
  <c r="BO140" i="14"/>
  <c r="AV140" i="14"/>
  <c r="DN140" i="14"/>
  <c r="CQ140" i="14"/>
  <c r="BD140" i="14"/>
  <c r="AE140" i="14"/>
  <c r="DW140" i="14"/>
  <c r="CJ140" i="14"/>
  <c r="BE140" i="14"/>
  <c r="DZ140" i="14"/>
  <c r="ED140" i="14"/>
  <c r="CW140" i="14"/>
  <c r="BJ140" i="14"/>
  <c r="AK140" i="14"/>
  <c r="EC140" i="14"/>
  <c r="CP140" i="14"/>
  <c r="BK140" i="14"/>
  <c r="DR140" i="14"/>
  <c r="DV140" i="14"/>
  <c r="AZ140" i="14"/>
  <c r="BA140" i="14"/>
  <c r="DB140" i="14"/>
  <c r="DH140" i="14"/>
  <c r="DL140" i="14"/>
  <c r="DC140" i="14"/>
  <c r="DD140" i="14"/>
  <c r="CU140" i="14"/>
  <c r="EG140" i="14"/>
  <c r="BH140" i="14"/>
  <c r="BU140" i="14"/>
  <c r="DO140" i="14"/>
  <c r="EH140" i="14"/>
  <c r="AY140" i="14"/>
  <c r="BT140" i="14"/>
  <c r="CF140" i="14"/>
  <c r="CI140" i="14"/>
  <c r="AN140" i="14"/>
  <c r="W140" i="14"/>
  <c r="DG140" i="14"/>
  <c r="CB140" i="14"/>
  <c r="AO140" i="14"/>
  <c r="AF140" i="14"/>
  <c r="AR140" i="14"/>
  <c r="CO140" i="14"/>
  <c r="AT140" i="14"/>
  <c r="AC140" i="14"/>
  <c r="DM140" i="14"/>
  <c r="CH140" i="14"/>
  <c r="AU140" i="14"/>
  <c r="X140" i="14"/>
  <c r="AJ140" i="14"/>
  <c r="AA140" i="14"/>
  <c r="P140" i="14"/>
  <c r="T140" i="14"/>
  <c r="U140" i="14"/>
  <c r="BP140" i="14"/>
  <c r="BX140" i="14"/>
  <c r="BY140" i="14"/>
  <c r="EA140" i="14"/>
  <c r="CS140" i="14"/>
  <c r="BN140" i="14"/>
  <c r="AG140" i="14"/>
  <c r="DY140" i="14"/>
  <c r="CT140" i="14"/>
  <c r="S140" i="14"/>
  <c r="DT140" i="14"/>
  <c r="BC140" i="14"/>
  <c r="DI140" i="14"/>
  <c r="EM140" i="14"/>
  <c r="BG140" i="14"/>
  <c r="CA140" i="14"/>
  <c r="BI140" i="14"/>
  <c r="EF140" i="14"/>
  <c r="DS140" i="14"/>
  <c r="DX140" i="14"/>
  <c r="EJ140" i="14"/>
  <c r="N140" i="14"/>
  <c r="AX140" i="14"/>
  <c r="CG140" i="14"/>
  <c r="BB140" i="14"/>
  <c r="EL140" i="14"/>
  <c r="DJ140" i="14"/>
  <c r="DP140" i="14"/>
  <c r="EB140" i="14"/>
  <c r="DK140" i="14"/>
  <c r="AB140" i="14"/>
  <c r="DU140" i="14"/>
  <c r="AW140" i="14"/>
  <c r="CV140" i="14"/>
  <c r="AQ140" i="14"/>
  <c r="R140" i="14"/>
  <c r="BQ140" i="14"/>
  <c r="U340" i="14"/>
  <c r="BA340" i="14"/>
  <c r="CF340" i="14"/>
  <c r="DL340" i="14"/>
  <c r="N340" i="14"/>
  <c r="AT340" i="14"/>
  <c r="DU340" i="14"/>
  <c r="DQ340" i="14"/>
  <c r="S340" i="14"/>
  <c r="AY340" i="14"/>
  <c r="CD340" i="14"/>
  <c r="DJ340" i="14"/>
  <c r="T340" i="14"/>
  <c r="AZ340" i="14"/>
  <c r="DM340" i="14"/>
  <c r="DI340" i="14"/>
  <c r="Q340" i="14"/>
  <c r="AW340" i="14"/>
  <c r="AF340" i="14"/>
  <c r="AV340" i="14"/>
  <c r="R340" i="14"/>
  <c r="AX340" i="14"/>
  <c r="AM340" i="14"/>
  <c r="CX340" i="14"/>
  <c r="AU340" i="14"/>
  <c r="CB340" i="14"/>
  <c r="CW340" i="14"/>
  <c r="P340" i="14"/>
  <c r="CV340" i="14"/>
  <c r="CZ340" i="14"/>
  <c r="BC340" i="14"/>
  <c r="X340" i="14"/>
  <c r="BY340" i="14"/>
  <c r="AS340" i="14"/>
  <c r="EJ340" i="14"/>
  <c r="AQ340" i="14"/>
  <c r="BR340" i="14"/>
  <c r="CS340" i="14"/>
  <c r="AA340" i="14"/>
  <c r="DW340" i="14"/>
  <c r="BW340" i="14"/>
  <c r="AK340" i="14"/>
  <c r="EH340" i="14"/>
  <c r="AI340" i="14"/>
  <c r="BX340" i="14"/>
  <c r="AO340" i="14"/>
  <c r="CE340" i="14"/>
  <c r="CP340" i="14"/>
  <c r="BU340" i="14"/>
  <c r="DD340" i="14"/>
  <c r="DP340" i="14"/>
  <c r="DB340" i="14"/>
  <c r="BV340" i="14"/>
  <c r="AG340" i="14"/>
  <c r="EI340" i="14"/>
  <c r="W340" i="14"/>
  <c r="BZ340" i="14"/>
  <c r="EC340" i="14"/>
  <c r="ED340" i="14"/>
  <c r="AL340" i="14"/>
  <c r="DV340" i="14"/>
  <c r="EA340" i="14"/>
  <c r="V340" i="14"/>
  <c r="DA340" i="14"/>
  <c r="BQ340" i="14"/>
  <c r="AR340" i="14"/>
  <c r="EB340" i="14"/>
  <c r="AP340" i="14"/>
  <c r="BJ340" i="14"/>
  <c r="AN340" i="14"/>
  <c r="DS340" i="14"/>
  <c r="CA340" i="14"/>
  <c r="BO340" i="14"/>
  <c r="AJ340" i="14"/>
  <c r="DZ340" i="14"/>
  <c r="AH340" i="14"/>
  <c r="BP340" i="14"/>
  <c r="DX340" i="14"/>
  <c r="DK340" i="14"/>
  <c r="DG340" i="14"/>
  <c r="BM340" i="14"/>
  <c r="DE340" i="14"/>
  <c r="BD340" i="14"/>
  <c r="DC340" i="14"/>
  <c r="BN340" i="14"/>
  <c r="BL340" i="14"/>
  <c r="AE340" i="14"/>
  <c r="EE340" i="14"/>
  <c r="DF340" i="14"/>
  <c r="DY340" i="14"/>
  <c r="CU340" i="14"/>
  <c r="CY340" i="14"/>
  <c r="CT340" i="14"/>
  <c r="DO340" i="14"/>
  <c r="DN340" i="14"/>
  <c r="AD340" i="14"/>
  <c r="AB340" i="14"/>
  <c r="AC340" i="14"/>
  <c r="Z340" i="14"/>
  <c r="CG340" i="14"/>
  <c r="EF340" i="14"/>
  <c r="EK340" i="14"/>
  <c r="BS340" i="14"/>
  <c r="CH340" i="14"/>
  <c r="DT340" i="14"/>
  <c r="Y340" i="14"/>
  <c r="DR340" i="14"/>
  <c r="CC340" i="14"/>
  <c r="DH340" i="14"/>
  <c r="EG340" i="14"/>
  <c r="BT340" i="14"/>
  <c r="CI340" i="14"/>
  <c r="CN340" i="14"/>
  <c r="CO340" i="14"/>
  <c r="CL340" i="14"/>
  <c r="CM340" i="14"/>
  <c r="CR340" i="14"/>
  <c r="CK340" i="14"/>
  <c r="EL340" i="14"/>
  <c r="BK340" i="14"/>
  <c r="CQ340" i="14"/>
  <c r="BH340" i="14"/>
  <c r="CJ340" i="14"/>
  <c r="BI340" i="14"/>
  <c r="BE340" i="14"/>
  <c r="BB340" i="14"/>
  <c r="BF340" i="14"/>
  <c r="BG340" i="14"/>
  <c r="EM340" i="14"/>
  <c r="BY125" i="14"/>
  <c r="BU125" i="14"/>
  <c r="EB125" i="14"/>
  <c r="DX125" i="14"/>
  <c r="CN125" i="14"/>
  <c r="CJ125" i="14"/>
  <c r="U125" i="14"/>
  <c r="CF125" i="14"/>
  <c r="EK125" i="14"/>
  <c r="EG125" i="14"/>
  <c r="BQ125" i="14"/>
  <c r="BM125" i="14"/>
  <c r="AC125" i="14"/>
  <c r="Y125" i="14"/>
  <c r="BC125" i="14"/>
  <c r="DV125" i="14"/>
  <c r="DE125" i="14"/>
  <c r="DA125" i="14"/>
  <c r="AK125" i="14"/>
  <c r="AG125" i="14"/>
  <c r="DT125" i="14"/>
  <c r="DP125" i="14"/>
  <c r="N125" i="14"/>
  <c r="CG125" i="14"/>
  <c r="CW125" i="14"/>
  <c r="AV125" i="14"/>
  <c r="CV125" i="14"/>
  <c r="T125" i="14"/>
  <c r="AN125" i="14"/>
  <c r="BK125" i="14"/>
  <c r="DK125" i="14"/>
  <c r="BF125" i="14"/>
  <c r="BX125" i="14"/>
  <c r="BT125" i="14"/>
  <c r="EA125" i="14"/>
  <c r="EE125" i="14"/>
  <c r="CM125" i="14"/>
  <c r="CQ125" i="14"/>
  <c r="Q125" i="14"/>
  <c r="CB125" i="14"/>
  <c r="EJ125" i="14"/>
  <c r="EF125" i="14"/>
  <c r="BP125" i="14"/>
  <c r="BL125" i="14"/>
  <c r="AB125" i="14"/>
  <c r="X125" i="14"/>
  <c r="S125" i="14"/>
  <c r="CD125" i="14"/>
  <c r="DD125" i="14"/>
  <c r="CZ125" i="14"/>
  <c r="AJ125" i="14"/>
  <c r="AF125" i="14"/>
  <c r="DS125" i="14"/>
  <c r="DW125" i="14"/>
  <c r="R125" i="14"/>
  <c r="CC125" i="14"/>
  <c r="CS125" i="14"/>
  <c r="DO125" i="14"/>
  <c r="CR125" i="14"/>
  <c r="CE125" i="14"/>
  <c r="CU125" i="14"/>
  <c r="P125" i="14"/>
  <c r="CX125" i="14"/>
  <c r="AU125" i="14"/>
  <c r="ED125" i="14"/>
  <c r="BW125" i="14"/>
  <c r="CA125" i="14"/>
  <c r="DZ125" i="14"/>
  <c r="EL125" i="14"/>
  <c r="CL125" i="14"/>
  <c r="BA125" i="14"/>
  <c r="DL125" i="14"/>
  <c r="CH125" i="14"/>
  <c r="EI125" i="14"/>
  <c r="EM125" i="14"/>
  <c r="BO125" i="14"/>
  <c r="BS125" i="14"/>
  <c r="AA125" i="14"/>
  <c r="AE125" i="14"/>
  <c r="W125" i="14"/>
  <c r="BB125" i="14"/>
  <c r="DC125" i="14"/>
  <c r="DG125" i="14"/>
  <c r="AI125" i="14"/>
  <c r="AM125" i="14"/>
  <c r="DR125" i="14"/>
  <c r="BJ125" i="14"/>
  <c r="DM125" i="14"/>
  <c r="AT125" i="14"/>
  <c r="BI125" i="14"/>
  <c r="AS125" i="14"/>
  <c r="BH125" i="14"/>
  <c r="DN125" i="14"/>
  <c r="CY125" i="14"/>
  <c r="CI125" i="14"/>
  <c r="BZ125" i="14"/>
  <c r="AZ125" i="14"/>
  <c r="DF125" i="14"/>
  <c r="CO125" i="14"/>
  <c r="BR125" i="14"/>
  <c r="V125" i="14"/>
  <c r="AL125" i="14"/>
  <c r="DU125" i="14"/>
  <c r="AP125" i="14"/>
  <c r="AR125" i="14"/>
  <c r="BV125" i="14"/>
  <c r="CK125" i="14"/>
  <c r="EH125" i="14"/>
  <c r="Z125" i="14"/>
  <c r="DB125" i="14"/>
  <c r="DQ125" i="14"/>
  <c r="BE125" i="14"/>
  <c r="BG125" i="14"/>
  <c r="EC125" i="14"/>
  <c r="AW125" i="14"/>
  <c r="CP125" i="14"/>
  <c r="AY125" i="14"/>
  <c r="AD125" i="14"/>
  <c r="AX125" i="14"/>
  <c r="AO125" i="14"/>
  <c r="CT125" i="14"/>
  <c r="DH125" i="14"/>
  <c r="DI125" i="14"/>
  <c r="BN125" i="14"/>
  <c r="BD125" i="14"/>
  <c r="DJ125" i="14"/>
  <c r="AQ125" i="14"/>
  <c r="DY125" i="14"/>
  <c r="AH125" i="14"/>
  <c r="CB196" i="14"/>
  <c r="AV196" i="14"/>
  <c r="R196" i="14"/>
  <c r="DI196" i="14"/>
  <c r="CC196" i="14"/>
  <c r="AW196" i="14"/>
  <c r="Q196" i="14"/>
  <c r="DH196" i="14"/>
  <c r="CH196" i="14"/>
  <c r="BB196" i="14"/>
  <c r="P196" i="14"/>
  <c r="EG196" i="14"/>
  <c r="BW196" i="14"/>
  <c r="AI196" i="14"/>
  <c r="EK196" i="14"/>
  <c r="DZ196" i="14"/>
  <c r="CT196" i="14"/>
  <c r="AB196" i="14"/>
  <c r="DC196" i="14"/>
  <c r="BS196" i="14"/>
  <c r="CW196" i="14"/>
  <c r="DB196" i="14"/>
  <c r="BN196" i="14"/>
  <c r="EA196" i="14"/>
  <c r="CE196" i="14"/>
  <c r="AU196" i="14"/>
  <c r="DT196" i="14"/>
  <c r="AR196" i="14"/>
  <c r="DN196" i="14"/>
  <c r="BG196" i="14"/>
  <c r="EM196" i="14"/>
  <c r="X196" i="14"/>
  <c r="DQ196" i="14"/>
  <c r="EF196" i="14"/>
  <c r="Y196" i="14"/>
  <c r="DP196" i="14"/>
  <c r="N196" i="14"/>
  <c r="AD196" i="14"/>
  <c r="DW196" i="14"/>
  <c r="DS196" i="14"/>
  <c r="BO196" i="14"/>
  <c r="BX196" i="14"/>
  <c r="CF196" i="14"/>
  <c r="AC196" i="14"/>
  <c r="EH196" i="14"/>
  <c r="BV196" i="14"/>
  <c r="AH196" i="14"/>
  <c r="T196" i="14"/>
  <c r="EL196" i="14"/>
  <c r="S196" i="14"/>
  <c r="AG196" i="14"/>
  <c r="CI196" i="14"/>
  <c r="CN196" i="14"/>
  <c r="EI196" i="14"/>
  <c r="EB196" i="14"/>
  <c r="BL196" i="14"/>
  <c r="CY196" i="14"/>
  <c r="DA196" i="14"/>
  <c r="BM196" i="14"/>
  <c r="DU196" i="14"/>
  <c r="CZ196" i="14"/>
  <c r="BR196" i="14"/>
  <c r="CX196" i="14"/>
  <c r="BF196" i="14"/>
  <c r="DE196" i="14"/>
  <c r="BK196" i="14"/>
  <c r="DV196" i="14"/>
  <c r="BP196" i="14"/>
  <c r="BA196" i="14"/>
  <c r="U196" i="14"/>
  <c r="ED196" i="14"/>
  <c r="CD196" i="14"/>
  <c r="DK196" i="14"/>
  <c r="CG196" i="14"/>
  <c r="BZ196" i="14"/>
  <c r="DO196" i="14"/>
  <c r="CO196" i="14"/>
  <c r="BH196" i="14"/>
  <c r="V196" i="14"/>
  <c r="EC196" i="14"/>
  <c r="BD196" i="14"/>
  <c r="BU196" i="14"/>
  <c r="CK196" i="14"/>
  <c r="BE196" i="14"/>
  <c r="BT196" i="14"/>
  <c r="CJ196" i="14"/>
  <c r="BJ196" i="14"/>
  <c r="CA196" i="14"/>
  <c r="AP196" i="14"/>
  <c r="CM196" i="14"/>
  <c r="AA196" i="14"/>
  <c r="DD196" i="14"/>
  <c r="AZ196" i="14"/>
  <c r="CQ196" i="14"/>
  <c r="AQ196" i="14"/>
  <c r="DL196" i="14"/>
  <c r="AX196" i="14"/>
  <c r="DG196" i="14"/>
  <c r="AY196" i="14"/>
  <c r="DJ196" i="14"/>
  <c r="BI196" i="14"/>
  <c r="AS196" i="14"/>
  <c r="BY196" i="14"/>
  <c r="CV196" i="14"/>
  <c r="DM196" i="14"/>
  <c r="AN196" i="14"/>
  <c r="DY196" i="14"/>
  <c r="AF196" i="14"/>
  <c r="AO196" i="14"/>
  <c r="DX196" i="14"/>
  <c r="CU196" i="14"/>
  <c r="AT196" i="14"/>
  <c r="EE196" i="14"/>
  <c r="AJ196" i="14"/>
  <c r="EJ196" i="14"/>
  <c r="AM196" i="14"/>
  <c r="CL196" i="14"/>
  <c r="AL196" i="14"/>
  <c r="CS196" i="14"/>
  <c r="AE196" i="14"/>
  <c r="CP196" i="14"/>
  <c r="Z196" i="14"/>
  <c r="AK196" i="14"/>
  <c r="BQ196" i="14"/>
  <c r="DF196" i="14"/>
  <c r="CR196" i="14"/>
  <c r="W196" i="14"/>
  <c r="DR196" i="14"/>
  <c r="BC196" i="14"/>
  <c r="BS278" i="14"/>
  <c r="BA278" i="14"/>
  <c r="AO278" i="14"/>
  <c r="AX278" i="14"/>
  <c r="R278" i="14"/>
  <c r="DJ278" i="14"/>
  <c r="Y278" i="14"/>
  <c r="AB278" i="14"/>
  <c r="BG278" i="14"/>
  <c r="CO278" i="14"/>
  <c r="DT278" i="14"/>
  <c r="W278" i="14"/>
  <c r="BB278" i="14"/>
  <c r="CH278" i="14"/>
  <c r="DU278" i="14"/>
  <c r="CJ278" i="14"/>
  <c r="DZ278" i="14"/>
  <c r="BP278" i="14"/>
  <c r="EA278" i="14"/>
  <c r="V278" i="14"/>
  <c r="CI278" i="14"/>
  <c r="CC278" i="14"/>
  <c r="DA278" i="14"/>
  <c r="AP278" i="14"/>
  <c r="DC278" i="14"/>
  <c r="DY278" i="14"/>
  <c r="BK278" i="14"/>
  <c r="DQ278" i="14"/>
  <c r="DH278" i="14"/>
  <c r="AQ278" i="14"/>
  <c r="BV278" i="14"/>
  <c r="DB278" i="14"/>
  <c r="DX278" i="14"/>
  <c r="S278" i="14"/>
  <c r="AN278" i="14"/>
  <c r="CF278" i="14"/>
  <c r="BU278" i="14"/>
  <c r="N278" i="14"/>
  <c r="P278" i="14"/>
  <c r="CG278" i="14"/>
  <c r="DG278" i="14"/>
  <c r="AT278" i="14"/>
  <c r="DF278" i="14"/>
  <c r="AU278" i="14"/>
  <c r="BL278" i="14"/>
  <c r="BY278" i="14"/>
  <c r="ED278" i="14"/>
  <c r="AG278" i="14"/>
  <c r="CS278" i="14"/>
  <c r="BC278" i="14"/>
  <c r="CK278" i="14"/>
  <c r="CB278" i="14"/>
  <c r="AI278" i="14"/>
  <c r="BN278" i="14"/>
  <c r="CT278" i="14"/>
  <c r="AR278" i="14"/>
  <c r="BW278" i="14"/>
  <c r="DE278" i="14"/>
  <c r="EJ278" i="14"/>
  <c r="AM278" i="14"/>
  <c r="BR278" i="14"/>
  <c r="CX278" i="14"/>
  <c r="EK278" i="14"/>
  <c r="AH278" i="14"/>
  <c r="CU278" i="14"/>
  <c r="AK278" i="14"/>
  <c r="CV278" i="14"/>
  <c r="AF278" i="14"/>
  <c r="BI278" i="14"/>
  <c r="DN278" i="14"/>
  <c r="CZ278" i="14"/>
  <c r="CR278" i="14"/>
  <c r="DP278" i="14"/>
  <c r="EH278" i="14"/>
  <c r="BX278" i="14"/>
  <c r="EI278" i="14"/>
  <c r="BZ278" i="14"/>
  <c r="AZ278" i="14"/>
  <c r="CQ278" i="14"/>
  <c r="BQ278" i="14"/>
  <c r="AW278" i="14"/>
  <c r="BF278" i="14"/>
  <c r="CW278" i="14"/>
  <c r="CP278" i="14"/>
  <c r="T278" i="14"/>
  <c r="X278" i="14"/>
  <c r="Z278" i="14"/>
  <c r="AS278" i="14"/>
  <c r="CN278" i="14"/>
  <c r="EM278" i="14"/>
  <c r="DS278" i="14"/>
  <c r="BM278" i="14"/>
  <c r="BE278" i="14"/>
  <c r="CL278" i="14"/>
  <c r="EB278" i="14"/>
  <c r="EC278" i="14"/>
  <c r="CE278" i="14"/>
  <c r="DM278" i="14"/>
  <c r="BD278" i="14"/>
  <c r="AC278" i="14"/>
  <c r="DO278" i="14"/>
  <c r="CA278" i="14"/>
  <c r="AD278" i="14"/>
  <c r="EF278" i="14"/>
  <c r="AV278" i="14"/>
  <c r="AJ278" i="14"/>
  <c r="AE278" i="14"/>
  <c r="Q278" i="14"/>
  <c r="AL278" i="14"/>
  <c r="EE278" i="14"/>
  <c r="CM278" i="14"/>
  <c r="BH278" i="14"/>
  <c r="AY278" i="14"/>
  <c r="DK278" i="14"/>
  <c r="DI278" i="14"/>
  <c r="DW278" i="14"/>
  <c r="EL278" i="14"/>
  <c r="CD278" i="14"/>
  <c r="DD278" i="14"/>
  <c r="DV278" i="14"/>
  <c r="AA278" i="14"/>
  <c r="CY278" i="14"/>
  <c r="U278" i="14"/>
  <c r="BO278" i="14"/>
  <c r="DL278" i="14"/>
  <c r="BT278" i="14"/>
  <c r="BJ278" i="14"/>
  <c r="DR278" i="14"/>
  <c r="EG278" i="14"/>
  <c r="DU304" i="14"/>
  <c r="BY304" i="14"/>
  <c r="BA304" i="14"/>
  <c r="EB304" i="14"/>
  <c r="DD304" i="14"/>
  <c r="BP304" i="14"/>
  <c r="AX304" i="14"/>
  <c r="AV304" i="14"/>
  <c r="DA304" i="14"/>
  <c r="BM304" i="14"/>
  <c r="AO304" i="14"/>
  <c r="CJ304" i="14"/>
  <c r="DO304" i="14"/>
  <c r="CB304" i="14"/>
  <c r="AH304" i="14"/>
  <c r="CA304" i="14"/>
  <c r="AN304" i="14"/>
  <c r="AM304" i="14"/>
  <c r="AE304" i="14"/>
  <c r="DX304" i="14"/>
  <c r="ED304" i="14"/>
  <c r="CH304" i="14"/>
  <c r="BF304" i="14"/>
  <c r="N304" i="14"/>
  <c r="CE304" i="14"/>
  <c r="CD304" i="14"/>
  <c r="DW304" i="14"/>
  <c r="CX304" i="14"/>
  <c r="CM304" i="14"/>
  <c r="CL304" i="14"/>
  <c r="DB304" i="14"/>
  <c r="AP304" i="14"/>
  <c r="DM304" i="14"/>
  <c r="DH304" i="14"/>
  <c r="AS304" i="14"/>
  <c r="EI304" i="14"/>
  <c r="CV304" i="14"/>
  <c r="EF304" i="14"/>
  <c r="R304" i="14"/>
  <c r="AL304" i="14"/>
  <c r="CS304" i="14"/>
  <c r="V304" i="14"/>
  <c r="AG304" i="14"/>
  <c r="EG304" i="14"/>
  <c r="CI304" i="14"/>
  <c r="CG304" i="14"/>
  <c r="BV304" i="14"/>
  <c r="BR304" i="14"/>
  <c r="EE304" i="14"/>
  <c r="CQ304" i="14"/>
  <c r="CR304" i="14"/>
  <c r="EJ304" i="14"/>
  <c r="DV304" i="14"/>
  <c r="DP304" i="14"/>
  <c r="Z304" i="14"/>
  <c r="CZ304" i="14"/>
  <c r="AY304" i="14"/>
  <c r="EA304" i="14"/>
  <c r="AI304" i="14"/>
  <c r="DY304" i="14"/>
  <c r="BG304" i="14"/>
  <c r="AR304" i="14"/>
  <c r="BO304" i="14"/>
  <c r="DZ304" i="14"/>
  <c r="EK304" i="14"/>
  <c r="DE304" i="14"/>
  <c r="BQ304" i="14"/>
  <c r="AC304" i="14"/>
  <c r="DT304" i="14"/>
  <c r="CN304" i="14"/>
  <c r="AZ304" i="14"/>
  <c r="P304" i="14"/>
  <c r="DQ304" i="14"/>
  <c r="CK304" i="14"/>
  <c r="BE304" i="14"/>
  <c r="Y304" i="14"/>
  <c r="BD304" i="14"/>
  <c r="BC304" i="14"/>
  <c r="AJ304" i="14"/>
  <c r="AU304" i="14"/>
  <c r="AD304" i="14"/>
  <c r="CY304" i="14"/>
  <c r="CW304" i="14"/>
  <c r="BL304" i="14"/>
  <c r="AK304" i="14"/>
  <c r="DN304" i="14"/>
  <c r="BH304" i="14"/>
  <c r="CP304" i="14"/>
  <c r="BB304" i="14"/>
  <c r="S304" i="14"/>
  <c r="BJ304" i="14"/>
  <c r="EH304" i="14"/>
  <c r="BX304" i="14"/>
  <c r="AA304" i="14"/>
  <c r="DG304" i="14"/>
  <c r="BN304" i="14"/>
  <c r="EM304" i="14"/>
  <c r="U304" i="14"/>
  <c r="BZ304" i="14"/>
  <c r="Q304" i="14"/>
  <c r="AT304" i="14"/>
  <c r="AF304" i="14"/>
  <c r="BU304" i="14"/>
  <c r="CT304" i="14"/>
  <c r="AQ304" i="14"/>
  <c r="EC304" i="14"/>
  <c r="DL304" i="14"/>
  <c r="DI304" i="14"/>
  <c r="X304" i="14"/>
  <c r="BT304" i="14"/>
  <c r="EL304" i="14"/>
  <c r="DK304" i="14"/>
  <c r="DS304" i="14"/>
  <c r="CO304" i="14"/>
  <c r="CF304" i="14"/>
  <c r="CC304" i="14"/>
  <c r="W304" i="14"/>
  <c r="BS304" i="14"/>
  <c r="DF304" i="14"/>
  <c r="DJ304" i="14"/>
  <c r="DR304" i="14"/>
  <c r="T304" i="14"/>
  <c r="AB304" i="14"/>
  <c r="AW304" i="14"/>
  <c r="CU304" i="14"/>
  <c r="BW304" i="14"/>
  <c r="DC304" i="14"/>
  <c r="BK304" i="14"/>
  <c r="BI304" i="14"/>
  <c r="V101" i="14"/>
  <c r="Z101" i="14"/>
  <c r="AT101" i="14"/>
  <c r="AX101" i="14"/>
  <c r="BR101" i="14"/>
  <c r="BV101" i="14"/>
  <c r="EB101" i="14"/>
  <c r="BP101" i="14"/>
  <c r="DN101" i="14"/>
  <c r="DR101" i="14"/>
  <c r="EL101" i="14"/>
  <c r="S101" i="14"/>
  <c r="W101" i="14"/>
  <c r="AQ101" i="14"/>
  <c r="AU101" i="14"/>
  <c r="CY101" i="14"/>
  <c r="AM101" i="14"/>
  <c r="CJ101" i="14"/>
  <c r="DH101" i="14"/>
  <c r="EF101" i="14"/>
  <c r="AD101" i="14"/>
  <c r="CQ101" i="14"/>
  <c r="DO101" i="14"/>
  <c r="EM101" i="14"/>
  <c r="AH101" i="14"/>
  <c r="CC101" i="14"/>
  <c r="BM101" i="14"/>
  <c r="CB101" i="14"/>
  <c r="AK101" i="14"/>
  <c r="CI101" i="14"/>
  <c r="AG101" i="14"/>
  <c r="CX101" i="14"/>
  <c r="BQ101" i="14"/>
  <c r="AC101" i="14"/>
  <c r="Y101" i="14"/>
  <c r="BA101" i="14"/>
  <c r="AW101" i="14"/>
  <c r="BY101" i="14"/>
  <c r="BU101" i="14"/>
  <c r="DX101" i="14"/>
  <c r="BL101" i="14"/>
  <c r="DU101" i="14"/>
  <c r="DQ101" i="14"/>
  <c r="N101" i="14"/>
  <c r="R101" i="14"/>
  <c r="AL101" i="14"/>
  <c r="AP101" i="14"/>
  <c r="EA101" i="14"/>
  <c r="BO101" i="14"/>
  <c r="CH101" i="14"/>
  <c r="DF101" i="14"/>
  <c r="ED101" i="14"/>
  <c r="DV101" i="14"/>
  <c r="CO101" i="14"/>
  <c r="DM101" i="14"/>
  <c r="EK101" i="14"/>
  <c r="DZ101" i="14"/>
  <c r="BI101" i="14"/>
  <c r="DE101" i="14"/>
  <c r="BH101" i="14"/>
  <c r="DD101" i="14"/>
  <c r="BG101" i="14"/>
  <c r="DC101" i="14"/>
  <c r="BZ101" i="14"/>
  <c r="BF101" i="14"/>
  <c r="AB101" i="14"/>
  <c r="X101" i="14"/>
  <c r="AZ101" i="14"/>
  <c r="AV101" i="14"/>
  <c r="BX101" i="14"/>
  <c r="BT101" i="14"/>
  <c r="CV101" i="14"/>
  <c r="AJ101" i="14"/>
  <c r="DT101" i="14"/>
  <c r="DP101" i="14"/>
  <c r="U101" i="14"/>
  <c r="Q101" i="14"/>
  <c r="AS101" i="14"/>
  <c r="AO101" i="14"/>
  <c r="EE101" i="14"/>
  <c r="BS101" i="14"/>
  <c r="CN101" i="14"/>
  <c r="DL101" i="14"/>
  <c r="EJ101" i="14"/>
  <c r="CP101" i="14"/>
  <c r="CM101" i="14"/>
  <c r="DK101" i="14"/>
  <c r="EI101" i="14"/>
  <c r="CT101" i="14"/>
  <c r="BE101" i="14"/>
  <c r="DA101" i="14"/>
  <c r="BD101" i="14"/>
  <c r="CZ101" i="14"/>
  <c r="BK101" i="14"/>
  <c r="DG101" i="14"/>
  <c r="EC101" i="14"/>
  <c r="DB101" i="14"/>
  <c r="AY101" i="14"/>
  <c r="CR101" i="14"/>
  <c r="T101" i="14"/>
  <c r="CU101" i="14"/>
  <c r="EH101" i="14"/>
  <c r="EG101" i="14"/>
  <c r="CF101" i="14"/>
  <c r="BB101" i="14"/>
  <c r="BC101" i="14"/>
  <c r="AF101" i="14"/>
  <c r="P101" i="14"/>
  <c r="AI101" i="14"/>
  <c r="BJ101" i="14"/>
  <c r="BN101" i="14"/>
  <c r="CW101" i="14"/>
  <c r="CD101" i="14"/>
  <c r="AA101" i="14"/>
  <c r="BW101" i="14"/>
  <c r="DS101" i="14"/>
  <c r="AR101" i="14"/>
  <c r="CL101" i="14"/>
  <c r="CK101" i="14"/>
  <c r="CG101" i="14"/>
  <c r="CE101" i="14"/>
  <c r="AE101" i="14"/>
  <c r="DJ101" i="14"/>
  <c r="CA101" i="14"/>
  <c r="DI101" i="14"/>
  <c r="DW101" i="14"/>
  <c r="DY101" i="14"/>
  <c r="AN101" i="14"/>
  <c r="CS101" i="14"/>
  <c r="BG296" i="14"/>
  <c r="CE296" i="14"/>
  <c r="DR296" i="14"/>
  <c r="S296" i="14"/>
  <c r="BF296" i="14"/>
  <c r="CD296" i="14"/>
  <c r="EC296" i="14"/>
  <c r="CZ296" i="14"/>
  <c r="BC296" i="14"/>
  <c r="CA296" i="14"/>
  <c r="DN296" i="14"/>
  <c r="EL296" i="14"/>
  <c r="BB296" i="14"/>
  <c r="BZ296" i="14"/>
  <c r="CL296" i="14"/>
  <c r="CS296" i="14"/>
  <c r="BQ296" i="14"/>
  <c r="AK296" i="14"/>
  <c r="EB296" i="14"/>
  <c r="CV296" i="14"/>
  <c r="BP296" i="14"/>
  <c r="AJ296" i="14"/>
  <c r="CQ296" i="14"/>
  <c r="DC296" i="14"/>
  <c r="AN296" i="14"/>
  <c r="EG296" i="14"/>
  <c r="AF296" i="14"/>
  <c r="BU296" i="14"/>
  <c r="CB296" i="14"/>
  <c r="AG296" i="14"/>
  <c r="N296" i="14"/>
  <c r="Q296" i="14"/>
  <c r="AY296" i="14"/>
  <c r="AB296" i="14"/>
  <c r="DJ296" i="14"/>
  <c r="DY296" i="14"/>
  <c r="AX296" i="14"/>
  <c r="CI296" i="14"/>
  <c r="CW296" i="14"/>
  <c r="R296" i="14"/>
  <c r="AU296" i="14"/>
  <c r="V296" i="14"/>
  <c r="DF296" i="14"/>
  <c r="Z296" i="14"/>
  <c r="AT296" i="14"/>
  <c r="CO296" i="14"/>
  <c r="DM296" i="14"/>
  <c r="CR296" i="14"/>
  <c r="BI296" i="14"/>
  <c r="CG296" i="14"/>
  <c r="DT296" i="14"/>
  <c r="U296" i="14"/>
  <c r="BH296" i="14"/>
  <c r="CF296" i="14"/>
  <c r="EK296" i="14"/>
  <c r="EF296" i="14"/>
  <c r="DQ296" i="14"/>
  <c r="DG296" i="14"/>
  <c r="BE296" i="14"/>
  <c r="BM296" i="14"/>
  <c r="DI296" i="14"/>
  <c r="DU296" i="14"/>
  <c r="AA296" i="14"/>
  <c r="W296" i="14"/>
  <c r="BW296" i="14"/>
  <c r="AQ296" i="14"/>
  <c r="EH296" i="14"/>
  <c r="DB296" i="14"/>
  <c r="BV296" i="14"/>
  <c r="AP296" i="14"/>
  <c r="DO296" i="14"/>
  <c r="EA296" i="14"/>
  <c r="BS296" i="14"/>
  <c r="AM296" i="14"/>
  <c r="ED296" i="14"/>
  <c r="CX296" i="14"/>
  <c r="BR296" i="14"/>
  <c r="AL296" i="14"/>
  <c r="EE296" i="14"/>
  <c r="CJ296" i="14"/>
  <c r="CM296" i="14"/>
  <c r="BA296" i="14"/>
  <c r="AC296" i="14"/>
  <c r="DL296" i="14"/>
  <c r="X296" i="14"/>
  <c r="AZ296" i="14"/>
  <c r="CN296" i="14"/>
  <c r="DE296" i="14"/>
  <c r="DP296" i="14"/>
  <c r="DA296" i="14"/>
  <c r="DS296" i="14"/>
  <c r="AO296" i="14"/>
  <c r="T296" i="14"/>
  <c r="P296" i="14"/>
  <c r="DX296" i="14"/>
  <c r="DH296" i="14"/>
  <c r="CH296" i="14"/>
  <c r="AI296" i="14"/>
  <c r="AH296" i="14"/>
  <c r="AE296" i="14"/>
  <c r="AD296" i="14"/>
  <c r="AS296" i="14"/>
  <c r="AR296" i="14"/>
  <c r="CK296" i="14"/>
  <c r="CC296" i="14"/>
  <c r="DZ296" i="14"/>
  <c r="EM296" i="14"/>
  <c r="DV296" i="14"/>
  <c r="CY296" i="14"/>
  <c r="EJ296" i="14"/>
  <c r="DW296" i="14"/>
  <c r="BL296" i="14"/>
  <c r="AW296" i="14"/>
  <c r="CT296" i="14"/>
  <c r="CU296" i="14"/>
  <c r="CP296" i="14"/>
  <c r="DK296" i="14"/>
  <c r="DD296" i="14"/>
  <c r="EI296" i="14"/>
  <c r="Y296" i="14"/>
  <c r="AV296" i="14"/>
  <c r="BK296" i="14"/>
  <c r="BT296" i="14"/>
  <c r="BJ296" i="14"/>
  <c r="BD296" i="14"/>
  <c r="BO296" i="14"/>
  <c r="BY296" i="14"/>
  <c r="BX296" i="14"/>
  <c r="BN296" i="14"/>
  <c r="BT317" i="14"/>
  <c r="CE317" i="14"/>
  <c r="CR317" i="14"/>
  <c r="DC317" i="14"/>
  <c r="CJ317" i="14"/>
  <c r="CU317" i="14"/>
  <c r="CC317" i="14"/>
  <c r="Q317" i="14"/>
  <c r="EF317" i="14"/>
  <c r="U317" i="14"/>
  <c r="AG317" i="14"/>
  <c r="AS317" i="14"/>
  <c r="Y317" i="14"/>
  <c r="AK317" i="14"/>
  <c r="CF317" i="14"/>
  <c r="DL317" i="14"/>
  <c r="DA317" i="14"/>
  <c r="DM317" i="14"/>
  <c r="DY317" i="14"/>
  <c r="EK317" i="14"/>
  <c r="DQ317" i="14"/>
  <c r="EC317" i="14"/>
  <c r="DN317" i="14"/>
  <c r="BB317" i="14"/>
  <c r="AT317" i="14"/>
  <c r="BJ317" i="14"/>
  <c r="BA317" i="14"/>
  <c r="BQ317" i="14"/>
  <c r="AY317" i="14"/>
  <c r="BO317" i="14"/>
  <c r="BH317" i="14"/>
  <c r="AA317" i="14"/>
  <c r="CA317" i="14"/>
  <c r="BP317" i="14"/>
  <c r="CY317" i="14"/>
  <c r="EJ317" i="14"/>
  <c r="CQ317" i="14"/>
  <c r="BX317" i="14"/>
  <c r="CO317" i="14"/>
  <c r="AC317" i="14"/>
  <c r="EM317" i="14"/>
  <c r="S317" i="14"/>
  <c r="AF317" i="14"/>
  <c r="AQ317" i="14"/>
  <c r="X317" i="14"/>
  <c r="AI317" i="14"/>
  <c r="CI317" i="14"/>
  <c r="W317" i="14"/>
  <c r="CZ317" i="14"/>
  <c r="DK317" i="14"/>
  <c r="DX317" i="14"/>
  <c r="EI317" i="14"/>
  <c r="DP317" i="14"/>
  <c r="EA317" i="14"/>
  <c r="CD317" i="14"/>
  <c r="R317" i="14"/>
  <c r="BN317" i="14"/>
  <c r="DH317" i="14"/>
  <c r="BM317" i="14"/>
  <c r="DS317" i="14"/>
  <c r="BL317" i="14"/>
  <c r="CB317" i="14"/>
  <c r="BS317" i="14"/>
  <c r="AU317" i="14"/>
  <c r="BV317" i="14"/>
  <c r="BZ317" i="14"/>
  <c r="CT317" i="14"/>
  <c r="CX317" i="14"/>
  <c r="CL317" i="14"/>
  <c r="CP317" i="14"/>
  <c r="DI317" i="14"/>
  <c r="AW317" i="14"/>
  <c r="EH317" i="14"/>
  <c r="EL317" i="14"/>
  <c r="AR317" i="14"/>
  <c r="AM317" i="14"/>
  <c r="CV317" i="14"/>
  <c r="AE317" i="14"/>
  <c r="AJ317" i="14"/>
  <c r="EB317" i="14"/>
  <c r="DD317" i="14"/>
  <c r="DG317" i="14"/>
  <c r="T317" i="14"/>
  <c r="EE317" i="14"/>
  <c r="CN317" i="14"/>
  <c r="DW317" i="14"/>
  <c r="AB317" i="14"/>
  <c r="CH317" i="14"/>
  <c r="V317" i="14"/>
  <c r="BR317" i="14"/>
  <c r="AV317" i="14"/>
  <c r="BY317" i="14"/>
  <c r="BG317" i="14"/>
  <c r="BW317" i="14"/>
  <c r="P317" i="14"/>
  <c r="CM317" i="14"/>
  <c r="BK317" i="14"/>
  <c r="BU317" i="14"/>
  <c r="CG317" i="14"/>
  <c r="CS317" i="14"/>
  <c r="DE317" i="14"/>
  <c r="CK317" i="14"/>
  <c r="CW317" i="14"/>
  <c r="DU317" i="14"/>
  <c r="BI317" i="14"/>
  <c r="EG317" i="14"/>
  <c r="N317" i="14"/>
  <c r="AH317" i="14"/>
  <c r="AL317" i="14"/>
  <c r="Z317" i="14"/>
  <c r="AD317" i="14"/>
  <c r="DO317" i="14"/>
  <c r="BC317" i="14"/>
  <c r="DB317" i="14"/>
  <c r="DF317" i="14"/>
  <c r="DZ317" i="14"/>
  <c r="ED317" i="14"/>
  <c r="DR317" i="14"/>
  <c r="DV317" i="14"/>
  <c r="DJ317" i="14"/>
  <c r="AX317" i="14"/>
  <c r="AP317" i="14"/>
  <c r="BF317" i="14"/>
  <c r="AO317" i="14"/>
  <c r="BE317" i="14"/>
  <c r="AN317" i="14"/>
  <c r="BD317" i="14"/>
  <c r="AZ317" i="14"/>
  <c r="DT317" i="14"/>
  <c r="AP210" i="14"/>
  <c r="AT210" i="14"/>
  <c r="BF210" i="14"/>
  <c r="BJ210" i="14"/>
  <c r="CY210" i="14"/>
  <c r="CI210" i="14"/>
  <c r="EE210" i="14"/>
  <c r="AV210" i="14"/>
  <c r="BW210" i="14"/>
  <c r="N210" i="14"/>
  <c r="DP210" i="14"/>
  <c r="AH210" i="14"/>
  <c r="W210" i="14"/>
  <c r="AY210" i="14"/>
  <c r="DA210" i="14"/>
  <c r="CN210" i="14"/>
  <c r="AE210" i="14"/>
  <c r="CX210" i="14"/>
  <c r="BP210" i="14"/>
  <c r="DN210" i="14"/>
  <c r="BU210" i="14"/>
  <c r="AB210" i="14"/>
  <c r="DV210" i="14"/>
  <c r="AL210" i="14"/>
  <c r="BO210" i="14"/>
  <c r="AZ210" i="14"/>
  <c r="CP210" i="14"/>
  <c r="DG210" i="14"/>
  <c r="BL210" i="14"/>
  <c r="Y210" i="14"/>
  <c r="DW210" i="14"/>
  <c r="U210" i="14"/>
  <c r="AO210" i="14"/>
  <c r="BH210" i="14"/>
  <c r="BK210" i="14"/>
  <c r="DE210" i="14"/>
  <c r="EA210" i="14"/>
  <c r="DH210" i="14"/>
  <c r="EG210" i="14"/>
  <c r="CM210" i="14"/>
  <c r="CV210" i="14"/>
  <c r="EB210" i="14"/>
  <c r="BB210" i="14"/>
  <c r="DM210" i="14"/>
  <c r="EC210" i="14"/>
  <c r="Q210" i="14"/>
  <c r="AW210" i="14"/>
  <c r="EM210" i="14"/>
  <c r="CK210" i="14"/>
  <c r="CR210" i="14"/>
  <c r="DX210" i="14"/>
  <c r="EF210" i="14"/>
  <c r="AX210" i="14"/>
  <c r="DU210" i="14"/>
  <c r="P210" i="14"/>
  <c r="AC210" i="14"/>
  <c r="BX210" i="14"/>
  <c r="AN210" i="14"/>
  <c r="BG210" i="14"/>
  <c r="BQ210" i="14"/>
  <c r="CE210" i="14"/>
  <c r="DY210" i="14"/>
  <c r="DO210" i="14"/>
  <c r="CZ210" i="14"/>
  <c r="Z210" i="14"/>
  <c r="AM210" i="14"/>
  <c r="BN210" i="14"/>
  <c r="EH210" i="14"/>
  <c r="AA210" i="14"/>
  <c r="AJ210" i="14"/>
  <c r="CH210" i="14"/>
  <c r="DK210" i="14"/>
  <c r="DF210" i="14"/>
  <c r="X210" i="14"/>
  <c r="S210" i="14"/>
  <c r="BR210" i="14"/>
  <c r="DS210" i="14"/>
  <c r="CL210" i="14"/>
  <c r="DC210" i="14"/>
  <c r="BY210" i="14"/>
  <c r="DL210" i="14"/>
  <c r="AR210" i="14"/>
  <c r="AU210" i="14"/>
  <c r="BE210" i="14"/>
  <c r="CU210" i="14"/>
  <c r="CC210" i="14"/>
  <c r="EK210" i="14"/>
  <c r="EJ210" i="14"/>
  <c r="CA210" i="14"/>
  <c r="CQ210" i="14"/>
  <c r="CF210" i="14"/>
  <c r="BS210" i="14"/>
  <c r="BT210" i="14"/>
  <c r="DQ210" i="14"/>
  <c r="AG210" i="14"/>
  <c r="BM210" i="14"/>
  <c r="EI210" i="14"/>
  <c r="CG210" i="14"/>
  <c r="CW210" i="14"/>
  <c r="CB210" i="14"/>
  <c r="BI210" i="14"/>
  <c r="AS210" i="14"/>
  <c r="AK210" i="14"/>
  <c r="BZ210" i="14"/>
  <c r="AF210" i="14"/>
  <c r="BA210" i="14"/>
  <c r="BC210" i="14"/>
  <c r="R210" i="14"/>
  <c r="T210" i="14"/>
  <c r="AI210" i="14"/>
  <c r="CD210" i="14"/>
  <c r="BD210" i="14"/>
  <c r="DD210" i="14"/>
  <c r="DJ210" i="14"/>
  <c r="ED210" i="14"/>
  <c r="V210" i="14"/>
  <c r="CT210" i="14"/>
  <c r="AQ210" i="14"/>
  <c r="CO210" i="14"/>
  <c r="AD210" i="14"/>
  <c r="CJ210" i="14"/>
  <c r="DR210" i="14"/>
  <c r="DZ210" i="14"/>
  <c r="DT210" i="14"/>
  <c r="BV210" i="14"/>
  <c r="EL210" i="14"/>
  <c r="DB210" i="14"/>
  <c r="CS210" i="14"/>
  <c r="DI210" i="14"/>
  <c r="CW227" i="14"/>
  <c r="CM227" i="14"/>
  <c r="DA227" i="14"/>
  <c r="CI227" i="14"/>
  <c r="DH227" i="14"/>
  <c r="Y227" i="14"/>
  <c r="AN227" i="14"/>
  <c r="S227" i="14"/>
  <c r="DP227" i="14"/>
  <c r="AR227" i="14"/>
  <c r="AY227" i="14"/>
  <c r="BQ227" i="14"/>
  <c r="U227" i="14"/>
  <c r="CD227" i="14"/>
  <c r="BZ227" i="14"/>
  <c r="BI227" i="14"/>
  <c r="DO227" i="14"/>
  <c r="N227" i="14"/>
  <c r="AI227" i="14"/>
  <c r="BA227" i="14"/>
  <c r="BN227" i="14"/>
  <c r="AP227" i="14"/>
  <c r="CO227" i="14"/>
  <c r="BY227" i="14"/>
  <c r="DC227" i="14"/>
  <c r="DY227" i="14"/>
  <c r="CG227" i="14"/>
  <c r="AK227" i="14"/>
  <c r="AB227" i="14"/>
  <c r="AX227" i="14"/>
  <c r="AC227" i="14"/>
  <c r="BT227" i="14"/>
  <c r="DU227" i="14"/>
  <c r="BE227" i="14"/>
  <c r="T227" i="14"/>
  <c r="DN227" i="14"/>
  <c r="EM227" i="14"/>
  <c r="AT227" i="14"/>
  <c r="CC227" i="14"/>
  <c r="AS227" i="14"/>
  <c r="BW227" i="14"/>
  <c r="Z227" i="14"/>
  <c r="CK227" i="14"/>
  <c r="AD227" i="14"/>
  <c r="DR227" i="14"/>
  <c r="BU227" i="14"/>
  <c r="DL227" i="14"/>
  <c r="CQ227" i="14"/>
  <c r="CB227" i="14"/>
  <c r="CY227" i="14"/>
  <c r="BV227" i="14"/>
  <c r="CA227" i="14"/>
  <c r="X227" i="14"/>
  <c r="AM227" i="14"/>
  <c r="DV227" i="14"/>
  <c r="CZ227" i="14"/>
  <c r="AH227" i="14"/>
  <c r="DF227" i="14"/>
  <c r="BG227" i="14"/>
  <c r="EI227" i="14"/>
  <c r="EF227" i="14"/>
  <c r="DD227" i="14"/>
  <c r="V227" i="14"/>
  <c r="BJ227" i="14"/>
  <c r="DT227" i="14"/>
  <c r="DM227" i="14"/>
  <c r="CX227" i="14"/>
  <c r="DQ227" i="14"/>
  <c r="AZ227" i="14"/>
  <c r="BL227" i="14"/>
  <c r="AQ227" i="14"/>
  <c r="EG227" i="14"/>
  <c r="CT227" i="14"/>
  <c r="BP227" i="14"/>
  <c r="DK227" i="14"/>
  <c r="BX227" i="14"/>
  <c r="AA227" i="14"/>
  <c r="DB227" i="14"/>
  <c r="BF227" i="14"/>
  <c r="DX227" i="14"/>
  <c r="BR227" i="14"/>
  <c r="CF227" i="14"/>
  <c r="BH227" i="14"/>
  <c r="BB227" i="14"/>
  <c r="EK227" i="14"/>
  <c r="CN227" i="14"/>
  <c r="AU227" i="14"/>
  <c r="EC227" i="14"/>
  <c r="CE227" i="14"/>
  <c r="ED227" i="14"/>
  <c r="CS227" i="14"/>
  <c r="AL227" i="14"/>
  <c r="AV227" i="14"/>
  <c r="BS227" i="14"/>
  <c r="BK227" i="14"/>
  <c r="DG227" i="14"/>
  <c r="EL227" i="14"/>
  <c r="DE227" i="14"/>
  <c r="DZ227" i="14"/>
  <c r="CV227" i="14"/>
  <c r="CH227" i="14"/>
  <c r="BC227" i="14"/>
  <c r="Q227" i="14"/>
  <c r="DS227" i="14"/>
  <c r="BM227" i="14"/>
  <c r="AJ227" i="14"/>
  <c r="AG227" i="14"/>
  <c r="CU227" i="14"/>
  <c r="EJ227" i="14"/>
  <c r="CP227" i="14"/>
  <c r="EH227" i="14"/>
  <c r="R227" i="14"/>
  <c r="P227" i="14"/>
  <c r="AO227" i="14"/>
  <c r="CL227" i="14"/>
  <c r="EE227" i="14"/>
  <c r="CJ227" i="14"/>
  <c r="BD227" i="14"/>
  <c r="AF227" i="14"/>
  <c r="DJ227" i="14"/>
  <c r="EA227" i="14"/>
  <c r="AE227" i="14"/>
  <c r="EB227" i="14"/>
  <c r="DI227" i="14"/>
  <c r="CR227" i="14"/>
  <c r="DW227" i="14"/>
  <c r="AW227" i="14"/>
  <c r="BO227" i="14"/>
  <c r="W227" i="14"/>
  <c r="U266" i="14"/>
  <c r="BW266" i="14"/>
  <c r="CE266" i="14"/>
  <c r="AA266" i="14"/>
  <c r="N266" i="14"/>
  <c r="AU266" i="14"/>
  <c r="BQ266" i="14"/>
  <c r="DQ266" i="14"/>
  <c r="AO266" i="14"/>
  <c r="CL266" i="14"/>
  <c r="AN266" i="14"/>
  <c r="DT266" i="14"/>
  <c r="CT266" i="14"/>
  <c r="CR266" i="14"/>
  <c r="BI266" i="14"/>
  <c r="DZ266" i="14"/>
  <c r="DP266" i="14"/>
  <c r="CF266" i="14"/>
  <c r="DL266" i="14"/>
  <c r="AR266" i="14"/>
  <c r="Y266" i="14"/>
  <c r="CN266" i="14"/>
  <c r="DO266" i="14"/>
  <c r="AG266" i="14"/>
  <c r="EL266" i="14"/>
  <c r="DK266" i="14"/>
  <c r="BZ266" i="14"/>
  <c r="DR266" i="14"/>
  <c r="EA266" i="14"/>
  <c r="BF266" i="14"/>
  <c r="BO266" i="14"/>
  <c r="AS266" i="14"/>
  <c r="EC266" i="14"/>
  <c r="CX266" i="14"/>
  <c r="CJ266" i="14"/>
  <c r="BL266" i="14"/>
  <c r="P266" i="14"/>
  <c r="AW266" i="14"/>
  <c r="DX266" i="14"/>
  <c r="CK266" i="14"/>
  <c r="CD266" i="14"/>
  <c r="CA266" i="14"/>
  <c r="BP266" i="14"/>
  <c r="AF266" i="14"/>
  <c r="BX266" i="14"/>
  <c r="AE266" i="14"/>
  <c r="BU266" i="14"/>
  <c r="AI266" i="14"/>
  <c r="CZ266" i="14"/>
  <c r="EE266" i="14"/>
  <c r="AP266" i="14"/>
  <c r="AL266" i="14"/>
  <c r="DV266" i="14"/>
  <c r="DE266" i="14"/>
  <c r="BJ266" i="14"/>
  <c r="CI266" i="14"/>
  <c r="DI266" i="14"/>
  <c r="AT266" i="14"/>
  <c r="BR266" i="14"/>
  <c r="DS266" i="14"/>
  <c r="EH266" i="14"/>
  <c r="DU266" i="14"/>
  <c r="R266" i="14"/>
  <c r="DY266" i="14"/>
  <c r="DA266" i="14"/>
  <c r="BV266" i="14"/>
  <c r="EB266" i="14"/>
  <c r="BG266" i="14"/>
  <c r="BE266" i="14"/>
  <c r="CC266" i="14"/>
  <c r="CQ266" i="14"/>
  <c r="DN266" i="14"/>
  <c r="BB266" i="14"/>
  <c r="Q266" i="14"/>
  <c r="CS266" i="14"/>
  <c r="AH266" i="14"/>
  <c r="BY266" i="14"/>
  <c r="Z266" i="14"/>
  <c r="AQ266" i="14"/>
  <c r="W266" i="14"/>
  <c r="BA266" i="14"/>
  <c r="DH266" i="14"/>
  <c r="CV266" i="14"/>
  <c r="BH266" i="14"/>
  <c r="EI266" i="14"/>
  <c r="AB266" i="14"/>
  <c r="AV266" i="14"/>
  <c r="X266" i="14"/>
  <c r="BN266" i="14"/>
  <c r="BK266" i="14"/>
  <c r="EF266" i="14"/>
  <c r="DW266" i="14"/>
  <c r="EK266" i="14"/>
  <c r="CU266" i="14"/>
  <c r="DJ266" i="14"/>
  <c r="CW266" i="14"/>
  <c r="DG266" i="14"/>
  <c r="BM266" i="14"/>
  <c r="AY266" i="14"/>
  <c r="AX266" i="14"/>
  <c r="CY266" i="14"/>
  <c r="T266" i="14"/>
  <c r="S266" i="14"/>
  <c r="AJ266" i="14"/>
  <c r="DM266" i="14"/>
  <c r="CP266" i="14"/>
  <c r="AD266" i="14"/>
  <c r="DD266" i="14"/>
  <c r="BT266" i="14"/>
  <c r="DF266" i="14"/>
  <c r="ED266" i="14"/>
  <c r="AC266" i="14"/>
  <c r="CM266" i="14"/>
  <c r="V266" i="14"/>
  <c r="DC266" i="14"/>
  <c r="BC266" i="14"/>
  <c r="AZ266" i="14"/>
  <c r="DB266" i="14"/>
  <c r="AK266" i="14"/>
  <c r="EJ266" i="14"/>
  <c r="EG266" i="14"/>
  <c r="AM266" i="14"/>
  <c r="CO266" i="14"/>
  <c r="BS266" i="14"/>
  <c r="CH266" i="14"/>
  <c r="EM266" i="14"/>
  <c r="BD266" i="14"/>
  <c r="CG266" i="14"/>
  <c r="CB266" i="14"/>
  <c r="CN114" i="14"/>
  <c r="BI114" i="14"/>
  <c r="CF114" i="14"/>
  <c r="DL114" i="14"/>
  <c r="AV114" i="14"/>
  <c r="EA114" i="14"/>
  <c r="BF114" i="14"/>
  <c r="AK114" i="14"/>
  <c r="CD114" i="14"/>
  <c r="BO114" i="14"/>
  <c r="BV114" i="14"/>
  <c r="DB114" i="14"/>
  <c r="BX114" i="14"/>
  <c r="EE114" i="14"/>
  <c r="N114" i="14"/>
  <c r="DY114" i="14"/>
  <c r="Z114" i="14"/>
  <c r="BE114" i="14"/>
  <c r="P114" i="14"/>
  <c r="DH114" i="14"/>
  <c r="EM114" i="14"/>
  <c r="AA114" i="14"/>
  <c r="CC114" i="14"/>
  <c r="Y114" i="14"/>
  <c r="CG114" i="14"/>
  <c r="T114" i="14"/>
  <c r="EC114" i="14"/>
  <c r="DF114" i="14"/>
  <c r="CS114" i="14"/>
  <c r="CX114" i="14"/>
  <c r="DU114" i="14"/>
  <c r="DQ114" i="14"/>
  <c r="AI114" i="14"/>
  <c r="U114" i="14"/>
  <c r="BA114" i="14"/>
  <c r="EJ114" i="14"/>
  <c r="DD114" i="14"/>
  <c r="AF114" i="14"/>
  <c r="DK114" i="14"/>
  <c r="AP114" i="14"/>
  <c r="DE114" i="14"/>
  <c r="EH114" i="14"/>
  <c r="BG114" i="14"/>
  <c r="DZ114" i="14"/>
  <c r="CT114" i="14"/>
  <c r="BH114" i="14"/>
  <c r="DO114" i="14"/>
  <c r="BJ114" i="14"/>
  <c r="AC114" i="14"/>
  <c r="CB114" i="14"/>
  <c r="AW114" i="14"/>
  <c r="BT114" i="14"/>
  <c r="CZ114" i="14"/>
  <c r="BD114" i="14"/>
  <c r="EI114" i="14"/>
  <c r="BN114" i="14"/>
  <c r="DI114" i="14"/>
  <c r="BK114" i="14"/>
  <c r="CA114" i="14"/>
  <c r="CH114" i="14"/>
  <c r="BP114" i="14"/>
  <c r="EL114" i="14"/>
  <c r="AZ114" i="14"/>
  <c r="DV114" i="14"/>
  <c r="BS114" i="14"/>
  <c r="BY114" i="14"/>
  <c r="AS114" i="14"/>
  <c r="EB114" i="14"/>
  <c r="CI114" i="14"/>
  <c r="CJ114" i="14"/>
  <c r="CW114" i="14"/>
  <c r="AQ114" i="14"/>
  <c r="DA114" i="14"/>
  <c r="S114" i="14"/>
  <c r="AY114" i="14"/>
  <c r="DR114" i="14"/>
  <c r="CQ114" i="14"/>
  <c r="AR114" i="14"/>
  <c r="CY114" i="14"/>
  <c r="AT114" i="14"/>
  <c r="AJ114" i="14"/>
  <c r="EF114" i="14"/>
  <c r="AO114" i="14"/>
  <c r="DX114" i="14"/>
  <c r="CR114" i="14"/>
  <c r="AN114" i="14"/>
  <c r="DS114" i="14"/>
  <c r="AX114" i="14"/>
  <c r="EK114" i="14"/>
  <c r="V114" i="14"/>
  <c r="CO114" i="14"/>
  <c r="BC114" i="14"/>
  <c r="DW114" i="14"/>
  <c r="AU114" i="14"/>
  <c r="DG114" i="14"/>
  <c r="AL114" i="14"/>
  <c r="AD114" i="14"/>
  <c r="BQ114" i="14"/>
  <c r="AB114" i="14"/>
  <c r="DT114" i="14"/>
  <c r="BL114" i="14"/>
  <c r="CE114" i="14"/>
  <c r="EG114" i="14"/>
  <c r="Q114" i="14"/>
  <c r="DM114" i="14"/>
  <c r="BW114" i="14"/>
  <c r="R114" i="14"/>
  <c r="DJ114" i="14"/>
  <c r="CM114" i="14"/>
  <c r="W114" i="14"/>
  <c r="CV114" i="14"/>
  <c r="CP114" i="14"/>
  <c r="CU114" i="14"/>
  <c r="BM114" i="14"/>
  <c r="AG114" i="14"/>
  <c r="DP114" i="14"/>
  <c r="CL114" i="14"/>
  <c r="AE114" i="14"/>
  <c r="DC114" i="14"/>
  <c r="AH114" i="14"/>
  <c r="BU114" i="14"/>
  <c r="DN114" i="14"/>
  <c r="X114" i="14"/>
  <c r="BZ114" i="14"/>
  <c r="CK114" i="14"/>
  <c r="BR114" i="14"/>
  <c r="AM114" i="14"/>
  <c r="ED114" i="14"/>
  <c r="BB114" i="14"/>
  <c r="DR325" i="14"/>
  <c r="DV325" i="14"/>
  <c r="EH325" i="14"/>
  <c r="EL325" i="14"/>
  <c r="BX325" i="14"/>
  <c r="BP325" i="14"/>
  <c r="CN325" i="14"/>
  <c r="CF325" i="14"/>
  <c r="AQ325" i="14"/>
  <c r="BK325" i="14"/>
  <c r="AB325" i="14"/>
  <c r="CA325" i="14"/>
  <c r="AJ325" i="14"/>
  <c r="AA325" i="14"/>
  <c r="BW325" i="14"/>
  <c r="BG325" i="14"/>
  <c r="AF325" i="14"/>
  <c r="AE325" i="14"/>
  <c r="EB325" i="14"/>
  <c r="AU325" i="14"/>
  <c r="T325" i="14"/>
  <c r="CV325" i="14"/>
  <c r="DT325" i="14"/>
  <c r="DL325" i="14"/>
  <c r="AL325" i="14"/>
  <c r="DF325" i="14"/>
  <c r="CS325" i="14"/>
  <c r="DM325" i="14"/>
  <c r="AG325" i="14"/>
  <c r="DK325" i="14"/>
  <c r="CT325" i="14"/>
  <c r="DS325" i="14"/>
  <c r="CM325" i="14"/>
  <c r="EC325" i="14"/>
  <c r="EF325" i="14"/>
  <c r="S325" i="14"/>
  <c r="BM325" i="14"/>
  <c r="BC325" i="14"/>
  <c r="DC325" i="14"/>
  <c r="BJ325" i="14"/>
  <c r="BU325" i="14"/>
  <c r="CE325" i="14"/>
  <c r="BN325" i="14"/>
  <c r="AV325" i="14"/>
  <c r="CR325" i="14"/>
  <c r="AD325" i="14"/>
  <c r="AO325" i="14"/>
  <c r="AY325" i="14"/>
  <c r="DY325" i="14"/>
  <c r="DO325" i="14"/>
  <c r="CX325" i="14"/>
  <c r="CD325" i="14"/>
  <c r="CW325" i="14"/>
  <c r="DH325" i="14"/>
  <c r="CH325" i="14"/>
  <c r="EI325" i="14"/>
  <c r="CQ325" i="14"/>
  <c r="DQ325" i="14"/>
  <c r="EA325" i="14"/>
  <c r="EM325" i="14"/>
  <c r="Q325" i="14"/>
  <c r="BS325" i="14"/>
  <c r="BI325" i="14"/>
  <c r="BF325" i="14"/>
  <c r="BQ325" i="14"/>
  <c r="BT325" i="14"/>
  <c r="R325" i="14"/>
  <c r="BL325" i="14"/>
  <c r="BB325" i="14"/>
  <c r="Z325" i="14"/>
  <c r="AK325" i="14"/>
  <c r="AN325" i="14"/>
  <c r="CC325" i="14"/>
  <c r="EE325" i="14"/>
  <c r="DU325" i="14"/>
  <c r="CL325" i="14"/>
  <c r="DZ325" i="14"/>
  <c r="DA325" i="14"/>
  <c r="CJ325" i="14"/>
  <c r="ED325" i="14"/>
  <c r="DG325" i="14"/>
  <c r="DP325" i="14"/>
  <c r="BH325" i="14"/>
  <c r="N325" i="14"/>
  <c r="W325" i="14"/>
  <c r="BY325" i="14"/>
  <c r="DD325" i="14"/>
  <c r="BE325" i="14"/>
  <c r="BO325" i="14"/>
  <c r="BZ325" i="14"/>
  <c r="P325" i="14"/>
  <c r="BR325" i="14"/>
  <c r="CY325" i="14"/>
  <c r="Y325" i="14"/>
  <c r="AI325" i="14"/>
  <c r="AT325" i="14"/>
  <c r="CI325" i="14"/>
  <c r="EK325" i="14"/>
  <c r="DE325" i="14"/>
  <c r="CP325" i="14"/>
  <c r="DJ325" i="14"/>
  <c r="CB325" i="14"/>
  <c r="CU325" i="14"/>
  <c r="DN325" i="14"/>
  <c r="AZ325" i="14"/>
  <c r="EG325" i="14"/>
  <c r="EJ325" i="14"/>
  <c r="V325" i="14"/>
  <c r="AP325" i="14"/>
  <c r="AS325" i="14"/>
  <c r="CZ325" i="14"/>
  <c r="U325" i="14"/>
  <c r="BD325" i="14"/>
  <c r="AX325" i="14"/>
  <c r="BA325" i="14"/>
  <c r="DB325" i="14"/>
  <c r="AR325" i="14"/>
  <c r="DW325" i="14"/>
  <c r="AW325" i="14"/>
  <c r="CG325" i="14"/>
  <c r="X325" i="14"/>
  <c r="DI325" i="14"/>
  <c r="DX325" i="14"/>
  <c r="CO325" i="14"/>
  <c r="AC325" i="14"/>
  <c r="CK325" i="14"/>
  <c r="BV325" i="14"/>
  <c r="AH325" i="14"/>
  <c r="AM325" i="14"/>
  <c r="DP128" i="14"/>
  <c r="DU128" i="14"/>
  <c r="BF128" i="14"/>
  <c r="AN128" i="14"/>
  <c r="DQ128" i="14"/>
  <c r="AU128" i="14"/>
  <c r="CE128" i="14"/>
  <c r="AG128" i="14"/>
  <c r="ED128" i="14"/>
  <c r="CH128" i="14"/>
  <c r="BL128" i="14"/>
  <c r="BU128" i="14"/>
  <c r="EE128" i="14"/>
  <c r="BT128" i="14"/>
  <c r="V128" i="14"/>
  <c r="BP128" i="14"/>
  <c r="CB128" i="14"/>
  <c r="CQ128" i="14"/>
  <c r="R128" i="14"/>
  <c r="CL128" i="14"/>
  <c r="CC128" i="14"/>
  <c r="CK128" i="14"/>
  <c r="BM128" i="14"/>
  <c r="Q128" i="14"/>
  <c r="CR128" i="14"/>
  <c r="CT128" i="14"/>
  <c r="AS128" i="14"/>
  <c r="DT128" i="14"/>
  <c r="N128" i="14"/>
  <c r="BJ128" i="14"/>
  <c r="CU128" i="14"/>
  <c r="DL128" i="14"/>
  <c r="DA128" i="14"/>
  <c r="Z128" i="14"/>
  <c r="DN128" i="14"/>
  <c r="CV128" i="14"/>
  <c r="BB128" i="14"/>
  <c r="AB128" i="14"/>
  <c r="DF128" i="14"/>
  <c r="DO128" i="14"/>
  <c r="DV128" i="14"/>
  <c r="CM128" i="14"/>
  <c r="BD128" i="14"/>
  <c r="BA128" i="14"/>
  <c r="DW128" i="14"/>
  <c r="DD128" i="14"/>
  <c r="EA128" i="14"/>
  <c r="CN128" i="14"/>
  <c r="EJ128" i="14"/>
  <c r="AR128" i="14"/>
  <c r="BR128" i="14"/>
  <c r="EC128" i="14"/>
  <c r="EK128" i="14"/>
  <c r="BI128" i="14"/>
  <c r="AI128" i="14"/>
  <c r="CJ128" i="14"/>
  <c r="EH128" i="14"/>
  <c r="CW128" i="14"/>
  <c r="AM128" i="14"/>
  <c r="P128" i="14"/>
  <c r="BE128" i="14"/>
  <c r="DR128" i="14"/>
  <c r="EI128" i="14"/>
  <c r="BC128" i="14"/>
  <c r="CG128" i="14"/>
  <c r="EF128" i="14"/>
  <c r="CY128" i="14"/>
  <c r="CF128" i="14"/>
  <c r="CX128" i="14"/>
  <c r="EG128" i="14"/>
  <c r="AE128" i="14"/>
  <c r="DM128" i="14"/>
  <c r="AD128" i="14"/>
  <c r="AT128" i="14"/>
  <c r="CZ128" i="14"/>
  <c r="Y128" i="14"/>
  <c r="DG128" i="14"/>
  <c r="X128" i="14"/>
  <c r="DK128" i="14"/>
  <c r="CS128" i="14"/>
  <c r="AW128" i="14"/>
  <c r="AF128" i="14"/>
  <c r="DJ128" i="14"/>
  <c r="S128" i="14"/>
  <c r="AX128" i="14"/>
  <c r="AH128" i="14"/>
  <c r="BS128" i="14"/>
  <c r="W128" i="14"/>
  <c r="AY128" i="14"/>
  <c r="AJ128" i="14"/>
  <c r="BK128" i="14"/>
  <c r="CP128" i="14"/>
  <c r="BY128" i="14"/>
  <c r="AO128" i="14"/>
  <c r="AA128" i="14"/>
  <c r="AV128" i="14"/>
  <c r="BV128" i="14"/>
  <c r="DC128" i="14"/>
  <c r="AQ128" i="14"/>
  <c r="BH128" i="14"/>
  <c r="DS128" i="14"/>
  <c r="U128" i="14"/>
  <c r="BO128" i="14"/>
  <c r="DH128" i="14"/>
  <c r="BN128" i="14"/>
  <c r="DB128" i="14"/>
  <c r="EL128" i="14"/>
  <c r="EM128" i="14"/>
  <c r="T128" i="14"/>
  <c r="AK128" i="14"/>
  <c r="AP128" i="14"/>
  <c r="BX128" i="14"/>
  <c r="AZ128" i="14"/>
  <c r="DI128" i="14"/>
  <c r="EB128" i="14"/>
  <c r="AL128" i="14"/>
  <c r="CO128" i="14"/>
  <c r="CA128" i="14"/>
  <c r="DZ128" i="14"/>
  <c r="BZ128" i="14"/>
  <c r="BG128" i="14"/>
  <c r="CI128" i="14"/>
  <c r="DX128" i="14"/>
  <c r="AC128" i="14"/>
  <c r="BW128" i="14"/>
  <c r="DY128" i="14"/>
  <c r="DE128" i="14"/>
  <c r="CD128" i="14"/>
  <c r="BQ128" i="14"/>
  <c r="X136" i="14"/>
  <c r="AW136" i="14"/>
  <c r="CQ136" i="14"/>
  <c r="AV136" i="14"/>
  <c r="AE136" i="14"/>
  <c r="BC136" i="14"/>
  <c r="EF136" i="14"/>
  <c r="CJ136" i="14"/>
  <c r="R136" i="14"/>
  <c r="BB136" i="14"/>
  <c r="BN136" i="14"/>
  <c r="DB136" i="14"/>
  <c r="DL136" i="14"/>
  <c r="EL136" i="14"/>
  <c r="BJ136" i="14"/>
  <c r="DE136" i="14"/>
  <c r="EM136" i="14"/>
  <c r="DG136" i="14"/>
  <c r="AJ136" i="14"/>
  <c r="AK136" i="14"/>
  <c r="DH136" i="14"/>
  <c r="AP136" i="14"/>
  <c r="N136" i="14"/>
  <c r="CX136" i="14"/>
  <c r="AN136" i="14"/>
  <c r="CL136" i="14"/>
  <c r="CR136" i="14"/>
  <c r="BG136" i="14"/>
  <c r="BP136" i="14"/>
  <c r="BO136" i="14"/>
  <c r="EE136" i="14"/>
  <c r="BQ136" i="14"/>
  <c r="CD136" i="14"/>
  <c r="AB136" i="14"/>
  <c r="AQ136" i="14"/>
  <c r="CM136" i="14"/>
  <c r="AH136" i="14"/>
  <c r="AA136" i="14"/>
  <c r="AG136" i="14"/>
  <c r="DD136" i="14"/>
  <c r="BF136" i="14"/>
  <c r="V136" i="14"/>
  <c r="DO136" i="14"/>
  <c r="BK136" i="14"/>
  <c r="AC136" i="14"/>
  <c r="AD136" i="14"/>
  <c r="DA136" i="14"/>
  <c r="Z136" i="14"/>
  <c r="DS136" i="14"/>
  <c r="BR136" i="14"/>
  <c r="Q136" i="14"/>
  <c r="DQ136" i="14"/>
  <c r="DM136" i="14"/>
  <c r="P136" i="14"/>
  <c r="DW136" i="14"/>
  <c r="AX136" i="14"/>
  <c r="W136" i="14"/>
  <c r="AL136" i="14"/>
  <c r="DP136" i="14"/>
  <c r="EB136" i="14"/>
  <c r="BA136" i="14"/>
  <c r="AR136" i="14"/>
  <c r="DX136" i="14"/>
  <c r="CB136" i="14"/>
  <c r="AM136" i="14"/>
  <c r="CF136" i="14"/>
  <c r="CV136" i="14"/>
  <c r="T136" i="14"/>
  <c r="DK136" i="14"/>
  <c r="CE136" i="14"/>
  <c r="DI136" i="14"/>
  <c r="CH136" i="14"/>
  <c r="EH136" i="14"/>
  <c r="DZ136" i="14"/>
  <c r="CS136" i="14"/>
  <c r="CW136" i="14"/>
  <c r="DY136" i="14"/>
  <c r="AZ136" i="14"/>
  <c r="BY136" i="14"/>
  <c r="BT136" i="14"/>
  <c r="CZ136" i="14"/>
  <c r="DT136" i="14"/>
  <c r="CA136" i="14"/>
  <c r="DF136" i="14"/>
  <c r="CN136" i="14"/>
  <c r="BZ136" i="14"/>
  <c r="CY136" i="14"/>
  <c r="AO136" i="14"/>
  <c r="CG136" i="14"/>
  <c r="DU136" i="14"/>
  <c r="U136" i="14"/>
  <c r="EG136" i="14"/>
  <c r="S136" i="14"/>
  <c r="BU136" i="14"/>
  <c r="CK136" i="14"/>
  <c r="EA136" i="14"/>
  <c r="BS136" i="14"/>
  <c r="EJ136" i="14"/>
  <c r="EI136" i="14"/>
  <c r="BD136" i="14"/>
  <c r="AY136" i="14"/>
  <c r="AI136" i="14"/>
  <c r="DJ136" i="14"/>
  <c r="BE136" i="14"/>
  <c r="DR136" i="14"/>
  <c r="AS136" i="14"/>
  <c r="CU136" i="14"/>
  <c r="CO136" i="14"/>
  <c r="AF136" i="14"/>
  <c r="EK136" i="14"/>
  <c r="CI136" i="14"/>
  <c r="EC136" i="14"/>
  <c r="AT136" i="14"/>
  <c r="BX136" i="14"/>
  <c r="AU136" i="14"/>
  <c r="DN136" i="14"/>
  <c r="ED136" i="14"/>
  <c r="BM136" i="14"/>
  <c r="DV136" i="14"/>
  <c r="DC136" i="14"/>
  <c r="Y136" i="14"/>
  <c r="CP136" i="14"/>
  <c r="BV136" i="14"/>
  <c r="CC136" i="14"/>
  <c r="BL136" i="14"/>
  <c r="BH136" i="14"/>
  <c r="BI136" i="14"/>
  <c r="BW136" i="14"/>
  <c r="CT136" i="14"/>
  <c r="AZ185" i="14"/>
  <c r="DJ185" i="14"/>
  <c r="BT185" i="14"/>
  <c r="DC185" i="14"/>
  <c r="BX185" i="14"/>
  <c r="W185" i="14"/>
  <c r="DO185" i="14"/>
  <c r="U185" i="14"/>
  <c r="AX185" i="14"/>
  <c r="CR185" i="14"/>
  <c r="BZ185" i="14"/>
  <c r="DA185" i="14"/>
  <c r="BV185" i="14"/>
  <c r="AC185" i="14"/>
  <c r="DG185" i="14"/>
  <c r="S185" i="14"/>
  <c r="AN185" i="14"/>
  <c r="DF185" i="14"/>
  <c r="AB185" i="14"/>
  <c r="CY185" i="14"/>
  <c r="BL185" i="14"/>
  <c r="AI185" i="14"/>
  <c r="BJ185" i="14"/>
  <c r="EF185" i="14"/>
  <c r="BC185" i="14"/>
  <c r="EA185" i="14"/>
  <c r="AU185" i="14"/>
  <c r="AY185" i="14"/>
  <c r="BB185" i="14"/>
  <c r="N185" i="14"/>
  <c r="DL185" i="14"/>
  <c r="BQ185" i="14"/>
  <c r="BI185" i="14"/>
  <c r="AW185" i="14"/>
  <c r="DX185" i="14"/>
  <c r="CU185" i="14"/>
  <c r="DZ185" i="14"/>
  <c r="CA185" i="14"/>
  <c r="DD185" i="14"/>
  <c r="BY185" i="14"/>
  <c r="BG185" i="14"/>
  <c r="AL185" i="14"/>
  <c r="ED185" i="14"/>
  <c r="CS185" i="14"/>
  <c r="DY185" i="14"/>
  <c r="CG185" i="14"/>
  <c r="DB185" i="14"/>
  <c r="BW185" i="14"/>
  <c r="AF185" i="14"/>
  <c r="DU185" i="14"/>
  <c r="CF185" i="14"/>
  <c r="CQ185" i="14"/>
  <c r="EB185" i="14"/>
  <c r="AA185" i="14"/>
  <c r="DI185" i="14"/>
  <c r="Q185" i="14"/>
  <c r="DM185" i="14"/>
  <c r="Y185" i="14"/>
  <c r="AP185" i="14"/>
  <c r="CC185" i="14"/>
  <c r="DT185" i="14"/>
  <c r="AO185" i="14"/>
  <c r="AG185" i="14"/>
  <c r="DE185" i="14"/>
  <c r="DR185" i="14"/>
  <c r="DS185" i="14"/>
  <c r="AE185" i="14"/>
  <c r="CN185" i="14"/>
  <c r="CZ185" i="14"/>
  <c r="DK185" i="14"/>
  <c r="AK185" i="14"/>
  <c r="CL185" i="14"/>
  <c r="DN185" i="14"/>
  <c r="DV185" i="14"/>
  <c r="AQ185" i="14"/>
  <c r="CB185" i="14"/>
  <c r="CW185" i="14"/>
  <c r="CO185" i="14"/>
  <c r="EC185" i="14"/>
  <c r="Z185" i="14"/>
  <c r="X185" i="14"/>
  <c r="CM185" i="14"/>
  <c r="EE185" i="14"/>
  <c r="BO185" i="14"/>
  <c r="AD185" i="14"/>
  <c r="CK185" i="14"/>
  <c r="EK185" i="14"/>
  <c r="BN185" i="14"/>
  <c r="AR185" i="14"/>
  <c r="CI185" i="14"/>
  <c r="CE185" i="14"/>
  <c r="BU185" i="14"/>
  <c r="CX185" i="14"/>
  <c r="CP185" i="14"/>
  <c r="EG185" i="14"/>
  <c r="EL185" i="14"/>
  <c r="BH185" i="14"/>
  <c r="P185" i="14"/>
  <c r="T185" i="14"/>
  <c r="BD185" i="14"/>
  <c r="BF185" i="14"/>
  <c r="V185" i="14"/>
  <c r="R185" i="14"/>
  <c r="BK185" i="14"/>
  <c r="AV185" i="14"/>
  <c r="AJ185" i="14"/>
  <c r="EM185" i="14"/>
  <c r="EI185" i="14"/>
  <c r="BM185" i="14"/>
  <c r="BS185" i="14"/>
  <c r="BP185" i="14"/>
  <c r="CH185" i="14"/>
  <c r="AT185" i="14"/>
  <c r="CV185" i="14"/>
  <c r="CT185" i="14"/>
  <c r="CJ185" i="14"/>
  <c r="BR185" i="14"/>
  <c r="BA185" i="14"/>
  <c r="DH185" i="14"/>
  <c r="BE185" i="14"/>
  <c r="CD185" i="14"/>
  <c r="DP185" i="14"/>
  <c r="DW185" i="14"/>
  <c r="EJ185" i="14"/>
  <c r="EH185" i="14"/>
  <c r="AH185" i="14"/>
  <c r="AM185" i="14"/>
  <c r="AS185" i="14"/>
  <c r="DQ185" i="14"/>
  <c r="AW108" i="14"/>
  <c r="EB108" i="14"/>
  <c r="DJ108" i="14"/>
  <c r="BJ108" i="14"/>
  <c r="S108" i="14"/>
  <c r="DW108" i="14"/>
  <c r="N108" i="14"/>
  <c r="AQ108" i="14"/>
  <c r="U108" i="14"/>
  <c r="DR108" i="14"/>
  <c r="W108" i="14"/>
  <c r="EF108" i="14"/>
  <c r="AS108" i="14"/>
  <c r="BV108" i="14"/>
  <c r="BL108" i="14"/>
  <c r="BO108" i="14"/>
  <c r="CU108" i="14"/>
  <c r="DP108" i="14"/>
  <c r="P108" i="14"/>
  <c r="BF108" i="14"/>
  <c r="AA108" i="14"/>
  <c r="BT108" i="14"/>
  <c r="AR108" i="14"/>
  <c r="AH108" i="14"/>
  <c r="DZ108" i="14"/>
  <c r="EJ108" i="14"/>
  <c r="CW108" i="14"/>
  <c r="CM108" i="14"/>
  <c r="BR108" i="14"/>
  <c r="BX108" i="14"/>
  <c r="DK108" i="14"/>
  <c r="DQ108" i="14"/>
  <c r="V108" i="14"/>
  <c r="BU108" i="14"/>
  <c r="DB108" i="14"/>
  <c r="CR108" i="14"/>
  <c r="AJ108" i="14"/>
  <c r="EG108" i="14"/>
  <c r="BM108" i="14"/>
  <c r="AE108" i="14"/>
  <c r="DH108" i="14"/>
  <c r="DC108" i="14"/>
  <c r="Z108" i="14"/>
  <c r="DI108" i="14"/>
  <c r="ED108" i="14"/>
  <c r="AK108" i="14"/>
  <c r="DN108" i="14"/>
  <c r="CI108" i="14"/>
  <c r="X108" i="14"/>
  <c r="DA108" i="14"/>
  <c r="CO108" i="14"/>
  <c r="DT108" i="14"/>
  <c r="AY108" i="14"/>
  <c r="CH108" i="14"/>
  <c r="CV108" i="14"/>
  <c r="EL108" i="14"/>
  <c r="CT108" i="14"/>
  <c r="DD108" i="14"/>
  <c r="CL108" i="14"/>
  <c r="CS108" i="14"/>
  <c r="EI108" i="14"/>
  <c r="AM108" i="14"/>
  <c r="AB108" i="14"/>
  <c r="CD108" i="14"/>
  <c r="CZ108" i="14"/>
  <c r="CF108" i="14"/>
  <c r="EC108" i="14"/>
  <c r="BQ108" i="14"/>
  <c r="DS108" i="14"/>
  <c r="EK108" i="14"/>
  <c r="DF108" i="14"/>
  <c r="CB108" i="14"/>
  <c r="EA108" i="14"/>
  <c r="DE108" i="14"/>
  <c r="BN108" i="14"/>
  <c r="BB108" i="14"/>
  <c r="R108" i="14"/>
  <c r="BZ108" i="14"/>
  <c r="AD108" i="14"/>
  <c r="BK108" i="14"/>
  <c r="BD108" i="14"/>
  <c r="AO108" i="14"/>
  <c r="CG108" i="14"/>
  <c r="EH108" i="14"/>
  <c r="BH108" i="14"/>
  <c r="CC108" i="14"/>
  <c r="EM108" i="14"/>
  <c r="BC108" i="14"/>
  <c r="DX108" i="14"/>
  <c r="CJ108" i="14"/>
  <c r="AX108" i="14"/>
  <c r="CX108" i="14"/>
  <c r="DO108" i="14"/>
  <c r="BI108" i="14"/>
  <c r="CN108" i="14"/>
  <c r="CP108" i="14"/>
  <c r="AV108" i="14"/>
  <c r="AF108" i="14"/>
  <c r="DG108" i="14"/>
  <c r="BG108" i="14"/>
  <c r="EE108" i="14"/>
  <c r="DL108" i="14"/>
  <c r="AI108" i="14"/>
  <c r="BS108" i="14"/>
  <c r="DV108" i="14"/>
  <c r="AZ108" i="14"/>
  <c r="DY108" i="14"/>
  <c r="DU108" i="14"/>
  <c r="AN108" i="14"/>
  <c r="CK108" i="14"/>
  <c r="T108" i="14"/>
  <c r="Y108" i="14"/>
  <c r="BW108" i="14"/>
  <c r="BP108" i="14"/>
  <c r="BA108" i="14"/>
  <c r="CE108" i="14"/>
  <c r="AT108" i="14"/>
  <c r="AL108" i="14"/>
  <c r="BE108" i="14"/>
  <c r="AP108" i="14"/>
  <c r="BY108" i="14"/>
  <c r="DM108" i="14"/>
  <c r="AC108" i="14"/>
  <c r="CY108" i="14"/>
  <c r="Q108" i="14"/>
  <c r="AU108" i="14"/>
  <c r="CQ108" i="14"/>
  <c r="CA108" i="14"/>
  <c r="AG108" i="14"/>
  <c r="CP221" i="14"/>
  <c r="CT221" i="14"/>
  <c r="CH221" i="14"/>
  <c r="CL221" i="14"/>
  <c r="DF221" i="14"/>
  <c r="DJ221" i="14"/>
  <c r="DX221" i="14"/>
  <c r="BL221" i="14"/>
  <c r="BJ221" i="14"/>
  <c r="BN221" i="14"/>
  <c r="BB221" i="14"/>
  <c r="BF221" i="14"/>
  <c r="BZ221" i="14"/>
  <c r="CD221" i="14"/>
  <c r="EE221" i="14"/>
  <c r="BS221" i="14"/>
  <c r="AJ221" i="14"/>
  <c r="AB221" i="14"/>
  <c r="AZ221" i="14"/>
  <c r="CX221" i="14"/>
  <c r="EA221" i="14"/>
  <c r="AK221" i="14"/>
  <c r="AC221" i="14"/>
  <c r="BA221" i="14"/>
  <c r="EH221" i="14"/>
  <c r="DN221" i="14"/>
  <c r="AO221" i="14"/>
  <c r="DQ221" i="14"/>
  <c r="BY221" i="14"/>
  <c r="U221" i="14"/>
  <c r="DH221" i="14"/>
  <c r="T221" i="14"/>
  <c r="CQ221" i="14"/>
  <c r="CS221" i="14"/>
  <c r="CN221" i="14"/>
  <c r="DG221" i="14"/>
  <c r="DI221" i="14"/>
  <c r="CR221" i="14"/>
  <c r="BK221" i="14"/>
  <c r="BM221" i="14"/>
  <c r="BH221" i="14"/>
  <c r="CA221" i="14"/>
  <c r="CC221" i="14"/>
  <c r="CY221" i="14"/>
  <c r="AD221" i="14"/>
  <c r="Z221" i="14"/>
  <c r="AL221" i="14"/>
  <c r="EC221" i="14"/>
  <c r="AI221" i="14"/>
  <c r="Y221" i="14"/>
  <c r="AP221" i="14"/>
  <c r="DR221" i="14"/>
  <c r="EB221" i="14"/>
  <c r="EK221" i="14"/>
  <c r="Q221" i="14"/>
  <c r="EM221" i="14"/>
  <c r="CW221" i="14"/>
  <c r="CB221" i="14"/>
  <c r="CM221" i="14"/>
  <c r="DM221" i="14"/>
  <c r="AF221" i="14"/>
  <c r="DD221" i="14"/>
  <c r="BQ221" i="14"/>
  <c r="AV221" i="14"/>
  <c r="BG221" i="14"/>
  <c r="CG221" i="14"/>
  <c r="AM221" i="14"/>
  <c r="DC221" i="14"/>
  <c r="AH221" i="14"/>
  <c r="AN221" i="14"/>
  <c r="ED221" i="14"/>
  <c r="DY221" i="14"/>
  <c r="AG221" i="14"/>
  <c r="AU221" i="14"/>
  <c r="DB221" i="14"/>
  <c r="EL221" i="14"/>
  <c r="DU221" i="14"/>
  <c r="DZ221" i="14"/>
  <c r="EG221" i="14"/>
  <c r="DP221" i="14"/>
  <c r="CV221" i="14"/>
  <c r="CI221" i="14"/>
  <c r="CK221" i="14"/>
  <c r="DL221" i="14"/>
  <c r="AR221" i="14"/>
  <c r="BX221" i="14"/>
  <c r="BP221" i="14"/>
  <c r="BC221" i="14"/>
  <c r="BE221" i="14"/>
  <c r="CF221" i="14"/>
  <c r="AQ221" i="14"/>
  <c r="BW221" i="14"/>
  <c r="P221" i="14"/>
  <c r="AT221" i="14"/>
  <c r="BR221" i="14"/>
  <c r="DO221" i="14"/>
  <c r="W221" i="14"/>
  <c r="AY221" i="14"/>
  <c r="BV221" i="14"/>
  <c r="S221" i="14"/>
  <c r="N221" i="14"/>
  <c r="DT221" i="14"/>
  <c r="BU221" i="14"/>
  <c r="DS221" i="14"/>
  <c r="CU221" i="14"/>
  <c r="EJ221" i="14"/>
  <c r="BT221" i="14"/>
  <c r="V221" i="14"/>
  <c r="AA221" i="14"/>
  <c r="R221" i="14"/>
  <c r="CO221" i="14"/>
  <c r="BD221" i="14"/>
  <c r="CE221" i="14"/>
  <c r="AX221" i="14"/>
  <c r="AW221" i="14"/>
  <c r="EF221" i="14"/>
  <c r="CZ221" i="14"/>
  <c r="BO221" i="14"/>
  <c r="EI221" i="14"/>
  <c r="DW221" i="14"/>
  <c r="DV221" i="14"/>
  <c r="AS221" i="14"/>
  <c r="CJ221" i="14"/>
  <c r="DK221" i="14"/>
  <c r="BI221" i="14"/>
  <c r="X221" i="14"/>
  <c r="AE221" i="14"/>
  <c r="DA221" i="14"/>
  <c r="DE221" i="14"/>
  <c r="BP115" i="14"/>
  <c r="CB115" i="14"/>
  <c r="EA115" i="14"/>
  <c r="CY115" i="14"/>
  <c r="BO115" i="14"/>
  <c r="V115" i="14"/>
  <c r="AK115" i="14"/>
  <c r="AR115" i="14"/>
  <c r="BL115" i="14"/>
  <c r="BD115" i="14"/>
  <c r="EE115" i="14"/>
  <c r="CQ115" i="14"/>
  <c r="BS115" i="14"/>
  <c r="N115" i="14"/>
  <c r="EL115" i="14"/>
  <c r="CO115" i="14"/>
  <c r="BJ115" i="14"/>
  <c r="AJ115" i="14"/>
  <c r="EC115" i="14"/>
  <c r="AI115" i="14"/>
  <c r="BQ115" i="14"/>
  <c r="AH115" i="14"/>
  <c r="CE115" i="14"/>
  <c r="AV115" i="14"/>
  <c r="BV115" i="14"/>
  <c r="BU115" i="14"/>
  <c r="BF115" i="14"/>
  <c r="DF115" i="14"/>
  <c r="DO115" i="14"/>
  <c r="CX115" i="14"/>
  <c r="BN115" i="14"/>
  <c r="DY115" i="14"/>
  <c r="BX115" i="14"/>
  <c r="AN115" i="14"/>
  <c r="AW115" i="14"/>
  <c r="BW115" i="14"/>
  <c r="CP115" i="14"/>
  <c r="DW115" i="14"/>
  <c r="BT115" i="14"/>
  <c r="CZ115" i="14"/>
  <c r="CG115" i="14"/>
  <c r="CA115" i="14"/>
  <c r="AM115" i="14"/>
  <c r="Y115" i="14"/>
  <c r="BR115" i="14"/>
  <c r="T115" i="14"/>
  <c r="AY115" i="14"/>
  <c r="BY115" i="14"/>
  <c r="R115" i="14"/>
  <c r="AX115" i="14"/>
  <c r="EF115" i="14"/>
  <c r="BE115" i="14"/>
  <c r="DQ115" i="14"/>
  <c r="AG115" i="14"/>
  <c r="DC115" i="14"/>
  <c r="AB115" i="14"/>
  <c r="AC115" i="14"/>
  <c r="BH115" i="14"/>
  <c r="CW115" i="14"/>
  <c r="BZ115" i="14"/>
  <c r="BG115" i="14"/>
  <c r="DD115" i="14"/>
  <c r="EH115" i="14"/>
  <c r="DM115" i="14"/>
  <c r="DB115" i="14"/>
  <c r="W115" i="14"/>
  <c r="DL115" i="14"/>
  <c r="CU115" i="14"/>
  <c r="DR115" i="14"/>
  <c r="BB115" i="14"/>
  <c r="CT115" i="14"/>
  <c r="CC115" i="14"/>
  <c r="BI115" i="14"/>
  <c r="DE115" i="14"/>
  <c r="DA115" i="14"/>
  <c r="AQ115" i="14"/>
  <c r="DN115" i="14"/>
  <c r="CM115" i="14"/>
  <c r="CV115" i="14"/>
  <c r="AO115" i="14"/>
  <c r="Z115" i="14"/>
  <c r="DI115" i="14"/>
  <c r="EI115" i="14"/>
  <c r="CI115" i="14"/>
  <c r="DH115" i="14"/>
  <c r="DV115" i="14"/>
  <c r="DX115" i="14"/>
  <c r="CH115" i="14"/>
  <c r="EM115" i="14"/>
  <c r="P115" i="14"/>
  <c r="CF115" i="14"/>
  <c r="AZ115" i="14"/>
  <c r="AT115" i="14"/>
  <c r="DK115" i="14"/>
  <c r="EK115" i="14"/>
  <c r="S115" i="14"/>
  <c r="DJ115" i="14"/>
  <c r="ED115" i="14"/>
  <c r="Q115" i="14"/>
  <c r="EG115" i="14"/>
  <c r="DZ115" i="14"/>
  <c r="CL115" i="14"/>
  <c r="BC115" i="14"/>
  <c r="AF115" i="14"/>
  <c r="U115" i="14"/>
  <c r="DS115" i="14"/>
  <c r="AL115" i="14"/>
  <c r="AD115" i="14"/>
  <c r="DU115" i="14"/>
  <c r="CK115" i="14"/>
  <c r="DP115" i="14"/>
  <c r="CS115" i="14"/>
  <c r="DG115" i="14"/>
  <c r="DT115" i="14"/>
  <c r="AU115" i="14"/>
  <c r="AP115" i="14"/>
  <c r="BM115" i="14"/>
  <c r="AE115" i="14"/>
  <c r="EJ115" i="14"/>
  <c r="BK115" i="14"/>
  <c r="CD115" i="14"/>
  <c r="X115" i="14"/>
  <c r="EB115" i="14"/>
  <c r="BA115" i="14"/>
  <c r="AA115" i="14"/>
  <c r="CJ115" i="14"/>
  <c r="CR115" i="14"/>
  <c r="AS115" i="14"/>
  <c r="CN115" i="14"/>
  <c r="R252" i="14"/>
  <c r="V252" i="14"/>
  <c r="AP252" i="14"/>
  <c r="AT252" i="14"/>
  <c r="BN252" i="14"/>
  <c r="BR252" i="14"/>
  <c r="BD252" i="14"/>
  <c r="DP252" i="14"/>
  <c r="DJ252" i="14"/>
  <c r="DN252" i="14"/>
  <c r="EH252" i="14"/>
  <c r="EL252" i="14"/>
  <c r="S252" i="14"/>
  <c r="AM252" i="14"/>
  <c r="AQ252" i="14"/>
  <c r="AI252" i="14"/>
  <c r="CU252" i="14"/>
  <c r="BC252" i="14"/>
  <c r="BG252" i="14"/>
  <c r="CA252" i="14"/>
  <c r="CE252" i="14"/>
  <c r="CY252" i="14"/>
  <c r="DC252" i="14"/>
  <c r="AK252" i="14"/>
  <c r="CW252" i="14"/>
  <c r="DK252" i="14"/>
  <c r="CP252" i="14"/>
  <c r="DF252" i="14"/>
  <c r="DR252" i="14"/>
  <c r="DM252" i="14"/>
  <c r="DV252" i="14"/>
  <c r="Z252" i="14"/>
  <c r="CB252" i="14"/>
  <c r="Q252" i="14"/>
  <c r="AC252" i="14"/>
  <c r="AO252" i="14"/>
  <c r="BA252" i="14"/>
  <c r="BM252" i="14"/>
  <c r="BY252" i="14"/>
  <c r="BP252" i="14"/>
  <c r="EB252" i="14"/>
  <c r="DI252" i="14"/>
  <c r="DU252" i="14"/>
  <c r="EG252" i="14"/>
  <c r="N252" i="14"/>
  <c r="AH252" i="14"/>
  <c r="AL252" i="14"/>
  <c r="BK252" i="14"/>
  <c r="DW252" i="14"/>
  <c r="AX252" i="14"/>
  <c r="BB252" i="14"/>
  <c r="BV252" i="14"/>
  <c r="BZ252" i="14"/>
  <c r="CT252" i="14"/>
  <c r="CX252" i="14"/>
  <c r="BE252" i="14"/>
  <c r="DQ252" i="14"/>
  <c r="CI252" i="14"/>
  <c r="EE252" i="14"/>
  <c r="CD252" i="14"/>
  <c r="DZ252" i="14"/>
  <c r="CC252" i="14"/>
  <c r="DY252" i="14"/>
  <c r="CN252" i="14"/>
  <c r="DL252" i="14"/>
  <c r="P252" i="14"/>
  <c r="AB252" i="14"/>
  <c r="AN252" i="14"/>
  <c r="AZ252" i="14"/>
  <c r="BL252" i="14"/>
  <c r="BX252" i="14"/>
  <c r="X252" i="14"/>
  <c r="CJ252" i="14"/>
  <c r="DH252" i="14"/>
  <c r="DT252" i="14"/>
  <c r="EF252" i="14"/>
  <c r="U252" i="14"/>
  <c r="AG252" i="14"/>
  <c r="AS252" i="14"/>
  <c r="BO252" i="14"/>
  <c r="EA252" i="14"/>
  <c r="AW252" i="14"/>
  <c r="BI252" i="14"/>
  <c r="BU252" i="14"/>
  <c r="CG252" i="14"/>
  <c r="CS252" i="14"/>
  <c r="DE252" i="14"/>
  <c r="BQ252" i="14"/>
  <c r="EC252" i="14"/>
  <c r="CM252" i="14"/>
  <c r="EI252" i="14"/>
  <c r="CH252" i="14"/>
  <c r="ED252" i="14"/>
  <c r="CO252" i="14"/>
  <c r="EK252" i="14"/>
  <c r="EJ252" i="14"/>
  <c r="CL252" i="14"/>
  <c r="AA252" i="14"/>
  <c r="BW252" i="14"/>
  <c r="DS252" i="14"/>
  <c r="AR252" i="14"/>
  <c r="BH252" i="14"/>
  <c r="DD252" i="14"/>
  <c r="AD252" i="14"/>
  <c r="BJ252" i="14"/>
  <c r="AY252" i="14"/>
  <c r="CV252" i="14"/>
  <c r="T252" i="14"/>
  <c r="CQ252" i="14"/>
  <c r="CF252" i="14"/>
  <c r="CK252" i="14"/>
  <c r="BF252" i="14"/>
  <c r="DX252" i="14"/>
  <c r="W252" i="14"/>
  <c r="DO252" i="14"/>
  <c r="AV252" i="14"/>
  <c r="DG252" i="14"/>
  <c r="AU252" i="14"/>
  <c r="EM252" i="14"/>
  <c r="BT252" i="14"/>
  <c r="DB252" i="14"/>
  <c r="BS252" i="14"/>
  <c r="AF252" i="14"/>
  <c r="CR252" i="14"/>
  <c r="DA252" i="14"/>
  <c r="CZ252" i="14"/>
  <c r="AJ252" i="14"/>
  <c r="Y252" i="14"/>
  <c r="AE252" i="14"/>
  <c r="CM302" i="14"/>
  <c r="P302" i="14"/>
  <c r="BW302" i="14"/>
  <c r="DG302" i="14"/>
  <c r="AM302" i="14"/>
  <c r="BK302" i="14"/>
  <c r="CR302" i="14"/>
  <c r="CJ302" i="14"/>
  <c r="BT302" i="14"/>
  <c r="CG302" i="14"/>
  <c r="CX302" i="14"/>
  <c r="AP302" i="14"/>
  <c r="CH302" i="14"/>
  <c r="Z302" i="14"/>
  <c r="AD302" i="14"/>
  <c r="BZ302" i="14"/>
  <c r="DV302" i="14"/>
  <c r="DM302" i="14"/>
  <c r="DS302" i="14"/>
  <c r="BC302" i="14"/>
  <c r="EC302" i="14"/>
  <c r="BY302" i="14"/>
  <c r="DX302" i="14"/>
  <c r="BI302" i="14"/>
  <c r="BL302" i="14"/>
  <c r="AY302" i="14"/>
  <c r="CU302" i="14"/>
  <c r="BP302" i="14"/>
  <c r="DJ302" i="14"/>
  <c r="DA302" i="14"/>
  <c r="AK302" i="14"/>
  <c r="AW302" i="14"/>
  <c r="ED302" i="14"/>
  <c r="BV302" i="14"/>
  <c r="DN302" i="14"/>
  <c r="BF302" i="14"/>
  <c r="CP302" i="14"/>
  <c r="EL302" i="14"/>
  <c r="EF302" i="14"/>
  <c r="AU302" i="14"/>
  <c r="S302" i="14"/>
  <c r="DC302" i="14"/>
  <c r="CY302" i="14"/>
  <c r="DE302" i="14"/>
  <c r="AO302" i="14"/>
  <c r="CO302" i="14"/>
  <c r="Y302" i="14"/>
  <c r="DK302" i="14"/>
  <c r="CF302" i="14"/>
  <c r="EB302" i="14"/>
  <c r="BA302" i="14"/>
  <c r="X302" i="14"/>
  <c r="CT302" i="14"/>
  <c r="EM302" i="14"/>
  <c r="BX302" i="14"/>
  <c r="CI302" i="14"/>
  <c r="EI302" i="14"/>
  <c r="AJ302" i="14"/>
  <c r="AG302" i="14"/>
  <c r="CC302" i="14"/>
  <c r="DY302" i="14"/>
  <c r="DL302" i="14"/>
  <c r="DH302" i="14"/>
  <c r="AV302" i="14"/>
  <c r="DI302" i="14"/>
  <c r="EK302" i="14"/>
  <c r="BU302" i="14"/>
  <c r="DU302" i="14"/>
  <c r="BE302" i="14"/>
  <c r="CV302" i="14"/>
  <c r="U302" i="14"/>
  <c r="BQ302" i="14"/>
  <c r="CA302" i="14"/>
  <c r="AS302" i="14"/>
  <c r="CQ302" i="14"/>
  <c r="CE302" i="14"/>
  <c r="DD302" i="14"/>
  <c r="BH302" i="14"/>
  <c r="CN302" i="14"/>
  <c r="T302" i="14"/>
  <c r="CS302" i="14"/>
  <c r="R302" i="14"/>
  <c r="BN302" i="14"/>
  <c r="DF302" i="14"/>
  <c r="V302" i="14"/>
  <c r="DW302" i="14"/>
  <c r="AX302" i="14"/>
  <c r="EH302" i="14"/>
  <c r="BS302" i="14"/>
  <c r="DR302" i="14"/>
  <c r="AA302" i="14"/>
  <c r="AE302" i="14"/>
  <c r="AF302" i="14"/>
  <c r="BD302" i="14"/>
  <c r="EA302" i="14"/>
  <c r="AC302" i="14"/>
  <c r="Q302" i="14"/>
  <c r="EJ302" i="14"/>
  <c r="AN302" i="14"/>
  <c r="DT302" i="14"/>
  <c r="DP302" i="14"/>
  <c r="AH302" i="14"/>
  <c r="CD302" i="14"/>
  <c r="DZ302" i="14"/>
  <c r="CZ302" i="14"/>
  <c r="DB302" i="14"/>
  <c r="AB302" i="14"/>
  <c r="AR302" i="14"/>
  <c r="BG302" i="14"/>
  <c r="AZ302" i="14"/>
  <c r="AQ302" i="14"/>
  <c r="EE302" i="14"/>
  <c r="CB302" i="14"/>
  <c r="DO302" i="14"/>
  <c r="W302" i="14"/>
  <c r="AT302" i="14"/>
  <c r="CL302" i="14"/>
  <c r="AI302" i="14"/>
  <c r="BR302" i="14"/>
  <c r="EG302" i="14"/>
  <c r="BB302" i="14"/>
  <c r="DQ302" i="14"/>
  <c r="CW302" i="14"/>
  <c r="N302" i="14"/>
  <c r="BJ302" i="14"/>
  <c r="BO302" i="14"/>
  <c r="AL302" i="14"/>
  <c r="CK302" i="14"/>
  <c r="BM302" i="14"/>
  <c r="DC336" i="14"/>
  <c r="DX336" i="14"/>
  <c r="CU336" i="14"/>
  <c r="BL336" i="14"/>
  <c r="CM336" i="14"/>
  <c r="DP336" i="14"/>
  <c r="AW336" i="14"/>
  <c r="DJ336" i="14"/>
  <c r="AQ336" i="14"/>
  <c r="CR336" i="14"/>
  <c r="AI336" i="14"/>
  <c r="AF336" i="14"/>
  <c r="AA336" i="14"/>
  <c r="CJ336" i="14"/>
  <c r="AN336" i="14"/>
  <c r="DO336" i="14"/>
  <c r="EI336" i="14"/>
  <c r="CB336" i="14"/>
  <c r="EA336" i="14"/>
  <c r="P336" i="14"/>
  <c r="DS336" i="14"/>
  <c r="EF336" i="14"/>
  <c r="AX336" i="14"/>
  <c r="DK336" i="14"/>
  <c r="BO336" i="14"/>
  <c r="BC336" i="14"/>
  <c r="BJ336" i="14"/>
  <c r="CF336" i="14"/>
  <c r="BQ336" i="14"/>
  <c r="CI336" i="14"/>
  <c r="BS336" i="14"/>
  <c r="CA336" i="14"/>
  <c r="CX336" i="14"/>
  <c r="DB336" i="14"/>
  <c r="CP336" i="14"/>
  <c r="CT336" i="14"/>
  <c r="CH336" i="14"/>
  <c r="CL336" i="14"/>
  <c r="CG336" i="14"/>
  <c r="N336" i="14"/>
  <c r="AL336" i="14"/>
  <c r="AP336" i="14"/>
  <c r="AD336" i="14"/>
  <c r="AH336" i="14"/>
  <c r="V336" i="14"/>
  <c r="Z336" i="14"/>
  <c r="CE336" i="14"/>
  <c r="T336" i="14"/>
  <c r="ED336" i="14"/>
  <c r="EH336" i="14"/>
  <c r="DV336" i="14"/>
  <c r="DZ336" i="14"/>
  <c r="DN336" i="14"/>
  <c r="DR336" i="14"/>
  <c r="BZ336" i="14"/>
  <c r="EL336" i="14"/>
  <c r="BT336" i="14"/>
  <c r="AV336" i="14"/>
  <c r="DI336" i="14"/>
  <c r="BN336" i="14"/>
  <c r="U336" i="14"/>
  <c r="BM336" i="14"/>
  <c r="Q336" i="14"/>
  <c r="DM336" i="14"/>
  <c r="BK336" i="14"/>
  <c r="DE336" i="14"/>
  <c r="DA336" i="14"/>
  <c r="CW336" i="14"/>
  <c r="CS336" i="14"/>
  <c r="CO336" i="14"/>
  <c r="CK336" i="14"/>
  <c r="CC336" i="14"/>
  <c r="R336" i="14"/>
  <c r="AS336" i="14"/>
  <c r="AO336" i="14"/>
  <c r="AK336" i="14"/>
  <c r="AG336" i="14"/>
  <c r="AC336" i="14"/>
  <c r="Y336" i="14"/>
  <c r="BD336" i="14"/>
  <c r="W336" i="14"/>
  <c r="EK336" i="14"/>
  <c r="EG336" i="14"/>
  <c r="EC336" i="14"/>
  <c r="DY336" i="14"/>
  <c r="DU336" i="14"/>
  <c r="DQ336" i="14"/>
  <c r="CD336" i="14"/>
  <c r="S336" i="14"/>
  <c r="BW336" i="14"/>
  <c r="BG336" i="14"/>
  <c r="BR336" i="14"/>
  <c r="BB336" i="14"/>
  <c r="BY336" i="14"/>
  <c r="BI336" i="14"/>
  <c r="BP336" i="14"/>
  <c r="BX336" i="14"/>
  <c r="DD336" i="14"/>
  <c r="DG336" i="14"/>
  <c r="CV336" i="14"/>
  <c r="CY336" i="14"/>
  <c r="CN336" i="14"/>
  <c r="CQ336" i="14"/>
  <c r="BA336" i="14"/>
  <c r="DF336" i="14"/>
  <c r="AR336" i="14"/>
  <c r="AU336" i="14"/>
  <c r="AJ336" i="14"/>
  <c r="AM336" i="14"/>
  <c r="AB336" i="14"/>
  <c r="AE336" i="14"/>
  <c r="AY336" i="14"/>
  <c r="DL336" i="14"/>
  <c r="EJ336" i="14"/>
  <c r="EM336" i="14"/>
  <c r="EB336" i="14"/>
  <c r="EE336" i="14"/>
  <c r="DT336" i="14"/>
  <c r="DW336" i="14"/>
  <c r="AT336" i="14"/>
  <c r="X336" i="14"/>
  <c r="DH336" i="14"/>
  <c r="CZ336" i="14"/>
  <c r="BV336" i="14"/>
  <c r="BF336" i="14"/>
  <c r="BU336" i="14"/>
  <c r="BE336" i="14"/>
  <c r="AZ336" i="14"/>
  <c r="BH336" i="14"/>
  <c r="CP169" i="14"/>
  <c r="AT169" i="14"/>
  <c r="DC169" i="14"/>
  <c r="EL169" i="14"/>
  <c r="AS169" i="14"/>
  <c r="DJ169" i="14"/>
  <c r="BG169" i="14"/>
  <c r="DK169" i="14"/>
  <c r="CW169" i="14"/>
  <c r="BA169" i="14"/>
  <c r="DA169" i="14"/>
  <c r="N169" i="14"/>
  <c r="AQ169" i="14"/>
  <c r="DV169" i="14"/>
  <c r="EK169" i="14"/>
  <c r="CH169" i="14"/>
  <c r="CJ169" i="14"/>
  <c r="AN169" i="14"/>
  <c r="CY169" i="14"/>
  <c r="EF169" i="14"/>
  <c r="AG169" i="14"/>
  <c r="DX169" i="14"/>
  <c r="CL169" i="14"/>
  <c r="CX169" i="14"/>
  <c r="V169" i="14"/>
  <c r="DR169" i="14"/>
  <c r="BY169" i="14"/>
  <c r="EM169" i="14"/>
  <c r="DN169" i="14"/>
  <c r="CR169" i="14"/>
  <c r="T169" i="14"/>
  <c r="DW169" i="14"/>
  <c r="CT169" i="14"/>
  <c r="AX169" i="14"/>
  <c r="CM169" i="14"/>
  <c r="S169" i="14"/>
  <c r="AC169" i="14"/>
  <c r="CN169" i="14"/>
  <c r="DL169" i="14"/>
  <c r="BS169" i="14"/>
  <c r="CS169" i="14"/>
  <c r="AW169" i="14"/>
  <c r="CK169" i="14"/>
  <c r="R169" i="14"/>
  <c r="AA169" i="14"/>
  <c r="BX169" i="14"/>
  <c r="DP169" i="14"/>
  <c r="EA169" i="14"/>
  <c r="CV169" i="14"/>
  <c r="AZ169" i="14"/>
  <c r="CI169" i="14"/>
  <c r="U169" i="14"/>
  <c r="AO169" i="14"/>
  <c r="DZ169" i="14"/>
  <c r="ED169" i="14"/>
  <c r="DU169" i="14"/>
  <c r="BO169" i="14"/>
  <c r="EC169" i="14"/>
  <c r="CQ169" i="14"/>
  <c r="AM169" i="14"/>
  <c r="CA169" i="14"/>
  <c r="CU169" i="14"/>
  <c r="W169" i="14"/>
  <c r="BV169" i="14"/>
  <c r="BZ169" i="14"/>
  <c r="AR169" i="14"/>
  <c r="BJ169" i="14"/>
  <c r="BB169" i="14"/>
  <c r="AE169" i="14"/>
  <c r="BU169" i="14"/>
  <c r="EH169" i="14"/>
  <c r="CB169" i="14"/>
  <c r="CG169" i="14"/>
  <c r="AP169" i="14"/>
  <c r="BQ169" i="14"/>
  <c r="BF169" i="14"/>
  <c r="AD169" i="14"/>
  <c r="BI169" i="14"/>
  <c r="DM169" i="14"/>
  <c r="BL169" i="14"/>
  <c r="BT169" i="14"/>
  <c r="AF169" i="14"/>
  <c r="BD169" i="14"/>
  <c r="BR169" i="14"/>
  <c r="Q169" i="14"/>
  <c r="Y169" i="14"/>
  <c r="BH169" i="14"/>
  <c r="EB169" i="14"/>
  <c r="BC169" i="14"/>
  <c r="EI169" i="14"/>
  <c r="DH169" i="14"/>
  <c r="AU169" i="14"/>
  <c r="DF169" i="14"/>
  <c r="AL169" i="14"/>
  <c r="AY169" i="14"/>
  <c r="DD169" i="14"/>
  <c r="EE169" i="14"/>
  <c r="AB169" i="14"/>
  <c r="EG169" i="14"/>
  <c r="Z169" i="14"/>
  <c r="DQ169" i="14"/>
  <c r="P169" i="14"/>
  <c r="BE169" i="14"/>
  <c r="AJ169" i="14"/>
  <c r="X169" i="14"/>
  <c r="BN169" i="14"/>
  <c r="DY169" i="14"/>
  <c r="BM169" i="14"/>
  <c r="DB169" i="14"/>
  <c r="BP169" i="14"/>
  <c r="DI169" i="14"/>
  <c r="BK169" i="14"/>
  <c r="CO169" i="14"/>
  <c r="DS169" i="14"/>
  <c r="DO169" i="14"/>
  <c r="EJ169" i="14"/>
  <c r="DG169" i="14"/>
  <c r="DT169" i="14"/>
  <c r="AV169" i="14"/>
  <c r="DE169" i="14"/>
  <c r="CZ169" i="14"/>
  <c r="AH169" i="14"/>
  <c r="BW169" i="14"/>
  <c r="CD169" i="14"/>
  <c r="CF169" i="14"/>
  <c r="AI169" i="14"/>
  <c r="AK169" i="14"/>
  <c r="CE169" i="14"/>
  <c r="CC169" i="14"/>
  <c r="CG197" i="14"/>
  <c r="Q197" i="14"/>
  <c r="CW197" i="14"/>
  <c r="Y197" i="14"/>
  <c r="BV197" i="14"/>
  <c r="BF197" i="14"/>
  <c r="AP197" i="14"/>
  <c r="V197" i="14"/>
  <c r="BA197" i="14"/>
  <c r="BM197" i="14"/>
  <c r="BQ197" i="14"/>
  <c r="BU197" i="14"/>
  <c r="DA197" i="14"/>
  <c r="CS197" i="14"/>
  <c r="CK197" i="14"/>
  <c r="AB197" i="14"/>
  <c r="N197" i="14"/>
  <c r="R197" i="14"/>
  <c r="AD197" i="14"/>
  <c r="AH197" i="14"/>
  <c r="BW197" i="14"/>
  <c r="BG197" i="14"/>
  <c r="AQ197" i="14"/>
  <c r="CL197" i="14"/>
  <c r="DP197" i="14"/>
  <c r="CR197" i="14"/>
  <c r="P197" i="14"/>
  <c r="EA197" i="14"/>
  <c r="W197" i="14"/>
  <c r="DF197" i="14"/>
  <c r="EJ197" i="14"/>
  <c r="AO197" i="14"/>
  <c r="BT197" i="14"/>
  <c r="CF197" i="14"/>
  <c r="CJ197" i="14"/>
  <c r="CV197" i="14"/>
  <c r="BL197" i="14"/>
  <c r="AV197" i="14"/>
  <c r="AF197" i="14"/>
  <c r="CO197" i="14"/>
  <c r="AN197" i="14"/>
  <c r="AZ197" i="14"/>
  <c r="BD197" i="14"/>
  <c r="BP197" i="14"/>
  <c r="EE197" i="14"/>
  <c r="DO197" i="14"/>
  <c r="CY197" i="14"/>
  <c r="CM197" i="14"/>
  <c r="EF197" i="14"/>
  <c r="U197" i="14"/>
  <c r="AW197" i="14"/>
  <c r="AK197" i="14"/>
  <c r="BE197" i="14"/>
  <c r="EG197" i="14"/>
  <c r="DY197" i="14"/>
  <c r="DQ197" i="14"/>
  <c r="Z197" i="14"/>
  <c r="EB197" i="14"/>
  <c r="CI197" i="14"/>
  <c r="DG197" i="14"/>
  <c r="ED197" i="14"/>
  <c r="AG197" i="14"/>
  <c r="DJ197" i="14"/>
  <c r="DT197" i="14"/>
  <c r="DB197" i="14"/>
  <c r="CA197" i="14"/>
  <c r="CE197" i="14"/>
  <c r="CQ197" i="14"/>
  <c r="CU197" i="14"/>
  <c r="BR197" i="14"/>
  <c r="BB197" i="14"/>
  <c r="AL197" i="14"/>
  <c r="AC197" i="14"/>
  <c r="AU197" i="14"/>
  <c r="AY197" i="14"/>
  <c r="BK197" i="14"/>
  <c r="BO197" i="14"/>
  <c r="EK197" i="14"/>
  <c r="DU197" i="14"/>
  <c r="DE197" i="14"/>
  <c r="AA197" i="14"/>
  <c r="EM197" i="14"/>
  <c r="T197" i="14"/>
  <c r="X197" i="14"/>
  <c r="AJ197" i="14"/>
  <c r="BS197" i="14"/>
  <c r="BC197" i="14"/>
  <c r="AM197" i="14"/>
  <c r="CC197" i="14"/>
  <c r="CZ197" i="14"/>
  <c r="DX197" i="14"/>
  <c r="DM197" i="14"/>
  <c r="DK197" i="14"/>
  <c r="DN197" i="14"/>
  <c r="EC197" i="14"/>
  <c r="DV197" i="14"/>
  <c r="DD197" i="14"/>
  <c r="CP197" i="14"/>
  <c r="AR197" i="14"/>
  <c r="BJ197" i="14"/>
  <c r="DC197" i="14"/>
  <c r="AE197" i="14"/>
  <c r="AS197" i="14"/>
  <c r="EH197" i="14"/>
  <c r="DZ197" i="14"/>
  <c r="CT197" i="14"/>
  <c r="CH197" i="14"/>
  <c r="BN197" i="14"/>
  <c r="CN197" i="14"/>
  <c r="AI197" i="14"/>
  <c r="DI197" i="14"/>
  <c r="DW197" i="14"/>
  <c r="CB197" i="14"/>
  <c r="BZ197" i="14"/>
  <c r="BX197" i="14"/>
  <c r="AT197" i="14"/>
  <c r="EI197" i="14"/>
  <c r="EL197" i="14"/>
  <c r="BY197" i="14"/>
  <c r="DL197" i="14"/>
  <c r="CX197" i="14"/>
  <c r="AX197" i="14"/>
  <c r="DH197" i="14"/>
  <c r="DS197" i="14"/>
  <c r="DR197" i="14"/>
  <c r="BH197" i="14"/>
  <c r="BI197" i="14"/>
  <c r="CD197" i="14"/>
  <c r="S197" i="14"/>
  <c r="P236" i="14"/>
  <c r="AB236" i="14"/>
  <c r="AN236" i="14"/>
  <c r="AZ236" i="14"/>
  <c r="BL236" i="14"/>
  <c r="BX236" i="14"/>
  <c r="DP236" i="14"/>
  <c r="BD236" i="14"/>
  <c r="CB236" i="14"/>
  <c r="CN236" i="14"/>
  <c r="CZ236" i="14"/>
  <c r="DL236" i="14"/>
  <c r="DX236" i="14"/>
  <c r="EJ236" i="14"/>
  <c r="DR236" i="14"/>
  <c r="BF236" i="14"/>
  <c r="AV236" i="14"/>
  <c r="BH236" i="14"/>
  <c r="BT236" i="14"/>
  <c r="CF236" i="14"/>
  <c r="CR236" i="14"/>
  <c r="DD236" i="14"/>
  <c r="DQ236" i="14"/>
  <c r="BE236" i="14"/>
  <c r="EF236" i="14"/>
  <c r="AI236" i="14"/>
  <c r="EM236" i="14"/>
  <c r="DW236" i="14"/>
  <c r="EH236" i="14"/>
  <c r="AQ236" i="14"/>
  <c r="AE236" i="14"/>
  <c r="AH236" i="14"/>
  <c r="W236" i="14"/>
  <c r="AA236" i="14"/>
  <c r="AU236" i="14"/>
  <c r="AY236" i="14"/>
  <c r="BS236" i="14"/>
  <c r="BW236" i="14"/>
  <c r="EB236" i="14"/>
  <c r="BP236" i="14"/>
  <c r="CI236" i="14"/>
  <c r="CM236" i="14"/>
  <c r="DG236" i="14"/>
  <c r="DK236" i="14"/>
  <c r="EE236" i="14"/>
  <c r="EI236" i="14"/>
  <c r="DV236" i="14"/>
  <c r="BJ236" i="14"/>
  <c r="BC236" i="14"/>
  <c r="BG236" i="14"/>
  <c r="CA236" i="14"/>
  <c r="CE236" i="14"/>
  <c r="CY236" i="14"/>
  <c r="DC236" i="14"/>
  <c r="EC236" i="14"/>
  <c r="BQ236" i="14"/>
  <c r="U236" i="14"/>
  <c r="CU236" i="14"/>
  <c r="T236" i="14"/>
  <c r="BK236" i="14"/>
  <c r="EL236" i="14"/>
  <c r="EA236" i="14"/>
  <c r="N236" i="14"/>
  <c r="DU236" i="14"/>
  <c r="R236" i="14"/>
  <c r="V236" i="14"/>
  <c r="AP236" i="14"/>
  <c r="AT236" i="14"/>
  <c r="BN236" i="14"/>
  <c r="BR236" i="14"/>
  <c r="X236" i="14"/>
  <c r="CJ236" i="14"/>
  <c r="CD236" i="14"/>
  <c r="CH236" i="14"/>
  <c r="DB236" i="14"/>
  <c r="DF236" i="14"/>
  <c r="DZ236" i="14"/>
  <c r="ED236" i="14"/>
  <c r="Z236" i="14"/>
  <c r="CL236" i="14"/>
  <c r="AX236" i="14"/>
  <c r="BB236" i="14"/>
  <c r="BV236" i="14"/>
  <c r="BZ236" i="14"/>
  <c r="CT236" i="14"/>
  <c r="CX236" i="14"/>
  <c r="Y236" i="14"/>
  <c r="CK236" i="14"/>
  <c r="DH236" i="14"/>
  <c r="AG236" i="14"/>
  <c r="DO236" i="14"/>
  <c r="AF236" i="14"/>
  <c r="DJ236" i="14"/>
  <c r="S236" i="14"/>
  <c r="BO236" i="14"/>
  <c r="CQ236" i="14"/>
  <c r="AL236" i="14"/>
  <c r="AO236" i="14"/>
  <c r="AJ236" i="14"/>
  <c r="DA236" i="14"/>
  <c r="AD236" i="14"/>
  <c r="BU236" i="14"/>
  <c r="AK236" i="14"/>
  <c r="DS236" i="14"/>
  <c r="EG236" i="14"/>
  <c r="BA236" i="14"/>
  <c r="CV236" i="14"/>
  <c r="DM236" i="14"/>
  <c r="CP236" i="14"/>
  <c r="CG236" i="14"/>
  <c r="CW236" i="14"/>
  <c r="AR236" i="14"/>
  <c r="DI236" i="14"/>
  <c r="Q236" i="14"/>
  <c r="BM236" i="14"/>
  <c r="CC236" i="14"/>
  <c r="DY236" i="14"/>
  <c r="AW236" i="14"/>
  <c r="CS236" i="14"/>
  <c r="DT236" i="14"/>
  <c r="DN236" i="14"/>
  <c r="AC236" i="14"/>
  <c r="BY236" i="14"/>
  <c r="CO236" i="14"/>
  <c r="EK236" i="14"/>
  <c r="BI236" i="14"/>
  <c r="DE236" i="14"/>
  <c r="AS236" i="14"/>
  <c r="AM236" i="14"/>
  <c r="BG237" i="14"/>
  <c r="BK237" i="14"/>
  <c r="CE237" i="14"/>
  <c r="CI237" i="14"/>
  <c r="DC237" i="14"/>
  <c r="DG237" i="14"/>
  <c r="BM237" i="14"/>
  <c r="DY237" i="14"/>
  <c r="AA237" i="14"/>
  <c r="AE237" i="14"/>
  <c r="AY237" i="14"/>
  <c r="BC237" i="14"/>
  <c r="DN237" i="14"/>
  <c r="EL237" i="14"/>
  <c r="W237" i="14"/>
  <c r="EF237" i="14"/>
  <c r="BL237" i="14"/>
  <c r="DU237" i="14"/>
  <c r="N237" i="14"/>
  <c r="AL237" i="14"/>
  <c r="AN237" i="14"/>
  <c r="AD237" i="14"/>
  <c r="CK237" i="14"/>
  <c r="BV237" i="14"/>
  <c r="DZ237" i="14"/>
  <c r="DH237" i="14"/>
  <c r="BP237" i="14"/>
  <c r="CQ237" i="14"/>
  <c r="AO237" i="14"/>
  <c r="DF237" i="14"/>
  <c r="BF237" i="14"/>
  <c r="CG237" i="14"/>
  <c r="CB237" i="14"/>
  <c r="DB237" i="14"/>
  <c r="CS237" i="14"/>
  <c r="EC237" i="14"/>
  <c r="Z237" i="14"/>
  <c r="BA237" i="14"/>
  <c r="AV237" i="14"/>
  <c r="DT237" i="14"/>
  <c r="S237" i="14"/>
  <c r="AP237" i="14"/>
  <c r="AI237" i="14"/>
  <c r="DQ237" i="14"/>
  <c r="P237" i="14"/>
  <c r="CP237" i="14"/>
  <c r="EA237" i="14"/>
  <c r="EK237" i="14"/>
  <c r="CN237" i="14"/>
  <c r="EG237" i="14"/>
  <c r="CM237" i="14"/>
  <c r="CV237" i="14"/>
  <c r="CH237" i="14"/>
  <c r="AQ237" i="14"/>
  <c r="BB237" i="14"/>
  <c r="BE237" i="14"/>
  <c r="CF237" i="14"/>
  <c r="CX237" i="14"/>
  <c r="DA237" i="14"/>
  <c r="BQ237" i="14"/>
  <c r="V237" i="14"/>
  <c r="Y237" i="14"/>
  <c r="AZ237" i="14"/>
  <c r="BR237" i="14"/>
  <c r="DR237" i="14"/>
  <c r="Q237" i="14"/>
  <c r="CA237" i="14"/>
  <c r="DV237" i="14"/>
  <c r="DW237" i="14"/>
  <c r="AR237" i="14"/>
  <c r="CR237" i="14"/>
  <c r="CO237" i="14"/>
  <c r="EM237" i="14"/>
  <c r="CJ237" i="14"/>
  <c r="AU237" i="14"/>
  <c r="DK237" i="14"/>
  <c r="BN237" i="14"/>
  <c r="ED237" i="14"/>
  <c r="EB237" i="14"/>
  <c r="BI237" i="14"/>
  <c r="BD237" i="14"/>
  <c r="CD237" i="14"/>
  <c r="DE237" i="14"/>
  <c r="CZ237" i="14"/>
  <c r="AK237" i="14"/>
  <c r="AC237" i="14"/>
  <c r="X237" i="14"/>
  <c r="AX237" i="14"/>
  <c r="BY237" i="14"/>
  <c r="DP237" i="14"/>
  <c r="AS237" i="14"/>
  <c r="CU237" i="14"/>
  <c r="DX237" i="14"/>
  <c r="T237" i="14"/>
  <c r="EH237" i="14"/>
  <c r="BO237" i="14"/>
  <c r="DM237" i="14"/>
  <c r="CY237" i="14"/>
  <c r="DL237" i="14"/>
  <c r="AH237" i="14"/>
  <c r="DO237" i="14"/>
  <c r="AM237" i="14"/>
  <c r="BS237" i="14"/>
  <c r="DJ237" i="14"/>
  <c r="DD237" i="14"/>
  <c r="AT237" i="14"/>
  <c r="BW237" i="14"/>
  <c r="BU237" i="14"/>
  <c r="EJ237" i="14"/>
  <c r="CL237" i="14"/>
  <c r="BH237" i="14"/>
  <c r="CW237" i="14"/>
  <c r="AW237" i="14"/>
  <c r="BJ237" i="14"/>
  <c r="AF237" i="14"/>
  <c r="EE237" i="14"/>
  <c r="CT237" i="14"/>
  <c r="BZ237" i="14"/>
  <c r="AG237" i="14"/>
  <c r="BX237" i="14"/>
  <c r="DS237" i="14"/>
  <c r="DI237" i="14"/>
  <c r="EI237" i="14"/>
  <c r="U237" i="14"/>
  <c r="R237" i="14"/>
  <c r="CC237" i="14"/>
  <c r="AJ237" i="14"/>
  <c r="BT237" i="14"/>
  <c r="AB237" i="14"/>
  <c r="BX308" i="14"/>
  <c r="CA308" i="14"/>
  <c r="BP308" i="14"/>
  <c r="BS308" i="14"/>
  <c r="BH308" i="14"/>
  <c r="BK308" i="14"/>
  <c r="U308" i="14"/>
  <c r="CG308" i="14"/>
  <c r="CP308" i="14"/>
  <c r="CL308" i="14"/>
  <c r="BZ308" i="14"/>
  <c r="AQ308" i="14"/>
  <c r="EF308" i="14"/>
  <c r="AI308" i="14"/>
  <c r="BT308" i="14"/>
  <c r="AA308" i="14"/>
  <c r="CB308" i="14"/>
  <c r="W308" i="14"/>
  <c r="CI308" i="14"/>
  <c r="CW308" i="14"/>
  <c r="CM308" i="14"/>
  <c r="ED308" i="14"/>
  <c r="EH308" i="14"/>
  <c r="DV308" i="14"/>
  <c r="DZ308" i="14"/>
  <c r="DN308" i="14"/>
  <c r="DR308" i="14"/>
  <c r="AT308" i="14"/>
  <c r="P308" i="14"/>
  <c r="AN308" i="14"/>
  <c r="CU308" i="14"/>
  <c r="BA308" i="14"/>
  <c r="BW308" i="14"/>
  <c r="CR308" i="14"/>
  <c r="BO308" i="14"/>
  <c r="AF308" i="14"/>
  <c r="BG308" i="14"/>
  <c r="CJ308" i="14"/>
  <c r="Q308" i="14"/>
  <c r="CC308" i="14"/>
  <c r="CV308" i="14"/>
  <c r="CZ308" i="14"/>
  <c r="AL308" i="14"/>
  <c r="AP308" i="14"/>
  <c r="AD308" i="14"/>
  <c r="AH308" i="14"/>
  <c r="V308" i="14"/>
  <c r="Z308" i="14"/>
  <c r="AY308" i="14"/>
  <c r="DL308" i="14"/>
  <c r="CX308" i="14"/>
  <c r="CT308" i="14"/>
  <c r="CQ308" i="14"/>
  <c r="EK308" i="14"/>
  <c r="EG308" i="14"/>
  <c r="EC308" i="14"/>
  <c r="DY308" i="14"/>
  <c r="DU308" i="14"/>
  <c r="DQ308" i="14"/>
  <c r="AX308" i="14"/>
  <c r="DK308" i="14"/>
  <c r="DE308" i="14"/>
  <c r="CS308" i="14"/>
  <c r="R308" i="14"/>
  <c r="BR308" i="14"/>
  <c r="BV308" i="14"/>
  <c r="BJ308" i="14"/>
  <c r="BN308" i="14"/>
  <c r="BB308" i="14"/>
  <c r="BF308" i="14"/>
  <c r="AZ308" i="14"/>
  <c r="DM308" i="14"/>
  <c r="DD308" i="14"/>
  <c r="CY308" i="14"/>
  <c r="N308" i="14"/>
  <c r="AS308" i="14"/>
  <c r="AO308" i="14"/>
  <c r="AK308" i="14"/>
  <c r="AG308" i="14"/>
  <c r="AC308" i="14"/>
  <c r="Y308" i="14"/>
  <c r="X308" i="14"/>
  <c r="DO308" i="14"/>
  <c r="DC308" i="14"/>
  <c r="AV308" i="14"/>
  <c r="AW308" i="14"/>
  <c r="EJ308" i="14"/>
  <c r="EM308" i="14"/>
  <c r="EB308" i="14"/>
  <c r="EE308" i="14"/>
  <c r="DT308" i="14"/>
  <c r="DW308" i="14"/>
  <c r="EL308" i="14"/>
  <c r="BD308" i="14"/>
  <c r="DA308" i="14"/>
  <c r="CO308" i="14"/>
  <c r="CD308" i="14"/>
  <c r="BM308" i="14"/>
  <c r="DI308" i="14"/>
  <c r="AR308" i="14"/>
  <c r="AB308" i="14"/>
  <c r="DG308" i="14"/>
  <c r="DX308" i="14"/>
  <c r="DP308" i="14"/>
  <c r="CK308" i="14"/>
  <c r="BY308" i="14"/>
  <c r="BI308" i="14"/>
  <c r="DB308" i="14"/>
  <c r="AU308" i="14"/>
  <c r="AE308" i="14"/>
  <c r="CN308" i="14"/>
  <c r="EA308" i="14"/>
  <c r="S308" i="14"/>
  <c r="BQ308" i="14"/>
  <c r="BC308" i="14"/>
  <c r="DF308" i="14"/>
  <c r="AM308" i="14"/>
  <c r="CF308" i="14"/>
  <c r="EI308" i="14"/>
  <c r="DS308" i="14"/>
  <c r="DH308" i="14"/>
  <c r="AJ308" i="14"/>
  <c r="CE308" i="14"/>
  <c r="BU308" i="14"/>
  <c r="T308" i="14"/>
  <c r="BE308" i="14"/>
  <c r="DJ308" i="14"/>
  <c r="CH308" i="14"/>
  <c r="BL308" i="14"/>
  <c r="CD260" i="14"/>
  <c r="CH260" i="14"/>
  <c r="DB260" i="14"/>
  <c r="DF260" i="14"/>
  <c r="DZ260" i="14"/>
  <c r="ED260" i="14"/>
  <c r="DR260" i="14"/>
  <c r="BF260" i="14"/>
  <c r="AX260" i="14"/>
  <c r="BB260" i="14"/>
  <c r="BV260" i="14"/>
  <c r="BZ260" i="14"/>
  <c r="CT260" i="14"/>
  <c r="CX260" i="14"/>
  <c r="DQ260" i="14"/>
  <c r="BE260" i="14"/>
  <c r="R260" i="14"/>
  <c r="V260" i="14"/>
  <c r="AP260" i="14"/>
  <c r="AT260" i="14"/>
  <c r="BN260" i="14"/>
  <c r="BR260" i="14"/>
  <c r="DP260" i="14"/>
  <c r="BD260" i="14"/>
  <c r="DO260" i="14"/>
  <c r="AF260" i="14"/>
  <c r="DT260" i="14"/>
  <c r="DN260" i="14"/>
  <c r="AM260" i="14"/>
  <c r="EF260" i="14"/>
  <c r="EG260" i="14"/>
  <c r="DW260" i="14"/>
  <c r="EA260" i="14"/>
  <c r="CC260" i="14"/>
  <c r="CO260" i="14"/>
  <c r="DA260" i="14"/>
  <c r="DM260" i="14"/>
  <c r="DY260" i="14"/>
  <c r="EK260" i="14"/>
  <c r="DV260" i="14"/>
  <c r="BJ260" i="14"/>
  <c r="AW260" i="14"/>
  <c r="BI260" i="14"/>
  <c r="BU260" i="14"/>
  <c r="CG260" i="14"/>
  <c r="CS260" i="14"/>
  <c r="DE260" i="14"/>
  <c r="EC260" i="14"/>
  <c r="BQ260" i="14"/>
  <c r="Q260" i="14"/>
  <c r="AC260" i="14"/>
  <c r="AO260" i="14"/>
  <c r="BA260" i="14"/>
  <c r="BM260" i="14"/>
  <c r="BY260" i="14"/>
  <c r="EB260" i="14"/>
  <c r="BP260" i="14"/>
  <c r="DS260" i="14"/>
  <c r="AR260" i="14"/>
  <c r="AG260" i="14"/>
  <c r="EH260" i="14"/>
  <c r="AQ260" i="14"/>
  <c r="AS260" i="14"/>
  <c r="N260" i="14"/>
  <c r="BK260" i="14"/>
  <c r="CB260" i="14"/>
  <c r="CN260" i="14"/>
  <c r="CZ260" i="14"/>
  <c r="DL260" i="14"/>
  <c r="DX260" i="14"/>
  <c r="EJ260" i="14"/>
  <c r="CL260" i="14"/>
  <c r="Z260" i="14"/>
  <c r="AV260" i="14"/>
  <c r="BH260" i="14"/>
  <c r="BT260" i="14"/>
  <c r="CF260" i="14"/>
  <c r="CR260" i="14"/>
  <c r="DD260" i="14"/>
  <c r="CK260" i="14"/>
  <c r="Y260" i="14"/>
  <c r="P260" i="14"/>
  <c r="AB260" i="14"/>
  <c r="AN260" i="14"/>
  <c r="AZ260" i="14"/>
  <c r="BL260" i="14"/>
  <c r="BX260" i="14"/>
  <c r="CJ260" i="14"/>
  <c r="X260" i="14"/>
  <c r="EM260" i="14"/>
  <c r="CQ260" i="14"/>
  <c r="BO260" i="14"/>
  <c r="EL260" i="14"/>
  <c r="CU260" i="14"/>
  <c r="DI260" i="14"/>
  <c r="AH260" i="14"/>
  <c r="DH260" i="14"/>
  <c r="CI260" i="14"/>
  <c r="CM260" i="14"/>
  <c r="DG260" i="14"/>
  <c r="DK260" i="14"/>
  <c r="EE260" i="14"/>
  <c r="EI260" i="14"/>
  <c r="CP260" i="14"/>
  <c r="AD260" i="14"/>
  <c r="BC260" i="14"/>
  <c r="BG260" i="14"/>
  <c r="CA260" i="14"/>
  <c r="CE260" i="14"/>
  <c r="CY260" i="14"/>
  <c r="DC260" i="14"/>
  <c r="CW260" i="14"/>
  <c r="AK260" i="14"/>
  <c r="W260" i="14"/>
  <c r="AA260" i="14"/>
  <c r="AU260" i="14"/>
  <c r="AY260" i="14"/>
  <c r="BS260" i="14"/>
  <c r="BW260" i="14"/>
  <c r="CV260" i="14"/>
  <c r="AJ260" i="14"/>
  <c r="T260" i="14"/>
  <c r="AE260" i="14"/>
  <c r="DJ260" i="14"/>
  <c r="S260" i="14"/>
  <c r="AI260" i="14"/>
  <c r="DU260" i="14"/>
  <c r="AL260" i="14"/>
  <c r="U260" i="14"/>
  <c r="AF299" i="14"/>
  <c r="DP299" i="14"/>
  <c r="CS299" i="14"/>
  <c r="ED299" i="14"/>
  <c r="AI299" i="14"/>
  <c r="BI299" i="14"/>
  <c r="DJ299" i="14"/>
  <c r="DN299" i="14"/>
  <c r="DU299" i="14"/>
  <c r="BD299" i="14"/>
  <c r="DD299" i="14"/>
  <c r="BR299" i="14"/>
  <c r="AM299" i="14"/>
  <c r="AJ299" i="14"/>
  <c r="CT299" i="14"/>
  <c r="CX299" i="14"/>
  <c r="P299" i="14"/>
  <c r="CC299" i="14"/>
  <c r="S299" i="14"/>
  <c r="EA299" i="14"/>
  <c r="AL299" i="14"/>
  <c r="CY299" i="14"/>
  <c r="AG299" i="14"/>
  <c r="DB299" i="14"/>
  <c r="Z299" i="14"/>
  <c r="CM299" i="14"/>
  <c r="AR299" i="14"/>
  <c r="CL299" i="14"/>
  <c r="N299" i="14"/>
  <c r="DG299" i="14"/>
  <c r="CQ299" i="14"/>
  <c r="EJ299" i="14"/>
  <c r="X299" i="14"/>
  <c r="BO299" i="14"/>
  <c r="CK299" i="14"/>
  <c r="EE299" i="14"/>
  <c r="AA299" i="14"/>
  <c r="AS299" i="14"/>
  <c r="CB299" i="14"/>
  <c r="CG299" i="14"/>
  <c r="R299" i="14"/>
  <c r="DS299" i="14"/>
  <c r="CE299" i="14"/>
  <c r="DW299" i="14"/>
  <c r="AE299" i="14"/>
  <c r="BS299" i="14"/>
  <c r="DZ299" i="14"/>
  <c r="BN299" i="14"/>
  <c r="DX299" i="14"/>
  <c r="BX299" i="14"/>
  <c r="BG299" i="14"/>
  <c r="AC299" i="14"/>
  <c r="DM299" i="14"/>
  <c r="CN299" i="14"/>
  <c r="W299" i="14"/>
  <c r="CZ299" i="14"/>
  <c r="BT299" i="14"/>
  <c r="EG299" i="14"/>
  <c r="BW299" i="14"/>
  <c r="CJ299" i="14"/>
  <c r="CA299" i="14"/>
  <c r="AO299" i="14"/>
  <c r="Y299" i="14"/>
  <c r="T299" i="14"/>
  <c r="AV299" i="14"/>
  <c r="V299" i="14"/>
  <c r="DI299" i="14"/>
  <c r="CI299" i="14"/>
  <c r="AY299" i="14"/>
  <c r="Q299" i="14"/>
  <c r="CW299" i="14"/>
  <c r="DH299" i="14"/>
  <c r="EC299" i="14"/>
  <c r="BV299" i="14"/>
  <c r="DT299" i="14"/>
  <c r="EI299" i="14"/>
  <c r="BC299" i="14"/>
  <c r="AB299" i="14"/>
  <c r="CO299" i="14"/>
  <c r="CR299" i="14"/>
  <c r="AX299" i="14"/>
  <c r="DK299" i="14"/>
  <c r="DQ299" i="14"/>
  <c r="EB299" i="14"/>
  <c r="CV299" i="14"/>
  <c r="BL299" i="14"/>
  <c r="DV299" i="14"/>
  <c r="BP299" i="14"/>
  <c r="DF299" i="14"/>
  <c r="DY299" i="14"/>
  <c r="BJ299" i="14"/>
  <c r="DE299" i="14"/>
  <c r="CP299" i="14"/>
  <c r="EL299" i="14"/>
  <c r="BE299" i="14"/>
  <c r="EF299" i="14"/>
  <c r="BM299" i="14"/>
  <c r="AN299" i="14"/>
  <c r="AQ299" i="14"/>
  <c r="BQ299" i="14"/>
  <c r="AU299" i="14"/>
  <c r="AH299" i="14"/>
  <c r="BB299" i="14"/>
  <c r="AP299" i="14"/>
  <c r="U299" i="14"/>
  <c r="BZ299" i="14"/>
  <c r="BU299" i="14"/>
  <c r="BK299" i="14"/>
  <c r="CF299" i="14"/>
  <c r="CU299" i="14"/>
  <c r="DO299" i="14"/>
  <c r="DC299" i="14"/>
  <c r="AT299" i="14"/>
  <c r="EM299" i="14"/>
  <c r="CH299" i="14"/>
  <c r="BA299" i="14"/>
  <c r="DR299" i="14"/>
  <c r="EK299" i="14"/>
  <c r="AK299" i="14"/>
  <c r="CD299" i="14"/>
  <c r="BY299" i="14"/>
  <c r="BF299" i="14"/>
  <c r="AD299" i="14"/>
  <c r="DA299" i="14"/>
  <c r="AZ299" i="14"/>
  <c r="EH299" i="14"/>
  <c r="AW299" i="14"/>
  <c r="DL299" i="14"/>
  <c r="BH299" i="14"/>
  <c r="AH148" i="14"/>
  <c r="CO148" i="14"/>
  <c r="CS148" i="14"/>
  <c r="BP148" i="14"/>
  <c r="AG148" i="14"/>
  <c r="AA148" i="14"/>
  <c r="CT148" i="14"/>
  <c r="EL148" i="14"/>
  <c r="BF148" i="14"/>
  <c r="BO148" i="14"/>
  <c r="DQ148" i="14"/>
  <c r="N148" i="14"/>
  <c r="EI148" i="14"/>
  <c r="AY148" i="14"/>
  <c r="T148" i="14"/>
  <c r="CN148" i="14"/>
  <c r="EF148" i="14"/>
  <c r="CI148" i="14"/>
  <c r="EA148" i="14"/>
  <c r="DK148" i="14"/>
  <c r="CH148" i="14"/>
  <c r="BR148" i="14"/>
  <c r="AD148" i="14"/>
  <c r="EK148" i="14"/>
  <c r="CW148" i="14"/>
  <c r="BY148" i="14"/>
  <c r="AK148" i="14"/>
  <c r="ED148" i="14"/>
  <c r="CP148" i="14"/>
  <c r="BX148" i="14"/>
  <c r="CU148" i="14"/>
  <c r="EJ148" i="14"/>
  <c r="BN148" i="14"/>
  <c r="Z148" i="14"/>
  <c r="DY148" i="14"/>
  <c r="CK148" i="14"/>
  <c r="BM148" i="14"/>
  <c r="Y148" i="14"/>
  <c r="DZ148" i="14"/>
  <c r="CL148" i="14"/>
  <c r="EM148" i="14"/>
  <c r="BU148" i="14"/>
  <c r="BS148" i="14"/>
  <c r="DX148" i="14"/>
  <c r="DR148" i="14"/>
  <c r="DS148" i="14"/>
  <c r="BD148" i="14"/>
  <c r="BL148" i="14"/>
  <c r="EE148" i="14"/>
  <c r="P148" i="14"/>
  <c r="DV148" i="14"/>
  <c r="AZ148" i="14"/>
  <c r="CC148" i="14"/>
  <c r="DL148" i="14"/>
  <c r="BB148" i="14"/>
  <c r="U148" i="14"/>
  <c r="DU148" i="14"/>
  <c r="CM148" i="14"/>
  <c r="BI148" i="14"/>
  <c r="R148" i="14"/>
  <c r="DN148" i="14"/>
  <c r="BJ148" i="14"/>
  <c r="AR148" i="14"/>
  <c r="BE148" i="14"/>
  <c r="DP148" i="14"/>
  <c r="AX148" i="14"/>
  <c r="DW148" i="14"/>
  <c r="DI148" i="14"/>
  <c r="BZ148" i="14"/>
  <c r="AW148" i="14"/>
  <c r="AC148" i="14"/>
  <c r="DJ148" i="14"/>
  <c r="Q148" i="14"/>
  <c r="AV148" i="14"/>
  <c r="DG148" i="14"/>
  <c r="AU148" i="14"/>
  <c r="CZ148" i="14"/>
  <c r="BH148" i="14"/>
  <c r="V148" i="14"/>
  <c r="DT148" i="14"/>
  <c r="AN148" i="14"/>
  <c r="DO148" i="14"/>
  <c r="BC148" i="14"/>
  <c r="DH148" i="14"/>
  <c r="CA148" i="14"/>
  <c r="BG148" i="14"/>
  <c r="DD148" i="14"/>
  <c r="AT148" i="14"/>
  <c r="W148" i="14"/>
  <c r="DM148" i="14"/>
  <c r="EC148" i="14"/>
  <c r="BA148" i="14"/>
  <c r="CF148" i="14"/>
  <c r="DF148" i="14"/>
  <c r="BT148" i="14"/>
  <c r="EH148" i="14"/>
  <c r="AQ148" i="14"/>
  <c r="AP148" i="14"/>
  <c r="AO148" i="14"/>
  <c r="AF148" i="14"/>
  <c r="AJ148" i="14"/>
  <c r="CY148" i="14"/>
  <c r="BV148" i="14"/>
  <c r="DE148" i="14"/>
  <c r="CX148" i="14"/>
  <c r="EG148" i="14"/>
  <c r="BK148" i="14"/>
  <c r="CQ148" i="14"/>
  <c r="BW148" i="14"/>
  <c r="AM148" i="14"/>
  <c r="AI148" i="14"/>
  <c r="S148" i="14"/>
  <c r="CG148" i="14"/>
  <c r="DA148" i="14"/>
  <c r="DB148" i="14"/>
  <c r="AE148" i="14"/>
  <c r="CV148" i="14"/>
  <c r="CR148" i="14"/>
  <c r="AL148" i="14"/>
  <c r="AS148" i="14"/>
  <c r="DC148" i="14"/>
  <c r="CJ148" i="14"/>
  <c r="BQ148" i="14"/>
  <c r="X148" i="14"/>
  <c r="EB148" i="14"/>
  <c r="CB148" i="14"/>
  <c r="CD148" i="14"/>
  <c r="CE148" i="14"/>
  <c r="AB148" i="14"/>
  <c r="EL324" i="14"/>
  <c r="S324" i="14"/>
  <c r="P324" i="14"/>
  <c r="AQ324" i="14"/>
  <c r="EF324" i="14"/>
  <c r="AI324" i="14"/>
  <c r="BT324" i="14"/>
  <c r="CJ324" i="14"/>
  <c r="DP324" i="14"/>
  <c r="CE324" i="14"/>
  <c r="AN324" i="14"/>
  <c r="DC324" i="14"/>
  <c r="DH324" i="14"/>
  <c r="CU324" i="14"/>
  <c r="AV324" i="14"/>
  <c r="BE324" i="14"/>
  <c r="DQ324" i="14"/>
  <c r="AY324" i="14"/>
  <c r="X324" i="14"/>
  <c r="BW324" i="14"/>
  <c r="CR324" i="14"/>
  <c r="BO324" i="14"/>
  <c r="AF324" i="14"/>
  <c r="BK324" i="14"/>
  <c r="DW324" i="14"/>
  <c r="EM324" i="14"/>
  <c r="DN324" i="14"/>
  <c r="DX324" i="14"/>
  <c r="DR324" i="14"/>
  <c r="EH324" i="14"/>
  <c r="V324" i="14"/>
  <c r="Z324" i="14"/>
  <c r="DY324" i="14"/>
  <c r="N324" i="14"/>
  <c r="R324" i="14"/>
  <c r="AL324" i="14"/>
  <c r="AP324" i="14"/>
  <c r="AD324" i="14"/>
  <c r="AH324" i="14"/>
  <c r="CM324" i="14"/>
  <c r="AA324" i="14"/>
  <c r="BZ324" i="14"/>
  <c r="CD324" i="14"/>
  <c r="CX324" i="14"/>
  <c r="DB324" i="14"/>
  <c r="CP324" i="14"/>
  <c r="CT324" i="14"/>
  <c r="CO324" i="14"/>
  <c r="AC324" i="14"/>
  <c r="AT324" i="14"/>
  <c r="AX324" i="14"/>
  <c r="BR324" i="14"/>
  <c r="BV324" i="14"/>
  <c r="BJ324" i="14"/>
  <c r="BN324" i="14"/>
  <c r="CN324" i="14"/>
  <c r="AB324" i="14"/>
  <c r="DL324" i="14"/>
  <c r="EB324" i="14"/>
  <c r="DK324" i="14"/>
  <c r="EA324" i="14"/>
  <c r="DF324" i="14"/>
  <c r="DV324" i="14"/>
  <c r="EK324" i="14"/>
  <c r="DM324" i="14"/>
  <c r="T324" i="14"/>
  <c r="AR324" i="14"/>
  <c r="AJ324" i="14"/>
  <c r="BG324" i="14"/>
  <c r="CF324" i="14"/>
  <c r="DD324" i="14"/>
  <c r="CV324" i="14"/>
  <c r="BI324" i="14"/>
  <c r="AZ324" i="14"/>
  <c r="BX324" i="14"/>
  <c r="BP324" i="14"/>
  <c r="BH324" i="14"/>
  <c r="EJ324" i="14"/>
  <c r="EI324" i="14"/>
  <c r="ED324" i="14"/>
  <c r="EG324" i="14"/>
  <c r="Q324" i="14"/>
  <c r="AO324" i="14"/>
  <c r="AG324" i="14"/>
  <c r="CB324" i="14"/>
  <c r="CC324" i="14"/>
  <c r="DA324" i="14"/>
  <c r="CS324" i="14"/>
  <c r="Y324" i="14"/>
  <c r="AW324" i="14"/>
  <c r="BU324" i="14"/>
  <c r="BM324" i="14"/>
  <c r="AE324" i="14"/>
  <c r="EE324" i="14"/>
  <c r="BL324" i="14"/>
  <c r="DZ324" i="14"/>
  <c r="EC324" i="14"/>
  <c r="W324" i="14"/>
  <c r="AU324" i="14"/>
  <c r="AM324" i="14"/>
  <c r="DS324" i="14"/>
  <c r="CI324" i="14"/>
  <c r="DG324" i="14"/>
  <c r="CY324" i="14"/>
  <c r="DU324" i="14"/>
  <c r="BC324" i="14"/>
  <c r="CA324" i="14"/>
  <c r="BS324" i="14"/>
  <c r="DT324" i="14"/>
  <c r="BB324" i="14"/>
  <c r="BF324" i="14"/>
  <c r="CH324" i="14"/>
  <c r="DI324" i="14"/>
  <c r="CZ324" i="14"/>
  <c r="CK324" i="14"/>
  <c r="CQ324" i="14"/>
  <c r="CL324" i="14"/>
  <c r="U324" i="14"/>
  <c r="CG324" i="14"/>
  <c r="BA324" i="14"/>
  <c r="DO324" i="14"/>
  <c r="AS324" i="14"/>
  <c r="DE324" i="14"/>
  <c r="BY324" i="14"/>
  <c r="BD324" i="14"/>
  <c r="DJ324" i="14"/>
  <c r="AK324" i="14"/>
  <c r="CW324" i="14"/>
  <c r="BQ324" i="14"/>
  <c r="CB208" i="14"/>
  <c r="AW208" i="14"/>
  <c r="R208" i="14"/>
  <c r="DJ208" i="14"/>
  <c r="CC208" i="14"/>
  <c r="AX208" i="14"/>
  <c r="DU208" i="14"/>
  <c r="DI208" i="14"/>
  <c r="CH208" i="14"/>
  <c r="BC208" i="14"/>
  <c r="P208" i="14"/>
  <c r="DH208" i="14"/>
  <c r="CI208" i="14"/>
  <c r="AV208" i="14"/>
  <c r="DM208" i="14"/>
  <c r="DA208" i="14"/>
  <c r="EJ208" i="14"/>
  <c r="V208" i="14"/>
  <c r="CO208" i="14"/>
  <c r="AS208" i="14"/>
  <c r="CN208" i="14"/>
  <c r="AB208" i="14"/>
  <c r="CM208" i="14"/>
  <c r="AK208" i="14"/>
  <c r="CF208" i="14"/>
  <c r="AD208" i="14"/>
  <c r="CW208" i="14"/>
  <c r="EK208" i="14"/>
  <c r="BO208" i="14"/>
  <c r="AY208" i="14"/>
  <c r="CY208" i="14"/>
  <c r="T208" i="14"/>
  <c r="EF208" i="14"/>
  <c r="AO208" i="14"/>
  <c r="BV208" i="14"/>
  <c r="DB208" i="14"/>
  <c r="EG208" i="14"/>
  <c r="AP208" i="14"/>
  <c r="S208" i="14"/>
  <c r="DO208" i="14"/>
  <c r="EL208" i="14"/>
  <c r="AU208" i="14"/>
  <c r="BT208" i="14"/>
  <c r="CZ208" i="14"/>
  <c r="EM208" i="14"/>
  <c r="AN208" i="14"/>
  <c r="BW208" i="14"/>
  <c r="CA208" i="14"/>
  <c r="BY208" i="14"/>
  <c r="ED208" i="14"/>
  <c r="BR208" i="14"/>
  <c r="CU208" i="14"/>
  <c r="EH208" i="14"/>
  <c r="BX208" i="14"/>
  <c r="EI208" i="14"/>
  <c r="AA208" i="14"/>
  <c r="U208" i="14"/>
  <c r="BZ208" i="14"/>
  <c r="N208" i="14"/>
  <c r="EA208" i="14"/>
  <c r="EB208" i="14"/>
  <c r="DL208" i="14"/>
  <c r="AJ208" i="14"/>
  <c r="EC208" i="14"/>
  <c r="BM208" i="14"/>
  <c r="CX208" i="14"/>
  <c r="DZ208" i="14"/>
  <c r="AI208" i="14"/>
  <c r="BN208" i="14"/>
  <c r="AM208" i="14"/>
  <c r="DK208" i="14"/>
  <c r="CS208" i="14"/>
  <c r="BS208" i="14"/>
  <c r="DE208" i="14"/>
  <c r="DX208" i="14"/>
  <c r="AH208" i="14"/>
  <c r="BL208" i="14"/>
  <c r="AL208" i="14"/>
  <c r="DC208" i="14"/>
  <c r="AE208" i="14"/>
  <c r="BI208" i="14"/>
  <c r="DN208" i="14"/>
  <c r="BB208" i="14"/>
  <c r="CT208" i="14"/>
  <c r="BG208" i="14"/>
  <c r="DT208" i="14"/>
  <c r="BH208" i="14"/>
  <c r="Y208" i="14"/>
  <c r="BQ208" i="14"/>
  <c r="DV208" i="14"/>
  <c r="BJ208" i="14"/>
  <c r="DY208" i="14"/>
  <c r="BP208" i="14"/>
  <c r="AZ208" i="14"/>
  <c r="AF208" i="14"/>
  <c r="CD208" i="14"/>
  <c r="CJ208" i="14"/>
  <c r="CK208" i="14"/>
  <c r="CP208" i="14"/>
  <c r="CQ208" i="14"/>
  <c r="CL208" i="14"/>
  <c r="DW208" i="14"/>
  <c r="W208" i="14"/>
  <c r="DG208" i="14"/>
  <c r="CE208" i="14"/>
  <c r="BE208" i="14"/>
  <c r="BF208" i="14"/>
  <c r="BK208" i="14"/>
  <c r="BD208" i="14"/>
  <c r="AG208" i="14"/>
  <c r="AQ208" i="14"/>
  <c r="BA208" i="14"/>
  <c r="DS208" i="14"/>
  <c r="Z208" i="14"/>
  <c r="AC208" i="14"/>
  <c r="X208" i="14"/>
  <c r="CG208" i="14"/>
  <c r="CV208" i="14"/>
  <c r="DD208" i="14"/>
  <c r="DF208" i="14"/>
  <c r="DQ208" i="14"/>
  <c r="Q208" i="14"/>
  <c r="AR208" i="14"/>
  <c r="DP208" i="14"/>
  <c r="AT208" i="14"/>
  <c r="BU208" i="14"/>
  <c r="EE208" i="14"/>
  <c r="CR208" i="14"/>
  <c r="DR208" i="14"/>
  <c r="AZ121" i="14"/>
  <c r="CN121" i="14"/>
  <c r="BB121" i="14"/>
  <c r="CX121" i="14"/>
  <c r="AU121" i="14"/>
  <c r="CV121" i="14"/>
  <c r="BA121" i="14"/>
  <c r="DA121" i="14"/>
  <c r="R121" i="14"/>
  <c r="AP121" i="14"/>
  <c r="DC121" i="14"/>
  <c r="EA121" i="14"/>
  <c r="CW121" i="14"/>
  <c r="DU121" i="14"/>
  <c r="EB121" i="14"/>
  <c r="AS121" i="14"/>
  <c r="DG121" i="14"/>
  <c r="EE121" i="14"/>
  <c r="BM121" i="14"/>
  <c r="CS121" i="14"/>
  <c r="CJ121" i="14"/>
  <c r="CC121" i="14"/>
  <c r="DX121" i="14"/>
  <c r="DV121" i="14"/>
  <c r="AI121" i="14"/>
  <c r="CL121" i="14"/>
  <c r="P121" i="14"/>
  <c r="DP121" i="14"/>
  <c r="AV121" i="14"/>
  <c r="BS121" i="14"/>
  <c r="AA121" i="14"/>
  <c r="CD121" i="14"/>
  <c r="AR121" i="14"/>
  <c r="EM121" i="14"/>
  <c r="DN121" i="14"/>
  <c r="DF121" i="14"/>
  <c r="EF121" i="14"/>
  <c r="DR121" i="14"/>
  <c r="DY121" i="14"/>
  <c r="CP121" i="14"/>
  <c r="AB121" i="14"/>
  <c r="CO121" i="14"/>
  <c r="CH121" i="14"/>
  <c r="BI121" i="14"/>
  <c r="CY121" i="14"/>
  <c r="DS121" i="14"/>
  <c r="DI121" i="14"/>
  <c r="EL121" i="14"/>
  <c r="AO121" i="14"/>
  <c r="BT121" i="14"/>
  <c r="S121" i="14"/>
  <c r="DJ121" i="14"/>
  <c r="AY121" i="14"/>
  <c r="AF121" i="14"/>
  <c r="CI121" i="14"/>
  <c r="AQ121" i="14"/>
  <c r="BR121" i="14"/>
  <c r="AJ121" i="14"/>
  <c r="BC121" i="14"/>
  <c r="BZ121" i="14"/>
  <c r="T121" i="14"/>
  <c r="BL121" i="14"/>
  <c r="BX121" i="14"/>
  <c r="DQ121" i="14"/>
  <c r="BH121" i="14"/>
  <c r="CF121" i="14"/>
  <c r="BQ121" i="14"/>
  <c r="DE121" i="14"/>
  <c r="BV121" i="14"/>
  <c r="CQ121" i="14"/>
  <c r="Z121" i="14"/>
  <c r="BY121" i="14"/>
  <c r="AM121" i="14"/>
  <c r="EH121" i="14"/>
  <c r="EG121" i="14"/>
  <c r="BG121" i="14"/>
  <c r="DW121" i="14"/>
  <c r="CZ121" i="14"/>
  <c r="CB121" i="14"/>
  <c r="DK121" i="14"/>
  <c r="DZ121" i="14"/>
  <c r="V121" i="14"/>
  <c r="DD121" i="14"/>
  <c r="AT121" i="14"/>
  <c r="BU121" i="14"/>
  <c r="EC121" i="14"/>
  <c r="BO121" i="14"/>
  <c r="BP121" i="14"/>
  <c r="BF121" i="14"/>
  <c r="CU121" i="14"/>
  <c r="CA121" i="14"/>
  <c r="AD121" i="14"/>
  <c r="DT121" i="14"/>
  <c r="AH121" i="14"/>
  <c r="X121" i="14"/>
  <c r="BE121" i="14"/>
  <c r="DM121" i="14"/>
  <c r="BK121" i="14"/>
  <c r="AN121" i="14"/>
  <c r="AE121" i="14"/>
  <c r="AK121" i="14"/>
  <c r="CK121" i="14"/>
  <c r="Y121" i="14"/>
  <c r="AX121" i="14"/>
  <c r="CE121" i="14"/>
  <c r="AL121" i="14"/>
  <c r="CT121" i="14"/>
  <c r="ED121" i="14"/>
  <c r="AW121" i="14"/>
  <c r="BW121" i="14"/>
  <c r="DO121" i="14"/>
  <c r="Q121" i="14"/>
  <c r="EK121" i="14"/>
  <c r="DL121" i="14"/>
  <c r="CG121" i="14"/>
  <c r="BN121" i="14"/>
  <c r="EJ121" i="14"/>
  <c r="AC121" i="14"/>
  <c r="N121" i="14"/>
  <c r="CM121" i="14"/>
  <c r="BD121" i="14"/>
  <c r="DH121" i="14"/>
  <c r="W121" i="14"/>
  <c r="BJ121" i="14"/>
  <c r="EI121" i="14"/>
  <c r="U121" i="14"/>
  <c r="CR121" i="14"/>
  <c r="AG121" i="14"/>
  <c r="DB121" i="14"/>
  <c r="CX188" i="14"/>
  <c r="BC188" i="14"/>
  <c r="AF188" i="14"/>
  <c r="DH188" i="14"/>
  <c r="CY188" i="14"/>
  <c r="AV188" i="14"/>
  <c r="AM188" i="14"/>
  <c r="DO188" i="14"/>
  <c r="CV188" i="14"/>
  <c r="U188" i="14"/>
  <c r="AT188" i="14"/>
  <c r="BZ188" i="14"/>
  <c r="DM188" i="14"/>
  <c r="N188" i="14"/>
  <c r="BA188" i="14"/>
  <c r="CG188" i="14"/>
  <c r="CT188" i="14"/>
  <c r="AJ188" i="14"/>
  <c r="CU188" i="14"/>
  <c r="AI188" i="14"/>
  <c r="CR188" i="14"/>
  <c r="AH188" i="14"/>
  <c r="CS188" i="14"/>
  <c r="AG188" i="14"/>
  <c r="CZ188" i="14"/>
  <c r="AP188" i="14"/>
  <c r="DA188" i="14"/>
  <c r="AO188" i="14"/>
  <c r="DB188" i="14"/>
  <c r="CL188" i="14"/>
  <c r="EH188" i="14"/>
  <c r="BM188" i="14"/>
  <c r="CP188" i="14"/>
  <c r="ED188" i="14"/>
  <c r="X188" i="14"/>
  <c r="EB188" i="14"/>
  <c r="CQ188" i="14"/>
  <c r="DZ188" i="14"/>
  <c r="AE188" i="14"/>
  <c r="DX188" i="14"/>
  <c r="CN188" i="14"/>
  <c r="BI188" i="14"/>
  <c r="AL188" i="14"/>
  <c r="DN188" i="14"/>
  <c r="DE188" i="14"/>
  <c r="BB188" i="14"/>
  <c r="AS188" i="14"/>
  <c r="DU188" i="14"/>
  <c r="CD188" i="14"/>
  <c r="T188" i="14"/>
  <c r="CE188" i="14"/>
  <c r="S188" i="14"/>
  <c r="CB188" i="14"/>
  <c r="R188" i="14"/>
  <c r="CC188" i="14"/>
  <c r="Q188" i="14"/>
  <c r="CJ188" i="14"/>
  <c r="Z188" i="14"/>
  <c r="CK188" i="14"/>
  <c r="Y188" i="14"/>
  <c r="AR188" i="14"/>
  <c r="AB188" i="14"/>
  <c r="BX188" i="14"/>
  <c r="BS188" i="14"/>
  <c r="CH188" i="14"/>
  <c r="EC188" i="14"/>
  <c r="P188" i="14"/>
  <c r="DS188" i="14"/>
  <c r="CI188" i="14"/>
  <c r="DQ188" i="14"/>
  <c r="W188" i="14"/>
  <c r="DW188" i="14"/>
  <c r="CF188" i="14"/>
  <c r="DV188" i="14"/>
  <c r="AD188" i="14"/>
  <c r="DT188" i="14"/>
  <c r="CW188" i="14"/>
  <c r="DR188" i="14"/>
  <c r="AK188" i="14"/>
  <c r="DP188" i="14"/>
  <c r="AY188" i="14"/>
  <c r="DL188" i="14"/>
  <c r="AZ188" i="14"/>
  <c r="DK188" i="14"/>
  <c r="AW188" i="14"/>
  <c r="DJ188" i="14"/>
  <c r="AX188" i="14"/>
  <c r="DI188" i="14"/>
  <c r="EF188" i="14"/>
  <c r="BV188" i="14"/>
  <c r="EG188" i="14"/>
  <c r="BU188" i="14"/>
  <c r="DC188" i="14"/>
  <c r="CM188" i="14"/>
  <c r="EI188" i="14"/>
  <c r="BY188" i="14"/>
  <c r="DF188" i="14"/>
  <c r="DG188" i="14"/>
  <c r="DD188" i="14"/>
  <c r="EA188" i="14"/>
  <c r="EE188" i="14"/>
  <c r="BL188" i="14"/>
  <c r="BD188" i="14"/>
  <c r="BK188" i="14"/>
  <c r="BO188" i="14"/>
  <c r="EL188" i="14"/>
  <c r="EM188" i="14"/>
  <c r="EJ188" i="14"/>
  <c r="CO188" i="14"/>
  <c r="BR188" i="14"/>
  <c r="BJ188" i="14"/>
  <c r="BQ188" i="14"/>
  <c r="AQ188" i="14"/>
  <c r="AN188" i="14"/>
  <c r="AU188" i="14"/>
  <c r="EK188" i="14"/>
  <c r="DY188" i="14"/>
  <c r="BP188" i="14"/>
  <c r="BH188" i="14"/>
  <c r="BG188" i="14"/>
  <c r="AA188" i="14"/>
  <c r="CA188" i="14"/>
  <c r="BF188" i="14"/>
  <c r="V188" i="14"/>
  <c r="BE188" i="14"/>
  <c r="AC188" i="14"/>
  <c r="BW188" i="14"/>
  <c r="BN188" i="14"/>
  <c r="BT188" i="14"/>
  <c r="AO103" i="14"/>
  <c r="CR103" i="14"/>
  <c r="EG103" i="14"/>
  <c r="CU103" i="14"/>
  <c r="DB103" i="14"/>
  <c r="CP103" i="14"/>
  <c r="EE103" i="14"/>
  <c r="BY103" i="14"/>
  <c r="AN103" i="14"/>
  <c r="CG103" i="14"/>
  <c r="EF103" i="14"/>
  <c r="CY103" i="14"/>
  <c r="DA103" i="14"/>
  <c r="V103" i="14"/>
  <c r="DN103" i="14"/>
  <c r="CI103" i="14"/>
  <c r="BZ103" i="14"/>
  <c r="BV103" i="14"/>
  <c r="AQ103" i="14"/>
  <c r="EI103" i="14"/>
  <c r="DD103" i="14"/>
  <c r="DI103" i="14"/>
  <c r="BE103" i="14"/>
  <c r="BA103" i="14"/>
  <c r="DF103" i="14"/>
  <c r="BL103" i="14"/>
  <c r="CA103" i="14"/>
  <c r="AE103" i="14"/>
  <c r="DW103" i="14"/>
  <c r="CJ103" i="14"/>
  <c r="BX103" i="14"/>
  <c r="CW103" i="14"/>
  <c r="AC103" i="14"/>
  <c r="BO103" i="14"/>
  <c r="DU103" i="14"/>
  <c r="EB103" i="14"/>
  <c r="CH103" i="14"/>
  <c r="BJ103" i="14"/>
  <c r="BH103" i="14"/>
  <c r="BB103" i="14"/>
  <c r="AB103" i="14"/>
  <c r="BM103" i="14"/>
  <c r="DT103" i="14"/>
  <c r="DZ103" i="14"/>
  <c r="CO103" i="14"/>
  <c r="BP103" i="14"/>
  <c r="AL103" i="14"/>
  <c r="ED103" i="14"/>
  <c r="CQ103" i="14"/>
  <c r="BT103" i="14"/>
  <c r="EA103" i="14"/>
  <c r="BS103" i="14"/>
  <c r="DX103" i="14"/>
  <c r="BN103" i="14"/>
  <c r="BW103" i="14"/>
  <c r="CS103" i="14"/>
  <c r="CV103" i="14"/>
  <c r="W103" i="14"/>
  <c r="R103" i="14"/>
  <c r="BF103" i="14"/>
  <c r="AU103" i="14"/>
  <c r="EM103" i="14"/>
  <c r="CZ103" i="14"/>
  <c r="CD103" i="14"/>
  <c r="AF103" i="14"/>
  <c r="Y103" i="14"/>
  <c r="AY103" i="14"/>
  <c r="DQ103" i="14"/>
  <c r="DL103" i="14"/>
  <c r="CL103" i="14"/>
  <c r="AT103" i="14"/>
  <c r="DY103" i="14"/>
  <c r="EC103" i="14"/>
  <c r="X103" i="14"/>
  <c r="AW103" i="14"/>
  <c r="DP103" i="14"/>
  <c r="DJ103" i="14"/>
  <c r="CK103" i="14"/>
  <c r="AZ103" i="14"/>
  <c r="BQ103" i="14"/>
  <c r="DV103" i="14"/>
  <c r="DG103" i="14"/>
  <c r="BK103" i="14"/>
  <c r="BU103" i="14"/>
  <c r="P103" i="14"/>
  <c r="S103" i="14"/>
  <c r="N103" i="14"/>
  <c r="CB103" i="14"/>
  <c r="Z103" i="14"/>
  <c r="DR103" i="14"/>
  <c r="CM103" i="14"/>
  <c r="BD103" i="14"/>
  <c r="AJ103" i="14"/>
  <c r="BC103" i="14"/>
  <c r="DH103" i="14"/>
  <c r="AX103" i="14"/>
  <c r="DO103" i="14"/>
  <c r="EK103" i="14"/>
  <c r="BG103" i="14"/>
  <c r="EJ103" i="14"/>
  <c r="AI103" i="14"/>
  <c r="AA103" i="14"/>
  <c r="DM103" i="14"/>
  <c r="U103" i="14"/>
  <c r="CT103" i="14"/>
  <c r="AH103" i="14"/>
  <c r="BI103" i="14"/>
  <c r="EL103" i="14"/>
  <c r="AD103" i="14"/>
  <c r="DS103" i="14"/>
  <c r="AP103" i="14"/>
  <c r="DK103" i="14"/>
  <c r="BR103" i="14"/>
  <c r="AS103" i="14"/>
  <c r="CX103" i="14"/>
  <c r="AR103" i="14"/>
  <c r="DE103" i="14"/>
  <c r="AV103" i="14"/>
  <c r="CN103" i="14"/>
  <c r="EH103" i="14"/>
  <c r="CE103" i="14"/>
  <c r="AG103" i="14"/>
  <c r="CC103" i="14"/>
  <c r="AM103" i="14"/>
  <c r="Q103" i="14"/>
  <c r="AK103" i="14"/>
  <c r="CF103" i="14"/>
  <c r="T103" i="14"/>
  <c r="DC103" i="14"/>
  <c r="BH186" i="14"/>
  <c r="BD186" i="14"/>
  <c r="AZ186" i="14"/>
  <c r="AV186" i="14"/>
  <c r="BX186" i="14"/>
  <c r="BT186" i="14"/>
  <c r="CU186" i="14"/>
  <c r="AI186" i="14"/>
  <c r="DT186" i="14"/>
  <c r="DP186" i="14"/>
  <c r="BF186" i="14"/>
  <c r="BQ186" i="14"/>
  <c r="BC186" i="14"/>
  <c r="BV186" i="14"/>
  <c r="CG186" i="14"/>
  <c r="AM186" i="14"/>
  <c r="DR186" i="14"/>
  <c r="EC186" i="14"/>
  <c r="DI186" i="14"/>
  <c r="DU186" i="14"/>
  <c r="EG186" i="14"/>
  <c r="N186" i="14"/>
  <c r="BM186" i="14"/>
  <c r="DY186" i="14"/>
  <c r="CL186" i="14"/>
  <c r="CP186" i="14"/>
  <c r="CD186" i="14"/>
  <c r="CH186" i="14"/>
  <c r="DB186" i="14"/>
  <c r="DF186" i="14"/>
  <c r="BP186" i="14"/>
  <c r="EB186" i="14"/>
  <c r="S186" i="14"/>
  <c r="CX186" i="14"/>
  <c r="Q186" i="14"/>
  <c r="BR186" i="14"/>
  <c r="T186" i="14"/>
  <c r="CT186" i="14"/>
  <c r="AD186" i="14"/>
  <c r="V186" i="14"/>
  <c r="BE186" i="14"/>
  <c r="AY186" i="14"/>
  <c r="BB186" i="14"/>
  <c r="BU186" i="14"/>
  <c r="CY186" i="14"/>
  <c r="EA186" i="14"/>
  <c r="DQ186" i="14"/>
  <c r="DL186" i="14"/>
  <c r="DH186" i="14"/>
  <c r="EJ186" i="14"/>
  <c r="EF186" i="14"/>
  <c r="U186" i="14"/>
  <c r="BY186" i="14"/>
  <c r="EK186" i="14"/>
  <c r="CK186" i="14"/>
  <c r="CW186" i="14"/>
  <c r="CC186" i="14"/>
  <c r="CO186" i="14"/>
  <c r="DA186" i="14"/>
  <c r="DM186" i="14"/>
  <c r="BL186" i="14"/>
  <c r="DX186" i="14"/>
  <c r="W186" i="14"/>
  <c r="AL186" i="14"/>
  <c r="AC186" i="14"/>
  <c r="ED186" i="14"/>
  <c r="P186" i="14"/>
  <c r="AH186" i="14"/>
  <c r="AT186" i="14"/>
  <c r="DZ186" i="14"/>
  <c r="BK186" i="14"/>
  <c r="AX186" i="14"/>
  <c r="BI186" i="14"/>
  <c r="CA186" i="14"/>
  <c r="BO186" i="14"/>
  <c r="EE186" i="14"/>
  <c r="DW186" i="14"/>
  <c r="DK186" i="14"/>
  <c r="DO186" i="14"/>
  <c r="EI186" i="14"/>
  <c r="EM186" i="14"/>
  <c r="CS186" i="14"/>
  <c r="AG186" i="14"/>
  <c r="CN186" i="14"/>
  <c r="CJ186" i="14"/>
  <c r="CF186" i="14"/>
  <c r="CB186" i="14"/>
  <c r="DD186" i="14"/>
  <c r="CZ186" i="14"/>
  <c r="CV186" i="14"/>
  <c r="AJ186" i="14"/>
  <c r="AA186" i="14"/>
  <c r="AQ186" i="14"/>
  <c r="Y186" i="14"/>
  <c r="AO186" i="14"/>
  <c r="AB186" i="14"/>
  <c r="AR186" i="14"/>
  <c r="Z186" i="14"/>
  <c r="R186" i="14"/>
  <c r="BJ186" i="14"/>
  <c r="BS186" i="14"/>
  <c r="DN186" i="14"/>
  <c r="AS186" i="14"/>
  <c r="CI186" i="14"/>
  <c r="AF186" i="14"/>
  <c r="BA186" i="14"/>
  <c r="BN186" i="14"/>
  <c r="AW186" i="14"/>
  <c r="DS186" i="14"/>
  <c r="EH186" i="14"/>
  <c r="CM186" i="14"/>
  <c r="DC186" i="14"/>
  <c r="AE186" i="14"/>
  <c r="X186" i="14"/>
  <c r="BW186" i="14"/>
  <c r="DV186" i="14"/>
  <c r="EL186" i="14"/>
  <c r="CQ186" i="14"/>
  <c r="DG186" i="14"/>
  <c r="AU186" i="14"/>
  <c r="AN186" i="14"/>
  <c r="BG186" i="14"/>
  <c r="CE186" i="14"/>
  <c r="BZ186" i="14"/>
  <c r="CR186" i="14"/>
  <c r="DJ186" i="14"/>
  <c r="AK186" i="14"/>
  <c r="DE186" i="14"/>
  <c r="AP186" i="14"/>
  <c r="CN255" i="14"/>
  <c r="DG255" i="14"/>
  <c r="V255" i="14"/>
  <c r="AY255" i="14"/>
  <c r="CD255" i="14"/>
  <c r="CB255" i="14"/>
  <c r="CM255" i="14"/>
  <c r="EM255" i="14"/>
  <c r="BF255" i="14"/>
  <c r="BQ255" i="14"/>
  <c r="CT255" i="14"/>
  <c r="AV255" i="14"/>
  <c r="CY255" i="14"/>
  <c r="CO255" i="14"/>
  <c r="S255" i="14"/>
  <c r="DS255" i="14"/>
  <c r="P255" i="14"/>
  <c r="AA255" i="14"/>
  <c r="DW255" i="14"/>
  <c r="DE255" i="14"/>
  <c r="EL255" i="14"/>
  <c r="DB255" i="14"/>
  <c r="AO255" i="14"/>
  <c r="AM255" i="14"/>
  <c r="R255" i="14"/>
  <c r="EI255" i="14"/>
  <c r="DP255" i="14"/>
  <c r="BK255" i="14"/>
  <c r="AW255" i="14"/>
  <c r="AI255" i="14"/>
  <c r="Z255" i="14"/>
  <c r="AC255" i="14"/>
  <c r="BB255" i="14"/>
  <c r="CE255" i="14"/>
  <c r="DY255" i="14"/>
  <c r="BT255" i="14"/>
  <c r="BC255" i="14"/>
  <c r="X255" i="14"/>
  <c r="AG255" i="14"/>
  <c r="DM255" i="14"/>
  <c r="AD255" i="14"/>
  <c r="BO255" i="14"/>
  <c r="AS255" i="14"/>
  <c r="BU255" i="14"/>
  <c r="CA255" i="14"/>
  <c r="BR255" i="14"/>
  <c r="BP255" i="14"/>
  <c r="AL255" i="14"/>
  <c r="BE255" i="14"/>
  <c r="Y255" i="14"/>
  <c r="AT255" i="14"/>
  <c r="BZ255" i="14"/>
  <c r="CF255" i="14"/>
  <c r="BJ255" i="14"/>
  <c r="CC255" i="14"/>
  <c r="CK255" i="14"/>
  <c r="U255" i="14"/>
  <c r="CX255" i="14"/>
  <c r="DK255" i="14"/>
  <c r="CU255" i="14"/>
  <c r="CS255" i="14"/>
  <c r="EC255" i="14"/>
  <c r="N255" i="14"/>
  <c r="BY255" i="14"/>
  <c r="CZ255" i="14"/>
  <c r="Q255" i="14"/>
  <c r="AB255" i="14"/>
  <c r="EB255" i="14"/>
  <c r="DI255" i="14"/>
  <c r="AN255" i="14"/>
  <c r="BM255" i="14"/>
  <c r="BN255" i="14"/>
  <c r="AE255" i="14"/>
  <c r="CR255" i="14"/>
  <c r="EE255" i="14"/>
  <c r="BA255" i="14"/>
  <c r="CJ255" i="14"/>
  <c r="EG255" i="14"/>
  <c r="BV255" i="14"/>
  <c r="CQ255" i="14"/>
  <c r="AH255" i="14"/>
  <c r="BD255" i="14"/>
  <c r="AZ255" i="14"/>
  <c r="AF255" i="14"/>
  <c r="AR255" i="14"/>
  <c r="EJ255" i="14"/>
  <c r="DR255" i="14"/>
  <c r="T255" i="14"/>
  <c r="BL255" i="14"/>
  <c r="DL255" i="14"/>
  <c r="EF255" i="14"/>
  <c r="AP255" i="14"/>
  <c r="CI255" i="14"/>
  <c r="AU255" i="14"/>
  <c r="AK255" i="14"/>
  <c r="DD255" i="14"/>
  <c r="CL255" i="14"/>
  <c r="DJ255" i="14"/>
  <c r="CH255" i="14"/>
  <c r="BS255" i="14"/>
  <c r="W255" i="14"/>
  <c r="DC255" i="14"/>
  <c r="DA255" i="14"/>
  <c r="CV255" i="14"/>
  <c r="EH255" i="14"/>
  <c r="DH255" i="14"/>
  <c r="BH255" i="14"/>
  <c r="EA255" i="14"/>
  <c r="DU255" i="14"/>
  <c r="DX255" i="14"/>
  <c r="DN255" i="14"/>
  <c r="AJ255" i="14"/>
  <c r="DQ255" i="14"/>
  <c r="DV255" i="14"/>
  <c r="EK255" i="14"/>
  <c r="CW255" i="14"/>
  <c r="ED255" i="14"/>
  <c r="BX255" i="14"/>
  <c r="BI255" i="14"/>
  <c r="DF255" i="14"/>
  <c r="DO255" i="14"/>
  <c r="CP255" i="14"/>
  <c r="BG255" i="14"/>
  <c r="BW255" i="14"/>
  <c r="DT255" i="14"/>
  <c r="CG255" i="14"/>
  <c r="AX255" i="14"/>
  <c r="DZ255" i="14"/>
  <c r="AQ255" i="14"/>
  <c r="CJ315" i="14"/>
  <c r="DA315" i="14"/>
  <c r="BV315" i="14"/>
  <c r="AK315" i="14"/>
  <c r="DM315" i="14"/>
  <c r="Q315" i="14"/>
  <c r="BG315" i="14"/>
  <c r="AA315" i="14"/>
  <c r="EL315" i="14"/>
  <c r="Y315" i="14"/>
  <c r="DW315" i="14"/>
  <c r="DP315" i="14"/>
  <c r="CN315" i="14"/>
  <c r="CO315" i="14"/>
  <c r="X315" i="14"/>
  <c r="CT315" i="14"/>
  <c r="EG315" i="14"/>
  <c r="CU315" i="14"/>
  <c r="CF315" i="14"/>
  <c r="BW315" i="14"/>
  <c r="AE315" i="14"/>
  <c r="DJ315" i="14"/>
  <c r="CB315" i="14"/>
  <c r="AJ315" i="14"/>
  <c r="DY315" i="14"/>
  <c r="BA315" i="14"/>
  <c r="T315" i="14"/>
  <c r="DF315" i="14"/>
  <c r="R315" i="14"/>
  <c r="BL315" i="14"/>
  <c r="EC315" i="14"/>
  <c r="AD315" i="14"/>
  <c r="CV315" i="14"/>
  <c r="DZ315" i="14"/>
  <c r="BZ315" i="14"/>
  <c r="AU315" i="14"/>
  <c r="CX315" i="14"/>
  <c r="U315" i="14"/>
  <c r="BE315" i="14"/>
  <c r="DL315" i="14"/>
  <c r="BC315" i="14"/>
  <c r="CZ315" i="14"/>
  <c r="BU315" i="14"/>
  <c r="AI315" i="14"/>
  <c r="CE315" i="14"/>
  <c r="AY315" i="14"/>
  <c r="DT315" i="14"/>
  <c r="P315" i="14"/>
  <c r="N315" i="14"/>
  <c r="DO315" i="14"/>
  <c r="CH315" i="14"/>
  <c r="CI315" i="14"/>
  <c r="BF315" i="14"/>
  <c r="CM315" i="14"/>
  <c r="BR315" i="14"/>
  <c r="DX315" i="14"/>
  <c r="DB315" i="14"/>
  <c r="EJ315" i="14"/>
  <c r="EB315" i="14"/>
  <c r="CA315" i="14"/>
  <c r="BH315" i="14"/>
  <c r="AF315" i="14"/>
  <c r="BB315" i="14"/>
  <c r="EF315" i="14"/>
  <c r="DV315" i="14"/>
  <c r="DE315" i="14"/>
  <c r="CP315" i="14"/>
  <c r="BP315" i="14"/>
  <c r="DQ315" i="14"/>
  <c r="AX315" i="14"/>
  <c r="BX315" i="14"/>
  <c r="BJ315" i="14"/>
  <c r="DR315" i="14"/>
  <c r="CK315" i="14"/>
  <c r="CL315" i="14"/>
  <c r="CQ315" i="14"/>
  <c r="AP315" i="14"/>
  <c r="W315" i="14"/>
  <c r="CR315" i="14"/>
  <c r="BK315" i="14"/>
  <c r="EK315" i="14"/>
  <c r="DG315" i="14"/>
  <c r="BT315" i="14"/>
  <c r="AR315" i="14"/>
  <c r="V315" i="14"/>
  <c r="AB315" i="14"/>
  <c r="CY315" i="14"/>
  <c r="AQ315" i="14"/>
  <c r="BQ315" i="14"/>
  <c r="BI315" i="14"/>
  <c r="BO315" i="14"/>
  <c r="DI315" i="14"/>
  <c r="BS315" i="14"/>
  <c r="ED315" i="14"/>
  <c r="AO315" i="14"/>
  <c r="DU315" i="14"/>
  <c r="AH315" i="14"/>
  <c r="BD315" i="14"/>
  <c r="BY315" i="14"/>
  <c r="EM315" i="14"/>
  <c r="DN315" i="14"/>
  <c r="DC315" i="14"/>
  <c r="AN315" i="14"/>
  <c r="AW315" i="14"/>
  <c r="S315" i="14"/>
  <c r="EI315" i="14"/>
  <c r="DK315" i="14"/>
  <c r="BN315" i="14"/>
  <c r="Z315" i="14"/>
  <c r="DH315" i="14"/>
  <c r="AZ315" i="14"/>
  <c r="DD315" i="14"/>
  <c r="AM315" i="14"/>
  <c r="CS315" i="14"/>
  <c r="AC315" i="14"/>
  <c r="AG315" i="14"/>
  <c r="EH315" i="14"/>
  <c r="EA315" i="14"/>
  <c r="CC315" i="14"/>
  <c r="AT315" i="14"/>
  <c r="AL315" i="14"/>
  <c r="CD315" i="14"/>
  <c r="CW315" i="14"/>
  <c r="BM315" i="14"/>
  <c r="AS315" i="14"/>
  <c r="EE315" i="14"/>
  <c r="DS315" i="14"/>
  <c r="CG315" i="14"/>
  <c r="AV315" i="14"/>
  <c r="DR209" i="14"/>
  <c r="AX209" i="14"/>
  <c r="BF209" i="14"/>
  <c r="AW209" i="14"/>
  <c r="DQ209" i="14"/>
  <c r="AE209" i="14"/>
  <c r="AO209" i="14"/>
  <c r="BS209" i="14"/>
  <c r="DH209" i="14"/>
  <c r="CQ209" i="14"/>
  <c r="AV209" i="14"/>
  <c r="BJ209" i="14"/>
  <c r="DO209" i="14"/>
  <c r="BQ209" i="14"/>
  <c r="U209" i="14"/>
  <c r="CL209" i="14"/>
  <c r="DN209" i="14"/>
  <c r="P209" i="14"/>
  <c r="DD209" i="14"/>
  <c r="CI209" i="14"/>
  <c r="AR209" i="14"/>
  <c r="W209" i="14"/>
  <c r="DC209" i="14"/>
  <c r="CH209" i="14"/>
  <c r="S209" i="14"/>
  <c r="BG209" i="14"/>
  <c r="BT209" i="14"/>
  <c r="DF209" i="14"/>
  <c r="EM209" i="14"/>
  <c r="DM209" i="14"/>
  <c r="CA209" i="14"/>
  <c r="DL209" i="14"/>
  <c r="AQ209" i="14"/>
  <c r="CB209" i="14"/>
  <c r="V209" i="14"/>
  <c r="DB209" i="14"/>
  <c r="CO209" i="14"/>
  <c r="AP209" i="14"/>
  <c r="AC209" i="14"/>
  <c r="DA209" i="14"/>
  <c r="EL209" i="14"/>
  <c r="AM209" i="14"/>
  <c r="AB209" i="14"/>
  <c r="CJ209" i="14"/>
  <c r="DP209" i="14"/>
  <c r="DW209" i="14"/>
  <c r="BZ209" i="14"/>
  <c r="N209" i="14"/>
  <c r="CG209" i="14"/>
  <c r="DK209" i="14"/>
  <c r="CF209" i="14"/>
  <c r="AG209" i="14"/>
  <c r="AF209" i="14"/>
  <c r="DX209" i="14"/>
  <c r="CY209" i="14"/>
  <c r="ED209" i="14"/>
  <c r="BP209" i="14"/>
  <c r="AY209" i="14"/>
  <c r="EE209" i="14"/>
  <c r="BY209" i="14"/>
  <c r="DT209" i="14"/>
  <c r="DS209" i="14"/>
  <c r="Z209" i="14"/>
  <c r="EJ209" i="14"/>
  <c r="EH209" i="14"/>
  <c r="DY209" i="14"/>
  <c r="BX209" i="14"/>
  <c r="BV209" i="14"/>
  <c r="CZ209" i="14"/>
  <c r="AN209" i="14"/>
  <c r="DG209" i="14"/>
  <c r="CP209" i="14"/>
  <c r="CR209" i="14"/>
  <c r="CM209" i="14"/>
  <c r="DV209" i="14"/>
  <c r="AA209" i="14"/>
  <c r="EC209" i="14"/>
  <c r="BK209" i="14"/>
  <c r="CT209" i="14"/>
  <c r="CD209" i="14"/>
  <c r="CC209" i="14"/>
  <c r="EA209" i="14"/>
  <c r="AT209" i="14"/>
  <c r="AZ209" i="14"/>
  <c r="DZ209" i="14"/>
  <c r="AL209" i="14"/>
  <c r="AH209" i="14"/>
  <c r="BD209" i="14"/>
  <c r="CN209" i="14"/>
  <c r="DJ209" i="14"/>
  <c r="DI209" i="14"/>
  <c r="X209" i="14"/>
  <c r="Q209" i="14"/>
  <c r="CW209" i="14"/>
  <c r="T209" i="14"/>
  <c r="CV209" i="14"/>
  <c r="CE209" i="14"/>
  <c r="CU209" i="14"/>
  <c r="BU209" i="14"/>
  <c r="AS209" i="14"/>
  <c r="CS209" i="14"/>
  <c r="BR209" i="14"/>
  <c r="Y209" i="14"/>
  <c r="BH209" i="14"/>
  <c r="AU209" i="14"/>
  <c r="BE209" i="14"/>
  <c r="EI209" i="14"/>
  <c r="EF209" i="14"/>
  <c r="AK209" i="14"/>
  <c r="BO209" i="14"/>
  <c r="BM209" i="14"/>
  <c r="AD209" i="14"/>
  <c r="CX209" i="14"/>
  <c r="AJ209" i="14"/>
  <c r="BB209" i="14"/>
  <c r="BC209" i="14"/>
  <c r="EK209" i="14"/>
  <c r="DE209" i="14"/>
  <c r="BW209" i="14"/>
  <c r="AI209" i="14"/>
  <c r="BN209" i="14"/>
  <c r="BI209" i="14"/>
  <c r="BA209" i="14"/>
  <c r="CK209" i="14"/>
  <c r="R209" i="14"/>
  <c r="EG209" i="14"/>
  <c r="EB209" i="14"/>
  <c r="BL209" i="14"/>
  <c r="DU209" i="14"/>
  <c r="DP163" i="14"/>
  <c r="CJ163" i="14"/>
  <c r="BV163" i="14"/>
  <c r="AP163" i="14"/>
  <c r="EG163" i="14"/>
  <c r="EM163" i="14"/>
  <c r="V163" i="14"/>
  <c r="AS163" i="14"/>
  <c r="ED163" i="14"/>
  <c r="CX163" i="14"/>
  <c r="BL163" i="14"/>
  <c r="AF163" i="14"/>
  <c r="EE163" i="14"/>
  <c r="DC163" i="14"/>
  <c r="CA163" i="14"/>
  <c r="CM163" i="14"/>
  <c r="EJ163" i="14"/>
  <c r="DD163" i="14"/>
  <c r="BR163" i="14"/>
  <c r="AL163" i="14"/>
  <c r="EK163" i="14"/>
  <c r="CQ163" i="14"/>
  <c r="CE163" i="14"/>
  <c r="Y163" i="14"/>
  <c r="EH163" i="14"/>
  <c r="DB163" i="14"/>
  <c r="BX163" i="14"/>
  <c r="AR163" i="14"/>
  <c r="EI163" i="14"/>
  <c r="CU163" i="14"/>
  <c r="P163" i="14"/>
  <c r="BI163" i="14"/>
  <c r="DH163" i="14"/>
  <c r="EF163" i="14"/>
  <c r="BN163" i="14"/>
  <c r="AH163" i="14"/>
  <c r="DY163" i="14"/>
  <c r="BU163" i="14"/>
  <c r="DQ163" i="14"/>
  <c r="CC163" i="14"/>
  <c r="DV163" i="14"/>
  <c r="CP163" i="14"/>
  <c r="BD163" i="14"/>
  <c r="X163" i="14"/>
  <c r="DW163" i="14"/>
  <c r="T163" i="14"/>
  <c r="BS163" i="14"/>
  <c r="CG163" i="14"/>
  <c r="EB163" i="14"/>
  <c r="CV163" i="14"/>
  <c r="BJ163" i="14"/>
  <c r="AD163" i="14"/>
  <c r="EC163" i="14"/>
  <c r="CN163" i="14"/>
  <c r="BK163" i="14"/>
  <c r="BE163" i="14"/>
  <c r="DZ163" i="14"/>
  <c r="CT163" i="14"/>
  <c r="BP163" i="14"/>
  <c r="AJ163" i="14"/>
  <c r="EA163" i="14"/>
  <c r="CL163" i="14"/>
  <c r="BC163" i="14"/>
  <c r="AO163" i="14"/>
  <c r="CZ163" i="14"/>
  <c r="Q163" i="14"/>
  <c r="BF163" i="14"/>
  <c r="CD163" i="14"/>
  <c r="BO163" i="14"/>
  <c r="AY163" i="14"/>
  <c r="DA163" i="14"/>
  <c r="W163" i="14"/>
  <c r="DN163" i="14"/>
  <c r="EL163" i="14"/>
  <c r="AV163" i="14"/>
  <c r="BT163" i="14"/>
  <c r="DO163" i="14"/>
  <c r="BM163" i="14"/>
  <c r="DM163" i="14"/>
  <c r="BY163" i="14"/>
  <c r="DT163" i="14"/>
  <c r="U163" i="14"/>
  <c r="BB163" i="14"/>
  <c r="BZ163" i="14"/>
  <c r="DU163" i="14"/>
  <c r="BG163" i="14"/>
  <c r="DI163" i="14"/>
  <c r="BA163" i="14"/>
  <c r="DR163" i="14"/>
  <c r="S163" i="14"/>
  <c r="BH163" i="14"/>
  <c r="CF163" i="14"/>
  <c r="BW163" i="14"/>
  <c r="AU163" i="14"/>
  <c r="DE163" i="14"/>
  <c r="AK163" i="14"/>
  <c r="AX163" i="14"/>
  <c r="R163" i="14"/>
  <c r="AN163" i="14"/>
  <c r="CW163" i="14"/>
  <c r="AT163" i="14"/>
  <c r="CS163" i="14"/>
  <c r="AZ163" i="14"/>
  <c r="N163" i="14"/>
  <c r="DX163" i="14"/>
  <c r="AC163" i="14"/>
  <c r="CO163" i="14"/>
  <c r="CB163" i="14"/>
  <c r="BQ163" i="14"/>
  <c r="CI163" i="14"/>
  <c r="AW163" i="14"/>
  <c r="CH163" i="14"/>
  <c r="AG163" i="14"/>
  <c r="CR163" i="14"/>
  <c r="CY163" i="14"/>
  <c r="DF163" i="14"/>
  <c r="DS163" i="14"/>
  <c r="DL163" i="14"/>
  <c r="DG163" i="14"/>
  <c r="DJ163" i="14"/>
  <c r="DK163" i="14"/>
  <c r="CK163" i="14"/>
  <c r="AA163" i="14"/>
  <c r="AI163" i="14"/>
  <c r="AQ163" i="14"/>
  <c r="AB163" i="14"/>
  <c r="Z163" i="14"/>
  <c r="AM163" i="14"/>
  <c r="AE163" i="14"/>
  <c r="CI172" i="14"/>
  <c r="DR172" i="14"/>
  <c r="W172" i="14"/>
  <c r="DP172" i="14"/>
  <c r="CB172" i="14"/>
  <c r="BI172" i="14"/>
  <c r="R172" i="14"/>
  <c r="AY172" i="14"/>
  <c r="CO172" i="14"/>
  <c r="DJ172" i="14"/>
  <c r="AC172" i="14"/>
  <c r="DH172" i="14"/>
  <c r="CH172" i="14"/>
  <c r="DV172" i="14"/>
  <c r="P172" i="14"/>
  <c r="DT172" i="14"/>
  <c r="CE172" i="14"/>
  <c r="BE172" i="14"/>
  <c r="S172" i="14"/>
  <c r="BK172" i="14"/>
  <c r="CF172" i="14"/>
  <c r="BA172" i="14"/>
  <c r="AD172" i="14"/>
  <c r="DF172" i="14"/>
  <c r="AX172" i="14"/>
  <c r="BJ172" i="14"/>
  <c r="BN172" i="14"/>
  <c r="BO172" i="14"/>
  <c r="AP172" i="14"/>
  <c r="AQ172" i="14"/>
  <c r="T172" i="14"/>
  <c r="CD172" i="14"/>
  <c r="EM172" i="14"/>
  <c r="DI172" i="14"/>
  <c r="CA172" i="14"/>
  <c r="DO172" i="14"/>
  <c r="EF172" i="14"/>
  <c r="BB172" i="14"/>
  <c r="BV172" i="14"/>
  <c r="AZ172" i="14"/>
  <c r="N172" i="14"/>
  <c r="DW172" i="14"/>
  <c r="CG172" i="14"/>
  <c r="EC172" i="14"/>
  <c r="EL172" i="14"/>
  <c r="DU172" i="14"/>
  <c r="BT172" i="14"/>
  <c r="DK172" i="14"/>
  <c r="EI172" i="14"/>
  <c r="BF172" i="14"/>
  <c r="BW172" i="14"/>
  <c r="BD172" i="14"/>
  <c r="EJ172" i="14"/>
  <c r="DN172" i="14"/>
  <c r="V172" i="14"/>
  <c r="DL172" i="14"/>
  <c r="BU172" i="14"/>
  <c r="BX172" i="14"/>
  <c r="AG172" i="14"/>
  <c r="AJ172" i="14"/>
  <c r="Y172" i="14"/>
  <c r="AB172" i="14"/>
  <c r="BC172" i="14"/>
  <c r="AW172" i="14"/>
  <c r="CY172" i="14"/>
  <c r="BL172" i="14"/>
  <c r="AM172" i="14"/>
  <c r="EE172" i="14"/>
  <c r="CR172" i="14"/>
  <c r="BM172" i="14"/>
  <c r="AH172" i="14"/>
  <c r="DZ172" i="14"/>
  <c r="DE172" i="14"/>
  <c r="BR172" i="14"/>
  <c r="AS172" i="14"/>
  <c r="EK172" i="14"/>
  <c r="CX172" i="14"/>
  <c r="BS172" i="14"/>
  <c r="AF172" i="14"/>
  <c r="DX172" i="14"/>
  <c r="CU172" i="14"/>
  <c r="BP172" i="14"/>
  <c r="AI172" i="14"/>
  <c r="EA172" i="14"/>
  <c r="CV172" i="14"/>
  <c r="U172" i="14"/>
  <c r="DS172" i="14"/>
  <c r="BZ172" i="14"/>
  <c r="DQ172" i="14"/>
  <c r="AV172" i="14"/>
  <c r="BH172" i="14"/>
  <c r="DY172" i="14"/>
  <c r="EB172" i="14"/>
  <c r="DA172" i="14"/>
  <c r="DD172" i="14"/>
  <c r="BG172" i="14"/>
  <c r="BQ172" i="14"/>
  <c r="CQ172" i="14"/>
  <c r="AN172" i="14"/>
  <c r="AE172" i="14"/>
  <c r="DG172" i="14"/>
  <c r="CJ172" i="14"/>
  <c r="AO172" i="14"/>
  <c r="Z172" i="14"/>
  <c r="DB172" i="14"/>
  <c r="CW172" i="14"/>
  <c r="AT172" i="14"/>
  <c r="AK172" i="14"/>
  <c r="DM172" i="14"/>
  <c r="CP172" i="14"/>
  <c r="AU172" i="14"/>
  <c r="X172" i="14"/>
  <c r="CZ172" i="14"/>
  <c r="CM172" i="14"/>
  <c r="AR172" i="14"/>
  <c r="AA172" i="14"/>
  <c r="DC172" i="14"/>
  <c r="CN172" i="14"/>
  <c r="BY172" i="14"/>
  <c r="AL172" i="14"/>
  <c r="ED172" i="14"/>
  <c r="EG172" i="14"/>
  <c r="EH172" i="14"/>
  <c r="CS172" i="14"/>
  <c r="CT172" i="14"/>
  <c r="CK172" i="14"/>
  <c r="CL172" i="14"/>
  <c r="Q172" i="14"/>
  <c r="CC172" i="14"/>
  <c r="EE301" i="14"/>
  <c r="DC301" i="14"/>
  <c r="CC301" i="14"/>
  <c r="BF301" i="14"/>
  <c r="Q301" i="14"/>
  <c r="DM301" i="14"/>
  <c r="BT301" i="14"/>
  <c r="AW301" i="14"/>
  <c r="DG301" i="14"/>
  <c r="BZ301" i="14"/>
  <c r="BK301" i="14"/>
  <c r="AN301" i="14"/>
  <c r="DJ301" i="14"/>
  <c r="CR301" i="14"/>
  <c r="AT301" i="14"/>
  <c r="AE301" i="14"/>
  <c r="DA301" i="14"/>
  <c r="BQ301" i="14"/>
  <c r="AZ301" i="14"/>
  <c r="V301" i="14"/>
  <c r="AC301" i="14"/>
  <c r="CF301" i="14"/>
  <c r="BA301" i="14"/>
  <c r="T301" i="14"/>
  <c r="S301" i="14"/>
  <c r="CK301" i="14"/>
  <c r="DN301" i="14"/>
  <c r="DF301" i="14"/>
  <c r="CV301" i="14"/>
  <c r="AA301" i="14"/>
  <c r="CW301" i="14"/>
  <c r="CM301" i="14"/>
  <c r="DV301" i="14"/>
  <c r="CL301" i="14"/>
  <c r="AX301" i="14"/>
  <c r="EI301" i="14"/>
  <c r="CB301" i="14"/>
  <c r="AO301" i="14"/>
  <c r="CQ301" i="14"/>
  <c r="BS301" i="14"/>
  <c r="AF301" i="14"/>
  <c r="DK301" i="14"/>
  <c r="BB301" i="14"/>
  <c r="W301" i="14"/>
  <c r="AS301" i="14"/>
  <c r="CU301" i="14"/>
  <c r="N301" i="14"/>
  <c r="AJ301" i="14"/>
  <c r="EB301" i="14"/>
  <c r="CY301" i="14"/>
  <c r="DZ301" i="14"/>
  <c r="CJ301" i="14"/>
  <c r="DR301" i="14"/>
  <c r="CD301" i="14"/>
  <c r="DX301" i="14"/>
  <c r="BO301" i="14"/>
  <c r="DL301" i="14"/>
  <c r="R301" i="14"/>
  <c r="DQ301" i="14"/>
  <c r="DW301" i="14"/>
  <c r="EF301" i="14"/>
  <c r="DO301" i="14"/>
  <c r="CH301" i="14"/>
  <c r="DU301" i="14"/>
  <c r="AY301" i="14"/>
  <c r="DB301" i="14"/>
  <c r="CZ301" i="14"/>
  <c r="DE301" i="14"/>
  <c r="BY301" i="14"/>
  <c r="AR301" i="14"/>
  <c r="EM301" i="14"/>
  <c r="CO301" i="14"/>
  <c r="DH301" i="14"/>
  <c r="AK301" i="14"/>
  <c r="AG301" i="14"/>
  <c r="CN301" i="14"/>
  <c r="AQ301" i="14"/>
  <c r="DY301" i="14"/>
  <c r="EG301" i="14"/>
  <c r="CS301" i="14"/>
  <c r="P301" i="14"/>
  <c r="CT301" i="14"/>
  <c r="BV301" i="14"/>
  <c r="Y301" i="14"/>
  <c r="DD301" i="14"/>
  <c r="BM301" i="14"/>
  <c r="DP301" i="14"/>
  <c r="BR301" i="14"/>
  <c r="BD301" i="14"/>
  <c r="DT301" i="14"/>
  <c r="CI301" i="14"/>
  <c r="AU301" i="14"/>
  <c r="DI301" i="14"/>
  <c r="EC301" i="14"/>
  <c r="CX301" i="14"/>
  <c r="AP301" i="14"/>
  <c r="BX301" i="14"/>
  <c r="U301" i="14"/>
  <c r="BH301" i="14"/>
  <c r="CP301" i="14"/>
  <c r="AH301" i="14"/>
  <c r="EK301" i="14"/>
  <c r="BG301" i="14"/>
  <c r="AI301" i="14"/>
  <c r="EA301" i="14"/>
  <c r="CA301" i="14"/>
  <c r="BE301" i="14"/>
  <c r="BC301" i="14"/>
  <c r="BI301" i="14"/>
  <c r="AB301" i="14"/>
  <c r="BW301" i="14"/>
  <c r="BN301" i="14"/>
  <c r="AL301" i="14"/>
  <c r="ED301" i="14"/>
  <c r="AD301" i="14"/>
  <c r="DS301" i="14"/>
  <c r="Z301" i="14"/>
  <c r="BU301" i="14"/>
  <c r="BJ301" i="14"/>
  <c r="AM301" i="14"/>
  <c r="CG301" i="14"/>
  <c r="CE301" i="14"/>
  <c r="EL301" i="14"/>
  <c r="AV301" i="14"/>
  <c r="EH301" i="14"/>
  <c r="BL301" i="14"/>
  <c r="BP301" i="14"/>
  <c r="X301" i="14"/>
  <c r="EJ301" i="14"/>
  <c r="DG329" i="14"/>
  <c r="EM329" i="14"/>
  <c r="AU329" i="14"/>
  <c r="CA329" i="14"/>
  <c r="CZ329" i="14"/>
  <c r="EF329" i="14"/>
  <c r="AP329" i="14"/>
  <c r="BV329" i="14"/>
  <c r="AJ329" i="14"/>
  <c r="S329" i="14"/>
  <c r="BP329" i="14"/>
  <c r="T329" i="14"/>
  <c r="DK329" i="14"/>
  <c r="U329" i="14"/>
  <c r="AT329" i="14"/>
  <c r="BZ329" i="14"/>
  <c r="DA329" i="14"/>
  <c r="EG329" i="14"/>
  <c r="AO329" i="14"/>
  <c r="BU329" i="14"/>
  <c r="DB329" i="14"/>
  <c r="EH329" i="14"/>
  <c r="EB329" i="14"/>
  <c r="AA329" i="14"/>
  <c r="DO329" i="14"/>
  <c r="EC329" i="14"/>
  <c r="DP329" i="14"/>
  <c r="AV329" i="14"/>
  <c r="DI329" i="14"/>
  <c r="CG329" i="14"/>
  <c r="BT329" i="14"/>
  <c r="DX329" i="14"/>
  <c r="BS329" i="14"/>
  <c r="CY329" i="14"/>
  <c r="BL329" i="14"/>
  <c r="AM329" i="14"/>
  <c r="EE329" i="14"/>
  <c r="CR329" i="14"/>
  <c r="BM329" i="14"/>
  <c r="AH329" i="14"/>
  <c r="DZ329" i="14"/>
  <c r="CN329" i="14"/>
  <c r="BW329" i="14"/>
  <c r="DT329" i="14"/>
  <c r="DD329" i="14"/>
  <c r="DC329" i="14"/>
  <c r="BY329" i="14"/>
  <c r="AL329" i="14"/>
  <c r="ED329" i="14"/>
  <c r="CS329" i="14"/>
  <c r="BN329" i="14"/>
  <c r="AG329" i="14"/>
  <c r="DY329" i="14"/>
  <c r="CT329" i="14"/>
  <c r="AZ329" i="14"/>
  <c r="AY329" i="14"/>
  <c r="CE329" i="14"/>
  <c r="CW329" i="14"/>
  <c r="CP329" i="14"/>
  <c r="CO329" i="14"/>
  <c r="CH329" i="14"/>
  <c r="DM329" i="14"/>
  <c r="DF329" i="14"/>
  <c r="AS329" i="14"/>
  <c r="DE329" i="14"/>
  <c r="DU329" i="14"/>
  <c r="AW329" i="14"/>
  <c r="BB329" i="14"/>
  <c r="DJ329" i="14"/>
  <c r="CV329" i="14"/>
  <c r="BC329" i="14"/>
  <c r="BG329" i="14"/>
  <c r="DH329" i="14"/>
  <c r="DN329" i="14"/>
  <c r="AX329" i="14"/>
  <c r="BX329" i="14"/>
  <c r="EA329" i="14"/>
  <c r="X329" i="14"/>
  <c r="P329" i="14"/>
  <c r="AN329" i="14"/>
  <c r="BR329" i="14"/>
  <c r="CQ329" i="14"/>
  <c r="AE329" i="14"/>
  <c r="CJ329" i="14"/>
  <c r="Z329" i="14"/>
  <c r="AB329" i="14"/>
  <c r="BH329" i="14"/>
  <c r="CU329" i="14"/>
  <c r="AD329" i="14"/>
  <c r="CK329" i="14"/>
  <c r="Y329" i="14"/>
  <c r="CL329" i="14"/>
  <c r="AQ329" i="14"/>
  <c r="BJ329" i="14"/>
  <c r="DS329" i="14"/>
  <c r="N329" i="14"/>
  <c r="AF329" i="14"/>
  <c r="CI329" i="14"/>
  <c r="W329" i="14"/>
  <c r="CB329" i="14"/>
  <c r="R329" i="14"/>
  <c r="CF329" i="14"/>
  <c r="DL329" i="14"/>
  <c r="CM329" i="14"/>
  <c r="V329" i="14"/>
  <c r="CC329" i="14"/>
  <c r="Q329" i="14"/>
  <c r="CD329" i="14"/>
  <c r="AI329" i="14"/>
  <c r="AK329" i="14"/>
  <c r="AC329" i="14"/>
  <c r="BA329" i="14"/>
  <c r="EK329" i="14"/>
  <c r="BE329" i="14"/>
  <c r="BQ329" i="14"/>
  <c r="EJ329" i="14"/>
  <c r="EL329" i="14"/>
  <c r="DR329" i="14"/>
  <c r="DV329" i="14"/>
  <c r="EI329" i="14"/>
  <c r="CX329" i="14"/>
  <c r="BD329" i="14"/>
  <c r="BO329" i="14"/>
  <c r="BF329" i="14"/>
  <c r="BK329" i="14"/>
  <c r="BI329" i="14"/>
  <c r="DW329" i="14"/>
  <c r="AR329" i="14"/>
  <c r="DQ329" i="14"/>
  <c r="DI220" i="14"/>
  <c r="AD220" i="14"/>
  <c r="CD220" i="14"/>
  <c r="AE220" i="14"/>
  <c r="AX220" i="14"/>
  <c r="DF220" i="14"/>
  <c r="AG220" i="14"/>
  <c r="DS220" i="14"/>
  <c r="DL220" i="14"/>
  <c r="Z220" i="14"/>
  <c r="CK220" i="14"/>
  <c r="AA220" i="14"/>
  <c r="CW220" i="14"/>
  <c r="DB220" i="14"/>
  <c r="EB220" i="14"/>
  <c r="CQ220" i="14"/>
  <c r="AT220" i="14"/>
  <c r="AL220" i="14"/>
  <c r="U220" i="14"/>
  <c r="AM220" i="14"/>
  <c r="EL220" i="14"/>
  <c r="DV220" i="14"/>
  <c r="BJ220" i="14"/>
  <c r="AK220" i="14"/>
  <c r="BV220" i="14"/>
  <c r="BL220" i="14"/>
  <c r="P220" i="14"/>
  <c r="CP220" i="14"/>
  <c r="DG220" i="14"/>
  <c r="CM220" i="14"/>
  <c r="BA220" i="14"/>
  <c r="BQ220" i="14"/>
  <c r="CR220" i="14"/>
  <c r="DU220" i="14"/>
  <c r="CN220" i="14"/>
  <c r="CH220" i="14"/>
  <c r="CX220" i="14"/>
  <c r="BB220" i="14"/>
  <c r="N220" i="14"/>
  <c r="EH220" i="14"/>
  <c r="EE220" i="14"/>
  <c r="DH220" i="14"/>
  <c r="CV220" i="14"/>
  <c r="CC220" i="14"/>
  <c r="DM220" i="14"/>
  <c r="AW220" i="14"/>
  <c r="BY220" i="14"/>
  <c r="DC220" i="14"/>
  <c r="BZ220" i="14"/>
  <c r="DK220" i="14"/>
  <c r="CZ220" i="14"/>
  <c r="CF220" i="14"/>
  <c r="DA220" i="14"/>
  <c r="AZ220" i="14"/>
  <c r="BM220" i="14"/>
  <c r="R220" i="14"/>
  <c r="T220" i="14"/>
  <c r="DJ220" i="14"/>
  <c r="AY220" i="14"/>
  <c r="AH220" i="14"/>
  <c r="DR220" i="14"/>
  <c r="DD220" i="14"/>
  <c r="CG220" i="14"/>
  <c r="DN220" i="14"/>
  <c r="BE220" i="14"/>
  <c r="DP220" i="14"/>
  <c r="BF220" i="14"/>
  <c r="DQ220" i="14"/>
  <c r="BH220" i="14"/>
  <c r="BU220" i="14"/>
  <c r="CU220" i="14"/>
  <c r="DW220" i="14"/>
  <c r="W220" i="14"/>
  <c r="DT220" i="14"/>
  <c r="DY220" i="14"/>
  <c r="CO220" i="14"/>
  <c r="EA220" i="14"/>
  <c r="BI220" i="14"/>
  <c r="AQ220" i="14"/>
  <c r="DZ220" i="14"/>
  <c r="DE220" i="14"/>
  <c r="DO220" i="14"/>
  <c r="EG220" i="14"/>
  <c r="CB220" i="14"/>
  <c r="EI220" i="14"/>
  <c r="AV220" i="14"/>
  <c r="BG220" i="14"/>
  <c r="BR220" i="14"/>
  <c r="Y220" i="14"/>
  <c r="BS220" i="14"/>
  <c r="X220" i="14"/>
  <c r="EJ220" i="14"/>
  <c r="EK220" i="14"/>
  <c r="AP220" i="14"/>
  <c r="DX220" i="14"/>
  <c r="BC220" i="14"/>
  <c r="CT220" i="14"/>
  <c r="AR220" i="14"/>
  <c r="AS220" i="14"/>
  <c r="CS220" i="14"/>
  <c r="EM220" i="14"/>
  <c r="AO220" i="14"/>
  <c r="S220" i="14"/>
  <c r="AC220" i="14"/>
  <c r="BK220" i="14"/>
  <c r="BO220" i="14"/>
  <c r="AB220" i="14"/>
  <c r="CA220" i="14"/>
  <c r="AF220" i="14"/>
  <c r="BW220" i="14"/>
  <c r="AJ220" i="14"/>
  <c r="CE220" i="14"/>
  <c r="EC220" i="14"/>
  <c r="BP220" i="14"/>
  <c r="BD220" i="14"/>
  <c r="BT220" i="14"/>
  <c r="BN220" i="14"/>
  <c r="BX220" i="14"/>
  <c r="Q220" i="14"/>
  <c r="AI220" i="14"/>
  <c r="CI220" i="14"/>
  <c r="EF220" i="14"/>
  <c r="CL220" i="14"/>
  <c r="AN220" i="14"/>
  <c r="AU220" i="14"/>
  <c r="ED220" i="14"/>
  <c r="CJ220" i="14"/>
  <c r="CY220" i="14"/>
  <c r="V220" i="14"/>
  <c r="DJ174" i="14"/>
  <c r="W174" i="14"/>
  <c r="BX174" i="14"/>
  <c r="DH174" i="14"/>
  <c r="BB174" i="14"/>
  <c r="BV174" i="14"/>
  <c r="BG174" i="14"/>
  <c r="EM174" i="14"/>
  <c r="BS174" i="14"/>
  <c r="CM174" i="14"/>
  <c r="Y174" i="14"/>
  <c r="BY174" i="14"/>
  <c r="DR174" i="14"/>
  <c r="AE174" i="14"/>
  <c r="DE174" i="14"/>
  <c r="AO174" i="14"/>
  <c r="DK174" i="14"/>
  <c r="U174" i="14"/>
  <c r="DF174" i="14"/>
  <c r="BW174" i="14"/>
  <c r="AU174" i="14"/>
  <c r="DX174" i="14"/>
  <c r="CL174" i="14"/>
  <c r="Q174" i="14"/>
  <c r="CD174" i="14"/>
  <c r="AZ174" i="14"/>
  <c r="V174" i="14"/>
  <c r="DO174" i="14"/>
  <c r="AY174" i="14"/>
  <c r="AW174" i="14"/>
  <c r="BO174" i="14"/>
  <c r="BM174" i="14"/>
  <c r="Z174" i="14"/>
  <c r="BI174" i="14"/>
  <c r="DS174" i="14"/>
  <c r="BN174" i="14"/>
  <c r="AC174" i="14"/>
  <c r="EL174" i="14"/>
  <c r="CQ174" i="14"/>
  <c r="AD174" i="14"/>
  <c r="AT174" i="14"/>
  <c r="CI174" i="14"/>
  <c r="EE174" i="14"/>
  <c r="DD174" i="14"/>
  <c r="CK174" i="14"/>
  <c r="EK174" i="14"/>
  <c r="R174" i="14"/>
  <c r="DN174" i="14"/>
  <c r="BE174" i="14"/>
  <c r="S174" i="14"/>
  <c r="DL174" i="14"/>
  <c r="CG174" i="14"/>
  <c r="CZ174" i="14"/>
  <c r="BZ174" i="14"/>
  <c r="AN174" i="14"/>
  <c r="AR174" i="14"/>
  <c r="BR174" i="14"/>
  <c r="CE174" i="14"/>
  <c r="X174" i="14"/>
  <c r="AB174" i="14"/>
  <c r="DQ174" i="14"/>
  <c r="EC174" i="14"/>
  <c r="BA174" i="14"/>
  <c r="BQ174" i="14"/>
  <c r="AS174" i="14"/>
  <c r="BU174" i="14"/>
  <c r="CX174" i="14"/>
  <c r="AQ174" i="14"/>
  <c r="AF174" i="14"/>
  <c r="EB174" i="14"/>
  <c r="DM174" i="14"/>
  <c r="AX174" i="14"/>
  <c r="AG174" i="14"/>
  <c r="CO174" i="14"/>
  <c r="CT174" i="14"/>
  <c r="BC174" i="14"/>
  <c r="AJ174" i="14"/>
  <c r="EF174" i="14"/>
  <c r="CY174" i="14"/>
  <c r="CU174" i="14"/>
  <c r="AM174" i="14"/>
  <c r="CR174" i="14"/>
  <c r="AH174" i="14"/>
  <c r="ED174" i="14"/>
  <c r="DZ174" i="14"/>
  <c r="CN174" i="14"/>
  <c r="AL174" i="14"/>
  <c r="EJ174" i="14"/>
  <c r="BJ174" i="14"/>
  <c r="P174" i="14"/>
  <c r="DI174" i="14"/>
  <c r="AA174" i="14"/>
  <c r="DW174" i="14"/>
  <c r="AI174" i="14"/>
  <c r="CS174" i="14"/>
  <c r="EH174" i="14"/>
  <c r="DG174" i="14"/>
  <c r="EI174" i="14"/>
  <c r="CA174" i="14"/>
  <c r="CJ174" i="14"/>
  <c r="T174" i="14"/>
  <c r="AK174" i="14"/>
  <c r="BT174" i="14"/>
  <c r="BP174" i="14"/>
  <c r="CC174" i="14"/>
  <c r="AV174" i="14"/>
  <c r="DC174" i="14"/>
  <c r="DT174" i="14"/>
  <c r="BD174" i="14"/>
  <c r="DV174" i="14"/>
  <c r="AP174" i="14"/>
  <c r="CW174" i="14"/>
  <c r="CV174" i="14"/>
  <c r="DU174" i="14"/>
  <c r="DY174" i="14"/>
  <c r="BF174" i="14"/>
  <c r="BH174" i="14"/>
  <c r="CB174" i="14"/>
  <c r="EA174" i="14"/>
  <c r="BK174" i="14"/>
  <c r="DA174" i="14"/>
  <c r="CH174" i="14"/>
  <c r="DB174" i="14"/>
  <c r="CP174" i="14"/>
  <c r="DP174" i="14"/>
  <c r="BL174" i="14"/>
  <c r="N174" i="14"/>
  <c r="CF174" i="14"/>
  <c r="EG174" i="14"/>
  <c r="DY191" i="14"/>
  <c r="AK191" i="14"/>
  <c r="BO191" i="14"/>
  <c r="CS191" i="14"/>
  <c r="EB191" i="14"/>
  <c r="AD191" i="14"/>
  <c r="AL191" i="14"/>
  <c r="BF191" i="14"/>
  <c r="DW191" i="14"/>
  <c r="CQ191" i="14"/>
  <c r="BU191" i="14"/>
  <c r="AO191" i="14"/>
  <c r="EH191" i="14"/>
  <c r="DB191" i="14"/>
  <c r="BJ191" i="14"/>
  <c r="AP191" i="14"/>
  <c r="EK191" i="14"/>
  <c r="DE191" i="14"/>
  <c r="BS191" i="14"/>
  <c r="AM191" i="14"/>
  <c r="DX191" i="14"/>
  <c r="CR191" i="14"/>
  <c r="CO191" i="14"/>
  <c r="R191" i="14"/>
  <c r="BQ191" i="14"/>
  <c r="AT191" i="14"/>
  <c r="AA191" i="14"/>
  <c r="V191" i="14"/>
  <c r="BY191" i="14"/>
  <c r="DK191" i="14"/>
  <c r="DF191" i="14"/>
  <c r="ED191" i="14"/>
  <c r="Y191" i="14"/>
  <c r="DQ191" i="14"/>
  <c r="CL191" i="14"/>
  <c r="BG191" i="14"/>
  <c r="AB191" i="14"/>
  <c r="DT191" i="14"/>
  <c r="BL191" i="14"/>
  <c r="BX191" i="14"/>
  <c r="W191" i="14"/>
  <c r="DO191" i="14"/>
  <c r="CB191" i="14"/>
  <c r="BM191" i="14"/>
  <c r="AG191" i="14"/>
  <c r="DZ191" i="14"/>
  <c r="CJ191" i="14"/>
  <c r="AI191" i="14"/>
  <c r="CK191" i="14"/>
  <c r="EC191" i="14"/>
  <c r="CP191" i="14"/>
  <c r="BK191" i="14"/>
  <c r="CU191" i="14"/>
  <c r="DP191" i="14"/>
  <c r="X191" i="14"/>
  <c r="BB191" i="14"/>
  <c r="BN191" i="14"/>
  <c r="CT191" i="14"/>
  <c r="CV191" i="14"/>
  <c r="DS191" i="14"/>
  <c r="DN191" i="14"/>
  <c r="CX191" i="14"/>
  <c r="U191" i="14"/>
  <c r="AN191" i="14"/>
  <c r="N191" i="14"/>
  <c r="CC191" i="14"/>
  <c r="DI191" i="14"/>
  <c r="S191" i="14"/>
  <c r="AY191" i="14"/>
  <c r="CF191" i="14"/>
  <c r="DL191" i="14"/>
  <c r="AF191" i="14"/>
  <c r="AR191" i="14"/>
  <c r="CA191" i="14"/>
  <c r="DG191" i="14"/>
  <c r="EF191" i="14"/>
  <c r="BE191" i="14"/>
  <c r="Z191" i="14"/>
  <c r="DR191" i="14"/>
  <c r="BD191" i="14"/>
  <c r="BP191" i="14"/>
  <c r="AC191" i="14"/>
  <c r="DU191" i="14"/>
  <c r="CH191" i="14"/>
  <c r="BC191" i="14"/>
  <c r="P191" i="14"/>
  <c r="DH191" i="14"/>
  <c r="CI191" i="14"/>
  <c r="CM191" i="14"/>
  <c r="EA191" i="14"/>
  <c r="DV191" i="14"/>
  <c r="EI191" i="14"/>
  <c r="CN191" i="14"/>
  <c r="EM191" i="14"/>
  <c r="AX191" i="14"/>
  <c r="BA191" i="14"/>
  <c r="AZ191" i="14"/>
  <c r="DA191" i="14"/>
  <c r="DD191" i="14"/>
  <c r="CY191" i="14"/>
  <c r="DJ191" i="14"/>
  <c r="DM191" i="14"/>
  <c r="CZ191" i="14"/>
  <c r="AE191" i="14"/>
  <c r="CE191" i="14"/>
  <c r="BW191" i="14"/>
  <c r="BR191" i="14"/>
  <c r="Q191" i="14"/>
  <c r="AJ191" i="14"/>
  <c r="EL191" i="14"/>
  <c r="AV191" i="14"/>
  <c r="AS191" i="14"/>
  <c r="BZ191" i="14"/>
  <c r="EG191" i="14"/>
  <c r="EJ191" i="14"/>
  <c r="EE191" i="14"/>
  <c r="CD191" i="14"/>
  <c r="CG191" i="14"/>
  <c r="BT191" i="14"/>
  <c r="CW191" i="14"/>
  <c r="T191" i="14"/>
  <c r="AW191" i="14"/>
  <c r="BI191" i="14"/>
  <c r="AH191" i="14"/>
  <c r="DC191" i="14"/>
  <c r="AQ191" i="14"/>
  <c r="AU191" i="14"/>
  <c r="BV191" i="14"/>
  <c r="BH191" i="14"/>
  <c r="CG318" i="14"/>
  <c r="DM318" i="14"/>
  <c r="EL318" i="14"/>
  <c r="DH318" i="14"/>
  <c r="CS318" i="14"/>
  <c r="AI318" i="14"/>
  <c r="AF318" i="14"/>
  <c r="AD318" i="14"/>
  <c r="AH318" i="14"/>
  <c r="DS318" i="14"/>
  <c r="CU318" i="14"/>
  <c r="BI318" i="14"/>
  <c r="CY318" i="14"/>
  <c r="CH318" i="14"/>
  <c r="V318" i="14"/>
  <c r="CN318" i="14"/>
  <c r="CA318" i="14"/>
  <c r="DQ318" i="14"/>
  <c r="CP318" i="14"/>
  <c r="BG318" i="14"/>
  <c r="BT318" i="14"/>
  <c r="CL318" i="14"/>
  <c r="Z318" i="14"/>
  <c r="CQ318" i="14"/>
  <c r="BK318" i="14"/>
  <c r="Y318" i="14"/>
  <c r="AR318" i="14"/>
  <c r="CB318" i="14"/>
  <c r="AK318" i="14"/>
  <c r="CJ318" i="14"/>
  <c r="P318" i="14"/>
  <c r="BR318" i="14"/>
  <c r="BB318" i="14"/>
  <c r="EK318" i="14"/>
  <c r="DE318" i="14"/>
  <c r="AN318" i="14"/>
  <c r="AV318" i="14"/>
  <c r="EH318" i="14"/>
  <c r="BV318" i="14"/>
  <c r="EM318" i="14"/>
  <c r="AB318" i="14"/>
  <c r="CE318" i="14"/>
  <c r="DK318" i="14"/>
  <c r="U318" i="14"/>
  <c r="BA318" i="14"/>
  <c r="BZ318" i="14"/>
  <c r="N318" i="14"/>
  <c r="CF318" i="14"/>
  <c r="T318" i="14"/>
  <c r="CC318" i="14"/>
  <c r="DI318" i="14"/>
  <c r="S318" i="14"/>
  <c r="AY318" i="14"/>
  <c r="CD318" i="14"/>
  <c r="R318" i="14"/>
  <c r="CI318" i="14"/>
  <c r="BP318" i="14"/>
  <c r="X318" i="14"/>
  <c r="CX318" i="14"/>
  <c r="EF318" i="14"/>
  <c r="CW318" i="14"/>
  <c r="AG318" i="14"/>
  <c r="AO318" i="14"/>
  <c r="Q318" i="14"/>
  <c r="EJ318" i="14"/>
  <c r="EC318" i="14"/>
  <c r="CO318" i="14"/>
  <c r="DP318" i="14"/>
  <c r="CR318" i="14"/>
  <c r="DR318" i="14"/>
  <c r="BF318" i="14"/>
  <c r="DW318" i="14"/>
  <c r="AE318" i="14"/>
  <c r="EI318" i="14"/>
  <c r="DC318" i="14"/>
  <c r="BY318" i="14"/>
  <c r="AS318" i="14"/>
  <c r="DV318" i="14"/>
  <c r="BJ318" i="14"/>
  <c r="EB318" i="14"/>
  <c r="W318" i="14"/>
  <c r="EG318" i="14"/>
  <c r="DA318" i="14"/>
  <c r="BW318" i="14"/>
  <c r="AQ318" i="14"/>
  <c r="DZ318" i="14"/>
  <c r="BN318" i="14"/>
  <c r="EE318" i="14"/>
  <c r="BS318" i="14"/>
  <c r="DX318" i="14"/>
  <c r="AL318" i="14"/>
  <c r="DN318" i="14"/>
  <c r="BE318" i="14"/>
  <c r="AJ318" i="14"/>
  <c r="DT318" i="14"/>
  <c r="AW318" i="14"/>
  <c r="AZ318" i="14"/>
  <c r="CV318" i="14"/>
  <c r="AP318" i="14"/>
  <c r="CM318" i="14"/>
  <c r="AT318" i="14"/>
  <c r="CK318" i="14"/>
  <c r="AX318" i="14"/>
  <c r="DD318" i="14"/>
  <c r="BL318" i="14"/>
  <c r="BD318" i="14"/>
  <c r="DG318" i="14"/>
  <c r="BQ318" i="14"/>
  <c r="DL318" i="14"/>
  <c r="BO318" i="14"/>
  <c r="DO318" i="14"/>
  <c r="BC318" i="14"/>
  <c r="ED318" i="14"/>
  <c r="CZ318" i="14"/>
  <c r="AM318" i="14"/>
  <c r="AC318" i="14"/>
  <c r="BX318" i="14"/>
  <c r="AA318" i="14"/>
  <c r="BH318" i="14"/>
  <c r="CT318" i="14"/>
  <c r="BU318" i="14"/>
  <c r="DF318" i="14"/>
  <c r="AU318" i="14"/>
  <c r="DU318" i="14"/>
  <c r="DY318" i="14"/>
  <c r="DB318" i="14"/>
  <c r="DJ318" i="14"/>
  <c r="BM318" i="14"/>
  <c r="EA318" i="14"/>
  <c r="AJ168" i="14"/>
  <c r="DL168" i="14"/>
  <c r="CU168" i="14"/>
  <c r="AZ168" i="14"/>
  <c r="AI168" i="14"/>
  <c r="DK168" i="14"/>
  <c r="EF168" i="14"/>
  <c r="EJ168" i="14"/>
  <c r="AN168" i="14"/>
  <c r="BT168" i="14"/>
  <c r="DG168" i="14"/>
  <c r="EM168" i="14"/>
  <c r="AU168" i="14"/>
  <c r="CA168" i="14"/>
  <c r="CJ168" i="14"/>
  <c r="CN168" i="14"/>
  <c r="AT168" i="14"/>
  <c r="BZ168" i="14"/>
  <c r="DM168" i="14"/>
  <c r="N168" i="14"/>
  <c r="BA168" i="14"/>
  <c r="CG168" i="14"/>
  <c r="CB168" i="14"/>
  <c r="CF168" i="14"/>
  <c r="R168" i="14"/>
  <c r="Q168" i="14"/>
  <c r="AP168" i="14"/>
  <c r="AO168" i="14"/>
  <c r="AH168" i="14"/>
  <c r="AG168" i="14"/>
  <c r="BP168" i="14"/>
  <c r="BN168" i="14"/>
  <c r="AB168" i="14"/>
  <c r="DT168" i="14"/>
  <c r="CM168" i="14"/>
  <c r="DR168" i="14"/>
  <c r="AA168" i="14"/>
  <c r="DP168" i="14"/>
  <c r="DF168" i="14"/>
  <c r="BK168" i="14"/>
  <c r="AF168" i="14"/>
  <c r="DH168" i="14"/>
  <c r="CY168" i="14"/>
  <c r="AV168" i="14"/>
  <c r="AM168" i="14"/>
  <c r="DO168" i="14"/>
  <c r="BR168" i="14"/>
  <c r="BI168" i="14"/>
  <c r="AL168" i="14"/>
  <c r="DN168" i="14"/>
  <c r="DE168" i="14"/>
  <c r="BB168" i="14"/>
  <c r="AS168" i="14"/>
  <c r="DU168" i="14"/>
  <c r="BY168" i="14"/>
  <c r="EK168" i="14"/>
  <c r="BO168" i="14"/>
  <c r="BS168" i="14"/>
  <c r="BV168" i="14"/>
  <c r="BU168" i="14"/>
  <c r="DJ168" i="14"/>
  <c r="DI168" i="14"/>
  <c r="BL168" i="14"/>
  <c r="CL168" i="14"/>
  <c r="T168" i="14"/>
  <c r="DS168" i="14"/>
  <c r="CE168" i="14"/>
  <c r="DQ168" i="14"/>
  <c r="S168" i="14"/>
  <c r="DW168" i="14"/>
  <c r="EL168" i="14"/>
  <c r="EC168" i="14"/>
  <c r="X168" i="14"/>
  <c r="BH168" i="14"/>
  <c r="CQ168" i="14"/>
  <c r="BF168" i="14"/>
  <c r="AE168" i="14"/>
  <c r="BD168" i="14"/>
  <c r="CP168" i="14"/>
  <c r="DV168" i="14"/>
  <c r="AD168" i="14"/>
  <c r="EA168" i="14"/>
  <c r="CW168" i="14"/>
  <c r="DY168" i="14"/>
  <c r="AK168" i="14"/>
  <c r="EE168" i="14"/>
  <c r="CH168" i="14"/>
  <c r="CD168" i="14"/>
  <c r="CC168" i="14"/>
  <c r="BC168" i="14"/>
  <c r="DA168" i="14"/>
  <c r="CR168" i="14"/>
  <c r="CS168" i="14"/>
  <c r="AW168" i="14"/>
  <c r="CK168" i="14"/>
  <c r="Z168" i="14"/>
  <c r="AR168" i="14"/>
  <c r="AQ168" i="14"/>
  <c r="CT168" i="14"/>
  <c r="DZ168" i="14"/>
  <c r="EH168" i="14"/>
  <c r="BE168" i="14"/>
  <c r="AY168" i="14"/>
  <c r="CV168" i="14"/>
  <c r="Y168" i="14"/>
  <c r="BX168" i="14"/>
  <c r="BW168" i="14"/>
  <c r="P168" i="14"/>
  <c r="W168" i="14"/>
  <c r="V168" i="14"/>
  <c r="AC168" i="14"/>
  <c r="BM168" i="14"/>
  <c r="AX168" i="14"/>
  <c r="EI168" i="14"/>
  <c r="DD168" i="14"/>
  <c r="CI168" i="14"/>
  <c r="BJ168" i="14"/>
  <c r="CO168" i="14"/>
  <c r="ED168" i="14"/>
  <c r="EG168" i="14"/>
  <c r="CX168" i="14"/>
  <c r="DX168" i="14"/>
  <c r="U168" i="14"/>
  <c r="DC168" i="14"/>
  <c r="BG168" i="14"/>
  <c r="CZ168" i="14"/>
  <c r="BQ168" i="14"/>
  <c r="EB168" i="14"/>
  <c r="DB168" i="14"/>
  <c r="AW293" i="14"/>
  <c r="BH293" i="14"/>
  <c r="BU293" i="14"/>
  <c r="CF293" i="14"/>
  <c r="CS293" i="14"/>
  <c r="DD293" i="14"/>
  <c r="Z293" i="14"/>
  <c r="CL293" i="14"/>
  <c r="Q293" i="14"/>
  <c r="AB293" i="14"/>
  <c r="AO293" i="14"/>
  <c r="AZ293" i="14"/>
  <c r="BM293" i="14"/>
  <c r="BX293" i="14"/>
  <c r="Y293" i="14"/>
  <c r="CK293" i="14"/>
  <c r="DI293" i="14"/>
  <c r="DT293" i="14"/>
  <c r="EG293" i="14"/>
  <c r="N293" i="14"/>
  <c r="AH293" i="14"/>
  <c r="AL293" i="14"/>
  <c r="AK293" i="14"/>
  <c r="BQ293" i="14"/>
  <c r="CN293" i="14"/>
  <c r="EJ293" i="14"/>
  <c r="ED293" i="14"/>
  <c r="BI293" i="14"/>
  <c r="CQ293" i="14"/>
  <c r="CE293" i="14"/>
  <c r="EA293" i="14"/>
  <c r="DB293" i="14"/>
  <c r="AY293" i="14"/>
  <c r="BC293" i="14"/>
  <c r="BW293" i="14"/>
  <c r="CA293" i="14"/>
  <c r="CU293" i="14"/>
  <c r="CY293" i="14"/>
  <c r="BF293" i="14"/>
  <c r="DR293" i="14"/>
  <c r="S293" i="14"/>
  <c r="W293" i="14"/>
  <c r="AQ293" i="14"/>
  <c r="AU293" i="14"/>
  <c r="BO293" i="14"/>
  <c r="BS293" i="14"/>
  <c r="BE293" i="14"/>
  <c r="DQ293" i="14"/>
  <c r="DK293" i="14"/>
  <c r="DO293" i="14"/>
  <c r="EI293" i="14"/>
  <c r="EM293" i="14"/>
  <c r="BY293" i="14"/>
  <c r="AF293" i="14"/>
  <c r="CG293" i="14"/>
  <c r="U293" i="14"/>
  <c r="BA293" i="14"/>
  <c r="DL293" i="14"/>
  <c r="CM293" i="14"/>
  <c r="DE293" i="14"/>
  <c r="EC293" i="14"/>
  <c r="DF293" i="14"/>
  <c r="DC293" i="14"/>
  <c r="BG293" i="14"/>
  <c r="DW293" i="14"/>
  <c r="AV293" i="14"/>
  <c r="BT293" i="14"/>
  <c r="CR293" i="14"/>
  <c r="AD293" i="14"/>
  <c r="P293" i="14"/>
  <c r="AN293" i="14"/>
  <c r="BL293" i="14"/>
  <c r="AJ293" i="14"/>
  <c r="DH293" i="14"/>
  <c r="EF293" i="14"/>
  <c r="AG293" i="14"/>
  <c r="X293" i="14"/>
  <c r="DA293" i="14"/>
  <c r="CB293" i="14"/>
  <c r="CD293" i="14"/>
  <c r="EE293" i="14"/>
  <c r="BB293" i="14"/>
  <c r="BZ293" i="14"/>
  <c r="CX293" i="14"/>
  <c r="DV293" i="14"/>
  <c r="V293" i="14"/>
  <c r="AT293" i="14"/>
  <c r="BR293" i="14"/>
  <c r="EB293" i="14"/>
  <c r="DN293" i="14"/>
  <c r="EL293" i="14"/>
  <c r="AM293" i="14"/>
  <c r="DP293" i="14"/>
  <c r="DY293" i="14"/>
  <c r="CZ293" i="14"/>
  <c r="BK293" i="14"/>
  <c r="DS293" i="14"/>
  <c r="CO293" i="14"/>
  <c r="AS293" i="14"/>
  <c r="DM293" i="14"/>
  <c r="CP293" i="14"/>
  <c r="EK293" i="14"/>
  <c r="AC293" i="14"/>
  <c r="CW293" i="14"/>
  <c r="CV293" i="14"/>
  <c r="DU293" i="14"/>
  <c r="T293" i="14"/>
  <c r="AR293" i="14"/>
  <c r="CJ293" i="14"/>
  <c r="AA293" i="14"/>
  <c r="DX293" i="14"/>
  <c r="CI293" i="14"/>
  <c r="DZ293" i="14"/>
  <c r="BV293" i="14"/>
  <c r="AP293" i="14"/>
  <c r="EH293" i="14"/>
  <c r="CH293" i="14"/>
  <c r="CT293" i="14"/>
  <c r="BN293" i="14"/>
  <c r="AI293" i="14"/>
  <c r="AE293" i="14"/>
  <c r="AX293" i="14"/>
  <c r="R293" i="14"/>
  <c r="DJ293" i="14"/>
  <c r="CC293" i="14"/>
  <c r="DG293" i="14"/>
  <c r="BJ293" i="14"/>
  <c r="BP293" i="14"/>
  <c r="BD293" i="14"/>
  <c r="CO217" i="14"/>
  <c r="CK217" i="14"/>
  <c r="DM217" i="14"/>
  <c r="DI217" i="14"/>
  <c r="EK217" i="14"/>
  <c r="EG217" i="14"/>
  <c r="CV217" i="14"/>
  <c r="AJ217" i="14"/>
  <c r="CH217" i="14"/>
  <c r="CZ217" i="14"/>
  <c r="DK217" i="14"/>
  <c r="ED217" i="14"/>
  <c r="DP217" i="14"/>
  <c r="BP217" i="14"/>
  <c r="BB217" i="14"/>
  <c r="BF217" i="14"/>
  <c r="BZ217" i="14"/>
  <c r="CD217" i="14"/>
  <c r="CX217" i="14"/>
  <c r="DB217" i="14"/>
  <c r="CQ217" i="14"/>
  <c r="AE217" i="14"/>
  <c r="V217" i="14"/>
  <c r="Z217" i="14"/>
  <c r="AT217" i="14"/>
  <c r="AX217" i="14"/>
  <c r="BR217" i="14"/>
  <c r="BV217" i="14"/>
  <c r="CP217" i="14"/>
  <c r="AD217" i="14"/>
  <c r="DN217" i="14"/>
  <c r="DR217" i="14"/>
  <c r="EL217" i="14"/>
  <c r="S217" i="14"/>
  <c r="AM217" i="14"/>
  <c r="AQ217" i="14"/>
  <c r="DY217" i="14"/>
  <c r="BM217" i="14"/>
  <c r="CN217" i="14"/>
  <c r="DG217" i="14"/>
  <c r="DJ217" i="14"/>
  <c r="EJ217" i="14"/>
  <c r="EB217" i="14"/>
  <c r="X217" i="14"/>
  <c r="BI217" i="14"/>
  <c r="BE217" i="14"/>
  <c r="CG217" i="14"/>
  <c r="CC217" i="14"/>
  <c r="DE217" i="14"/>
  <c r="DA217" i="14"/>
  <c r="CU217" i="14"/>
  <c r="AI217" i="14"/>
  <c r="AC217" i="14"/>
  <c r="Y217" i="14"/>
  <c r="BA217" i="14"/>
  <c r="AW217" i="14"/>
  <c r="BY217" i="14"/>
  <c r="BU217" i="14"/>
  <c r="CT217" i="14"/>
  <c r="AH217" i="14"/>
  <c r="DU217" i="14"/>
  <c r="DQ217" i="14"/>
  <c r="N217" i="14"/>
  <c r="R217" i="14"/>
  <c r="AL217" i="14"/>
  <c r="AP217" i="14"/>
  <c r="CW217" i="14"/>
  <c r="AK217" i="14"/>
  <c r="CB217" i="14"/>
  <c r="CM217" i="14"/>
  <c r="DF217" i="14"/>
  <c r="DX217" i="14"/>
  <c r="EI217" i="14"/>
  <c r="CJ217" i="14"/>
  <c r="AV217" i="14"/>
  <c r="BH217" i="14"/>
  <c r="BT217" i="14"/>
  <c r="CF217" i="14"/>
  <c r="CR217" i="14"/>
  <c r="DD217" i="14"/>
  <c r="DW217" i="14"/>
  <c r="BK217" i="14"/>
  <c r="P217" i="14"/>
  <c r="AB217" i="14"/>
  <c r="AN217" i="14"/>
  <c r="AZ217" i="14"/>
  <c r="BL217" i="14"/>
  <c r="BX217" i="14"/>
  <c r="DV217" i="14"/>
  <c r="BJ217" i="14"/>
  <c r="DH217" i="14"/>
  <c r="DT217" i="14"/>
  <c r="EF217" i="14"/>
  <c r="U217" i="14"/>
  <c r="Q217" i="14"/>
  <c r="AS217" i="14"/>
  <c r="AO217" i="14"/>
  <c r="CS217" i="14"/>
  <c r="AG217" i="14"/>
  <c r="EE217" i="14"/>
  <c r="BG217" i="14"/>
  <c r="DC217" i="14"/>
  <c r="AA217" i="14"/>
  <c r="BW217" i="14"/>
  <c r="DS217" i="14"/>
  <c r="AR217" i="14"/>
  <c r="CI217" i="14"/>
  <c r="EH217" i="14"/>
  <c r="CA217" i="14"/>
  <c r="EA217" i="14"/>
  <c r="AU217" i="14"/>
  <c r="DZ217" i="14"/>
  <c r="EM217" i="14"/>
  <c r="EC217" i="14"/>
  <c r="CL217" i="14"/>
  <c r="BD217" i="14"/>
  <c r="CE217" i="14"/>
  <c r="BO217" i="14"/>
  <c r="AY217" i="14"/>
  <c r="BN217" i="14"/>
  <c r="T217" i="14"/>
  <c r="BQ217" i="14"/>
  <c r="CY217" i="14"/>
  <c r="AF217" i="14"/>
  <c r="W217" i="14"/>
  <c r="DL217" i="14"/>
  <c r="BS217" i="14"/>
  <c r="BC217" i="14"/>
  <c r="DO217" i="14"/>
  <c r="CX350" i="14"/>
  <c r="DB350" i="14"/>
  <c r="CP350" i="14"/>
  <c r="CT350" i="14"/>
  <c r="CH350" i="14"/>
  <c r="CL350" i="14"/>
  <c r="DJ350" i="14"/>
  <c r="AX350" i="14"/>
  <c r="BR350" i="14"/>
  <c r="BV350" i="14"/>
  <c r="BJ350" i="14"/>
  <c r="BN350" i="14"/>
  <c r="BB350" i="14"/>
  <c r="BF350" i="14"/>
  <c r="DI350" i="14"/>
  <c r="AW350" i="14"/>
  <c r="AL350" i="14"/>
  <c r="AP350" i="14"/>
  <c r="AD350" i="14"/>
  <c r="AH350" i="14"/>
  <c r="V350" i="14"/>
  <c r="Z350" i="14"/>
  <c r="BT350" i="14"/>
  <c r="AN350" i="14"/>
  <c r="EI350" i="14"/>
  <c r="DS350" i="14"/>
  <c r="ED350" i="14"/>
  <c r="DN350" i="14"/>
  <c r="EK350" i="14"/>
  <c r="DU350" i="14"/>
  <c r="EB350" i="14"/>
  <c r="EJ350" i="14"/>
  <c r="DE350" i="14"/>
  <c r="DA350" i="14"/>
  <c r="CW350" i="14"/>
  <c r="CS350" i="14"/>
  <c r="CO350" i="14"/>
  <c r="CK350" i="14"/>
  <c r="BZ350" i="14"/>
  <c r="EL350" i="14"/>
  <c r="BY350" i="14"/>
  <c r="BU350" i="14"/>
  <c r="BQ350" i="14"/>
  <c r="BM350" i="14"/>
  <c r="BI350" i="14"/>
  <c r="BE350" i="14"/>
  <c r="CG350" i="14"/>
  <c r="N350" i="14"/>
  <c r="AS350" i="14"/>
  <c r="AO350" i="14"/>
  <c r="AK350" i="14"/>
  <c r="AG350" i="14"/>
  <c r="AC350" i="14"/>
  <c r="Y350" i="14"/>
  <c r="CF350" i="14"/>
  <c r="U350" i="14"/>
  <c r="DW350" i="14"/>
  <c r="DG350" i="14"/>
  <c r="EH350" i="14"/>
  <c r="DR350" i="14"/>
  <c r="EG350" i="14"/>
  <c r="DQ350" i="14"/>
  <c r="CE350" i="14"/>
  <c r="DT350" i="14"/>
  <c r="DX350" i="14"/>
  <c r="BL350" i="14"/>
  <c r="DP350" i="14"/>
  <c r="S350" i="14"/>
  <c r="DH350" i="14"/>
  <c r="AV350" i="14"/>
  <c r="CZ350" i="14"/>
  <c r="R350" i="14"/>
  <c r="CJ350" i="14"/>
  <c r="X350" i="14"/>
  <c r="CR350" i="14"/>
  <c r="Q350" i="14"/>
  <c r="AU350" i="14"/>
  <c r="DK350" i="14"/>
  <c r="CA350" i="14"/>
  <c r="CB350" i="14"/>
  <c r="CY350" i="14"/>
  <c r="CQ350" i="14"/>
  <c r="CI350" i="14"/>
  <c r="DF350" i="14"/>
  <c r="BS350" i="14"/>
  <c r="BK350" i="14"/>
  <c r="BC350" i="14"/>
  <c r="DM350" i="14"/>
  <c r="AM350" i="14"/>
  <c r="AE350" i="14"/>
  <c r="W350" i="14"/>
  <c r="DL350" i="14"/>
  <c r="EE350" i="14"/>
  <c r="AF350" i="14"/>
  <c r="AY350" i="14"/>
  <c r="EM350" i="14"/>
  <c r="EF350" i="14"/>
  <c r="DC350" i="14"/>
  <c r="CU350" i="14"/>
  <c r="CM350" i="14"/>
  <c r="AT350" i="14"/>
  <c r="BW350" i="14"/>
  <c r="BO350" i="14"/>
  <c r="BG350" i="14"/>
  <c r="BA350" i="14"/>
  <c r="AQ350" i="14"/>
  <c r="AI350" i="14"/>
  <c r="AA350" i="14"/>
  <c r="AZ350" i="14"/>
  <c r="DO350" i="14"/>
  <c r="CD350" i="14"/>
  <c r="CC350" i="14"/>
  <c r="BD350" i="14"/>
  <c r="EC350" i="14"/>
  <c r="DD350" i="14"/>
  <c r="BX350" i="14"/>
  <c r="AR350" i="14"/>
  <c r="EA350" i="14"/>
  <c r="DY350" i="14"/>
  <c r="CV350" i="14"/>
  <c r="BP350" i="14"/>
  <c r="AJ350" i="14"/>
  <c r="DV350" i="14"/>
  <c r="P350" i="14"/>
  <c r="CN350" i="14"/>
  <c r="BH350" i="14"/>
  <c r="AB350" i="14"/>
  <c r="DZ350" i="14"/>
  <c r="T350" i="14"/>
  <c r="DM275" i="14"/>
  <c r="EB275" i="14"/>
  <c r="EK275" i="14"/>
  <c r="DT275" i="14"/>
  <c r="EC275" i="14"/>
  <c r="BR275" i="14"/>
  <c r="AM275" i="14"/>
  <c r="EE275" i="14"/>
  <c r="CT275" i="14"/>
  <c r="BO275" i="14"/>
  <c r="AH275" i="14"/>
  <c r="DZ275" i="14"/>
  <c r="CU275" i="14"/>
  <c r="AS275" i="14"/>
  <c r="AJ275" i="14"/>
  <c r="AK275" i="14"/>
  <c r="CZ275" i="14"/>
  <c r="EF275" i="14"/>
  <c r="AN275" i="14"/>
  <c r="BT275" i="14"/>
  <c r="DA275" i="14"/>
  <c r="EG275" i="14"/>
  <c r="AQ275" i="14"/>
  <c r="BW275" i="14"/>
  <c r="CP275" i="14"/>
  <c r="CQ275" i="14"/>
  <c r="CX275" i="14"/>
  <c r="V275" i="14"/>
  <c r="Q275" i="14"/>
  <c r="AG275" i="14"/>
  <c r="BZ275" i="14"/>
  <c r="BU275" i="14"/>
  <c r="CG275" i="14"/>
  <c r="BP275" i="14"/>
  <c r="DE275" i="14"/>
  <c r="BH275" i="14"/>
  <c r="CW275" i="14"/>
  <c r="BB275" i="14"/>
  <c r="AE275" i="14"/>
  <c r="DO275" i="14"/>
  <c r="CL275" i="14"/>
  <c r="AY275" i="14"/>
  <c r="Z275" i="14"/>
  <c r="DJ275" i="14"/>
  <c r="CM275" i="14"/>
  <c r="DL275" i="14"/>
  <c r="DU275" i="14"/>
  <c r="EJ275" i="14"/>
  <c r="CR275" i="14"/>
  <c r="BM275" i="14"/>
  <c r="AF275" i="14"/>
  <c r="DX275" i="14"/>
  <c r="CS275" i="14"/>
  <c r="BN275" i="14"/>
  <c r="AI275" i="14"/>
  <c r="EA275" i="14"/>
  <c r="BC275" i="14"/>
  <c r="AV275" i="14"/>
  <c r="BL275" i="14"/>
  <c r="DV275" i="14"/>
  <c r="DS275" i="14"/>
  <c r="DF275" i="14"/>
  <c r="DG275" i="14"/>
  <c r="BS275" i="14"/>
  <c r="BA275" i="14"/>
  <c r="DD275" i="14"/>
  <c r="BY275" i="14"/>
  <c r="BE275" i="14"/>
  <c r="BQ275" i="14"/>
  <c r="BF275" i="14"/>
  <c r="W275" i="14"/>
  <c r="BK275" i="14"/>
  <c r="CD275" i="14"/>
  <c r="CN275" i="14"/>
  <c r="R275" i="14"/>
  <c r="BD275" i="14"/>
  <c r="CE275" i="14"/>
  <c r="AZ275" i="14"/>
  <c r="CO275" i="14"/>
  <c r="BX275" i="14"/>
  <c r="CJ275" i="14"/>
  <c r="AW275" i="14"/>
  <c r="X275" i="14"/>
  <c r="DH275" i="14"/>
  <c r="CK275" i="14"/>
  <c r="AX275" i="14"/>
  <c r="AA275" i="14"/>
  <c r="DK275" i="14"/>
  <c r="AD275" i="14"/>
  <c r="Y275" i="14"/>
  <c r="CH275" i="14"/>
  <c r="CI275" i="14"/>
  <c r="AL275" i="14"/>
  <c r="EL275" i="14"/>
  <c r="EM275" i="14"/>
  <c r="CY275" i="14"/>
  <c r="U275" i="14"/>
  <c r="CA275" i="14"/>
  <c r="BV275" i="14"/>
  <c r="BI275" i="14"/>
  <c r="P275" i="14"/>
  <c r="S275" i="14"/>
  <c r="DR275" i="14"/>
  <c r="AO275" i="14"/>
  <c r="AB275" i="14"/>
  <c r="AR275" i="14"/>
  <c r="DB275" i="14"/>
  <c r="DC275" i="14"/>
  <c r="BJ275" i="14"/>
  <c r="DQ275" i="14"/>
  <c r="DP275" i="14"/>
  <c r="BG275" i="14"/>
  <c r="DY275" i="14"/>
  <c r="AC275" i="14"/>
  <c r="N275" i="14"/>
  <c r="EH275" i="14"/>
  <c r="EI275" i="14"/>
  <c r="CB275" i="14"/>
  <c r="CC275" i="14"/>
  <c r="DN275" i="14"/>
  <c r="ED275" i="14"/>
  <c r="AP275" i="14"/>
  <c r="DI275" i="14"/>
  <c r="CV275" i="14"/>
  <c r="AT275" i="14"/>
  <c r="T275" i="14"/>
  <c r="DW275" i="14"/>
  <c r="AU275" i="14"/>
  <c r="CF275" i="14"/>
  <c r="BH259" i="14"/>
  <c r="AB259" i="14"/>
  <c r="DS259" i="14"/>
  <c r="CM259" i="14"/>
  <c r="BG259" i="14"/>
  <c r="BT259" i="14"/>
  <c r="V259" i="14"/>
  <c r="DI259" i="14"/>
  <c r="CA259" i="14"/>
  <c r="AC259" i="14"/>
  <c r="CD259" i="14"/>
  <c r="CE259" i="14"/>
  <c r="BN259" i="14"/>
  <c r="X259" i="14"/>
  <c r="DE259" i="14"/>
  <c r="BM259" i="14"/>
  <c r="Y259" i="14"/>
  <c r="EB259" i="14"/>
  <c r="W259" i="14"/>
  <c r="CC259" i="14"/>
  <c r="BS259" i="14"/>
  <c r="DT259" i="14"/>
  <c r="AD259" i="14"/>
  <c r="R259" i="14"/>
  <c r="CP259" i="14"/>
  <c r="BV259" i="14"/>
  <c r="DM259" i="14"/>
  <c r="AM259" i="14"/>
  <c r="CL259" i="14"/>
  <c r="AA259" i="14"/>
  <c r="EJ259" i="14"/>
  <c r="AV259" i="14"/>
  <c r="AR259" i="14"/>
  <c r="EA259" i="14"/>
  <c r="T259" i="14"/>
  <c r="AQ259" i="14"/>
  <c r="AN259" i="14"/>
  <c r="DG259" i="14"/>
  <c r="AW259" i="14"/>
  <c r="CX259" i="14"/>
  <c r="CZ259" i="14"/>
  <c r="AL259" i="14"/>
  <c r="DW259" i="14"/>
  <c r="BK259" i="14"/>
  <c r="DN259" i="14"/>
  <c r="CT259" i="14"/>
  <c r="EE259" i="14"/>
  <c r="AE259" i="14"/>
  <c r="BF259" i="14"/>
  <c r="BE259" i="14"/>
  <c r="DB259" i="14"/>
  <c r="EG259" i="14"/>
  <c r="BZ259" i="14"/>
  <c r="BJ259" i="14"/>
  <c r="BQ259" i="14"/>
  <c r="DV259" i="14"/>
  <c r="BX259" i="14"/>
  <c r="AJ259" i="14"/>
  <c r="DK259" i="14"/>
  <c r="BW259" i="14"/>
  <c r="AI259" i="14"/>
  <c r="CI259" i="14"/>
  <c r="CO259" i="14"/>
  <c r="AU259" i="14"/>
  <c r="DL259" i="14"/>
  <c r="CJ259" i="14"/>
  <c r="AH259" i="14"/>
  <c r="CS259" i="14"/>
  <c r="AS259" i="14"/>
  <c r="CH259" i="14"/>
  <c r="CR259" i="14"/>
  <c r="DA259" i="14"/>
  <c r="DF259" i="14"/>
  <c r="N259" i="14"/>
  <c r="AK259" i="14"/>
  <c r="DX259" i="14"/>
  <c r="CY259" i="14"/>
  <c r="CG259" i="14"/>
  <c r="DO259" i="14"/>
  <c r="EC259" i="14"/>
  <c r="CK259" i="14"/>
  <c r="BP259" i="14"/>
  <c r="CB259" i="14"/>
  <c r="DC259" i="14"/>
  <c r="BO259" i="14"/>
  <c r="BB259" i="14"/>
  <c r="EM259" i="14"/>
  <c r="EL259" i="14"/>
  <c r="Q259" i="14"/>
  <c r="CF259" i="14"/>
  <c r="BR259" i="14"/>
  <c r="EK259" i="14"/>
  <c r="CQ259" i="14"/>
  <c r="AG259" i="14"/>
  <c r="CV259" i="14"/>
  <c r="BL259" i="14"/>
  <c r="U259" i="14"/>
  <c r="DR259" i="14"/>
  <c r="DQ259" i="14"/>
  <c r="P259" i="14"/>
  <c r="AT259" i="14"/>
  <c r="BU259" i="14"/>
  <c r="CN259" i="14"/>
  <c r="DH259" i="14"/>
  <c r="BC259" i="14"/>
  <c r="EI259" i="14"/>
  <c r="DU259" i="14"/>
  <c r="BD259" i="14"/>
  <c r="DZ259" i="14"/>
  <c r="CW259" i="14"/>
  <c r="DP259" i="14"/>
  <c r="CU259" i="14"/>
  <c r="BI259" i="14"/>
  <c r="DY259" i="14"/>
  <c r="AP259" i="14"/>
  <c r="DD259" i="14"/>
  <c r="Z259" i="14"/>
  <c r="AY259" i="14"/>
  <c r="ED259" i="14"/>
  <c r="BY259" i="14"/>
  <c r="AO259" i="14"/>
  <c r="AF259" i="14"/>
  <c r="EH259" i="14"/>
  <c r="AZ259" i="14"/>
  <c r="EF259" i="14"/>
  <c r="AX259" i="14"/>
  <c r="BA259" i="14"/>
  <c r="DJ259" i="14"/>
  <c r="S259" i="14"/>
  <c r="N251" i="14"/>
  <c r="BN251" i="14"/>
  <c r="X251" i="14"/>
  <c r="AJ251" i="14"/>
  <c r="EL251" i="14"/>
  <c r="CE251" i="14"/>
  <c r="BI251" i="14"/>
  <c r="CD251" i="14"/>
  <c r="DV251" i="14"/>
  <c r="AF251" i="14"/>
  <c r="ED251" i="14"/>
  <c r="DQ251" i="14"/>
  <c r="BR251" i="14"/>
  <c r="AW251" i="14"/>
  <c r="BW251" i="14"/>
  <c r="CZ251" i="14"/>
  <c r="AL251" i="14"/>
  <c r="BA251" i="14"/>
  <c r="BJ251" i="14"/>
  <c r="CQ251" i="14"/>
  <c r="EC251" i="14"/>
  <c r="AE251" i="14"/>
  <c r="BV251" i="14"/>
  <c r="W251" i="14"/>
  <c r="DD251" i="14"/>
  <c r="BB251" i="14"/>
  <c r="DZ251" i="14"/>
  <c r="T251" i="14"/>
  <c r="AN251" i="14"/>
  <c r="DL251" i="14"/>
  <c r="BD251" i="14"/>
  <c r="BE251" i="14"/>
  <c r="CS251" i="14"/>
  <c r="CR251" i="14"/>
  <c r="BG251" i="14"/>
  <c r="BF251" i="14"/>
  <c r="DJ251" i="14"/>
  <c r="DI251" i="14"/>
  <c r="AK251" i="14"/>
  <c r="BP251" i="14"/>
  <c r="BS251" i="14"/>
  <c r="BQ251" i="14"/>
  <c r="Q251" i="14"/>
  <c r="P251" i="14"/>
  <c r="BT251" i="14"/>
  <c r="CI251" i="14"/>
  <c r="BZ251" i="14"/>
  <c r="AS251" i="14"/>
  <c r="DS251" i="14"/>
  <c r="DR251" i="14"/>
  <c r="DE251" i="14"/>
  <c r="S251" i="14"/>
  <c r="EJ251" i="14"/>
  <c r="DH251" i="14"/>
  <c r="AP251" i="14"/>
  <c r="R251" i="14"/>
  <c r="Z251" i="14"/>
  <c r="DO251" i="14"/>
  <c r="DM251" i="14"/>
  <c r="CU251" i="14"/>
  <c r="AY251" i="14"/>
  <c r="DW251" i="14"/>
  <c r="CP251" i="14"/>
  <c r="AT251" i="14"/>
  <c r="BK251" i="14"/>
  <c r="AR251" i="14"/>
  <c r="EF251" i="14"/>
  <c r="CF251" i="14"/>
  <c r="BL251" i="14"/>
  <c r="AX251" i="14"/>
  <c r="DT251" i="14"/>
  <c r="AA251" i="14"/>
  <c r="DK251" i="14"/>
  <c r="DA251" i="14"/>
  <c r="CG251" i="14"/>
  <c r="DY251" i="14"/>
  <c r="EB251" i="14"/>
  <c r="CY251" i="14"/>
  <c r="EH251" i="14"/>
  <c r="AV251" i="14"/>
  <c r="BU251" i="14"/>
  <c r="AG251" i="14"/>
  <c r="AQ251" i="14"/>
  <c r="CA251" i="14"/>
  <c r="CT251" i="14"/>
  <c r="DU251" i="14"/>
  <c r="AO251" i="14"/>
  <c r="CX251" i="14"/>
  <c r="AU251" i="14"/>
  <c r="BH251" i="14"/>
  <c r="CV251" i="14"/>
  <c r="EI251" i="14"/>
  <c r="CB251" i="14"/>
  <c r="BO251" i="14"/>
  <c r="DF251" i="14"/>
  <c r="DX251" i="14"/>
  <c r="AD251" i="14"/>
  <c r="Y251" i="14"/>
  <c r="V251" i="14"/>
  <c r="BX251" i="14"/>
  <c r="AB251" i="14"/>
  <c r="AH251" i="14"/>
  <c r="EA251" i="14"/>
  <c r="BC251" i="14"/>
  <c r="DN251" i="14"/>
  <c r="AC251" i="14"/>
  <c r="DC251" i="14"/>
  <c r="EK251" i="14"/>
  <c r="BM251" i="14"/>
  <c r="EE251" i="14"/>
  <c r="U251" i="14"/>
  <c r="AM251" i="14"/>
  <c r="CH251" i="14"/>
  <c r="CW251" i="14"/>
  <c r="CN251" i="14"/>
  <c r="CO251" i="14"/>
  <c r="CL251" i="14"/>
  <c r="CM251" i="14"/>
  <c r="CJ251" i="14"/>
  <c r="CC251" i="14"/>
  <c r="EM251" i="14"/>
  <c r="AZ251" i="14"/>
  <c r="BY251" i="14"/>
  <c r="EG251" i="14"/>
  <c r="AI251" i="14"/>
  <c r="DG251" i="14"/>
  <c r="DP251" i="14"/>
  <c r="CK251" i="14"/>
  <c r="DB251" i="14"/>
  <c r="AM143" i="14"/>
  <c r="EE143" i="14"/>
  <c r="CR143" i="14"/>
  <c r="BM143" i="14"/>
  <c r="AH143" i="14"/>
  <c r="DZ143" i="14"/>
  <c r="CS143" i="14"/>
  <c r="BN143" i="14"/>
  <c r="AK143" i="14"/>
  <c r="EC143" i="14"/>
  <c r="CP143" i="14"/>
  <c r="CA143" i="14"/>
  <c r="AN143" i="14"/>
  <c r="EF143" i="14"/>
  <c r="DD143" i="14"/>
  <c r="BT143" i="14"/>
  <c r="CZ143" i="14"/>
  <c r="EI143" i="14"/>
  <c r="AL143" i="14"/>
  <c r="BY143" i="14"/>
  <c r="AU143" i="14"/>
  <c r="ED143" i="14"/>
  <c r="DC143" i="14"/>
  <c r="BR143" i="14"/>
  <c r="DG143" i="14"/>
  <c r="BO143" i="14"/>
  <c r="BP143" i="14"/>
  <c r="BG143" i="14"/>
  <c r="BH143" i="14"/>
  <c r="AY143" i="14"/>
  <c r="AZ143" i="14"/>
  <c r="EJ143" i="14"/>
  <c r="BX143" i="14"/>
  <c r="AE143" i="14"/>
  <c r="DW143" i="14"/>
  <c r="CJ143" i="14"/>
  <c r="BE143" i="14"/>
  <c r="Z143" i="14"/>
  <c r="DR143" i="14"/>
  <c r="CK143" i="14"/>
  <c r="BF143" i="14"/>
  <c r="AC143" i="14"/>
  <c r="DU143" i="14"/>
  <c r="CH143" i="14"/>
  <c r="BS143" i="14"/>
  <c r="AF143" i="14"/>
  <c r="DX143" i="14"/>
  <c r="CY143" i="14"/>
  <c r="BL143" i="14"/>
  <c r="AI143" i="14"/>
  <c r="EA143" i="14"/>
  <c r="CV143" i="14"/>
  <c r="BQ143" i="14"/>
  <c r="AD143" i="14"/>
  <c r="DV143" i="14"/>
  <c r="CW143" i="14"/>
  <c r="BJ143" i="14"/>
  <c r="AG143" i="14"/>
  <c r="AJ143" i="14"/>
  <c r="Y143" i="14"/>
  <c r="AB143" i="14"/>
  <c r="CC143" i="14"/>
  <c r="CF143" i="14"/>
  <c r="AP143" i="14"/>
  <c r="AS143" i="14"/>
  <c r="CI143" i="14"/>
  <c r="DO143" i="14"/>
  <c r="Q143" i="14"/>
  <c r="AW143" i="14"/>
  <c r="CD143" i="14"/>
  <c r="DJ143" i="14"/>
  <c r="R143" i="14"/>
  <c r="AX143" i="14"/>
  <c r="CG143" i="14"/>
  <c r="DM143" i="14"/>
  <c r="EL143" i="14"/>
  <c r="BK143" i="14"/>
  <c r="X143" i="14"/>
  <c r="DP143" i="14"/>
  <c r="CQ143" i="14"/>
  <c r="BD143" i="14"/>
  <c r="AA143" i="14"/>
  <c r="DS143" i="14"/>
  <c r="CN143" i="14"/>
  <c r="BI143" i="14"/>
  <c r="V143" i="14"/>
  <c r="DN143" i="14"/>
  <c r="CO143" i="14"/>
  <c r="BB143" i="14"/>
  <c r="DY143" i="14"/>
  <c r="EB143" i="14"/>
  <c r="DQ143" i="14"/>
  <c r="DT143" i="14"/>
  <c r="DI143" i="14"/>
  <c r="DL143" i="14"/>
  <c r="DB143" i="14"/>
  <c r="CX143" i="14"/>
  <c r="EM143" i="14"/>
  <c r="AR143" i="14"/>
  <c r="BU143" i="14"/>
  <c r="AO143" i="14"/>
  <c r="EH143" i="14"/>
  <c r="DE143" i="14"/>
  <c r="BV143" i="14"/>
  <c r="DA143" i="14"/>
  <c r="EK143" i="14"/>
  <c r="AQ143" i="14"/>
  <c r="W143" i="14"/>
  <c r="BC143" i="14"/>
  <c r="CB143" i="14"/>
  <c r="DH143" i="14"/>
  <c r="P143" i="14"/>
  <c r="AV143" i="14"/>
  <c r="CE143" i="14"/>
  <c r="DK143" i="14"/>
  <c r="U143" i="14"/>
  <c r="BA143" i="14"/>
  <c r="BZ143" i="14"/>
  <c r="DF143" i="14"/>
  <c r="N143" i="14"/>
  <c r="AT143" i="14"/>
  <c r="CT143" i="14"/>
  <c r="CU143" i="14"/>
  <c r="CL143" i="14"/>
  <c r="CM143" i="14"/>
  <c r="S143" i="14"/>
  <c r="T143" i="14"/>
  <c r="EG143" i="14"/>
  <c r="BW143" i="14"/>
  <c r="DJ335" i="14"/>
  <c r="DN335" i="14"/>
  <c r="DZ335" i="14"/>
  <c r="ED335" i="14"/>
  <c r="EH335" i="14"/>
  <c r="AB335" i="14"/>
  <c r="AZ335" i="14"/>
  <c r="AR335" i="14"/>
  <c r="CU335" i="14"/>
  <c r="CI335" i="14"/>
  <c r="DT335" i="14"/>
  <c r="CY335" i="14"/>
  <c r="EB335" i="14"/>
  <c r="CE335" i="14"/>
  <c r="EA335" i="14"/>
  <c r="DK335" i="14"/>
  <c r="CL335" i="14"/>
  <c r="BC335" i="14"/>
  <c r="DD335" i="14"/>
  <c r="BS335" i="14"/>
  <c r="DL335" i="14"/>
  <c r="S335" i="14"/>
  <c r="BO335" i="14"/>
  <c r="AY335" i="14"/>
  <c r="CJ335" i="14"/>
  <c r="W335" i="14"/>
  <c r="CN335" i="14"/>
  <c r="AM335" i="14"/>
  <c r="CV335" i="14"/>
  <c r="BH335" i="14"/>
  <c r="T335" i="14"/>
  <c r="BX335" i="14"/>
  <c r="CP335" i="14"/>
  <c r="DI335" i="14"/>
  <c r="DU335" i="14"/>
  <c r="DY335" i="14"/>
  <c r="EK335" i="14"/>
  <c r="EF335" i="14"/>
  <c r="BE335" i="14"/>
  <c r="AO335" i="14"/>
  <c r="AI335" i="14"/>
  <c r="CD335" i="14"/>
  <c r="CH335" i="14"/>
  <c r="CT335" i="14"/>
  <c r="CX335" i="14"/>
  <c r="BV335" i="14"/>
  <c r="DR335" i="14"/>
  <c r="DB335" i="14"/>
  <c r="Z335" i="14"/>
  <c r="AX335" i="14"/>
  <c r="BB335" i="14"/>
  <c r="BN335" i="14"/>
  <c r="BR335" i="14"/>
  <c r="EG335" i="14"/>
  <c r="BF335" i="14"/>
  <c r="AP335" i="14"/>
  <c r="X335" i="14"/>
  <c r="R335" i="14"/>
  <c r="V335" i="14"/>
  <c r="AH335" i="14"/>
  <c r="AL335" i="14"/>
  <c r="BU335" i="14"/>
  <c r="DQ335" i="14"/>
  <c r="DA335" i="14"/>
  <c r="AD335" i="14"/>
  <c r="DH335" i="14"/>
  <c r="DS335" i="14"/>
  <c r="DX335" i="14"/>
  <c r="EI335" i="14"/>
  <c r="EL335" i="14"/>
  <c r="BK335" i="14"/>
  <c r="AU335" i="14"/>
  <c r="BP335" i="14"/>
  <c r="CC335" i="14"/>
  <c r="CO335" i="14"/>
  <c r="CS335" i="14"/>
  <c r="DE335" i="14"/>
  <c r="BT335" i="14"/>
  <c r="DP335" i="14"/>
  <c r="CZ335" i="14"/>
  <c r="CK335" i="14"/>
  <c r="AW335" i="14"/>
  <c r="BI335" i="14"/>
  <c r="BM335" i="14"/>
  <c r="BY335" i="14"/>
  <c r="EM335" i="14"/>
  <c r="BD335" i="14"/>
  <c r="AN335" i="14"/>
  <c r="CQ335" i="14"/>
  <c r="Q335" i="14"/>
  <c r="AC335" i="14"/>
  <c r="AG335" i="14"/>
  <c r="AS335" i="14"/>
  <c r="CA335" i="14"/>
  <c r="DW335" i="14"/>
  <c r="DG335" i="14"/>
  <c r="CW335" i="14"/>
  <c r="CF335" i="14"/>
  <c r="AJ335" i="14"/>
  <c r="DC335" i="14"/>
  <c r="Y335" i="14"/>
  <c r="BW335" i="14"/>
  <c r="AE335" i="14"/>
  <c r="AQ335" i="14"/>
  <c r="AK335" i="14"/>
  <c r="DO335" i="14"/>
  <c r="U335" i="14"/>
  <c r="CB335" i="14"/>
  <c r="BZ335" i="14"/>
  <c r="AV335" i="14"/>
  <c r="N335" i="14"/>
  <c r="P335" i="14"/>
  <c r="CG335" i="14"/>
  <c r="EJ335" i="14"/>
  <c r="BQ335" i="14"/>
  <c r="CM335" i="14"/>
  <c r="DV335" i="14"/>
  <c r="BG335" i="14"/>
  <c r="BJ335" i="14"/>
  <c r="AA335" i="14"/>
  <c r="EC335" i="14"/>
  <c r="CR335" i="14"/>
  <c r="AF335" i="14"/>
  <c r="DF335" i="14"/>
  <c r="DM335" i="14"/>
  <c r="EE335" i="14"/>
  <c r="BL335" i="14"/>
  <c r="BA335" i="14"/>
  <c r="AT335" i="14"/>
  <c r="EG192" i="14"/>
  <c r="BT192" i="14"/>
  <c r="EJ192" i="14"/>
  <c r="BV192" i="14"/>
  <c r="CJ192" i="14"/>
  <c r="DI192" i="14"/>
  <c r="BY192" i="14"/>
  <c r="BG192" i="14"/>
  <c r="T192" i="14"/>
  <c r="P192" i="14"/>
  <c r="ED192" i="14"/>
  <c r="R192" i="14"/>
  <c r="CV192" i="14"/>
  <c r="BE192" i="14"/>
  <c r="BO192" i="14"/>
  <c r="BM192" i="14"/>
  <c r="CL192" i="14"/>
  <c r="AS192" i="14"/>
  <c r="CM192" i="14"/>
  <c r="BC192" i="14"/>
  <c r="AY192" i="14"/>
  <c r="CP192" i="14"/>
  <c r="BK192" i="14"/>
  <c r="BQ192" i="14"/>
  <c r="DN192" i="14"/>
  <c r="CZ192" i="14"/>
  <c r="BH192" i="14"/>
  <c r="EH192" i="14"/>
  <c r="BA192" i="14"/>
  <c r="DS192" i="14"/>
  <c r="CN192" i="14"/>
  <c r="CA192" i="14"/>
  <c r="EI192" i="14"/>
  <c r="CD192" i="14"/>
  <c r="EF192" i="14"/>
  <c r="CE192" i="14"/>
  <c r="BF192" i="14"/>
  <c r="AQ192" i="14"/>
  <c r="BP192" i="14"/>
  <c r="AT192" i="14"/>
  <c r="DA192" i="14"/>
  <c r="BZ192" i="14"/>
  <c r="CW192" i="14"/>
  <c r="CI192" i="14"/>
  <c r="DG192" i="14"/>
  <c r="AU192" i="14"/>
  <c r="W192" i="14"/>
  <c r="AN192" i="14"/>
  <c r="AV192" i="14"/>
  <c r="AK192" i="14"/>
  <c r="EL192" i="14"/>
  <c r="AL192" i="14"/>
  <c r="DC192" i="14"/>
  <c r="DU192" i="14"/>
  <c r="Q192" i="14"/>
  <c r="DH192" i="14"/>
  <c r="Y192" i="14"/>
  <c r="BS192" i="14"/>
  <c r="DK192" i="14"/>
  <c r="AW192" i="14"/>
  <c r="EK192" i="14"/>
  <c r="BR192" i="14"/>
  <c r="CO192" i="14"/>
  <c r="S192" i="14"/>
  <c r="AM192" i="14"/>
  <c r="AG192" i="14"/>
  <c r="AC192" i="14"/>
  <c r="DZ192" i="14"/>
  <c r="AD192" i="14"/>
  <c r="CS192" i="14"/>
  <c r="DE192" i="14"/>
  <c r="DW192" i="14"/>
  <c r="AZ192" i="14"/>
  <c r="AR192" i="14"/>
  <c r="AO192" i="14"/>
  <c r="DV192" i="14"/>
  <c r="AP192" i="14"/>
  <c r="DD192" i="14"/>
  <c r="DQ192" i="14"/>
  <c r="BX192" i="14"/>
  <c r="BN192" i="14"/>
  <c r="AI192" i="14"/>
  <c r="DO192" i="14"/>
  <c r="EB192" i="14"/>
  <c r="DP192" i="14"/>
  <c r="CU192" i="14"/>
  <c r="CB192" i="14"/>
  <c r="BL192" i="14"/>
  <c r="BB192" i="14"/>
  <c r="V192" i="14"/>
  <c r="CH192" i="14"/>
  <c r="AH192" i="14"/>
  <c r="AA192" i="14"/>
  <c r="CF192" i="14"/>
  <c r="CT192" i="14"/>
  <c r="EC192" i="14"/>
  <c r="EE192" i="14"/>
  <c r="DM192" i="14"/>
  <c r="BJ192" i="14"/>
  <c r="DY192" i="14"/>
  <c r="CC192" i="14"/>
  <c r="DX192" i="14"/>
  <c r="BW192" i="14"/>
  <c r="EA192" i="14"/>
  <c r="CY192" i="14"/>
  <c r="DL192" i="14"/>
  <c r="BD192" i="14"/>
  <c r="DT192" i="14"/>
  <c r="DF192" i="14"/>
  <c r="Z192" i="14"/>
  <c r="N192" i="14"/>
  <c r="AX192" i="14"/>
  <c r="DR192" i="14"/>
  <c r="U192" i="14"/>
  <c r="CG192" i="14"/>
  <c r="AF192" i="14"/>
  <c r="CR192" i="14"/>
  <c r="AE192" i="14"/>
  <c r="CQ192" i="14"/>
  <c r="BI192" i="14"/>
  <c r="EM192" i="14"/>
  <c r="AJ192" i="14"/>
  <c r="CK192" i="14"/>
  <c r="DB192" i="14"/>
  <c r="X192" i="14"/>
  <c r="AB192" i="14"/>
  <c r="BU192" i="14"/>
  <c r="DJ192" i="14"/>
  <c r="CX192" i="14"/>
  <c r="BF182" i="14"/>
  <c r="BJ182" i="14"/>
  <c r="AX182" i="14"/>
  <c r="BB182" i="14"/>
  <c r="CY182" i="14"/>
  <c r="EM182" i="14"/>
  <c r="BL182" i="14"/>
  <c r="BA182" i="14"/>
  <c r="Z182" i="14"/>
  <c r="AD182" i="14"/>
  <c r="R182" i="14"/>
  <c r="V182" i="14"/>
  <c r="AM182" i="14"/>
  <c r="CA182" i="14"/>
  <c r="EE182" i="14"/>
  <c r="DB182" i="14"/>
  <c r="DR182" i="14"/>
  <c r="DV182" i="14"/>
  <c r="DJ182" i="14"/>
  <c r="DN182" i="14"/>
  <c r="CR182" i="14"/>
  <c r="EF182" i="14"/>
  <c r="BM182" i="14"/>
  <c r="AO182" i="14"/>
  <c r="CJ182" i="14"/>
  <c r="BX182" i="14"/>
  <c r="CQ182" i="14"/>
  <c r="BV182" i="14"/>
  <c r="CP182" i="14"/>
  <c r="BT182" i="14"/>
  <c r="DF182" i="14"/>
  <c r="BZ182" i="14"/>
  <c r="BE182" i="14"/>
  <c r="BQ182" i="14"/>
  <c r="AW182" i="14"/>
  <c r="BI182" i="14"/>
  <c r="DE182" i="14"/>
  <c r="N182" i="14"/>
  <c r="BR182" i="14"/>
  <c r="AP182" i="14"/>
  <c r="Y182" i="14"/>
  <c r="AK182" i="14"/>
  <c r="Q182" i="14"/>
  <c r="AC182" i="14"/>
  <c r="AS182" i="14"/>
  <c r="CG182" i="14"/>
  <c r="EK182" i="14"/>
  <c r="AN182" i="14"/>
  <c r="DQ182" i="14"/>
  <c r="EC182" i="14"/>
  <c r="DI182" i="14"/>
  <c r="DU182" i="14"/>
  <c r="CX182" i="14"/>
  <c r="EL182" i="14"/>
  <c r="BS182" i="14"/>
  <c r="CZ182" i="14"/>
  <c r="CF182" i="14"/>
  <c r="EB182" i="14"/>
  <c r="CE182" i="14"/>
  <c r="DZ182" i="14"/>
  <c r="CD182" i="14"/>
  <c r="DX182" i="14"/>
  <c r="CK182" i="14"/>
  <c r="CC182" i="14"/>
  <c r="BH182" i="14"/>
  <c r="BD182" i="14"/>
  <c r="AZ182" i="14"/>
  <c r="AV182" i="14"/>
  <c r="CU182" i="14"/>
  <c r="EI182" i="14"/>
  <c r="BP182" i="14"/>
  <c r="AR182" i="14"/>
  <c r="AB182" i="14"/>
  <c r="X182" i="14"/>
  <c r="T182" i="14"/>
  <c r="P182" i="14"/>
  <c r="AI182" i="14"/>
  <c r="BW182" i="14"/>
  <c r="EA182" i="14"/>
  <c r="DC182" i="14"/>
  <c r="DT182" i="14"/>
  <c r="DP182" i="14"/>
  <c r="DL182" i="14"/>
  <c r="DH182" i="14"/>
  <c r="CV182" i="14"/>
  <c r="EJ182" i="14"/>
  <c r="U182" i="14"/>
  <c r="BY182" i="14"/>
  <c r="AT182" i="14"/>
  <c r="CB182" i="14"/>
  <c r="DD182" i="14"/>
  <c r="CI182" i="14"/>
  <c r="DG182" i="14"/>
  <c r="CH182" i="14"/>
  <c r="AU182" i="14"/>
  <c r="AL182" i="14"/>
  <c r="ED182" i="14"/>
  <c r="BG182" i="14"/>
  <c r="BK182" i="14"/>
  <c r="AY182" i="14"/>
  <c r="BC182" i="14"/>
  <c r="CS182" i="14"/>
  <c r="EG182" i="14"/>
  <c r="BN182" i="14"/>
  <c r="DM182" i="14"/>
  <c r="AA182" i="14"/>
  <c r="AE182" i="14"/>
  <c r="S182" i="14"/>
  <c r="W182" i="14"/>
  <c r="AG182" i="14"/>
  <c r="BU182" i="14"/>
  <c r="DY182" i="14"/>
  <c r="AQ182" i="14"/>
  <c r="DS182" i="14"/>
  <c r="DW182" i="14"/>
  <c r="DK182" i="14"/>
  <c r="DO182" i="14"/>
  <c r="CT182" i="14"/>
  <c r="EH182" i="14"/>
  <c r="BO182" i="14"/>
  <c r="DA182" i="14"/>
  <c r="CN182" i="14"/>
  <c r="AJ182" i="14"/>
  <c r="CM182" i="14"/>
  <c r="AH182" i="14"/>
  <c r="CL182" i="14"/>
  <c r="AF182" i="14"/>
  <c r="CO182" i="14"/>
  <c r="CW182" i="14"/>
  <c r="DW354" i="14"/>
  <c r="CQ354" i="14"/>
  <c r="BK354" i="14"/>
  <c r="CC354" i="14"/>
  <c r="CW354" i="14"/>
  <c r="BG354" i="14"/>
  <c r="BZ354" i="14"/>
  <c r="DF354" i="14"/>
  <c r="EM354" i="14"/>
  <c r="CJ354" i="14"/>
  <c r="CL354" i="14"/>
  <c r="DM354" i="14"/>
  <c r="BW354" i="14"/>
  <c r="AI354" i="14"/>
  <c r="DZ354" i="14"/>
  <c r="CT354" i="14"/>
  <c r="BP354" i="14"/>
  <c r="AJ354" i="14"/>
  <c r="DU354" i="14"/>
  <c r="S354" i="14"/>
  <c r="AO354" i="14"/>
  <c r="DX354" i="14"/>
  <c r="DH354" i="14"/>
  <c r="BV354" i="14"/>
  <c r="AP354" i="14"/>
  <c r="BY354" i="14"/>
  <c r="BJ354" i="14"/>
  <c r="CZ354" i="14"/>
  <c r="Y354" i="14"/>
  <c r="CF354" i="14"/>
  <c r="AS354" i="14"/>
  <c r="DD354" i="14"/>
  <c r="CA354" i="14"/>
  <c r="CY354" i="14"/>
  <c r="BC354" i="14"/>
  <c r="DS354" i="14"/>
  <c r="BQ354" i="14"/>
  <c r="ED354" i="14"/>
  <c r="CP354" i="14"/>
  <c r="AF354" i="14"/>
  <c r="CG354" i="14"/>
  <c r="CS354" i="14"/>
  <c r="AQ354" i="14"/>
  <c r="DR354" i="14"/>
  <c r="T354" i="14"/>
  <c r="AR354" i="14"/>
  <c r="DK354" i="14"/>
  <c r="BI354" i="14"/>
  <c r="AN354" i="14"/>
  <c r="AV354" i="14"/>
  <c r="BF354" i="14"/>
  <c r="DQ354" i="14"/>
  <c r="AD354" i="14"/>
  <c r="AB354" i="14"/>
  <c r="BE354" i="14"/>
  <c r="AL354" i="14"/>
  <c r="BR354" i="14"/>
  <c r="EE354" i="14"/>
  <c r="CO354" i="14"/>
  <c r="AU354" i="14"/>
  <c r="DI354" i="14"/>
  <c r="AW354" i="14"/>
  <c r="DV354" i="14"/>
  <c r="AC354" i="14"/>
  <c r="X354" i="14"/>
  <c r="EI354" i="14"/>
  <c r="U354" i="14"/>
  <c r="CM354" i="14"/>
  <c r="DJ354" i="14"/>
  <c r="BX354" i="14"/>
  <c r="CB354" i="14"/>
  <c r="DA354" i="14"/>
  <c r="AY354" i="14"/>
  <c r="BL354" i="14"/>
  <c r="CH354" i="14"/>
  <c r="AX354" i="14"/>
  <c r="AK354" i="14"/>
  <c r="DE354" i="14"/>
  <c r="BB354" i="14"/>
  <c r="DL354" i="14"/>
  <c r="EJ354" i="14"/>
  <c r="DO354" i="14"/>
  <c r="EL354" i="14"/>
  <c r="AM354" i="14"/>
  <c r="CI354" i="14"/>
  <c r="AE354" i="14"/>
  <c r="DN354" i="14"/>
  <c r="P354" i="14"/>
  <c r="EF354" i="14"/>
  <c r="DY354" i="14"/>
  <c r="BM354" i="14"/>
  <c r="CD354" i="14"/>
  <c r="DB354" i="14"/>
  <c r="BH354" i="14"/>
  <c r="CE354" i="14"/>
  <c r="CN354" i="14"/>
  <c r="AG354" i="14"/>
  <c r="DP354" i="14"/>
  <c r="R354" i="14"/>
  <c r="AH354" i="14"/>
  <c r="EB354" i="14"/>
  <c r="BO354" i="14"/>
  <c r="EK354" i="14"/>
  <c r="N354" i="14"/>
  <c r="EA354" i="14"/>
  <c r="Q354" i="14"/>
  <c r="BT354" i="14"/>
  <c r="W354" i="14"/>
  <c r="Z354" i="14"/>
  <c r="CV354" i="14"/>
  <c r="V354" i="14"/>
  <c r="DG354" i="14"/>
  <c r="CK354" i="14"/>
  <c r="DC354" i="14"/>
  <c r="AZ354" i="14"/>
  <c r="BD354" i="14"/>
  <c r="DT354" i="14"/>
  <c r="BS354" i="14"/>
  <c r="CX354" i="14"/>
  <c r="BA354" i="14"/>
  <c r="EG354" i="14"/>
  <c r="BN354" i="14"/>
  <c r="CU354" i="14"/>
  <c r="EC354" i="14"/>
  <c r="AA354" i="14"/>
  <c r="CR354" i="14"/>
  <c r="AT354" i="14"/>
  <c r="EH354" i="14"/>
  <c r="BU354" i="14"/>
  <c r="BN111" i="14"/>
  <c r="AD111" i="14"/>
  <c r="CG111" i="14"/>
  <c r="DS111" i="14"/>
  <c r="BX111" i="14"/>
  <c r="BR111" i="14"/>
  <c r="CD111" i="14"/>
  <c r="CX111" i="14"/>
  <c r="BQ111" i="14"/>
  <c r="T111" i="14"/>
  <c r="Y111" i="14"/>
  <c r="DN111" i="14"/>
  <c r="CL111" i="14"/>
  <c r="CO111" i="14"/>
  <c r="CR111" i="14"/>
  <c r="CU111" i="14"/>
  <c r="BP111" i="14"/>
  <c r="R111" i="14"/>
  <c r="X111" i="14"/>
  <c r="DU111" i="14"/>
  <c r="BZ111" i="14"/>
  <c r="CK111" i="14"/>
  <c r="CN111" i="14"/>
  <c r="CB111" i="14"/>
  <c r="BO111" i="14"/>
  <c r="ED111" i="14"/>
  <c r="BG111" i="14"/>
  <c r="DE111" i="14"/>
  <c r="BK111" i="14"/>
  <c r="CW111" i="14"/>
  <c r="BS111" i="14"/>
  <c r="DP111" i="14"/>
  <c r="BB111" i="14"/>
  <c r="AH111" i="14"/>
  <c r="EK111" i="14"/>
  <c r="DW111" i="14"/>
  <c r="AO111" i="14"/>
  <c r="AR111" i="14"/>
  <c r="CA111" i="14"/>
  <c r="DB111" i="14"/>
  <c r="BM111" i="14"/>
  <c r="AK111" i="14"/>
  <c r="CE111" i="14"/>
  <c r="DR111" i="14"/>
  <c r="BV111" i="14"/>
  <c r="EI111" i="14"/>
  <c r="BY111" i="14"/>
  <c r="CY111" i="14"/>
  <c r="BL111" i="14"/>
  <c r="AJ111" i="14"/>
  <c r="CC111" i="14"/>
  <c r="DQ111" i="14"/>
  <c r="BT111" i="14"/>
  <c r="EG111" i="14"/>
  <c r="BW111" i="14"/>
  <c r="EJ111" i="14"/>
  <c r="P111" i="14"/>
  <c r="CF111" i="14"/>
  <c r="AM111" i="14"/>
  <c r="DH111" i="14"/>
  <c r="AA111" i="14"/>
  <c r="AW111" i="14"/>
  <c r="AS111" i="14"/>
  <c r="AP111" i="14"/>
  <c r="BF111" i="14"/>
  <c r="V111" i="14"/>
  <c r="EA111" i="14"/>
  <c r="Q111" i="14"/>
  <c r="DA111" i="14"/>
  <c r="DD111" i="14"/>
  <c r="DO111" i="14"/>
  <c r="AY111" i="14"/>
  <c r="BI111" i="14"/>
  <c r="AG111" i="14"/>
  <c r="DV111" i="14"/>
  <c r="EL111" i="14"/>
  <c r="DM111" i="14"/>
  <c r="AN111" i="14"/>
  <c r="AQ111" i="14"/>
  <c r="CM111" i="14"/>
  <c r="BH111" i="14"/>
  <c r="AF111" i="14"/>
  <c r="EC111" i="14"/>
  <c r="U111" i="14"/>
  <c r="DI111" i="14"/>
  <c r="DL111" i="14"/>
  <c r="AU111" i="14"/>
  <c r="EH111" i="14"/>
  <c r="AE111" i="14"/>
  <c r="CJ111" i="14"/>
  <c r="EB111" i="14"/>
  <c r="DK111" i="14"/>
  <c r="DX111" i="14"/>
  <c r="AZ111" i="14"/>
  <c r="CI111" i="14"/>
  <c r="AI111" i="14"/>
  <c r="Z111" i="14"/>
  <c r="CV111" i="14"/>
  <c r="AC111" i="14"/>
  <c r="CZ111" i="14"/>
  <c r="AB111" i="14"/>
  <c r="BA111" i="14"/>
  <c r="AL111" i="14"/>
  <c r="DJ111" i="14"/>
  <c r="EE111" i="14"/>
  <c r="AV111" i="14"/>
  <c r="DZ111" i="14"/>
  <c r="DC111" i="14"/>
  <c r="DY111" i="14"/>
  <c r="DG111" i="14"/>
  <c r="S111" i="14"/>
  <c r="BU111" i="14"/>
  <c r="N111" i="14"/>
  <c r="CS111" i="14"/>
  <c r="BE111" i="14"/>
  <c r="BC111" i="14"/>
  <c r="BD111" i="14"/>
  <c r="AX111" i="14"/>
  <c r="DT111" i="14"/>
  <c r="CT111" i="14"/>
  <c r="BJ111" i="14"/>
  <c r="CQ111" i="14"/>
  <c r="EM111" i="14"/>
  <c r="CH111" i="14"/>
  <c r="CP111" i="14"/>
  <c r="AT111" i="14"/>
  <c r="EF111" i="14"/>
  <c r="W111" i="14"/>
  <c r="DF111" i="14"/>
  <c r="AS223" i="14"/>
  <c r="EK223" i="14"/>
  <c r="AL223" i="14"/>
  <c r="ED223" i="14"/>
  <c r="DC223" i="14"/>
  <c r="DB223" i="14"/>
  <c r="DA223" i="14"/>
  <c r="U223" i="14"/>
  <c r="AO223" i="14"/>
  <c r="EG223" i="14"/>
  <c r="AP223" i="14"/>
  <c r="EH223" i="14"/>
  <c r="CU223" i="14"/>
  <c r="CT223" i="14"/>
  <c r="CS223" i="14"/>
  <c r="DZ223" i="14"/>
  <c r="AM223" i="14"/>
  <c r="AF223" i="14"/>
  <c r="CY223" i="14"/>
  <c r="DE223" i="14"/>
  <c r="BM223" i="14"/>
  <c r="DS223" i="14"/>
  <c r="DO223" i="14"/>
  <c r="AU223" i="14"/>
  <c r="CN223" i="14"/>
  <c r="BG223" i="14"/>
  <c r="BC223" i="14"/>
  <c r="BF223" i="14"/>
  <c r="DY223" i="14"/>
  <c r="DV223" i="14"/>
  <c r="EF223" i="14"/>
  <c r="N223" i="14"/>
  <c r="DL223" i="14"/>
  <c r="AK223" i="14"/>
  <c r="DM223" i="14"/>
  <c r="AD223" i="14"/>
  <c r="DF223" i="14"/>
  <c r="CM223" i="14"/>
  <c r="CL223" i="14"/>
  <c r="CK223" i="14"/>
  <c r="CB223" i="14"/>
  <c r="AG223" i="14"/>
  <c r="DI223" i="14"/>
  <c r="AH223" i="14"/>
  <c r="DJ223" i="14"/>
  <c r="T223" i="14"/>
  <c r="S223" i="14"/>
  <c r="R223" i="14"/>
  <c r="AW223" i="14"/>
  <c r="W223" i="14"/>
  <c r="P223" i="14"/>
  <c r="BL223" i="14"/>
  <c r="BR223" i="14"/>
  <c r="AQ223" i="14"/>
  <c r="AR223" i="14"/>
  <c r="CQ223" i="14"/>
  <c r="CW223" i="14"/>
  <c r="AE223" i="14"/>
  <c r="X223" i="14"/>
  <c r="CI223" i="14"/>
  <c r="CO223" i="14"/>
  <c r="CE223" i="14"/>
  <c r="DN223" i="14"/>
  <c r="AI223" i="14"/>
  <c r="DK223" i="14"/>
  <c r="AC223" i="14"/>
  <c r="EA223" i="14"/>
  <c r="V223" i="14"/>
  <c r="DW223" i="14"/>
  <c r="BX223" i="14"/>
  <c r="BW223" i="14"/>
  <c r="BV223" i="14"/>
  <c r="DD223" i="14"/>
  <c r="Y223" i="14"/>
  <c r="BO223" i="14"/>
  <c r="Z223" i="14"/>
  <c r="BK223" i="14"/>
  <c r="AZ223" i="14"/>
  <c r="AY223" i="14"/>
  <c r="AX223" i="14"/>
  <c r="BY223" i="14"/>
  <c r="EE223" i="14"/>
  <c r="DX223" i="14"/>
  <c r="CX223" i="14"/>
  <c r="CV223" i="14"/>
  <c r="AA223" i="14"/>
  <c r="AB223" i="14"/>
  <c r="AN223" i="14"/>
  <c r="AT223" i="14"/>
  <c r="CA223" i="14"/>
  <c r="BT223" i="14"/>
  <c r="BB223" i="14"/>
  <c r="EC223" i="14"/>
  <c r="CF223" i="14"/>
  <c r="DH223" i="14"/>
  <c r="AJ223" i="14"/>
  <c r="EL223" i="14"/>
  <c r="BZ223" i="14"/>
  <c r="BQ223" i="14"/>
  <c r="CD223" i="14"/>
  <c r="BP223" i="14"/>
  <c r="BS223" i="14"/>
  <c r="CP223" i="14"/>
  <c r="CH223" i="14"/>
  <c r="EM223" i="14"/>
  <c r="DP223" i="14"/>
  <c r="CJ223" i="14"/>
  <c r="DT223" i="14"/>
  <c r="BU223" i="14"/>
  <c r="DR223" i="14"/>
  <c r="BA223" i="14"/>
  <c r="CR223" i="14"/>
  <c r="Q223" i="14"/>
  <c r="CG223" i="14"/>
  <c r="DU223" i="14"/>
  <c r="CC223" i="14"/>
  <c r="BD223" i="14"/>
  <c r="BH223" i="14"/>
  <c r="EI223" i="14"/>
  <c r="DG223" i="14"/>
  <c r="BI223" i="14"/>
  <c r="DQ223" i="14"/>
  <c r="EJ223" i="14"/>
  <c r="BN223" i="14"/>
  <c r="CZ223" i="14"/>
  <c r="BJ223" i="14"/>
  <c r="BE223" i="14"/>
  <c r="AV223" i="14"/>
  <c r="EB223" i="14"/>
  <c r="DM225" i="14"/>
  <c r="AR225" i="14"/>
  <c r="AU225" i="14"/>
  <c r="AM225" i="14"/>
  <c r="DF225" i="14"/>
  <c r="AL225" i="14"/>
  <c r="DN225" i="14"/>
  <c r="CY225" i="14"/>
  <c r="DK225" i="14"/>
  <c r="EF225" i="14"/>
  <c r="BA225" i="14"/>
  <c r="AQ225" i="14"/>
  <c r="DL225" i="14"/>
  <c r="AP225" i="14"/>
  <c r="BT225" i="14"/>
  <c r="Q225" i="14"/>
  <c r="N225" i="14"/>
  <c r="BE225" i="14"/>
  <c r="EM225" i="14"/>
  <c r="CC225" i="14"/>
  <c r="BL225" i="14"/>
  <c r="CD225" i="14"/>
  <c r="DA225" i="14"/>
  <c r="EL225" i="14"/>
  <c r="DQ225" i="14"/>
  <c r="DT225" i="14"/>
  <c r="DS225" i="14"/>
  <c r="BN225" i="14"/>
  <c r="CZ225" i="14"/>
  <c r="CR225" i="14"/>
  <c r="BF225" i="14"/>
  <c r="CI225" i="14"/>
  <c r="CP225" i="14"/>
  <c r="AW225" i="14"/>
  <c r="X225" i="14"/>
  <c r="EI225" i="14"/>
  <c r="CQ225" i="14"/>
  <c r="EH225" i="14"/>
  <c r="AE225" i="14"/>
  <c r="AI225" i="14"/>
  <c r="CV225" i="14"/>
  <c r="DU225" i="14"/>
  <c r="AD225" i="14"/>
  <c r="DH225" i="14"/>
  <c r="CW225" i="14"/>
  <c r="DO225" i="14"/>
  <c r="V225" i="14"/>
  <c r="Z225" i="14"/>
  <c r="CK225" i="14"/>
  <c r="AA225" i="14"/>
  <c r="CL225" i="14"/>
  <c r="BY225" i="14"/>
  <c r="CJ225" i="14"/>
  <c r="R225" i="14"/>
  <c r="U225" i="14"/>
  <c r="T225" i="14"/>
  <c r="S225" i="14"/>
  <c r="BH225" i="14"/>
  <c r="BC225" i="14"/>
  <c r="BB225" i="14"/>
  <c r="AN225" i="14"/>
  <c r="AZ225" i="14"/>
  <c r="AX225" i="14"/>
  <c r="EK225" i="14"/>
  <c r="CB225" i="14"/>
  <c r="CO225" i="14"/>
  <c r="DB225" i="14"/>
  <c r="W225" i="14"/>
  <c r="DE225" i="14"/>
  <c r="CH225" i="14"/>
  <c r="DD225" i="14"/>
  <c r="EG225" i="14"/>
  <c r="DR225" i="14"/>
  <c r="CM225" i="14"/>
  <c r="CA225" i="14"/>
  <c r="AC225" i="14"/>
  <c r="DI225" i="14"/>
  <c r="CN225" i="14"/>
  <c r="AG225" i="14"/>
  <c r="DC225" i="14"/>
  <c r="CF225" i="14"/>
  <c r="DX225" i="14"/>
  <c r="AY225" i="14"/>
  <c r="DJ225" i="14"/>
  <c r="CS225" i="14"/>
  <c r="DW225" i="14"/>
  <c r="Y225" i="14"/>
  <c r="DP225" i="14"/>
  <c r="AS225" i="14"/>
  <c r="CT225" i="14"/>
  <c r="AJ225" i="14"/>
  <c r="CU225" i="14"/>
  <c r="BJ225" i="14"/>
  <c r="DG225" i="14"/>
  <c r="CX225" i="14"/>
  <c r="AF225" i="14"/>
  <c r="AH225" i="14"/>
  <c r="BK225" i="14"/>
  <c r="AK225" i="14"/>
  <c r="BQ225" i="14"/>
  <c r="AB225" i="14"/>
  <c r="CG225" i="14"/>
  <c r="ED225" i="14"/>
  <c r="DZ225" i="14"/>
  <c r="BG225" i="14"/>
  <c r="BS225" i="14"/>
  <c r="P225" i="14"/>
  <c r="BW225" i="14"/>
  <c r="BD225" i="14"/>
  <c r="BI225" i="14"/>
  <c r="BU225" i="14"/>
  <c r="BP225" i="14"/>
  <c r="EC225" i="14"/>
  <c r="DV225" i="14"/>
  <c r="EA225" i="14"/>
  <c r="EB225" i="14"/>
  <c r="CE225" i="14"/>
  <c r="EJ225" i="14"/>
  <c r="DY225" i="14"/>
  <c r="BM225" i="14"/>
  <c r="BR225" i="14"/>
  <c r="EE225" i="14"/>
  <c r="AV225" i="14"/>
  <c r="BO225" i="14"/>
  <c r="BV225" i="14"/>
  <c r="AO225" i="14"/>
  <c r="AT225" i="14"/>
  <c r="BZ225" i="14"/>
  <c r="BX225" i="14"/>
  <c r="AX272" i="14"/>
  <c r="DY272" i="14"/>
  <c r="BM272" i="14"/>
  <c r="CF272" i="14"/>
  <c r="DJ272" i="14"/>
  <c r="BV272" i="14"/>
  <c r="DT272" i="14"/>
  <c r="AL272" i="14"/>
  <c r="BX272" i="14"/>
  <c r="CR272" i="14"/>
  <c r="AF272" i="14"/>
  <c r="AW272" i="14"/>
  <c r="CV272" i="14"/>
  <c r="EJ272" i="14"/>
  <c r="CZ272" i="14"/>
  <c r="AD272" i="14"/>
  <c r="AU272" i="14"/>
  <c r="ED272" i="14"/>
  <c r="DF272" i="14"/>
  <c r="BR272" i="14"/>
  <c r="DG272" i="14"/>
  <c r="BS272" i="14"/>
  <c r="AZ272" i="14"/>
  <c r="BH272" i="14"/>
  <c r="EH272" i="14"/>
  <c r="CM272" i="14"/>
  <c r="BC272" i="14"/>
  <c r="AA272" i="14"/>
  <c r="EC272" i="14"/>
  <c r="AC272" i="14"/>
  <c r="BU272" i="14"/>
  <c r="EL272" i="14"/>
  <c r="CL272" i="14"/>
  <c r="AP272" i="14"/>
  <c r="P272" i="14"/>
  <c r="AR272" i="14"/>
  <c r="EB272" i="14"/>
  <c r="DB272" i="14"/>
  <c r="DD272" i="14"/>
  <c r="EM272" i="14"/>
  <c r="DQ272" i="14"/>
  <c r="BD272" i="14"/>
  <c r="BQ272" i="14"/>
  <c r="EF272" i="14"/>
  <c r="S272" i="14"/>
  <c r="CB272" i="14"/>
  <c r="DN272" i="14"/>
  <c r="U272" i="14"/>
  <c r="BZ272" i="14"/>
  <c r="AM272" i="14"/>
  <c r="BO272" i="14"/>
  <c r="CX272" i="14"/>
  <c r="R272" i="14"/>
  <c r="CY272" i="14"/>
  <c r="DU272" i="14"/>
  <c r="AJ272" i="14"/>
  <c r="CO272" i="14"/>
  <c r="BA272" i="14"/>
  <c r="EI272" i="14"/>
  <c r="DK272" i="14"/>
  <c r="BW272" i="14"/>
  <c r="DM272" i="14"/>
  <c r="BY272" i="14"/>
  <c r="T272" i="14"/>
  <c r="AT272" i="14"/>
  <c r="AH272" i="14"/>
  <c r="DO272" i="14"/>
  <c r="X272" i="14"/>
  <c r="BJ272" i="14"/>
  <c r="CT272" i="14"/>
  <c r="Y272" i="14"/>
  <c r="CK272" i="14"/>
  <c r="BG272" i="14"/>
  <c r="AG272" i="14"/>
  <c r="BL272" i="14"/>
  <c r="DI272" i="14"/>
  <c r="DL272" i="14"/>
  <c r="BE272" i="14"/>
  <c r="DR272" i="14"/>
  <c r="CI272" i="14"/>
  <c r="AI272" i="14"/>
  <c r="AE272" i="14"/>
  <c r="BP272" i="14"/>
  <c r="CP272" i="14"/>
  <c r="DW272" i="14"/>
  <c r="CQ272" i="14"/>
  <c r="DP272" i="14"/>
  <c r="BK272" i="14"/>
  <c r="AO272" i="14"/>
  <c r="AS272" i="14"/>
  <c r="DV272" i="14"/>
  <c r="DC272" i="14"/>
  <c r="CG272" i="14"/>
  <c r="DE272" i="14"/>
  <c r="AB272" i="14"/>
  <c r="AN272" i="14"/>
  <c r="EK272" i="14"/>
  <c r="CC272" i="14"/>
  <c r="CJ272" i="14"/>
  <c r="AV272" i="14"/>
  <c r="CA272" i="14"/>
  <c r="V272" i="14"/>
  <c r="EE272" i="14"/>
  <c r="CU272" i="14"/>
  <c r="DH272" i="14"/>
  <c r="BT272" i="14"/>
  <c r="CE272" i="14"/>
  <c r="BN272" i="14"/>
  <c r="AY272" i="14"/>
  <c r="CD272" i="14"/>
  <c r="CS272" i="14"/>
  <c r="DA272" i="14"/>
  <c r="AQ272" i="14"/>
  <c r="DX272" i="14"/>
  <c r="Z272" i="14"/>
  <c r="CN272" i="14"/>
  <c r="EG272" i="14"/>
  <c r="CH272" i="14"/>
  <c r="W272" i="14"/>
  <c r="AK272" i="14"/>
  <c r="CW272" i="14"/>
  <c r="DS272" i="14"/>
  <c r="DZ272" i="14"/>
  <c r="N272" i="14"/>
  <c r="BI272" i="14"/>
  <c r="BF272" i="14"/>
  <c r="BB272" i="14"/>
  <c r="Q272" i="14"/>
  <c r="EA272" i="14"/>
  <c r="DT198" i="14"/>
  <c r="DP198" i="14"/>
  <c r="DL198" i="14"/>
  <c r="DH198" i="14"/>
  <c r="EJ198" i="14"/>
  <c r="EF198" i="14"/>
  <c r="AK198" i="14"/>
  <c r="DE198" i="14"/>
  <c r="EK198" i="14"/>
  <c r="CK198" i="14"/>
  <c r="BY198" i="14"/>
  <c r="CC198" i="14"/>
  <c r="EC198" i="14"/>
  <c r="DA198" i="14"/>
  <c r="U198" i="14"/>
  <c r="AF198" i="14"/>
  <c r="CR198" i="14"/>
  <c r="BE198" i="14"/>
  <c r="BI198" i="14"/>
  <c r="AW198" i="14"/>
  <c r="DM198" i="14"/>
  <c r="BU198" i="14"/>
  <c r="BQ198" i="14"/>
  <c r="AM198" i="14"/>
  <c r="CY198" i="14"/>
  <c r="W198" i="14"/>
  <c r="ED198" i="14"/>
  <c r="V198" i="14"/>
  <c r="CT198" i="14"/>
  <c r="CW198" i="14"/>
  <c r="CX198" i="14"/>
  <c r="BN198" i="14"/>
  <c r="AB198" i="14"/>
  <c r="DS198" i="14"/>
  <c r="DW198" i="14"/>
  <c r="DK198" i="14"/>
  <c r="DO198" i="14"/>
  <c r="EI198" i="14"/>
  <c r="EM198" i="14"/>
  <c r="BM198" i="14"/>
  <c r="DY198" i="14"/>
  <c r="CN198" i="14"/>
  <c r="CJ198" i="14"/>
  <c r="CF198" i="14"/>
  <c r="CB198" i="14"/>
  <c r="DD198" i="14"/>
  <c r="CZ198" i="14"/>
  <c r="BP198" i="14"/>
  <c r="EB198" i="14"/>
  <c r="BH198" i="14"/>
  <c r="BD198" i="14"/>
  <c r="AZ198" i="14"/>
  <c r="AV198" i="14"/>
  <c r="BX198" i="14"/>
  <c r="BT198" i="14"/>
  <c r="BO198" i="14"/>
  <c r="EA198" i="14"/>
  <c r="AA198" i="14"/>
  <c r="AQ198" i="14"/>
  <c r="Z198" i="14"/>
  <c r="AP198" i="14"/>
  <c r="Y198" i="14"/>
  <c r="AO198" i="14"/>
  <c r="X198" i="14"/>
  <c r="AR198" i="14"/>
  <c r="DR198" i="14"/>
  <c r="DV198" i="14"/>
  <c r="DJ198" i="14"/>
  <c r="DN198" i="14"/>
  <c r="EH198" i="14"/>
  <c r="EL198" i="14"/>
  <c r="DU198" i="14"/>
  <c r="CO198" i="14"/>
  <c r="CM198" i="14"/>
  <c r="CQ198" i="14"/>
  <c r="CE198" i="14"/>
  <c r="CI198" i="14"/>
  <c r="DC198" i="14"/>
  <c r="DG198" i="14"/>
  <c r="BL198" i="14"/>
  <c r="DX198" i="14"/>
  <c r="BG198" i="14"/>
  <c r="BK198" i="14"/>
  <c r="AY198" i="14"/>
  <c r="BC198" i="14"/>
  <c r="BW198" i="14"/>
  <c r="CA198" i="14"/>
  <c r="BS198" i="14"/>
  <c r="EE198" i="14"/>
  <c r="AE198" i="14"/>
  <c r="AU198" i="14"/>
  <c r="AD198" i="14"/>
  <c r="AT198" i="14"/>
  <c r="AS198" i="14"/>
  <c r="BA198" i="14"/>
  <c r="AN198" i="14"/>
  <c r="P198" i="14"/>
  <c r="AC198" i="14"/>
  <c r="N198" i="14"/>
  <c r="CP198" i="14"/>
  <c r="DF198" i="14"/>
  <c r="BJ198" i="14"/>
  <c r="BZ198" i="14"/>
  <c r="BR198" i="14"/>
  <c r="AL198" i="14"/>
  <c r="DI198" i="14"/>
  <c r="AG198" i="14"/>
  <c r="CD198" i="14"/>
  <c r="AJ198" i="14"/>
  <c r="AX198" i="14"/>
  <c r="AI198" i="14"/>
  <c r="R198" i="14"/>
  <c r="T198" i="14"/>
  <c r="CG198" i="14"/>
  <c r="CS198" i="14"/>
  <c r="CH198" i="14"/>
  <c r="CV198" i="14"/>
  <c r="BB198" i="14"/>
  <c r="CU198" i="14"/>
  <c r="AH198" i="14"/>
  <c r="DZ198" i="14"/>
  <c r="DB198" i="14"/>
  <c r="Q198" i="14"/>
  <c r="DQ198" i="14"/>
  <c r="BF198" i="14"/>
  <c r="EG198" i="14"/>
  <c r="BV198" i="14"/>
  <c r="CL198" i="14"/>
  <c r="S198" i="14"/>
  <c r="EE326" i="14"/>
  <c r="CQ326" i="14"/>
  <c r="BS326" i="14"/>
  <c r="AE326" i="14"/>
  <c r="DA326" i="14"/>
  <c r="AO326" i="14"/>
  <c r="CZ326" i="14"/>
  <c r="P326" i="14"/>
  <c r="DB326" i="14"/>
  <c r="DU326" i="14"/>
  <c r="X326" i="14"/>
  <c r="DN326" i="14"/>
  <c r="CV326" i="14"/>
  <c r="BB326" i="14"/>
  <c r="CY326" i="14"/>
  <c r="CO326" i="14"/>
  <c r="AC326" i="14"/>
  <c r="CM326" i="14"/>
  <c r="DX326" i="14"/>
  <c r="CP326" i="14"/>
  <c r="AJ326" i="14"/>
  <c r="BO326" i="14"/>
  <c r="DT326" i="14"/>
  <c r="CU326" i="14"/>
  <c r="BH326" i="14"/>
  <c r="AN326" i="14"/>
  <c r="CK326" i="14"/>
  <c r="Y326" i="14"/>
  <c r="CR326" i="14"/>
  <c r="BG326" i="14"/>
  <c r="BF326" i="14"/>
  <c r="DS326" i="14"/>
  <c r="DW326" i="14"/>
  <c r="AK326" i="14"/>
  <c r="BK326" i="14"/>
  <c r="AG326" i="14"/>
  <c r="AD326" i="14"/>
  <c r="AH326" i="14"/>
  <c r="CW326" i="14"/>
  <c r="BT326" i="14"/>
  <c r="BV326" i="14"/>
  <c r="BY326" i="14"/>
  <c r="BZ326" i="14"/>
  <c r="DF326" i="14"/>
  <c r="N326" i="14"/>
  <c r="AT326" i="14"/>
  <c r="CG326" i="14"/>
  <c r="U326" i="14"/>
  <c r="CE326" i="14"/>
  <c r="EL326" i="14"/>
  <c r="BW326" i="14"/>
  <c r="BN326" i="14"/>
  <c r="AS326" i="14"/>
  <c r="CF326" i="14"/>
  <c r="DL326" i="14"/>
  <c r="T326" i="14"/>
  <c r="AZ326" i="14"/>
  <c r="CC326" i="14"/>
  <c r="Q326" i="14"/>
  <c r="AF326" i="14"/>
  <c r="CJ326" i="14"/>
  <c r="DZ326" i="14"/>
  <c r="Z326" i="14"/>
  <c r="AI326" i="14"/>
  <c r="CI326" i="14"/>
  <c r="DO326" i="14"/>
  <c r="W326" i="14"/>
  <c r="BC326" i="14"/>
  <c r="EG326" i="14"/>
  <c r="BU326" i="14"/>
  <c r="DP326" i="14"/>
  <c r="EF326" i="14"/>
  <c r="CD326" i="14"/>
  <c r="AX326" i="14"/>
  <c r="EI326" i="14"/>
  <c r="ED326" i="14"/>
  <c r="CX326" i="14"/>
  <c r="BR326" i="14"/>
  <c r="AL326" i="14"/>
  <c r="EC326" i="14"/>
  <c r="BQ326" i="14"/>
  <c r="EA326" i="14"/>
  <c r="CS326" i="14"/>
  <c r="EH326" i="14"/>
  <c r="AP326" i="14"/>
  <c r="AM326" i="14"/>
  <c r="EJ326" i="14"/>
  <c r="DD326" i="14"/>
  <c r="BX326" i="14"/>
  <c r="AR326" i="14"/>
  <c r="DY326" i="14"/>
  <c r="BM326" i="14"/>
  <c r="BD326" i="14"/>
  <c r="S326" i="14"/>
  <c r="CL326" i="14"/>
  <c r="DE326" i="14"/>
  <c r="AQ326" i="14"/>
  <c r="CA326" i="14"/>
  <c r="DH326" i="14"/>
  <c r="CB326" i="14"/>
  <c r="V326" i="14"/>
  <c r="AA326" i="14"/>
  <c r="EB326" i="14"/>
  <c r="DI326" i="14"/>
  <c r="R326" i="14"/>
  <c r="AU326" i="14"/>
  <c r="AY326" i="14"/>
  <c r="DV326" i="14"/>
  <c r="DM326" i="14"/>
  <c r="DJ326" i="14"/>
  <c r="CN326" i="14"/>
  <c r="AW326" i="14"/>
  <c r="BI326" i="14"/>
  <c r="EM326" i="14"/>
  <c r="DQ326" i="14"/>
  <c r="DR326" i="14"/>
  <c r="CH326" i="14"/>
  <c r="BA326" i="14"/>
  <c r="EK326" i="14"/>
  <c r="BP326" i="14"/>
  <c r="AV326" i="14"/>
  <c r="CT326" i="14"/>
  <c r="AB326" i="14"/>
  <c r="BJ326" i="14"/>
  <c r="BL326" i="14"/>
  <c r="BE326" i="14"/>
  <c r="DC326" i="14"/>
  <c r="DG326" i="14"/>
  <c r="DK326" i="14"/>
  <c r="CG106" i="14"/>
  <c r="AT106" i="14"/>
  <c r="DQ106" i="14"/>
  <c r="P106" i="14"/>
  <c r="AH106" i="14"/>
  <c r="BQ106" i="14"/>
  <c r="T106" i="14"/>
  <c r="EH106" i="14"/>
  <c r="CQ106" i="14"/>
  <c r="CZ106" i="14"/>
  <c r="AO106" i="14"/>
  <c r="AF106" i="14"/>
  <c r="AW106" i="14"/>
  <c r="BM106" i="14"/>
  <c r="BT106" i="14"/>
  <c r="CV106" i="14"/>
  <c r="AY106" i="14"/>
  <c r="CT106" i="14"/>
  <c r="AR106" i="14"/>
  <c r="BC106" i="14"/>
  <c r="ED106" i="14"/>
  <c r="S106" i="14"/>
  <c r="R106" i="14"/>
  <c r="BX106" i="14"/>
  <c r="CP106" i="14"/>
  <c r="EF106" i="14"/>
  <c r="DT106" i="14"/>
  <c r="DX106" i="14"/>
  <c r="W106" i="14"/>
  <c r="U106" i="14"/>
  <c r="DG106" i="14"/>
  <c r="AD106" i="14"/>
  <c r="AL106" i="14"/>
  <c r="EK106" i="14"/>
  <c r="DD106" i="14"/>
  <c r="DN106" i="14"/>
  <c r="N106" i="14"/>
  <c r="AE106" i="14"/>
  <c r="AN106" i="14"/>
  <c r="BP106" i="14"/>
  <c r="BR106" i="14"/>
  <c r="CN106" i="14"/>
  <c r="DM106" i="14"/>
  <c r="BN106" i="14"/>
  <c r="AI106" i="14"/>
  <c r="DL106" i="14"/>
  <c r="DI106" i="14"/>
  <c r="BJ106" i="14"/>
  <c r="BV106" i="14"/>
  <c r="AS106" i="14"/>
  <c r="EB106" i="14"/>
  <c r="Q106" i="14"/>
  <c r="DB106" i="14"/>
  <c r="BH106" i="14"/>
  <c r="EA106" i="14"/>
  <c r="EM106" i="14"/>
  <c r="CC106" i="14"/>
  <c r="BA106" i="14"/>
  <c r="CO106" i="14"/>
  <c r="Y106" i="14"/>
  <c r="CI106" i="14"/>
  <c r="DC106" i="14"/>
  <c r="EL106" i="14"/>
  <c r="AP106" i="14"/>
  <c r="CK106" i="14"/>
  <c r="AK106" i="14"/>
  <c r="BO106" i="14"/>
  <c r="CB106" i="14"/>
  <c r="AZ106" i="14"/>
  <c r="DP106" i="14"/>
  <c r="AA106" i="14"/>
  <c r="CS106" i="14"/>
  <c r="AQ106" i="14"/>
  <c r="DS106" i="14"/>
  <c r="DZ106" i="14"/>
  <c r="BF106" i="14"/>
  <c r="CY106" i="14"/>
  <c r="BU106" i="14"/>
  <c r="AM106" i="14"/>
  <c r="BY106" i="14"/>
  <c r="EJ106" i="14"/>
  <c r="BL106" i="14"/>
  <c r="DO106" i="14"/>
  <c r="AX106" i="14"/>
  <c r="CA106" i="14"/>
  <c r="CJ106" i="14"/>
  <c r="AG106" i="14"/>
  <c r="AU106" i="14"/>
  <c r="DR106" i="14"/>
  <c r="DF106" i="14"/>
  <c r="AJ106" i="14"/>
  <c r="Z106" i="14"/>
  <c r="BI106" i="14"/>
  <c r="EI106" i="14"/>
  <c r="BW106" i="14"/>
  <c r="DK106" i="14"/>
  <c r="CE106" i="14"/>
  <c r="AC106" i="14"/>
  <c r="BB106" i="14"/>
  <c r="DA106" i="14"/>
  <c r="EE106" i="14"/>
  <c r="DJ106" i="14"/>
  <c r="CM106" i="14"/>
  <c r="DW106" i="14"/>
  <c r="AB106" i="14"/>
  <c r="BG106" i="14"/>
  <c r="DY106" i="14"/>
  <c r="EC106" i="14"/>
  <c r="V106" i="14"/>
  <c r="CF106" i="14"/>
  <c r="CD106" i="14"/>
  <c r="BK106" i="14"/>
  <c r="DH106" i="14"/>
  <c r="BZ106" i="14"/>
  <c r="CU106" i="14"/>
  <c r="CH106" i="14"/>
  <c r="CW106" i="14"/>
  <c r="BS106" i="14"/>
  <c r="DE106" i="14"/>
  <c r="DU106" i="14"/>
  <c r="CX106" i="14"/>
  <c r="X106" i="14"/>
  <c r="AV106" i="14"/>
  <c r="EG106" i="14"/>
  <c r="DV106" i="14"/>
  <c r="CR106" i="14"/>
  <c r="BD106" i="14"/>
  <c r="CL106" i="14"/>
  <c r="BE106" i="14"/>
  <c r="DF131" i="14"/>
  <c r="AC131" i="14"/>
  <c r="BD131" i="14"/>
  <c r="CL131" i="14"/>
  <c r="DQ131" i="14"/>
  <c r="BS131" i="14"/>
  <c r="AM131" i="14"/>
  <c r="CB131" i="14"/>
  <c r="DL131" i="14"/>
  <c r="CO131" i="14"/>
  <c r="AT131" i="14"/>
  <c r="CK131" i="14"/>
  <c r="DW131" i="14"/>
  <c r="BI131" i="14"/>
  <c r="AB131" i="14"/>
  <c r="CW131" i="14"/>
  <c r="DJ131" i="14"/>
  <c r="W131" i="14"/>
  <c r="AZ131" i="14"/>
  <c r="Z131" i="14"/>
  <c r="DM131" i="14"/>
  <c r="BG131" i="14"/>
  <c r="Q131" i="14"/>
  <c r="EM131" i="14"/>
  <c r="AH131" i="14"/>
  <c r="DA131" i="14"/>
  <c r="CH131" i="14"/>
  <c r="BM131" i="14"/>
  <c r="N131" i="14"/>
  <c r="EL131" i="14"/>
  <c r="BE131" i="14"/>
  <c r="BY131" i="14"/>
  <c r="CE131" i="14"/>
  <c r="CX131" i="14"/>
  <c r="U131" i="14"/>
  <c r="AV131" i="14"/>
  <c r="BZ131" i="14"/>
  <c r="DI131" i="14"/>
  <c r="BK131" i="14"/>
  <c r="AE131" i="14"/>
  <c r="BR131" i="14"/>
  <c r="DD131" i="14"/>
  <c r="S131" i="14"/>
  <c r="AL131" i="14"/>
  <c r="CF131" i="14"/>
  <c r="DO131" i="14"/>
  <c r="BA131" i="14"/>
  <c r="V131" i="14"/>
  <c r="BX131" i="14"/>
  <c r="DB131" i="14"/>
  <c r="EK131" i="14"/>
  <c r="AR131" i="14"/>
  <c r="CD131" i="14"/>
  <c r="DE131" i="14"/>
  <c r="AY131" i="14"/>
  <c r="BT131" i="14"/>
  <c r="DX131" i="14"/>
  <c r="EA131" i="14"/>
  <c r="BV131" i="14"/>
  <c r="BF131" i="14"/>
  <c r="AG131" i="14"/>
  <c r="AW131" i="14"/>
  <c r="AX131" i="14"/>
  <c r="CA131" i="14"/>
  <c r="DC131" i="14"/>
  <c r="DV131" i="14"/>
  <c r="CP131" i="14"/>
  <c r="EG131" i="14"/>
  <c r="AN131" i="14"/>
  <c r="BW131" i="14"/>
  <c r="T131" i="14"/>
  <c r="BC131" i="14"/>
  <c r="CU131" i="14"/>
  <c r="EB131" i="14"/>
  <c r="CV131" i="14"/>
  <c r="BJ131" i="14"/>
  <c r="AD131" i="14"/>
  <c r="BU131" i="14"/>
  <c r="ED131" i="14"/>
  <c r="AS131" i="14"/>
  <c r="CM131" i="14"/>
  <c r="DZ131" i="14"/>
  <c r="CT131" i="14"/>
  <c r="BP131" i="14"/>
  <c r="AJ131" i="14"/>
  <c r="EC131" i="14"/>
  <c r="EJ131" i="14"/>
  <c r="AQ131" i="14"/>
  <c r="R131" i="14"/>
  <c r="CR131" i="14"/>
  <c r="EH131" i="14"/>
  <c r="AP131" i="14"/>
  <c r="AA131" i="14"/>
  <c r="CY131" i="14"/>
  <c r="CG131" i="14"/>
  <c r="X131" i="14"/>
  <c r="P131" i="14"/>
  <c r="BL131" i="14"/>
  <c r="AU131" i="14"/>
  <c r="BB131" i="14"/>
  <c r="AK131" i="14"/>
  <c r="BH131" i="14"/>
  <c r="AI131" i="14"/>
  <c r="DP131" i="14"/>
  <c r="DK131" i="14"/>
  <c r="AF131" i="14"/>
  <c r="CS131" i="14"/>
  <c r="CC131" i="14"/>
  <c r="CJ131" i="14"/>
  <c r="CQ131" i="14"/>
  <c r="DG131" i="14"/>
  <c r="DS131" i="14"/>
  <c r="CZ131" i="14"/>
  <c r="DN131" i="14"/>
  <c r="DY131" i="14"/>
  <c r="DT131" i="14"/>
  <c r="EE131" i="14"/>
  <c r="DR131" i="14"/>
  <c r="DU131" i="14"/>
  <c r="BN131" i="14"/>
  <c r="EI131" i="14"/>
  <c r="Y131" i="14"/>
  <c r="AO131" i="14"/>
  <c r="BQ131" i="14"/>
  <c r="DH131" i="14"/>
  <c r="CN131" i="14"/>
  <c r="CI131" i="14"/>
  <c r="EF131" i="14"/>
  <c r="BO131" i="14"/>
  <c r="DR311" i="14"/>
  <c r="CL311" i="14"/>
  <c r="CE311" i="14"/>
  <c r="AQ311" i="14"/>
  <c r="BV311" i="14"/>
  <c r="CV311" i="14"/>
  <c r="BT311" i="14"/>
  <c r="CF311" i="14"/>
  <c r="AS311" i="14"/>
  <c r="CR311" i="14"/>
  <c r="EH311" i="14"/>
  <c r="AH311" i="14"/>
  <c r="BS311" i="14"/>
  <c r="CS311" i="14"/>
  <c r="BY311" i="14"/>
  <c r="Y311" i="14"/>
  <c r="DL311" i="14"/>
  <c r="CX311" i="14"/>
  <c r="BP311" i="14"/>
  <c r="AF311" i="14"/>
  <c r="EF311" i="14"/>
  <c r="CY311" i="14"/>
  <c r="EL311" i="14"/>
  <c r="Q311" i="14"/>
  <c r="ED311" i="14"/>
  <c r="DZ311" i="14"/>
  <c r="BA311" i="14"/>
  <c r="CU311" i="14"/>
  <c r="CW311" i="14"/>
  <c r="DM311" i="14"/>
  <c r="BB311" i="14"/>
  <c r="AB311" i="14"/>
  <c r="AO311" i="14"/>
  <c r="DJ311" i="14"/>
  <c r="BN311" i="14"/>
  <c r="AY311" i="14"/>
  <c r="AZ311" i="14"/>
  <c r="CN311" i="14"/>
  <c r="AG311" i="14"/>
  <c r="DP311" i="14"/>
  <c r="CB311" i="14"/>
  <c r="AP311" i="14"/>
  <c r="DQ311" i="14"/>
  <c r="CC311" i="14"/>
  <c r="BE311" i="14"/>
  <c r="DV311" i="14"/>
  <c r="CH311" i="14"/>
  <c r="AN311" i="14"/>
  <c r="DW311" i="14"/>
  <c r="CI311" i="14"/>
  <c r="AW311" i="14"/>
  <c r="DC311" i="14"/>
  <c r="DX311" i="14"/>
  <c r="EA311" i="14"/>
  <c r="BX311" i="14"/>
  <c r="DS311" i="14"/>
  <c r="CO311" i="14"/>
  <c r="DB311" i="14"/>
  <c r="BM311" i="14"/>
  <c r="AI311" i="14"/>
  <c r="DD311" i="14"/>
  <c r="CG311" i="14"/>
  <c r="AM311" i="14"/>
  <c r="DH311" i="14"/>
  <c r="EG311" i="14"/>
  <c r="Z311" i="14"/>
  <c r="DI311" i="14"/>
  <c r="BR311" i="14"/>
  <c r="BK311" i="14"/>
  <c r="DN311" i="14"/>
  <c r="DY311" i="14"/>
  <c r="X311" i="14"/>
  <c r="DO311" i="14"/>
  <c r="N311" i="14"/>
  <c r="BC311" i="14"/>
  <c r="EI311" i="14"/>
  <c r="BW311" i="14"/>
  <c r="BJ311" i="14"/>
  <c r="AU311" i="14"/>
  <c r="CM311" i="14"/>
  <c r="S311" i="14"/>
  <c r="CT311" i="14"/>
  <c r="BO311" i="14"/>
  <c r="AA311" i="14"/>
  <c r="AR311" i="14"/>
  <c r="DT311" i="14"/>
  <c r="U311" i="14"/>
  <c r="CZ311" i="14"/>
  <c r="BF311" i="14"/>
  <c r="R311" i="14"/>
  <c r="DA311" i="14"/>
  <c r="T311" i="14"/>
  <c r="AE311" i="14"/>
  <c r="DF311" i="14"/>
  <c r="BD311" i="14"/>
  <c r="P311" i="14"/>
  <c r="DG311" i="14"/>
  <c r="EJ311" i="14"/>
  <c r="W311" i="14"/>
  <c r="AL311" i="14"/>
  <c r="AT311" i="14"/>
  <c r="AD311" i="14"/>
  <c r="BU311" i="14"/>
  <c r="V311" i="14"/>
  <c r="DK311" i="14"/>
  <c r="BG311" i="14"/>
  <c r="AC311" i="14"/>
  <c r="CK311" i="14"/>
  <c r="AV311" i="14"/>
  <c r="AK311" i="14"/>
  <c r="BI311" i="14"/>
  <c r="CA311" i="14"/>
  <c r="CJ311" i="14"/>
  <c r="BH311" i="14"/>
  <c r="EM311" i="14"/>
  <c r="DE311" i="14"/>
  <c r="DU311" i="14"/>
  <c r="AJ311" i="14"/>
  <c r="AX311" i="14"/>
  <c r="BQ311" i="14"/>
  <c r="CQ311" i="14"/>
  <c r="EK311" i="14"/>
  <c r="EE311" i="14"/>
  <c r="CD311" i="14"/>
  <c r="EB311" i="14"/>
  <c r="BZ311" i="14"/>
  <c r="EC311" i="14"/>
  <c r="BL311" i="14"/>
  <c r="CP311" i="14"/>
  <c r="W313" i="14"/>
  <c r="BB313" i="14"/>
  <c r="CH313" i="14"/>
  <c r="DU313" i="14"/>
  <c r="DD313" i="14"/>
  <c r="BS313" i="14"/>
  <c r="EK313" i="14"/>
  <c r="BU313" i="14"/>
  <c r="AZ313" i="14"/>
  <c r="BN313" i="14"/>
  <c r="CT313" i="14"/>
  <c r="DI313" i="14"/>
  <c r="S313" i="14"/>
  <c r="CA313" i="14"/>
  <c r="N313" i="14"/>
  <c r="DS313" i="14"/>
  <c r="Q313" i="14"/>
  <c r="CB313" i="14"/>
  <c r="EE313" i="14"/>
  <c r="EG313" i="14"/>
  <c r="AC313" i="14"/>
  <c r="CM313" i="14"/>
  <c r="BK313" i="14"/>
  <c r="BE313" i="14"/>
  <c r="EF313" i="14"/>
  <c r="BT313" i="14"/>
  <c r="BC313" i="14"/>
  <c r="AW313" i="14"/>
  <c r="CE313" i="14"/>
  <c r="BP313" i="14"/>
  <c r="CU313" i="14"/>
  <c r="CF313" i="14"/>
  <c r="EL313" i="14"/>
  <c r="DK313" i="14"/>
  <c r="BZ313" i="14"/>
  <c r="AN313" i="14"/>
  <c r="EB313" i="14"/>
  <c r="DN313" i="14"/>
  <c r="BI313" i="14"/>
  <c r="CG313" i="14"/>
  <c r="DT313" i="14"/>
  <c r="DF313" i="14"/>
  <c r="CL313" i="14"/>
  <c r="AX313" i="14"/>
  <c r="BX313" i="14"/>
  <c r="DV313" i="14"/>
  <c r="BQ313" i="14"/>
  <c r="DA313" i="14"/>
  <c r="DX313" i="14"/>
  <c r="BL313" i="14"/>
  <c r="BF313" i="14"/>
  <c r="CS313" i="14"/>
  <c r="EI313" i="14"/>
  <c r="BW313" i="14"/>
  <c r="CN313" i="14"/>
  <c r="BM313" i="14"/>
  <c r="BD313" i="14"/>
  <c r="DW313" i="14"/>
  <c r="AB313" i="14"/>
  <c r="DE313" i="14"/>
  <c r="BA313" i="14"/>
  <c r="DZ313" i="14"/>
  <c r="EM313" i="14"/>
  <c r="BY313" i="14"/>
  <c r="AM313" i="14"/>
  <c r="ED313" i="14"/>
  <c r="CX313" i="14"/>
  <c r="BR313" i="14"/>
  <c r="AQ313" i="14"/>
  <c r="CY313" i="14"/>
  <c r="AL313" i="14"/>
  <c r="CC313" i="14"/>
  <c r="DQ313" i="14"/>
  <c r="BH313" i="14"/>
  <c r="DJ313" i="14"/>
  <c r="CD313" i="14"/>
  <c r="DR313" i="14"/>
  <c r="AU313" i="14"/>
  <c r="CZ313" i="14"/>
  <c r="AY313" i="14"/>
  <c r="DG313" i="14"/>
  <c r="AV313" i="14"/>
  <c r="DO313" i="14"/>
  <c r="T313" i="14"/>
  <c r="CK313" i="14"/>
  <c r="BG313" i="14"/>
  <c r="CV313" i="14"/>
  <c r="EJ313" i="14"/>
  <c r="DP313" i="14"/>
  <c r="DM313" i="14"/>
  <c r="AO313" i="14"/>
  <c r="EH313" i="14"/>
  <c r="CW313" i="14"/>
  <c r="AT313" i="14"/>
  <c r="EA313" i="14"/>
  <c r="R313" i="14"/>
  <c r="AR313" i="14"/>
  <c r="EC313" i="14"/>
  <c r="CO313" i="14"/>
  <c r="DY313" i="14"/>
  <c r="DH313" i="14"/>
  <c r="AP313" i="14"/>
  <c r="AH313" i="14"/>
  <c r="Z313" i="14"/>
  <c r="BO313" i="14"/>
  <c r="AE313" i="14"/>
  <c r="AA313" i="14"/>
  <c r="DL313" i="14"/>
  <c r="AI313" i="14"/>
  <c r="AG313" i="14"/>
  <c r="AS313" i="14"/>
  <c r="Y313" i="14"/>
  <c r="U313" i="14"/>
  <c r="BJ313" i="14"/>
  <c r="CI313" i="14"/>
  <c r="BV313" i="14"/>
  <c r="CQ313" i="14"/>
  <c r="CR313" i="14"/>
  <c r="DC313" i="14"/>
  <c r="CJ313" i="14"/>
  <c r="AJ313" i="14"/>
  <c r="CP313" i="14"/>
  <c r="AF313" i="14"/>
  <c r="V313" i="14"/>
  <c r="X313" i="14"/>
  <c r="DB313" i="14"/>
  <c r="P313" i="14"/>
  <c r="AD313" i="14"/>
  <c r="AK313" i="14"/>
  <c r="BN277" i="14"/>
  <c r="BR277" i="14"/>
  <c r="BF277" i="14"/>
  <c r="BJ277" i="14"/>
  <c r="AX277" i="14"/>
  <c r="BB277" i="14"/>
  <c r="N277" i="14"/>
  <c r="BZ277" i="14"/>
  <c r="DZ277" i="14"/>
  <c r="ED277" i="14"/>
  <c r="DR277" i="14"/>
  <c r="DV277" i="14"/>
  <c r="DJ277" i="14"/>
  <c r="DN277" i="14"/>
  <c r="EM277" i="14"/>
  <c r="BT277" i="14"/>
  <c r="CT277" i="14"/>
  <c r="CL277" i="14"/>
  <c r="CD277" i="14"/>
  <c r="EL277" i="14"/>
  <c r="AH277" i="14"/>
  <c r="Z277" i="14"/>
  <c r="R277" i="14"/>
  <c r="U277" i="14"/>
  <c r="CU277" i="14"/>
  <c r="CM277" i="14"/>
  <c r="CE277" i="14"/>
  <c r="EH277" i="14"/>
  <c r="AM277" i="14"/>
  <c r="AI277" i="14"/>
  <c r="AG277" i="14"/>
  <c r="DM277" i="14"/>
  <c r="BM277" i="14"/>
  <c r="DT277" i="14"/>
  <c r="BE277" i="14"/>
  <c r="CN277" i="14"/>
  <c r="AW277" i="14"/>
  <c r="BH277" i="14"/>
  <c r="DB277" i="14"/>
  <c r="AP277" i="14"/>
  <c r="DY277" i="14"/>
  <c r="EB277" i="14"/>
  <c r="DQ277" i="14"/>
  <c r="CV277" i="14"/>
  <c r="DI277" i="14"/>
  <c r="BP277" i="14"/>
  <c r="AK277" i="14"/>
  <c r="AS277" i="14"/>
  <c r="CR277" i="14"/>
  <c r="CJ277" i="14"/>
  <c r="CB277" i="14"/>
  <c r="DG277" i="14"/>
  <c r="AF277" i="14"/>
  <c r="X277" i="14"/>
  <c r="P277" i="14"/>
  <c r="AJ277" i="14"/>
  <c r="CS277" i="14"/>
  <c r="CK277" i="14"/>
  <c r="CC277" i="14"/>
  <c r="DC277" i="14"/>
  <c r="AE277" i="14"/>
  <c r="AA277" i="14"/>
  <c r="Y277" i="14"/>
  <c r="BA277" i="14"/>
  <c r="BL277" i="14"/>
  <c r="EJ277" i="14"/>
  <c r="BD277" i="14"/>
  <c r="DD277" i="14"/>
  <c r="AV277" i="14"/>
  <c r="BX277" i="14"/>
  <c r="DF277" i="14"/>
  <c r="AT277" i="14"/>
  <c r="DX277" i="14"/>
  <c r="DL277" i="14"/>
  <c r="DP277" i="14"/>
  <c r="CF277" i="14"/>
  <c r="DH277" i="14"/>
  <c r="AZ277" i="14"/>
  <c r="CZ277" i="14"/>
  <c r="AN277" i="14"/>
  <c r="CX277" i="14"/>
  <c r="CP277" i="14"/>
  <c r="CH277" i="14"/>
  <c r="CA277" i="14"/>
  <c r="AL277" i="14"/>
  <c r="AD277" i="14"/>
  <c r="V277" i="14"/>
  <c r="AC277" i="14"/>
  <c r="CY277" i="14"/>
  <c r="CQ277" i="14"/>
  <c r="CI277" i="14"/>
  <c r="BW277" i="14"/>
  <c r="W277" i="14"/>
  <c r="S277" i="14"/>
  <c r="Q277" i="14"/>
  <c r="AO277" i="14"/>
  <c r="BG277" i="14"/>
  <c r="EG277" i="14"/>
  <c r="DS277" i="14"/>
  <c r="EI277" i="14"/>
  <c r="DE277" i="14"/>
  <c r="CW277" i="14"/>
  <c r="CO277" i="14"/>
  <c r="EF277" i="14"/>
  <c r="BK277" i="14"/>
  <c r="BV277" i="14"/>
  <c r="DW277" i="14"/>
  <c r="T277" i="14"/>
  <c r="BY277" i="14"/>
  <c r="BQ277" i="14"/>
  <c r="BI277" i="14"/>
  <c r="DA277" i="14"/>
  <c r="BS277" i="14"/>
  <c r="BC277" i="14"/>
  <c r="EE277" i="14"/>
  <c r="DO277" i="14"/>
  <c r="EK277" i="14"/>
  <c r="EC277" i="14"/>
  <c r="DU277" i="14"/>
  <c r="BU277" i="14"/>
  <c r="DK277" i="14"/>
  <c r="AQ277" i="14"/>
  <c r="BO277" i="14"/>
  <c r="AR277" i="14"/>
  <c r="CG277" i="14"/>
  <c r="AY277" i="14"/>
  <c r="AU277" i="14"/>
  <c r="EA277" i="14"/>
  <c r="AB277" i="14"/>
  <c r="AY310" i="14"/>
  <c r="EF310" i="14"/>
  <c r="DL310" i="14"/>
  <c r="CM310" i="14"/>
  <c r="AZ310" i="14"/>
  <c r="CR310" i="14"/>
  <c r="CS310" i="14"/>
  <c r="DM310" i="14"/>
  <c r="CB310" i="14"/>
  <c r="BT310" i="14"/>
  <c r="DW310" i="14"/>
  <c r="CI310" i="14"/>
  <c r="BK310" i="14"/>
  <c r="W310" i="14"/>
  <c r="DI310" i="14"/>
  <c r="DU310" i="14"/>
  <c r="AS310" i="14"/>
  <c r="DN310" i="14"/>
  <c r="AT310" i="14"/>
  <c r="DP310" i="14"/>
  <c r="AO310" i="14"/>
  <c r="DB310" i="14"/>
  <c r="AP310" i="14"/>
  <c r="DH310" i="14"/>
  <c r="AK310" i="14"/>
  <c r="DF310" i="14"/>
  <c r="AL310" i="14"/>
  <c r="CZ310" i="14"/>
  <c r="AH310" i="14"/>
  <c r="BN310" i="14"/>
  <c r="AX310" i="14"/>
  <c r="AB310" i="14"/>
  <c r="BW310" i="14"/>
  <c r="AI310" i="14"/>
  <c r="DT310" i="14"/>
  <c r="BX310" i="14"/>
  <c r="AJ310" i="14"/>
  <c r="DY310" i="14"/>
  <c r="CH310" i="14"/>
  <c r="DX310" i="14"/>
  <c r="EE310" i="14"/>
  <c r="AC310" i="14"/>
  <c r="AU310" i="14"/>
  <c r="AA310" i="14"/>
  <c r="DE310" i="14"/>
  <c r="V310" i="14"/>
  <c r="BJ310" i="14"/>
  <c r="EK310" i="14"/>
  <c r="EH310" i="14"/>
  <c r="BF310" i="14"/>
  <c r="CW310" i="14"/>
  <c r="EL310" i="14"/>
  <c r="BB310" i="14"/>
  <c r="CG310" i="14"/>
  <c r="BM310" i="14"/>
  <c r="DJ310" i="14"/>
  <c r="CX310" i="14"/>
  <c r="BO310" i="14"/>
  <c r="S310" i="14"/>
  <c r="DD310" i="14"/>
  <c r="BP310" i="14"/>
  <c r="T310" i="14"/>
  <c r="BD310" i="14"/>
  <c r="CJ310" i="14"/>
  <c r="BL310" i="14"/>
  <c r="DO310" i="14"/>
  <c r="CA310" i="14"/>
  <c r="AM310" i="14"/>
  <c r="AD310" i="14"/>
  <c r="BY310" i="14"/>
  <c r="ED310" i="14"/>
  <c r="N310" i="14"/>
  <c r="BU310" i="14"/>
  <c r="DR310" i="14"/>
  <c r="R310" i="14"/>
  <c r="BQ310" i="14"/>
  <c r="DV310" i="14"/>
  <c r="CQ310" i="14"/>
  <c r="AG310" i="14"/>
  <c r="DZ310" i="14"/>
  <c r="CC310" i="14"/>
  <c r="BG310" i="14"/>
  <c r="EJ310" i="14"/>
  <c r="CV310" i="14"/>
  <c r="BH310" i="14"/>
  <c r="EA310" i="14"/>
  <c r="AN310" i="14"/>
  <c r="X310" i="14"/>
  <c r="CK310" i="14"/>
  <c r="DG310" i="14"/>
  <c r="BS310" i="14"/>
  <c r="Y310" i="14"/>
  <c r="AV310" i="14"/>
  <c r="BI310" i="14"/>
  <c r="CP310" i="14"/>
  <c r="EI310" i="14"/>
  <c r="BE310" i="14"/>
  <c r="CD310" i="14"/>
  <c r="DS310" i="14"/>
  <c r="BA310" i="14"/>
  <c r="CN310" i="14"/>
  <c r="DC310" i="14"/>
  <c r="CT310" i="14"/>
  <c r="CE310" i="14"/>
  <c r="Z310" i="14"/>
  <c r="EB310" i="14"/>
  <c r="EC310" i="14"/>
  <c r="BC310" i="14"/>
  <c r="BZ310" i="14"/>
  <c r="DQ310" i="14"/>
  <c r="AF310" i="14"/>
  <c r="CF310" i="14"/>
  <c r="P310" i="14"/>
  <c r="DK310" i="14"/>
  <c r="EG310" i="14"/>
  <c r="AE310" i="14"/>
  <c r="AW310" i="14"/>
  <c r="AR310" i="14"/>
  <c r="EM310" i="14"/>
  <c r="CO310" i="14"/>
  <c r="Q310" i="14"/>
  <c r="BR310" i="14"/>
  <c r="CL310" i="14"/>
  <c r="CY310" i="14"/>
  <c r="U310" i="14"/>
  <c r="AQ310" i="14"/>
  <c r="BV310" i="14"/>
  <c r="DA310" i="14"/>
  <c r="CU310" i="14"/>
  <c r="CH224" i="14"/>
  <c r="BC224" i="14"/>
  <c r="CU224" i="14"/>
  <c r="BP224" i="14"/>
  <c r="AS224" i="14"/>
  <c r="V224" i="14"/>
  <c r="CG224" i="14"/>
  <c r="P224" i="14"/>
  <c r="CF224" i="14"/>
  <c r="BQ224" i="14"/>
  <c r="AD224" i="14"/>
  <c r="EG224" i="14"/>
  <c r="AU224" i="14"/>
  <c r="AI224" i="14"/>
  <c r="Q224" i="14"/>
  <c r="AE224" i="14"/>
  <c r="CL224" i="14"/>
  <c r="BG224" i="14"/>
  <c r="AB224" i="14"/>
  <c r="CI224" i="14"/>
  <c r="AV224" i="14"/>
  <c r="DO224" i="14"/>
  <c r="DD224" i="14"/>
  <c r="BT224" i="14"/>
  <c r="BE224" i="14"/>
  <c r="DC224" i="14"/>
  <c r="AW224" i="14"/>
  <c r="S224" i="14"/>
  <c r="BM224" i="14"/>
  <c r="DS224" i="14"/>
  <c r="BX224" i="14"/>
  <c r="DQ224" i="14"/>
  <c r="EL224" i="14"/>
  <c r="DM224" i="14"/>
  <c r="CM224" i="14"/>
  <c r="BH224" i="14"/>
  <c r="CA224" i="14"/>
  <c r="ED224" i="14"/>
  <c r="EC224" i="14"/>
  <c r="DT224" i="14"/>
  <c r="EJ224" i="14"/>
  <c r="CX224" i="14"/>
  <c r="BS224" i="14"/>
  <c r="AF224" i="14"/>
  <c r="CE224" i="14"/>
  <c r="AZ224" i="14"/>
  <c r="DW224" i="14"/>
  <c r="DN224" i="14"/>
  <c r="BA224" i="14"/>
  <c r="CV224" i="14"/>
  <c r="U224" i="14"/>
  <c r="AO224" i="14"/>
  <c r="CK224" i="14"/>
  <c r="BF224" i="14"/>
  <c r="EA224" i="14"/>
  <c r="DR224" i="14"/>
  <c r="DI224" i="14"/>
  <c r="AR224" i="14"/>
  <c r="EH224" i="14"/>
  <c r="DG224" i="14"/>
  <c r="CY224" i="14"/>
  <c r="BL224" i="14"/>
  <c r="W224" i="14"/>
  <c r="BZ224" i="14"/>
  <c r="EK224" i="14"/>
  <c r="DH224" i="14"/>
  <c r="CO224" i="14"/>
  <c r="DP224" i="14"/>
  <c r="N224" i="14"/>
  <c r="BK224" i="14"/>
  <c r="DA224" i="14"/>
  <c r="BY224" i="14"/>
  <c r="CC224" i="14"/>
  <c r="DK224" i="14"/>
  <c r="AM224" i="14"/>
  <c r="BO224" i="14"/>
  <c r="CQ224" i="14"/>
  <c r="EE224" i="14"/>
  <c r="DU224" i="14"/>
  <c r="BB224" i="14"/>
  <c r="CZ224" i="14"/>
  <c r="AH224" i="14"/>
  <c r="DB224" i="14"/>
  <c r="DE224" i="14"/>
  <c r="X224" i="14"/>
  <c r="Y224" i="14"/>
  <c r="BI224" i="14"/>
  <c r="BN224" i="14"/>
  <c r="BV224" i="14"/>
  <c r="DX224" i="14"/>
  <c r="AY224" i="14"/>
  <c r="EM224" i="14"/>
  <c r="AA224" i="14"/>
  <c r="EB224" i="14"/>
  <c r="AG224" i="14"/>
  <c r="BU224" i="14"/>
  <c r="CW224" i="14"/>
  <c r="BR224" i="14"/>
  <c r="DF224" i="14"/>
  <c r="EI224" i="14"/>
  <c r="AP224" i="14"/>
  <c r="AL224" i="14"/>
  <c r="AX224" i="14"/>
  <c r="AQ224" i="14"/>
  <c r="CT224" i="14"/>
  <c r="AJ224" i="14"/>
  <c r="BD224" i="14"/>
  <c r="DV224" i="14"/>
  <c r="CJ224" i="14"/>
  <c r="CB224" i="14"/>
  <c r="DL224" i="14"/>
  <c r="BJ224" i="14"/>
  <c r="EF224" i="14"/>
  <c r="DZ224" i="14"/>
  <c r="CP224" i="14"/>
  <c r="AN224" i="14"/>
  <c r="CN224" i="14"/>
  <c r="CS224" i="14"/>
  <c r="AK224" i="14"/>
  <c r="DY224" i="14"/>
  <c r="CD224" i="14"/>
  <c r="T224" i="14"/>
  <c r="AT224" i="14"/>
  <c r="AC224" i="14"/>
  <c r="Z224" i="14"/>
  <c r="R224" i="14"/>
  <c r="CR224" i="14"/>
  <c r="DJ224" i="14"/>
  <c r="BW224" i="14"/>
  <c r="CH199" i="14"/>
  <c r="BS199" i="14"/>
  <c r="BB199" i="14"/>
  <c r="BY199" i="14"/>
  <c r="V199" i="14"/>
  <c r="BX199" i="14"/>
  <c r="DN199" i="14"/>
  <c r="DP199" i="14"/>
  <c r="CO199" i="14"/>
  <c r="AF199" i="14"/>
  <c r="BI199" i="14"/>
  <c r="AL199" i="14"/>
  <c r="AC199" i="14"/>
  <c r="AR199" i="14"/>
  <c r="DR199" i="14"/>
  <c r="EF199" i="14"/>
  <c r="CB199" i="14"/>
  <c r="DX199" i="14"/>
  <c r="AV199" i="14"/>
  <c r="EE199" i="14"/>
  <c r="P199" i="14"/>
  <c r="ED199" i="14"/>
  <c r="DV199" i="14"/>
  <c r="DT199" i="14"/>
  <c r="DG199" i="14"/>
  <c r="AU199" i="14"/>
  <c r="EJ199" i="14"/>
  <c r="EH199" i="14"/>
  <c r="DE199" i="14"/>
  <c r="DC199" i="14"/>
  <c r="AI199" i="14"/>
  <c r="R199" i="14"/>
  <c r="AD199" i="14"/>
  <c r="DM199" i="14"/>
  <c r="AK199" i="14"/>
  <c r="CJ199" i="14"/>
  <c r="BT199" i="14"/>
  <c r="EC199" i="14"/>
  <c r="Q199" i="14"/>
  <c r="EB199" i="14"/>
  <c r="CL199" i="14"/>
  <c r="DY199" i="14"/>
  <c r="BF199" i="14"/>
  <c r="BL199" i="14"/>
  <c r="Z199" i="14"/>
  <c r="BR199" i="14"/>
  <c r="CC199" i="14"/>
  <c r="U199" i="14"/>
  <c r="DQ199" i="14"/>
  <c r="BV199" i="14"/>
  <c r="DA199" i="14"/>
  <c r="AM199" i="14"/>
  <c r="CK199" i="14"/>
  <c r="AS199" i="14"/>
  <c r="DB199" i="14"/>
  <c r="DH199" i="14"/>
  <c r="CN199" i="14"/>
  <c r="CS199" i="14"/>
  <c r="BH199" i="14"/>
  <c r="CR199" i="14"/>
  <c r="AB199" i="14"/>
  <c r="CY199" i="14"/>
  <c r="EL199" i="14"/>
  <c r="AQ199" i="14"/>
  <c r="BK199" i="14"/>
  <c r="EA199" i="14"/>
  <c r="BC199" i="14"/>
  <c r="DZ199" i="14"/>
  <c r="BG199" i="14"/>
  <c r="S199" i="14"/>
  <c r="BO199" i="14"/>
  <c r="DK199" i="14"/>
  <c r="DO199" i="14"/>
  <c r="DS199" i="14"/>
  <c r="CZ199" i="14"/>
  <c r="AN199" i="14"/>
  <c r="EI199" i="14"/>
  <c r="T199" i="14"/>
  <c r="CP199" i="14"/>
  <c r="DF199" i="14"/>
  <c r="BJ199" i="14"/>
  <c r="BZ199" i="14"/>
  <c r="AT199" i="14"/>
  <c r="CW199" i="14"/>
  <c r="BQ199" i="14"/>
  <c r="CG199" i="14"/>
  <c r="EG199" i="14"/>
  <c r="X199" i="14"/>
  <c r="Y199" i="14"/>
  <c r="CA199" i="14"/>
  <c r="DD199" i="14"/>
  <c r="CT199" i="14"/>
  <c r="DJ199" i="14"/>
  <c r="BN199" i="14"/>
  <c r="CD199" i="14"/>
  <c r="AH199" i="14"/>
  <c r="AX199" i="14"/>
  <c r="EK199" i="14"/>
  <c r="DI199" i="14"/>
  <c r="BM199" i="14"/>
  <c r="BU199" i="14"/>
  <c r="AW199" i="14"/>
  <c r="BE199" i="14"/>
  <c r="AG199" i="14"/>
  <c r="AO199" i="14"/>
  <c r="CX199" i="14"/>
  <c r="BW199" i="14"/>
  <c r="CV199" i="14"/>
  <c r="DL199" i="14"/>
  <c r="BP199" i="14"/>
  <c r="CF199" i="14"/>
  <c r="AJ199" i="14"/>
  <c r="AZ199" i="14"/>
  <c r="EM199" i="14"/>
  <c r="N199" i="14"/>
  <c r="CQ199" i="14"/>
  <c r="AE199" i="14"/>
  <c r="CI199" i="14"/>
  <c r="W199" i="14"/>
  <c r="CM199" i="14"/>
  <c r="AA199" i="14"/>
  <c r="CU199" i="14"/>
  <c r="CE199" i="14"/>
  <c r="DU199" i="14"/>
  <c r="BA199" i="14"/>
  <c r="BD199" i="14"/>
  <c r="DW199" i="14"/>
  <c r="AP199" i="14"/>
  <c r="AY199" i="14"/>
  <c r="CZ309" i="14"/>
  <c r="DK309" i="14"/>
  <c r="DX309" i="14"/>
  <c r="EI309" i="14"/>
  <c r="DP309" i="14"/>
  <c r="EA309" i="14"/>
  <c r="R309" i="14"/>
  <c r="CD309" i="14"/>
  <c r="BT309" i="14"/>
  <c r="CE309" i="14"/>
  <c r="CR309" i="14"/>
  <c r="DC309" i="14"/>
  <c r="CJ309" i="14"/>
  <c r="CU309" i="14"/>
  <c r="Q309" i="14"/>
  <c r="CC309" i="14"/>
  <c r="N309" i="14"/>
  <c r="AL309" i="14"/>
  <c r="AD309" i="14"/>
  <c r="DO309" i="14"/>
  <c r="BA309" i="14"/>
  <c r="BY309" i="14"/>
  <c r="BQ309" i="14"/>
  <c r="DS309" i="14"/>
  <c r="EL309" i="14"/>
  <c r="AM309" i="14"/>
  <c r="AE309" i="14"/>
  <c r="EJ309" i="14"/>
  <c r="BR309" i="14"/>
  <c r="BW309" i="14"/>
  <c r="BL309" i="14"/>
  <c r="AV309" i="14"/>
  <c r="DG309" i="14"/>
  <c r="AZ309" i="14"/>
  <c r="EE309" i="14"/>
  <c r="DT309" i="14"/>
  <c r="DW309" i="14"/>
  <c r="BH309" i="14"/>
  <c r="V309" i="14"/>
  <c r="CH309" i="14"/>
  <c r="CA309" i="14"/>
  <c r="AJ309" i="14"/>
  <c r="CY309" i="14"/>
  <c r="DD309" i="14"/>
  <c r="CQ309" i="14"/>
  <c r="AR309" i="14"/>
  <c r="AC309" i="14"/>
  <c r="CO309" i="14"/>
  <c r="S309" i="14"/>
  <c r="AQ309" i="14"/>
  <c r="AI309" i="14"/>
  <c r="CI309" i="14"/>
  <c r="T309" i="14"/>
  <c r="CN309" i="14"/>
  <c r="AB309" i="14"/>
  <c r="CM309" i="14"/>
  <c r="U309" i="14"/>
  <c r="AS309" i="14"/>
  <c r="AK309" i="14"/>
  <c r="DL309" i="14"/>
  <c r="BJ309" i="14"/>
  <c r="BO309" i="14"/>
  <c r="BD309" i="14"/>
  <c r="BN309" i="14"/>
  <c r="DM309" i="14"/>
  <c r="EK309" i="14"/>
  <c r="EC309" i="14"/>
  <c r="DN309" i="14"/>
  <c r="CG309" i="14"/>
  <c r="DE309" i="14"/>
  <c r="CW309" i="14"/>
  <c r="DU309" i="14"/>
  <c r="AF309" i="14"/>
  <c r="W309" i="14"/>
  <c r="BS309" i="14"/>
  <c r="AA309" i="14"/>
  <c r="AG309" i="14"/>
  <c r="CF309" i="14"/>
  <c r="AY309" i="14"/>
  <c r="BF309" i="14"/>
  <c r="DB309" i="14"/>
  <c r="DZ309" i="14"/>
  <c r="DR309" i="14"/>
  <c r="AX309" i="14"/>
  <c r="BV309" i="14"/>
  <c r="CT309" i="14"/>
  <c r="CL309" i="14"/>
  <c r="AW309" i="14"/>
  <c r="EG309" i="14"/>
  <c r="Z309" i="14"/>
  <c r="AO309" i="14"/>
  <c r="BE309" i="14"/>
  <c r="EH309" i="14"/>
  <c r="EB309" i="14"/>
  <c r="CV309" i="14"/>
  <c r="CB309" i="14"/>
  <c r="AP309" i="14"/>
  <c r="DA309" i="14"/>
  <c r="DY309" i="14"/>
  <c r="DQ309" i="14"/>
  <c r="BB309" i="14"/>
  <c r="BU309" i="14"/>
  <c r="CS309" i="14"/>
  <c r="CK309" i="14"/>
  <c r="BI309" i="14"/>
  <c r="EM309" i="14"/>
  <c r="X309" i="14"/>
  <c r="AU309" i="14"/>
  <c r="BK309" i="14"/>
  <c r="EF309" i="14"/>
  <c r="Y309" i="14"/>
  <c r="AT309" i="14"/>
  <c r="AN309" i="14"/>
  <c r="DJ309" i="14"/>
  <c r="DI309" i="14"/>
  <c r="BG309" i="14"/>
  <c r="P309" i="14"/>
  <c r="DF309" i="14"/>
  <c r="BZ309" i="14"/>
  <c r="AH309" i="14"/>
  <c r="BX309" i="14"/>
  <c r="ED309" i="14"/>
  <c r="CX309" i="14"/>
  <c r="BC309" i="14"/>
  <c r="BP309" i="14"/>
  <c r="DH309" i="14"/>
  <c r="DV309" i="14"/>
  <c r="CP309" i="14"/>
  <c r="BM309" i="14"/>
  <c r="BG355" i="14"/>
  <c r="AA355" i="14"/>
  <c r="AE355" i="14"/>
  <c r="S355" i="14"/>
  <c r="W355" i="14"/>
  <c r="AQ355" i="14"/>
  <c r="AU355" i="14"/>
  <c r="BH355" i="14"/>
  <c r="CI355" i="14"/>
  <c r="BV355" i="14"/>
  <c r="CG355" i="14"/>
  <c r="BN355" i="14"/>
  <c r="DZ355" i="14"/>
  <c r="BK355" i="14"/>
  <c r="DI355" i="14"/>
  <c r="CV355" i="14"/>
  <c r="CA355" i="14"/>
  <c r="CS355" i="14"/>
  <c r="AG355" i="14"/>
  <c r="DR355" i="14"/>
  <c r="AB355" i="14"/>
  <c r="DN355" i="14"/>
  <c r="DA355" i="14"/>
  <c r="U355" i="14"/>
  <c r="BL355" i="14"/>
  <c r="DX355" i="14"/>
  <c r="EI355" i="14"/>
  <c r="BQ355" i="14"/>
  <c r="BO355" i="14"/>
  <c r="CH355" i="14"/>
  <c r="EE355" i="14"/>
  <c r="CU355" i="14"/>
  <c r="BF355" i="14"/>
  <c r="Z355" i="14"/>
  <c r="AD355" i="14"/>
  <c r="R355" i="14"/>
  <c r="V355" i="14"/>
  <c r="AP355" i="14"/>
  <c r="CK355" i="14"/>
  <c r="CE355" i="14"/>
  <c r="BB355" i="14"/>
  <c r="EF355" i="14"/>
  <c r="AJ355" i="14"/>
  <c r="BR355" i="14"/>
  <c r="ED355" i="14"/>
  <c r="EC355" i="14"/>
  <c r="CB355" i="14"/>
  <c r="BW355" i="14"/>
  <c r="AT355" i="14"/>
  <c r="DE355" i="14"/>
  <c r="AS355" i="14"/>
  <c r="CJ355" i="14"/>
  <c r="DJ355" i="14"/>
  <c r="CO355" i="14"/>
  <c r="BT355" i="14"/>
  <c r="BX355" i="14"/>
  <c r="CN355" i="14"/>
  <c r="DT355" i="14"/>
  <c r="DF355" i="14"/>
  <c r="DO355" i="14"/>
  <c r="EA355" i="14"/>
  <c r="BU355" i="14"/>
  <c r="BI355" i="14"/>
  <c r="CD355" i="14"/>
  <c r="CM355" i="14"/>
  <c r="BE355" i="14"/>
  <c r="Y355" i="14"/>
  <c r="AK355" i="14"/>
  <c r="Q355" i="14"/>
  <c r="AC355" i="14"/>
  <c r="AO355" i="14"/>
  <c r="CQ355" i="14"/>
  <c r="AX355" i="14"/>
  <c r="DL355" i="14"/>
  <c r="DG355" i="14"/>
  <c r="CT355" i="14"/>
  <c r="AH355" i="14"/>
  <c r="DS355" i="14"/>
  <c r="AR355" i="14"/>
  <c r="BC355" i="14"/>
  <c r="EG355" i="14"/>
  <c r="BA355" i="14"/>
  <c r="BM355" i="14"/>
  <c r="DY355" i="14"/>
  <c r="DV355" i="14"/>
  <c r="CC355" i="14"/>
  <c r="CF355" i="14"/>
  <c r="EL355" i="14"/>
  <c r="CR355" i="14"/>
  <c r="AF355" i="14"/>
  <c r="CP355" i="14"/>
  <c r="CY355" i="14"/>
  <c r="DB355" i="14"/>
  <c r="DQ355" i="14"/>
  <c r="AZ355" i="14"/>
  <c r="EM355" i="14"/>
  <c r="AI355" i="14"/>
  <c r="X355" i="14"/>
  <c r="AN355" i="14"/>
  <c r="BZ355" i="14"/>
  <c r="AY355" i="14"/>
  <c r="BY355" i="14"/>
  <c r="EH355" i="14"/>
  <c r="AW355" i="14"/>
  <c r="BS355" i="14"/>
  <c r="BP355" i="14"/>
  <c r="BJ355" i="14"/>
  <c r="CX355" i="14"/>
  <c r="DU355" i="14"/>
  <c r="EK355" i="14"/>
  <c r="N355" i="14"/>
  <c r="AM355" i="14"/>
  <c r="DW355" i="14"/>
  <c r="CL355" i="14"/>
  <c r="P355" i="14"/>
  <c r="DH355" i="14"/>
  <c r="AL355" i="14"/>
  <c r="CZ355" i="14"/>
  <c r="CW355" i="14"/>
  <c r="DD355" i="14"/>
  <c r="DM355" i="14"/>
  <c r="DP355" i="14"/>
  <c r="DK355" i="14"/>
  <c r="BD355" i="14"/>
  <c r="T355" i="14"/>
  <c r="EJ355" i="14"/>
  <c r="AV355" i="14"/>
  <c r="DC355" i="14"/>
  <c r="EB355" i="14"/>
  <c r="AI170" i="14"/>
  <c r="AM170" i="14"/>
  <c r="AA170" i="14"/>
  <c r="AE170" i="14"/>
  <c r="S170" i="14"/>
  <c r="W170" i="14"/>
  <c r="BA170" i="14"/>
  <c r="DF170" i="14"/>
  <c r="CU170" i="14"/>
  <c r="CY170" i="14"/>
  <c r="CM170" i="14"/>
  <c r="CQ170" i="14"/>
  <c r="CE170" i="14"/>
  <c r="CI170" i="14"/>
  <c r="AU170" i="14"/>
  <c r="CZ170" i="14"/>
  <c r="BO170" i="14"/>
  <c r="BS170" i="14"/>
  <c r="BG170" i="14"/>
  <c r="BK170" i="14"/>
  <c r="AY170" i="14"/>
  <c r="BC170" i="14"/>
  <c r="AT170" i="14"/>
  <c r="DG170" i="14"/>
  <c r="DX170" i="14"/>
  <c r="DH170" i="14"/>
  <c r="EA170" i="14"/>
  <c r="DK170" i="14"/>
  <c r="DZ170" i="14"/>
  <c r="DJ170" i="14"/>
  <c r="EK170" i="14"/>
  <c r="EC170" i="14"/>
  <c r="AH170" i="14"/>
  <c r="AL170" i="14"/>
  <c r="Z170" i="14"/>
  <c r="AD170" i="14"/>
  <c r="R170" i="14"/>
  <c r="V170" i="14"/>
  <c r="EG170" i="14"/>
  <c r="BV170" i="14"/>
  <c r="CT170" i="14"/>
  <c r="CX170" i="14"/>
  <c r="CL170" i="14"/>
  <c r="CP170" i="14"/>
  <c r="CD170" i="14"/>
  <c r="CH170" i="14"/>
  <c r="EI170" i="14"/>
  <c r="BX170" i="14"/>
  <c r="BN170" i="14"/>
  <c r="BR170" i="14"/>
  <c r="BF170" i="14"/>
  <c r="BJ170" i="14"/>
  <c r="AX170" i="14"/>
  <c r="BB170" i="14"/>
  <c r="EH170" i="14"/>
  <c r="BW170" i="14"/>
  <c r="DT170" i="14"/>
  <c r="AR170" i="14"/>
  <c r="EE170" i="14"/>
  <c r="DO170" i="14"/>
  <c r="ED170" i="14"/>
  <c r="DN170" i="14"/>
  <c r="DU170" i="14"/>
  <c r="BU170" i="14"/>
  <c r="AG170" i="14"/>
  <c r="AS170" i="14"/>
  <c r="Y170" i="14"/>
  <c r="AK170" i="14"/>
  <c r="Q170" i="14"/>
  <c r="AC170" i="14"/>
  <c r="N170" i="14"/>
  <c r="BZ170" i="14"/>
  <c r="CS170" i="14"/>
  <c r="DE170" i="14"/>
  <c r="CK170" i="14"/>
  <c r="CW170" i="14"/>
  <c r="CC170" i="14"/>
  <c r="CO170" i="14"/>
  <c r="EM170" i="14"/>
  <c r="BT170" i="14"/>
  <c r="BM170" i="14"/>
  <c r="BY170" i="14"/>
  <c r="BE170" i="14"/>
  <c r="BQ170" i="14"/>
  <c r="AW170" i="14"/>
  <c r="BI170" i="14"/>
  <c r="EL170" i="14"/>
  <c r="CA170" i="14"/>
  <c r="DP170" i="14"/>
  <c r="U170" i="14"/>
  <c r="DS170" i="14"/>
  <c r="AN170" i="14"/>
  <c r="DR170" i="14"/>
  <c r="EJ170" i="14"/>
  <c r="DQ170" i="14"/>
  <c r="DY170" i="14"/>
  <c r="AF170" i="14"/>
  <c r="P170" i="14"/>
  <c r="CR170" i="14"/>
  <c r="CB170" i="14"/>
  <c r="BL170" i="14"/>
  <c r="AV170" i="14"/>
  <c r="DL170" i="14"/>
  <c r="DV170" i="14"/>
  <c r="AB170" i="14"/>
  <c r="AO170" i="14"/>
  <c r="CN170" i="14"/>
  <c r="AQ170" i="14"/>
  <c r="BH170" i="14"/>
  <c r="AP170" i="14"/>
  <c r="CG170" i="14"/>
  <c r="DM170" i="14"/>
  <c r="X170" i="14"/>
  <c r="DB170" i="14"/>
  <c r="CJ170" i="14"/>
  <c r="DD170" i="14"/>
  <c r="BD170" i="14"/>
  <c r="DC170" i="14"/>
  <c r="DW170" i="14"/>
  <c r="EF170" i="14"/>
  <c r="CF170" i="14"/>
  <c r="DA170" i="14"/>
  <c r="AJ170" i="14"/>
  <c r="BP170" i="14"/>
  <c r="DI170" i="14"/>
  <c r="T170" i="14"/>
  <c r="AZ170" i="14"/>
  <c r="CV170" i="14"/>
  <c r="EB170" i="14"/>
  <c r="P235" i="14"/>
  <c r="AV235" i="14"/>
  <c r="CI235" i="14"/>
  <c r="DO235" i="14"/>
  <c r="Q235" i="14"/>
  <c r="AW235" i="14"/>
  <c r="CV235" i="14"/>
  <c r="CR235" i="14"/>
  <c r="N235" i="14"/>
  <c r="AT235" i="14"/>
  <c r="CG235" i="14"/>
  <c r="DM235" i="14"/>
  <c r="EL235" i="14"/>
  <c r="BK235" i="14"/>
  <c r="EB235" i="14"/>
  <c r="DX235" i="14"/>
  <c r="CM235" i="14"/>
  <c r="BH235" i="14"/>
  <c r="AA235" i="14"/>
  <c r="DS235" i="14"/>
  <c r="CN235" i="14"/>
  <c r="BI235" i="14"/>
  <c r="AB235" i="14"/>
  <c r="X235" i="14"/>
  <c r="CK235" i="14"/>
  <c r="CL235" i="14"/>
  <c r="R235" i="14"/>
  <c r="S235" i="14"/>
  <c r="BV235" i="14"/>
  <c r="BW235" i="14"/>
  <c r="BN235" i="14"/>
  <c r="BO235" i="14"/>
  <c r="BT235" i="14"/>
  <c r="AF235" i="14"/>
  <c r="EM235" i="14"/>
  <c r="CY235" i="14"/>
  <c r="BU235" i="14"/>
  <c r="AG235" i="14"/>
  <c r="EH235" i="14"/>
  <c r="ED235" i="14"/>
  <c r="BR235" i="14"/>
  <c r="AD235" i="14"/>
  <c r="EK235" i="14"/>
  <c r="CW235" i="14"/>
  <c r="W235" i="14"/>
  <c r="BC235" i="14"/>
  <c r="AQ235" i="14"/>
  <c r="AL235" i="14"/>
  <c r="T235" i="14"/>
  <c r="AZ235" i="14"/>
  <c r="CE235" i="14"/>
  <c r="DK235" i="14"/>
  <c r="U235" i="14"/>
  <c r="BA235" i="14"/>
  <c r="DT235" i="14"/>
  <c r="DP235" i="14"/>
  <c r="BF235" i="14"/>
  <c r="BG235" i="14"/>
  <c r="AX235" i="14"/>
  <c r="AY235" i="14"/>
  <c r="AH235" i="14"/>
  <c r="AI235" i="14"/>
  <c r="DA235" i="14"/>
  <c r="DB235" i="14"/>
  <c r="BL235" i="14"/>
  <c r="DD235" i="14"/>
  <c r="EE235" i="14"/>
  <c r="AP235" i="14"/>
  <c r="BM235" i="14"/>
  <c r="AO235" i="14"/>
  <c r="CT235" i="14"/>
  <c r="CP235" i="14"/>
  <c r="BJ235" i="14"/>
  <c r="AN235" i="14"/>
  <c r="EC235" i="14"/>
  <c r="DC235" i="14"/>
  <c r="CA235" i="14"/>
  <c r="AM235" i="14"/>
  <c r="DZ235" i="14"/>
  <c r="DV235" i="14"/>
  <c r="BX235" i="14"/>
  <c r="AJ235" i="14"/>
  <c r="EI235" i="14"/>
  <c r="CU235" i="14"/>
  <c r="BY235" i="14"/>
  <c r="AK235" i="14"/>
  <c r="Z235" i="14"/>
  <c r="V235" i="14"/>
  <c r="Y235" i="14"/>
  <c r="CF235" i="14"/>
  <c r="CC235" i="14"/>
  <c r="DL235" i="14"/>
  <c r="EG235" i="14"/>
  <c r="CD235" i="14"/>
  <c r="DY235" i="14"/>
  <c r="DJ235" i="14"/>
  <c r="DW235" i="14"/>
  <c r="EF235" i="14"/>
  <c r="DU235" i="14"/>
  <c r="DE235" i="14"/>
  <c r="EA235" i="14"/>
  <c r="DR235" i="14"/>
  <c r="DI235" i="14"/>
  <c r="AS235" i="14"/>
  <c r="CQ235" i="14"/>
  <c r="CJ235" i="14"/>
  <c r="CO235" i="14"/>
  <c r="CH235" i="14"/>
  <c r="AR235" i="14"/>
  <c r="CX235" i="14"/>
  <c r="DN235" i="14"/>
  <c r="DH235" i="14"/>
  <c r="DF235" i="14"/>
  <c r="BD235" i="14"/>
  <c r="BE235" i="14"/>
  <c r="BB235" i="14"/>
  <c r="BS235" i="14"/>
  <c r="BP235" i="14"/>
  <c r="BQ235" i="14"/>
  <c r="DQ235" i="14"/>
  <c r="CS235" i="14"/>
  <c r="EJ235" i="14"/>
  <c r="DG235" i="14"/>
  <c r="AC235" i="14"/>
  <c r="CB235" i="14"/>
  <c r="CZ235" i="14"/>
  <c r="BZ235" i="14"/>
  <c r="AU235" i="14"/>
  <c r="AE235" i="14"/>
  <c r="ED153" i="14"/>
  <c r="CY153" i="14"/>
  <c r="BR153" i="14"/>
  <c r="AK153" i="14"/>
  <c r="EK153" i="14"/>
  <c r="AN153" i="14"/>
  <c r="CA153" i="14"/>
  <c r="DD153" i="14"/>
  <c r="AL153" i="14"/>
  <c r="CJ153" i="14"/>
  <c r="DE153" i="14"/>
  <c r="DG153" i="14"/>
  <c r="AS153" i="14"/>
  <c r="W153" i="14"/>
  <c r="DX153" i="14"/>
  <c r="BC153" i="14"/>
  <c r="EF153" i="14"/>
  <c r="BT153" i="14"/>
  <c r="EM153" i="14"/>
  <c r="CB153" i="14"/>
  <c r="AP153" i="14"/>
  <c r="DA153" i="14"/>
  <c r="AO153" i="14"/>
  <c r="CZ153" i="14"/>
  <c r="EH153" i="14"/>
  <c r="BV153" i="14"/>
  <c r="EG153" i="14"/>
  <c r="CO153" i="14"/>
  <c r="BZ153" i="14"/>
  <c r="DC153" i="14"/>
  <c r="DF153" i="14"/>
  <c r="BP153" i="14"/>
  <c r="EL153" i="14"/>
  <c r="Z153" i="14"/>
  <c r="N153" i="14"/>
  <c r="Y153" i="14"/>
  <c r="U153" i="14"/>
  <c r="AF153" i="14"/>
  <c r="AA153" i="14"/>
  <c r="AJ153" i="14"/>
  <c r="EJ153" i="14"/>
  <c r="BA153" i="14"/>
  <c r="BX153" i="14"/>
  <c r="AZ153" i="14"/>
  <c r="EI153" i="14"/>
  <c r="AY153" i="14"/>
  <c r="DH153" i="14"/>
  <c r="BW153" i="14"/>
  <c r="AE153" i="14"/>
  <c r="AI153" i="14"/>
  <c r="CH153" i="14"/>
  <c r="CK153" i="14"/>
  <c r="DK153" i="14"/>
  <c r="DJ153" i="14"/>
  <c r="DI153" i="14"/>
  <c r="CX153" i="14"/>
  <c r="CT153" i="14"/>
  <c r="CS153" i="14"/>
  <c r="CR153" i="14"/>
  <c r="AG153" i="14"/>
  <c r="CG153" i="14"/>
  <c r="AQ153" i="14"/>
  <c r="DM153" i="14"/>
  <c r="EA153" i="14"/>
  <c r="CN153" i="14"/>
  <c r="CM153" i="14"/>
  <c r="CL153" i="14"/>
  <c r="AT153" i="14"/>
  <c r="CP153" i="14"/>
  <c r="CW153" i="14"/>
  <c r="CV153" i="14"/>
  <c r="T153" i="14"/>
  <c r="DQ153" i="14"/>
  <c r="CF153" i="14"/>
  <c r="DY153" i="14"/>
  <c r="DB153" i="14"/>
  <c r="DS153" i="14"/>
  <c r="DO153" i="14"/>
  <c r="AR153" i="14"/>
  <c r="DR153" i="14"/>
  <c r="BL153" i="14"/>
  <c r="EE153" i="14"/>
  <c r="BS153" i="14"/>
  <c r="BU153" i="14"/>
  <c r="BJ153" i="14"/>
  <c r="EC153" i="14"/>
  <c r="BQ153" i="14"/>
  <c r="DZ153" i="14"/>
  <c r="AX153" i="14"/>
  <c r="AC153" i="14"/>
  <c r="CU153" i="14"/>
  <c r="CD153" i="14"/>
  <c r="DT153" i="14"/>
  <c r="AV153" i="14"/>
  <c r="X153" i="14"/>
  <c r="DP153" i="14"/>
  <c r="BO153" i="14"/>
  <c r="BD153" i="14"/>
  <c r="DW153" i="14"/>
  <c r="BK153" i="14"/>
  <c r="AH153" i="14"/>
  <c r="BB153" i="14"/>
  <c r="DU153" i="14"/>
  <c r="BI153" i="14"/>
  <c r="DL153" i="14"/>
  <c r="BF153" i="14"/>
  <c r="BE153" i="14"/>
  <c r="BN153" i="14"/>
  <c r="BM153" i="14"/>
  <c r="BH153" i="14"/>
  <c r="BG153" i="14"/>
  <c r="CI153" i="14"/>
  <c r="AU153" i="14"/>
  <c r="BY153" i="14"/>
  <c r="DV153" i="14"/>
  <c r="CC153" i="14"/>
  <c r="DN153" i="14"/>
  <c r="P153" i="14"/>
  <c r="S153" i="14"/>
  <c r="V153" i="14"/>
  <c r="AW153" i="14"/>
  <c r="AM153" i="14"/>
  <c r="R153" i="14"/>
  <c r="AB153" i="14"/>
  <c r="CQ153" i="14"/>
  <c r="EB153" i="14"/>
  <c r="AD153" i="14"/>
  <c r="Q153" i="14"/>
  <c r="CE153" i="14"/>
  <c r="CG316" i="14"/>
  <c r="AS316" i="14"/>
  <c r="U316" i="14"/>
  <c r="AJ316" i="14"/>
  <c r="CF316" i="14"/>
  <c r="CE316" i="14"/>
  <c r="N316" i="14"/>
  <c r="DV316" i="14"/>
  <c r="BD316" i="14"/>
  <c r="BQ316" i="14"/>
  <c r="CP316" i="14"/>
  <c r="AR316" i="14"/>
  <c r="AD316" i="14"/>
  <c r="CM316" i="14"/>
  <c r="X316" i="14"/>
  <c r="DH316" i="14"/>
  <c r="V316" i="14"/>
  <c r="BV316" i="14"/>
  <c r="CO316" i="14"/>
  <c r="DY316" i="14"/>
  <c r="AC316" i="14"/>
  <c r="BE316" i="14"/>
  <c r="CH316" i="14"/>
  <c r="S316" i="14"/>
  <c r="AA316" i="14"/>
  <c r="EG316" i="14"/>
  <c r="AM316" i="14"/>
  <c r="AV316" i="14"/>
  <c r="T316" i="14"/>
  <c r="DZ316" i="14"/>
  <c r="DE316" i="14"/>
  <c r="CZ316" i="14"/>
  <c r="CA316" i="14"/>
  <c r="DA316" i="14"/>
  <c r="AF316" i="14"/>
  <c r="AG316" i="14"/>
  <c r="DP316" i="14"/>
  <c r="CQ316" i="14"/>
  <c r="Q316" i="14"/>
  <c r="BF316" i="14"/>
  <c r="BR316" i="14"/>
  <c r="BN316" i="14"/>
  <c r="EK316" i="14"/>
  <c r="DQ316" i="14"/>
  <c r="BY316" i="14"/>
  <c r="AO316" i="14"/>
  <c r="ED316" i="14"/>
  <c r="EH316" i="14"/>
  <c r="AL316" i="14"/>
  <c r="AE316" i="14"/>
  <c r="DD316" i="14"/>
  <c r="BT316" i="14"/>
  <c r="EA316" i="14"/>
  <c r="CX316" i="14"/>
  <c r="EJ316" i="14"/>
  <c r="CY316" i="14"/>
  <c r="DJ316" i="14"/>
  <c r="DK316" i="14"/>
  <c r="EL316" i="14"/>
  <c r="CN316" i="14"/>
  <c r="AH316" i="14"/>
  <c r="BG316" i="14"/>
  <c r="Y316" i="14"/>
  <c r="BS316" i="14"/>
  <c r="BB316" i="14"/>
  <c r="DC316" i="14"/>
  <c r="DU316" i="14"/>
  <c r="AI316" i="14"/>
  <c r="BI316" i="14"/>
  <c r="CL316" i="14"/>
  <c r="DN316" i="14"/>
  <c r="BX316" i="14"/>
  <c r="CI316" i="14"/>
  <c r="CV316" i="14"/>
  <c r="DX316" i="14"/>
  <c r="DS316" i="14"/>
  <c r="EB316" i="14"/>
  <c r="AQ316" i="14"/>
  <c r="CR316" i="14"/>
  <c r="EC316" i="14"/>
  <c r="W316" i="14"/>
  <c r="Z316" i="14"/>
  <c r="BL316" i="14"/>
  <c r="CC316" i="14"/>
  <c r="BO316" i="14"/>
  <c r="EM316" i="14"/>
  <c r="DR316" i="14"/>
  <c r="CT316" i="14"/>
  <c r="EI316" i="14"/>
  <c r="CD316" i="14"/>
  <c r="CU316" i="14"/>
  <c r="EF316" i="14"/>
  <c r="DG316" i="14"/>
  <c r="BW316" i="14"/>
  <c r="AK316" i="14"/>
  <c r="CS316" i="14"/>
  <c r="AP316" i="14"/>
  <c r="AW316" i="14"/>
  <c r="DW316" i="14"/>
  <c r="DO316" i="14"/>
  <c r="AU316" i="14"/>
  <c r="BC316" i="14"/>
  <c r="P316" i="14"/>
  <c r="DI316" i="14"/>
  <c r="BM316" i="14"/>
  <c r="BH316" i="14"/>
  <c r="BU316" i="14"/>
  <c r="DF316" i="14"/>
  <c r="EE316" i="14"/>
  <c r="AT316" i="14"/>
  <c r="BK316" i="14"/>
  <c r="DT316" i="14"/>
  <c r="R316" i="14"/>
  <c r="BA316" i="14"/>
  <c r="AN316" i="14"/>
  <c r="DL316" i="14"/>
  <c r="CW316" i="14"/>
  <c r="AZ316" i="14"/>
  <c r="BP316" i="14"/>
  <c r="DM316" i="14"/>
  <c r="CB316" i="14"/>
  <c r="AY316" i="14"/>
  <c r="AX316" i="14"/>
  <c r="AB316" i="14"/>
  <c r="BZ316" i="14"/>
  <c r="DB316" i="14"/>
  <c r="CK316" i="14"/>
  <c r="CJ316" i="14"/>
  <c r="BJ316" i="14"/>
  <c r="AA86" i="14"/>
  <c r="X94" i="14"/>
  <c r="Z63" i="14"/>
  <c r="V37" i="14"/>
  <c r="AB61" i="14"/>
  <c r="AB35" i="14"/>
  <c r="W75" i="14"/>
  <c r="AB52" i="14"/>
  <c r="Z56" i="14"/>
  <c r="AB45" i="14"/>
  <c r="Y78" i="14"/>
  <c r="AC91" i="14"/>
  <c r="W52" i="14"/>
  <c r="Y82" i="14"/>
  <c r="AC37" i="14"/>
  <c r="Z50" i="14"/>
  <c r="AB42" i="14"/>
  <c r="Z83" i="14"/>
  <c r="AB43" i="14"/>
  <c r="W38" i="14"/>
  <c r="W94" i="14"/>
  <c r="AC59" i="14"/>
  <c r="AB75" i="14"/>
  <c r="V47" i="14"/>
  <c r="Y52" i="14"/>
  <c r="AC94" i="14"/>
  <c r="AC80" i="14"/>
  <c r="AC54" i="14"/>
  <c r="AC41" i="14"/>
  <c r="AC78" i="14"/>
  <c r="W74" i="14"/>
  <c r="AC62" i="14"/>
  <c r="AB74" i="14"/>
  <c r="AB40" i="14"/>
  <c r="AB38" i="14"/>
  <c r="AC48" i="14"/>
  <c r="AB53" i="14"/>
  <c r="W68" i="14"/>
  <c r="W61" i="14"/>
  <c r="Z58" i="14"/>
  <c r="AB47" i="14"/>
  <c r="V49" i="14"/>
  <c r="AC44" i="14"/>
  <c r="Z51" i="14"/>
  <c r="W51" i="14"/>
  <c r="AC82" i="14"/>
  <c r="AB66" i="14"/>
  <c r="AC87" i="14"/>
  <c r="AB50" i="14"/>
  <c r="Y59" i="14"/>
  <c r="AB58" i="14"/>
  <c r="AC83" i="14"/>
  <c r="W89" i="14"/>
  <c r="Y80" i="14"/>
  <c r="AC60" i="14"/>
  <c r="Y57" i="14"/>
  <c r="V45" i="14"/>
  <c r="AB51" i="14"/>
  <c r="Z49" i="14"/>
  <c r="Z45" i="14"/>
  <c r="V91" i="14"/>
  <c r="V83" i="14"/>
  <c r="W56" i="14"/>
  <c r="V78" i="14"/>
  <c r="Y62" i="14"/>
  <c r="AB93" i="14"/>
  <c r="Y86" i="14"/>
  <c r="AB68" i="14"/>
  <c r="AC72" i="14"/>
  <c r="Y72" i="14"/>
  <c r="AC56" i="14"/>
  <c r="AC39" i="14"/>
  <c r="V35" i="14"/>
  <c r="Z91" i="14"/>
  <c r="Y77" i="14"/>
  <c r="Z43" i="14"/>
  <c r="AB67" i="14"/>
  <c r="Y55" i="14"/>
  <c r="AC73" i="14"/>
  <c r="V80" i="14"/>
  <c r="Y54" i="14"/>
  <c r="AB46" i="14"/>
  <c r="AC70" i="14"/>
  <c r="Y39" i="14"/>
  <c r="V70" i="14"/>
  <c r="W41" i="14"/>
  <c r="Z47" i="14"/>
  <c r="V66" i="14"/>
  <c r="V43" i="14"/>
  <c r="Y74" i="14"/>
  <c r="Y95" i="14"/>
  <c r="Y88" i="14"/>
  <c r="AC88" i="14"/>
  <c r="Y84" i="14"/>
  <c r="AB85"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AB95" i="14"/>
  <c r="W63" i="14"/>
  <c r="Y69" i="14"/>
  <c r="I628" i="14"/>
  <c r="AB63" i="14"/>
  <c r="V90" i="14"/>
  <c r="Z90" i="14"/>
  <c r="W42" i="14"/>
  <c r="Y42" i="14"/>
  <c r="G104" i="14"/>
  <c r="Z87" i="14"/>
  <c r="Y87" i="14"/>
  <c r="W81" i="14"/>
  <c r="V81" i="14"/>
  <c r="Z48" i="14"/>
  <c r="Y48" i="14"/>
  <c r="W93" i="14"/>
  <c r="V93" i="14"/>
  <c r="Z93" i="14"/>
  <c r="Y93" i="14"/>
  <c r="W48" i="14"/>
  <c r="V48" i="14"/>
  <c r="AB92" i="14"/>
  <c r="AC92" i="14"/>
  <c r="V64" i="14"/>
  <c r="W64" i="14"/>
  <c r="W67" i="14"/>
  <c r="V67" i="14"/>
  <c r="V87" i="14"/>
  <c r="W87" i="14"/>
  <c r="V82" i="14"/>
  <c r="W82" i="14"/>
  <c r="W92" i="14"/>
  <c r="V92" i="14"/>
  <c r="F104" i="14"/>
  <c r="C107" i="14"/>
  <c r="D106" i="14"/>
  <c r="E105" i="14"/>
  <c r="G105" i="14" s="1"/>
  <c r="D631" i="14"/>
  <c r="C632"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DT100" i="14" l="1"/>
  <c r="J209" i="14" s="1"/>
  <c r="CH100" i="14"/>
  <c r="J171" i="14" s="1"/>
  <c r="BM100" i="14"/>
  <c r="J150" i="14" s="1"/>
  <c r="CJ100" i="14"/>
  <c r="J173" i="14" s="1"/>
  <c r="S100" i="14"/>
  <c r="J104" i="14" s="1"/>
  <c r="BL100" i="14"/>
  <c r="J149" i="14" s="1"/>
  <c r="AX100" i="14"/>
  <c r="J135" i="14" s="1"/>
  <c r="CO100" i="14"/>
  <c r="J178" i="14" s="1"/>
  <c r="X100" i="14"/>
  <c r="J109" i="14" s="1"/>
  <c r="DL100" i="14"/>
  <c r="J201" i="14" s="1"/>
  <c r="CQ100" i="14"/>
  <c r="J180" i="14" s="1"/>
  <c r="AD100" i="14"/>
  <c r="J115" i="14" s="1"/>
  <c r="CA100" i="14"/>
  <c r="J164" i="14" s="1"/>
  <c r="CF100" i="14"/>
  <c r="J169" i="14" s="1"/>
  <c r="AI100" i="14"/>
  <c r="J120" i="14" s="1"/>
  <c r="AJ100" i="14"/>
  <c r="J121" i="14" s="1"/>
  <c r="BT100" i="14"/>
  <c r="J157" i="14" s="1"/>
  <c r="CI100" i="14"/>
  <c r="J172" i="14" s="1"/>
  <c r="BE100" i="14"/>
  <c r="J142" i="14" s="1"/>
  <c r="BI100" i="14"/>
  <c r="J146" i="14" s="1"/>
  <c r="DY100" i="14"/>
  <c r="J214" i="14" s="1"/>
  <c r="BB100" i="14"/>
  <c r="J139" i="14" s="1"/>
  <c r="AG100" i="14"/>
  <c r="J118" i="14" s="1"/>
  <c r="DZ100" i="14"/>
  <c r="J215" i="14" s="1"/>
  <c r="DQ100" i="14"/>
  <c r="J206" i="14" s="1"/>
  <c r="P100" i="14"/>
  <c r="J101" i="14" s="1"/>
  <c r="K101" i="14" s="1"/>
  <c r="HN362" i="14" s="1"/>
  <c r="BG100" i="14"/>
  <c r="J144" i="14" s="1"/>
  <c r="DF100" i="14"/>
  <c r="J195" i="14" s="1"/>
  <c r="DC100" i="14"/>
  <c r="J192" i="14" s="1"/>
  <c r="BH100" i="14"/>
  <c r="J145" i="14" s="1"/>
  <c r="U100" i="14"/>
  <c r="J106" i="14" s="1"/>
  <c r="CT100" i="14"/>
  <c r="J183" i="14" s="1"/>
  <c r="CZ100" i="14"/>
  <c r="J189" i="14" s="1"/>
  <c r="DH100" i="14"/>
  <c r="J197" i="14" s="1"/>
  <c r="CB100" i="14"/>
  <c r="J165" i="14" s="1"/>
  <c r="CL100" i="14"/>
  <c r="J175" i="14" s="1"/>
  <c r="DK100" i="14"/>
  <c r="J200" i="14" s="1"/>
  <c r="EG100" i="14"/>
  <c r="J232" i="14" s="1"/>
  <c r="Q100" i="14"/>
  <c r="J102" i="14" s="1"/>
  <c r="K102" i="14" s="1"/>
  <c r="IQ363" i="14" s="1"/>
  <c r="CE100" i="14"/>
  <c r="J168" i="14" s="1"/>
  <c r="BR100" i="14"/>
  <c r="J155" i="14" s="1"/>
  <c r="DV100" i="14"/>
  <c r="J211" i="14" s="1"/>
  <c r="EC100" i="14"/>
  <c r="J218" i="14" s="1"/>
  <c r="CV100" i="14"/>
  <c r="J185" i="14" s="1"/>
  <c r="BZ100" i="14"/>
  <c r="J163" i="14" s="1"/>
  <c r="AN100" i="14"/>
  <c r="J125" i="14" s="1"/>
  <c r="DN100" i="14"/>
  <c r="J203" i="14" s="1"/>
  <c r="ED100" i="14"/>
  <c r="J223" i="14" s="1"/>
  <c r="DW100" i="14"/>
  <c r="J212" i="14" s="1"/>
  <c r="BC100" i="14"/>
  <c r="J140" i="14" s="1"/>
  <c r="EH100" i="14"/>
  <c r="J233" i="14" s="1"/>
  <c r="CM100" i="14"/>
  <c r="J176" i="14" s="1"/>
  <c r="CN100" i="14"/>
  <c r="J177" i="14" s="1"/>
  <c r="AS100" i="14"/>
  <c r="J130" i="14" s="1"/>
  <c r="BX100" i="14"/>
  <c r="J161" i="14" s="1"/>
  <c r="AB100" i="14"/>
  <c r="J113" i="14" s="1"/>
  <c r="AL100" i="14"/>
  <c r="J123" i="14" s="1"/>
  <c r="DU100" i="14"/>
  <c r="J210" i="14" s="1"/>
  <c r="BY100" i="14"/>
  <c r="J162" i="14" s="1"/>
  <c r="AC100" i="14"/>
  <c r="J114" i="14" s="1"/>
  <c r="CC100" i="14"/>
  <c r="J166" i="14" s="1"/>
  <c r="AQ100" i="14"/>
  <c r="J128" i="14" s="1"/>
  <c r="BV100" i="14"/>
  <c r="J159" i="14" s="1"/>
  <c r="Z100" i="14"/>
  <c r="J111" i="14" s="1"/>
  <c r="AW100" i="14"/>
  <c r="J134" i="14" s="1"/>
  <c r="CX100" i="14"/>
  <c r="J187" i="14" s="1"/>
  <c r="EI100" i="14"/>
  <c r="J234" i="14" s="1"/>
  <c r="BQ100" i="14"/>
  <c r="J154" i="14" s="1"/>
  <c r="DB100" i="14"/>
  <c r="J191" i="14" s="1"/>
  <c r="AY100" i="14"/>
  <c r="J136" i="14" s="1"/>
  <c r="CW100" i="14"/>
  <c r="J186" i="14" s="1"/>
  <c r="BS100" i="14"/>
  <c r="J156" i="14" s="1"/>
  <c r="BA100" i="14"/>
  <c r="J138" i="14" s="1"/>
  <c r="EF100" i="14"/>
  <c r="J231" i="14" s="1"/>
  <c r="BF100" i="14"/>
  <c r="J143" i="14" s="1"/>
  <c r="EK100" i="14"/>
  <c r="AZ100" i="14"/>
  <c r="J137" i="14" s="1"/>
  <c r="DR100" i="14"/>
  <c r="J207" i="14" s="1"/>
  <c r="AF100" i="14"/>
  <c r="J117" i="14" s="1"/>
  <c r="CR100" i="14"/>
  <c r="J181" i="14" s="1"/>
  <c r="BD100" i="14"/>
  <c r="J141" i="14" s="1"/>
  <c r="CU100" i="14"/>
  <c r="J184" i="14" s="1"/>
  <c r="CD100" i="14"/>
  <c r="J167" i="14" s="1"/>
  <c r="DO100" i="14"/>
  <c r="J204" i="14" s="1"/>
  <c r="AM100" i="14"/>
  <c r="J124" i="14" s="1"/>
  <c r="AA100" i="14"/>
  <c r="J112" i="14" s="1"/>
  <c r="EL100" i="14"/>
  <c r="J236" i="14" s="1"/>
  <c r="EA100" i="14"/>
  <c r="J216" i="14" s="1"/>
  <c r="EB100" i="14"/>
  <c r="J217" i="14" s="1"/>
  <c r="DM100" i="14"/>
  <c r="J202" i="14" s="1"/>
  <c r="DD100" i="14"/>
  <c r="J193" i="14" s="1"/>
  <c r="R100" i="14"/>
  <c r="J103" i="14" s="1"/>
  <c r="AR100" i="14"/>
  <c r="J129" i="14" s="1"/>
  <c r="T100" i="14"/>
  <c r="J105" i="14" s="1"/>
  <c r="EJ100" i="14"/>
  <c r="J235" i="14" s="1"/>
  <c r="AE100" i="14"/>
  <c r="J116" i="14" s="1"/>
  <c r="AK100" i="14"/>
  <c r="J122" i="14" s="1"/>
  <c r="V100" i="14"/>
  <c r="J107" i="14" s="1"/>
  <c r="CP100" i="14"/>
  <c r="J179" i="14" s="1"/>
  <c r="BJ100" i="14"/>
  <c r="J147" i="14" s="1"/>
  <c r="EE100" i="14"/>
  <c r="J224" i="14" s="1"/>
  <c r="DX100" i="14"/>
  <c r="J213" i="14" s="1"/>
  <c r="DA100" i="14"/>
  <c r="J190" i="14" s="1"/>
  <c r="BK100" i="14"/>
  <c r="J148" i="14" s="1"/>
  <c r="BN100" i="14"/>
  <c r="J151" i="14" s="1"/>
  <c r="AV100" i="14"/>
  <c r="J133" i="14" s="1"/>
  <c r="DS100" i="14"/>
  <c r="J208" i="14" s="1"/>
  <c r="AH100" i="14"/>
  <c r="J119" i="14" s="1"/>
  <c r="EM100" i="14"/>
  <c r="J237" i="14" s="1"/>
  <c r="W100" i="14"/>
  <c r="J108" i="14" s="1"/>
  <c r="BP100" i="14"/>
  <c r="J153" i="14" s="1"/>
  <c r="BO100" i="14"/>
  <c r="J152" i="14" s="1"/>
  <c r="DI100" i="14"/>
  <c r="J198" i="14" s="1"/>
  <c r="CG100" i="14"/>
  <c r="J170" i="14" s="1"/>
  <c r="CY100" i="14"/>
  <c r="J188" i="14" s="1"/>
  <c r="CS100" i="14"/>
  <c r="J182" i="14" s="1"/>
  <c r="DJ100" i="14"/>
  <c r="J199" i="14" s="1"/>
  <c r="CK100" i="14"/>
  <c r="J174" i="14" s="1"/>
  <c r="BW100" i="14"/>
  <c r="J160" i="14" s="1"/>
  <c r="DG100" i="14"/>
  <c r="J196" i="14" s="1"/>
  <c r="AO100" i="14"/>
  <c r="J126" i="14" s="1"/>
  <c r="DP100" i="14"/>
  <c r="J205" i="14" s="1"/>
  <c r="DE100" i="14"/>
  <c r="J194" i="14" s="1"/>
  <c r="AP100" i="14"/>
  <c r="J127" i="14" s="1"/>
  <c r="BU100" i="14"/>
  <c r="J158" i="14" s="1"/>
  <c r="Y100" i="14"/>
  <c r="J110" i="14" s="1"/>
  <c r="AU100" i="14"/>
  <c r="J132" i="14" s="1"/>
  <c r="AT100" i="14"/>
  <c r="J131" i="14" s="1"/>
  <c r="Z94" i="14"/>
  <c r="Y94" i="14"/>
  <c r="AB86" i="14"/>
  <c r="AC86" i="14"/>
  <c r="K103" i="14"/>
  <c r="BS364" i="14" s="1"/>
  <c r="G362" i="14"/>
  <c r="EY362" i="14"/>
  <c r="Q362" i="14"/>
  <c r="FC362" i="14"/>
  <c r="DA362" i="14"/>
  <c r="AI362" i="14"/>
  <c r="BZ362" i="14"/>
  <c r="EC362" i="14"/>
  <c r="IF362" i="14"/>
  <c r="HH362" i="14"/>
  <c r="HF362" i="14"/>
  <c r="P362" i="14"/>
  <c r="GV362" i="14"/>
  <c r="IX362" i="14"/>
  <c r="GF362" i="14"/>
  <c r="IJ362" i="14"/>
  <c r="CT362" i="14"/>
  <c r="EU362" i="14"/>
  <c r="T362" i="14"/>
  <c r="BV362" i="14"/>
  <c r="DY362" i="14"/>
  <c r="GE362" i="14"/>
  <c r="FX362" i="14"/>
  <c r="EZ362" i="14"/>
  <c r="HC362" i="14"/>
  <c r="GS362" i="14"/>
  <c r="ED362" i="14"/>
  <c r="IN362" i="14"/>
  <c r="IG362" i="14"/>
  <c r="AR362" i="14"/>
  <c r="CP362" i="14"/>
  <c r="CL362" i="14"/>
  <c r="EE362" i="14"/>
  <c r="CH362" i="14"/>
  <c r="HB362" i="14"/>
  <c r="EJ362" i="14"/>
  <c r="GR362" i="14"/>
  <c r="BP362" i="14"/>
  <c r="BM362" i="14"/>
  <c r="DV362" i="14"/>
  <c r="DR362" i="14"/>
  <c r="EM362" i="14"/>
  <c r="FW362" i="14"/>
  <c r="CQ362" i="14"/>
  <c r="ID362" i="14"/>
  <c r="AN362" i="14"/>
  <c r="FG362" i="14"/>
  <c r="HQ362" i="14"/>
  <c r="HL362" i="14"/>
  <c r="HI362" i="14"/>
  <c r="CG362" i="14"/>
  <c r="CC362" i="14"/>
  <c r="EI362" i="14"/>
  <c r="W362" i="14"/>
  <c r="JB362" i="14"/>
  <c r="IY362" i="14"/>
  <c r="BL362" i="14"/>
  <c r="IR362" i="14"/>
  <c r="IO362" i="14"/>
  <c r="DN362" i="14"/>
  <c r="DJ362" i="14"/>
  <c r="CA362" i="14"/>
  <c r="DE362" i="14"/>
  <c r="HV362" i="14"/>
  <c r="HM362" i="14"/>
  <c r="CM362" i="14"/>
  <c r="EV362" i="14"/>
  <c r="U362" i="14"/>
  <c r="CD362" i="14"/>
  <c r="CY362" i="14"/>
  <c r="GW362" i="14"/>
  <c r="BW362" i="14"/>
  <c r="EF362" i="14"/>
  <c r="BQ362" i="14"/>
  <c r="DZ362" i="14"/>
  <c r="IE362" i="14"/>
  <c r="IS362" i="14"/>
  <c r="DS362" i="14"/>
  <c r="GB362" i="14"/>
  <c r="IK362" i="14"/>
  <c r="DK362" i="14"/>
  <c r="FT362" i="14"/>
  <c r="HZ362" i="14"/>
  <c r="AG362" i="14"/>
  <c r="FA362" i="14"/>
  <c r="CN362" i="14"/>
  <c r="HJ362" i="14"/>
  <c r="EW362" i="14"/>
  <c r="CJ362" i="14"/>
  <c r="V362" i="14"/>
  <c r="HD362" i="14"/>
  <c r="CE362" i="14"/>
  <c r="R362" i="14"/>
  <c r="GZ362" i="14"/>
  <c r="BS362" i="14"/>
  <c r="GX362" i="14"/>
  <c r="EK362" i="14"/>
  <c r="BX362" i="14"/>
  <c r="GT362" i="14"/>
  <c r="EG362" i="14"/>
  <c r="BT362" i="14"/>
  <c r="BR362" i="14"/>
  <c r="IZ362" i="14"/>
  <c r="EA362" i="14"/>
  <c r="BN362" i="14"/>
  <c r="IV362" i="14"/>
  <c r="GY362" i="14"/>
  <c r="IT362" i="14"/>
  <c r="GG362" i="14"/>
  <c r="DT362" i="14"/>
  <c r="IP362" i="14"/>
  <c r="GC362" i="14"/>
  <c r="DP362" i="14"/>
  <c r="IL362" i="14"/>
  <c r="FY362" i="14"/>
  <c r="DL362" i="14"/>
  <c r="IH362" i="14"/>
  <c r="FU362" i="14"/>
  <c r="DH362" i="14"/>
  <c r="AT362" i="14"/>
  <c r="IB362" i="14"/>
  <c r="DC362" i="14"/>
  <c r="AP362" i="14"/>
  <c r="HX362" i="14"/>
  <c r="O362" i="14"/>
  <c r="CU362" i="14"/>
  <c r="HR362" i="14"/>
  <c r="CR362" i="14"/>
  <c r="FF362" i="14"/>
  <c r="AK362" i="14"/>
  <c r="IU362" i="14"/>
  <c r="DF362" i="14"/>
  <c r="AS362" i="14"/>
  <c r="IA362" i="14"/>
  <c r="DB362" i="14"/>
  <c r="AO362" i="14"/>
  <c r="AU362" i="14"/>
  <c r="CW362" i="14"/>
  <c r="HT362" i="14"/>
  <c r="FJ362" i="14"/>
  <c r="AL362" i="14"/>
  <c r="HG362" i="14"/>
  <c r="AH362" i="14"/>
  <c r="FB362" i="14"/>
  <c r="CO362" i="14"/>
  <c r="HK362" i="14"/>
  <c r="EX362" i="14"/>
  <c r="CK362" i="14"/>
  <c r="FK362" i="14"/>
  <c r="HE362" i="14"/>
  <c r="CF362" i="14"/>
  <c r="S362" i="14"/>
  <c r="HA362" i="14"/>
  <c r="CB362" i="14"/>
  <c r="DW362" i="14"/>
  <c r="EL362" i="14"/>
  <c r="BY362" i="14"/>
  <c r="GU362" i="14"/>
  <c r="EH362" i="14"/>
  <c r="BU362" i="14"/>
  <c r="AM362" i="14"/>
  <c r="JA362" i="14"/>
  <c r="EB362" i="14"/>
  <c r="BO362" i="14"/>
  <c r="IW362" i="14"/>
  <c r="DX362" i="14"/>
  <c r="IM362" i="14"/>
  <c r="GH362" i="14"/>
  <c r="DU362" i="14"/>
  <c r="IQ362" i="14"/>
  <c r="GD362" i="14"/>
  <c r="DQ362" i="14"/>
  <c r="FS362" i="14"/>
  <c r="FZ362" i="14"/>
  <c r="DM362" i="14"/>
  <c r="II362" i="14"/>
  <c r="FV362" i="14"/>
  <c r="DI362" i="14"/>
  <c r="DG362" i="14"/>
  <c r="IC362" i="14"/>
  <c r="DD362" i="14"/>
  <c r="AQ362" i="14"/>
  <c r="HY362" i="14"/>
  <c r="CZ362" i="14"/>
  <c r="BC362" i="14"/>
  <c r="FI362" i="14"/>
  <c r="CS362" i="14"/>
  <c r="CV362" i="14"/>
  <c r="CX362" i="14"/>
  <c r="HW362" i="14"/>
  <c r="FH362" i="14"/>
  <c r="J220" i="14"/>
  <c r="J230" i="14"/>
  <c r="J228" i="14"/>
  <c r="J226" i="14"/>
  <c r="J222" i="14"/>
  <c r="AD362" i="14"/>
  <c r="AC362" i="14"/>
  <c r="AB362" i="14"/>
  <c r="AA362" i="14"/>
  <c r="Z362" i="14"/>
  <c r="Y362" i="14"/>
  <c r="X362" i="14"/>
  <c r="GI362" i="14"/>
  <c r="ET362" i="14"/>
  <c r="ES362" i="14"/>
  <c r="ER362" i="14"/>
  <c r="EQ362" i="14"/>
  <c r="EP362" i="14"/>
  <c r="EO362" i="14"/>
  <c r="EN362" i="14"/>
  <c r="CI362" i="14"/>
  <c r="N362" i="14"/>
  <c r="M362" i="14"/>
  <c r="L362" i="14"/>
  <c r="K362" i="14"/>
  <c r="J362" i="14"/>
  <c r="I362" i="14"/>
  <c r="H362" i="14"/>
  <c r="BK362" i="14"/>
  <c r="GP362" i="14"/>
  <c r="GO362" i="14"/>
  <c r="GN362" i="14"/>
  <c r="GM362" i="14"/>
  <c r="GL362" i="14"/>
  <c r="GK362" i="14"/>
  <c r="GJ362" i="14"/>
  <c r="HO362" i="14"/>
  <c r="BJ362" i="14"/>
  <c r="BI362" i="14"/>
  <c r="BH362" i="14"/>
  <c r="BG362" i="14"/>
  <c r="BF362" i="14"/>
  <c r="BE362" i="14"/>
  <c r="BD362" i="14"/>
  <c r="GA362" i="14"/>
  <c r="BB362" i="14"/>
  <c r="BA362" i="14"/>
  <c r="AZ362" i="14"/>
  <c r="AY362" i="14"/>
  <c r="AX362" i="14"/>
  <c r="AW362" i="14"/>
  <c r="AV362" i="14"/>
  <c r="DO362" i="14"/>
  <c r="FR362" i="14"/>
  <c r="FQ362" i="14"/>
  <c r="FP362" i="14"/>
  <c r="FO362" i="14"/>
  <c r="FN362" i="14"/>
  <c r="FM362" i="14"/>
  <c r="FL362" i="14"/>
  <c r="AE362" i="14"/>
  <c r="FE362" i="14"/>
  <c r="GQ362" i="14"/>
  <c r="HP362" i="14"/>
  <c r="HS362" i="14"/>
  <c r="AF362" i="14"/>
  <c r="HU362" i="14"/>
  <c r="AJ362" i="14"/>
  <c r="FD362" i="14"/>
  <c r="J229" i="14"/>
  <c r="J219" i="14"/>
  <c r="J225" i="14"/>
  <c r="J227" i="14"/>
  <c r="I104" i="14"/>
  <c r="K104" i="14" s="1"/>
  <c r="IK365" i="14" s="1"/>
  <c r="J29" i="11"/>
  <c r="K29" i="11" s="1"/>
  <c r="H29" i="11"/>
  <c r="I29" i="11" s="1"/>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BC363" i="14" l="1"/>
  <c r="AT363" i="14"/>
  <c r="IE363" i="14"/>
  <c r="HK363" i="14"/>
  <c r="CL363" i="14"/>
  <c r="HH363" i="14"/>
  <c r="CI363" i="14"/>
  <c r="HM363" i="14"/>
  <c r="GN363" i="14"/>
  <c r="GT363" i="14"/>
  <c r="BU363" i="14"/>
  <c r="GQ363" i="14"/>
  <c r="BZ363" i="14"/>
  <c r="AJ363" i="14"/>
  <c r="DZ363" i="14"/>
  <c r="DW363" i="14"/>
  <c r="GV363" i="14"/>
  <c r="AY363" i="14"/>
  <c r="AV363" i="14"/>
  <c r="BA363" i="14"/>
  <c r="AH363" i="14"/>
  <c r="AE363" i="14"/>
  <c r="ET363" i="14"/>
  <c r="HA363" i="14"/>
  <c r="P363" i="14"/>
  <c r="DS363" i="14"/>
  <c r="IO363" i="14"/>
  <c r="DP363" i="14"/>
  <c r="IT363" i="14"/>
  <c r="DU363" i="14"/>
  <c r="IA363" i="14"/>
  <c r="DB363" i="14"/>
  <c r="HX363" i="14"/>
  <c r="CY363" i="14"/>
  <c r="IC363" i="14"/>
  <c r="L363" i="14"/>
  <c r="GK363" i="14"/>
  <c r="GP363" i="14"/>
  <c r="DJ363" i="14"/>
  <c r="DG363" i="14"/>
  <c r="BX363" i="14"/>
  <c r="CS363" i="14"/>
  <c r="CX363" i="14"/>
  <c r="CE363" i="14"/>
  <c r="S363" i="14"/>
  <c r="FX363" i="14"/>
  <c r="BK363" i="14"/>
  <c r="DD363" i="14"/>
  <c r="GY363" i="14"/>
  <c r="EY363" i="14"/>
  <c r="W363" i="14"/>
  <c r="FS363" i="14"/>
  <c r="FE363" i="14"/>
  <c r="IR363" i="14"/>
  <c r="HI363" i="14"/>
  <c r="CO363" i="14"/>
  <c r="GU363" i="14"/>
  <c r="GR363" i="14"/>
  <c r="GW363" i="14"/>
  <c r="BP363" i="14"/>
  <c r="DY363" i="14"/>
  <c r="ED363" i="14"/>
  <c r="AX363" i="14"/>
  <c r="AU363" i="14"/>
  <c r="DL363" i="14"/>
  <c r="AG363" i="14"/>
  <c r="AL363" i="14"/>
  <c r="CD363" i="14"/>
  <c r="Q363" i="14"/>
  <c r="GE363" i="14"/>
  <c r="FN363" i="14"/>
  <c r="IJ363" i="14"/>
  <c r="HQ363" i="14"/>
  <c r="V363" i="14"/>
  <c r="Z363" i="14"/>
  <c r="FA363" i="14"/>
  <c r="EH363" i="14"/>
  <c r="I363" i="14"/>
  <c r="N363" i="14"/>
  <c r="T363" i="14"/>
  <c r="JB363" i="14"/>
  <c r="FV363" i="14"/>
  <c r="FJ363" i="14"/>
  <c r="CF363" i="14"/>
  <c r="CM363" i="14"/>
  <c r="HN363" i="14"/>
  <c r="BV363" i="14"/>
  <c r="GC363" i="14"/>
  <c r="GH363" i="14"/>
  <c r="FO363" i="14"/>
  <c r="AP363" i="14"/>
  <c r="AM363" i="14"/>
  <c r="AZ363" i="14"/>
  <c r="BM363" i="14"/>
  <c r="BR363" i="14"/>
  <c r="IG363" i="14"/>
  <c r="IL363" i="14"/>
  <c r="HS363" i="14"/>
  <c r="HP363" i="14"/>
  <c r="HU363" i="14"/>
  <c r="CC363" i="14"/>
  <c r="O363" i="14"/>
  <c r="BF363" i="14"/>
  <c r="AO363" i="14"/>
  <c r="BN363" i="14"/>
  <c r="IH363" i="14"/>
  <c r="HV363" i="14"/>
  <c r="ES363" i="14"/>
  <c r="EV363" i="14"/>
  <c r="BH363" i="14"/>
  <c r="EE363" i="14"/>
  <c r="IW363" i="14"/>
  <c r="HT363" i="14"/>
  <c r="CN363" i="14"/>
  <c r="HE363" i="14"/>
  <c r="CJ363" i="14"/>
  <c r="BS363" i="14"/>
  <c r="BG363" i="14"/>
  <c r="BD363" i="14"/>
  <c r="BI363" i="14"/>
  <c r="FL363" i="14"/>
  <c r="FQ363" i="14"/>
  <c r="AA363" i="14"/>
  <c r="EW363" i="14"/>
  <c r="X363" i="14"/>
  <c r="FB363" i="14"/>
  <c r="AC363" i="14"/>
  <c r="EI363" i="14"/>
  <c r="J363" i="14"/>
  <c r="EF363" i="14"/>
  <c r="G363" i="14"/>
  <c r="EK363" i="14"/>
  <c r="GF363" i="14"/>
  <c r="IY363" i="14"/>
  <c r="IV363" i="14"/>
  <c r="JA363" i="14"/>
  <c r="FU363" i="14"/>
  <c r="FZ363" i="14"/>
  <c r="FG363" i="14"/>
  <c r="FD363" i="14"/>
  <c r="FI363" i="14"/>
  <c r="CB363" i="14"/>
  <c r="U363" i="14"/>
  <c r="FP363" i="14"/>
  <c r="GM363" i="14"/>
  <c r="GJ363" i="14"/>
  <c r="GO363" i="14"/>
  <c r="DI363" i="14"/>
  <c r="DN363" i="14"/>
  <c r="CU363" i="14"/>
  <c r="CR363" i="14"/>
  <c r="CW363" i="14"/>
  <c r="EQ363" i="14"/>
  <c r="CA363" i="14"/>
  <c r="HB363" i="14"/>
  <c r="IP363" i="14"/>
  <c r="IM363" i="14"/>
  <c r="HY363" i="14"/>
  <c r="ID363" i="14"/>
  <c r="CK363" i="14"/>
  <c r="HG363" i="14"/>
  <c r="FH363" i="14"/>
  <c r="BW363" i="14"/>
  <c r="GS363" i="14"/>
  <c r="BT363" i="14"/>
  <c r="GX363" i="14"/>
  <c r="BY363" i="14"/>
  <c r="EA363" i="14"/>
  <c r="DX363" i="14"/>
  <c r="EC363" i="14"/>
  <c r="AW363" i="14"/>
  <c r="BB363" i="14"/>
  <c r="AI363" i="14"/>
  <c r="AF363" i="14"/>
  <c r="AK363" i="14"/>
  <c r="EP363" i="14"/>
  <c r="CH363" i="14"/>
  <c r="GZ363" i="14"/>
  <c r="DV363" i="14"/>
  <c r="HJ363" i="14"/>
  <c r="GD363" i="14"/>
  <c r="BE363" i="14"/>
  <c r="GA363" i="14"/>
  <c r="BJ363" i="14"/>
  <c r="EZ363" i="14"/>
  <c r="AQ363" i="14"/>
  <c r="FM363" i="14"/>
  <c r="AN363" i="14"/>
  <c r="FR363" i="14"/>
  <c r="AS363" i="14"/>
  <c r="BO363" i="14"/>
  <c r="BL363" i="14"/>
  <c r="BQ363" i="14"/>
  <c r="II363" i="14"/>
  <c r="IF363" i="14"/>
  <c r="IK363" i="14"/>
  <c r="HR363" i="14"/>
  <c r="HO363" i="14"/>
  <c r="HD363" i="14"/>
  <c r="EO363" i="14"/>
  <c r="CG363" i="14"/>
  <c r="HF363" i="14"/>
  <c r="DQ363" i="14"/>
  <c r="DC363" i="14"/>
  <c r="CZ363" i="14"/>
  <c r="DE363" i="14"/>
  <c r="CP363" i="14"/>
  <c r="EX363" i="14"/>
  <c r="Y363" i="14"/>
  <c r="EU363" i="14"/>
  <c r="AD363" i="14"/>
  <c r="ER363" i="14"/>
  <c r="K363" i="14"/>
  <c r="EG363" i="14"/>
  <c r="H363" i="14"/>
  <c r="EL363" i="14"/>
  <c r="M363" i="14"/>
  <c r="IX363" i="14"/>
  <c r="IU363" i="14"/>
  <c r="IB363" i="14"/>
  <c r="FW363" i="14"/>
  <c r="FT363" i="14"/>
  <c r="FY363" i="14"/>
  <c r="FF363" i="14"/>
  <c r="FC363" i="14"/>
  <c r="IZ363" i="14"/>
  <c r="EN363" i="14"/>
  <c r="EB363" i="14"/>
  <c r="CV363" i="14"/>
  <c r="DR363" i="14"/>
  <c r="IN363" i="14"/>
  <c r="DO363" i="14"/>
  <c r="IS363" i="14"/>
  <c r="EJ363" i="14"/>
  <c r="HZ363" i="14"/>
  <c r="DA363" i="14"/>
  <c r="HW363" i="14"/>
  <c r="DF363" i="14"/>
  <c r="AR363" i="14"/>
  <c r="GL363" i="14"/>
  <c r="GI363" i="14"/>
  <c r="HL363" i="14"/>
  <c r="DK363" i="14"/>
  <c r="DH363" i="14"/>
  <c r="DM363" i="14"/>
  <c r="CT363" i="14"/>
  <c r="CQ363" i="14"/>
  <c r="DT363" i="14"/>
  <c r="EM363" i="14"/>
  <c r="HC363" i="14"/>
  <c r="R363" i="14"/>
  <c r="GB363" i="14"/>
  <c r="GG363" i="14"/>
  <c r="FK363" i="14"/>
  <c r="AB363" i="14"/>
  <c r="HV364" i="14"/>
  <c r="GE364" i="14"/>
  <c r="DN364" i="14"/>
  <c r="BJ364" i="14"/>
  <c r="DB364" i="14"/>
  <c r="DJ364" i="14"/>
  <c r="IO364" i="14"/>
  <c r="EE364" i="14"/>
  <c r="DF364" i="14"/>
  <c r="EN364" i="14"/>
  <c r="GJ364" i="14"/>
  <c r="DP364" i="14"/>
  <c r="CK364" i="14"/>
  <c r="FQ364" i="14"/>
  <c r="Y364" i="14"/>
  <c r="AL364" i="14"/>
  <c r="GK364" i="14"/>
  <c r="EM364" i="14"/>
  <c r="GI364" i="14"/>
  <c r="IQ364" i="14"/>
  <c r="GV364" i="14"/>
  <c r="BF364" i="14"/>
  <c r="BC364" i="14"/>
  <c r="DH364" i="14"/>
  <c r="DL364" i="14"/>
  <c r="CZ364" i="14"/>
  <c r="DD364" i="14"/>
  <c r="HP364" i="14"/>
  <c r="HT364" i="14"/>
  <c r="AD364" i="14"/>
  <c r="ER364" i="14"/>
  <c r="GN364" i="14"/>
  <c r="BX364" i="14"/>
  <c r="FY364" i="14"/>
  <c r="IS364" i="14"/>
  <c r="FS364" i="14"/>
  <c r="FW364" i="14"/>
  <c r="FK364" i="14"/>
  <c r="FO364" i="14"/>
  <c r="AF364" i="14"/>
  <c r="AJ364" i="14"/>
  <c r="AC364" i="14"/>
  <c r="EQ364" i="14"/>
  <c r="GM364" i="14"/>
  <c r="N364" i="14"/>
  <c r="BD364" i="14"/>
  <c r="DU364" i="14"/>
  <c r="EW364" i="14"/>
  <c r="DG364" i="14"/>
  <c r="DM364" i="14"/>
  <c r="DK364" i="14"/>
  <c r="BU364" i="14"/>
  <c r="CY364" i="14"/>
  <c r="DE364" i="14"/>
  <c r="DC364" i="14"/>
  <c r="I364" i="14"/>
  <c r="HO364" i="14"/>
  <c r="HU364" i="14"/>
  <c r="AI364" i="14"/>
  <c r="X364" i="14"/>
  <c r="AB364" i="14"/>
  <c r="ET364" i="14"/>
  <c r="EP364" i="14"/>
  <c r="GP364" i="14"/>
  <c r="GL364" i="14"/>
  <c r="FM364" i="14"/>
  <c r="GU364" i="14"/>
  <c r="K364" i="14"/>
  <c r="DO364" i="14"/>
  <c r="BH364" i="14"/>
  <c r="FT364" i="14"/>
  <c r="FZ364" i="14"/>
  <c r="FX364" i="14"/>
  <c r="FV364" i="14"/>
  <c r="FL364" i="14"/>
  <c r="FR364" i="14"/>
  <c r="FP364" i="14"/>
  <c r="FN364" i="14"/>
  <c r="GC364" i="14"/>
  <c r="AE364" i="14"/>
  <c r="AK364" i="14"/>
  <c r="AH364" i="14"/>
  <c r="W364" i="14"/>
  <c r="HJ364" i="14"/>
  <c r="ES364" i="14"/>
  <c r="CC364" i="14"/>
  <c r="GO364" i="14"/>
  <c r="HI364" i="14"/>
  <c r="EJ364" i="14"/>
  <c r="IN364" i="14"/>
  <c r="M364" i="14"/>
  <c r="GX364" i="14"/>
  <c r="BM364" i="14"/>
  <c r="Q364" i="14"/>
  <c r="GW364" i="14"/>
  <c r="L364" i="14"/>
  <c r="BZ364" i="14"/>
  <c r="EL364" i="14"/>
  <c r="DR364" i="14"/>
  <c r="DT364" i="14"/>
  <c r="IT364" i="14"/>
  <c r="HY364" i="14"/>
  <c r="IX364" i="14"/>
  <c r="IY364" i="14"/>
  <c r="IZ364" i="14"/>
  <c r="JA364" i="14"/>
  <c r="JB364" i="14"/>
  <c r="IU364" i="14"/>
  <c r="IV364" i="14"/>
  <c r="CS364" i="14"/>
  <c r="HB364" i="14"/>
  <c r="HC364" i="14"/>
  <c r="HD364" i="14"/>
  <c r="HE364" i="14"/>
  <c r="HF364" i="14"/>
  <c r="GY364" i="14"/>
  <c r="GZ364" i="14"/>
  <c r="AA364" i="14"/>
  <c r="CN364" i="14"/>
  <c r="CO364" i="14"/>
  <c r="CP364" i="14"/>
  <c r="CI364" i="14"/>
  <c r="CJ364" i="14"/>
  <c r="FE364" i="14"/>
  <c r="IW364" i="14"/>
  <c r="CT364" i="14"/>
  <c r="CU364" i="14"/>
  <c r="CV364" i="14"/>
  <c r="CW364" i="14"/>
  <c r="CX364" i="14"/>
  <c r="CQ364" i="14"/>
  <c r="CR364" i="14"/>
  <c r="Z364" i="14"/>
  <c r="AO364" i="14"/>
  <c r="HZ364" i="14"/>
  <c r="IA364" i="14"/>
  <c r="IB364" i="14"/>
  <c r="IC364" i="14"/>
  <c r="ID364" i="14"/>
  <c r="HW364" i="14"/>
  <c r="HX364" i="14"/>
  <c r="DA364" i="14"/>
  <c r="IH364" i="14"/>
  <c r="II364" i="14"/>
  <c r="IJ364" i="14"/>
  <c r="IK364" i="14"/>
  <c r="IL364" i="14"/>
  <c r="IE364" i="14"/>
  <c r="IF364" i="14"/>
  <c r="GD364" i="14"/>
  <c r="GF364" i="14"/>
  <c r="DV364" i="14"/>
  <c r="GA364" i="14"/>
  <c r="GB364" i="14"/>
  <c r="GG364" i="14"/>
  <c r="EA364" i="14"/>
  <c r="EC364" i="14"/>
  <c r="DW364" i="14"/>
  <c r="DY364" i="14"/>
  <c r="CE364" i="14"/>
  <c r="CG364" i="14"/>
  <c r="CA364" i="14"/>
  <c r="CL364" i="14"/>
  <c r="HM364" i="14"/>
  <c r="HG364" i="14"/>
  <c r="CM364" i="14"/>
  <c r="HS364" i="14"/>
  <c r="G364" i="14"/>
  <c r="GR364" i="14"/>
  <c r="BW364" i="14"/>
  <c r="EK364" i="14"/>
  <c r="GQ364" i="14"/>
  <c r="H364" i="14"/>
  <c r="BT364" i="14"/>
  <c r="EF364" i="14"/>
  <c r="IP364" i="14"/>
  <c r="IR364" i="14"/>
  <c r="IG364" i="14"/>
  <c r="BN364" i="14"/>
  <c r="BO364" i="14"/>
  <c r="BP364" i="14"/>
  <c r="BQ364" i="14"/>
  <c r="BR364" i="14"/>
  <c r="BK364" i="14"/>
  <c r="BL364" i="14"/>
  <c r="DQ364" i="14"/>
  <c r="R364" i="14"/>
  <c r="S364" i="14"/>
  <c r="T364" i="14"/>
  <c r="U364" i="14"/>
  <c r="V364" i="14"/>
  <c r="O364" i="14"/>
  <c r="P364" i="14"/>
  <c r="EO364" i="14"/>
  <c r="EY364" i="14"/>
  <c r="EZ364" i="14"/>
  <c r="FA364" i="14"/>
  <c r="FB364" i="14"/>
  <c r="EU364" i="14"/>
  <c r="EV364" i="14"/>
  <c r="EX364" i="14"/>
  <c r="HA364" i="14"/>
  <c r="FF364" i="14"/>
  <c r="FG364" i="14"/>
  <c r="FH364" i="14"/>
  <c r="FI364" i="14"/>
  <c r="FJ364" i="14"/>
  <c r="FC364" i="14"/>
  <c r="FD364" i="14"/>
  <c r="AW364" i="14"/>
  <c r="AP364" i="14"/>
  <c r="AQ364" i="14"/>
  <c r="AR364" i="14"/>
  <c r="AS364" i="14"/>
  <c r="AT364" i="14"/>
  <c r="AM364" i="14"/>
  <c r="AN364" i="14"/>
  <c r="DI364" i="14"/>
  <c r="AX364" i="14"/>
  <c r="AY364" i="14"/>
  <c r="AZ364" i="14"/>
  <c r="BA364" i="14"/>
  <c r="BB364" i="14"/>
  <c r="AU364" i="14"/>
  <c r="AV364" i="14"/>
  <c r="FU364" i="14"/>
  <c r="BG364" i="14"/>
  <c r="BI364" i="14"/>
  <c r="GH364" i="14"/>
  <c r="IM364" i="14"/>
  <c r="BE364" i="14"/>
  <c r="GT364" i="14"/>
  <c r="EI364" i="14"/>
  <c r="BY364" i="14"/>
  <c r="AG364" i="14"/>
  <c r="J364" i="14"/>
  <c r="BV364" i="14"/>
  <c r="EH364" i="14"/>
  <c r="EG364" i="14"/>
  <c r="DS364" i="14"/>
  <c r="DZ364" i="14"/>
  <c r="EB364" i="14"/>
  <c r="ED364" i="14"/>
  <c r="DX364" i="14"/>
  <c r="CD364" i="14"/>
  <c r="CF364" i="14"/>
  <c r="CH364" i="14"/>
  <c r="CB364" i="14"/>
  <c r="HL364" i="14"/>
  <c r="HN364" i="14"/>
  <c r="HH364" i="14"/>
  <c r="HQ364" i="14"/>
  <c r="GS364" i="14"/>
  <c r="HK364" i="14"/>
  <c r="HR364" i="14"/>
  <c r="HJ365" i="14"/>
  <c r="HL365" i="14"/>
  <c r="FB365" i="14"/>
  <c r="HH365" i="14"/>
  <c r="GG365" i="14"/>
  <c r="HK365" i="14"/>
  <c r="CA365" i="14"/>
  <c r="CC365" i="14"/>
  <c r="CE365" i="14"/>
  <c r="HG365" i="14"/>
  <c r="HI365" i="14"/>
  <c r="DV365" i="14"/>
  <c r="CB365" i="14"/>
  <c r="CD365" i="14"/>
  <c r="CF365" i="14"/>
  <c r="GH365" i="14"/>
  <c r="CI365" i="14"/>
  <c r="CJ365" i="14"/>
  <c r="CK365" i="14"/>
  <c r="CL365" i="14"/>
  <c r="CM365" i="14"/>
  <c r="CN365" i="14"/>
  <c r="HM365" i="14"/>
  <c r="CP365" i="14"/>
  <c r="GY365" i="14"/>
  <c r="GZ365" i="14"/>
  <c r="HA365" i="14"/>
  <c r="HB365" i="14"/>
  <c r="HC365" i="14"/>
  <c r="HD365" i="14"/>
  <c r="IL365" i="14"/>
  <c r="BZ365" i="14"/>
  <c r="O365" i="14"/>
  <c r="EM365" i="14"/>
  <c r="P365" i="14"/>
  <c r="EN365" i="14"/>
  <c r="Q365" i="14"/>
  <c r="EO365" i="14"/>
  <c r="R365" i="14"/>
  <c r="EP365" i="14"/>
  <c r="S365" i="14"/>
  <c r="EQ365" i="14"/>
  <c r="T365" i="14"/>
  <c r="ER365" i="14"/>
  <c r="BI365" i="14"/>
  <c r="BB365" i="14"/>
  <c r="EL365" i="14"/>
  <c r="W365" i="14"/>
  <c r="EU365" i="14"/>
  <c r="X365" i="14"/>
  <c r="EV365" i="14"/>
  <c r="Y365" i="14"/>
  <c r="EW365" i="14"/>
  <c r="Z365" i="14"/>
  <c r="EX365" i="14"/>
  <c r="AA365" i="14"/>
  <c r="EY365" i="14"/>
  <c r="AB365" i="14"/>
  <c r="EZ365" i="14"/>
  <c r="CO365" i="14"/>
  <c r="DF365" i="14"/>
  <c r="ED365" i="14"/>
  <c r="CH365" i="14"/>
  <c r="CX365" i="14"/>
  <c r="AU365" i="14"/>
  <c r="DG365" i="14"/>
  <c r="FS365" i="14"/>
  <c r="IE365" i="14"/>
  <c r="AV365" i="14"/>
  <c r="DH365" i="14"/>
  <c r="FT365" i="14"/>
  <c r="IF365" i="14"/>
  <c r="AW365" i="14"/>
  <c r="DI365" i="14"/>
  <c r="FU365" i="14"/>
  <c r="IG365" i="14"/>
  <c r="AX365" i="14"/>
  <c r="DJ365" i="14"/>
  <c r="FV365" i="14"/>
  <c r="IH365" i="14"/>
  <c r="AY365" i="14"/>
  <c r="DK365" i="14"/>
  <c r="FW365" i="14"/>
  <c r="II365" i="14"/>
  <c r="AZ365" i="14"/>
  <c r="DL365" i="14"/>
  <c r="FX365" i="14"/>
  <c r="IR365" i="14"/>
  <c r="DU365" i="14"/>
  <c r="IS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AC365" i="14"/>
  <c r="FA365" i="14"/>
  <c r="DN365" i="14"/>
  <c r="IT365" i="14"/>
  <c r="GX365" i="14"/>
  <c r="HN365" i="14"/>
  <c r="AE365" i="14"/>
  <c r="CQ365" i="14"/>
  <c r="FC365" i="14"/>
  <c r="HO365" i="14"/>
  <c r="IU365" i="14"/>
  <c r="AF365" i="14"/>
  <c r="BL365" i="14"/>
  <c r="CR365" i="14"/>
  <c r="DX365" i="14"/>
  <c r="FD365" i="14"/>
  <c r="GJ365" i="14"/>
  <c r="HP365" i="14"/>
  <c r="IV365" i="14"/>
  <c r="AG365" i="14"/>
  <c r="BM365" i="14"/>
  <c r="CS365" i="14"/>
  <c r="DY365" i="14"/>
  <c r="FE365" i="14"/>
  <c r="GK365" i="14"/>
  <c r="HQ365" i="14"/>
  <c r="IW365" i="14"/>
  <c r="AH365" i="14"/>
  <c r="BN365" i="14"/>
  <c r="CT365" i="14"/>
  <c r="DZ365" i="14"/>
  <c r="FF365" i="14"/>
  <c r="GL365" i="14"/>
  <c r="HR365" i="14"/>
  <c r="IX365" i="14"/>
  <c r="AI365" i="14"/>
  <c r="BO365" i="14"/>
  <c r="CU365" i="14"/>
  <c r="EA365" i="14"/>
  <c r="FG365" i="14"/>
  <c r="GM365" i="14"/>
  <c r="HS365" i="14"/>
  <c r="IY365" i="14"/>
  <c r="AJ365" i="14"/>
  <c r="BP365" i="14"/>
  <c r="CV365" i="14"/>
  <c r="EB365" i="14"/>
  <c r="FH365" i="14"/>
  <c r="GN365" i="14"/>
  <c r="HT365" i="14"/>
  <c r="IZ365" i="14"/>
  <c r="AK365" i="14"/>
  <c r="BQ365" i="14"/>
  <c r="CW365" i="14"/>
  <c r="EC365" i="14"/>
  <c r="FI365" i="14"/>
  <c r="GO365" i="14"/>
  <c r="HU365" i="14"/>
  <c r="JA365" i="14"/>
  <c r="ID365" i="14"/>
  <c r="JB365" i="14"/>
  <c r="HF365" i="14"/>
  <c r="HV365" i="14"/>
  <c r="BK365" i="14"/>
  <c r="DW365" i="14"/>
  <c r="GI365" i="14"/>
  <c r="FZ365" i="14"/>
  <c r="AT365" i="14"/>
  <c r="BJ365" i="14"/>
  <c r="BR365" i="14"/>
  <c r="N365" i="14"/>
  <c r="V365" i="14"/>
  <c r="AD365" i="14"/>
  <c r="AL365" i="14"/>
  <c r="G365" i="14"/>
  <c r="AM365" i="14"/>
  <c r="BS365" i="14"/>
  <c r="CY365" i="14"/>
  <c r="EE365" i="14"/>
  <c r="FK365" i="14"/>
  <c r="GQ365" i="14"/>
  <c r="HW365" i="14"/>
  <c r="H365" i="14"/>
  <c r="AN365" i="14"/>
  <c r="BT365" i="14"/>
  <c r="CZ365" i="14"/>
  <c r="EF365" i="14"/>
  <c r="FL365" i="14"/>
  <c r="GR365" i="14"/>
  <c r="HX365" i="14"/>
  <c r="I365" i="14"/>
  <c r="AO365" i="14"/>
  <c r="BU365" i="14"/>
  <c r="DA365" i="14"/>
  <c r="EG365" i="14"/>
  <c r="FM365" i="14"/>
  <c r="GS365" i="14"/>
  <c r="HY365" i="14"/>
  <c r="J365" i="14"/>
  <c r="AP365" i="14"/>
  <c r="BV365" i="14"/>
  <c r="DB365" i="14"/>
  <c r="EH365" i="14"/>
  <c r="FN365" i="14"/>
  <c r="GT365" i="14"/>
  <c r="HZ365" i="14"/>
  <c r="K365" i="14"/>
  <c r="AQ365" i="14"/>
  <c r="BW365" i="14"/>
  <c r="DC365" i="14"/>
  <c r="EI365" i="14"/>
  <c r="FO365" i="14"/>
  <c r="GU365" i="14"/>
  <c r="IA365" i="14"/>
  <c r="L365" i="14"/>
  <c r="AR365" i="14"/>
  <c r="BX365" i="14"/>
  <c r="DD365" i="14"/>
  <c r="EJ365" i="14"/>
  <c r="FP365" i="14"/>
  <c r="GV365" i="14"/>
  <c r="IB365" i="14"/>
  <c r="M365" i="14"/>
  <c r="AS365" i="14"/>
  <c r="BY365" i="14"/>
  <c r="DE365" i="14"/>
  <c r="EK365" i="14"/>
  <c r="FQ365" i="14"/>
  <c r="GW365" i="14"/>
  <c r="IC365" i="14"/>
  <c r="IJ365" i="14"/>
  <c r="U365" i="14"/>
  <c r="BA365" i="14"/>
  <c r="CG365" i="14"/>
  <c r="DM365" i="14"/>
  <c r="ES365" i="14"/>
  <c r="FY365" i="14"/>
  <c r="HE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F632" i="14" s="1"/>
  <c r="H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EL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IZ368" i="14" l="1"/>
  <c r="FB368" i="14"/>
  <c r="GK368" i="14"/>
  <c r="GS368" i="14"/>
  <c r="FI368" i="14"/>
  <c r="AN368" i="14"/>
  <c r="CM368" i="14"/>
  <c r="HU368" i="14"/>
  <c r="AV368" i="14"/>
  <c r="DC368" i="14"/>
  <c r="AR368" i="14"/>
  <c r="HE368" i="14"/>
  <c r="CI368" i="14"/>
  <c r="IF368" i="14"/>
  <c r="EH368" i="14"/>
  <c r="AC368" i="14"/>
  <c r="CY368" i="14"/>
  <c r="IV368" i="14"/>
  <c r="EX368" i="14"/>
  <c r="AZ368" i="14"/>
  <c r="BQ368" i="14"/>
  <c r="EF368" i="14"/>
  <c r="EJ368" i="14"/>
  <c r="BB368" i="14"/>
  <c r="IL368" i="14"/>
  <c r="GI368" i="14"/>
  <c r="CK368" i="14"/>
  <c r="AP368" i="14"/>
  <c r="IH368" i="14"/>
  <c r="GM368" i="14"/>
  <c r="GO368" i="14"/>
  <c r="BR368" i="14"/>
  <c r="JB368" i="14"/>
  <c r="GQ368" i="14"/>
  <c r="EV368" i="14"/>
  <c r="DA368" i="14"/>
  <c r="AX368" i="14"/>
  <c r="IX368" i="14"/>
  <c r="GU368" i="14"/>
  <c r="EZ368" i="14"/>
  <c r="FQ368" i="14"/>
  <c r="IK368" i="14"/>
  <c r="BY368" i="14"/>
  <c r="N368" i="14"/>
  <c r="CX368" i="14"/>
  <c r="GP368" i="14"/>
  <c r="AM368" i="14"/>
  <c r="EE368" i="14"/>
  <c r="IE368" i="14"/>
  <c r="CJ368" i="14"/>
  <c r="GJ368" i="14"/>
  <c r="AO368" i="14"/>
  <c r="EG368" i="14"/>
  <c r="IG368" i="14"/>
  <c r="CL368" i="14"/>
  <c r="GL368" i="14"/>
  <c r="AQ368" i="14"/>
  <c r="EI368" i="14"/>
  <c r="II368" i="14"/>
  <c r="CN368" i="14"/>
  <c r="GN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AK368" i="14"/>
  <c r="BA368" i="14"/>
  <c r="DU368" i="14"/>
  <c r="JA368" i="14"/>
  <c r="U368" i="14"/>
  <c r="CO368" i="14"/>
  <c r="AL368" i="14"/>
  <c r="BZ368" i="14"/>
  <c r="DN368" i="14"/>
  <c r="FR368" i="14"/>
  <c r="HN368" i="14"/>
  <c r="G368" i="14"/>
  <c r="BK368" i="14"/>
  <c r="DG368" i="14"/>
  <c r="FK368" i="14"/>
  <c r="HG368" i="14"/>
  <c r="H368" i="14"/>
  <c r="BL368" i="14"/>
  <c r="DH368" i="14"/>
  <c r="FL368" i="14"/>
  <c r="HH368" i="14"/>
  <c r="I368" i="14"/>
  <c r="BM368" i="14"/>
  <c r="DI368" i="14"/>
  <c r="FM368" i="14"/>
  <c r="HI368" i="14"/>
  <c r="J368" i="14"/>
  <c r="BN368" i="14"/>
  <c r="DJ368" i="14"/>
  <c r="FN368" i="14"/>
  <c r="HJ368" i="14"/>
  <c r="K368" i="14"/>
  <c r="BO368" i="14"/>
  <c r="DK368" i="14"/>
  <c r="FO368" i="14"/>
  <c r="HK368" i="14"/>
  <c r="L368" i="14"/>
  <c r="BP368" i="14"/>
  <c r="DL368" i="14"/>
  <c r="FP368" i="14"/>
  <c r="HL368" i="14"/>
  <c r="AS368" i="14"/>
  <c r="CW368" i="14"/>
  <c r="FY368" i="14"/>
  <c r="IS368" i="14"/>
  <c r="M368" i="14"/>
  <c r="ES368" i="14"/>
  <c r="HM368" i="14"/>
  <c r="AT368" i="14"/>
  <c r="CP368" i="14"/>
  <c r="ED368" i="14"/>
  <c r="FZ368" i="14"/>
  <c r="ID368" i="14"/>
  <c r="W368" i="14"/>
  <c r="BS368" i="14"/>
  <c r="DW368" i="14"/>
  <c r="FS368" i="14"/>
  <c r="HW368" i="14"/>
  <c r="X368" i="14"/>
  <c r="BT368" i="14"/>
  <c r="DX368" i="14"/>
  <c r="FT368" i="14"/>
  <c r="HX368" i="14"/>
  <c r="Y368" i="14"/>
  <c r="BU368" i="14"/>
  <c r="DY368" i="14"/>
  <c r="FU368" i="14"/>
  <c r="HY368" i="14"/>
  <c r="Z368" i="14"/>
  <c r="BV368" i="14"/>
  <c r="DZ368" i="14"/>
  <c r="FV368" i="14"/>
  <c r="HZ368" i="14"/>
  <c r="AA368" i="14"/>
  <c r="BW368" i="14"/>
  <c r="EA368" i="14"/>
  <c r="FW368" i="14"/>
  <c r="IA368" i="14"/>
  <c r="AB368" i="14"/>
  <c r="BX368" i="14"/>
  <c r="EB368" i="14"/>
  <c r="FX368" i="14"/>
  <c r="I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I110" i="14" l="1"/>
  <c r="K110" i="14" s="1"/>
  <c r="IS371" i="14" s="1"/>
  <c r="J35" i="11"/>
  <c r="K35" i="11" s="1"/>
  <c r="H35" i="11"/>
  <c r="I35" i="11" s="1"/>
  <c r="I635" i="14"/>
  <c r="H111" i="14"/>
  <c r="G111" i="14"/>
  <c r="D638" i="14"/>
  <c r="C639" i="14"/>
  <c r="H636" i="14"/>
  <c r="E637" i="14"/>
  <c r="G637" i="14" s="1"/>
  <c r="G636" i="14"/>
  <c r="E112" i="14"/>
  <c r="G112" i="14" s="1"/>
  <c r="D113" i="14"/>
  <c r="C114" i="14"/>
  <c r="N637" i="14"/>
  <c r="A638"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A371" i="14" l="1"/>
  <c r="DO371" i="14"/>
  <c r="AH371" i="14"/>
  <c r="CH371" i="14"/>
  <c r="AP371" i="14"/>
  <c r="IX371" i="14"/>
  <c r="DX371" i="14"/>
  <c r="FN371" i="14"/>
  <c r="DY371" i="14"/>
  <c r="AT371" i="14"/>
  <c r="AU371" i="14"/>
  <c r="GT371" i="14"/>
  <c r="EH371" i="14"/>
  <c r="AG371" i="14"/>
  <c r="GU371" i="14"/>
  <c r="DP371" i="14"/>
  <c r="FS371" i="14"/>
  <c r="V371" i="14"/>
  <c r="HP371" i="14"/>
  <c r="AQ371" i="14"/>
  <c r="HG371" i="14"/>
  <c r="DZ371" i="14"/>
  <c r="HI371" i="14"/>
  <c r="AF371" i="14"/>
  <c r="DB371" i="14"/>
  <c r="HF371" i="14"/>
  <c r="HZ371" i="14"/>
  <c r="CR371" i="14"/>
  <c r="BW371" i="14"/>
  <c r="FE371" i="14"/>
  <c r="IM371" i="14"/>
  <c r="BZ371" i="14"/>
  <c r="FR371" i="14"/>
  <c r="CK371" i="14"/>
  <c r="AL371" i="14"/>
  <c r="DN371" i="14"/>
  <c r="GJ371" i="14"/>
  <c r="BB371" i="14"/>
  <c r="BV371" i="14"/>
  <c r="FZ371" i="14"/>
  <c r="CI371" i="14"/>
  <c r="FO371" i="14"/>
  <c r="IW371" i="14"/>
  <c r="CJ371" i="14"/>
  <c r="HH371" i="14"/>
  <c r="EA371" i="14"/>
  <c r="GZ371" i="14"/>
  <c r="BL371" i="14"/>
  <c r="FD371" i="14"/>
  <c r="IV371" i="14"/>
  <c r="K371" i="14"/>
  <c r="BC371" i="14"/>
  <c r="CS371" i="14"/>
  <c r="EI371" i="14"/>
  <c r="GA371" i="14"/>
  <c r="HQ371" i="14"/>
  <c r="N371" i="14"/>
  <c r="BD371" i="14"/>
  <c r="CT371" i="14"/>
  <c r="EL371" i="14"/>
  <c r="GB371" i="14"/>
  <c r="HR371" i="14"/>
  <c r="O371" i="14"/>
  <c r="BE371" i="14"/>
  <c r="CU371" i="14"/>
  <c r="EM371" i="14"/>
  <c r="GC371" i="14"/>
  <c r="HS371" i="14"/>
  <c r="CB371" i="14"/>
  <c r="IP371" i="14"/>
  <c r="ET371" i="14"/>
  <c r="IL371" i="14"/>
  <c r="J371" i="14"/>
  <c r="W371" i="14"/>
  <c r="BM371" i="14"/>
  <c r="DC371" i="14"/>
  <c r="EU371" i="14"/>
  <c r="GK371" i="14"/>
  <c r="IA371" i="14"/>
  <c r="X371" i="14"/>
  <c r="BN371" i="14"/>
  <c r="DF371" i="14"/>
  <c r="EV371" i="14"/>
  <c r="GL371" i="14"/>
  <c r="ID371" i="14"/>
  <c r="Y371" i="14"/>
  <c r="BO371" i="14"/>
  <c r="DG371" i="14"/>
  <c r="EW371" i="14"/>
  <c r="GM371" i="14"/>
  <c r="IE371" i="14"/>
  <c r="DR371" i="14"/>
  <c r="BS371" i="14"/>
  <c r="FF371" i="14"/>
  <c r="GX371" i="14"/>
  <c r="IN371" i="14"/>
  <c r="AI371" i="14"/>
  <c r="CA371" i="14"/>
  <c r="DQ371" i="14"/>
  <c r="FG371" i="14"/>
  <c r="GY371" i="14"/>
  <c r="IO371" i="14"/>
  <c r="FJ371" i="14"/>
  <c r="IG371" i="14"/>
  <c r="IY371" i="14"/>
  <c r="AV371" i="14"/>
  <c r="CL371" i="14"/>
  <c r="ED371" i="14"/>
  <c r="FT371" i="14"/>
  <c r="HJ371" i="14"/>
  <c r="JB371" i="14"/>
  <c r="DI371" i="14"/>
  <c r="AD371" i="14"/>
  <c r="P371" i="14"/>
  <c r="BF371" i="14"/>
  <c r="CX371" i="14"/>
  <c r="EN371" i="14"/>
  <c r="GD371" i="14"/>
  <c r="HV371" i="14"/>
  <c r="AA371" i="14"/>
  <c r="EY371" i="14"/>
  <c r="BT371" i="14"/>
  <c r="Z371" i="14"/>
  <c r="BR371" i="14"/>
  <c r="DH371" i="14"/>
  <c r="EX371" i="14"/>
  <c r="GP371" i="14"/>
  <c r="IF371" i="14"/>
  <c r="AM371" i="14"/>
  <c r="GQ371" i="14"/>
  <c r="HX371" i="14"/>
  <c r="CC371" i="14"/>
  <c r="DS371" i="14"/>
  <c r="FK371" i="14"/>
  <c r="HA371" i="14"/>
  <c r="IQ371" i="14"/>
  <c r="AN371" i="14"/>
  <c r="CZ371" i="14"/>
  <c r="S371" i="14"/>
  <c r="G371" i="14"/>
  <c r="AW371" i="14"/>
  <c r="CM371" i="14"/>
  <c r="EE371" i="14"/>
  <c r="FU371" i="14"/>
  <c r="HK371" i="14"/>
  <c r="H371" i="14"/>
  <c r="AX371" i="14"/>
  <c r="EP371" i="14"/>
  <c r="BK371" i="14"/>
  <c r="Q371" i="14"/>
  <c r="BG371" i="14"/>
  <c r="CY371" i="14"/>
  <c r="EO371" i="14"/>
  <c r="GE371" i="14"/>
  <c r="HW371" i="14"/>
  <c r="R371" i="14"/>
  <c r="BJ371" i="14"/>
  <c r="GH371" i="14"/>
  <c r="DA371" i="14"/>
  <c r="DJ371" i="14"/>
  <c r="FB371" i="14"/>
  <c r="GR371" i="14"/>
  <c r="IH371" i="14"/>
  <c r="AE371" i="14"/>
  <c r="BU371" i="14"/>
  <c r="DK371" i="14"/>
  <c r="CD371" i="14"/>
  <c r="DV371" i="14"/>
  <c r="FL371" i="14"/>
  <c r="HB371" i="14"/>
  <c r="IT371" i="14"/>
  <c r="AO371" i="14"/>
  <c r="CE371" i="14"/>
  <c r="DW371" i="14"/>
  <c r="CP371" i="14"/>
  <c r="EF371" i="14"/>
  <c r="FV371" i="14"/>
  <c r="HN371" i="14"/>
  <c r="I371" i="14"/>
  <c r="AY371" i="14"/>
  <c r="CQ371" i="14"/>
  <c r="EG371" i="14"/>
  <c r="EQ371" i="14"/>
  <c r="FW371" i="14"/>
  <c r="HO371" i="14"/>
  <c r="GI371" i="14"/>
  <c r="HY371" i="14"/>
  <c r="FC371" i="14"/>
  <c r="GS371" i="14"/>
  <c r="II371" i="14"/>
  <c r="FM371" i="14"/>
  <c r="HC371" i="14"/>
  <c r="CF371" i="14"/>
  <c r="IU371" i="14"/>
  <c r="FP371" i="14"/>
  <c r="AR371" i="14"/>
  <c r="IJ371" i="14"/>
  <c r="BX371" i="14"/>
  <c r="IZ371" i="14"/>
  <c r="AJ371" i="14"/>
  <c r="FH371" i="14"/>
  <c r="BY371" i="14"/>
  <c r="CG371" i="14"/>
  <c r="FI371" i="14"/>
  <c r="FQ371" i="14"/>
  <c r="L371" i="14"/>
  <c r="AZ371" i="14"/>
  <c r="DL371" i="14"/>
  <c r="GV371" i="14"/>
  <c r="AK371" i="14"/>
  <c r="DM371" i="14"/>
  <c r="GW371" i="14"/>
  <c r="T371" i="14"/>
  <c r="BP371" i="14"/>
  <c r="EB371" i="14"/>
  <c r="HD371" i="14"/>
  <c r="AS371" i="14"/>
  <c r="EC371" i="14"/>
  <c r="HE371" i="14"/>
  <c r="CV371" i="14"/>
  <c r="EJ371" i="14"/>
  <c r="FX371" i="14"/>
  <c r="HT371" i="14"/>
  <c r="M371" i="14"/>
  <c r="BA371" i="14"/>
  <c r="CW371" i="14"/>
  <c r="EK371" i="14"/>
  <c r="FY371" i="14"/>
  <c r="HU371" i="14"/>
  <c r="DD371" i="14"/>
  <c r="ER371" i="14"/>
  <c r="GN371" i="14"/>
  <c r="IB371" i="14"/>
  <c r="U371" i="14"/>
  <c r="BQ371" i="14"/>
  <c r="DE371" i="14"/>
  <c r="ES371" i="14"/>
  <c r="GO371" i="14"/>
  <c r="IC371" i="14"/>
  <c r="IK371" i="14"/>
  <c r="AB371" i="14"/>
  <c r="BH371" i="14"/>
  <c r="CN371" i="14"/>
  <c r="DT371" i="14"/>
  <c r="EZ371" i="14"/>
  <c r="GF371" i="14"/>
  <c r="HL371" i="14"/>
  <c r="IR371" i="14"/>
  <c r="AC371" i="14"/>
  <c r="BI371" i="14"/>
  <c r="CO371" i="14"/>
  <c r="DU371" i="14"/>
  <c r="FA371" i="14"/>
  <c r="GG371" i="14"/>
  <c r="HM371" i="14"/>
  <c r="J36" i="1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C157" i="1" s="1"/>
  <c r="B341" i="2"/>
  <c r="C158" i="1" s="1"/>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l="1"/>
  <c r="N325" i="2"/>
  <c r="P325" i="2" s="1"/>
  <c r="J54" i="11"/>
  <c r="K54" i="11" s="1"/>
  <c r="H54" i="11"/>
  <c r="I54" i="11" s="1"/>
  <c r="M364" i="2"/>
  <c r="N364" i="2"/>
  <c r="M285" i="2"/>
  <c r="N28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C658" i="14"/>
  <c r="D657" i="14"/>
  <c r="E55" i="11"/>
  <c r="F55" i="11" s="1"/>
  <c r="D56" i="11"/>
  <c r="G56" i="11" s="1"/>
  <c r="E287" i="2"/>
  <c r="F287" i="2" s="1"/>
  <c r="C18" i="4"/>
  <c r="C17" i="4"/>
  <c r="C46" i="1"/>
  <c r="C11" i="4"/>
  <c r="C12" i="4"/>
  <c r="C10" i="4"/>
  <c r="C9" i="4"/>
  <c r="C6" i="4"/>
  <c r="C5" i="4"/>
  <c r="C3" i="4"/>
  <c r="C4" i="4"/>
  <c r="H656" i="14" l="1"/>
  <c r="G656" i="14"/>
  <c r="F131" i="14"/>
  <c r="I131" i="14" s="1"/>
  <c r="K131" i="14" s="1"/>
  <c r="IZ392" i="14" s="1"/>
  <c r="M326" i="2"/>
  <c r="K365" i="2"/>
  <c r="K326" i="2"/>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E132" i="14"/>
  <c r="F132" i="14" s="1"/>
  <c r="D133" i="14"/>
  <c r="C134" i="14"/>
  <c r="D57" i="11"/>
  <c r="G57" i="11" s="1"/>
  <c r="E56" i="11"/>
  <c r="F56" i="11" s="1"/>
  <c r="E288" i="2"/>
  <c r="F288" i="2" s="1"/>
  <c r="C16" i="4"/>
  <c r="C7" i="4"/>
  <c r="B279" i="2"/>
  <c r="B278" i="2"/>
  <c r="B277" i="2"/>
  <c r="I656" i="14" l="1"/>
  <c r="N326" i="2"/>
  <c r="M287" i="2"/>
  <c r="L365" i="2"/>
  <c r="J56" i="1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N327" i="2" l="1"/>
  <c r="P327" i="2" s="1"/>
  <c r="O327" i="2"/>
  <c r="N366" i="2"/>
  <c r="M366" i="2"/>
  <c r="J57" i="11"/>
  <c r="K57" i="11" s="1"/>
  <c r="H57" i="11"/>
  <c r="I57" i="11" s="1"/>
  <c r="M328" i="2"/>
  <c r="K367" i="2"/>
  <c r="K328" i="2"/>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N328" i="2"/>
  <c r="L367" i="2"/>
  <c r="N367" i="2" s="1"/>
  <c r="M329" i="2"/>
  <c r="K329" i="2"/>
  <c r="L329" i="2"/>
  <c r="K290" i="2"/>
  <c r="K368" i="2"/>
  <c r="L368" i="2" s="1"/>
  <c r="J58" i="11"/>
  <c r="K58" i="11" s="1"/>
  <c r="H58" i="11"/>
  <c r="I58" i="11" s="1"/>
  <c r="O328" i="2"/>
  <c r="P328"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E291" i="2"/>
  <c r="F291" i="2" s="1"/>
  <c r="B262" i="2"/>
  <c r="B263" i="2" s="1"/>
  <c r="C207" i="1" s="1"/>
  <c r="L290" i="2" l="1"/>
  <c r="I659" i="14"/>
  <c r="M367" i="2"/>
  <c r="N329" i="2"/>
  <c r="O329" i="2" s="1"/>
  <c r="J59" i="11"/>
  <c r="K59" i="11" s="1"/>
  <c r="H59" i="11"/>
  <c r="I59" i="11" s="1"/>
  <c r="N368" i="2"/>
  <c r="M368" i="2"/>
  <c r="M330" i="2"/>
  <c r="K369" i="2"/>
  <c r="L369" i="2" s="1"/>
  <c r="K291" i="2"/>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P329" i="2" l="1"/>
  <c r="L291" i="2"/>
  <c r="N290" i="2"/>
  <c r="M290" i="2"/>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E662" i="14"/>
  <c r="F662" i="14" s="1"/>
  <c r="E61" i="11"/>
  <c r="F61" i="11" s="1"/>
  <c r="D62" i="11"/>
  <c r="G62" i="11" s="1"/>
  <c r="M292" i="2"/>
  <c r="E293" i="2"/>
  <c r="F293" i="2" s="1"/>
  <c r="B250" i="2"/>
  <c r="B265" i="2"/>
  <c r="G137" i="14" l="1"/>
  <c r="N291" i="2"/>
  <c r="M291" i="2"/>
  <c r="G662" i="14"/>
  <c r="H662" i="14"/>
  <c r="J61" i="11"/>
  <c r="K61" i="11" s="1"/>
  <c r="H61" i="11"/>
  <c r="I61" i="11" s="1"/>
  <c r="M370" i="2"/>
  <c r="N370" i="2"/>
  <c r="O331" i="2"/>
  <c r="P331" i="2"/>
  <c r="M332" i="2"/>
  <c r="L332" i="2"/>
  <c r="K371" i="2"/>
  <c r="K332" i="2"/>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F137" i="14"/>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I137" i="14" l="1"/>
  <c r="K137" i="14" s="1"/>
  <c r="I662" i="14"/>
  <c r="N332" i="2"/>
  <c r="L371" i="2"/>
  <c r="M293" i="2"/>
  <c r="M333" i="2"/>
  <c r="K372" i="2"/>
  <c r="K333" i="2"/>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N333" i="2"/>
  <c r="L372" i="2"/>
  <c r="M372" i="2" s="1"/>
  <c r="J63" i="11"/>
  <c r="K63" i="11" s="1"/>
  <c r="H63" i="11"/>
  <c r="I63" i="11" s="1"/>
  <c r="M334" i="2"/>
  <c r="K373" i="2"/>
  <c r="L373" i="2" s="1"/>
  <c r="K295" i="2"/>
  <c r="L295" i="2" s="1"/>
  <c r="N295" i="2" s="1"/>
  <c r="L334" i="2"/>
  <c r="K334" i="2"/>
  <c r="N334" i="2" s="1"/>
  <c r="O333" i="2"/>
  <c r="P333"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C193" i="1"/>
  <c r="C194" i="1" s="1"/>
  <c r="A214" i="1" s="1"/>
  <c r="C155" i="1"/>
  <c r="N294" i="2" l="1"/>
  <c r="M294"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N296" i="2"/>
  <c r="E297" i="2"/>
  <c r="F297" i="2" s="1"/>
  <c r="A213" i="1"/>
  <c r="C173" i="1"/>
  <c r="G666" i="14" l="1"/>
  <c r="M336" i="2"/>
  <c r="K375" i="2"/>
  <c r="L375" i="2" s="1"/>
  <c r="K297" i="2"/>
  <c r="L297" i="2" s="1"/>
  <c r="N297" i="2" s="1"/>
  <c r="L336" i="2"/>
  <c r="K336" i="2"/>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E298" i="2"/>
  <c r="F298" i="2" s="1"/>
  <c r="C27" i="1"/>
  <c r="N336" i="2" l="1"/>
  <c r="I141" i="14"/>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BS402" i="14" l="1"/>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L299" i="2"/>
  <c r="N299" i="2" s="1"/>
  <c r="I143" i="14"/>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DR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AN404" i="14" l="1"/>
  <c r="BQ404" i="14"/>
  <c r="IW404" i="14"/>
  <c r="CS404" i="14"/>
  <c r="FL404" i="14"/>
  <c r="GG404" i="14"/>
  <c r="EX404" i="14"/>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N345" i="2" l="1"/>
  <c r="J75" i="1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M349" i="2"/>
  <c r="K310" i="2"/>
  <c r="L310" i="2" s="1"/>
  <c r="K388" i="2"/>
  <c r="L388" i="2" s="1"/>
  <c r="L349" i="2"/>
  <c r="K349" i="2"/>
  <c r="N349" i="2" s="1"/>
  <c r="J78" i="11"/>
  <c r="K78" i="11" s="1"/>
  <c r="H78" i="11"/>
  <c r="I78" i="11" s="1"/>
  <c r="O348" i="2"/>
  <c r="P348" i="2"/>
  <c r="N387" i="2"/>
  <c r="M387" i="2"/>
  <c r="H154" i="14"/>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AD414"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H414" i="14"/>
  <c r="BP413" i="14"/>
  <c r="HD413" i="14"/>
  <c r="EK413" i="14"/>
  <c r="BR413" i="14"/>
  <c r="HF413" i="14"/>
  <c r="EE413" i="14"/>
  <c r="BL413" i="14"/>
  <c r="GZ413" i="14"/>
  <c r="EG413" i="14"/>
  <c r="BN413" i="14"/>
  <c r="HB413" i="14"/>
  <c r="EI413" i="14"/>
  <c r="DZ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BV414" i="14"/>
  <c r="BX414" i="14"/>
  <c r="BS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CD414" i="14"/>
  <c r="CF414" i="14"/>
  <c r="CA414" i="14"/>
  <c r="CB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CJ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CS414" i="14"/>
  <c r="CT414" i="14"/>
  <c r="CU414" i="14"/>
  <c r="CV414" i="14"/>
  <c r="CW414" i="14"/>
  <c r="CX414" i="14"/>
  <c r="CQ414" i="14"/>
  <c r="CR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CO414" i="14" l="1"/>
  <c r="CH414" i="14"/>
  <c r="BT414" i="14"/>
  <c r="CE414" i="14"/>
  <c r="BZ414" i="14"/>
  <c r="ED414" i="14"/>
  <c r="BW414" i="14"/>
  <c r="FO414" i="14"/>
  <c r="AZ414" i="14"/>
  <c r="CG414" i="14"/>
  <c r="CC414" i="14"/>
  <c r="BY414" i="14"/>
  <c r="BU414" i="14"/>
  <c r="EC414" i="14"/>
  <c r="DY414" i="14"/>
  <c r="FM414" i="14"/>
  <c r="BF414" i="14"/>
  <c r="AX414" i="14"/>
  <c r="IH414" i="14"/>
  <c r="IO414" i="14"/>
  <c r="DX414" i="14"/>
  <c r="EB414" i="14"/>
  <c r="FK414" i="14"/>
  <c r="CZ414" i="14"/>
  <c r="BD414" i="14"/>
  <c r="DW414" i="14"/>
  <c r="EA414" i="14"/>
  <c r="FQ414" i="14"/>
  <c r="BJ414" i="14"/>
  <c r="BB414" i="14"/>
  <c r="FL414" i="14"/>
  <c r="W414" i="14"/>
  <c r="HP414" i="14"/>
  <c r="AF414" i="14"/>
  <c r="AL414" i="14"/>
  <c r="AK414" i="14"/>
  <c r="AJ414" i="14"/>
  <c r="AI414" i="14"/>
  <c r="AH414" i="14"/>
  <c r="AG414" i="14"/>
  <c r="X414" i="14"/>
  <c r="P414" i="14"/>
  <c r="O414" i="14"/>
  <c r="V414" i="14"/>
  <c r="U414" i="14"/>
  <c r="T414" i="14"/>
  <c r="S414" i="14"/>
  <c r="R414" i="14"/>
  <c r="Q414" i="14"/>
  <c r="H414" i="14"/>
  <c r="G414" i="14"/>
  <c r="N414" i="14"/>
  <c r="M414" i="14"/>
  <c r="L414" i="14"/>
  <c r="K414" i="14"/>
  <c r="J414" i="14"/>
  <c r="I414" i="14"/>
  <c r="BL414" i="14"/>
  <c r="BK414" i="14"/>
  <c r="BR414" i="14"/>
  <c r="BQ414" i="14"/>
  <c r="BP414" i="14"/>
  <c r="BO414" i="14"/>
  <c r="BN414" i="14"/>
  <c r="BM414" i="14"/>
  <c r="AM414" i="14"/>
  <c r="AS414" i="14"/>
  <c r="AQ414" i="14"/>
  <c r="AO414" i="14"/>
  <c r="GA414" i="14"/>
  <c r="GG414" i="14"/>
  <c r="GE414" i="14"/>
  <c r="GC414" i="14"/>
  <c r="FS414" i="14"/>
  <c r="FY414" i="14"/>
  <c r="FW414" i="14"/>
  <c r="FU414" i="14"/>
  <c r="GB414" i="14"/>
  <c r="DE414" i="14"/>
  <c r="Z414" i="14"/>
  <c r="EU414" i="14"/>
  <c r="DL414" i="14"/>
  <c r="CK414" i="14"/>
  <c r="IJ414" i="14"/>
  <c r="IM414" i="14"/>
  <c r="AE414" i="14"/>
  <c r="HO414" i="14"/>
  <c r="HV414" i="14"/>
  <c r="HU414" i="14"/>
  <c r="HT414" i="14"/>
  <c r="HS414" i="14"/>
  <c r="HR414" i="14"/>
  <c r="HQ414" i="14"/>
  <c r="HH414" i="14"/>
  <c r="GZ414" i="14"/>
  <c r="GY414" i="14"/>
  <c r="HF414" i="14"/>
  <c r="HE414" i="14"/>
  <c r="HD414" i="14"/>
  <c r="HC414" i="14"/>
  <c r="HB414" i="14"/>
  <c r="HA414" i="14"/>
  <c r="GR414" i="14"/>
  <c r="GQ414" i="14"/>
  <c r="GX414" i="14"/>
  <c r="GW414" i="14"/>
  <c r="GV414" i="14"/>
  <c r="GU414" i="14"/>
  <c r="GT414" i="14"/>
  <c r="GS414" i="14"/>
  <c r="IV414" i="14"/>
  <c r="IU414" i="14"/>
  <c r="JB414" i="14"/>
  <c r="JA414" i="14"/>
  <c r="IZ414" i="14"/>
  <c r="IY414" i="14"/>
  <c r="IX414" i="14"/>
  <c r="IW414" i="14"/>
  <c r="HX414" i="14"/>
  <c r="FR414" i="14"/>
  <c r="FP414" i="14"/>
  <c r="FN414" i="14"/>
  <c r="FT414" i="14"/>
  <c r="BC414" i="14"/>
  <c r="BI414" i="14"/>
  <c r="BG414" i="14"/>
  <c r="BE414" i="14"/>
  <c r="AU414" i="14"/>
  <c r="BA414" i="14"/>
  <c r="AY414" i="14"/>
  <c r="AW414" i="14"/>
  <c r="HG414" i="14"/>
  <c r="DT414" i="14"/>
  <c r="DA414" i="14"/>
  <c r="ID414" i="14"/>
  <c r="EY414" i="14"/>
  <c r="II414" i="14"/>
  <c r="IB414" i="14"/>
  <c r="FD414" i="14"/>
  <c r="FC414" i="14"/>
  <c r="FJ414" i="14"/>
  <c r="FI414" i="14"/>
  <c r="FH414" i="14"/>
  <c r="FG414" i="14"/>
  <c r="FF414" i="14"/>
  <c r="FE414" i="14"/>
  <c r="EV414" i="14"/>
  <c r="EN414" i="14"/>
  <c r="EM414" i="14"/>
  <c r="ET414" i="14"/>
  <c r="ES414" i="14"/>
  <c r="ER414" i="14"/>
  <c r="EQ414" i="14"/>
  <c r="EP414" i="14"/>
  <c r="EO414" i="14"/>
  <c r="EF414" i="14"/>
  <c r="EE414" i="14"/>
  <c r="EL414" i="14"/>
  <c r="EK414" i="14"/>
  <c r="EJ414" i="14"/>
  <c r="EI414" i="14"/>
  <c r="EH414" i="14"/>
  <c r="EG414" i="14"/>
  <c r="GJ414" i="14"/>
  <c r="GI414" i="14"/>
  <c r="GP414" i="14"/>
  <c r="GO414" i="14"/>
  <c r="GN414" i="14"/>
  <c r="GM414" i="14"/>
  <c r="GL414" i="14"/>
  <c r="GK414" i="14"/>
  <c r="AV414" i="14"/>
  <c r="AT414" i="14"/>
  <c r="AR414" i="14"/>
  <c r="AP414" i="14"/>
  <c r="IN414" i="14"/>
  <c r="GH414" i="14"/>
  <c r="GF414" i="14"/>
  <c r="GD414" i="14"/>
  <c r="IF414" i="14"/>
  <c r="FZ414" i="14"/>
  <c r="FX414" i="14"/>
  <c r="FV414" i="14"/>
  <c r="IL414" i="14"/>
  <c r="HK414" i="14"/>
  <c r="IS414" i="14"/>
  <c r="HZ414" i="14"/>
  <c r="AN414" i="14"/>
  <c r="HJ414" i="14"/>
  <c r="IK414" i="14"/>
  <c r="HI414" i="14"/>
  <c r="IA414" i="14"/>
  <c r="IT414" i="14"/>
  <c r="EX414" i="14"/>
  <c r="IC414" i="14"/>
  <c r="EW414" i="14"/>
  <c r="HM414" i="14"/>
  <c r="DS414" i="14"/>
  <c r="IE414" i="14"/>
  <c r="DR414" i="14"/>
  <c r="HN414" i="14"/>
  <c r="DQ414" i="14"/>
  <c r="HL414" i="14"/>
  <c r="DP414" i="14"/>
  <c r="HW414" i="14"/>
  <c r="CP414" i="14"/>
  <c r="DH414" i="14"/>
  <c r="IP414" i="14"/>
  <c r="CN414" i="14"/>
  <c r="AB414" i="14"/>
  <c r="EZ414" i="14"/>
  <c r="FA414" i="14"/>
  <c r="CI414" i="14"/>
  <c r="DC414" i="14"/>
  <c r="IQ414" i="14"/>
  <c r="DD414" i="14"/>
  <c r="DO414" i="14"/>
  <c r="DM414" i="14"/>
  <c r="HY414" i="14"/>
  <c r="DG414" i="14"/>
  <c r="DB414" i="14"/>
  <c r="AA414" i="14"/>
  <c r="DN414" i="14"/>
  <c r="DK414" i="14"/>
  <c r="FB414" i="14"/>
  <c r="DV414" i="14"/>
  <c r="Y414" i="14"/>
  <c r="DU414" i="14"/>
  <c r="DF414" i="14"/>
  <c r="DJ414" i="14"/>
  <c r="IG414" i="14"/>
  <c r="AC414" i="14"/>
  <c r="CM414" i="14"/>
  <c r="CY414" i="14"/>
  <c r="DI414" i="14"/>
  <c r="IR414" i="14"/>
  <c r="I679" i="14"/>
  <c r="K679" i="14" s="1"/>
  <c r="L679" i="14" s="1"/>
  <c r="M350" i="2"/>
  <c r="K350" i="2"/>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N350" i="2" l="1"/>
  <c r="O350" i="2" s="1"/>
  <c r="M351" i="2"/>
  <c r="L351" i="2"/>
  <c r="K390" i="2"/>
  <c r="L390" i="2" s="1"/>
  <c r="K351" i="2"/>
  <c r="N351" i="2" s="1"/>
  <c r="K312" i="2"/>
  <c r="L312" i="2" s="1"/>
  <c r="M389" i="2"/>
  <c r="N389" i="2"/>
  <c r="J80" i="11"/>
  <c r="K80" i="11" s="1"/>
  <c r="H80" i="11"/>
  <c r="I80" i="11" s="1"/>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G162" i="14" l="1"/>
  <c r="J86" i="11"/>
  <c r="K86" i="11" s="1"/>
  <c r="H86" i="11"/>
  <c r="I86" i="11" s="1"/>
  <c r="M357" i="2"/>
  <c r="L357" i="2"/>
  <c r="K318" i="2"/>
  <c r="L318" i="2" s="1"/>
  <c r="K396" i="2"/>
  <c r="L396" i="2" s="1"/>
  <c r="K357" i="2"/>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F688" i="14" l="1"/>
  <c r="N357" i="2"/>
  <c r="O357" i="2" s="1"/>
  <c r="J87" i="11"/>
  <c r="K87" i="11" s="1"/>
  <c r="H87" i="11"/>
  <c r="I87" i="11" s="1"/>
  <c r="N396" i="2"/>
  <c r="M396" i="2"/>
  <c r="M358" i="2"/>
  <c r="L358" i="2"/>
  <c r="K397" i="2"/>
  <c r="K319" i="2"/>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L319" i="2" l="1"/>
  <c r="N319" i="2" s="1"/>
  <c r="P357" i="2"/>
  <c r="L397" i="2"/>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G172" i="14" l="1"/>
  <c r="HH431" i="14"/>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I172" i="14" l="1"/>
  <c r="K172" i="14" s="1"/>
  <c r="JA433" i="14" s="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EC433" i="14" l="1"/>
  <c r="GO433" i="14"/>
  <c r="CK434" i="14"/>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G192" i="14" l="1"/>
  <c r="I191" i="14"/>
  <c r="K191" i="14" s="1"/>
  <c r="IC452" i="14" s="1"/>
  <c r="H192" i="14"/>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I192" i="14" l="1"/>
  <c r="K192" i="14" s="1"/>
  <c r="HB453" i="14" s="1"/>
  <c r="CZ452" i="14"/>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I194" i="14" l="1"/>
  <c r="K194" i="14" s="1"/>
  <c r="H454" i="14"/>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G200" i="14" l="1"/>
  <c r="I199" i="14"/>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I200" i="14" l="1"/>
  <c r="K200" i="14" s="1"/>
  <c r="IV461" i="14" s="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DR461" i="14" l="1"/>
  <c r="BH461" i="14"/>
  <c r="Y461" i="14"/>
  <c r="BU461" i="14"/>
  <c r="EG461" i="14"/>
  <c r="GS461" i="14"/>
  <c r="J461" i="14"/>
  <c r="BV461" i="14"/>
  <c r="EH461" i="14"/>
  <c r="GT461" i="14"/>
  <c r="K461" i="14"/>
  <c r="BW461" i="14"/>
  <c r="EI461" i="14"/>
  <c r="GU461" i="14"/>
  <c r="L461" i="14"/>
  <c r="BX461" i="14"/>
  <c r="EJ461" i="14"/>
  <c r="GV461" i="14"/>
  <c r="M461" i="14"/>
  <c r="BY461" i="14"/>
  <c r="EK461" i="14"/>
  <c r="GW461" i="14"/>
  <c r="N461" i="14"/>
  <c r="BZ461" i="14"/>
  <c r="EL461" i="14"/>
  <c r="GX461" i="14"/>
  <c r="G461" i="14"/>
  <c r="BS461" i="14"/>
  <c r="EE461" i="14"/>
  <c r="GQ461" i="14"/>
  <c r="H461" i="14"/>
  <c r="BT461" i="14"/>
  <c r="EF461" i="14"/>
  <c r="GR461" i="14"/>
  <c r="I461" i="14"/>
  <c r="DQ461" i="14"/>
  <c r="IO461" i="14"/>
  <c r="GD461" i="14"/>
  <c r="BG461" i="14"/>
  <c r="IQ461" i="14"/>
  <c r="GF461" i="14"/>
  <c r="BI461" i="14"/>
  <c r="GG461" i="14"/>
  <c r="BJ461" i="14"/>
  <c r="GH461" i="14"/>
  <c r="BC461" i="14"/>
  <c r="GA461" i="14"/>
  <c r="IM461" i="14"/>
  <c r="DP461" i="14"/>
  <c r="AG461" i="14"/>
  <c r="CK461" i="14"/>
  <c r="EW461" i="14"/>
  <c r="HI461" i="14"/>
  <c r="Z461" i="14"/>
  <c r="CL461" i="14"/>
  <c r="EX461" i="14"/>
  <c r="HJ461" i="14"/>
  <c r="AA461" i="14"/>
  <c r="CM461" i="14"/>
  <c r="EY461" i="14"/>
  <c r="HK461" i="14"/>
  <c r="AB461" i="14"/>
  <c r="CN461" i="14"/>
  <c r="EZ461" i="14"/>
  <c r="HL461" i="14"/>
  <c r="AC461" i="14"/>
  <c r="CO461" i="14"/>
  <c r="FA461" i="14"/>
  <c r="HM461" i="14"/>
  <c r="AD461" i="14"/>
  <c r="CP461" i="14"/>
  <c r="FB461" i="14"/>
  <c r="HN461" i="14"/>
  <c r="W461" i="14"/>
  <c r="CI461" i="14"/>
  <c r="EU461" i="14"/>
  <c r="HG461" i="14"/>
  <c r="X461" i="14"/>
  <c r="CJ461" i="14"/>
  <c r="EV461" i="14"/>
  <c r="HH461" i="14"/>
  <c r="BE461" i="14"/>
  <c r="GC461" i="14"/>
  <c r="BF461" i="14"/>
  <c r="IP461" i="14"/>
  <c r="DS461" i="14"/>
  <c r="GE461" i="14"/>
  <c r="DT461" i="14"/>
  <c r="IR461" i="14"/>
  <c r="DU461" i="14"/>
  <c r="IS461" i="14"/>
  <c r="DV461" i="14"/>
  <c r="IT461" i="14"/>
  <c r="DO461" i="14"/>
  <c r="BD461" i="14"/>
  <c r="GB461" i="14"/>
  <c r="AO461" i="14"/>
  <c r="DA461" i="14"/>
  <c r="FM461" i="14"/>
  <c r="HY461" i="14"/>
  <c r="AP461" i="14"/>
  <c r="DB461" i="14"/>
  <c r="FN461" i="14"/>
  <c r="HZ461" i="14"/>
  <c r="AQ461" i="14"/>
  <c r="DC461" i="14"/>
  <c r="FO461" i="14"/>
  <c r="IA461" i="14"/>
  <c r="AR461" i="14"/>
  <c r="DD461" i="14"/>
  <c r="FP461" i="14"/>
  <c r="IB461" i="14"/>
  <c r="AS461" i="14"/>
  <c r="DE461" i="14"/>
  <c r="FQ461" i="14"/>
  <c r="IC461" i="14"/>
  <c r="AT461" i="14"/>
  <c r="DF461" i="14"/>
  <c r="FR461" i="14"/>
  <c r="ID461" i="14"/>
  <c r="AM461" i="14"/>
  <c r="CY461" i="14"/>
  <c r="FK461" i="14"/>
  <c r="HW461" i="14"/>
  <c r="AN461" i="14"/>
  <c r="CZ461" i="14"/>
  <c r="FL461" i="14"/>
  <c r="HX461" i="14"/>
  <c r="Q461" i="14"/>
  <c r="AW461" i="14"/>
  <c r="CC461" i="14"/>
  <c r="DI461" i="14"/>
  <c r="EO461" i="14"/>
  <c r="FU461" i="14"/>
  <c r="HA461" i="14"/>
  <c r="IG461" i="14"/>
  <c r="R461" i="14"/>
  <c r="AX461" i="14"/>
  <c r="CD461" i="14"/>
  <c r="DJ461" i="14"/>
  <c r="EP461" i="14"/>
  <c r="FV461" i="14"/>
  <c r="HB461" i="14"/>
  <c r="IH461" i="14"/>
  <c r="S461" i="14"/>
  <c r="AY461" i="14"/>
  <c r="CE461" i="14"/>
  <c r="DK461" i="14"/>
  <c r="EQ461" i="14"/>
  <c r="FW461" i="14"/>
  <c r="HC461" i="14"/>
  <c r="II461" i="14"/>
  <c r="T461" i="14"/>
  <c r="AZ461" i="14"/>
  <c r="CF461" i="14"/>
  <c r="DL461" i="14"/>
  <c r="ER461" i="14"/>
  <c r="FX461" i="14"/>
  <c r="HD461" i="14"/>
  <c r="IJ461" i="14"/>
  <c r="U461" i="14"/>
  <c r="BA461" i="14"/>
  <c r="CG461" i="14"/>
  <c r="DM461" i="14"/>
  <c r="ES461" i="14"/>
  <c r="FY461" i="14"/>
  <c r="HE461" i="14"/>
  <c r="IK461" i="14"/>
  <c r="V461" i="14"/>
  <c r="BB461" i="14"/>
  <c r="CH461" i="14"/>
  <c r="DN461" i="14"/>
  <c r="ET461" i="14"/>
  <c r="FZ461" i="14"/>
  <c r="HF461" i="14"/>
  <c r="IL461" i="14"/>
  <c r="O461" i="14"/>
  <c r="AU461" i="14"/>
  <c r="CA461" i="14"/>
  <c r="DG461" i="14"/>
  <c r="EM461" i="14"/>
  <c r="FS461" i="14"/>
  <c r="GY461" i="14"/>
  <c r="IE461" i="14"/>
  <c r="P461" i="14"/>
  <c r="AV461" i="14"/>
  <c r="CB461" i="14"/>
  <c r="DH461" i="14"/>
  <c r="EN461" i="14"/>
  <c r="FT461" i="14"/>
  <c r="GZ461" i="14"/>
  <c r="IF461" i="14"/>
  <c r="IN461" i="14"/>
  <c r="BM461" i="14"/>
  <c r="CS461" i="14"/>
  <c r="DY461" i="14"/>
  <c r="FE461" i="14"/>
  <c r="GK461" i="14"/>
  <c r="HQ461" i="14"/>
  <c r="IW461" i="14"/>
  <c r="AH461" i="14"/>
  <c r="BN461" i="14"/>
  <c r="CT461" i="14"/>
  <c r="DZ461" i="14"/>
  <c r="FF461" i="14"/>
  <c r="GL461" i="14"/>
  <c r="HR461" i="14"/>
  <c r="IX461" i="14"/>
  <c r="AI461" i="14"/>
  <c r="BO461" i="14"/>
  <c r="CU461" i="14"/>
  <c r="EA461" i="14"/>
  <c r="FG461" i="14"/>
  <c r="GM461" i="14"/>
  <c r="HS461" i="14"/>
  <c r="IY461" i="14"/>
  <c r="AJ461" i="14"/>
  <c r="BP461" i="14"/>
  <c r="CV461" i="14"/>
  <c r="EB461" i="14"/>
  <c r="FH461" i="14"/>
  <c r="GN461" i="14"/>
  <c r="HT461" i="14"/>
  <c r="IZ461" i="14"/>
  <c r="AK461" i="14"/>
  <c r="BQ461" i="14"/>
  <c r="CW461" i="14"/>
  <c r="EC461" i="14"/>
  <c r="FI461" i="14"/>
  <c r="GO461" i="14"/>
  <c r="HU461" i="14"/>
  <c r="JA461" i="14"/>
  <c r="AL461" i="14"/>
  <c r="BR461" i="14"/>
  <c r="CX461" i="14"/>
  <c r="ED461" i="14"/>
  <c r="FJ461" i="14"/>
  <c r="GP461" i="14"/>
  <c r="HV461" i="14"/>
  <c r="JB461" i="14"/>
  <c r="AE461" i="14"/>
  <c r="BK461" i="14"/>
  <c r="CQ461" i="14"/>
  <c r="DW461" i="14"/>
  <c r="FC461" i="14"/>
  <c r="GI461" i="14"/>
  <c r="HO461" i="14"/>
  <c r="IU461" i="14"/>
  <c r="AF461" i="14"/>
  <c r="BL461" i="14"/>
  <c r="CR461" i="14"/>
  <c r="DX461" i="14"/>
  <c r="FD461" i="14"/>
  <c r="GJ461" i="14"/>
  <c r="HP461" i="14"/>
  <c r="I201" i="14"/>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G205" i="14" l="1"/>
  <c r="F205" i="14"/>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I205" i="14" l="1"/>
  <c r="K205" i="14" s="1"/>
  <c r="GQ466" i="14" s="1"/>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HJ466" i="14" l="1"/>
  <c r="P466" i="14"/>
  <c r="Q466" i="14"/>
  <c r="S466" i="14"/>
  <c r="HR466" i="14"/>
  <c r="GZ466" i="14"/>
  <c r="R466" i="14"/>
  <c r="CB466" i="14"/>
  <c r="CC466" i="14"/>
  <c r="ER466" i="14"/>
  <c r="HZ466" i="14"/>
  <c r="EN466" i="14"/>
  <c r="EO466" i="14"/>
  <c r="HF466" i="14"/>
  <c r="IH466" i="14"/>
  <c r="CD466" i="14"/>
  <c r="CE466" i="14"/>
  <c r="HD466" i="14"/>
  <c r="O466" i="14"/>
  <c r="HK466" i="14"/>
  <c r="HS466" i="14"/>
  <c r="IA466" i="14"/>
  <c r="AZ466" i="14"/>
  <c r="EP466" i="14"/>
  <c r="EQ466" i="14"/>
  <c r="ES466" i="14"/>
  <c r="HH466" i="14"/>
  <c r="HN466" i="14"/>
  <c r="HV466" i="14"/>
  <c r="ID466" i="14"/>
  <c r="BD466" i="14"/>
  <c r="HA466" i="14"/>
  <c r="HB466" i="14"/>
  <c r="HC466" i="14"/>
  <c r="HE466" i="14"/>
  <c r="Y466" i="14"/>
  <c r="HG466" i="14"/>
  <c r="HO466" i="14"/>
  <c r="HW466" i="14"/>
  <c r="DQ466" i="14"/>
  <c r="T466" i="14"/>
  <c r="U466" i="14"/>
  <c r="V466" i="14"/>
  <c r="GY466" i="14"/>
  <c r="HI466" i="14"/>
  <c r="HL466" i="14"/>
  <c r="HP466" i="14"/>
  <c r="HT466" i="14"/>
  <c r="HX466" i="14"/>
  <c r="IB466" i="14"/>
  <c r="IF466" i="14"/>
  <c r="DM466" i="14"/>
  <c r="BL466" i="14"/>
  <c r="CF466" i="14"/>
  <c r="CG466" i="14"/>
  <c r="ET466" i="14"/>
  <c r="X466" i="14"/>
  <c r="Z466" i="14"/>
  <c r="HM466" i="14"/>
  <c r="HQ466" i="14"/>
  <c r="HU466" i="14"/>
  <c r="HY466" i="14"/>
  <c r="IC466" i="14"/>
  <c r="IG466" i="14"/>
  <c r="FZ466" i="14"/>
  <c r="H466" i="14"/>
  <c r="AA466" i="14"/>
  <c r="AB466" i="14"/>
  <c r="AC466" i="14"/>
  <c r="AD466" i="14"/>
  <c r="W466" i="14"/>
  <c r="AF466" i="14"/>
  <c r="AG466" i="14"/>
  <c r="AH466" i="14"/>
  <c r="AI466" i="14"/>
  <c r="AJ466" i="14"/>
  <c r="AK466" i="14"/>
  <c r="AL466" i="14"/>
  <c r="AE466" i="14"/>
  <c r="AN466" i="14"/>
  <c r="AO466" i="14"/>
  <c r="AP466" i="14"/>
  <c r="AQ466" i="14"/>
  <c r="AR466" i="14"/>
  <c r="AS466" i="14"/>
  <c r="AT466" i="14"/>
  <c r="AM466" i="14"/>
  <c r="AV466" i="14"/>
  <c r="AW466" i="14"/>
  <c r="AX466" i="14"/>
  <c r="AY466" i="14"/>
  <c r="DL466" i="14"/>
  <c r="FY466" i="14"/>
  <c r="AU466" i="14"/>
  <c r="DP466" i="14"/>
  <c r="BF466" i="14"/>
  <c r="BN466" i="14"/>
  <c r="J466" i="14"/>
  <c r="CH466" i="14"/>
  <c r="CA466" i="14"/>
  <c r="CJ466" i="14"/>
  <c r="CK466" i="14"/>
  <c r="CL466" i="14"/>
  <c r="CM466" i="14"/>
  <c r="CN466" i="14"/>
  <c r="CO466" i="14"/>
  <c r="CP466" i="14"/>
  <c r="CI466" i="14"/>
  <c r="CR466" i="14"/>
  <c r="CS466" i="14"/>
  <c r="CT466" i="14"/>
  <c r="CU466" i="14"/>
  <c r="CV466" i="14"/>
  <c r="CW466" i="14"/>
  <c r="CX466" i="14"/>
  <c r="CQ466" i="14"/>
  <c r="CZ466" i="14"/>
  <c r="DA466" i="14"/>
  <c r="DB466" i="14"/>
  <c r="DC466" i="14"/>
  <c r="DD466" i="14"/>
  <c r="DE466" i="14"/>
  <c r="DF466" i="14"/>
  <c r="CY466" i="14"/>
  <c r="DH466" i="14"/>
  <c r="DI466" i="14"/>
  <c r="DJ466" i="14"/>
  <c r="DK466" i="14"/>
  <c r="FX466" i="14"/>
  <c r="BB466" i="14"/>
  <c r="DG466" i="14"/>
  <c r="GB466" i="14"/>
  <c r="BH466" i="14"/>
  <c r="BP466" i="14"/>
  <c r="L466" i="14"/>
  <c r="EM466" i="14"/>
  <c r="EV466" i="14"/>
  <c r="EW466" i="14"/>
  <c r="EX466" i="14"/>
  <c r="EY466" i="14"/>
  <c r="EZ466" i="14"/>
  <c r="FA466" i="14"/>
  <c r="FB466" i="14"/>
  <c r="EU466" i="14"/>
  <c r="FD466" i="14"/>
  <c r="FE466" i="14"/>
  <c r="FF466" i="14"/>
  <c r="FG466" i="14"/>
  <c r="FH466" i="14"/>
  <c r="FI466" i="14"/>
  <c r="FJ466" i="14"/>
  <c r="FC466" i="14"/>
  <c r="FL466" i="14"/>
  <c r="FM466" i="14"/>
  <c r="FN466" i="14"/>
  <c r="FO466" i="14"/>
  <c r="FP466" i="14"/>
  <c r="FQ466" i="14"/>
  <c r="FR466" i="14"/>
  <c r="FK466" i="14"/>
  <c r="FT466" i="14"/>
  <c r="FU466" i="14"/>
  <c r="FV466" i="14"/>
  <c r="FW466" i="14"/>
  <c r="BA466" i="14"/>
  <c r="DN466" i="14"/>
  <c r="FS466" i="14"/>
  <c r="BE466" i="14"/>
  <c r="BJ466" i="14"/>
  <c r="BR466" i="14"/>
  <c r="N466" i="14"/>
  <c r="DR466" i="14"/>
  <c r="DT466" i="14"/>
  <c r="DV466" i="14"/>
  <c r="DX466" i="14"/>
  <c r="DZ466" i="14"/>
  <c r="EB466" i="14"/>
  <c r="ED466" i="14"/>
  <c r="BT466" i="14"/>
  <c r="BV466" i="14"/>
  <c r="BX466" i="14"/>
  <c r="BZ466" i="14"/>
  <c r="BG466" i="14"/>
  <c r="BI466" i="14"/>
  <c r="BC466" i="14"/>
  <c r="BM466" i="14"/>
  <c r="BO466" i="14"/>
  <c r="BQ466" i="14"/>
  <c r="BK466" i="14"/>
  <c r="I466" i="14"/>
  <c r="K466" i="14"/>
  <c r="M466" i="14"/>
  <c r="G466" i="14"/>
  <c r="DS466" i="14"/>
  <c r="DU466" i="14"/>
  <c r="DO466" i="14"/>
  <c r="DY466" i="14"/>
  <c r="EA466" i="14"/>
  <c r="EC466" i="14"/>
  <c r="DW466" i="14"/>
  <c r="BU466" i="14"/>
  <c r="BW466" i="14"/>
  <c r="BY466" i="14"/>
  <c r="BS466" i="14"/>
  <c r="GC466" i="14"/>
  <c r="GD466" i="14"/>
  <c r="GE466" i="14"/>
  <c r="GF466" i="14"/>
  <c r="GG466" i="14"/>
  <c r="GH466" i="14"/>
  <c r="GA466" i="14"/>
  <c r="GJ466" i="14"/>
  <c r="GK466" i="14"/>
  <c r="GL466" i="14"/>
  <c r="GM466" i="14"/>
  <c r="GN466" i="14"/>
  <c r="GO466" i="14"/>
  <c r="GP466" i="14"/>
  <c r="GI466" i="14"/>
  <c r="EF466" i="14"/>
  <c r="EG466" i="14"/>
  <c r="EH466" i="14"/>
  <c r="EI466" i="14"/>
  <c r="EJ466" i="14"/>
  <c r="EK466" i="14"/>
  <c r="EL466" i="14"/>
  <c r="EE466" i="14"/>
  <c r="II466" i="14"/>
  <c r="IJ466" i="14"/>
  <c r="IK466" i="14"/>
  <c r="IL466" i="14"/>
  <c r="IE466" i="14"/>
  <c r="IN466" i="14"/>
  <c r="IO466" i="14"/>
  <c r="IP466" i="14"/>
  <c r="IQ466" i="14"/>
  <c r="IR466" i="14"/>
  <c r="IS466" i="14"/>
  <c r="IT466" i="14"/>
  <c r="IM466" i="14"/>
  <c r="IV466" i="14"/>
  <c r="IW466" i="14"/>
  <c r="IX466" i="14"/>
  <c r="IY466" i="14"/>
  <c r="IZ466" i="14"/>
  <c r="JA466" i="14"/>
  <c r="JB466" i="14"/>
  <c r="IU466" i="14"/>
  <c r="GR466" i="14"/>
  <c r="GS466" i="14"/>
  <c r="GT466" i="14"/>
  <c r="GU466" i="14"/>
  <c r="GV466" i="14"/>
  <c r="GW466" i="14"/>
  <c r="GX466" i="14"/>
  <c r="I206" i="14"/>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G211" i="14" l="1"/>
  <c r="I210" i="14"/>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B188" i="2"/>
  <c r="B187" i="2"/>
  <c r="B186" i="2"/>
  <c r="B185" i="2"/>
  <c r="B184" i="2"/>
  <c r="B183" i="2"/>
  <c r="B182" i="2"/>
  <c r="C99" i="1" l="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E224" i="14"/>
  <c r="F224" i="14" s="1"/>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G224" i="14" l="1"/>
  <c r="H224" i="14"/>
  <c r="AC483" i="14"/>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I224" i="14" l="1"/>
  <c r="K224" i="14" s="1"/>
  <c r="IP485" i="14" s="1"/>
  <c r="F225" i="14"/>
  <c r="I225" i="14" s="1"/>
  <c r="K225" i="14" s="1"/>
  <c r="IP484" i="14"/>
  <c r="K484" i="14"/>
  <c r="GC484" i="14"/>
  <c r="GI484" i="14"/>
  <c r="GF484" i="14"/>
  <c r="CG484" i="14"/>
  <c r="BS484" i="14"/>
  <c r="CP484" i="14"/>
  <c r="HP484" i="14"/>
  <c r="GK484" i="14"/>
  <c r="CL484" i="14"/>
  <c r="CH484" i="14"/>
  <c r="BP484" i="14"/>
  <c r="BY484" i="14"/>
  <c r="CJ484" i="14"/>
  <c r="DS484" i="14"/>
  <c r="BM484" i="14"/>
  <c r="HY484" i="14"/>
  <c r="IT484" i="14"/>
  <c r="X484" i="14"/>
  <c r="AH484" i="14"/>
  <c r="HS484" i="14"/>
  <c r="GW484" i="14"/>
  <c r="M484" i="14"/>
  <c r="DI484" i="14"/>
  <c r="BR484" i="14"/>
  <c r="AE484" i="14"/>
  <c r="AF484" i="14"/>
  <c r="BV484" i="14"/>
  <c r="AB484" i="14"/>
  <c r="HM484" i="14"/>
  <c r="CO484" i="14"/>
  <c r="BO484" i="14"/>
  <c r="GP484" i="14"/>
  <c r="CI484" i="14"/>
  <c r="DX484" i="14"/>
  <c r="EH484" i="14"/>
  <c r="BX484" i="14"/>
  <c r="HA484" i="14"/>
  <c r="CU484" i="14"/>
  <c r="BE484" i="14"/>
  <c r="EE484" i="14"/>
  <c r="EF484" i="14"/>
  <c r="GD484" i="14"/>
  <c r="EB484" i="14"/>
  <c r="BZ484" i="14"/>
  <c r="GM484" i="14"/>
  <c r="BU484" i="14"/>
  <c r="GA484" i="14"/>
  <c r="GJ484" i="14"/>
  <c r="GL484" i="14"/>
  <c r="FH484" i="14"/>
  <c r="AQ485" i="14"/>
  <c r="GI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T485" i="14"/>
  <c r="FP485" i="14"/>
  <c r="HN485" i="14"/>
  <c r="EE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DW485" i="14" l="1"/>
  <c r="ED485" i="14"/>
  <c r="GJ485" i="14"/>
  <c r="IV485" i="14"/>
  <c r="BR485" i="14"/>
  <c r="CM485" i="14"/>
  <c r="CG485" i="14"/>
  <c r="BL485" i="14"/>
  <c r="CO485" i="14"/>
  <c r="BV485" i="14"/>
  <c r="CF485" i="14"/>
  <c r="AS485" i="14"/>
  <c r="X485" i="14"/>
  <c r="BN485" i="14"/>
  <c r="AA485" i="14"/>
  <c r="W485" i="14"/>
  <c r="HM485" i="14"/>
  <c r="HC485" i="14"/>
  <c r="GT485" i="14"/>
  <c r="G485" i="14"/>
  <c r="HE485" i="14"/>
  <c r="BU485" i="14"/>
  <c r="EZ485" i="14"/>
  <c r="FB485" i="14"/>
  <c r="EV485" i="14"/>
  <c r="AR485" i="14"/>
  <c r="EG485" i="14"/>
  <c r="HL485" i="14"/>
  <c r="H485" i="14"/>
  <c r="EY485" i="14"/>
  <c r="GR485" i="14"/>
  <c r="IM486" i="14"/>
  <c r="GP486" i="14"/>
  <c r="GN486" i="14"/>
  <c r="GL486" i="14"/>
  <c r="GJ486" i="14"/>
  <c r="ED486" i="14"/>
  <c r="EB486" i="14"/>
  <c r="DZ486" i="14"/>
  <c r="DX486" i="14"/>
  <c r="GI486" i="14"/>
  <c r="GO486" i="14"/>
  <c r="GM486" i="14"/>
  <c r="GK486" i="14"/>
  <c r="DW486" i="14"/>
  <c r="EC486" i="14"/>
  <c r="EA486" i="14"/>
  <c r="DY486" i="14"/>
  <c r="IU485" i="14"/>
  <c r="BM485" i="14"/>
  <c r="HK485" i="14"/>
  <c r="FA485" i="14"/>
  <c r="EH485" i="14"/>
  <c r="IV486" i="14"/>
  <c r="IW486" i="14"/>
  <c r="IX486" i="14"/>
  <c r="IY486" i="14"/>
  <c r="IZ486" i="14"/>
  <c r="JA486" i="14"/>
  <c r="JB486" i="14"/>
  <c r="IU486" i="14"/>
  <c r="CJ485" i="14"/>
  <c r="EQ485" i="14"/>
  <c r="CP485" i="14"/>
  <c r="GX485" i="14"/>
  <c r="BL486" i="14"/>
  <c r="BM486" i="14"/>
  <c r="BN486" i="14"/>
  <c r="BO486" i="14"/>
  <c r="BP486" i="14"/>
  <c r="BQ486" i="14"/>
  <c r="BR486" i="14"/>
  <c r="BK486" i="14"/>
  <c r="IC485" i="14"/>
  <c r="GL485" i="14"/>
  <c r="CI485" i="14"/>
  <c r="GP485" i="14"/>
  <c r="ER485" i="14"/>
  <c r="AC485" i="14"/>
  <c r="DX485" i="14"/>
  <c r="IB485" i="14"/>
  <c r="BS485" i="14"/>
  <c r="DD485" i="14"/>
  <c r="CE485" i="14"/>
  <c r="GQ485" i="14"/>
  <c r="N485" i="14"/>
  <c r="IA485" i="14"/>
  <c r="AD485" i="14"/>
  <c r="GS485" i="14"/>
  <c r="GK485" i="14"/>
  <c r="ES485"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I226" i="14" l="1"/>
  <c r="K226" i="14" s="1"/>
  <c r="BP487" i="14" s="1"/>
  <c r="H227" i="14"/>
  <c r="I227" i="14" s="1"/>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FT487" i="14" l="1"/>
  <c r="FD487" i="14"/>
  <c r="AC487" i="14"/>
  <c r="CU487" i="14"/>
  <c r="AT487" i="14"/>
  <c r="HY487" i="14"/>
  <c r="FG487" i="14"/>
  <c r="DO487" i="14"/>
  <c r="BX487" i="14"/>
  <c r="GS487" i="14"/>
  <c r="CY487" i="14"/>
  <c r="HI487" i="14"/>
  <c r="ET487" i="14"/>
  <c r="FS487" i="14"/>
  <c r="HO487" i="14"/>
  <c r="IN487" i="14"/>
  <c r="M487" i="14"/>
  <c r="BV487" i="14"/>
  <c r="EA487" i="14"/>
  <c r="GG487" i="14"/>
  <c r="U487" i="14"/>
  <c r="CO487" i="14"/>
  <c r="GY487" i="14"/>
  <c r="DE487" i="14"/>
  <c r="EY487" i="14"/>
  <c r="CC487" i="14"/>
  <c r="EQ487" i="14"/>
  <c r="GW487" i="14"/>
  <c r="JB487" i="14"/>
  <c r="BC487" i="14"/>
  <c r="FJ487" i="14"/>
  <c r="T487" i="14"/>
  <c r="FZ487" i="14"/>
  <c r="HE487" i="14"/>
  <c r="Z487" i="14"/>
  <c r="BL487" i="14"/>
  <c r="DQ487" i="14"/>
  <c r="FV487" i="14"/>
  <c r="IA487" i="14"/>
  <c r="FM487" i="14"/>
  <c r="EP487" i="14"/>
  <c r="CH487" i="14"/>
  <c r="IH487" i="14"/>
  <c r="AY487" i="14"/>
  <c r="EG487" i="14"/>
  <c r="GL487" i="14"/>
  <c r="IQ487" i="14"/>
  <c r="CN487" i="14"/>
  <c r="GP487" i="14"/>
  <c r="HK487" i="14"/>
  <c r="AP487" i="14"/>
  <c r="FI487" i="14"/>
  <c r="EX487" i="14"/>
  <c r="GJ487" i="14"/>
  <c r="HM487" i="14"/>
  <c r="IO487" i="14"/>
  <c r="R487" i="14"/>
  <c r="AQ487" i="14"/>
  <c r="BS487" i="14"/>
  <c r="EJ487" i="14"/>
  <c r="FA487" i="14"/>
  <c r="L487" i="14"/>
  <c r="FQ487" i="14"/>
  <c r="HB487" i="14"/>
  <c r="IE487" i="14"/>
  <c r="I487" i="14"/>
  <c r="AH487" i="14"/>
  <c r="BI487" i="14"/>
  <c r="CK487" i="14"/>
  <c r="EZ487" i="14"/>
  <c r="AN487" i="14"/>
  <c r="ER487" i="14"/>
  <c r="IU487" i="14"/>
  <c r="AE487" i="14"/>
  <c r="BE487" i="14"/>
  <c r="BR487" i="14"/>
  <c r="K487" i="14"/>
  <c r="CJ487" i="14"/>
  <c r="EW487" i="14"/>
  <c r="HS487" i="14"/>
  <c r="G487" i="14"/>
  <c r="AF487" i="14"/>
  <c r="BF487" i="14"/>
  <c r="CI487" i="14"/>
  <c r="DK487" i="14"/>
  <c r="EN487" i="14"/>
  <c r="GV487" i="14"/>
  <c r="GC487" i="14"/>
  <c r="CF487" i="14"/>
  <c r="IL487" i="14"/>
  <c r="W487" i="14"/>
  <c r="AV487" i="14"/>
  <c r="BY487" i="14"/>
  <c r="DA487" i="14"/>
  <c r="ED487" i="14"/>
  <c r="FF487" i="14"/>
  <c r="HL487" i="14"/>
  <c r="EK487" i="14"/>
  <c r="AK487" i="14"/>
  <c r="BU487" i="14"/>
  <c r="CX487" i="14"/>
  <c r="Q487" i="14"/>
  <c r="FH487" i="14"/>
  <c r="DD487" i="14"/>
  <c r="DI487" i="14"/>
  <c r="EM487" i="14"/>
  <c r="HT487" i="14"/>
  <c r="HU487" i="14"/>
  <c r="Y487" i="14"/>
  <c r="CA487" i="14"/>
  <c r="FP487" i="14"/>
  <c r="CB487" i="14"/>
  <c r="ID487" i="14"/>
  <c r="FX487" i="14"/>
  <c r="FN487" i="14"/>
  <c r="CT487" i="14"/>
  <c r="DN487" i="14"/>
  <c r="GB487" i="14"/>
  <c r="IG487" i="14"/>
  <c r="AJ487" i="14"/>
  <c r="DX487" i="14"/>
  <c r="DW487" i="14"/>
  <c r="H487" i="14"/>
  <c r="HD487" i="14"/>
  <c r="GA487" i="14"/>
  <c r="DJ487" i="14"/>
  <c r="FO487" i="14"/>
  <c r="GI487" i="14"/>
  <c r="IW487" i="14"/>
  <c r="AX487" i="14"/>
  <c r="DC487" i="14"/>
  <c r="CE487" i="14"/>
  <c r="GR487" i="14"/>
  <c r="AG487" i="14"/>
  <c r="BD487" i="14"/>
  <c r="GK487" i="14"/>
  <c r="IP487" i="14"/>
  <c r="AR487" i="14"/>
  <c r="O487" i="14"/>
  <c r="HA487" i="14"/>
  <c r="P487" i="14"/>
  <c r="BQ487" i="14"/>
  <c r="DV487" i="14"/>
  <c r="J487" i="14"/>
  <c r="BG487" i="14"/>
  <c r="DM487" i="14"/>
  <c r="HV487" i="14"/>
  <c r="AD487" i="14"/>
  <c r="CG487" i="14"/>
  <c r="EL487" i="14"/>
  <c r="GQ487" i="14"/>
  <c r="AI487" i="14"/>
  <c r="HN487" i="14"/>
  <c r="S487" i="14"/>
  <c r="DL487" i="14"/>
  <c r="DU487" i="14"/>
  <c r="IM487" i="14"/>
  <c r="AO487" i="14"/>
  <c r="CS487" i="14"/>
  <c r="EO487" i="14"/>
  <c r="DZ487" i="14"/>
  <c r="FC487" i="14"/>
  <c r="GE487" i="14"/>
  <c r="HH487" i="14"/>
  <c r="IK487" i="14"/>
  <c r="BO487" i="14"/>
  <c r="N487" i="14"/>
  <c r="AM487" i="14"/>
  <c r="BN487" i="14"/>
  <c r="CQ487" i="14"/>
  <c r="DS487" i="14"/>
  <c r="EV487" i="14"/>
  <c r="FY487" i="14"/>
  <c r="IB487" i="14"/>
  <c r="DH487" i="14"/>
  <c r="HR487" i="14"/>
  <c r="V487" i="14"/>
  <c r="AU487" i="14"/>
  <c r="BW487" i="14"/>
  <c r="CZ487" i="14"/>
  <c r="EC487" i="14"/>
  <c r="FE487" i="14"/>
  <c r="GH487" i="14"/>
  <c r="IJ487" i="14"/>
  <c r="IX487" i="14"/>
  <c r="BK487" i="14"/>
  <c r="CW487" i="14"/>
  <c r="DY487" i="14"/>
  <c r="FB487" i="14"/>
  <c r="GD487" i="14"/>
  <c r="HG487" i="14"/>
  <c r="II487" i="14"/>
  <c r="BH487" i="14"/>
  <c r="HC487" i="14"/>
  <c r="BJ487" i="14"/>
  <c r="GU487" i="14"/>
  <c r="HX487" i="14"/>
  <c r="JA487" i="14"/>
  <c r="AB487" i="14"/>
  <c r="CV487" i="14"/>
  <c r="AS487" i="14"/>
  <c r="CD487" i="14"/>
  <c r="DG487" i="14"/>
  <c r="EI487" i="14"/>
  <c r="FL487" i="14"/>
  <c r="GO487" i="14"/>
  <c r="HQ487" i="14"/>
  <c r="IT487" i="14"/>
  <c r="CL487" i="14"/>
  <c r="HF487" i="14"/>
  <c r="BB487" i="14"/>
  <c r="CM487" i="14"/>
  <c r="DP487" i="14"/>
  <c r="ES487" i="14"/>
  <c r="FU487" i="14"/>
  <c r="GX487" i="14"/>
  <c r="HZ487" i="14"/>
  <c r="AZ487" i="14"/>
  <c r="IC487" i="14"/>
  <c r="CR487" i="14"/>
  <c r="EF487" i="14"/>
  <c r="FR487" i="14"/>
  <c r="GT487" i="14"/>
  <c r="HW487" i="14"/>
  <c r="IY487" i="14"/>
  <c r="AA487" i="14"/>
  <c r="BA487" i="14"/>
  <c r="DT487" i="14"/>
  <c r="IF487" i="14"/>
  <c r="EB487" i="14"/>
  <c r="GF487" i="14"/>
  <c r="HJ487" i="14"/>
  <c r="IV487" i="14"/>
  <c r="X487" i="14"/>
  <c r="AW487" i="14"/>
  <c r="BZ487" i="14"/>
  <c r="DB487" i="14"/>
  <c r="EE487" i="14"/>
  <c r="GN487" i="14"/>
  <c r="IR487" i="14"/>
  <c r="AL487" i="14"/>
  <c r="BM487" i="14"/>
  <c r="CP487" i="14"/>
  <c r="DR487" i="14"/>
  <c r="EU487" i="14"/>
  <c r="FW487" i="14"/>
  <c r="GZ487" i="14"/>
  <c r="IZ487" i="14"/>
  <c r="BT487" i="14"/>
  <c r="DF487" i="14"/>
  <c r="EH487" i="14"/>
  <c r="FK487" i="14"/>
  <c r="GM487" i="14"/>
  <c r="HP487" i="14"/>
  <c r="IS487" i="14"/>
  <c r="G228" i="14"/>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E236" i="14"/>
  <c r="F236" i="14" s="1"/>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236" i="14" l="1"/>
  <c r="H236" i="14"/>
  <c r="G495" i="14"/>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<sst xmlns="http://schemas.openxmlformats.org/spreadsheetml/2006/main" count="1354" uniqueCount="880">
  <si>
    <t>RefDes</t>
  </si>
  <si>
    <t xml:space="preserve">Value </t>
  </si>
  <si>
    <t>Unit</t>
  </si>
  <si>
    <r>
      <t>R</t>
    </r>
    <r>
      <rPr>
        <vertAlign val="subscript"/>
        <sz val="11"/>
        <color theme="1"/>
        <rFont val="Calibri"/>
        <family val="2"/>
        <scheme val="minor"/>
      </rPr>
      <t>BLKupper</t>
    </r>
  </si>
  <si>
    <t>MΩ</t>
  </si>
  <si>
    <r>
      <t>R</t>
    </r>
    <r>
      <rPr>
        <vertAlign val="subscript"/>
        <sz val="11"/>
        <color theme="1"/>
        <rFont val="Calibri"/>
        <family val="2"/>
        <scheme val="minor"/>
      </rPr>
      <t>BLKlower</t>
    </r>
  </si>
  <si>
    <t>kΩ</t>
  </si>
  <si>
    <r>
      <t>R</t>
    </r>
    <r>
      <rPr>
        <vertAlign val="subscript"/>
        <sz val="11"/>
        <color indexed="8"/>
        <rFont val="Calibri"/>
        <family val="2"/>
      </rPr>
      <t>BWupper</t>
    </r>
  </si>
  <si>
    <t>KΩ</t>
  </si>
  <si>
    <r>
      <t>R</t>
    </r>
    <r>
      <rPr>
        <vertAlign val="subscript"/>
        <sz val="11"/>
        <color indexed="8"/>
        <rFont val="Calibri"/>
        <family val="2"/>
      </rPr>
      <t>BWlower</t>
    </r>
  </si>
  <si>
    <r>
      <t>C</t>
    </r>
    <r>
      <rPr>
        <vertAlign val="subscript"/>
        <sz val="11"/>
        <color indexed="8"/>
        <rFont val="Calibri"/>
        <family val="2"/>
      </rPr>
      <t>ISNS</t>
    </r>
  </si>
  <si>
    <t>pF</t>
  </si>
  <si>
    <r>
      <t>R</t>
    </r>
    <r>
      <rPr>
        <vertAlign val="subscript"/>
        <sz val="11"/>
        <color indexed="8"/>
        <rFont val="Calibri"/>
        <family val="2"/>
      </rPr>
      <t>ISNS</t>
    </r>
  </si>
  <si>
    <t>Ω</t>
  </si>
  <si>
    <r>
      <t>C</t>
    </r>
    <r>
      <rPr>
        <vertAlign val="subscript"/>
        <sz val="11"/>
        <color indexed="8"/>
        <rFont val="Calibri"/>
        <family val="2"/>
      </rPr>
      <t>VCRupper</t>
    </r>
  </si>
  <si>
    <r>
      <t>C</t>
    </r>
    <r>
      <rPr>
        <vertAlign val="subscript"/>
        <sz val="11"/>
        <color indexed="8"/>
        <rFont val="Calibri"/>
        <family val="2"/>
      </rPr>
      <t>VCRlower</t>
    </r>
  </si>
  <si>
    <t>Lr</t>
  </si>
  <si>
    <t>uH</t>
  </si>
  <si>
    <t>Lm</t>
  </si>
  <si>
    <t>Cr</t>
  </si>
  <si>
    <t>uF</t>
  </si>
  <si>
    <r>
      <t>C</t>
    </r>
    <r>
      <rPr>
        <vertAlign val="subscript"/>
        <sz val="11"/>
        <color indexed="8"/>
        <rFont val="Calibri"/>
        <family val="2"/>
      </rPr>
      <t>SS</t>
    </r>
  </si>
  <si>
    <t>nF</t>
  </si>
  <si>
    <r>
      <t>R</t>
    </r>
    <r>
      <rPr>
        <vertAlign val="subscript"/>
        <sz val="11"/>
        <rFont val="Calibri"/>
        <family val="2"/>
      </rPr>
      <t>LLupper</t>
    </r>
  </si>
  <si>
    <r>
      <t>R</t>
    </r>
    <r>
      <rPr>
        <vertAlign val="subscript"/>
        <sz val="11"/>
        <rFont val="Calibri"/>
        <family val="2"/>
      </rPr>
      <t>LLlower</t>
    </r>
  </si>
  <si>
    <t>Power stage Gain Calcuation for discrete Lr</t>
  </si>
  <si>
    <t>Power Stage Gain Calculation for Integrated Leakge</t>
  </si>
  <si>
    <t>UCC25640x DESIGN CALCULATOR TOOL</t>
  </si>
  <si>
    <t>TI Literature Number:</t>
  </si>
  <si>
    <t>Version: Original</t>
  </si>
  <si>
    <t>UCC25640x Enhanced LLC Resonant Controller</t>
  </si>
  <si>
    <t>Please enter design parameters into the</t>
  </si>
  <si>
    <t>shaded</t>
  </si>
  <si>
    <t xml:space="preserve">cells; </t>
  </si>
  <si>
    <r>
      <t xml:space="preserve">Recommended Component Values will be in </t>
    </r>
    <r>
      <rPr>
        <b/>
        <sz val="12"/>
        <color indexed="10"/>
        <rFont val="Arial"/>
        <family val="2"/>
      </rPr>
      <t>RED</t>
    </r>
  </si>
  <si>
    <r>
      <t xml:space="preserve">Be sure to </t>
    </r>
    <r>
      <rPr>
        <b/>
        <i/>
        <sz val="14"/>
        <rFont val="Arial"/>
        <family val="2"/>
      </rPr>
      <t>ENABLE EDITING</t>
    </r>
    <r>
      <rPr>
        <b/>
        <sz val="14"/>
        <rFont val="Arial"/>
        <family val="2"/>
      </rPr>
      <t xml:space="preserve"> before attempting to use this design calculator</t>
    </r>
  </si>
  <si>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</si>
  <si>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</si>
  <si>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Disclaimer</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</si>
  <si>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</si>
  <si>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Select Which Device You Are Using</t>
  </si>
  <si>
    <t>UCC256402A</t>
  </si>
  <si>
    <t>Refer datasheet for the difference of UCC25640x devices</t>
  </si>
  <si>
    <t>OUTPUT</t>
  </si>
  <si>
    <t>Output Voltage</t>
  </si>
  <si>
    <r>
      <t>V</t>
    </r>
    <r>
      <rPr>
        <vertAlign val="subscript"/>
        <sz val="11"/>
        <color theme="1"/>
        <rFont val="Calibri"/>
        <family val="2"/>
        <scheme val="minor"/>
      </rPr>
      <t>OUT</t>
    </r>
  </si>
  <si>
    <t>V</t>
  </si>
  <si>
    <t>Enter required nominal output voltage of converter</t>
  </si>
  <si>
    <t>Maximum Output Power</t>
  </si>
  <si>
    <r>
      <t>P</t>
    </r>
    <r>
      <rPr>
        <vertAlign val="subscript"/>
        <sz val="11"/>
        <color theme="1"/>
        <rFont val="Calibri"/>
        <family val="2"/>
        <scheme val="minor"/>
      </rPr>
      <t>OUT</t>
    </r>
  </si>
  <si>
    <t>W</t>
  </si>
  <si>
    <t>Enter required maximum converter output power in Watts</t>
  </si>
  <si>
    <t>Full Load Output Current</t>
  </si>
  <si>
    <r>
      <t>I</t>
    </r>
    <r>
      <rPr>
        <vertAlign val="subscript"/>
        <sz val="11"/>
        <color theme="1"/>
        <rFont val="Calibri"/>
        <family val="2"/>
        <scheme val="minor"/>
      </rPr>
      <t>OUT</t>
    </r>
  </si>
  <si>
    <t>A</t>
  </si>
  <si>
    <t>Maximum Output Voltage Ripple</t>
  </si>
  <si>
    <r>
      <t>V</t>
    </r>
    <r>
      <rPr>
        <vertAlign val="subscript"/>
        <sz val="11"/>
        <color theme="1"/>
        <rFont val="Calibri"/>
        <family val="2"/>
        <scheme val="minor"/>
      </rPr>
      <t>OUT(pk-pk)</t>
    </r>
  </si>
  <si>
    <t>mV</t>
  </si>
  <si>
    <t>Enter the desired maximum output voltage ripple</t>
  </si>
  <si>
    <t>Target Efficiency</t>
  </si>
  <si>
    <t>h</t>
  </si>
  <si>
    <t>Enter the Overall Efficiency here</t>
  </si>
  <si>
    <t>INPUT</t>
  </si>
  <si>
    <t>Nominal Input Voltage</t>
  </si>
  <si>
    <r>
      <rPr>
        <sz val="11"/>
        <color theme="1"/>
        <rFont val="Calibri"/>
        <family val="2"/>
        <scheme val="minor"/>
      </rPr>
      <t>V</t>
    </r>
    <r>
      <rPr>
        <vertAlign val="subscript"/>
        <sz val="11"/>
        <color theme="1"/>
        <rFont val="Calibri"/>
        <family val="2"/>
        <scheme val="minor"/>
      </rPr>
      <t>BLK</t>
    </r>
  </si>
  <si>
    <t>Enter the nominal input voltage</t>
  </si>
  <si>
    <t>Maximum DC Input Voltage</t>
  </si>
  <si>
    <r>
      <t>V</t>
    </r>
    <r>
      <rPr>
        <vertAlign val="subscript"/>
        <sz val="11"/>
        <color theme="1"/>
        <rFont val="Calibri"/>
        <family val="2"/>
        <scheme val="minor"/>
      </rPr>
      <t>BLK(max)</t>
    </r>
  </si>
  <si>
    <t>Enter the maximum input voltage</t>
  </si>
  <si>
    <t>Minimum DC Input Voltage</t>
  </si>
  <si>
    <r>
      <t>V</t>
    </r>
    <r>
      <rPr>
        <vertAlign val="subscript"/>
        <sz val="11"/>
        <color theme="1"/>
        <rFont val="Calibri"/>
        <family val="2"/>
        <scheme val="minor"/>
      </rPr>
      <t>BLK(hu)</t>
    </r>
  </si>
  <si>
    <t>Enter the minimum input voltage</t>
  </si>
  <si>
    <t>LLC STAGE</t>
  </si>
  <si>
    <t>Nominal LLC Switching Frequency</t>
  </si>
  <si>
    <r>
      <t>f</t>
    </r>
    <r>
      <rPr>
        <vertAlign val="subscript"/>
        <sz val="11"/>
        <color theme="1"/>
        <rFont val="Calibri"/>
        <family val="2"/>
        <scheme val="minor"/>
      </rPr>
      <t>LLC</t>
    </r>
  </si>
  <si>
    <t>kHz</t>
  </si>
  <si>
    <t>Enter desired nominal LLC switching frequency</t>
  </si>
  <si>
    <t>LLC Transformer</t>
  </si>
  <si>
    <t>Recommended Primary/Secondary Turns Ratio</t>
  </si>
  <si>
    <r>
      <t>N</t>
    </r>
    <r>
      <rPr>
        <vertAlign val="subscript"/>
        <sz val="11"/>
        <color theme="1"/>
        <rFont val="Calibri"/>
        <family val="2"/>
        <scheme val="minor"/>
      </rPr>
      <t>PS(recommended)</t>
    </r>
  </si>
  <si>
    <t>Actual Primary/Secondary Turns Ratio</t>
  </si>
  <si>
    <r>
      <t>N</t>
    </r>
    <r>
      <rPr>
        <vertAlign val="subscript"/>
        <sz val="11"/>
        <color theme="1"/>
        <rFont val="Calibri"/>
        <family val="2"/>
        <scheme val="minor"/>
      </rPr>
      <t>PS</t>
    </r>
  </si>
  <si>
    <t>Enter Actual Primary/Secondary Turns Ratio</t>
  </si>
  <si>
    <t>Recommended Primary/Bias Turns Ratio</t>
  </si>
  <si>
    <r>
      <t>N</t>
    </r>
    <r>
      <rPr>
        <vertAlign val="subscript"/>
        <sz val="11"/>
        <color theme="1"/>
        <rFont val="Calibri"/>
        <family val="2"/>
        <scheme val="minor"/>
      </rPr>
      <t>PB(recommended)</t>
    </r>
  </si>
  <si>
    <t>Actual Primary/Bias Turns Ratio</t>
  </si>
  <si>
    <r>
      <t>N</t>
    </r>
    <r>
      <rPr>
        <vertAlign val="subscript"/>
        <sz val="11"/>
        <color theme="1"/>
        <rFont val="Calibri"/>
        <family val="2"/>
        <scheme val="minor"/>
      </rPr>
      <t>PB</t>
    </r>
  </si>
  <si>
    <t>Enter Actual Primary/Bias Turns Ratio</t>
  </si>
  <si>
    <t>LLC Effective Load Resistance at 110% Full Load</t>
  </si>
  <si>
    <r>
      <t>R</t>
    </r>
    <r>
      <rPr>
        <vertAlign val="subscript"/>
        <sz val="11"/>
        <color theme="1"/>
        <rFont val="Calibri"/>
        <family val="2"/>
        <scheme val="minor"/>
      </rPr>
      <t>E</t>
    </r>
  </si>
  <si>
    <t>Ω</t>
  </si>
  <si>
    <t>LLC Effective Load Resistance at Full Load</t>
  </si>
  <si>
    <r>
      <t>R</t>
    </r>
    <r>
      <rPr>
        <vertAlign val="subscript"/>
        <sz val="11"/>
        <color theme="1"/>
        <rFont val="Calibri"/>
        <family val="2"/>
        <scheme val="minor"/>
      </rPr>
      <t>E(full load)</t>
    </r>
  </si>
  <si>
    <t>LLC Gain Range</t>
  </si>
  <si>
    <t>Minimum LLC Gain</t>
  </si>
  <si>
    <r>
      <t>M</t>
    </r>
    <r>
      <rPr>
        <vertAlign val="subscript"/>
        <sz val="11"/>
        <color theme="1"/>
        <rFont val="Calibri"/>
        <family val="2"/>
        <scheme val="minor"/>
      </rPr>
      <t>G(min)</t>
    </r>
  </si>
  <si>
    <t>Maximum LLC Gain Including Losses</t>
  </si>
  <si>
    <r>
      <t>M</t>
    </r>
    <r>
      <rPr>
        <vertAlign val="subscript"/>
        <sz val="11"/>
        <color theme="1"/>
        <rFont val="Calibri"/>
        <family val="2"/>
        <scheme val="minor"/>
      </rPr>
      <t>G(max)</t>
    </r>
  </si>
  <si>
    <t>Predicted Voltage Drop Due to Losses</t>
  </si>
  <si>
    <r>
      <t>V</t>
    </r>
    <r>
      <rPr>
        <vertAlign val="subscript"/>
        <sz val="11"/>
        <color theme="1"/>
        <rFont val="Calibri"/>
        <family val="2"/>
        <scheme val="minor"/>
      </rPr>
      <t>LOSS</t>
    </r>
  </si>
  <si>
    <t>Enter the predicted voltage drop due to conversion losses in circuit</t>
  </si>
  <si>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</si>
  <si>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</si>
  <si>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</si>
  <si>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t>Selected Primary Inductance Ratio</t>
  </si>
  <si>
    <r>
      <t>L</t>
    </r>
    <r>
      <rPr>
        <vertAlign val="subscript"/>
        <sz val="11"/>
        <color theme="1"/>
        <rFont val="Calibri"/>
        <family val="2"/>
        <scheme val="minor"/>
      </rPr>
      <t>N(selected)</t>
    </r>
  </si>
  <si>
    <t>Selected Quality Factor for Resonant Network</t>
  </si>
  <si>
    <r>
      <t>Q</t>
    </r>
    <r>
      <rPr>
        <vertAlign val="subscript"/>
        <sz val="11"/>
        <color theme="1"/>
        <rFont val="Calibri"/>
        <family val="2"/>
        <scheme val="minor"/>
      </rPr>
      <t>E(selected)</t>
    </r>
  </si>
  <si>
    <t>Gain Required at No-Load</t>
  </si>
  <si>
    <r>
      <t>M</t>
    </r>
    <r>
      <rPr>
        <vertAlign val="subscript"/>
        <sz val="11"/>
        <color theme="1"/>
        <rFont val="Calibri"/>
        <family val="2"/>
        <scheme val="minor"/>
      </rPr>
      <t>G(noload)</t>
    </r>
  </si>
  <si>
    <r>
      <t>f</t>
    </r>
    <r>
      <rPr>
        <vertAlign val="subscript"/>
        <sz val="11"/>
        <color theme="1"/>
        <rFont val="Calibri"/>
        <family val="2"/>
        <scheme val="minor"/>
      </rPr>
      <t>N</t>
    </r>
    <r>
      <rPr>
        <sz val="11"/>
        <color theme="1"/>
        <rFont val="Calibri"/>
        <family val="2"/>
        <scheme val="minor"/>
      </rPr>
      <t xml:space="preserve"> at Maximum Switching Frequency</t>
    </r>
  </si>
  <si>
    <r>
      <t>f</t>
    </r>
    <r>
      <rPr>
        <vertAlign val="subscript"/>
        <sz val="11"/>
        <color theme="1"/>
        <rFont val="Calibri"/>
        <family val="2"/>
        <scheme val="minor"/>
      </rPr>
      <t>N(max)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</si>
  <si>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</si>
  <si>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t>Parameters of the LLC Resonant Circuit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</si>
  <si>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</si>
  <si>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Discrete Inductor</t>
  </si>
  <si>
    <t>Recommended Resonant Capacitor Value</t>
  </si>
  <si>
    <t>CR(recommended)</t>
  </si>
  <si>
    <t>Actual Total Value of Resonant Capacitor Used</t>
  </si>
  <si>
    <t>CR</t>
  </si>
  <si>
    <t>Enter actual value of Resonant Capacitor used</t>
  </si>
  <si>
    <t>Actual Transformer Magnetizing Inductance Used</t>
  </si>
  <si>
    <t>Resultant Series Resonant Frequency</t>
  </si>
  <si>
    <r>
      <t>f</t>
    </r>
    <r>
      <rPr>
        <vertAlign val="subscript"/>
        <sz val="11"/>
        <color theme="1"/>
        <rFont val="Calibri"/>
        <family val="2"/>
        <scheme val="minor"/>
      </rPr>
      <t>0</t>
    </r>
  </si>
  <si>
    <t>No Load Resonant Frequency</t>
  </si>
  <si>
    <r>
      <t>f</t>
    </r>
    <r>
      <rPr>
        <vertAlign val="subscript"/>
        <sz val="11"/>
        <color theme="1"/>
        <rFont val="Calibri"/>
        <family val="2"/>
        <scheme val="minor"/>
      </rPr>
      <t>P</t>
    </r>
  </si>
  <si>
    <t>Resultant Inductance Ratio</t>
  </si>
  <si>
    <r>
      <t>L</t>
    </r>
    <r>
      <rPr>
        <vertAlign val="subscript"/>
        <sz val="11"/>
        <color theme="1"/>
        <rFont val="Calibri"/>
        <family val="2"/>
        <scheme val="minor"/>
      </rPr>
      <t>N</t>
    </r>
  </si>
  <si>
    <t>Resultant Quality Factor at Full Load</t>
  </si>
  <si>
    <r>
      <t>Q</t>
    </r>
    <r>
      <rPr>
        <vertAlign val="subscript"/>
        <sz val="11"/>
        <color theme="1"/>
        <rFont val="Calibri"/>
        <family val="2"/>
        <scheme val="minor"/>
      </rPr>
      <t>E</t>
    </r>
  </si>
  <si>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</si>
  <si>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t>Gain Curve Graph Up to Date?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</si>
  <si>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</si>
  <si>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N(Mg_max)</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</si>
  <si>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</si>
  <si>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</si>
  <si>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r>
      <t>f</t>
    </r>
    <r>
      <rPr>
        <vertAlign val="subscript"/>
        <sz val="11"/>
        <color theme="1"/>
        <rFont val="Calibri"/>
        <family val="2"/>
        <scheme val="minor"/>
      </rPr>
      <t>N(Mg_min)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</si>
  <si>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</si>
  <si>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Maximum Switching Frequency</t>
  </si>
  <si>
    <r>
      <t>f</t>
    </r>
    <r>
      <rPr>
        <vertAlign val="subscript"/>
        <sz val="11"/>
        <color theme="1"/>
        <rFont val="Calibri"/>
        <family val="2"/>
        <scheme val="minor"/>
      </rPr>
      <t>SW(max)</t>
    </r>
  </si>
  <si>
    <t>Minimum Switching Frequency</t>
  </si>
  <si>
    <r>
      <t>f</t>
    </r>
    <r>
      <rPr>
        <vertAlign val="subscript"/>
        <sz val="11"/>
        <color theme="1"/>
        <rFont val="Calibri"/>
        <family val="2"/>
        <scheme val="minor"/>
      </rPr>
      <t>SW(min)</t>
    </r>
  </si>
  <si>
    <t>LLC Primary Side Currents</t>
  </si>
  <si>
    <t>Primary Side RMS Load Current</t>
  </si>
  <si>
    <r>
      <t>I</t>
    </r>
    <r>
      <rPr>
        <vertAlign val="subscript"/>
        <sz val="11"/>
        <color theme="1"/>
        <rFont val="Calibri"/>
        <family val="2"/>
        <scheme val="minor"/>
      </rPr>
      <t>OE</t>
    </r>
  </si>
  <si>
    <r>
      <t>RMS Magnetizing Current at f</t>
    </r>
    <r>
      <rPr>
        <vertAlign val="subscript"/>
        <sz val="11"/>
        <color theme="1"/>
        <rFont val="Calibri"/>
        <family val="2"/>
        <scheme val="minor"/>
      </rPr>
      <t>SW(min)</t>
    </r>
  </si>
  <si>
    <r>
      <t>I</t>
    </r>
    <r>
      <rPr>
        <vertAlign val="subscript"/>
        <sz val="11"/>
        <color theme="1"/>
        <rFont val="Calibri"/>
        <family val="2"/>
        <scheme val="minor"/>
      </rPr>
      <t>M</t>
    </r>
  </si>
  <si>
    <t>Total Current in Resonant Circuit</t>
  </si>
  <si>
    <r>
      <t>I</t>
    </r>
    <r>
      <rPr>
        <vertAlign val="subscript"/>
        <sz val="11"/>
        <color theme="1"/>
        <rFont val="Calibri"/>
        <family val="2"/>
        <scheme val="minor"/>
      </rPr>
      <t>R</t>
    </r>
  </si>
  <si>
    <t>LLC Secondary Side Currents</t>
  </si>
  <si>
    <t>Secondary RMS Current</t>
  </si>
  <si>
    <r>
      <t>I</t>
    </r>
    <r>
      <rPr>
        <vertAlign val="subscript"/>
        <sz val="11"/>
        <color theme="1"/>
        <rFont val="Calibri"/>
        <family val="2"/>
        <scheme val="minor"/>
      </rPr>
      <t>OE(S)</t>
    </r>
  </si>
  <si>
    <t>Current in Each Center Tapped Winding</t>
  </si>
  <si>
    <r>
      <t>I</t>
    </r>
    <r>
      <rPr>
        <vertAlign val="subscript"/>
        <sz val="11"/>
        <color theme="1"/>
        <rFont val="Calibri"/>
        <family val="2"/>
        <scheme val="minor"/>
      </rPr>
      <t>WS</t>
    </r>
  </si>
  <si>
    <t>LLC Resonant Inductor</t>
  </si>
  <si>
    <t>Terminal AC Voltage Across Resonant Inductor</t>
  </si>
  <si>
    <r>
      <t>V</t>
    </r>
    <r>
      <rPr>
        <vertAlign val="subscript"/>
        <sz val="11"/>
        <color theme="1"/>
        <rFont val="Calibri"/>
        <family val="2"/>
        <scheme val="minor"/>
      </rPr>
      <t>Lr</t>
    </r>
  </si>
  <si>
    <t>Inductance</t>
  </si>
  <si>
    <r>
      <t>L</t>
    </r>
    <r>
      <rPr>
        <vertAlign val="subscript"/>
        <sz val="11"/>
        <color theme="1"/>
        <rFont val="Calibri"/>
        <family val="2"/>
        <scheme val="minor"/>
      </rPr>
      <t>R</t>
    </r>
  </si>
  <si>
    <t>Rated Current</t>
  </si>
  <si>
    <t>LLC Resonant Capacitor</t>
  </si>
  <si>
    <t>AC Voltage Across Resonant Capacitor</t>
  </si>
  <si>
    <r>
      <t>V</t>
    </r>
    <r>
      <rPr>
        <vertAlign val="subscript"/>
        <sz val="11"/>
        <color theme="1"/>
        <rFont val="Calibri"/>
        <family val="2"/>
        <scheme val="minor"/>
      </rPr>
      <t>CR</t>
    </r>
  </si>
  <si>
    <t>RMS Voltage Across Resonant Capacitor</t>
  </si>
  <si>
    <r>
      <t>V</t>
    </r>
    <r>
      <rPr>
        <vertAlign val="subscript"/>
        <sz val="11"/>
        <color theme="1"/>
        <rFont val="Calibri"/>
        <family val="2"/>
        <scheme val="minor"/>
      </rPr>
      <t>CR(rms)</t>
    </r>
  </si>
  <si>
    <t>Peak Voltage AC Voltage Rating for Resonant Capacitor</t>
  </si>
  <si>
    <r>
      <t>V</t>
    </r>
    <r>
      <rPr>
        <vertAlign val="subscript"/>
        <sz val="11"/>
        <color theme="1"/>
        <rFont val="Calibri"/>
        <family val="2"/>
        <scheme val="minor"/>
      </rPr>
      <t>CR(peak)</t>
    </r>
  </si>
  <si>
    <t>Valley Voltage on Resonant Capacitor</t>
  </si>
  <si>
    <r>
      <t>V</t>
    </r>
    <r>
      <rPr>
        <vertAlign val="subscript"/>
        <sz val="11"/>
        <color indexed="8"/>
        <rFont val="Calibri"/>
        <family val="2"/>
      </rPr>
      <t>Cr(valley)</t>
    </r>
  </si>
  <si>
    <t>Rated Current of Resonant Capacitor</t>
  </si>
  <si>
    <t>If Using Split Resonant Capacitors</t>
  </si>
  <si>
    <t>Value of EACH Resonant Capacitor If Using Split Resonant Capacitors</t>
  </si>
  <si>
    <r>
      <t>C</t>
    </r>
    <r>
      <rPr>
        <vertAlign val="subscript"/>
        <sz val="11"/>
        <color theme="1"/>
        <rFont val="Calibri"/>
        <family val="2"/>
        <scheme val="minor"/>
      </rPr>
      <t>R(split)</t>
    </r>
  </si>
  <si>
    <t>LLC Primary Side MOSFETs</t>
  </si>
  <si>
    <t>Minimum Voltage Rating of LLC MOSFETs</t>
  </si>
  <si>
    <r>
      <t>V</t>
    </r>
    <r>
      <rPr>
        <vertAlign val="subscript"/>
        <sz val="11"/>
        <color theme="1"/>
        <rFont val="Calibri"/>
        <family val="2"/>
        <scheme val="minor"/>
      </rPr>
      <t>QLLC(peak)</t>
    </r>
  </si>
  <si>
    <t>RMS Current Rating of LLC MOSFETs</t>
  </si>
  <si>
    <r>
      <t>I</t>
    </r>
    <r>
      <rPr>
        <vertAlign val="subscript"/>
        <sz val="11"/>
        <color theme="1"/>
        <rFont val="Calibri"/>
        <family val="2"/>
        <scheme val="minor"/>
      </rPr>
      <t>QLLC</t>
    </r>
  </si>
  <si>
    <t>LLC Output Rectifier Diodes/Synchronous rectifiers</t>
  </si>
  <si>
    <t>Minimum Voltage Rating for LLC Output Diodes</t>
  </si>
  <si>
    <r>
      <t>V</t>
    </r>
    <r>
      <rPr>
        <vertAlign val="subscript"/>
        <sz val="11"/>
        <color theme="1"/>
        <rFont val="Calibri"/>
        <family val="2"/>
        <scheme val="minor"/>
      </rPr>
      <t>DB</t>
    </r>
  </si>
  <si>
    <t>Minimum Current Rating for LLC Output Diodes</t>
  </si>
  <si>
    <r>
      <t>I</t>
    </r>
    <r>
      <rPr>
        <vertAlign val="subscript"/>
        <sz val="11"/>
        <color theme="1"/>
        <rFont val="Calibri"/>
        <family val="2"/>
        <scheme val="minor"/>
      </rPr>
      <t>SAV</t>
    </r>
  </si>
  <si>
    <r>
      <t>LLC Output Capacitors, C</t>
    </r>
    <r>
      <rPr>
        <b/>
        <vertAlign val="subscript"/>
        <sz val="11"/>
        <color theme="1"/>
        <rFont val="Calibri"/>
        <family val="2"/>
        <scheme val="minor"/>
      </rPr>
      <t>OUT</t>
    </r>
  </si>
  <si>
    <t>Rectifier's full wave output current</t>
  </si>
  <si>
    <r>
      <t>I</t>
    </r>
    <r>
      <rPr>
        <vertAlign val="subscript"/>
        <sz val="11"/>
        <color theme="1"/>
        <rFont val="Calibri"/>
        <family val="2"/>
        <scheme val="minor"/>
      </rPr>
      <t>RECT</t>
    </r>
  </si>
  <si>
    <r>
      <t>C</t>
    </r>
    <r>
      <rPr>
        <vertAlign val="subscript"/>
        <sz val="11"/>
        <color theme="1"/>
        <rFont val="Calibri"/>
        <family val="2"/>
        <scheme val="minor"/>
      </rPr>
      <t>OUT</t>
    </r>
    <r>
      <rPr>
        <sz val="11"/>
        <color theme="1"/>
        <rFont val="Calibri"/>
        <family val="2"/>
        <scheme val="minor"/>
      </rPr>
      <t xml:space="preserve"> Minimum Voltage Rating</t>
    </r>
  </si>
  <si>
    <r>
      <t>V</t>
    </r>
    <r>
      <rPr>
        <vertAlign val="subscript"/>
        <sz val="11"/>
        <color theme="1"/>
        <rFont val="Calibri"/>
        <family val="2"/>
        <scheme val="minor"/>
      </rPr>
      <t>LLCcap</t>
    </r>
  </si>
  <si>
    <r>
      <t>C</t>
    </r>
    <r>
      <rPr>
        <vertAlign val="subscript"/>
        <sz val="11"/>
        <color theme="1"/>
        <rFont val="Calibri"/>
        <family val="2"/>
        <scheme val="minor"/>
      </rPr>
      <t>OUT</t>
    </r>
    <r>
      <rPr>
        <sz val="11"/>
        <color theme="1"/>
        <rFont val="Calibri"/>
        <family val="2"/>
        <scheme val="minor"/>
      </rPr>
      <t xml:space="preserve"> RMS Ripple Current Rating at resonant frequency</t>
    </r>
  </si>
  <si>
    <r>
      <t>I</t>
    </r>
    <r>
      <rPr>
        <vertAlign val="subscript"/>
        <sz val="11"/>
        <color theme="1"/>
        <rFont val="Calibri"/>
        <family val="2"/>
        <scheme val="minor"/>
      </rPr>
      <t>C(out)</t>
    </r>
  </si>
  <si>
    <t>Use a combination of Capacitors that will meet this ripple current rating</t>
  </si>
  <si>
    <r>
      <t>C</t>
    </r>
    <r>
      <rPr>
        <vertAlign val="subscript"/>
        <sz val="11"/>
        <color theme="1"/>
        <rFont val="Calibri"/>
        <family val="2"/>
        <scheme val="minor"/>
      </rPr>
      <t>OUT</t>
    </r>
    <r>
      <rPr>
        <sz val="11"/>
        <color theme="1"/>
        <rFont val="Calibri"/>
        <family val="2"/>
        <scheme val="minor"/>
      </rPr>
      <t xml:space="preserve"> Maximum ESR</t>
    </r>
  </si>
  <si>
    <r>
      <t>ESR</t>
    </r>
    <r>
      <rPr>
        <vertAlign val="subscript"/>
        <sz val="11"/>
        <color theme="1"/>
        <rFont val="Calibri"/>
        <family val="2"/>
        <scheme val="minor"/>
      </rPr>
      <t>max</t>
    </r>
  </si>
  <si>
    <r>
      <t>m</t>
    </r>
    <r>
      <rPr>
        <sz val="11"/>
        <color theme="1"/>
        <rFont val="Calibri"/>
        <family val="2"/>
      </rPr>
      <t>Ω</t>
    </r>
  </si>
  <si>
    <t>BLK</t>
  </si>
  <si>
    <t>BLK Pin Start Threshold</t>
  </si>
  <si>
    <r>
      <t>V</t>
    </r>
    <r>
      <rPr>
        <vertAlign val="subscript"/>
        <sz val="11"/>
        <color theme="1"/>
        <rFont val="Calibri"/>
        <family val="2"/>
        <scheme val="minor"/>
      </rPr>
      <t>BLKpinstart</t>
    </r>
  </si>
  <si>
    <t>BLK Pin Stop Threshold</t>
  </si>
  <si>
    <r>
      <t>V</t>
    </r>
    <r>
      <rPr>
        <vertAlign val="subscript"/>
        <sz val="11"/>
        <color theme="1"/>
        <rFont val="Calibri"/>
        <family val="2"/>
        <scheme val="minor"/>
      </rPr>
      <t>BLKpinstop</t>
    </r>
  </si>
  <si>
    <t>Desired Bulk Start Voltage</t>
  </si>
  <si>
    <r>
      <t>V</t>
    </r>
    <r>
      <rPr>
        <vertAlign val="subscript"/>
        <sz val="11"/>
        <color theme="1"/>
        <rFont val="Calibri"/>
        <family val="2"/>
      </rPr>
      <t>BLKStart</t>
    </r>
  </si>
  <si>
    <t>Nominal Bulk Voltage</t>
  </si>
  <si>
    <r>
      <t>V</t>
    </r>
    <r>
      <rPr>
        <vertAlign val="subscript"/>
        <sz val="11"/>
        <color theme="1"/>
        <rFont val="Calibri"/>
        <family val="2"/>
        <scheme val="minor"/>
      </rPr>
      <t>BLK</t>
    </r>
  </si>
  <si>
    <t>Resistor Divider Ratio</t>
  </si>
  <si>
    <r>
      <t>k</t>
    </r>
    <r>
      <rPr>
        <vertAlign val="subscript"/>
        <sz val="11"/>
        <color theme="1"/>
        <rFont val="Calibri"/>
        <family val="2"/>
        <scheme val="minor"/>
      </rPr>
      <t>BLK</t>
    </r>
  </si>
  <si>
    <t>Resistor Divider Power Consumption Budget</t>
  </si>
  <si>
    <r>
      <t>P</t>
    </r>
    <r>
      <rPr>
        <vertAlign val="subscript"/>
        <sz val="11"/>
        <color theme="1"/>
        <rFont val="Calibri"/>
        <family val="2"/>
        <scheme val="minor"/>
      </rPr>
      <t>BLKsns</t>
    </r>
  </si>
  <si>
    <t>mW</t>
  </si>
  <si>
    <t>Enter the desired power consumption for resistor divider</t>
  </si>
  <si>
    <t>Total BLK Sense Resistor Value</t>
  </si>
  <si>
    <r>
      <t>R</t>
    </r>
    <r>
      <rPr>
        <vertAlign val="subscript"/>
        <sz val="11"/>
        <color theme="1"/>
        <rFont val="Calibri"/>
        <family val="2"/>
        <scheme val="minor"/>
      </rPr>
      <t>BLKsns</t>
    </r>
  </si>
  <si>
    <t>Recommended Lower BLK Sense Resistor Value</t>
  </si>
  <si>
    <t>Actual Lower BLK Sense Resistor Value</t>
  </si>
  <si>
    <t>Enter the actual value of the lower BLK sense resistor used</t>
  </si>
  <si>
    <t>Recommended Upper BLK Sense Resistor Value</t>
  </si>
  <si>
    <t>Actual Upper BLK Sense Resistor Value</t>
  </si>
  <si>
    <t>Enter the actual value of the upper BLK sense resistor used</t>
  </si>
  <si>
    <t>Actual Bulk Start Voltage</t>
  </si>
  <si>
    <t>Actual Bulk Stop Voltage</t>
  </si>
  <si>
    <r>
      <t>V</t>
    </r>
    <r>
      <rPr>
        <vertAlign val="subscript"/>
        <sz val="11"/>
        <color theme="1"/>
        <rFont val="Calibri"/>
        <family val="2"/>
        <scheme val="minor"/>
      </rPr>
      <t>BLKstop</t>
    </r>
  </si>
  <si>
    <t>Actual Bulk Over-Voltage Threshold Rising Threshold</t>
  </si>
  <si>
    <r>
      <t>V</t>
    </r>
    <r>
      <rPr>
        <vertAlign val="subscript"/>
        <sz val="11"/>
        <color theme="1"/>
        <rFont val="Calibri"/>
        <family val="2"/>
        <scheme val="minor"/>
      </rPr>
      <t>BLKOVPrise</t>
    </r>
  </si>
  <si>
    <t>BLK OVP Feature only present in UCC256402A</t>
  </si>
  <si>
    <t>Actual Bulk Over-Voltage Threshold Falling Threshold</t>
  </si>
  <si>
    <r>
      <t>V</t>
    </r>
    <r>
      <rPr>
        <vertAlign val="subscript"/>
        <sz val="11"/>
        <color theme="1"/>
        <rFont val="Calibri"/>
        <family val="2"/>
        <scheme val="minor"/>
      </rPr>
      <t>BLKOVfall</t>
    </r>
  </si>
  <si>
    <t>Actual BLK divider power consumption</t>
  </si>
  <si>
    <t>VCR</t>
  </si>
  <si>
    <t>Peak Resonant Current at Full Load</t>
  </si>
  <si>
    <r>
      <t>I</t>
    </r>
    <r>
      <rPr>
        <vertAlign val="subscript"/>
        <sz val="11"/>
        <color indexed="8"/>
        <rFont val="Calibri"/>
        <family val="2"/>
      </rPr>
      <t>res(peak)</t>
    </r>
  </si>
  <si>
    <t>Peak to Peak Resonant Capacitor Voltage at Full Load</t>
  </si>
  <si>
    <r>
      <t>V</t>
    </r>
    <r>
      <rPr>
        <vertAlign val="subscript"/>
        <sz val="11"/>
        <color indexed="8"/>
        <rFont val="Calibri"/>
        <family val="2"/>
      </rPr>
      <t>CR(pk-pk)</t>
    </r>
  </si>
  <si>
    <t>Common Mode Voltage of VCR Pin</t>
  </si>
  <si>
    <r>
      <t>V</t>
    </r>
    <r>
      <rPr>
        <vertAlign val="subscript"/>
        <sz val="11"/>
        <color indexed="8"/>
        <rFont val="Calibri"/>
        <family val="2"/>
      </rPr>
      <t>CM</t>
    </r>
  </si>
  <si>
    <t>Set VCR pin voltage peak to peak at full load, minimum switching frequency</t>
  </si>
  <si>
    <r>
      <t>V</t>
    </r>
    <r>
      <rPr>
        <vertAlign val="subscript"/>
        <sz val="11"/>
        <color indexed="8"/>
        <rFont val="Calibri"/>
        <family val="2"/>
      </rPr>
      <t>VCRpin(pk-pk)</t>
    </r>
  </si>
  <si>
    <t>Suggested range between 3V and 5.5V</t>
  </si>
  <si>
    <t>Set Contribution of compensation ramp to total VCR capacitor peak to peak voltage</t>
  </si>
  <si>
    <r>
      <t>V</t>
    </r>
    <r>
      <rPr>
        <vertAlign val="subscript"/>
        <sz val="11"/>
        <color indexed="8"/>
        <rFont val="Calibri"/>
        <family val="2"/>
      </rPr>
      <t>ramp(pk-pk)</t>
    </r>
  </si>
  <si>
    <t>Suggested range between 1V and 2.0V</t>
  </si>
  <si>
    <t>Compensation Ramp Current Source Value</t>
  </si>
  <si>
    <r>
      <t>I</t>
    </r>
    <r>
      <rPr>
        <vertAlign val="subscript"/>
        <sz val="11"/>
        <color indexed="8"/>
        <rFont val="Calibri"/>
        <family val="2"/>
      </rPr>
      <t>Ramp</t>
    </r>
  </si>
  <si>
    <t>mA</t>
  </si>
  <si>
    <t>Required capacitor divider ratio</t>
  </si>
  <si>
    <r>
      <t>k</t>
    </r>
    <r>
      <rPr>
        <vertAlign val="subscript"/>
        <sz val="11"/>
        <color indexed="8"/>
        <rFont val="Calibri"/>
        <family val="2"/>
      </rPr>
      <t>CapDiv</t>
    </r>
  </si>
  <si>
    <t>Recommended Capacitor Divider Value - Lower Cap</t>
  </si>
  <si>
    <t>Actual Capacitor Divider Value - Lower Cap</t>
  </si>
  <si>
    <t>Enter the  Capacitor divider value - lower cap</t>
  </si>
  <si>
    <t>Recommended Capacitor Divider Value - Upper Cap</t>
  </si>
  <si>
    <t>Actual Capacitor Divider Value - Upper Cap</t>
  </si>
  <si>
    <t>Enter the  Capacitor divider value - upper cap</t>
  </si>
  <si>
    <t>Actual capacitor divider ratio</t>
  </si>
  <si>
    <t>Actual peak to peak VCR voltage at minimum switching frequency</t>
  </si>
  <si>
    <t>Maximum VCR Voltage</t>
  </si>
  <si>
    <r>
      <t>V</t>
    </r>
    <r>
      <rPr>
        <vertAlign val="subscript"/>
        <sz val="11"/>
        <color indexed="8"/>
        <rFont val="Calibri"/>
        <family val="2"/>
      </rPr>
      <t>VCRmax</t>
    </r>
  </si>
  <si>
    <t>Minimum VCR Voltage</t>
  </si>
  <si>
    <r>
      <t>V</t>
    </r>
    <r>
      <rPr>
        <vertAlign val="subscript"/>
        <sz val="11"/>
        <color indexed="8"/>
        <rFont val="Calibri"/>
        <family val="2"/>
      </rPr>
      <t>VCRmin</t>
    </r>
  </si>
  <si>
    <t>BW</t>
  </si>
  <si>
    <r>
      <t>Desired OVP Threshold Percentage of Nominal V</t>
    </r>
    <r>
      <rPr>
        <vertAlign val="subscript"/>
        <sz val="11"/>
        <color indexed="8"/>
        <rFont val="Calibri"/>
        <family val="2"/>
      </rPr>
      <t>out</t>
    </r>
  </si>
  <si>
    <r>
      <t>ƞ</t>
    </r>
    <r>
      <rPr>
        <vertAlign val="subscript"/>
        <sz val="11"/>
        <color indexed="8"/>
        <rFont val="Calibri"/>
        <family val="2"/>
      </rPr>
      <t>OVP</t>
    </r>
  </si>
  <si>
    <t>%</t>
  </si>
  <si>
    <t>Enter the OVP threshold (percentage)</t>
  </si>
  <si>
    <t>OVP Threshold Adjustment to Account for Rectifying Element, Transformer Leakage, Resistive Losses In Power Stage, etc.</t>
  </si>
  <si>
    <r>
      <t>V</t>
    </r>
    <r>
      <rPr>
        <vertAlign val="subscript"/>
        <sz val="11"/>
        <color indexed="8"/>
        <rFont val="Calibri"/>
        <family val="2"/>
      </rPr>
      <t>Drop</t>
    </r>
  </si>
  <si>
    <t xml:space="preserve">Enter estimation for voltage drop within power stage (rectifying element, resistive losses, transformer leakage, etc). </t>
  </si>
  <si>
    <t>OVP Threshold</t>
  </si>
  <si>
    <r>
      <t>V</t>
    </r>
    <r>
      <rPr>
        <vertAlign val="subscript"/>
        <sz val="11"/>
        <color indexed="8"/>
        <rFont val="Calibri"/>
        <family val="2"/>
      </rPr>
      <t>BWOVP</t>
    </r>
  </si>
  <si>
    <r>
      <t>BW Pin Voltage at Nominal V</t>
    </r>
    <r>
      <rPr>
        <vertAlign val="subscript"/>
        <sz val="11"/>
        <color indexed="8"/>
        <rFont val="Calibri"/>
        <family val="2"/>
      </rPr>
      <t>out</t>
    </r>
  </si>
  <si>
    <r>
      <t>V</t>
    </r>
    <r>
      <rPr>
        <vertAlign val="subscript"/>
        <sz val="11"/>
        <color indexed="8"/>
        <rFont val="Calibri"/>
        <family val="2"/>
      </rPr>
      <t>BWpinNom</t>
    </r>
  </si>
  <si>
    <t>Bias Winding Nominal Voltage</t>
  </si>
  <si>
    <r>
      <t>V</t>
    </r>
    <r>
      <rPr>
        <vertAlign val="subscript"/>
        <sz val="11"/>
        <color indexed="8"/>
        <rFont val="Calibri"/>
        <family val="2"/>
      </rPr>
      <t>BiasWindingNom</t>
    </r>
  </si>
  <si>
    <t>Bias Winding Resistor Divider Ratio</t>
  </si>
  <si>
    <r>
      <t>k</t>
    </r>
    <r>
      <rPr>
        <vertAlign val="subscript"/>
        <sz val="11"/>
        <color indexed="8"/>
        <rFont val="Calibri"/>
        <family val="2"/>
      </rPr>
      <t>BW</t>
    </r>
  </si>
  <si>
    <t>Select  Option for Burst Mode Threshold Entry to Burst Mode Threshold Exit Ratio</t>
  </si>
  <si>
    <r>
      <t>k</t>
    </r>
    <r>
      <rPr>
        <vertAlign val="subscript"/>
        <sz val="11"/>
        <color indexed="8"/>
        <rFont val="Calibri"/>
        <family val="2"/>
      </rPr>
      <t>BMT</t>
    </r>
  </si>
  <si>
    <t>Option 5</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</si>
  <si>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</si>
  <si>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Ratio Between Burst Mode Entry and Burst Mode Exit</t>
  </si>
  <si>
    <t>Recommended Effective BW Programming Resistance</t>
  </si>
  <si>
    <r>
      <t>R</t>
    </r>
    <r>
      <rPr>
        <vertAlign val="subscript"/>
        <sz val="11"/>
        <color indexed="8"/>
        <rFont val="Calibri"/>
        <family val="2"/>
      </rPr>
      <t>BMTProgram</t>
    </r>
  </si>
  <si>
    <t>Recommended Bias Winding Lower Resistor Value</t>
  </si>
  <si>
    <t>Actual Bias Winding Lower Resistor Value</t>
  </si>
  <si>
    <t>Enter Bias winding lower resistor value</t>
  </si>
  <si>
    <t>Recommended Bias Winding Upper Resistor Value</t>
  </si>
  <si>
    <t>Actual Bias Winding Upper Resistor Value</t>
  </si>
  <si>
    <t>Enter Bias winding upper resistor value</t>
  </si>
  <si>
    <t>Actual BW Programming Resistance</t>
  </si>
  <si>
    <t>Actual Option for Ratio Between Burst Mode Entry and Burst Mode Exit</t>
  </si>
  <si>
    <t>Actual Ratio Between Burst Mode Entry and Burst Mode Exit</t>
  </si>
  <si>
    <t>Actual OVP Threshold Percentage of Nominal Vout</t>
  </si>
  <si>
    <t>BW Filter Capacitor Needed so That the Bandwidth is 50 Times the Resonant Frequency</t>
  </si>
  <si>
    <t xml:space="preserve">Actual BW Filter Capacitor </t>
  </si>
  <si>
    <t>Enter the actual BW filter capacitor value</t>
  </si>
  <si>
    <t>LL/SS</t>
  </si>
  <si>
    <t>SS Current Source Value</t>
  </si>
  <si>
    <r>
      <t>I</t>
    </r>
    <r>
      <rPr>
        <vertAlign val="subscript"/>
        <sz val="11"/>
        <color indexed="8"/>
        <rFont val="Calibri"/>
        <family val="2"/>
      </rPr>
      <t>SSUp</t>
    </r>
  </si>
  <si>
    <t>µA</t>
  </si>
  <si>
    <t>Required Soft Start Time at Full Load</t>
  </si>
  <si>
    <r>
      <t>T</t>
    </r>
    <r>
      <rPr>
        <vertAlign val="subscript"/>
        <sz val="11"/>
        <color indexed="8"/>
        <rFont val="Calibri"/>
        <family val="2"/>
      </rPr>
      <t>SS</t>
    </r>
  </si>
  <si>
    <t>ms</t>
  </si>
  <si>
    <t>Enter the required soft start time at full load</t>
  </si>
  <si>
    <t>Recommended SS Capacitance Value</t>
  </si>
  <si>
    <t>Actual SS Capacitance Value</t>
  </si>
  <si>
    <t>Enter the selected soft start capacitance</t>
  </si>
  <si>
    <t>Target Burst Mode Threshold Exit Setting</t>
  </si>
  <si>
    <r>
      <t>V</t>
    </r>
    <r>
      <rPr>
        <vertAlign val="subscript"/>
        <sz val="11"/>
        <color indexed="8"/>
        <rFont val="Calibri"/>
        <family val="2"/>
      </rPr>
      <t>BMT_H</t>
    </r>
  </si>
  <si>
    <t>Enter the desired burst mode threshold.</t>
  </si>
  <si>
    <t>Minimum Soft Start Precharge Voltage Based on VBMT_H and Css</t>
  </si>
  <si>
    <r>
      <t>V</t>
    </r>
    <r>
      <rPr>
        <vertAlign val="subscript"/>
        <sz val="11"/>
        <color indexed="8"/>
        <rFont val="Calibri"/>
        <family val="2"/>
      </rPr>
      <t>ssinit_min</t>
    </r>
  </si>
  <si>
    <t>Desired initial Soft Start Precharge Voltage</t>
  </si>
  <si>
    <r>
      <t>V</t>
    </r>
    <r>
      <rPr>
        <vertAlign val="subscript"/>
        <sz val="11"/>
        <color indexed="8"/>
        <rFont val="Calibri"/>
        <family val="2"/>
      </rPr>
      <t>ssinit</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</si>
  <si>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</si>
  <si>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Recommended Upper LL/SS Resistance</t>
  </si>
  <si>
    <r>
      <t>R</t>
    </r>
    <r>
      <rPr>
        <vertAlign val="subscript"/>
        <sz val="11"/>
        <color indexed="8"/>
        <rFont val="Calibri"/>
        <family val="2"/>
      </rPr>
      <t>LL/SS_Upper</t>
    </r>
  </si>
  <si>
    <t>Recommended Lower LL/SS Resistance</t>
  </si>
  <si>
    <r>
      <t>R</t>
    </r>
    <r>
      <rPr>
        <vertAlign val="subscript"/>
        <sz val="11"/>
        <color indexed="8"/>
        <rFont val="Calibri"/>
        <family val="2"/>
      </rPr>
      <t>LL/SS_Lower</t>
    </r>
  </si>
  <si>
    <t>Actual Upper LL/SS Resistance</t>
  </si>
  <si>
    <t>Enter the LL/SS divider value upper resistance</t>
  </si>
  <si>
    <t>Actual Lower LL/SS Resistance</t>
  </si>
  <si>
    <t>Enter the LL/SS divider value lower resistance</t>
  </si>
  <si>
    <t>Actual initial Soft Start Precharge Voltage</t>
  </si>
  <si>
    <t>Maximum attainable LL/SS Voltage at End of Soft Start</t>
  </si>
  <si>
    <r>
      <t>V</t>
    </r>
    <r>
      <rPr>
        <vertAlign val="subscript"/>
        <sz val="11"/>
        <color indexed="8"/>
        <rFont val="Calibri"/>
        <family val="2"/>
      </rPr>
      <t>ssinit_final</t>
    </r>
  </si>
  <si>
    <t>Recommended to have &gt;5V for max attainable LL/SS voltage</t>
  </si>
  <si>
    <r>
      <t>V</t>
    </r>
    <r>
      <rPr>
        <vertAlign val="subscript"/>
        <sz val="11"/>
        <color indexed="8"/>
        <rFont val="Calibri"/>
        <family val="2"/>
      </rPr>
      <t>BMT_L</t>
    </r>
  </si>
  <si>
    <t>Burst Packet Size</t>
  </si>
  <si>
    <r>
      <t>N</t>
    </r>
    <r>
      <rPr>
        <vertAlign val="subscript"/>
        <sz val="11"/>
        <color indexed="8"/>
        <rFont val="Calibri"/>
        <family val="2"/>
      </rPr>
      <t>Burst</t>
    </r>
  </si>
  <si>
    <t>Minimum number of switching cycles in each burst packet</t>
  </si>
  <si>
    <t>Actual Soft Start Time at Full Load</t>
  </si>
  <si>
    <t>ISNS</t>
  </si>
  <si>
    <t>OCP3 Threshold</t>
  </si>
  <si>
    <t>OCP2 Threshold</t>
  </si>
  <si>
    <t>OCP1 Threshold</t>
  </si>
  <si>
    <t>Desired OCP3 Threshold (Percentage of Full Load at Nominal Input Voltage)</t>
  </si>
  <si>
    <t>Enter the desired OCP threshold (percentage)</t>
  </si>
  <si>
    <t>Calculated OCP2 Level (Percentage of Full Load at Nominal Input Voltage)</t>
  </si>
  <si>
    <t>Sensed Average Input Current Level at Full Load</t>
  </si>
  <si>
    <t>Current Sense Ratio</t>
  </si>
  <si>
    <r>
      <t>k</t>
    </r>
    <r>
      <rPr>
        <vertAlign val="subscript"/>
        <sz val="11"/>
        <color indexed="8"/>
        <rFont val="Calibri"/>
        <family val="2"/>
      </rPr>
      <t>ISNS</t>
    </r>
  </si>
  <si>
    <t>Select a Current Sense Capacitor</t>
  </si>
  <si>
    <r>
      <t>Enter the current sense capacitor value such that the calculated R</t>
    </r>
    <r>
      <rPr>
        <vertAlign val="subscript"/>
        <sz val="11"/>
        <rFont val="Calibri"/>
        <family val="2"/>
        <scheme val="minor"/>
      </rPr>
      <t>ISNS</t>
    </r>
    <r>
      <rPr>
        <sz val="11"/>
        <rFont val="Calibri"/>
        <family val="2"/>
        <scheme val="minor"/>
      </rPr>
      <t xml:space="preserve"> &lt; 500 Ω</t>
    </r>
  </si>
  <si>
    <t xml:space="preserve">Recommended Current Sense Resistor </t>
  </si>
  <si>
    <t>Actual Current Sense Resistor</t>
  </si>
  <si>
    <t>Enter the actual current sense resistor value</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</si>
  <si>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</si>
  <si>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</si>
  <si>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</si>
  <si>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Mg_max</t>
  </si>
  <si>
    <t>Q</t>
  </si>
  <si>
    <t>Ln</t>
  </si>
  <si>
    <t>search value</t>
  </si>
  <si>
    <t>closest value</t>
  </si>
  <si>
    <t>LLC Gain Curve Calacultions for plot:</t>
  </si>
  <si>
    <t>OVERLOAD Condition</t>
  </si>
  <si>
    <t>Qe</t>
  </si>
  <si>
    <t>fn</t>
  </si>
  <si>
    <t>fn^2</t>
  </si>
  <si>
    <t>Ln*fn^2</t>
  </si>
  <si>
    <t>fn^2-1</t>
  </si>
  <si>
    <t>real</t>
  </si>
  <si>
    <t>imaginary</t>
  </si>
  <si>
    <t>complex part</t>
  </si>
  <si>
    <t>Imaginary product</t>
  </si>
  <si>
    <t>Imaginary sum</t>
  </si>
  <si>
    <t>Imaginary div</t>
  </si>
  <si>
    <t>Abs for curve</t>
  </si>
  <si>
    <t>Mg_min</t>
  </si>
  <si>
    <t>k</t>
  </si>
  <si>
    <r>
      <t>C</t>
    </r>
    <r>
      <rPr>
        <vertAlign val="subscript"/>
        <sz val="11"/>
        <color theme="1"/>
        <rFont val="Calibri"/>
        <family val="2"/>
        <scheme val="minor"/>
      </rPr>
      <t>R(recommended)</t>
    </r>
  </si>
  <si>
    <r>
      <t>C</t>
    </r>
    <r>
      <rPr>
        <vertAlign val="subscript"/>
        <sz val="11"/>
        <color theme="1"/>
        <rFont val="Calibri"/>
        <family val="2"/>
        <scheme val="minor"/>
      </rPr>
      <t>R</t>
    </r>
  </si>
  <si>
    <r>
      <t>L</t>
    </r>
    <r>
      <rPr>
        <vertAlign val="subscript"/>
        <sz val="11"/>
        <color theme="1"/>
        <rFont val="Calibri"/>
        <family val="2"/>
        <scheme val="minor"/>
      </rPr>
      <t>R(recommended)</t>
    </r>
  </si>
  <si>
    <r>
      <t>L</t>
    </r>
    <r>
      <rPr>
        <vertAlign val="subscript"/>
        <sz val="11"/>
        <color theme="1"/>
        <rFont val="Calibri"/>
        <family val="2"/>
        <scheme val="minor"/>
      </rPr>
      <t>LK(recommended)</t>
    </r>
  </si>
  <si>
    <r>
      <t>L</t>
    </r>
    <r>
      <rPr>
        <vertAlign val="subscript"/>
        <sz val="11"/>
        <color theme="1"/>
        <rFont val="Calibri"/>
        <family val="2"/>
        <scheme val="minor"/>
      </rPr>
      <t>LK</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</si>
  <si>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</si>
  <si>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</si>
  <si>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P</t>
    </r>
  </si>
  <si>
    <t>Standard Capacitor value generation</t>
  </si>
  <si>
    <t>scalers</t>
  </si>
  <si>
    <t>CR calculations</t>
  </si>
  <si>
    <t>mV factor</t>
  </si>
  <si>
    <t>Standard Capacitor Values</t>
  </si>
  <si>
    <r>
      <t>C</t>
    </r>
    <r>
      <rPr>
        <vertAlign val="subscript"/>
        <sz val="11"/>
        <color theme="1"/>
        <rFont val="Arial"/>
        <family val="2"/>
      </rPr>
      <t>R</t>
    </r>
    <r>
      <rPr>
        <sz val="11"/>
        <color theme="1"/>
        <rFont val="Arial"/>
        <family val="2"/>
      </rPr>
      <t xml:space="preserve"> Initial:</t>
    </r>
  </si>
  <si>
    <t>uF factor</t>
  </si>
  <si>
    <t>C values up to 10nF</t>
  </si>
  <si>
    <r>
      <t>C</t>
    </r>
    <r>
      <rPr>
        <vertAlign val="subscript"/>
        <sz val="11"/>
        <color theme="1"/>
        <rFont val="Arial"/>
        <family val="2"/>
      </rPr>
      <t>R</t>
    </r>
    <r>
      <rPr>
        <sz val="11"/>
        <color theme="1"/>
        <rFont val="Arial"/>
        <family val="2"/>
      </rPr>
      <t xml:space="preserve"> Recommended:</t>
    </r>
  </si>
  <si>
    <t>kHz factor</t>
  </si>
  <si>
    <t>mΩ factor</t>
  </si>
  <si>
    <t>ms factor</t>
  </si>
  <si>
    <t>mA factor</t>
  </si>
  <si>
    <t>us factor</t>
  </si>
  <si>
    <t>C1 calculations</t>
  </si>
  <si>
    <t>uH factor</t>
  </si>
  <si>
    <t>C1 initial</t>
  </si>
  <si>
    <t>ns factor</t>
  </si>
  <si>
    <t>C1 recommended</t>
  </si>
  <si>
    <t>mW factor</t>
  </si>
  <si>
    <t>pF factor</t>
  </si>
  <si>
    <t>MHz factor</t>
  </si>
  <si>
    <t>uA factor</t>
  </si>
  <si>
    <r>
      <t>k</t>
    </r>
    <r>
      <rPr>
        <sz val="11"/>
        <color theme="1"/>
        <rFont val="Calibri"/>
        <family val="2"/>
      </rPr>
      <t>Ω</t>
    </r>
    <r>
      <rPr>
        <sz val="11"/>
        <color theme="1"/>
        <rFont val="Arial"/>
        <family val="2"/>
      </rPr>
      <t xml:space="preserve"> factor</t>
    </r>
  </si>
  <si>
    <t>Cin calculations</t>
  </si>
  <si>
    <t>nC factor</t>
  </si>
  <si>
    <t>C values greater than 10nF</t>
  </si>
  <si>
    <t>Cin Initial</t>
  </si>
  <si>
    <t>nF factor</t>
  </si>
  <si>
    <t>Cin recommended</t>
  </si>
  <si>
    <t>uC factor</t>
  </si>
  <si>
    <t>Cblk calculations</t>
  </si>
  <si>
    <t>Cblk initial</t>
  </si>
  <si>
    <t>Cblk recommended</t>
  </si>
  <si>
    <t>List of device</t>
  </si>
  <si>
    <t>UCC256402</t>
  </si>
  <si>
    <t>UCC256403</t>
  </si>
  <si>
    <t>UCC256403A</t>
  </si>
  <si>
    <t>UCC256404</t>
  </si>
  <si>
    <t>UCC256404A</t>
  </si>
  <si>
    <t>UCC256404B</t>
  </si>
  <si>
    <t>Integrated Leakage</t>
  </si>
  <si>
    <t>RBWProgram</t>
  </si>
  <si>
    <t>Option 1</t>
  </si>
  <si>
    <t>Option 2</t>
  </si>
  <si>
    <t>Option 3</t>
  </si>
  <si>
    <t>Option 4</t>
  </si>
  <si>
    <t>Option 6</t>
  </si>
  <si>
    <t>Option 7</t>
  </si>
  <si>
    <t>Option 8</t>
  </si>
  <si>
    <t>burst mode</t>
  </si>
  <si>
    <t>deleted</t>
  </si>
  <si>
    <t>primary RMS current</t>
  </si>
  <si>
    <t>magnetizing current</t>
  </si>
  <si>
    <t>resonant current</t>
  </si>
  <si>
    <t>AC resonant capacitor voltage</t>
  </si>
  <si>
    <t>resonant capacitor max voltage</t>
  </si>
  <si>
    <t>resonant capacitor min voltage</t>
  </si>
  <si>
    <t>peak to peak resonant capacitor voltage</t>
  </si>
  <si>
    <t>VCR peak to peak at desired burst/ZCS threshold</t>
  </si>
  <si>
    <t>LL/SS calculations</t>
  </si>
  <si>
    <t>Vssinit_min</t>
  </si>
  <si>
    <t>IBMT</t>
  </si>
  <si>
    <t>Vth</t>
  </si>
  <si>
    <t>Rth</t>
  </si>
  <si>
    <t>suggested upper resistance</t>
  </si>
  <si>
    <t>suggested lower resistance</t>
  </si>
  <si>
    <t>user upper resistance</t>
  </si>
  <si>
    <t>user lower resistance</t>
  </si>
  <si>
    <t>Tau</t>
  </si>
  <si>
    <t>sscal</t>
  </si>
  <si>
    <t>llcal</t>
  </si>
  <si>
    <t>Vssfinal</t>
  </si>
  <si>
    <t>option select to show negative voltage</t>
  </si>
  <si>
    <t>ZCS Calculation for option 7</t>
  </si>
  <si>
    <t>Fsw_max</t>
  </si>
  <si>
    <t>Iramp</t>
  </si>
  <si>
    <t>Lower VCR cap</t>
  </si>
  <si>
    <t>VCR peak to peak</t>
  </si>
  <si>
    <t>BMTH</t>
  </si>
  <si>
    <t>Type II with inner loop</t>
  </si>
  <si>
    <t>small signal calcuations</t>
  </si>
  <si>
    <t>Fsw</t>
  </si>
  <si>
    <t>w</t>
  </si>
  <si>
    <r>
      <t>s=j</t>
    </r>
    <r>
      <rPr>
        <sz val="11"/>
        <color theme="1"/>
        <rFont val="Symbol"/>
        <family val="1"/>
        <charset val="2"/>
      </rPr>
      <t>w</t>
    </r>
  </si>
  <si>
    <r>
      <t>G(j</t>
    </r>
    <r>
      <rPr>
        <sz val="11"/>
        <color theme="1"/>
        <rFont val="Symbol"/>
        <family val="1"/>
        <charset val="2"/>
      </rPr>
      <t>w)</t>
    </r>
  </si>
  <si>
    <t>Gain</t>
  </si>
  <si>
    <t>Phase</t>
  </si>
  <si>
    <t>G(s)</t>
  </si>
  <si>
    <t>with opto-pole, bias resistors, CTR, etc</t>
  </si>
  <si>
    <t>Type II Closed Loop</t>
  </si>
  <si>
    <t>B</t>
  </si>
  <si>
    <t>C</t>
  </si>
  <si>
    <t>Gvf</t>
  </si>
  <si>
    <t>M</t>
  </si>
  <si>
    <t>K</t>
  </si>
  <si>
    <t>t1</t>
  </si>
  <si>
    <t>t2</t>
  </si>
  <si>
    <t>Type II No Inner Loop</t>
  </si>
  <si>
    <t>Type II with Inner Loop</t>
  </si>
  <si>
    <t>Type III with Inner Loop</t>
  </si>
  <si>
    <t>RFBB</t>
  </si>
  <si>
    <t>RFBT</t>
  </si>
  <si>
    <t>RCOMP</t>
  </si>
  <si>
    <t>CCOMP</t>
  </si>
  <si>
    <t>CHF</t>
  </si>
  <si>
    <t>RFF</t>
  </si>
  <si>
    <t>CFF</t>
  </si>
  <si>
    <t>VZener</t>
  </si>
  <si>
    <t>RBias</t>
  </si>
  <si>
    <t>CTR</t>
  </si>
  <si>
    <t>Opto-pole</t>
  </si>
  <si>
    <t>RFB</t>
  </si>
  <si>
    <t>Type II IL Constants</t>
  </si>
  <si>
    <t>Type III with inner loop</t>
  </si>
  <si>
    <t>H(s)</t>
  </si>
  <si>
    <t>Total Compensator</t>
  </si>
  <si>
    <t>Total Closed Loop</t>
  </si>
  <si>
    <t>divider ratio</t>
  </si>
  <si>
    <t>Type III IL Constants</t>
  </si>
  <si>
    <t>BLK OVP</t>
  </si>
  <si>
    <t>BLK OVP Rising Threshold</t>
  </si>
  <si>
    <t>BLK OVP Falling Threshold</t>
  </si>
  <si>
    <t>BLK Lower Resistor</t>
  </si>
  <si>
    <t>BLK Upper Resistor</t>
  </si>
  <si>
    <t>BLK OVP Rising</t>
  </si>
  <si>
    <t>BLK OVP Falling</t>
  </si>
  <si>
    <t>Type II no inner loop</t>
  </si>
  <si>
    <t>with opto, bias resistors, etc</t>
  </si>
  <si>
    <t>total loop</t>
  </si>
  <si>
    <t>Power Stage</t>
  </si>
  <si>
    <t>Output Power</t>
  </si>
  <si>
    <t>Transformer Pri:Sec Turns Ratio</t>
  </si>
  <si>
    <t>Output Load Resistance (RL)</t>
  </si>
  <si>
    <r>
      <t>R</t>
    </r>
    <r>
      <rPr>
        <vertAlign val="subscript"/>
        <sz val="11"/>
        <color theme="1"/>
        <rFont val="Calibri"/>
        <family val="2"/>
        <scheme val="minor"/>
      </rPr>
      <t>L</t>
    </r>
  </si>
  <si>
    <t>Equivalent Load Resistance (Re)</t>
  </si>
  <si>
    <t>Re</t>
  </si>
  <si>
    <t>Efficiency</t>
  </si>
  <si>
    <t>η</t>
  </si>
  <si>
    <t>Magnetizing Inductance (Lm)</t>
  </si>
  <si>
    <t>Resonant Inductance (Lr)</t>
  </si>
  <si>
    <t>Resonant Capacitance (Cr)</t>
  </si>
  <si>
    <t>Power Stage Gain at Nominal Input Voltage</t>
  </si>
  <si>
    <r>
      <t>M</t>
    </r>
    <r>
      <rPr>
        <vertAlign val="subscript"/>
        <sz val="11"/>
        <color theme="1"/>
        <rFont val="Calibri"/>
        <family val="2"/>
        <scheme val="minor"/>
      </rPr>
      <t>G(nom)</t>
    </r>
  </si>
  <si>
    <t>Output Capacitance</t>
  </si>
  <si>
    <r>
      <t>C</t>
    </r>
    <r>
      <rPr>
        <vertAlign val="subscript"/>
        <sz val="11"/>
        <color theme="1"/>
        <rFont val="Calibri"/>
        <family val="2"/>
        <scheme val="minor"/>
      </rPr>
      <t>OUT</t>
    </r>
  </si>
  <si>
    <t>mF</t>
  </si>
  <si>
    <t>Enter the total output capacitance</t>
  </si>
  <si>
    <t>Effective Output Capacitance ESR</t>
  </si>
  <si>
    <r>
      <t>R</t>
    </r>
    <r>
      <rPr>
        <vertAlign val="subscript"/>
        <sz val="11"/>
        <color theme="1"/>
        <rFont val="Calibri"/>
        <family val="2"/>
        <scheme val="minor"/>
      </rPr>
      <t>ESR</t>
    </r>
  </si>
  <si>
    <r>
      <t>m</t>
    </r>
    <r>
      <rPr>
        <sz val="11"/>
        <color theme="1"/>
        <rFont val="Calibri"/>
        <family val="2"/>
      </rPr>
      <t>Ω</t>
    </r>
  </si>
  <si>
    <t>Enter the effective equivalent series resistance of theoutput capacitance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</si>
  <si>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</si>
  <si>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</si>
  <si>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</si>
  <si>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Nominal Switching Frequency</t>
  </si>
  <si>
    <r>
      <t>f</t>
    </r>
    <r>
      <rPr>
        <vertAlign val="subscript"/>
        <sz val="11"/>
        <color theme="1"/>
        <rFont val="Calibri"/>
        <family val="2"/>
        <scheme val="minor"/>
      </rPr>
      <t>SW(nom)</t>
    </r>
  </si>
  <si>
    <t>Compensation</t>
  </si>
  <si>
    <t>Compensation Network Type</t>
  </si>
  <si>
    <t>Top Feedback Resistor</t>
  </si>
  <si>
    <r>
      <t>R</t>
    </r>
    <r>
      <rPr>
        <vertAlign val="subscript"/>
        <sz val="11"/>
        <color theme="1"/>
        <rFont val="Calibri"/>
        <family val="2"/>
        <scheme val="minor"/>
      </rPr>
      <t>FBT</t>
    </r>
  </si>
  <si>
    <r>
      <t>k</t>
    </r>
    <r>
      <rPr>
        <sz val="11"/>
        <color theme="1"/>
        <rFont val="Calibri"/>
        <family val="2"/>
      </rPr>
      <t>Ω</t>
    </r>
  </si>
  <si>
    <t>Bottom Feedback Resistor</t>
  </si>
  <si>
    <r>
      <t>R</t>
    </r>
    <r>
      <rPr>
        <vertAlign val="subscript"/>
        <sz val="11"/>
        <color theme="1"/>
        <rFont val="Calibri"/>
        <family val="2"/>
        <scheme val="minor"/>
      </rPr>
      <t>FBB</t>
    </r>
  </si>
  <si>
    <t>Compensation Resistor</t>
  </si>
  <si>
    <r>
      <t>R</t>
    </r>
    <r>
      <rPr>
        <vertAlign val="subscript"/>
        <sz val="11"/>
        <color theme="1"/>
        <rFont val="Calibri"/>
        <family val="2"/>
        <scheme val="minor"/>
      </rPr>
      <t>COMP</t>
    </r>
  </si>
  <si>
    <t>Compensation Capacitor</t>
  </si>
  <si>
    <r>
      <t>C</t>
    </r>
    <r>
      <rPr>
        <vertAlign val="subscript"/>
        <sz val="11"/>
        <color theme="1"/>
        <rFont val="Calibri"/>
        <family val="2"/>
        <scheme val="minor"/>
      </rPr>
      <t>COMP</t>
    </r>
  </si>
  <si>
    <t>High Frequency Capacitor</t>
  </si>
  <si>
    <r>
      <t>C</t>
    </r>
    <r>
      <rPr>
        <vertAlign val="subscript"/>
        <sz val="11"/>
        <color theme="1"/>
        <rFont val="Calibri"/>
        <family val="2"/>
        <scheme val="minor"/>
      </rPr>
      <t>HF</t>
    </r>
  </si>
  <si>
    <t>Feedforward Resistor</t>
  </si>
  <si>
    <r>
      <t>R</t>
    </r>
    <r>
      <rPr>
        <vertAlign val="subscript"/>
        <sz val="11"/>
        <color theme="1"/>
        <rFont val="Calibri"/>
        <family val="2"/>
        <scheme val="minor"/>
      </rPr>
      <t>FF</t>
    </r>
  </si>
  <si>
    <t>Feedforward Capacitor</t>
  </si>
  <si>
    <r>
      <t>C</t>
    </r>
    <r>
      <rPr>
        <vertAlign val="subscript"/>
        <sz val="11"/>
        <color theme="1"/>
        <rFont val="Calibri"/>
        <family val="2"/>
        <scheme val="minor"/>
      </rPr>
      <t>FF</t>
    </r>
  </si>
  <si>
    <t>Zener Voltage</t>
  </si>
  <si>
    <r>
      <t>V</t>
    </r>
    <r>
      <rPr>
        <vertAlign val="subscript"/>
        <sz val="11"/>
        <color theme="1"/>
        <rFont val="Calibri"/>
        <family val="2"/>
        <scheme val="minor"/>
      </rPr>
      <t>Zener</t>
    </r>
  </si>
  <si>
    <t>Opto-coupler Bias Resistor</t>
  </si>
  <si>
    <r>
      <t>R</t>
    </r>
    <r>
      <rPr>
        <vertAlign val="subscript"/>
        <sz val="11"/>
        <color theme="1"/>
        <rFont val="Calibri"/>
        <family val="2"/>
        <scheme val="minor"/>
      </rPr>
      <t>Bias</t>
    </r>
  </si>
  <si>
    <t>Opto-coupler Current Transfer Ratio</t>
  </si>
  <si>
    <t>Opto-coupler Parasitic Pole</t>
  </si>
  <si>
    <r>
      <t>Opto</t>
    </r>
    <r>
      <rPr>
        <vertAlign val="subscript"/>
        <sz val="11"/>
        <color theme="1"/>
        <rFont val="Calibri"/>
        <family val="2"/>
        <scheme val="minor"/>
      </rPr>
      <t>Pole</t>
    </r>
  </si>
  <si>
    <t>Rev 3.0</t>
  </si>
  <si>
    <t>Corrected broken cell reference on schematic page for soft start cap</t>
  </si>
  <si>
    <t>Added UCC256402A and UCC256404A versions</t>
  </si>
  <si>
    <t>Added BLK OVP calculation</t>
  </si>
  <si>
    <t>Added burst packet size</t>
  </si>
  <si>
    <t>Rev 4.0</t>
  </si>
  <si>
    <t>added UCC256403A and UCC256404B</t>
  </si>
  <si>
    <t>Added compensation tool from Richard Yang</t>
  </si>
  <si>
    <t>Added integrated leakage gain curve option based on TDK paper:</t>
  </si>
  <si>
    <t>https://product.tdk.com/info/en/catalog/datasheets/trans_ac_dc-converter_srx_srv_en.pdf</t>
  </si>
  <si>
    <t>Added sheet listing app notes, reference designs, etc.</t>
  </si>
  <si>
    <t>resistor and capacitor lookup table</t>
  </si>
  <si>
    <t>Recommended Llk</t>
  </si>
  <si>
    <t>Lp based on coupling coefficient</t>
  </si>
  <si>
    <t>Lr1 of T model</t>
  </si>
  <si>
    <t>1/k</t>
  </si>
  <si>
    <t>Zo</t>
  </si>
  <si>
    <t>Zo_calc</t>
  </si>
  <si>
    <t>Q calc</t>
  </si>
  <si>
    <t>Note: Qe here is 1/Q in TDK paper</t>
  </si>
  <si>
    <t>FR</t>
  </si>
  <si>
    <t>FR^2</t>
  </si>
  <si>
    <t>total denominator - full load</t>
  </si>
  <si>
    <t>M - full load</t>
  </si>
  <si>
    <t>total denominator - no load</t>
  </si>
  <si>
    <t>M - no load</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</si>
  <si>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</si>
  <si>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</si>
  <si>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</si>
  <si>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</si>
  <si>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</si>
  <si>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</si>
  <si>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</si>
  <si>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</si>
  <si>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</si>
  <si>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</si>
  <si>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Equivalent Controller Internal Resistor</t>
  </si>
  <si>
    <t>RFB</t>
    <phoneticPr fontId="12" type="noConversion"/>
  </si>
  <si>
    <r>
      <t>k</t>
    </r>
    <r>
      <rPr>
        <sz val="10"/>
        <color theme="1"/>
        <rFont val="Malgun Gothic Semilight"/>
        <family val="2"/>
        <charset val="134"/>
      </rPr>
      <t>Ω</t>
    </r>
  </si>
  <si>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</si>
  <si>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</si>
  <si>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</si>
  <si>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</si>
  <si>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</si>
  <si>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</si>
  <si>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</si>
  <si>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</si>
  <si>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</si>
  <si>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</si>
  <si>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</si>
  <si>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</si>
  <si>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</si>
  <si>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</si>
  <si>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</si>
  <si>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</si>
  <si>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</si>
  <si>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</si>
  <si>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</si>
  <si>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</si>
  <si>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</si>
  <si>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</si>
  <si>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</si>
  <si>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</si>
  <si>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</si>
  <si>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</si>
  <si>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</si>
  <si>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</si>
  <si>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</si>
  <si>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</si>
  <si>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</si>
  <si>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r>
      <t>m</t>
    </r>
    <r>
      <rPr>
        <sz val="10"/>
        <color theme="1"/>
        <rFont val="Malgun Gothic Semilight"/>
        <family val="2"/>
        <charset val="134"/>
      </rPr>
      <t>Ω</t>
    </r>
  </si>
  <si>
    <t>MOS Junction Capacitor</t>
    <phoneticPr fontId="12" type="noConversion"/>
  </si>
  <si>
    <t>Cj</t>
    <phoneticPr fontId="12" type="noConversion"/>
  </si>
  <si>
    <t>Calculate Cz for f_roll compensation</t>
    <phoneticPr fontId="12" type="noConversion"/>
  </si>
  <si>
    <t>Cz_cal</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</si>
  <si>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</si>
  <si>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</si>
  <si>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</si>
  <si>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</si>
  <si>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</si>
  <si>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</si>
  <si>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LLC Transformer Resonant Inductance</t>
    <phoneticPr fontId="12" type="noConversion"/>
  </si>
  <si>
    <t>Ls</t>
    <phoneticPr fontId="12" type="noConversion"/>
  </si>
  <si>
    <t>Load step current</t>
  </si>
  <si>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</si>
  <si>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</si>
  <si>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</si>
  <si>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</si>
  <si>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</si>
  <si>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Load current step Duty cycle</t>
  </si>
  <si>
    <t>Dstep</t>
    <phoneticPr fontId="12" type="noConversion"/>
  </si>
  <si>
    <t>Cv compensation</t>
    <phoneticPr fontId="12" type="noConversion"/>
  </si>
  <si>
    <t>Cv</t>
    <phoneticPr fontId="12" type="noConversion"/>
  </si>
  <si>
    <t>Equivalent Transformer Turn Ratio(Np:Ns)</t>
    <phoneticPr fontId="12" type="noConversion"/>
  </si>
  <si>
    <t>N</t>
    <phoneticPr fontId="12" type="noConversion"/>
  </si>
  <si>
    <t>Load step Frequency</t>
  </si>
  <si>
    <t>fload</t>
    <phoneticPr fontId="12" type="noConversion"/>
  </si>
  <si>
    <t>KHz</t>
  </si>
  <si>
    <t>Cf compensation</t>
    <phoneticPr fontId="12" type="noConversion"/>
  </si>
  <si>
    <t>Cf</t>
    <phoneticPr fontId="12" type="noConversion"/>
  </si>
  <si>
    <t>Actual Operation Frequency(Measured)</t>
    <phoneticPr fontId="12" type="noConversion"/>
  </si>
  <si>
    <t>Fs</t>
    <phoneticPr fontId="12" type="noConversion"/>
  </si>
  <si>
    <t>Load step slew rate</t>
  </si>
  <si>
    <t>kslew</t>
    <phoneticPr fontId="12" type="noConversion"/>
  </si>
  <si>
    <t>A/us</t>
  </si>
  <si>
    <t>High side feedack resistor</t>
    <phoneticPr fontId="12" type="noConversion"/>
  </si>
  <si>
    <t>Rupper</t>
    <phoneticPr fontId="12" type="noConversion"/>
  </si>
  <si>
    <t>Output R_Load</t>
    <phoneticPr fontId="12" type="noConversion"/>
  </si>
  <si>
    <t>Rload</t>
    <phoneticPr fontId="12" type="noConversion"/>
  </si>
  <si>
    <t>Load step Rising time</t>
  </si>
  <si>
    <t>tr</t>
    <phoneticPr fontId="12" type="noConversion"/>
  </si>
  <si>
    <t>s</t>
  </si>
  <si>
    <t>Feedack Circuit Design Option</t>
    <phoneticPr fontId="12" type="noConversion"/>
  </si>
  <si>
    <t>Eqivalent LLC output</t>
    <phoneticPr fontId="12" type="noConversion"/>
  </si>
  <si>
    <t>Vo</t>
    <phoneticPr fontId="12" type="noConversion"/>
  </si>
  <si>
    <t>Load step on time</t>
  </si>
  <si>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</si>
  <si>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</si>
  <si>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</si>
  <si>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</si>
  <si>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</si>
  <si>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Load step Period</t>
  </si>
  <si>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</si>
  <si>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</si>
  <si>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</si>
  <si>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</si>
  <si>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</si>
  <si>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</si>
  <si>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</si>
  <si>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</si>
  <si>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</si>
  <si>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</si>
  <si>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</si>
  <si>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</si>
  <si>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</si>
  <si>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Crossover Frequency</t>
  </si>
  <si>
    <t>Phase Margin</t>
  </si>
  <si>
    <t>°</t>
  </si>
  <si>
    <t>Calculation Result</t>
    <phoneticPr fontId="12" type="noConversion"/>
  </si>
  <si>
    <t>Q</t>
    <phoneticPr fontId="12" type="noConversion"/>
  </si>
  <si>
    <r>
      <rPr>
        <sz val="11"/>
        <color theme="1"/>
        <rFont val="Malgun Gothic Semilight"/>
        <family val="2"/>
        <charset val="134"/>
      </rPr>
      <t>Ω</t>
    </r>
    <r>
      <rPr>
        <sz val="11"/>
        <color theme="1"/>
        <rFont val="Arial"/>
        <family val="2"/>
      </rPr>
      <t>s</t>
    </r>
  </si>
  <si>
    <r>
      <rPr>
        <sz val="11"/>
        <color theme="1"/>
        <rFont val="宋体"/>
        <family val="2"/>
        <charset val="134"/>
      </rPr>
      <t>Ω</t>
    </r>
    <r>
      <rPr>
        <sz val="11"/>
        <color theme="1"/>
        <rFont val="Arial"/>
        <family val="2"/>
      </rPr>
      <t>o</t>
    </r>
  </si>
  <si>
    <t>Ln</t>
    <phoneticPr fontId="12" type="noConversion"/>
  </si>
  <si>
    <t>PI()</t>
    <phoneticPr fontId="12" type="noConversion"/>
  </si>
  <si>
    <r>
      <t>m</t>
    </r>
    <r>
      <rPr>
        <sz val="11"/>
        <color theme="1"/>
        <rFont val="Malgun Gothic Semilight"/>
        <family val="2"/>
        <charset val="134"/>
      </rPr>
      <t>Ω</t>
    </r>
  </si>
  <si>
    <t>fn</t>
    <phoneticPr fontId="12" type="noConversion"/>
  </si>
  <si>
    <t>Req</t>
    <phoneticPr fontId="12" type="noConversion"/>
  </si>
  <si>
    <t>mA</t>
    <phoneticPr fontId="12" type="noConversion"/>
  </si>
  <si>
    <t>Xeq</t>
    <phoneticPr fontId="12" type="noConversion"/>
  </si>
  <si>
    <t>us</t>
  </si>
  <si>
    <t>Le</t>
    <phoneticPr fontId="12" type="noConversion"/>
  </si>
  <si>
    <t>µS</t>
  </si>
  <si>
    <t>Qp</t>
    <phoneticPr fontId="12" type="noConversion"/>
  </si>
  <si>
    <r>
      <rPr>
        <sz val="11"/>
        <color theme="1"/>
        <rFont val="宋体"/>
        <family val="3"/>
        <charset val="134"/>
      </rPr>
      <t>ω</t>
    </r>
    <r>
      <rPr>
        <sz val="11"/>
        <color theme="1"/>
        <rFont val="Arial"/>
        <family val="2"/>
      </rPr>
      <t>p</t>
    </r>
  </si>
  <si>
    <t>ns</t>
    <phoneticPr fontId="12" type="noConversion"/>
  </si>
  <si>
    <r>
      <rPr>
        <sz val="11"/>
        <color theme="1"/>
        <rFont val="宋体"/>
        <family val="3"/>
        <charset val="134"/>
      </rPr>
      <t>ω</t>
    </r>
    <r>
      <rPr>
        <sz val="11"/>
        <color theme="1"/>
        <rFont val="Arial"/>
        <family val="2"/>
      </rPr>
      <t>p0</t>
    </r>
  </si>
  <si>
    <t>Qp1</t>
    <phoneticPr fontId="12" type="noConversion"/>
  </si>
  <si>
    <t>Pf</t>
    <phoneticPr fontId="12" type="noConversion"/>
  </si>
  <si>
    <t>Gdc_ccm</t>
    <phoneticPr fontId="12" type="noConversion"/>
  </si>
  <si>
    <t>MHz</t>
  </si>
  <si>
    <t>Gdc_dcm</t>
    <phoneticPr fontId="12" type="noConversion"/>
  </si>
  <si>
    <t>uA</t>
  </si>
  <si>
    <t>Mstccm</t>
    <phoneticPr fontId="12" type="noConversion"/>
  </si>
  <si>
    <r>
      <t>k</t>
    </r>
    <r>
      <rPr>
        <sz val="11"/>
        <color indexed="8"/>
        <rFont val="Malgun Gothic Semilight"/>
        <family val="2"/>
        <charset val="134"/>
      </rPr>
      <t>Ω</t>
    </r>
  </si>
  <si>
    <t>Mstdcm</t>
    <phoneticPr fontId="12" type="noConversion"/>
  </si>
  <si>
    <t>nC</t>
  </si>
  <si>
    <t>Kv</t>
    <phoneticPr fontId="12" type="noConversion"/>
  </si>
  <si>
    <t>Kth</t>
    <phoneticPr fontId="12" type="noConversion"/>
  </si>
  <si>
    <t>freq</t>
  </si>
  <si>
    <t>uC</t>
  </si>
  <si>
    <t>Kf</t>
    <phoneticPr fontId="12" type="noConversion"/>
  </si>
  <si>
    <t>phase</t>
  </si>
  <si>
    <r>
      <t>M_</t>
    </r>
    <r>
      <rPr>
        <sz val="11"/>
        <rFont val="Malgun Gothic Semilight"/>
        <family val="2"/>
        <charset val="134"/>
      </rPr>
      <t>Ω</t>
    </r>
  </si>
  <si>
    <t>Kin</t>
    <phoneticPr fontId="12" type="noConversion"/>
  </si>
  <si>
    <t>mH</t>
  </si>
  <si>
    <t>Gdc</t>
    <phoneticPr fontId="12" type="noConversion"/>
  </si>
  <si>
    <t>nH</t>
  </si>
  <si>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</si>
  <si>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</si>
  <si>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</si>
  <si>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</si>
  <si>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</si>
  <si>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</si>
  <si>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</si>
  <si>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</si>
  <si>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</si>
  <si>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</si>
  <si>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</si>
  <si>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ω5</t>
  </si>
  <si>
    <t>Basic Data</t>
  </si>
  <si>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</si>
  <si>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</si>
  <si>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</si>
  <si>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</si>
  <si>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</si>
  <si>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</si>
  <si>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</si>
  <si>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</si>
  <si>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Log scale converter</t>
  </si>
  <si>
    <t>frequency</t>
  </si>
  <si>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</si>
  <si>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</si>
  <si>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</si>
  <si>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</si>
  <si>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</si>
  <si>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</si>
  <si>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</si>
  <si>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</si>
  <si>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</si>
  <si>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</si>
  <si>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Hz</t>
  </si>
  <si>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</si>
  <si>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</si>
  <si>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</si>
  <si>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</si>
  <si>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</si>
  <si>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</si>
  <si>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</si>
  <si>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</si>
  <si>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</si>
  <si>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</si>
  <si>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</si>
  <si>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</si>
  <si>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</si>
  <si>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</si>
  <si>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</si>
  <si>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</si>
  <si>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</si>
  <si>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C_(k)*Zout_(k)</t>
  </si>
  <si>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</si>
  <si>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</si>
  <si>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</si>
  <si>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</si>
  <si>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</si>
  <si>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</si>
  <si>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</si>
  <si>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</si>
  <si>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</si>
  <si>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</si>
  <si>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</si>
  <si>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</si>
  <si>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</si>
  <si>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</si>
  <si>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</si>
  <si>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</si>
  <si>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</si>
  <si>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</si>
  <si>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</si>
  <si>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</si>
  <si>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</si>
  <si>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</si>
  <si>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</si>
  <si>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</si>
  <si>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</si>
  <si>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</si>
  <si>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</si>
  <si>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</si>
  <si>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</si>
  <si>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</si>
  <si>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</si>
  <si>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</si>
  <si>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</si>
  <si>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</si>
  <si>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</si>
  <si>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</si>
  <si>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</si>
  <si>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</si>
  <si>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</si>
  <si>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</si>
  <si>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</si>
  <si>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</si>
  <si>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</si>
  <si>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</si>
  <si>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</si>
  <si>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</si>
  <si>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</si>
  <si>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</si>
  <si>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</si>
  <si>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</si>
  <si>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</si>
  <si>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</si>
  <si>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</si>
  <si>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</si>
  <si>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</si>
  <si>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</si>
  <si>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</si>
  <si>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</si>
  <si>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</si>
  <si>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</si>
  <si>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</si>
  <si>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</si>
  <si>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</si>
  <si>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</si>
  <si>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</si>
  <si>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</si>
  <si>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Transient points</t>
  </si>
  <si>
    <t>Load transient time</t>
    <phoneticPr fontId="27" type="noConversion"/>
  </si>
  <si>
    <t>Vout</t>
    <phoneticPr fontId="27" type="noConversion"/>
  </si>
  <si>
    <t>Vout_ac</t>
    <phoneticPr fontId="27" type="noConversion"/>
  </si>
  <si>
    <t>Nums</t>
    <phoneticPr fontId="27"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</si>
  <si>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</si>
  <si>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</si>
  <si>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</si>
  <si>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</si>
  <si>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</si>
  <si>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</si>
  <si>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</si>
  <si>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Application Notes</t>
  </si>
  <si>
    <t>How to reduce audible noise and power consumption at standby in your AC/DC design</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</si>
  <si>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</si>
  <si>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</si>
  <si>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</si>
  <si>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</si>
  <si>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</si>
  <si>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</si>
  <si>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</si>
  <si>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</si>
  <si>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</si>
  <si>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</si>
  <si>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</si>
  <si>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</si>
  <si>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</si>
  <si>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Simplis Simulation Model</t>
  </si>
  <si>
    <t>UCC25640x Simplis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</si>
</sst>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42" fillId="3" borderId="0" xfId="6" applyFont="1" applyFill="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12.057137515657443</c:v>
                </c:pt>
                <c:pt idx="1">
                  <c:v>11.605231663267388</c:v>
                </c:pt>
                <c:pt idx="2">
                  <c:v>10.943063440190135</c:v>
                </c:pt>
                <c:pt idx="3">
                  <c:v>10.158562942980405</c:v>
                </c:pt>
                <c:pt idx="4">
                  <c:v>9.3218160576040017</c:v>
                </c:pt>
                <c:pt idx="5">
                  <c:v>8.4789584437162642</c:v>
                </c:pt>
                <c:pt idx="6">
                  <c:v>7.6565729977562693</c:v>
                </c:pt>
                <c:pt idx="7">
                  <c:v>6.8681897218253489</c:v>
                </c:pt>
                <c:pt idx="8">
                  <c:v>6.1195030890806521</c:v>
                </c:pt>
                <c:pt idx="9">
                  <c:v>5.4118129018780614</c:v>
                </c:pt>
                <c:pt idx="10">
                  <c:v>0.13006882642718082</c:v>
                </c:pt>
                <c:pt idx="11">
                  <c:v>-3.2399817911654782</c:v>
                </c:pt>
                <c:pt idx="12">
                  <c:v>-5.6843570115817137</c:v>
                </c:pt>
                <c:pt idx="13">
                  <c:v>-7.5971455111434452</c:v>
                </c:pt>
                <c:pt idx="14">
                  <c:v>-9.166903935134842</c:v>
                </c:pt>
                <c:pt idx="15">
                  <c:v>-10.497457220764613</c:v>
                </c:pt>
                <c:pt idx="16">
                  <c:v>-11.6518469197184</c:v>
                </c:pt>
                <c:pt idx="17">
                  <c:v>-12.671157432573796</c:v>
                </c:pt>
                <c:pt idx="18">
                  <c:v>-13.583630112346368</c:v>
                </c:pt>
                <c:pt idx="19">
                  <c:v>-19.595659159489671</c:v>
                </c:pt>
                <c:pt idx="20">
                  <c:v>-23.115895285283909</c:v>
                </c:pt>
                <c:pt idx="21">
                  <c:v>-25.614113710697936</c:v>
                </c:pt>
                <c:pt idx="22">
                  <c:v>-27.552056456178594</c:v>
                </c:pt>
                <c:pt idx="23">
                  <c:v>-29.135541486212951</c:v>
                </c:pt>
                <c:pt idx="24">
                  <c:v>-30.474392926836103</c:v>
                </c:pt>
                <c:pt idx="25">
                  <c:v>-31.634177117827772</c:v>
                </c:pt>
                <c:pt idx="26">
                  <c:v>-32.657190030942743</c:v>
                </c:pt>
                <c:pt idx="27">
                  <c:v>-33.572312992796846</c:v>
                </c:pt>
                <c:pt idx="28">
                  <c:v>-39.592827057668913</c:v>
                </c:pt>
                <c:pt idx="29">
                  <c:v>-43.114636340743104</c:v>
                </c:pt>
                <c:pt idx="30">
                  <c:v>-45.613405508581444</c:v>
                </c:pt>
                <c:pt idx="31">
                  <c:v>-47.55160319325141</c:v>
                </c:pt>
                <c:pt idx="32">
                  <c:v>-49.135226715171058</c:v>
                </c:pt>
                <c:pt idx="33">
                  <c:v>-50.474161664210413</c:v>
                </c:pt>
                <c:pt idx="34">
                  <c:v>-51.634000056252759</c:v>
                </c:pt>
                <c:pt idx="35">
                  <c:v>-52.657050129828413</c:v>
                </c:pt>
                <c:pt idx="36">
                  <c:v>-53.572199672540464</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40.296870582630078</c:v>
                </c:pt>
                <c:pt idx="1">
                  <c:v>33.829825962445945</c:v>
                </c:pt>
                <c:pt idx="2">
                  <c:v>29.654918107642708</c:v>
                </c:pt>
                <c:pt idx="3">
                  <c:v>26.384328440751034</c:v>
                </c:pt>
                <c:pt idx="4">
                  <c:v>23.625633018546228</c:v>
                </c:pt>
                <c:pt idx="5">
                  <c:v>21.21892534269886</c:v>
                </c:pt>
                <c:pt idx="6">
                  <c:v>19.080850262683683</c:v>
                </c:pt>
                <c:pt idx="7">
                  <c:v>17.159285287588723</c:v>
                </c:pt>
                <c:pt idx="8">
                  <c:v>15.417548417957095</c:v>
                </c:pt>
                <c:pt idx="9">
                  <c:v>13.827976141724292</c:v>
                </c:pt>
                <c:pt idx="10">
                  <c:v>3.0174060355650441</c:v>
                </c:pt>
                <c:pt idx="11">
                  <c:v>-3.1694843756411357</c:v>
                </c:pt>
                <c:pt idx="12">
                  <c:v>-7.2993029847043935</c:v>
                </c:pt>
                <c:pt idx="13">
                  <c:v>-10.30692463322824</c:v>
                </c:pt>
                <c:pt idx="14">
                  <c:v>-12.63469230607863</c:v>
                </c:pt>
                <c:pt idx="15">
                  <c:v>-14.521369731732337</c:v>
                </c:pt>
                <c:pt idx="16">
                  <c:v>-16.10656166784716</c:v>
                </c:pt>
                <c:pt idx="17">
                  <c:v>-17.476736361644996</c:v>
                </c:pt>
                <c:pt idx="18">
                  <c:v>-18.687972220987156</c:v>
                </c:pt>
                <c:pt idx="19">
                  <c:v>-26.831959136589379</c:v>
                </c:pt>
                <c:pt idx="20">
                  <c:v>-32.199297236260655</c:v>
                </c:pt>
                <c:pt idx="21">
                  <c:v>-36.393491065192414</c:v>
                </c:pt>
                <c:pt idx="22">
                  <c:v>-39.852197415724994</c:v>
                </c:pt>
                <c:pt idx="23">
                  <c:v>-42.793243834829539</c:v>
                </c:pt>
                <c:pt idx="24">
                  <c:v>-45.350393331119449</c:v>
                </c:pt>
                <c:pt idx="25">
                  <c:v>-47.612906351021003</c:v>
                </c:pt>
                <c:pt idx="26">
                  <c:v>-49.643199219760163</c:v>
                </c:pt>
                <c:pt idx="27">
                  <c:v>-51.486420293630047</c:v>
                </c:pt>
                <c:pt idx="28">
                  <c:v>-64.336939821773313</c:v>
                </c:pt>
                <c:pt idx="29">
                  <c:v>-72.628248543519888</c:v>
                </c:pt>
                <c:pt idx="30">
                  <c:v>-78.94346199455272</c:v>
                </c:pt>
                <c:pt idx="31">
                  <c:v>-84.082664942164968</c:v>
                </c:pt>
                <c:pt idx="32">
                  <c:v>-88.418199783951565</c:v>
                </c:pt>
                <c:pt idx="33">
                  <c:v>-92.164255670595892</c:v>
                </c:pt>
                <c:pt idx="34">
                  <c:v>-95.458699668520595</c:v>
                </c:pt>
                <c:pt idx="35">
                  <c:v>-98.396316203411544</c:v>
                </c:pt>
                <c:pt idx="36">
                  <c:v>-101.04520814973856</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-11.022281241679435</c:v>
                </c:pt>
                <c:pt idx="1">
                  <c:v>-21.284287874009312</c:v>
                </c:pt>
                <c:pt idx="2">
                  <c:v>-30.299954012506202</c:v>
                </c:pt>
                <c:pt idx="3">
                  <c:v>-37.923427585163793</c:v>
                </c:pt>
                <c:pt idx="4">
                  <c:v>-44.24302305554162</c:v>
                </c:pt>
                <c:pt idx="5">
                  <c:v>-49.448081979207991</c:v>
                </c:pt>
                <c:pt idx="6">
                  <c:v>-53.743177240140703</c:v>
                </c:pt>
                <c:pt idx="7">
                  <c:v>-57.310218352925844</c:v>
                </c:pt>
                <c:pt idx="8">
                  <c:v>-60.298151680770047</c:v>
                </c:pt>
                <c:pt idx="9">
                  <c:v>-62.824515733106459</c:v>
                </c:pt>
                <c:pt idx="10">
                  <c:v>-75.603313985575326</c:v>
                </c:pt>
                <c:pt idx="11">
                  <c:v>-80.289051602149755</c:v>
                </c:pt>
                <c:pt idx="12">
                  <c:v>-82.686223439090554</c:v>
                </c:pt>
                <c:pt idx="13">
                  <c:v>-84.137535195882222</c:v>
                </c:pt>
                <c:pt idx="14">
                  <c:v>-85.109404242816169</c:v>
                </c:pt>
                <c:pt idx="15">
                  <c:v>-85.805360619675312</c:v>
                </c:pt>
                <c:pt idx="16">
                  <c:v>-86.328154163881578</c:v>
                </c:pt>
                <c:pt idx="17">
                  <c:v>-86.735199546223541</c:v>
                </c:pt>
                <c:pt idx="18">
                  <c:v>-87.061075534296421</c:v>
                </c:pt>
                <c:pt idx="19">
                  <c:v>-88.529570568392685</c:v>
                </c:pt>
                <c:pt idx="20">
                  <c:v>-89.01959413725551</c:v>
                </c:pt>
                <c:pt idx="21">
                  <c:v>-89.264664205197448</c:v>
                </c:pt>
                <c:pt idx="22">
                  <c:v>-89.411719736714574</c:v>
                </c:pt>
                <c:pt idx="23">
                  <c:v>-89.509761183521391</c:v>
                </c:pt>
                <c:pt idx="24">
                  <c:v>-89.579792579617234</c:v>
                </c:pt>
                <c:pt idx="25">
                  <c:v>-89.632316962114899</c:v>
                </c:pt>
                <c:pt idx="26">
                  <c:v>-89.673169691395657</c:v>
                </c:pt>
                <c:pt idx="27">
                  <c:v>-89.705852116084813</c:v>
                </c:pt>
                <c:pt idx="28">
                  <c:v>-89.852925088950897</c:v>
                </c:pt>
                <c:pt idx="29">
                  <c:v>-89.901949939657968</c:v>
                </c:pt>
                <c:pt idx="30">
                  <c:v>-89.926462423337199</c:v>
                </c:pt>
                <c:pt idx="31">
                  <c:v>-89.941169927040448</c:v>
                </c:pt>
                <c:pt idx="32">
                  <c:v>-89.950974933936081</c:v>
                </c:pt>
                <c:pt idx="33">
                  <c:v>-89.95797851208161</c:v>
                </c:pt>
                <c:pt idx="34">
                  <c:v>-89.96323119652628</c:v>
                </c:pt>
                <c:pt idx="35">
                  <c:v>-89.967316618192811</c:v>
                </c:pt>
                <c:pt idx="36">
                  <c:v>-89.97058495576735</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79.930083543996261</c:v>
                </c:pt>
                <c:pt idx="1">
                  <c:v>70.619409820886574</c:v>
                </c:pt>
                <c:pt idx="2">
                  <c:v>62.553018245411579</c:v>
                </c:pt>
                <c:pt idx="3">
                  <c:v>55.875745163069212</c:v>
                </c:pt>
                <c:pt idx="4">
                  <c:v>50.498276324862985</c:v>
                </c:pt>
                <c:pt idx="5">
                  <c:v>46.230291324834354</c:v>
                </c:pt>
                <c:pt idx="6">
                  <c:v>42.866264093434239</c:v>
                </c:pt>
                <c:pt idx="7">
                  <c:v>40.22336200668542</c:v>
                </c:pt>
                <c:pt idx="8">
                  <c:v>38.151749714162207</c:v>
                </c:pt>
                <c:pt idx="9">
                  <c:v>36.533037483111542</c:v>
                </c:pt>
                <c:pt idx="10">
                  <c:v>32.198716474709556</c:v>
                </c:pt>
                <c:pt idx="11">
                  <c:v>34.500591372056363</c:v>
                </c:pt>
                <c:pt idx="12">
                  <c:v>37.522092416295493</c:v>
                </c:pt>
                <c:pt idx="13">
                  <c:v>40.076695574729428</c:v>
                </c:pt>
                <c:pt idx="14">
                  <c:v>41.948925902571347</c:v>
                </c:pt>
                <c:pt idx="15">
                  <c:v>43.183471004775271</c:v>
                </c:pt>
                <c:pt idx="16">
                  <c:v>43.887273892433853</c:v>
                </c:pt>
                <c:pt idx="17">
                  <c:v>44.168773679238114</c:v>
                </c:pt>
                <c:pt idx="18">
                  <c:v>44.121050443950907</c:v>
                </c:pt>
                <c:pt idx="19">
                  <c:v>36.317257079311162</c:v>
                </c:pt>
                <c:pt idx="20">
                  <c:v>26.943220299363162</c:v>
                </c:pt>
                <c:pt idx="21">
                  <c:v>19.353186259263936</c:v>
                </c:pt>
                <c:pt idx="22">
                  <c:v>13.338691689674675</c:v>
                </c:pt>
                <c:pt idx="23">
                  <c:v>8.4397919375971355</c:v>
                </c:pt>
                <c:pt idx="24">
                  <c:v>4.3156330822231439</c:v>
                </c:pt>
                <c:pt idx="25">
                  <c:v>0.74126734743643397</c:v>
                </c:pt>
                <c:pt idx="26">
                  <c:v>357.56960458983002</c:v>
                </c:pt>
                <c:pt idx="27">
                  <c:v>354.70279604789727</c:v>
                </c:pt>
                <c:pt idx="28">
                  <c:v>334.37389688605231</c:v>
                </c:pt>
                <c:pt idx="29">
                  <c:v>321.27062050591087</c:v>
                </c:pt>
                <c:pt idx="30">
                  <c:v>312.07005518683434</c:v>
                </c:pt>
                <c:pt idx="31">
                  <c:v>305.39910683021589</c:v>
                </c:pt>
                <c:pt idx="32">
                  <c:v>300.41879444964644</c:v>
                </c:pt>
                <c:pt idx="33">
                  <c:v>296.59619591013001</c:v>
                </c:pt>
                <c:pt idx="34">
                  <c:v>293.58805728859977</c:v>
                </c:pt>
                <c:pt idx="35">
                  <c:v>291.16861424349651</c:v>
                </c:pt>
                <c:pt idx="36">
                  <c:v>289.18559408604546</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1.4203380047437245E-2</c:v>
                </c:pt>
                <c:pt idx="2">
                  <c:v>5.8698471704109592E-2</c:v>
                </c:pt>
                <c:pt idx="3">
                  <c:v>0.13944201876838389</c:v>
                </c:pt>
                <c:pt idx="4">
                  <c:v>0.26704291069494368</c:v>
                </c:pt>
                <c:pt idx="5">
                  <c:v>0.45566165485108984</c:v>
                </c:pt>
                <c:pt idx="6">
                  <c:v>0.71296842221149503</c:v>
                </c:pt>
                <c:pt idx="7">
                  <c:v>1.0085735257270934</c:v>
                </c:pt>
                <c:pt idx="8">
                  <c:v>1.2488897443755687</c:v>
                </c:pt>
                <c:pt idx="11">
                  <c:v>1.3569733309552929</c:v>
                </c:pt>
                <c:pt idx="12">
                  <c:v>1.3580200139896648</c:v>
                </c:pt>
                <c:pt idx="15">
                  <c:v>1.3130602175588499</c:v>
                </c:pt>
                <c:pt idx="16">
                  <c:v>1.2581861579505342</c:v>
                </c:pt>
                <c:pt idx="17">
                  <c:v>1.2067398988152258</c:v>
                </c:pt>
                <c:pt idx="18">
                  <c:v>1.1620437302890185</c:v>
                </c:pt>
                <c:pt idx="19">
                  <c:v>1.1240213422844851</c:v>
                </c:pt>
                <c:pt idx="20">
                  <c:v>1.0916868807256777</c:v>
                </c:pt>
                <c:pt idx="21">
                  <c:v>1.0639641233185817</c:v>
                </c:pt>
                <c:pt idx="22">
                  <c:v>1.0399182679077417</c:v>
                </c:pt>
                <c:pt idx="23">
                  <c:v>1.018794618467006</c:v>
                </c:pt>
                <c:pt idx="24">
                  <c:v>1</c:v>
                </c:pt>
                <c:pt idx="25">
                  <c:v>0.98307208470096763</c:v>
                </c:pt>
                <c:pt idx="26">
                  <c:v>0.96765058374631607</c:v>
                </c:pt>
                <c:pt idx="27">
                  <c:v>0.95345369585640882</c:v>
                </c:pt>
                <c:pt idx="28">
                  <c:v>0.94025982467724212</c:v>
                </c:pt>
                <c:pt idx="29">
                  <c:v>0.92789367267581468</c:v>
                </c:pt>
                <c:pt idx="30">
                  <c:v>0.91621573118041855</c:v>
                </c:pt>
                <c:pt idx="31">
                  <c:v>0.90511433276289543</c:v>
                </c:pt>
                <c:pt idx="32">
                  <c:v>0.89449961625968832</c:v>
                </c:pt>
                <c:pt idx="33">
                  <c:v>0.8842989164795455</c:v>
                </c:pt>
                <c:pt idx="34">
                  <c:v>0.87445321777555796</c:v>
                </c:pt>
                <c:pt idx="35">
                  <c:v>0.86491440602139269</c:v>
                </c:pt>
                <c:pt idx="36">
                  <c:v>0.85564312359354966</c:v>
                </c:pt>
                <c:pt idx="37">
                  <c:v>0.84660708301032217</c:v>
                </c:pt>
                <c:pt idx="38">
                  <c:v>0.83777973201238642</c:v>
                </c:pt>
                <c:pt idx="39">
                  <c:v>0.82913918993955216</c:v>
                </c:pt>
                <c:pt idx="40">
                  <c:v>0.82066739507600528</c:v>
                </c:pt>
                <c:pt idx="41">
                  <c:v>0.81234941722633791</c:v>
                </c:pt>
                <c:pt idx="42">
                  <c:v>0.80417290059386592</c:v>
                </c:pt>
                <c:pt idx="43">
                  <c:v>0.7961276100948258</c:v>
                </c:pt>
                <c:pt idx="44">
                  <c:v>0.78820506029683413</c:v>
                </c:pt>
                <c:pt idx="45">
                  <c:v>0.78039821074884974</c:v>
                </c:pt>
                <c:pt idx="46">
                  <c:v>0.77270121495662036</c:v>
                </c:pt>
                <c:pt idx="47">
                  <c:v>0.76510921293076928</c:v>
                </c:pt>
                <c:pt idx="48">
                  <c:v>0.75761815929785048</c:v>
                </c:pt>
                <c:pt idx="49">
                  <c:v>0.75022468056743952</c:v>
                </c:pt>
                <c:pt idx="50">
                  <c:v>0.74292595640133552</c:v>
                </c:pt>
                <c:pt idx="51">
                  <c:v>0.73571962071654051</c:v>
                </c:pt>
                <c:pt idx="52">
                  <c:v>0.72860367923361458</c:v>
                </c:pt>
                <c:pt idx="53">
                  <c:v>0.72157644070270044</c:v>
                </c:pt>
                <c:pt idx="54">
                  <c:v>0.71463645953630051</c:v>
                </c:pt>
                <c:pt idx="55">
                  <c:v>0.70778248797759724</c:v>
                </c:pt>
                <c:pt idx="56">
                  <c:v>0.70101343625637447</c:v>
                </c:pt>
                <c:pt idx="57">
                  <c:v>0.69432833944735362</c:v>
                </c:pt>
                <c:pt idx="58">
                  <c:v>0.68772632996030281</c:v>
                </c:pt>
                <c:pt idx="59">
                  <c:v>0.6812066147672754</c:v>
                </c:pt>
                <c:pt idx="60">
                  <c:v>0.67476845661732332</c:v>
                </c:pt>
                <c:pt idx="61">
                  <c:v>0.66841115860888356</c:v>
                </c:pt>
                <c:pt idx="62">
                  <c:v>0.66213405158965066</c:v>
                </c:pt>
                <c:pt idx="63">
                  <c:v>0.65593648393661064</c:v>
                </c:pt>
                <c:pt idx="64">
                  <c:v>0.64981781333827571</c:v>
                </c:pt>
                <c:pt idx="65">
                  <c:v>0.64377740025925789</c:v>
                </c:pt>
                <c:pt idx="66">
                  <c:v>0.63781460281619329</c:v>
                </c:pt>
                <c:pt idx="67">
                  <c:v>0.63192877283522875</c:v>
                </c:pt>
                <c:pt idx="68">
                  <c:v>0.62611925289607007</c:v>
                </c:pt>
                <c:pt idx="69">
                  <c:v>0.62038537419708073</c:v>
                </c:pt>
                <c:pt idx="70">
                  <c:v>0.61472645510091706</c:v>
                </c:pt>
                <c:pt idx="71">
                  <c:v>0.60914180024141062</c:v>
                </c:pt>
                <c:pt idx="72">
                  <c:v>0.60363070009053688</c:v>
                </c:pt>
                <c:pt idx="73">
                  <c:v>0.5981924308996408</c:v>
                </c:pt>
                <c:pt idx="74">
                  <c:v>0.59282625494228469</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1.1628571428571428</c:v>
                </c:pt>
                <c:pt idx="1">
                  <c:v>1.1628571428571428</c:v>
                </c:pt>
                <c:pt idx="2">
                  <c:v>1.1628571428571428</c:v>
                </c:pt>
                <c:pt idx="3">
                  <c:v>1.1628571428571428</c:v>
                </c:pt>
                <c:pt idx="4">
                  <c:v>1.1628571428571428</c:v>
                </c:pt>
                <c:pt idx="5">
                  <c:v>1.1628571428571428</c:v>
                </c:pt>
                <c:pt idx="6">
                  <c:v>1.1628571428571428</c:v>
                </c:pt>
                <c:pt idx="7">
                  <c:v>1.1628571428571428</c:v>
                </c:pt>
                <c:pt idx="8">
                  <c:v>1.1628571428571428</c:v>
                </c:pt>
                <c:pt idx="11">
                  <c:v>1.1628571428571428</c:v>
                </c:pt>
                <c:pt idx="12">
                  <c:v>1.1628571428571428</c:v>
                </c:pt>
                <c:pt idx="15">
                  <c:v>1.1628571428571428</c:v>
                </c:pt>
                <c:pt idx="16">
                  <c:v>1.1628571428571428</c:v>
                </c:pt>
                <c:pt idx="17">
                  <c:v>1.1628571428571428</c:v>
                </c:pt>
                <c:pt idx="18">
                  <c:v>1.1628571428571428</c:v>
                </c:pt>
                <c:pt idx="19">
                  <c:v>1.1628571428571428</c:v>
                </c:pt>
                <c:pt idx="20">
                  <c:v>1.1628571428571428</c:v>
                </c:pt>
                <c:pt idx="21">
                  <c:v>1.1628571428571428</c:v>
                </c:pt>
                <c:pt idx="22">
                  <c:v>1.1628571428571428</c:v>
                </c:pt>
                <c:pt idx="23">
                  <c:v>1.1628571428571428</c:v>
                </c:pt>
                <c:pt idx="24">
                  <c:v>1.1628571428571428</c:v>
                </c:pt>
                <c:pt idx="25">
                  <c:v>1.1628571428571428</c:v>
                </c:pt>
                <c:pt idx="26">
                  <c:v>1.1628571428571428</c:v>
                </c:pt>
                <c:pt idx="27">
                  <c:v>1.1628571428571428</c:v>
                </c:pt>
                <c:pt idx="28">
                  <c:v>1.1628571428571428</c:v>
                </c:pt>
                <c:pt idx="29">
                  <c:v>1.1628571428571428</c:v>
                </c:pt>
                <c:pt idx="30">
                  <c:v>1.1628571428571428</c:v>
                </c:pt>
                <c:pt idx="31">
                  <c:v>1.1628571428571428</c:v>
                </c:pt>
                <c:pt idx="32">
                  <c:v>1.1628571428571428</c:v>
                </c:pt>
                <c:pt idx="33">
                  <c:v>1.1628571428571428</c:v>
                </c:pt>
                <c:pt idx="34">
                  <c:v>1.1628571428571428</c:v>
                </c:pt>
                <c:pt idx="35">
                  <c:v>1.1628571428571428</c:v>
                </c:pt>
                <c:pt idx="36">
                  <c:v>1.1628571428571428</c:v>
                </c:pt>
                <c:pt idx="37">
                  <c:v>1.1628571428571428</c:v>
                </c:pt>
                <c:pt idx="38">
                  <c:v>1.1628571428571428</c:v>
                </c:pt>
                <c:pt idx="39">
                  <c:v>1.1628571428571428</c:v>
                </c:pt>
                <c:pt idx="40">
                  <c:v>1.1628571428571428</c:v>
                </c:pt>
                <c:pt idx="41">
                  <c:v>1.1628571428571428</c:v>
                </c:pt>
                <c:pt idx="42">
                  <c:v>1.1628571428571428</c:v>
                </c:pt>
                <c:pt idx="43">
                  <c:v>1.1628571428571428</c:v>
                </c:pt>
                <c:pt idx="44">
                  <c:v>1.1628571428571428</c:v>
                </c:pt>
                <c:pt idx="45">
                  <c:v>1.1628571428571428</c:v>
                </c:pt>
                <c:pt idx="46">
                  <c:v>1.1628571428571428</c:v>
                </c:pt>
                <c:pt idx="47">
                  <c:v>1.1628571428571428</c:v>
                </c:pt>
                <c:pt idx="48">
                  <c:v>1.1628571428571428</c:v>
                </c:pt>
                <c:pt idx="49">
                  <c:v>1.1628571428571428</c:v>
                </c:pt>
                <c:pt idx="50">
                  <c:v>1.1628571428571428</c:v>
                </c:pt>
                <c:pt idx="51">
                  <c:v>1.1628571428571428</c:v>
                </c:pt>
                <c:pt idx="52">
                  <c:v>1.1628571428571428</c:v>
                </c:pt>
                <c:pt idx="53">
                  <c:v>1.1628571428571428</c:v>
                </c:pt>
                <c:pt idx="54">
                  <c:v>1.1628571428571428</c:v>
                </c:pt>
                <c:pt idx="55">
                  <c:v>1.1628571428571428</c:v>
                </c:pt>
                <c:pt idx="56">
                  <c:v>1.1628571428571428</c:v>
                </c:pt>
                <c:pt idx="57">
                  <c:v>1.1628571428571428</c:v>
                </c:pt>
                <c:pt idx="58">
                  <c:v>1.1628571428571428</c:v>
                </c:pt>
                <c:pt idx="59">
                  <c:v>1.1628571428571428</c:v>
                </c:pt>
                <c:pt idx="60">
                  <c:v>1.1628571428571428</c:v>
                </c:pt>
                <c:pt idx="61">
                  <c:v>1.1628571428571428</c:v>
                </c:pt>
                <c:pt idx="62">
                  <c:v>1.1628571428571428</c:v>
                </c:pt>
                <c:pt idx="63">
                  <c:v>1.1628571428571428</c:v>
                </c:pt>
                <c:pt idx="64">
                  <c:v>1.1628571428571428</c:v>
                </c:pt>
                <c:pt idx="65">
                  <c:v>1.1628571428571428</c:v>
                </c:pt>
                <c:pt idx="66">
                  <c:v>1.1628571428571428</c:v>
                </c:pt>
                <c:pt idx="67">
                  <c:v>1.1628571428571428</c:v>
                </c:pt>
                <c:pt idx="68">
                  <c:v>1.1628571428571428</c:v>
                </c:pt>
                <c:pt idx="69">
                  <c:v>1.1628571428571428</c:v>
                </c:pt>
                <c:pt idx="70">
                  <c:v>1.1628571428571428</c:v>
                </c:pt>
                <c:pt idx="71">
                  <c:v>1.1628571428571428</c:v>
                </c:pt>
                <c:pt idx="72">
                  <c:v>1.1628571428571428</c:v>
                </c:pt>
                <c:pt idx="73">
                  <c:v>1.1628571428571428</c:v>
                </c:pt>
                <c:pt idx="74">
                  <c:v>1.1628571428571428</c:v>
                </c:pt>
                <c:pt idx="75">
                  <c:v>1.1628571428571428</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0.97926829268292681</c:v>
                </c:pt>
                <c:pt idx="1">
                  <c:v>0.97926829268292681</c:v>
                </c:pt>
                <c:pt idx="2">
                  <c:v>0.97926829268292681</c:v>
                </c:pt>
                <c:pt idx="3">
                  <c:v>0.97926829268292681</c:v>
                </c:pt>
                <c:pt idx="4">
                  <c:v>0.97926829268292681</c:v>
                </c:pt>
                <c:pt idx="5">
                  <c:v>0.97926829268292681</c:v>
                </c:pt>
                <c:pt idx="6">
                  <c:v>0.97926829268292681</c:v>
                </c:pt>
                <c:pt idx="7">
                  <c:v>0.97926829268292681</c:v>
                </c:pt>
                <c:pt idx="8">
                  <c:v>0.97926829268292681</c:v>
                </c:pt>
                <c:pt idx="11">
                  <c:v>0.97926829268292681</c:v>
                </c:pt>
                <c:pt idx="12">
                  <c:v>0.97926829268292681</c:v>
                </c:pt>
                <c:pt idx="15">
                  <c:v>0.97926829268292681</c:v>
                </c:pt>
                <c:pt idx="16">
                  <c:v>0.97926829268292681</c:v>
                </c:pt>
                <c:pt idx="17">
                  <c:v>0.97926829268292681</c:v>
                </c:pt>
                <c:pt idx="18">
                  <c:v>0.97926829268292681</c:v>
                </c:pt>
                <c:pt idx="19">
                  <c:v>0.97926829268292681</c:v>
                </c:pt>
                <c:pt idx="20">
                  <c:v>0.97926829268292681</c:v>
                </c:pt>
                <c:pt idx="21">
                  <c:v>0.97926829268292681</c:v>
                </c:pt>
                <c:pt idx="22">
                  <c:v>0.97926829268292681</c:v>
                </c:pt>
                <c:pt idx="23">
                  <c:v>0.97926829268292681</c:v>
                </c:pt>
                <c:pt idx="24">
                  <c:v>0.97926829268292681</c:v>
                </c:pt>
                <c:pt idx="25">
                  <c:v>0.97926829268292681</c:v>
                </c:pt>
                <c:pt idx="26">
                  <c:v>0.97926829268292681</c:v>
                </c:pt>
                <c:pt idx="27">
                  <c:v>0.97926829268292681</c:v>
                </c:pt>
                <c:pt idx="28">
                  <c:v>0.97926829268292681</c:v>
                </c:pt>
                <c:pt idx="29">
                  <c:v>0.97926829268292681</c:v>
                </c:pt>
                <c:pt idx="30">
                  <c:v>0.97926829268292681</c:v>
                </c:pt>
                <c:pt idx="31">
                  <c:v>0.97926829268292681</c:v>
                </c:pt>
                <c:pt idx="32">
                  <c:v>0.97926829268292681</c:v>
                </c:pt>
                <c:pt idx="33">
                  <c:v>0.97926829268292681</c:v>
                </c:pt>
                <c:pt idx="34">
                  <c:v>0.97926829268292681</c:v>
                </c:pt>
                <c:pt idx="35">
                  <c:v>0.97926829268292681</c:v>
                </c:pt>
                <c:pt idx="36">
                  <c:v>0.97926829268292681</c:v>
                </c:pt>
                <c:pt idx="37">
                  <c:v>0.97926829268292681</c:v>
                </c:pt>
                <c:pt idx="38">
                  <c:v>0.97926829268292681</c:v>
                </c:pt>
                <c:pt idx="39">
                  <c:v>0.97926829268292681</c:v>
                </c:pt>
                <c:pt idx="40">
                  <c:v>0.97926829268292681</c:v>
                </c:pt>
                <c:pt idx="41">
                  <c:v>0.97926829268292681</c:v>
                </c:pt>
                <c:pt idx="42">
                  <c:v>0.97926829268292681</c:v>
                </c:pt>
                <c:pt idx="43">
                  <c:v>0.97926829268292681</c:v>
                </c:pt>
                <c:pt idx="44">
                  <c:v>0.97926829268292681</c:v>
                </c:pt>
                <c:pt idx="45">
                  <c:v>0.97926829268292681</c:v>
                </c:pt>
                <c:pt idx="46">
                  <c:v>0.97926829268292681</c:v>
                </c:pt>
                <c:pt idx="47">
                  <c:v>0.97926829268292681</c:v>
                </c:pt>
                <c:pt idx="48">
                  <c:v>0.97926829268292681</c:v>
                </c:pt>
                <c:pt idx="49">
                  <c:v>0.97926829268292681</c:v>
                </c:pt>
                <c:pt idx="50">
                  <c:v>0.97926829268292681</c:v>
                </c:pt>
                <c:pt idx="51">
                  <c:v>0.97926829268292681</c:v>
                </c:pt>
                <c:pt idx="52">
                  <c:v>0.97926829268292681</c:v>
                </c:pt>
                <c:pt idx="53">
                  <c:v>0.97926829268292681</c:v>
                </c:pt>
                <c:pt idx="54">
                  <c:v>0.97926829268292681</c:v>
                </c:pt>
                <c:pt idx="55">
                  <c:v>0.97926829268292681</c:v>
                </c:pt>
                <c:pt idx="56">
                  <c:v>0.97926829268292681</c:v>
                </c:pt>
                <c:pt idx="57">
                  <c:v>0.97926829268292681</c:v>
                </c:pt>
                <c:pt idx="58">
                  <c:v>0.97926829268292681</c:v>
                </c:pt>
                <c:pt idx="59">
                  <c:v>0.97926829268292681</c:v>
                </c:pt>
                <c:pt idx="60">
                  <c:v>0.97926829268292681</c:v>
                </c:pt>
                <c:pt idx="61">
                  <c:v>0.97926829268292681</c:v>
                </c:pt>
                <c:pt idx="62">
                  <c:v>0.97926829268292681</c:v>
                </c:pt>
                <c:pt idx="63">
                  <c:v>0.97926829268292681</c:v>
                </c:pt>
                <c:pt idx="64">
                  <c:v>0.97926829268292681</c:v>
                </c:pt>
                <c:pt idx="65">
                  <c:v>0.97926829268292681</c:v>
                </c:pt>
                <c:pt idx="66">
                  <c:v>0.97926829268292681</c:v>
                </c:pt>
                <c:pt idx="67">
                  <c:v>0.97926829268292681</c:v>
                </c:pt>
                <c:pt idx="68">
                  <c:v>0.97926829268292681</c:v>
                </c:pt>
                <c:pt idx="69">
                  <c:v>0.97926829268292681</c:v>
                </c:pt>
                <c:pt idx="70">
                  <c:v>0.97926829268292681</c:v>
                </c:pt>
                <c:pt idx="71">
                  <c:v>0.97926829268292681</c:v>
                </c:pt>
                <c:pt idx="72">
                  <c:v>0.97926829268292681</c:v>
                </c:pt>
                <c:pt idx="73">
                  <c:v>0.97926829268292681</c:v>
                </c:pt>
                <c:pt idx="74">
                  <c:v>0.97926829268292681</c:v>
                </c:pt>
                <c:pt idx="75">
                  <c:v>0.97926829268292681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1.4286440011527209E-2</c:v>
                </c:pt>
                <c:pt idx="2">
                  <c:v>6.0184182934615041E-2</c:v>
                </c:pt>
                <c:pt idx="3">
                  <c:v>0.14858109479538736</c:v>
                </c:pt>
                <c:pt idx="4">
                  <c:v>0.30576680886906604</c:v>
                </c:pt>
                <c:pt idx="5">
                  <c:v>0.59914560925825133</c:v>
                </c:pt>
                <c:pt idx="6">
                  <c:v>1.2513516977800359</c:v>
                </c:pt>
                <c:pt idx="7">
                  <c:v>3.6414774278387743</c:v>
                </c:pt>
                <c:pt idx="8">
                  <c:v>15.181468054612752</c:v>
                </c:pt>
                <c:pt idx="11">
                  <c:v>3.3417414241428212</c:v>
                </c:pt>
                <c:pt idx="12">
                  <c:v>2.1450270645839868</c:v>
                </c:pt>
                <c:pt idx="15">
                  <c:v>1.6957219779426633</c:v>
                </c:pt>
                <c:pt idx="16">
                  <c:v>1.4626934192579044</c:v>
                </c:pt>
                <c:pt idx="17">
                  <c:v>1.3213769797135508</c:v>
                </c:pt>
                <c:pt idx="18">
                  <c:v>1.2272924944792616</c:v>
                </c:pt>
                <c:pt idx="19">
                  <c:v>1.1606238735156189</c:v>
                </c:pt>
                <c:pt idx="20">
                  <c:v>1.1112208200417626</c:v>
                </c:pt>
                <c:pt idx="21">
                  <c:v>1.0733553842111776</c:v>
                </c:pt>
                <c:pt idx="22">
                  <c:v>1.0435559785268564</c:v>
                </c:pt>
                <c:pt idx="23">
                  <c:v>1.0195997572102129</c:v>
                </c:pt>
                <c:pt idx="24">
                  <c:v>1</c:v>
                </c:pt>
                <c:pt idx="25">
                  <c:v>0.98372640868620498</c:v>
                </c:pt>
                <c:pt idx="26">
                  <c:v>0.97004363404642391</c:v>
                </c:pt>
                <c:pt idx="27">
                  <c:v>0.95841362375577621</c:v>
                </c:pt>
                <c:pt idx="28">
                  <c:v>0.94843421979217246</c:v>
                </c:pt>
                <c:pt idx="29">
                  <c:v>0.93979924706090656</c:v>
                </c:pt>
                <c:pt idx="30">
                  <c:v>0.93227181896397582</c:v>
                </c:pt>
                <c:pt idx="31">
                  <c:v>0.92566603293539618</c:v>
                </c:pt>
                <c:pt idx="32">
                  <c:v>0.91983414129796204</c:v>
                </c:pt>
                <c:pt idx="33">
                  <c:v>0.91465738357153503</c:v>
                </c:pt>
                <c:pt idx="34">
                  <c:v>0.91003932089303363</c:v>
                </c:pt>
                <c:pt idx="35">
                  <c:v>0.90590091374747783</c:v>
                </c:pt>
                <c:pt idx="36">
                  <c:v>0.90217683568617579</c:v>
                </c:pt>
                <c:pt idx="37">
                  <c:v>0.89881267727404179</c:v>
                </c:pt>
                <c:pt idx="38">
                  <c:v>0.895762800489602</c:v>
                </c:pt>
                <c:pt idx="39">
                  <c:v>0.89298867464563092</c:v>
                </c:pt>
                <c:pt idx="40">
                  <c:v>0.89045757307669926</c:v>
                </c:pt>
                <c:pt idx="41">
                  <c:v>0.88814154312417237</c:v>
                </c:pt>
                <c:pt idx="42">
                  <c:v>0.88601658527909055</c:v>
                </c:pt>
                <c:pt idx="43">
                  <c:v>0.8840619939158072</c:v>
                </c:pt>
                <c:pt idx="44">
                  <c:v>0.88225982396784031</c:v>
                </c:pt>
                <c:pt idx="45">
                  <c:v>0.88059445656786228</c:v>
                </c:pt>
                <c:pt idx="46">
                  <c:v>0.87905224304898</c:v>
                </c:pt>
                <c:pt idx="47">
                  <c:v>0.87762121143890992</c:v>
                </c:pt>
                <c:pt idx="48">
                  <c:v>0.8762908231275236</c:v>
                </c:pt>
                <c:pt idx="49">
                  <c:v>0.87505177007171164</c:v>
                </c:pt>
                <c:pt idx="50">
                  <c:v>0.87389580494732444</c:v>
                </c:pt>
                <c:pt idx="51">
                  <c:v>0.87281559822973998</c:v>
                </c:pt>
                <c:pt idx="52">
                  <c:v>0.87180461740091908</c:v>
                </c:pt>
                <c:pt idx="53">
                  <c:v>0.87085702442867241</c:v>
                </c:pt>
                <c:pt idx="54">
                  <c:v>0.86996758840720312</c:v>
                </c:pt>
                <c:pt idx="55">
                  <c:v>0.86913161083464985</c:v>
                </c:pt>
                <c:pt idx="56">
                  <c:v>0.86834486146897016</c:v>
                </c:pt>
                <c:pt idx="57">
                  <c:v>0.8676035230752307</c:v>
                </c:pt>
                <c:pt idx="58">
                  <c:v>0.86690414367553892</c:v>
                </c:pt>
                <c:pt idx="59">
                  <c:v>0.86624359515348259</c:v>
                </c:pt>
                <c:pt idx="60">
                  <c:v>0.8656190372597149</c:v>
                </c:pt>
                <c:pt idx="61">
                  <c:v>0.86502788622411753</c:v>
                </c:pt>
                <c:pt idx="62">
                  <c:v>0.86446778730961849</c:v>
                </c:pt>
                <c:pt idx="63">
                  <c:v>0.86393659074931717</c:v>
                </c:pt>
                <c:pt idx="64">
                  <c:v>0.86343233059635849</c:v>
                </c:pt>
                <c:pt idx="65">
                  <c:v>0.86295320608866999</c:v>
                </c:pt>
                <c:pt idx="66">
                  <c:v>0.86249756519108178</c:v>
                </c:pt>
                <c:pt idx="67">
                  <c:v>0.86206389002759332</c:v>
                </c:pt>
                <c:pt idx="68">
                  <c:v>0.8616507839587243</c:v>
                </c:pt>
                <c:pt idx="69">
                  <c:v>0.86125696009414265</c:v>
                </c:pt>
                <c:pt idx="70">
                  <c:v>0.86088123106054038</c:v>
                </c:pt>
                <c:pt idx="71">
                  <c:v>0.86052249986979301</c:v>
                </c:pt>
                <c:pt idx="72">
                  <c:v>0.86017975175376771</c:v>
                </c:pt>
                <c:pt idx="73">
                  <c:v>0.85985204685012906</c:v>
                </c:pt>
                <c:pt idx="74">
                  <c:v>0.85953851363891265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1.1939162794576623E-2</c:v>
                </c:pt>
                <c:pt idx="2">
                  <c:v>4.8942496189970673E-2</c:v>
                </c:pt>
                <c:pt idx="3">
                  <c:v>0.11471533982816458</c:v>
                </c:pt>
                <c:pt idx="4">
                  <c:v>0.21582376362339206</c:v>
                </c:pt>
                <c:pt idx="5">
                  <c:v>0.36167554554750325</c:v>
                </c:pt>
                <c:pt idx="6">
                  <c:v>0.56214785158192504</c:v>
                </c:pt>
                <c:pt idx="7">
                  <c:v>0.8177467033244058</c:v>
                </c:pt>
                <c:pt idx="8">
                  <c:v>1.0979200545132057</c:v>
                </c:pt>
                <c:pt idx="9">
                  <c:v>1.33083420152118</c:v>
                </c:pt>
                <c:pt idx="10">
                  <c:v>1.4552137502179978</c:v>
                </c:pt>
                <c:pt idx="11">
                  <c:v>1.4784992041109832</c:v>
                </c:pt>
                <c:pt idx="12">
                  <c:v>1.4461886973933922</c:v>
                </c:pt>
                <c:pt idx="13">
                  <c:v>1.394034787743492</c:v>
                </c:pt>
                <c:pt idx="14">
                  <c:v>1.3394196489649253</c:v>
                </c:pt>
                <c:pt idx="15">
                  <c:v>1.2887762909984262</c:v>
                </c:pt>
                <c:pt idx="16">
                  <c:v>1.2437468827038656</c:v>
                </c:pt>
                <c:pt idx="17">
                  <c:v>1.2041868294154636</c:v>
                </c:pt>
                <c:pt idx="18">
                  <c:v>1.1694014105221255</c:v>
                </c:pt>
                <c:pt idx="19">
                  <c:v>1.1386115355486606</c:v>
                </c:pt>
                <c:pt idx="20">
                  <c:v>1.1111111111111107</c:v>
                </c:pt>
                <c:pt idx="21">
                  <c:v>1.0863067435714362</c:v>
                </c:pt>
                <c:pt idx="22">
                  <c:v>1.063715322870316</c:v>
                </c:pt>
                <c:pt idx="23">
                  <c:v>1.0429487277778622</c:v>
                </c:pt>
                <c:pt idx="24">
                  <c:v>1.023696551656621</c:v>
                </c:pt>
                <c:pt idx="25">
                  <c:v>1.0057105456930722</c:v>
                </c:pt>
                <c:pt idx="26">
                  <c:v>0.98879170871250643</c:v>
                </c:pt>
                <c:pt idx="27">
                  <c:v>0.97277995032165554</c:v>
                </c:pt>
                <c:pt idx="28">
                  <c:v>0.95754594686786254</c:v>
                </c:pt>
                <c:pt idx="29">
                  <c:v>0.94298476587403901</c:v>
                </c:pt>
                <c:pt idx="30">
                  <c:v>0.92901088083215089</c:v>
                </c:pt>
                <c:pt idx="31">
                  <c:v>0.91555426657138372</c:v>
                </c:pt>
                <c:pt idx="32">
                  <c:v>0.90255733097000024</c:v>
                </c:pt>
                <c:pt idx="33">
                  <c:v>0.88997249397636524</c:v>
                </c:pt>
                <c:pt idx="34">
                  <c:v>0.87776026882281954</c:v>
                </c:pt>
                <c:pt idx="35">
                  <c:v>0.8658877343113458</c:v>
                </c:pt>
                <c:pt idx="36">
                  <c:v>0.85432731301243725</c:v>
                </c:pt>
                <c:pt idx="37">
                  <c:v>0.84305578993148311</c:v>
                </c:pt>
                <c:pt idx="38">
                  <c:v>0.83205352114445941</c:v>
                </c:pt>
                <c:pt idx="39">
                  <c:v>0.82130379325423097</c:v>
                </c:pt>
                <c:pt idx="40">
                  <c:v>0.81079230316267681</c:v>
                </c:pt>
                <c:pt idx="41">
                  <c:v>0.80050673426426255</c:v>
                </c:pt>
                <c:pt idx="42">
                  <c:v>0.79043641024602573</c:v>
                </c:pt>
                <c:pt idx="43">
                  <c:v>0.78057201160192091</c:v>
                </c:pt>
                <c:pt idx="44">
                  <c:v>0.77090534301547686</c:v>
                </c:pt>
                <c:pt idx="45">
                  <c:v>0.76142914214254231</c:v>
                </c:pt>
                <c:pt idx="46">
                  <c:v>0.75213692219203576</c:v>
                </c:pt>
                <c:pt idx="47">
                  <c:v>0.74302284217485459</c:v>
                </c:pt>
                <c:pt idx="48">
                  <c:v>0.73408159985849775</c:v>
                </c:pt>
                <c:pt idx="49">
                  <c:v>0.72530834339514949</c:v>
                </c:pt>
                <c:pt idx="50">
                  <c:v>0.71669859833563188</c:v>
                </c:pt>
                <c:pt idx="51">
                  <c:v>0.70824820734041061</c:v>
                </c:pt>
                <c:pt idx="52">
                  <c:v>0.69995328038231142</c:v>
                </c:pt>
                <c:pt idx="53">
                  <c:v>0.6918101536275304</c:v>
                </c:pt>
                <c:pt idx="54">
                  <c:v>0.68381535550037342</c:v>
                </c:pt>
                <c:pt idx="55">
                  <c:v>0.67596557869747798</c:v>
                </c:pt>
                <c:pt idx="56">
                  <c:v>0.6682576571304264</c:v>
                </c:pt>
                <c:pt idx="57">
                  <c:v>0.66068854695074075</c:v>
                </c:pt>
                <c:pt idx="58">
                  <c:v>0.65325531095540756</c:v>
                </c:pt>
                <c:pt idx="59">
                  <c:v>0.64595510579007898</c:v>
                </c:pt>
                <c:pt idx="60">
                  <c:v>0.63878517146552238</c:v>
                </c:pt>
                <c:pt idx="61">
                  <c:v>0.6317428227844788</c:v>
                </c:pt>
                <c:pt idx="62">
                  <c:v>0.62482544234380732</c:v>
                </c:pt>
                <c:pt idx="63">
                  <c:v>0.6180304748331128</c:v>
                </c:pt>
                <c:pt idx="64">
                  <c:v>0.61135542239792728</c:v>
                </c:pt>
                <c:pt idx="65">
                  <c:v>0.60479784087458843</c:v>
                </c:pt>
                <c:pt idx="66">
                  <c:v>0.59835533673654806</c:v>
                </c:pt>
                <c:pt idx="67">
                  <c:v>0.59202556461904321</c:v>
                </c:pt>
                <c:pt idx="68">
                  <c:v>0.58580622531178506</c:v>
                </c:pt>
                <c:pt idx="69">
                  <c:v>0.57969506412829608</c:v>
                </c:pt>
                <c:pt idx="70">
                  <c:v>0.57368986957638068</c:v>
                </c:pt>
                <c:pt idx="71">
                  <c:v>0.56778847226746199</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-22.255767995938982</c:v>
                </c:pt>
                <c:pt idx="1">
                  <c:v>-22.261289850131174</c:v>
                </c:pt>
                <c:pt idx="2">
                  <c:v>-22.270027044664825</c:v>
                </c:pt>
                <c:pt idx="3">
                  <c:v>-22.283838662767561</c:v>
                </c:pt>
                <c:pt idx="4">
                  <c:v>-22.305639032424629</c:v>
                </c:pt>
                <c:pt idx="5">
                  <c:v>-22.339967704050331</c:v>
                </c:pt>
                <c:pt idx="6">
                  <c:v>-22.39382523746826</c:v>
                </c:pt>
                <c:pt idx="7">
                  <c:v>-22.477838835722203</c:v>
                </c:pt>
                <c:pt idx="8">
                  <c:v>-22.60774956293681</c:v>
                </c:pt>
                <c:pt idx="9">
                  <c:v>-22.80600132683897</c:v>
                </c:pt>
                <c:pt idx="10">
                  <c:v>-23.102772556779108</c:v>
                </c:pt>
                <c:pt idx="11">
                  <c:v>-23.535160157579817</c:v>
                </c:pt>
                <c:pt idx="12">
                  <c:v>-24.142875088617231</c:v>
                </c:pt>
                <c:pt idx="13">
                  <c:v>-24.959818171686543</c:v>
                </c:pt>
                <c:pt idx="14">
                  <c:v>-26.003937708260235</c:v>
                </c:pt>
                <c:pt idx="15">
                  <c:v>-27.270813101264984</c:v>
                </c:pt>
                <c:pt idx="16">
                  <c:v>-28.735316236296505</c:v>
                </c:pt>
                <c:pt idx="17">
                  <c:v>-30.360173236524428</c:v>
                </c:pt>
                <c:pt idx="18">
                  <c:v>-32.105986611787202</c:v>
                </c:pt>
                <c:pt idx="19">
                  <c:v>-33.938176533397964</c:v>
                </c:pt>
                <c:pt idx="20">
                  <c:v>-35.829801250514883</c:v>
                </c:pt>
                <c:pt idx="21">
                  <c:v>-37.761519788334567</c:v>
                </c:pt>
                <c:pt idx="22">
                  <c:v>-39.720304846822167</c:v>
                </c:pt>
                <c:pt idx="23">
                  <c:v>-41.697962325515135</c:v>
                </c:pt>
                <c:pt idx="24">
                  <c:v>-43.689940438891426</c:v>
                </c:pt>
                <c:pt idx="25">
                  <c:v>-45.694577815414419</c:v>
                </c:pt>
                <c:pt idx="26">
                  <c:v>-47.712805635577553</c:v>
                </c:pt>
                <c:pt idx="27">
                  <c:v>-49.748288293679899</c:v>
                </c:pt>
                <c:pt idx="28">
                  <c:v>-51.807984721690389</c:v>
                </c:pt>
                <c:pt idx="29">
                  <c:v>-53.903075588662034</c:v>
                </c:pt>
                <c:pt idx="30">
                  <c:v>-56.050054501883693</c:v>
                </c:pt>
                <c:pt idx="31">
                  <c:v>-58.271430282000381</c:v>
                </c:pt>
                <c:pt idx="32">
                  <c:v>-60.594900013648989</c:v>
                </c:pt>
                <c:pt idx="33">
                  <c:v>-63.049315118974206</c:v>
                </c:pt>
                <c:pt idx="34">
                  <c:v>-65.656199092715767</c:v>
                </c:pt>
                <c:pt idx="35">
                  <c:v>-68.418115633739504</c:v>
                </c:pt>
                <c:pt idx="36">
                  <c:v>-71.309118058014079</c:v>
                </c:pt>
                <c:pt idx="37">
                  <c:v>-74.273977065702596</c:v>
                </c:pt>
                <c:pt idx="38">
                  <c:v>-77.238926006849113</c:v>
                </c:pt>
                <c:pt idx="39">
                  <c:v>-80.130183089971638</c:v>
                </c:pt>
                <c:pt idx="40">
                  <c:v>-82.892482351476247</c:v>
                </c:pt>
                <c:pt idx="41">
                  <c:v>-85.499841563521514</c:v>
                </c:pt>
                <c:pt idx="42">
                  <c:v>-87.954816045780277</c:v>
                </c:pt>
                <c:pt idx="43">
                  <c:v>-90.278966949734951</c:v>
                </c:pt>
                <c:pt idx="44">
                  <c:v>-92.501240603921815</c:v>
                </c:pt>
                <c:pt idx="45">
                  <c:v>-94.64949927751546</c:v>
                </c:pt>
                <c:pt idx="46">
                  <c:v>-96.746513521960296</c:v>
                </c:pt>
                <c:pt idx="47">
                  <c:v>-98.809184466654955</c:v>
                </c:pt>
                <c:pt idx="48">
                  <c:v>-100.84932900617642</c:v>
                </c:pt>
                <c:pt idx="49">
                  <c:v>-102.87490360489412</c:v>
                </c:pt>
                <c:pt idx="50">
                  <c:v>-104.89113908780367</c:v>
                </c:pt>
                <c:pt idx="51">
                  <c:v>-106.90142276245606</c:v>
                </c:pt>
                <c:pt idx="52">
                  <c:v>-108.90792725070727</c:v>
                </c:pt>
                <c:pt idx="53">
                  <c:v>-110.91203766987876</c:v>
                </c:pt>
                <c:pt idx="54">
                  <c:v>-112.91463370871847</c:v>
                </c:pt>
                <c:pt idx="55">
                  <c:v>-114.91627271104167</c:v>
                </c:pt>
                <c:pt idx="56">
                  <c:v>-116.91730725507281</c:v>
                </c:pt>
                <c:pt idx="57">
                  <c:v>-118.91796016894936</c:v>
                </c:pt>
                <c:pt idx="58">
                  <c:v>-120.91837219376336</c:v>
                </c:pt>
                <c:pt idx="59">
                  <c:v>-122.91863218933383</c:v>
                </c:pt>
                <c:pt idx="60">
                  <c:v>-124.91879624559704</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-2.6859431637622566</c:v>
                </c:pt>
                <c:pt idx="1">
                  <c:v>-3.3799756751569969</c:v>
                </c:pt>
                <c:pt idx="2">
                  <c:v>-4.2522967723683243</c:v>
                </c:pt>
                <c:pt idx="3">
                  <c:v>-5.3476745645775781</c:v>
                </c:pt>
                <c:pt idx="4">
                  <c:v>-6.7211057296916756</c:v>
                </c:pt>
                <c:pt idx="5">
                  <c:v>-8.4391616576105672</c:v>
                </c:pt>
                <c:pt idx="6">
                  <c:v>-10.580499447631219</c:v>
                </c:pt>
                <c:pt idx="7">
                  <c:v>-13.234367792450879</c:v>
                </c:pt>
                <c:pt idx="8">
                  <c:v>-16.495102660041326</c:v>
                </c:pt>
                <c:pt idx="9">
                  <c:v>-20.449697902487294</c:v>
                </c:pt>
                <c:pt idx="10">
                  <c:v>-25.1554374586431</c:v>
                </c:pt>
                <c:pt idx="11">
                  <c:v>-30.607347286987935</c:v>
                </c:pt>
                <c:pt idx="12">
                  <c:v>-36.703314915739412</c:v>
                </c:pt>
                <c:pt idx="13">
                  <c:v>-43.226491567187686</c:v>
                </c:pt>
                <c:pt idx="14">
                  <c:v>-49.868199468333749</c:v>
                </c:pt>
                <c:pt idx="15">
                  <c:v>-56.295001661797876</c:v>
                </c:pt>
                <c:pt idx="16">
                  <c:v>-62.229531652034062</c:v>
                </c:pt>
                <c:pt idx="17">
                  <c:v>-67.502481297843431</c:v>
                </c:pt>
                <c:pt idx="18">
                  <c:v>-72.058038475331216</c:v>
                </c:pt>
                <c:pt idx="19">
                  <c:v>-75.926984482044205</c:v>
                </c:pt>
                <c:pt idx="20">
                  <c:v>-79.191411603694931</c:v>
                </c:pt>
                <c:pt idx="21">
                  <c:v>-81.956229311797742</c:v>
                </c:pt>
                <c:pt idx="22">
                  <c:v>-84.331506747167751</c:v>
                </c:pt>
                <c:pt idx="23">
                  <c:v>-86.423822664880589</c:v>
                </c:pt>
                <c:pt idx="24">
                  <c:v>-88.333412132062136</c:v>
                </c:pt>
                <c:pt idx="25">
                  <c:v>-90.154416136532646</c:v>
                </c:pt>
                <c:pt idx="26">
                  <c:v>-91.976341505219594</c:v>
                </c:pt>
                <c:pt idx="27">
                  <c:v>-93.885316395780677</c:v>
                </c:pt>
                <c:pt idx="28">
                  <c:v>-95.963737991701294</c:v>
                </c:pt>
                <c:pt idx="29">
                  <c:v>-98.286466703640428</c:v>
                </c:pt>
                <c:pt idx="30">
                  <c:v>-100.91100068021517</c:v>
                </c:pt>
                <c:pt idx="31">
                  <c:v>-103.85872666178219</c:v>
                </c:pt>
                <c:pt idx="32">
                  <c:v>-107.0860849818055</c:v>
                </c:pt>
                <c:pt idx="33">
                  <c:v>-110.4509902701288</c:v>
                </c:pt>
                <c:pt idx="34">
                  <c:v>-113.69184350482365</c:v>
                </c:pt>
                <c:pt idx="35">
                  <c:v>-116.44603956020791</c:v>
                </c:pt>
                <c:pt idx="36">
                  <c:v>-118.32490964723156</c:v>
                </c:pt>
                <c:pt idx="37">
                  <c:v>-119.02724741172339</c:v>
                </c:pt>
                <c:pt idx="38">
                  <c:v>-118.44103692663927</c:v>
                </c:pt>
                <c:pt idx="39">
                  <c:v>-116.68392951233943</c:v>
                </c:pt>
                <c:pt idx="40">
                  <c:v>-114.06323462815364</c:v>
                </c:pt>
                <c:pt idx="41">
                  <c:v>-110.97460610468771</c:v>
                </c:pt>
                <c:pt idx="42">
                  <c:v>-107.78885829285871</c:v>
                </c:pt>
                <c:pt idx="43">
                  <c:v>-104.77734801431323</c:v>
                </c:pt>
                <c:pt idx="44">
                  <c:v>-102.09387124757862</c:v>
                </c:pt>
                <c:pt idx="45">
                  <c:v>-99.796204904856467</c:v>
                </c:pt>
                <c:pt idx="46">
                  <c:v>-97.8804113623098</c:v>
                </c:pt>
                <c:pt idx="47">
                  <c:v>-96.310573977167351</c:v>
                </c:pt>
                <c:pt idx="48">
                  <c:v>-95.038630927712859</c:v>
                </c:pt>
                <c:pt idx="49">
                  <c:v>-94.015479829435861</c:v>
                </c:pt>
                <c:pt idx="50">
                  <c:v>-93.19624617639488</c:v>
                </c:pt>
                <c:pt idx="51">
                  <c:v>-92.542209433752717</c:v>
                </c:pt>
                <c:pt idx="52">
                  <c:v>-92.021027700687185</c:v>
                </c:pt>
                <c:pt idx="53">
                  <c:v>-91.6062022966819</c:v>
                </c:pt>
                <c:pt idx="54">
                  <c:v>-91.276274761771589</c:v>
                </c:pt>
                <c:pt idx="55">
                  <c:v>-91.013993189971117</c:v>
                </c:pt>
                <c:pt idx="56">
                  <c:v>-90.805549774335546</c:v>
                </c:pt>
                <c:pt idx="57">
                  <c:v>-90.639924247972189</c:v>
                </c:pt>
                <c:pt idx="58">
                  <c:v>-90.508336625043398</c:v>
                </c:pt>
                <c:pt idx="59">
                  <c:v>-90.403799530606832</c:v>
                </c:pt>
                <c:pt idx="60">
                  <c:v>-90.320756082992006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-1.9243538937175124</c:v>
                </c:pt>
                <c:pt idx="1">
                  <c:v>-1.9298754559538798</c:v>
                </c:pt>
                <c:pt idx="2">
                  <c:v>-1.9386121877687619</c:v>
                </c:pt>
                <c:pt idx="3">
                  <c:v>-1.9524230725117722</c:v>
                </c:pt>
                <c:pt idx="4">
                  <c:v>-1.9742222798722484</c:v>
                </c:pt>
                <c:pt idx="5">
                  <c:v>-2.0085491093826411</c:v>
                </c:pt>
                <c:pt idx="6">
                  <c:v>-2.0624037232461614</c:v>
                </c:pt>
                <c:pt idx="7">
                  <c:v>-2.1464126943222244</c:v>
                </c:pt>
                <c:pt idx="8">
                  <c:v>-2.276316087964203</c:v>
                </c:pt>
                <c:pt idx="9">
                  <c:v>-2.474556228962371</c:v>
                </c:pt>
                <c:pt idx="10">
                  <c:v>-2.7713090379048504</c:v>
                </c:pt>
                <c:pt idx="11">
                  <c:v>-3.2036674435517738</c:v>
                </c:pt>
                <c:pt idx="12">
                  <c:v>-3.8113361037907749</c:v>
                </c:pt>
                <c:pt idx="13">
                  <c:v>-4.6282058535964339</c:v>
                </c:pt>
                <c:pt idx="14">
                  <c:v>-5.6722091673162005</c:v>
                </c:pt>
                <c:pt idx="15">
                  <c:v>-6.9389003658817767</c:v>
                </c:pt>
                <c:pt idx="16">
                  <c:v>-8.4031115884018952</c:v>
                </c:pt>
                <c:pt idx="17">
                  <c:v>-10.027505978665374</c:v>
                </c:pt>
                <c:pt idx="18">
                  <c:v>-11.772586267468645</c:v>
                </c:pt>
                <c:pt idx="19">
                  <c:v>-13.603614578757863</c:v>
                </c:pt>
                <c:pt idx="20">
                  <c:v>-15.493398903775306</c:v>
                </c:pt>
                <c:pt idx="21">
                  <c:v>-17.422202213274687</c:v>
                </c:pt>
                <c:pt idx="22">
                  <c:v>-19.376370950929118</c:v>
                </c:pt>
                <c:pt idx="23">
                  <c:v>-21.346722090587825</c:v>
                </c:pt>
                <c:pt idx="24">
                  <c:v>-23.327145556631763</c:v>
                </c:pt>
                <c:pt idx="25">
                  <c:v>-25.313532790494939</c:v>
                </c:pt>
                <c:pt idx="26">
                  <c:v>-27.30299226654969</c:v>
                </c:pt>
                <c:pt idx="27">
                  <c:v>-29.293266967466181</c:v>
                </c:pt>
                <c:pt idx="28">
                  <c:v>-31.282263841703738</c:v>
                </c:pt>
                <c:pt idx="29">
                  <c:v>-33.267608974383826</c:v>
                </c:pt>
                <c:pt idx="30">
                  <c:v>-35.246141243666621</c:v>
                </c:pt>
                <c:pt idx="31">
                  <c:v>-37.213248955841479</c:v>
                </c:pt>
                <c:pt idx="32">
                  <c:v>-39.161946716561211</c:v>
                </c:pt>
                <c:pt idx="33">
                  <c:v>-41.081611080916829</c:v>
                </c:pt>
                <c:pt idx="34">
                  <c:v>-42.956397111682634</c:v>
                </c:pt>
                <c:pt idx="35">
                  <c:v>-44.76360900901976</c:v>
                </c:pt>
                <c:pt idx="36">
                  <c:v>-46.472728537408088</c:v>
                </c:pt>
                <c:pt idx="37">
                  <c:v>-48.04634707762979</c:v>
                </c:pt>
                <c:pt idx="38">
                  <c:v>-49.444528286336997</c:v>
                </c:pt>
                <c:pt idx="39">
                  <c:v>-50.633190081895314</c:v>
                </c:pt>
                <c:pt idx="40">
                  <c:v>-51.594190369528725</c:v>
                </c:pt>
                <c:pt idx="41">
                  <c:v>-52.331766562196897</c:v>
                </c:pt>
                <c:pt idx="42">
                  <c:v>-52.870957851922469</c:v>
                </c:pt>
                <c:pt idx="43">
                  <c:v>-53.249098730209717</c:v>
                </c:pt>
                <c:pt idx="44">
                  <c:v>-53.505786370529691</c:v>
                </c:pt>
                <c:pt idx="45">
                  <c:v>-53.675899958149536</c:v>
                </c:pt>
                <c:pt idx="46">
                  <c:v>-53.786760524960442</c:v>
                </c:pt>
                <c:pt idx="47">
                  <c:v>-53.858190677371482</c:v>
                </c:pt>
                <c:pt idx="48">
                  <c:v>-53.90387100705393</c:v>
                </c:pt>
                <c:pt idx="49">
                  <c:v>-53.932942087400455</c:v>
                </c:pt>
                <c:pt idx="50">
                  <c:v>-53.951385150360863</c:v>
                </c:pt>
                <c:pt idx="51">
                  <c:v>-53.963062291460574</c:v>
                </c:pt>
                <c:pt idx="52">
                  <c:v>-53.970446227706212</c:v>
                </c:pt>
                <c:pt idx="53">
                  <c:v>-53.975111632695175</c:v>
                </c:pt>
                <c:pt idx="54">
                  <c:v>-53.978057880407498</c:v>
                </c:pt>
                <c:pt idx="55">
                  <c:v>-53.979917864122214</c:v>
                </c:pt>
                <c:pt idx="56">
                  <c:v>-53.981091843771438</c:v>
                </c:pt>
                <c:pt idx="57">
                  <c:v>-53.981832737878634</c:v>
                </c:pt>
                <c:pt idx="58">
                  <c:v>-53.982300275382229</c:v>
                </c:pt>
                <c:pt idx="59">
                  <c:v>-53.982595297457046</c:v>
                </c:pt>
                <c:pt idx="60">
                  <c:v>-53.982781454095871</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-2.6665186218384118</c:v>
                </c:pt>
                <c:pt idx="1">
                  <c:v>-3.3555216262645877</c:v>
                </c:pt>
                <c:pt idx="2">
                  <c:v>-4.2215109498897601</c:v>
                </c:pt>
                <c:pt idx="3">
                  <c:v>-5.3089175125178674</c:v>
                </c:pt>
                <c:pt idx="4">
                  <c:v>-6.6723134963201867</c:v>
                </c:pt>
                <c:pt idx="5">
                  <c:v>-8.3777358838058902</c:v>
                </c:pt>
                <c:pt idx="6">
                  <c:v>-10.503168997377937</c:v>
                </c:pt>
                <c:pt idx="7">
                  <c:v>-13.137014558096407</c:v>
                </c:pt>
                <c:pt idx="8">
                  <c:v>-16.372542268378059</c:v>
                </c:pt>
                <c:pt idx="9">
                  <c:v>-20.295403648587598</c:v>
                </c:pt>
                <c:pt idx="10">
                  <c:v>-24.961192776151126</c:v>
                </c:pt>
                <c:pt idx="11">
                  <c:v>-30.362808268060199</c:v>
                </c:pt>
                <c:pt idx="12">
                  <c:v>-36.395459623963454</c:v>
                </c:pt>
                <c:pt idx="13">
                  <c:v>-42.838926898654229</c:v>
                </c:pt>
                <c:pt idx="14">
                  <c:v>-49.380288810831772</c:v>
                </c:pt>
                <c:pt idx="15">
                  <c:v>-55.680767220259561</c:v>
                </c:pt>
                <c:pt idx="16">
                  <c:v>-61.456273630252802</c:v>
                </c:pt>
                <c:pt idx="17">
                  <c:v>-66.529041689604767</c:v>
                </c:pt>
                <c:pt idx="18">
                  <c:v>-70.832619571032566</c:v>
                </c:pt>
                <c:pt idx="19">
                  <c:v>-74.384411031349558</c:v>
                </c:pt>
                <c:pt idx="20">
                  <c:v>-77.249701017630642</c:v>
                </c:pt>
                <c:pt idx="21">
                  <c:v>-79.512307514571589</c:v>
                </c:pt>
                <c:pt idx="22">
                  <c:v>-81.255881769315096</c:v>
                </c:pt>
                <c:pt idx="23">
                  <c:v>-82.55401203087078</c:v>
                </c:pt>
                <c:pt idx="24">
                  <c:v>-83.46593123153815</c:v>
                </c:pt>
                <c:pt idx="25">
                  <c:v>-84.035208898286427</c:v>
                </c:pt>
                <c:pt idx="26">
                  <c:v>-84.289740597827048</c:v>
                </c:pt>
                <c:pt idx="27">
                  <c:v>-84.242081832519219</c:v>
                </c:pt>
                <c:pt idx="28">
                  <c:v>-83.88964299364072</c:v>
                </c:pt>
                <c:pt idx="29">
                  <c:v>-83.214551143362513</c:v>
                </c:pt>
                <c:pt idx="30">
                  <c:v>-82.18319966592783</c:v>
                </c:pt>
                <c:pt idx="31">
                  <c:v>-80.745758149673918</c:v>
                </c:pt>
                <c:pt idx="32">
                  <c:v>-78.836323519646086</c:v>
                </c:pt>
                <c:pt idx="33">
                  <c:v>-76.375065373860366</c:v>
                </c:pt>
                <c:pt idx="34">
                  <c:v>-73.274615175116438</c:v>
                </c:pt>
                <c:pt idx="35">
                  <c:v>-69.453670427345074</c:v>
                </c:pt>
                <c:pt idx="36">
                  <c:v>-64.860428640945756</c:v>
                </c:pt>
                <c:pt idx="37">
                  <c:v>-59.50552133443788</c:v>
                </c:pt>
                <c:pt idx="38">
                  <c:v>-53.496630483753691</c:v>
                </c:pt>
                <c:pt idx="39">
                  <c:v>-47.055909228789965</c:v>
                </c:pt>
                <c:pt idx="40">
                  <c:v>-40.497497120549163</c:v>
                </c:pt>
                <c:pt idx="41">
                  <c:v>-34.161129883302152</c:v>
                </c:pt>
                <c:pt idx="42">
                  <c:v>-28.331608227282928</c:v>
                </c:pt>
                <c:pt idx="43">
                  <c:v>-23.186655755643031</c:v>
                </c:pt>
                <c:pt idx="44">
                  <c:v>-18.791330473470804</c:v>
                </c:pt>
                <c:pt idx="45">
                  <c:v>-15.125130555505896</c:v>
                </c:pt>
                <c:pt idx="46">
                  <c:v>-12.117832610591856</c:v>
                </c:pt>
                <c:pt idx="47">
                  <c:v>-9.6787423029563655</c:v>
                </c:pt>
                <c:pt idx="48">
                  <c:v>-7.7151995548909573</c:v>
                </c:pt>
                <c:pt idx="49">
                  <c:v>-6.1421246378399665</c:v>
                </c:pt>
                <c:pt idx="50">
                  <c:v>-4.8857864839586371</c:v>
                </c:pt>
                <c:pt idx="51">
                  <c:v>-3.8844025605658468</c:v>
                </c:pt>
                <c:pt idx="52">
                  <c:v>-3.0872415692059327</c:v>
                </c:pt>
                <c:pt idx="53">
                  <c:v>-2.453162155016213</c:v>
                </c:pt>
                <c:pt idx="54">
                  <c:v>-1.9490569751771039</c:v>
                </c:pt>
                <c:pt idx="55">
                  <c:v>-1.5484121622111611</c:v>
                </c:pt>
                <c:pt idx="56">
                  <c:v>-1.2300583963017098</c:v>
                </c:pt>
                <c:pt idx="57">
                  <c:v>-0.97712570932088472</c:v>
                </c:pt>
                <c:pt idx="58">
                  <c:v>-0.77618640782750281</c:v>
                </c:pt>
                <c:pt idx="59">
                  <c:v>-0.61656074772136193</c:v>
                </c:pt>
                <c:pt idx="60">
                  <c:v>-0.48975861167388252</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49.422533391591308</c:v>
                </c:pt>
                <c:pt idx="1">
                  <c:v>47.456607005991941</c:v>
                </c:pt>
                <c:pt idx="2">
                  <c:v>45.509893968652349</c:v>
                </c:pt>
                <c:pt idx="3">
                  <c:v>43.59260428684442</c:v>
                </c:pt>
                <c:pt idx="4">
                  <c:v>41.719516724947717</c:v>
                </c:pt>
                <c:pt idx="5">
                  <c:v>39.910919837267137</c:v>
                </c:pt>
                <c:pt idx="6">
                  <c:v>38.19239162926614</c:v>
                </c:pt>
                <c:pt idx="7">
                  <c:v>36.591880910270085</c:v>
                </c:pt>
                <c:pt idx="8">
                  <c:v>35.132570655796336</c:v>
                </c:pt>
                <c:pt idx="9">
                  <c:v>33.821874448653858</c:v>
                </c:pt>
                <c:pt idx="10">
                  <c:v>32.640779728738558</c:v>
                </c:pt>
                <c:pt idx="11">
                  <c:v>31.540528436345788</c:v>
                </c:pt>
                <c:pt idx="12">
                  <c:v>30.451161751711201</c:v>
                </c:pt>
                <c:pt idx="13">
                  <c:v>29.299580206807654</c:v>
                </c:pt>
                <c:pt idx="14">
                  <c:v>28.029011010955131</c:v>
                </c:pt>
                <c:pt idx="15">
                  <c:v>26.610933967893374</c:v>
                </c:pt>
                <c:pt idx="16">
                  <c:v>25.045014871424112</c:v>
                </c:pt>
                <c:pt idx="17">
                  <c:v>23.349740321268694</c:v>
                </c:pt>
                <c:pt idx="18">
                  <c:v>21.550625436083223</c:v>
                </c:pt>
                <c:pt idx="19">
                  <c:v>19.671324606171765</c:v>
                </c:pt>
                <c:pt idx="20">
                  <c:v>17.728939303579246</c:v>
                </c:pt>
                <c:pt idx="21">
                  <c:v>15.732216766418992</c:v>
                </c:pt>
                <c:pt idx="22">
                  <c:v>13.680866016796159</c:v>
                </c:pt>
                <c:pt idx="23">
                  <c:v>11.564765716608722</c:v>
                </c:pt>
                <c:pt idx="24">
                  <c:v>9.3625448352126455</c:v>
                </c:pt>
                <c:pt idx="25">
                  <c:v>7.0397210831623278</c:v>
                </c:pt>
                <c:pt idx="26">
                  <c:v>4.5474600907973155</c:v>
                </c:pt>
                <c:pt idx="27">
                  <c:v>1.8241144275179764</c:v>
                </c:pt>
                <c:pt idx="28">
                  <c:v>-1.1976338846163497</c:v>
                </c:pt>
                <c:pt idx="29">
                  <c:v>-4.5765924818907742</c:v>
                </c:pt>
                <c:pt idx="30">
                  <c:v>-8.3450714126029322</c:v>
                </c:pt>
                <c:pt idx="31">
                  <c:v>-12.495893437304611</c:v>
                </c:pt>
                <c:pt idx="32">
                  <c:v>-16.983415559774471</c:v>
                </c:pt>
                <c:pt idx="33">
                  <c:v>-21.739103786857594</c:v>
                </c:pt>
                <c:pt idx="34">
                  <c:v>-26.691138125049292</c:v>
                </c:pt>
                <c:pt idx="35">
                  <c:v>-31.774815057935058</c:v>
                </c:pt>
                <c:pt idx="36">
                  <c:v>-36.929942541109675</c:v>
                </c:pt>
                <c:pt idx="37">
                  <c:v>-42.093670014494634</c:v>
                </c:pt>
                <c:pt idx="38">
                  <c:v>-47.199697993904024</c:v>
                </c:pt>
                <c:pt idx="39">
                  <c:v>-52.187063097261898</c:v>
                </c:pt>
                <c:pt idx="40">
                  <c:v>-57.013086105237214</c:v>
                </c:pt>
                <c:pt idx="41">
                  <c:v>-61.661952458019051</c:v>
                </c:pt>
                <c:pt idx="42">
                  <c:v>-66.143653303154949</c:v>
                </c:pt>
                <c:pt idx="43">
                  <c:v>-70.484886361619303</c:v>
                </c:pt>
                <c:pt idx="44">
                  <c:v>-74.718026620473836</c:v>
                </c:pt>
                <c:pt idx="45">
                  <c:v>-78.873177226866432</c:v>
                </c:pt>
                <c:pt idx="46">
                  <c:v>-82.974554233183611</c:v>
                </c:pt>
                <c:pt idx="47">
                  <c:v>-87.039983587837625</c:v>
                </c:pt>
                <c:pt idx="48">
                  <c:v>-91.081870838426482</c:v>
                </c:pt>
                <c:pt idx="49">
                  <c:v>-95.10854591939308</c:v>
                </c:pt>
                <c:pt idx="50">
                  <c:v>-99.125476120654412</c:v>
                </c:pt>
                <c:pt idx="51">
                  <c:v>-103.13619827675511</c:v>
                </c:pt>
                <c:pt idx="52">
                  <c:v>-107.14297948536732</c:v>
                </c:pt>
                <c:pt idx="53">
                  <c:v>-111.14726452608824</c:v>
                </c:pt>
                <c:pt idx="54">
                  <c:v>-115.14997075275751</c:v>
                </c:pt>
                <c:pt idx="55">
                  <c:v>-119.15167928251661</c:v>
                </c:pt>
                <c:pt idx="56">
                  <c:v>-123.15275769683304</c:v>
                </c:pt>
                <c:pt idx="57">
                  <c:v>-127.15343829156149</c:v>
                </c:pt>
                <c:pt idx="58">
                  <c:v>-131.15386778204061</c:v>
                </c:pt>
                <c:pt idx="59">
                  <c:v>-135.15413879779146</c:v>
                </c:pt>
                <c:pt idx="60">
                  <c:v>-139.15430980735462</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94.40526812305383</c:v>
                </c:pt>
                <c:pt idx="1">
                  <c:v>95.519788661393221</c:v>
                </c:pt>
                <c:pt idx="2">
                  <c:v>96.897657328015072</c:v>
                </c:pt>
                <c:pt idx="3">
                  <c:v>98.583521430237639</c:v>
                </c:pt>
                <c:pt idx="4">
                  <c:v>100.61326529086227</c:v>
                </c:pt>
                <c:pt idx="5">
                  <c:v>102.99721421820209</c:v>
                </c:pt>
                <c:pt idx="6">
                  <c:v>105.69360598269239</c:v>
                </c:pt>
                <c:pt idx="7">
                  <c:v>108.57516177908172</c:v>
                </c:pt>
                <c:pt idx="8">
                  <c:v>111.40224743811928</c:v>
                </c:pt>
                <c:pt idx="9">
                  <c:v>113.82800715670268</c:v>
                </c:pt>
                <c:pt idx="10">
                  <c:v>115.45833349633713</c:v>
                </c:pt>
                <c:pt idx="11">
                  <c:v>115.95988042103887</c:v>
                </c:pt>
                <c:pt idx="12">
                  <c:v>115.16991318851325</c:v>
                </c:pt>
                <c:pt idx="13">
                  <c:v>113.15035859086377</c:v>
                </c:pt>
                <c:pt idx="14">
                  <c:v>110.15637889396609</c:v>
                </c:pt>
                <c:pt idx="15">
                  <c:v>106.53588775912624</c:v>
                </c:pt>
                <c:pt idx="16">
                  <c:v>102.61272995017448</c:v>
                </c:pt>
                <c:pt idx="17">
                  <c:v>98.607390880584532</c:v>
                </c:pt>
                <c:pt idx="18">
                  <c:v>94.614495786160234</c:v>
                </c:pt>
                <c:pt idx="19">
                  <c:v>90.620342235405502</c:v>
                </c:pt>
                <c:pt idx="20">
                  <c:v>86.533613474603257</c:v>
                </c:pt>
                <c:pt idx="21">
                  <c:v>82.212305638701125</c:v>
                </c:pt>
                <c:pt idx="22">
                  <c:v>77.482458200940684</c:v>
                </c:pt>
                <c:pt idx="23">
                  <c:v>72.15171603390111</c:v>
                </c:pt>
                <c:pt idx="24">
                  <c:v>66.023883871244465</c:v>
                </c:pt>
                <c:pt idx="25">
                  <c:v>58.921801673868593</c:v>
                </c:pt>
                <c:pt idx="26">
                  <c:v>50.725320263318316</c:v>
                </c:pt>
                <c:pt idx="27">
                  <c:v>41.426232449817817</c:v>
                </c:pt>
                <c:pt idx="28">
                  <c:v>31.188846815582668</c:v>
                </c:pt>
                <c:pt idx="29">
                  <c:v>20.385266374099949</c:v>
                </c:pt>
                <c:pt idx="30">
                  <c:v>9.5650814293380684</c:v>
                </c:pt>
                <c:pt idx="31">
                  <c:v>-0.65539088635724829</c:v>
                </c:pt>
                <c:pt idx="32">
                  <c:v>-9.7416003171274568</c:v>
                </c:pt>
                <c:pt idx="33">
                  <c:v>-17.343684400482513</c:v>
                </c:pt>
                <c:pt idx="34">
                  <c:v>-23.297545820780332</c:v>
                </c:pt>
                <c:pt idx="35">
                  <c:v>-27.549393900053186</c:v>
                </c:pt>
                <c:pt idx="36">
                  <c:v>-30.088301861472768</c:v>
                </c:pt>
                <c:pt idx="37">
                  <c:v>-30.947065541239304</c:v>
                </c:pt>
                <c:pt idx="38">
                  <c:v>-30.254999564823159</c:v>
                </c:pt>
                <c:pt idx="39">
                  <c:v>-28.28010226491655</c:v>
                </c:pt>
                <c:pt idx="40">
                  <c:v>-25.41256743166759</c:v>
                </c:pt>
                <c:pt idx="41">
                  <c:v>-22.088453583585164</c:v>
                </c:pt>
                <c:pt idx="42">
                  <c:v>-18.695084627613785</c:v>
                </c:pt>
                <c:pt idx="43">
                  <c:v>-15.508076798030583</c:v>
                </c:pt>
                <c:pt idx="44">
                  <c:v>-12.679807990783292</c:v>
                </c:pt>
                <c:pt idx="45">
                  <c:v>-10.264399905156447</c:v>
                </c:pt>
                <c:pt idx="46">
                  <c:v>-8.25370382618223</c:v>
                </c:pt>
                <c:pt idx="47">
                  <c:v>-6.6077896905474613</c:v>
                </c:pt>
                <c:pt idx="48">
                  <c:v>-5.2750684997571895</c:v>
                </c:pt>
                <c:pt idx="49">
                  <c:v>-4.2034647890731449</c:v>
                </c:pt>
                <c:pt idx="50">
                  <c:v>-3.3456561491631929</c:v>
                </c:pt>
                <c:pt idx="51">
                  <c:v>-2.6609342176792947</c:v>
                </c:pt>
                <c:pt idx="52">
                  <c:v>-2.1153563174898542</c:v>
                </c:pt>
                <c:pt idx="53">
                  <c:v>-1.6811412924019609</c:v>
                </c:pt>
                <c:pt idx="54">
                  <c:v>-1.3358064915983345</c:v>
                </c:pt>
                <c:pt idx="55">
                  <c:v>-1.0612837154039716</c:v>
                </c:pt>
                <c:pt idx="56">
                  <c:v>-0.843115373063409</c:v>
                </c:pt>
                <c:pt idx="57">
                  <c:v>-0.66976436494144198</c:v>
                </c:pt>
                <c:pt idx="58">
                  <c:v>-0.53203982393905225</c:v>
                </c:pt>
                <c:pt idx="59">
                  <c:v>-0.42262782689130574</c:v>
                </c:pt>
                <c:pt idx="60">
                  <c:v>-0.33571201862624411</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14.565545927241219</c:v>
                </c:pt>
                <c:pt idx="1">
                  <c:v>14.560024073049034</c:v>
                </c:pt>
                <c:pt idx="2">
                  <c:v>14.551286878515377</c:v>
                </c:pt>
                <c:pt idx="3">
                  <c:v>14.53747526041264</c:v>
                </c:pt>
                <c:pt idx="4">
                  <c:v>14.515674890755568</c:v>
                </c:pt>
                <c:pt idx="5">
                  <c:v>14.481346219129872</c:v>
                </c:pt>
                <c:pt idx="6">
                  <c:v>14.427488685711955</c:v>
                </c:pt>
                <c:pt idx="7">
                  <c:v>14.343475087457991</c:v>
                </c:pt>
                <c:pt idx="8">
                  <c:v>14.213564360243385</c:v>
                </c:pt>
                <c:pt idx="9">
                  <c:v>14.015312596341241</c:v>
                </c:pt>
                <c:pt idx="10">
                  <c:v>13.718541366401082</c:v>
                </c:pt>
                <c:pt idx="11">
                  <c:v>13.286153765600391</c:v>
                </c:pt>
                <c:pt idx="12">
                  <c:v>12.67843883456295</c:v>
                </c:pt>
                <c:pt idx="13">
                  <c:v>11.861495751493649</c:v>
                </c:pt>
                <c:pt idx="14">
                  <c:v>10.817376214919957</c:v>
                </c:pt>
                <c:pt idx="15">
                  <c:v>9.5505008219152234</c:v>
                </c:pt>
                <c:pt idx="16">
                  <c:v>8.0859976868837045</c:v>
                </c:pt>
                <c:pt idx="17">
                  <c:v>6.4611406866557548</c:v>
                </c:pt>
                <c:pt idx="18">
                  <c:v>4.715327311393013</c:v>
                </c:pt>
                <c:pt idx="19">
                  <c:v>2.8831373897822248</c:v>
                </c:pt>
                <c:pt idx="20">
                  <c:v>0.9915126726652862</c:v>
                </c:pt>
                <c:pt idx="21">
                  <c:v>-0.94020586515438165</c:v>
                </c:pt>
                <c:pt idx="22">
                  <c:v>-2.8989909236419962</c:v>
                </c:pt>
                <c:pt idx="23">
                  <c:v>-4.8766484023349328</c:v>
                </c:pt>
                <c:pt idx="24">
                  <c:v>-6.8686265157112363</c:v>
                </c:pt>
                <c:pt idx="25">
                  <c:v>-8.8732638922342169</c:v>
                </c:pt>
                <c:pt idx="26">
                  <c:v>-10.891491712397347</c:v>
                </c:pt>
                <c:pt idx="27">
                  <c:v>-12.926974370499703</c:v>
                </c:pt>
                <c:pt idx="28">
                  <c:v>-14.986670798510197</c:v>
                </c:pt>
                <c:pt idx="29">
                  <c:v>-17.081761665481853</c:v>
                </c:pt>
                <c:pt idx="30">
                  <c:v>-19.228740578703494</c:v>
                </c:pt>
                <c:pt idx="31">
                  <c:v>-21.450116358820203</c:v>
                </c:pt>
                <c:pt idx="32">
                  <c:v>-23.773586090468779</c:v>
                </c:pt>
                <c:pt idx="33">
                  <c:v>-26.228001195794015</c:v>
                </c:pt>
                <c:pt idx="34">
                  <c:v>-28.834885169535553</c:v>
                </c:pt>
                <c:pt idx="35">
                  <c:v>-31.596801710559287</c:v>
                </c:pt>
                <c:pt idx="36">
                  <c:v>-34.487804134833858</c:v>
                </c:pt>
                <c:pt idx="37">
                  <c:v>-37.452663142522383</c:v>
                </c:pt>
                <c:pt idx="38">
                  <c:v>-40.417612083668899</c:v>
                </c:pt>
                <c:pt idx="39">
                  <c:v>-43.308869166791446</c:v>
                </c:pt>
                <c:pt idx="40">
                  <c:v>-46.071168428296041</c:v>
                </c:pt>
                <c:pt idx="41">
                  <c:v>-48.678527640341294</c:v>
                </c:pt>
                <c:pt idx="42">
                  <c:v>-51.133502122600063</c:v>
                </c:pt>
                <c:pt idx="43">
                  <c:v>-53.45765302655478</c:v>
                </c:pt>
                <c:pt idx="44">
                  <c:v>-55.679926680741616</c:v>
                </c:pt>
                <c:pt idx="45">
                  <c:v>-57.828185354335233</c:v>
                </c:pt>
                <c:pt idx="46">
                  <c:v>-59.92519959878009</c:v>
                </c:pt>
                <c:pt idx="47">
                  <c:v>-61.987870543474777</c:v>
                </c:pt>
                <c:pt idx="48">
                  <c:v>-64.028015082996191</c:v>
                </c:pt>
                <c:pt idx="49">
                  <c:v>-66.053589681713902</c:v>
                </c:pt>
                <c:pt idx="50">
                  <c:v>-68.069825164623467</c:v>
                </c:pt>
                <c:pt idx="51">
                  <c:v>-70.080108839275837</c:v>
                </c:pt>
                <c:pt idx="52">
                  <c:v>-72.08661332752709</c:v>
                </c:pt>
                <c:pt idx="53">
                  <c:v>-74.090723746698558</c:v>
                </c:pt>
                <c:pt idx="54">
                  <c:v>-76.093319785538256</c:v>
                </c:pt>
                <c:pt idx="55">
                  <c:v>-78.094958787861472</c:v>
                </c:pt>
                <c:pt idx="56">
                  <c:v>-80.095993331892629</c:v>
                </c:pt>
                <c:pt idx="57">
                  <c:v>-82.096646245769165</c:v>
                </c:pt>
                <c:pt idx="58">
                  <c:v>-84.097058270583162</c:v>
                </c:pt>
                <c:pt idx="59">
                  <c:v>-86.097318266153607</c:v>
                </c:pt>
                <c:pt idx="60">
                  <c:v>-88.097482322416823</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34.856987464350091</c:v>
                </c:pt>
                <c:pt idx="1">
                  <c:v>32.896582932942906</c:v>
                </c:pt>
                <c:pt idx="2">
                  <c:v>30.958607090136976</c:v>
                </c:pt>
                <c:pt idx="3">
                  <c:v>29.055129026431757</c:v>
                </c:pt>
                <c:pt idx="4">
                  <c:v>27.203841834192129</c:v>
                </c:pt>
                <c:pt idx="5">
                  <c:v>25.429573618137262</c:v>
                </c:pt>
                <c:pt idx="6">
                  <c:v>23.764902943554183</c:v>
                </c:pt>
                <c:pt idx="7">
                  <c:v>22.248405822812096</c:v>
                </c:pt>
                <c:pt idx="8">
                  <c:v>20.919006295552943</c:v>
                </c:pt>
                <c:pt idx="9">
                  <c:v>19.806561852312619</c:v>
                </c:pt>
                <c:pt idx="10">
                  <c:v>18.92223836233747</c:v>
                </c:pt>
                <c:pt idx="11">
                  <c:v>18.254374670745392</c:v>
                </c:pt>
                <c:pt idx="12">
                  <c:v>17.772722917148236</c:v>
                </c:pt>
                <c:pt idx="13">
                  <c:v>17.438084455314026</c:v>
                </c:pt>
                <c:pt idx="14">
                  <c:v>17.211634796035163</c:v>
                </c:pt>
                <c:pt idx="15">
                  <c:v>17.060433145978148</c:v>
                </c:pt>
                <c:pt idx="16">
                  <c:v>16.959017184540425</c:v>
                </c:pt>
                <c:pt idx="17">
                  <c:v>16.888599634612909</c:v>
                </c:pt>
                <c:pt idx="18">
                  <c:v>16.83529812469019</c:v>
                </c:pt>
                <c:pt idx="19">
                  <c:v>16.788187216389545</c:v>
                </c:pt>
                <c:pt idx="20">
                  <c:v>16.737426630913955</c:v>
                </c:pt>
                <c:pt idx="21">
                  <c:v>16.672422631573376</c:v>
                </c:pt>
                <c:pt idx="22">
                  <c:v>16.579856940438155</c:v>
                </c:pt>
                <c:pt idx="23">
                  <c:v>16.441414118943662</c:v>
                </c:pt>
                <c:pt idx="24">
                  <c:v>16.231171350923876</c:v>
                </c:pt>
                <c:pt idx="25">
                  <c:v>15.912984975396554</c:v>
                </c:pt>
                <c:pt idx="26">
                  <c:v>15.438951803194641</c:v>
                </c:pt>
                <c:pt idx="27">
                  <c:v>14.751088798017681</c:v>
                </c:pt>
                <c:pt idx="28">
                  <c:v>13.789036913893844</c:v>
                </c:pt>
                <c:pt idx="29">
                  <c:v>12.505169183591082</c:v>
                </c:pt>
                <c:pt idx="30">
                  <c:v>10.883669166100569</c:v>
                </c:pt>
                <c:pt idx="31">
                  <c:v>8.9542229215155942</c:v>
                </c:pt>
                <c:pt idx="32">
                  <c:v>6.7901705306943247</c:v>
                </c:pt>
                <c:pt idx="33">
                  <c:v>4.4888974089364186</c:v>
                </c:pt>
                <c:pt idx="34">
                  <c:v>2.1437470444862501</c:v>
                </c:pt>
                <c:pt idx="35">
                  <c:v>-0.17801334737575608</c:v>
                </c:pt>
                <c:pt idx="36">
                  <c:v>-2.4421384062758094</c:v>
                </c:pt>
                <c:pt idx="37">
                  <c:v>-4.641006871972241</c:v>
                </c:pt>
                <c:pt idx="38">
                  <c:v>-6.7820859102351259</c:v>
                </c:pt>
                <c:pt idx="39">
                  <c:v>-8.8781939304704576</c:v>
                </c:pt>
                <c:pt idx="40">
                  <c:v>-10.941917676941152</c:v>
                </c:pt>
                <c:pt idx="41">
                  <c:v>-12.983424817677761</c:v>
                </c:pt>
                <c:pt idx="42">
                  <c:v>-15.010151180554889</c:v>
                </c:pt>
                <c:pt idx="43">
                  <c:v>-17.027233335064523</c:v>
                </c:pt>
                <c:pt idx="44">
                  <c:v>-19.038099939732213</c:v>
                </c:pt>
                <c:pt idx="45">
                  <c:v>-21.044991872531217</c:v>
                </c:pt>
                <c:pt idx="46">
                  <c:v>-23.049354634403521</c:v>
                </c:pt>
                <c:pt idx="47">
                  <c:v>-25.052113044362841</c:v>
                </c:pt>
                <c:pt idx="48">
                  <c:v>-27.053855755430281</c:v>
                </c:pt>
                <c:pt idx="49">
                  <c:v>-29.054956237679153</c:v>
                </c:pt>
                <c:pt idx="50">
                  <c:v>-31.05565095603092</c:v>
                </c:pt>
                <c:pt idx="51">
                  <c:v>-33.05608943747928</c:v>
                </c:pt>
                <c:pt idx="52">
                  <c:v>-35.056366157840237</c:v>
                </c:pt>
                <c:pt idx="53">
                  <c:v>-37.056540779389685</c:v>
                </c:pt>
                <c:pt idx="54">
                  <c:v>-39.056650967219269</c:v>
                </c:pt>
                <c:pt idx="55">
                  <c:v>-41.05672049465511</c:v>
                </c:pt>
                <c:pt idx="56">
                  <c:v>-43.056764364940406</c:v>
                </c:pt>
                <c:pt idx="57">
                  <c:v>-45.056792045792307</c:v>
                </c:pt>
                <c:pt idx="58">
                  <c:v>-47.056809511457473</c:v>
                </c:pt>
                <c:pt idx="59">
                  <c:v>-49.056820531637825</c:v>
                </c:pt>
                <c:pt idx="60">
                  <c:v>-51.05682748493777</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-2.6859431637622615</c:v>
                </c:pt>
                <c:pt idx="1">
                  <c:v>-3.3799756751569934</c:v>
                </c:pt>
                <c:pt idx="2">
                  <c:v>-4.2522967723683154</c:v>
                </c:pt>
                <c:pt idx="3">
                  <c:v>-5.3476745645775736</c:v>
                </c:pt>
                <c:pt idx="4">
                  <c:v>-6.7211057296916801</c:v>
                </c:pt>
                <c:pt idx="5">
                  <c:v>-8.439161657610601</c:v>
                </c:pt>
                <c:pt idx="6">
                  <c:v>-10.580499447631228</c:v>
                </c:pt>
                <c:pt idx="7">
                  <c:v>-13.234367792450872</c:v>
                </c:pt>
                <c:pt idx="8">
                  <c:v>-16.495102660041326</c:v>
                </c:pt>
                <c:pt idx="9">
                  <c:v>-20.449697902487298</c:v>
                </c:pt>
                <c:pt idx="10">
                  <c:v>-25.155437458643117</c:v>
                </c:pt>
                <c:pt idx="11">
                  <c:v>-30.607347286987974</c:v>
                </c:pt>
                <c:pt idx="12">
                  <c:v>-36.703314915739426</c:v>
                </c:pt>
                <c:pt idx="13">
                  <c:v>-43.226491567187601</c:v>
                </c:pt>
                <c:pt idx="14">
                  <c:v>-49.868199468333721</c:v>
                </c:pt>
                <c:pt idx="15">
                  <c:v>-56.295001661797869</c:v>
                </c:pt>
                <c:pt idx="16">
                  <c:v>-62.22953165203414</c:v>
                </c:pt>
                <c:pt idx="17">
                  <c:v>-67.502481297843374</c:v>
                </c:pt>
                <c:pt idx="18">
                  <c:v>-72.05803847533123</c:v>
                </c:pt>
                <c:pt idx="19">
                  <c:v>-75.926984482044205</c:v>
                </c:pt>
                <c:pt idx="20">
                  <c:v>-79.191411603694874</c:v>
                </c:pt>
                <c:pt idx="21">
                  <c:v>-81.956229311797728</c:v>
                </c:pt>
                <c:pt idx="22">
                  <c:v>-84.331506747167722</c:v>
                </c:pt>
                <c:pt idx="23">
                  <c:v>-86.423822664880589</c:v>
                </c:pt>
                <c:pt idx="24">
                  <c:v>-88.333412132062136</c:v>
                </c:pt>
                <c:pt idx="25">
                  <c:v>-90.154416136532646</c:v>
                </c:pt>
                <c:pt idx="26">
                  <c:v>-91.976341505219594</c:v>
                </c:pt>
                <c:pt idx="27">
                  <c:v>-93.885316395780677</c:v>
                </c:pt>
                <c:pt idx="28">
                  <c:v>-95.963737991701294</c:v>
                </c:pt>
                <c:pt idx="29">
                  <c:v>-98.286466703640443</c:v>
                </c:pt>
                <c:pt idx="30">
                  <c:v>-100.91100068021515</c:v>
                </c:pt>
                <c:pt idx="31">
                  <c:v>-103.85872666178217</c:v>
                </c:pt>
                <c:pt idx="32">
                  <c:v>-107.08608498180557</c:v>
                </c:pt>
                <c:pt idx="33">
                  <c:v>-110.4509902701288</c:v>
                </c:pt>
                <c:pt idx="34">
                  <c:v>-113.69184350482357</c:v>
                </c:pt>
                <c:pt idx="35">
                  <c:v>-116.44603956020774</c:v>
                </c:pt>
                <c:pt idx="36">
                  <c:v>-118.32490964723159</c:v>
                </c:pt>
                <c:pt idx="37">
                  <c:v>-119.02724741172332</c:v>
                </c:pt>
                <c:pt idx="38">
                  <c:v>-118.44103692663927</c:v>
                </c:pt>
                <c:pt idx="39">
                  <c:v>-116.68392951233943</c:v>
                </c:pt>
                <c:pt idx="40">
                  <c:v>-114.06323462815361</c:v>
                </c:pt>
                <c:pt idx="41">
                  <c:v>-110.97460610468769</c:v>
                </c:pt>
                <c:pt idx="42">
                  <c:v>-107.78885829285875</c:v>
                </c:pt>
                <c:pt idx="43">
                  <c:v>-104.77734801431328</c:v>
                </c:pt>
                <c:pt idx="44">
                  <c:v>-102.09387124757862</c:v>
                </c:pt>
                <c:pt idx="45">
                  <c:v>-99.796204904856438</c:v>
                </c:pt>
                <c:pt idx="46">
                  <c:v>-97.8804113623098</c:v>
                </c:pt>
                <c:pt idx="47">
                  <c:v>-96.31057397716738</c:v>
                </c:pt>
                <c:pt idx="48">
                  <c:v>-95.038630927712845</c:v>
                </c:pt>
                <c:pt idx="49">
                  <c:v>-94.015479829435861</c:v>
                </c:pt>
                <c:pt idx="50">
                  <c:v>-93.19624617639488</c:v>
                </c:pt>
                <c:pt idx="51">
                  <c:v>-92.542209433752717</c:v>
                </c:pt>
                <c:pt idx="52">
                  <c:v>-92.021027700687185</c:v>
                </c:pt>
                <c:pt idx="53">
                  <c:v>-91.6062022966819</c:v>
                </c:pt>
                <c:pt idx="54">
                  <c:v>-91.276274761771589</c:v>
                </c:pt>
                <c:pt idx="55">
                  <c:v>-91.013993189971117</c:v>
                </c:pt>
                <c:pt idx="56">
                  <c:v>-90.805549774335546</c:v>
                </c:pt>
                <c:pt idx="57">
                  <c:v>-90.639924247972189</c:v>
                </c:pt>
                <c:pt idx="58">
                  <c:v>-90.508336625043398</c:v>
                </c:pt>
                <c:pt idx="59">
                  <c:v>-90.403799530606832</c:v>
                </c:pt>
                <c:pt idx="60">
                  <c:v>-90.320756082992006</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97.09121128681609</c:v>
                </c:pt>
                <c:pt idx="1">
                  <c:v>98.89976433655022</c:v>
                </c:pt>
                <c:pt idx="2">
                  <c:v>101.14995410038338</c:v>
                </c:pt>
                <c:pt idx="3">
                  <c:v>103.93119599481523</c:v>
                </c:pt>
                <c:pt idx="4">
                  <c:v>107.33437102055396</c:v>
                </c:pt>
                <c:pt idx="5">
                  <c:v>111.4363758758127</c:v>
                </c:pt>
                <c:pt idx="6">
                  <c:v>116.27410543032364</c:v>
                </c:pt>
                <c:pt idx="7">
                  <c:v>121.80952957153262</c:v>
                </c:pt>
                <c:pt idx="8">
                  <c:v>127.89735009816059</c:v>
                </c:pt>
                <c:pt idx="9">
                  <c:v>134.27770505919003</c:v>
                </c:pt>
                <c:pt idx="10">
                  <c:v>140.6137709549802</c:v>
                </c:pt>
                <c:pt idx="11">
                  <c:v>146.56722770802691</c:v>
                </c:pt>
                <c:pt idx="12">
                  <c:v>151.87322810425266</c:v>
                </c:pt>
                <c:pt idx="13">
                  <c:v>156.37685015805141</c:v>
                </c:pt>
                <c:pt idx="14">
                  <c:v>160.02457836229985</c:v>
                </c:pt>
                <c:pt idx="15">
                  <c:v>162.83088942092414</c:v>
                </c:pt>
                <c:pt idx="16">
                  <c:v>164.84226160220859</c:v>
                </c:pt>
                <c:pt idx="17">
                  <c:v>166.10987217842793</c:v>
                </c:pt>
                <c:pt idx="18">
                  <c:v>166.67253426149148</c:v>
                </c:pt>
                <c:pt idx="19">
                  <c:v>166.54732671744972</c:v>
                </c:pt>
                <c:pt idx="20">
                  <c:v>165.72502507829813</c:v>
                </c:pt>
                <c:pt idx="21">
                  <c:v>164.16853495049887</c:v>
                </c:pt>
                <c:pt idx="22">
                  <c:v>161.81396494810841</c:v>
                </c:pt>
                <c:pt idx="23">
                  <c:v>158.57553869878163</c:v>
                </c:pt>
                <c:pt idx="24">
                  <c:v>154.35729600330657</c:v>
                </c:pt>
                <c:pt idx="25">
                  <c:v>149.07621781040135</c:v>
                </c:pt>
                <c:pt idx="26">
                  <c:v>142.70166176853792</c:v>
                </c:pt>
                <c:pt idx="27">
                  <c:v>135.31154884559851</c:v>
                </c:pt>
                <c:pt idx="28">
                  <c:v>127.15258480728393</c:v>
                </c:pt>
                <c:pt idx="29">
                  <c:v>118.67173307774034</c:v>
                </c:pt>
                <c:pt idx="30">
                  <c:v>110.47608210955322</c:v>
                </c:pt>
                <c:pt idx="31">
                  <c:v>103.20333577542493</c:v>
                </c:pt>
                <c:pt idx="32">
                  <c:v>97.34448466467812</c:v>
                </c:pt>
                <c:pt idx="33">
                  <c:v>93.107305869646254</c:v>
                </c:pt>
                <c:pt idx="34">
                  <c:v>90.394297684043195</c:v>
                </c:pt>
                <c:pt idx="35">
                  <c:v>88.89664566015459</c:v>
                </c:pt>
                <c:pt idx="36">
                  <c:v>88.236607785758864</c:v>
                </c:pt>
                <c:pt idx="37">
                  <c:v>88.080181870484054</c:v>
                </c:pt>
                <c:pt idx="38">
                  <c:v>88.186037361816105</c:v>
                </c:pt>
                <c:pt idx="39">
                  <c:v>88.403827247422967</c:v>
                </c:pt>
                <c:pt idx="40">
                  <c:v>88.650667196486111</c:v>
                </c:pt>
                <c:pt idx="41">
                  <c:v>88.886152521102517</c:v>
                </c:pt>
                <c:pt idx="42">
                  <c:v>89.09377366524501</c:v>
                </c:pt>
                <c:pt idx="43">
                  <c:v>89.269271216282689</c:v>
                </c:pt>
                <c:pt idx="44">
                  <c:v>89.414063256795345</c:v>
                </c:pt>
                <c:pt idx="45">
                  <c:v>89.531804999699986</c:v>
                </c:pt>
                <c:pt idx="46">
                  <c:v>89.62670753612754</c:v>
                </c:pt>
                <c:pt idx="47">
                  <c:v>89.702784286619931</c:v>
                </c:pt>
                <c:pt idx="48">
                  <c:v>89.763562427955677</c:v>
                </c:pt>
                <c:pt idx="49">
                  <c:v>89.812015040362738</c:v>
                </c:pt>
                <c:pt idx="50">
                  <c:v>89.850590027231704</c:v>
                </c:pt>
                <c:pt idx="51">
                  <c:v>89.881275216073419</c:v>
                </c:pt>
                <c:pt idx="52">
                  <c:v>89.90567138319733</c:v>
                </c:pt>
                <c:pt idx="53">
                  <c:v>89.925061004279939</c:v>
                </c:pt>
                <c:pt idx="54">
                  <c:v>89.940468270173255</c:v>
                </c:pt>
                <c:pt idx="55">
                  <c:v>89.952709474567172</c:v>
                </c:pt>
                <c:pt idx="56">
                  <c:v>89.962434401272148</c:v>
                </c:pt>
                <c:pt idx="57">
                  <c:v>89.970159883030746</c:v>
                </c:pt>
                <c:pt idx="58">
                  <c:v>89.97629680110434</c:v>
                </c:pt>
                <c:pt idx="59">
                  <c:v>89.981171703715532</c:v>
                </c:pt>
                <c:pt idx="60">
                  <c:v>89.985044064365766</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-71.680605189016319</c:v>
                </c:pt>
                <c:pt idx="1">
                  <c:v>-69.721514239033183</c:v>
                </c:pt>
                <c:pt idx="2">
                  <c:v>-67.785571036834028</c:v>
                </c:pt>
                <c:pt idx="3">
                  <c:v>-65.885196398281622</c:v>
                </c:pt>
                <c:pt idx="4">
                  <c:v>-64.038551746099756</c:v>
                </c:pt>
                <c:pt idx="5">
                  <c:v>-62.271020359016532</c:v>
                </c:pt>
                <c:pt idx="6">
                  <c:v>-60.615705167761256</c:v>
                </c:pt>
                <c:pt idx="7">
                  <c:v>-59.111434052061071</c:v>
                </c:pt>
                <c:pt idx="8">
                  <c:v>-57.796794054138815</c:v>
                </c:pt>
                <c:pt idx="9">
                  <c:v>-56.700531053752918</c:v>
                </c:pt>
                <c:pt idx="10">
                  <c:v>-55.832123066135892</c:v>
                </c:pt>
                <c:pt idx="11">
                  <c:v>-55.178209467174362</c:v>
                </c:pt>
                <c:pt idx="12">
                  <c:v>-54.707365851586431</c:v>
                </c:pt>
                <c:pt idx="13">
                  <c:v>-54.379869531812439</c:v>
                </c:pt>
                <c:pt idx="14">
                  <c:v>-54.156760996952698</c:v>
                </c:pt>
                <c:pt idx="15">
                  <c:v>-54.004945740963564</c:v>
                </c:pt>
                <c:pt idx="16">
                  <c:v>-53.898408507444351</c:v>
                </c:pt>
                <c:pt idx="17">
                  <c:v>-53.817060818828836</c:v>
                </c:pt>
                <c:pt idx="18">
                  <c:v>-53.744559005076567</c:v>
                </c:pt>
                <c:pt idx="19">
                  <c:v>-53.665745836281019</c:v>
                </c:pt>
                <c:pt idx="20">
                  <c:v>-53.563790212788277</c:v>
                </c:pt>
                <c:pt idx="21">
                  <c:v>-53.416709090458696</c:v>
                </c:pt>
                <c:pt idx="22">
                  <c:v>-53.192643884935286</c:v>
                </c:pt>
                <c:pt idx="23">
                  <c:v>-52.842903171210274</c:v>
                </c:pt>
                <c:pt idx="24">
                  <c:v>-52.29133262598198</c:v>
                </c:pt>
                <c:pt idx="25">
                  <c:v>-51.418691533934521</c:v>
                </c:pt>
                <c:pt idx="26">
                  <c:v>-50.048374679319238</c:v>
                </c:pt>
                <c:pt idx="27">
                  <c:v>-48.021517856754244</c:v>
                </c:pt>
                <c:pt idx="28">
                  <c:v>-46.096248431329762</c:v>
                </c:pt>
                <c:pt idx="29">
                  <c:v>-47.735862140332948</c:v>
                </c:pt>
                <c:pt idx="30">
                  <c:v>-51.980913900358949</c:v>
                </c:pt>
                <c:pt idx="31">
                  <c:v>-55.919311883516968</c:v>
                </c:pt>
                <c:pt idx="32">
                  <c:v>-59.293450302719108</c:v>
                </c:pt>
                <c:pt idx="33">
                  <c:v>-62.345719459732685</c:v>
                </c:pt>
                <c:pt idx="34">
                  <c:v>-65.280458965932809</c:v>
                </c:pt>
                <c:pt idx="35">
                  <c:v>-68.217936925472088</c:v>
                </c:pt>
                <c:pt idx="36">
                  <c:v>-71.201661232015311</c:v>
                </c:pt>
                <c:pt idx="37">
                  <c:v>-74.215312889239755</c:v>
                </c:pt>
                <c:pt idx="38">
                  <c:v>-77.206133230677693</c:v>
                </c:pt>
                <c:pt idx="39">
                  <c:v>-80.111364177602994</c:v>
                </c:pt>
                <c:pt idx="40">
                  <c:v>-82.881411578426608</c:v>
                </c:pt>
                <c:pt idx="41">
                  <c:v>-85.49319266232294</c:v>
                </c:pt>
                <c:pt idx="42">
                  <c:v>-87.950759275163094</c:v>
                </c:pt>
                <c:pt idx="43">
                  <c:v>-90.276463601396756</c:v>
                </c:pt>
                <c:pt idx="44">
                  <c:v>-92.499683824649296</c:v>
                </c:pt>
                <c:pt idx="45">
                  <c:v>-94.648526144326567</c:v>
                </c:pt>
                <c:pt idx="46">
                  <c:v>-96.745903170906175</c:v>
                </c:pt>
                <c:pt idx="47">
                  <c:v>-98.808800821247829</c:v>
                </c:pt>
                <c:pt idx="48">
                  <c:v>-100.84908752486838</c:v>
                </c:pt>
                <c:pt idx="49">
                  <c:v>-102.87475147274945</c:v>
                </c:pt>
                <c:pt idx="50">
                  <c:v>-104.8910431914575</c:v>
                </c:pt>
                <c:pt idx="51">
                  <c:v>-106.90136229281707</c:v>
                </c:pt>
                <c:pt idx="52">
                  <c:v>-108.90788911162591</c:v>
                </c:pt>
                <c:pt idx="53">
                  <c:v>-110.91201361159138</c:v>
                </c:pt>
                <c:pt idx="54">
                  <c:v>-112.91461853129307</c:v>
                </c:pt>
                <c:pt idx="55">
                  <c:v>-114.91626313566043</c:v>
                </c:pt>
                <c:pt idx="56">
                  <c:v>-116.91730121378461</c:v>
                </c:pt>
                <c:pt idx="57">
                  <c:v>-118.91795635730116</c:v>
                </c:pt>
                <c:pt idx="58">
                  <c:v>-120.91836978883438</c:v>
                </c:pt>
                <c:pt idx="59">
                  <c:v>-122.91863067194951</c:v>
                </c:pt>
                <c:pt idx="60">
                  <c:v>-124.91879528820152</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82.715771226441859</c:v>
                </c:pt>
                <c:pt idx="1">
                  <c:v>80.85863717732056</c:v>
                </c:pt>
                <c:pt idx="2">
                  <c:v>78.548611583360341</c:v>
                </c:pt>
                <c:pt idx="3">
                  <c:v>75.694550389296452</c:v>
                </c:pt>
                <c:pt idx="4">
                  <c:v>72.204324349701992</c:v>
                </c:pt>
                <c:pt idx="5">
                  <c:v>68.000886711785185</c:v>
                </c:pt>
                <c:pt idx="6">
                  <c:v>63.048971043653815</c:v>
                </c:pt>
                <c:pt idx="7">
                  <c:v>57.390226228055433</c:v>
                </c:pt>
                <c:pt idx="8">
                  <c:v>51.174413818572496</c:v>
                </c:pt>
                <c:pt idx="9">
                  <c:v>44.663701711414269</c:v>
                </c:pt>
                <c:pt idx="10">
                  <c:v>38.191346170085453</c:v>
                </c:pt>
                <c:pt idx="11">
                  <c:v>32.084372639643057</c:v>
                </c:pt>
                <c:pt idx="12">
                  <c:v>26.589951949175486</c:v>
                </c:pt>
                <c:pt idx="13">
                  <c:v>21.841876494407845</c:v>
                </c:pt>
                <c:pt idx="14">
                  <c:v>17.871005247611414</c:v>
                </c:pt>
                <c:pt idx="15">
                  <c:v>14.63856888418106</c:v>
                </c:pt>
                <c:pt idx="16">
                  <c:v>12.070505556438212</c:v>
                </c:pt>
                <c:pt idx="17">
                  <c:v>10.082286647966168</c:v>
                </c:pt>
                <c:pt idx="18">
                  <c:v>8.5929196867913493</c:v>
                </c:pt>
                <c:pt idx="19">
                  <c:v>7.5303469944844625</c:v>
                </c:pt>
                <c:pt idx="20">
                  <c:v>6.8302161829962218</c:v>
                </c:pt>
                <c:pt idx="21">
                  <c:v>6.4279434399701438</c:v>
                </c:pt>
                <c:pt idx="22">
                  <c:v>6.24041763384216</c:v>
                </c:pt>
                <c:pt idx="23">
                  <c:v>6.1267631207631128</c:v>
                </c:pt>
                <c:pt idx="24">
                  <c:v>5.80098745045533</c:v>
                </c:pt>
                <c:pt idx="25">
                  <c:v>4.6218458337737394</c:v>
                </c:pt>
                <c:pt idx="26">
                  <c:v>1.0275429514138692</c:v>
                </c:pt>
                <c:pt idx="27">
                  <c:v>-9.1328446263586986</c:v>
                </c:pt>
                <c:pt idx="28">
                  <c:v>-35.41212097202115</c:v>
                </c:pt>
                <c:pt idx="29">
                  <c:v>-73.557014423854042</c:v>
                </c:pt>
                <c:pt idx="30">
                  <c:v>-95.081618921036608</c:v>
                </c:pt>
                <c:pt idx="31">
                  <c:v>-104.06257308302605</c:v>
                </c:pt>
                <c:pt idx="32">
                  <c:v>-108.68010438122953</c:v>
                </c:pt>
                <c:pt idx="33">
                  <c:v>-111.96721603723068</c:v>
                </c:pt>
                <c:pt idx="34">
                  <c:v>-114.78714186781798</c:v>
                </c:pt>
                <c:pt idx="35">
                  <c:v>-117.14511758189428</c:v>
                </c:pt>
                <c:pt idx="36">
                  <c:v>-118.73903265837419</c:v>
                </c:pt>
                <c:pt idx="37">
                  <c:v>-119.26034855625785</c:v>
                </c:pt>
                <c:pt idx="38">
                  <c:v>-118.56753340327082</c:v>
                </c:pt>
                <c:pt idx="39">
                  <c:v>-116.75080846327934</c:v>
                </c:pt>
                <c:pt idx="40">
                  <c:v>-114.09795737481379</c:v>
                </c:pt>
                <c:pt idx="41">
                  <c:v>-110.9924130187578</c:v>
                </c:pt>
                <c:pt idx="42">
                  <c:v>-107.79791590737331</c:v>
                </c:pt>
                <c:pt idx="43">
                  <c:v>-104.78193073092397</c:v>
                </c:pt>
                <c:pt idx="44">
                  <c:v>-102.09618192012847</c:v>
                </c:pt>
                <c:pt idx="45">
                  <c:v>-99.797367417910934</c:v>
                </c:pt>
                <c:pt idx="46">
                  <c:v>-97.880995410378517</c:v>
                </c:pt>
                <c:pt idx="47">
                  <c:v>-96.3108671428067</c:v>
                </c:pt>
                <c:pt idx="48">
                  <c:v>-95.038778000702507</c:v>
                </c:pt>
                <c:pt idx="49">
                  <c:v>-94.015553585557058</c:v>
                </c:pt>
                <c:pt idx="50">
                  <c:v>-93.196283156271861</c:v>
                </c:pt>
                <c:pt idx="51">
                  <c:v>-92.542227972104442</c:v>
                </c:pt>
                <c:pt idx="52">
                  <c:v>-92.02103699329902</c:v>
                </c:pt>
                <c:pt idx="53">
                  <c:v>-91.606206954471574</c:v>
                </c:pt>
                <c:pt idx="54">
                  <c:v>-91.276277096339044</c:v>
                </c:pt>
                <c:pt idx="55">
                  <c:v>-91.013994360071663</c:v>
                </c:pt>
                <c:pt idx="56">
                  <c:v>-90.805550360789269</c:v>
                </c:pt>
                <c:pt idx="57">
                  <c:v>-90.639924541899816</c:v>
                </c:pt>
                <c:pt idx="58">
                  <c:v>-90.508336772357609</c:v>
                </c:pt>
                <c:pt idx="59">
                  <c:v>-90.403799604439286</c:v>
                </c:pt>
                <c:pt idx="60">
                  <c:v>-90.32075611999602</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-51.349191086794868</c:v>
                </c:pt>
                <c:pt idx="1">
                  <c:v>-49.390099844855882</c:v>
                </c:pt>
                <c:pt idx="2">
                  <c:v>-47.454156179937961</c:v>
                </c:pt>
                <c:pt idx="3">
                  <c:v>-45.553780808025827</c:v>
                </c:pt>
                <c:pt idx="4">
                  <c:v>-43.707134993547385</c:v>
                </c:pt>
                <c:pt idx="5">
                  <c:v>-41.939601764348851</c:v>
                </c:pt>
                <c:pt idx="6">
                  <c:v>-40.284283653539163</c:v>
                </c:pt>
                <c:pt idx="7">
                  <c:v>-38.780007910661098</c:v>
                </c:pt>
                <c:pt idx="8">
                  <c:v>-37.465360579166244</c:v>
                </c:pt>
                <c:pt idx="9">
                  <c:v>-36.369085955876329</c:v>
                </c:pt>
                <c:pt idx="10">
                  <c:v>-35.500659547261634</c:v>
                </c:pt>
                <c:pt idx="11">
                  <c:v>-34.846716753146303</c:v>
                </c:pt>
                <c:pt idx="12">
                  <c:v>-34.375826866759986</c:v>
                </c:pt>
                <c:pt idx="13">
                  <c:v>-34.048257213722316</c:v>
                </c:pt>
                <c:pt idx="14">
                  <c:v>-33.825032456008699</c:v>
                </c:pt>
                <c:pt idx="15">
                  <c:v>-33.673033005580336</c:v>
                </c:pt>
                <c:pt idx="16">
                  <c:v>-33.566203859549766</c:v>
                </c:pt>
                <c:pt idx="17">
                  <c:v>-33.484393560969814</c:v>
                </c:pt>
                <c:pt idx="18">
                  <c:v>-33.411158660758019</c:v>
                </c:pt>
                <c:pt idx="19">
                  <c:v>-33.331183881640904</c:v>
                </c:pt>
                <c:pt idx="20">
                  <c:v>-33.22738786604873</c:v>
                </c:pt>
                <c:pt idx="21">
                  <c:v>-33.077391515398816</c:v>
                </c:pt>
                <c:pt idx="22">
                  <c:v>-32.848709989042234</c:v>
                </c:pt>
                <c:pt idx="23">
                  <c:v>-32.491662936282978</c:v>
                </c:pt>
                <c:pt idx="24">
                  <c:v>-31.928537743722298</c:v>
                </c:pt>
                <c:pt idx="25">
                  <c:v>-31.037646509015033</c:v>
                </c:pt>
                <c:pt idx="26">
                  <c:v>-29.638561310291365</c:v>
                </c:pt>
                <c:pt idx="27">
                  <c:v>-27.566496530540544</c:v>
                </c:pt>
                <c:pt idx="28">
                  <c:v>-25.570527551343108</c:v>
                </c:pt>
                <c:pt idx="29">
                  <c:v>-27.10039552605474</c:v>
                </c:pt>
                <c:pt idx="30">
                  <c:v>-31.17700064214187</c:v>
                </c:pt>
                <c:pt idx="31">
                  <c:v>-34.861130557358074</c:v>
                </c:pt>
                <c:pt idx="32">
                  <c:v>-37.860497005631316</c:v>
                </c:pt>
                <c:pt idx="33">
                  <c:v>-40.378015421675315</c:v>
                </c:pt>
                <c:pt idx="34">
                  <c:v>-42.580656984899662</c:v>
                </c:pt>
                <c:pt idx="35">
                  <c:v>-44.563430300752344</c:v>
                </c:pt>
                <c:pt idx="36">
                  <c:v>-46.365271711409321</c:v>
                </c:pt>
                <c:pt idx="37">
                  <c:v>-47.987682901166949</c:v>
                </c:pt>
                <c:pt idx="38">
                  <c:v>-49.411735510165585</c:v>
                </c:pt>
                <c:pt idx="39">
                  <c:v>-50.614371169526677</c:v>
                </c:pt>
                <c:pt idx="40">
                  <c:v>-51.583119596479101</c:v>
                </c:pt>
                <c:pt idx="41">
                  <c:v>-52.325117660998359</c:v>
                </c:pt>
                <c:pt idx="42">
                  <c:v>-52.866901081305294</c:v>
                </c:pt>
                <c:pt idx="43">
                  <c:v>-53.246595381871543</c:v>
                </c:pt>
                <c:pt idx="44">
                  <c:v>-53.504229591257172</c:v>
                </c:pt>
                <c:pt idx="45">
                  <c:v>-53.674926824960643</c:v>
                </c:pt>
                <c:pt idx="46">
                  <c:v>-53.786150173906364</c:v>
                </c:pt>
                <c:pt idx="47">
                  <c:v>-53.857807031964356</c:v>
                </c:pt>
                <c:pt idx="48">
                  <c:v>-53.903629525745878</c:v>
                </c:pt>
                <c:pt idx="49">
                  <c:v>-53.932789955255799</c:v>
                </c:pt>
                <c:pt idx="50">
                  <c:v>-53.951289254014689</c:v>
                </c:pt>
                <c:pt idx="51">
                  <c:v>-53.963001821821599</c:v>
                </c:pt>
                <c:pt idx="52">
                  <c:v>-53.970408088624843</c:v>
                </c:pt>
                <c:pt idx="53">
                  <c:v>-53.97508757440778</c:v>
                </c:pt>
                <c:pt idx="54">
                  <c:v>-53.978042702982101</c:v>
                </c:pt>
                <c:pt idx="55">
                  <c:v>-53.979908288740958</c:v>
                </c:pt>
                <c:pt idx="56">
                  <c:v>-53.981085802483271</c:v>
                </c:pt>
                <c:pt idx="57">
                  <c:v>-53.981828926230399</c:v>
                </c:pt>
                <c:pt idx="58">
                  <c:v>-53.982297870453252</c:v>
                </c:pt>
                <c:pt idx="59">
                  <c:v>-53.982593780072747</c:v>
                </c:pt>
                <c:pt idx="60">
                  <c:v>-53.982780496700386</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82.735195768365699</c:v>
                </c:pt>
                <c:pt idx="1">
                  <c:v>80.883091226212983</c:v>
                </c:pt>
                <c:pt idx="2">
                  <c:v>78.579397405838904</c:v>
                </c:pt>
                <c:pt idx="3">
                  <c:v>75.73330744135616</c:v>
                </c:pt>
                <c:pt idx="4">
                  <c:v>72.25311658307352</c:v>
                </c:pt>
                <c:pt idx="5">
                  <c:v>68.062312485589857</c:v>
                </c:pt>
                <c:pt idx="6">
                  <c:v>63.1263014939071</c:v>
                </c:pt>
                <c:pt idx="7">
                  <c:v>57.487579462409883</c:v>
                </c:pt>
                <c:pt idx="8">
                  <c:v>51.296974210235646</c:v>
                </c:pt>
                <c:pt idx="9">
                  <c:v>44.817995965314147</c:v>
                </c:pt>
                <c:pt idx="10">
                  <c:v>38.385590852577572</c:v>
                </c:pt>
                <c:pt idx="11">
                  <c:v>32.328911658570711</c:v>
                </c:pt>
                <c:pt idx="12">
                  <c:v>26.897807240951476</c:v>
                </c:pt>
                <c:pt idx="13">
                  <c:v>22.229441162941278</c:v>
                </c:pt>
                <c:pt idx="14">
                  <c:v>18.358915905113466</c:v>
                </c:pt>
                <c:pt idx="15">
                  <c:v>15.25280332571935</c:v>
                </c:pt>
                <c:pt idx="16">
                  <c:v>12.843763578219482</c:v>
                </c:pt>
                <c:pt idx="17">
                  <c:v>11.055726256204853</c:v>
                </c:pt>
                <c:pt idx="18">
                  <c:v>9.8183385910900007</c:v>
                </c:pt>
                <c:pt idx="19">
                  <c:v>9.0729204451790721</c:v>
                </c:pt>
                <c:pt idx="20">
                  <c:v>8.7719267690605172</c:v>
                </c:pt>
                <c:pt idx="21">
                  <c:v>8.8718652371963014</c:v>
                </c:pt>
                <c:pt idx="22">
                  <c:v>9.3160426116948365</c:v>
                </c:pt>
                <c:pt idx="23">
                  <c:v>9.996573754772923</c:v>
                </c:pt>
                <c:pt idx="24">
                  <c:v>10.668468350979309</c:v>
                </c:pt>
                <c:pt idx="25">
                  <c:v>10.741053072019961</c:v>
                </c:pt>
                <c:pt idx="26">
                  <c:v>8.7141438588064126</c:v>
                </c:pt>
                <c:pt idx="27">
                  <c:v>0.51038993690277767</c:v>
                </c:pt>
                <c:pt idx="28">
                  <c:v>-23.338025973960484</c:v>
                </c:pt>
                <c:pt idx="29">
                  <c:v>-58.485098863576134</c:v>
                </c:pt>
                <c:pt idx="30">
                  <c:v>-76.353817906749299</c:v>
                </c:pt>
                <c:pt idx="31">
                  <c:v>-80.949604570917785</c:v>
                </c:pt>
                <c:pt idx="32">
                  <c:v>-80.43034291907</c:v>
                </c:pt>
                <c:pt idx="33">
                  <c:v>-77.891291140962238</c:v>
                </c:pt>
                <c:pt idx="34">
                  <c:v>-74.369913538110737</c:v>
                </c:pt>
                <c:pt idx="35">
                  <c:v>-70.152748449031463</c:v>
                </c:pt>
                <c:pt idx="36">
                  <c:v>-65.274551652088419</c:v>
                </c:pt>
                <c:pt idx="37">
                  <c:v>-59.738622478972317</c:v>
                </c:pt>
                <c:pt idx="38">
                  <c:v>-53.623126960385235</c:v>
                </c:pt>
                <c:pt idx="39">
                  <c:v>-47.122788179729831</c:v>
                </c:pt>
                <c:pt idx="40">
                  <c:v>-40.532219867209349</c:v>
                </c:pt>
                <c:pt idx="41">
                  <c:v>-34.178936797372259</c:v>
                </c:pt>
                <c:pt idx="42">
                  <c:v>-28.340665841797598</c:v>
                </c:pt>
                <c:pt idx="43">
                  <c:v>-23.191238472253829</c:v>
                </c:pt>
                <c:pt idx="44">
                  <c:v>-18.793641146020686</c:v>
                </c:pt>
                <c:pt idx="45">
                  <c:v>-15.126293068560388</c:v>
                </c:pt>
                <c:pt idx="46">
                  <c:v>-12.118416658660632</c:v>
                </c:pt>
                <c:pt idx="47">
                  <c:v>-9.6790354685956963</c:v>
                </c:pt>
                <c:pt idx="48">
                  <c:v>-7.7153466278805904</c:v>
                </c:pt>
                <c:pt idx="49">
                  <c:v>-6.1421983939611575</c:v>
                </c:pt>
                <c:pt idx="50">
                  <c:v>-4.8858234638355853</c:v>
                </c:pt>
                <c:pt idx="51">
                  <c:v>-3.8844210989175578</c:v>
                </c:pt>
                <c:pt idx="52">
                  <c:v>-3.0872508618177732</c:v>
                </c:pt>
                <c:pt idx="53">
                  <c:v>-2.4531668128058932</c:v>
                </c:pt>
                <c:pt idx="54">
                  <c:v>-1.9490593097445581</c:v>
                </c:pt>
                <c:pt idx="55">
                  <c:v>-1.5484133323117035</c:v>
                </c:pt>
                <c:pt idx="56">
                  <c:v>-1.2300589827554371</c:v>
                </c:pt>
                <c:pt idx="57">
                  <c:v>-0.97712600324852295</c:v>
                </c:pt>
                <c:pt idx="58">
                  <c:v>-0.77618655514170798</c:v>
                </c:pt>
                <c:pt idx="59">
                  <c:v>-0.61656082155381253</c:v>
                </c:pt>
                <c:pt idx="60">
                  <c:v>-0.48975864867790897</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5.5039052238163482</c:v>
                </c:pt>
                <c:pt idx="1">
                  <c:v>5.5039084864145504</c:v>
                </c:pt>
                <c:pt idx="2">
                  <c:v>5.5039140062549743</c:v>
                </c:pt>
                <c:pt idx="3">
                  <c:v>5.5039218002433863</c:v>
                </c:pt>
                <c:pt idx="4">
                  <c:v>5.503931892274383</c:v>
                </c:pt>
                <c:pt idx="5">
                  <c:v>5.5039443134100008</c:v>
                </c:pt>
                <c:pt idx="6">
                  <c:v>5.5039591021135914</c:v>
                </c:pt>
                <c:pt idx="7">
                  <c:v>5.5039763045424905</c:v>
                </c:pt>
                <c:pt idx="8">
                  <c:v>5.5039959749036633</c:v>
                </c:pt>
                <c:pt idx="9">
                  <c:v>5.5040181758772242</c:v>
                </c:pt>
                <c:pt idx="10">
                  <c:v>5.5040429791145247</c:v>
                </c:pt>
                <c:pt idx="11">
                  <c:v>5.5040704658179385</c:v>
                </c:pt>
                <c:pt idx="12">
                  <c:v>5.5041007274116698</c:v>
                </c:pt>
                <c:pt idx="13">
                  <c:v>5.504133866313925</c:v>
                </c:pt>
                <c:pt idx="14">
                  <c:v>5.5041699968232782</c:v>
                </c:pt>
                <c:pt idx="15">
                  <c:v>5.5042092461339971</c:v>
                </c:pt>
                <c:pt idx="16">
                  <c:v>5.5042517554979558</c:v>
                </c:pt>
                <c:pt idx="17">
                  <c:v>5.5042976815541182</c:v>
                </c:pt>
                <c:pt idx="18">
                  <c:v>5.5043471978498566</c:v>
                </c:pt>
                <c:pt idx="19">
                  <c:v>5.504400496583969</c:v>
                </c:pt>
                <c:pt idx="20">
                  <c:v>5.5044577906057537</c:v>
                </c:pt>
                <c:pt idx="21">
                  <c:v>5.5045193157120842</c:v>
                </c:pt>
                <c:pt idx="22">
                  <c:v>5.5045853332920984</c:v>
                </c:pt>
                <c:pt idx="23">
                  <c:v>5.5046561333796005</c:v>
                </c:pt>
                <c:pt idx="24">
                  <c:v>5.504732038185268</c:v>
                </c:pt>
                <c:pt idx="25">
                  <c:v>5.5048134061962894</c:v>
                </c:pt>
                <c:pt idx="26">
                  <c:v>5.5049006369500901</c:v>
                </c:pt>
                <c:pt idx="27">
                  <c:v>5.5049941766121764</c:v>
                </c:pt>
                <c:pt idx="28">
                  <c:v>5.5050945245185163</c:v>
                </c:pt>
                <c:pt idx="29">
                  <c:v>5.5052022408802044</c:v>
                </c:pt>
                <c:pt idx="30">
                  <c:v>5.5053179558961416</c:v>
                </c:pt>
                <c:pt idx="31">
                  <c:v>5.5054423805813268</c:v>
                </c:pt>
                <c:pt idx="32">
                  <c:v>5.5055763196971839</c:v>
                </c:pt>
                <c:pt idx="33">
                  <c:v>5.5057206872740041</c:v>
                </c:pt>
                <c:pt idx="34">
                  <c:v>5.5058765253501711</c:v>
                </c:pt>
                <c:pt idx="35">
                  <c:v>5.506045026731635</c:v>
                </c:pt>
                <c:pt idx="36">
                  <c:v>5.5062275628129349</c:v>
                </c:pt>
                <c:pt idx="37">
                  <c:v>5.5064257178215703</c:v>
                </c:pt>
                <c:pt idx="38">
                  <c:v>5.5066413312824132</c:v>
                </c:pt>
                <c:pt idx="39">
                  <c:v>5.5068765510981876</c:v>
                </c:pt>
                <c:pt idx="40">
                  <c:v>5.5071339004743249</c:v>
                </c:pt>
                <c:pt idx="41">
                  <c:v>5.5074163630896322</c:v>
                </c:pt>
                <c:pt idx="42">
                  <c:v>5.5077274925895674</c:v>
                </c:pt>
                <c:pt idx="43">
                  <c:v>5.5080715549073425</c:v>
                </c:pt>
                <c:pt idx="44">
                  <c:v>5.5084537154954818</c:v>
                </c:pt>
                <c:pt idx="45">
                  <c:v>5.5088802889141455</c:v>
                </c:pt>
                <c:pt idx="46">
                  <c:v>5.5093590764221183</c:v>
                </c:pt>
                <c:pt idx="47">
                  <c:v>5.5098998300210864</c:v>
                </c:pt>
                <c:pt idx="48">
                  <c:v>5.5105149018770438</c:v>
                </c:pt>
                <c:pt idx="49">
                  <c:v>5.5112201716526279</c:v>
                </c:pt>
                <c:pt idx="50">
                  <c:v>5.5120364011081771</c:v>
                </c:pt>
                <c:pt idx="51">
                  <c:v>5.5129912646619426</c:v>
                </c:pt>
                <c:pt idx="52">
                  <c:v>5.5141224849573192</c:v>
                </c:pt>
                <c:pt idx="53">
                  <c:v>5.5154828445860602</c:v>
                </c:pt>
                <c:pt idx="54">
                  <c:v>5.5171485278561061</c:v>
                </c:pt>
                <c:pt idx="55">
                  <c:v>5.519233693318979</c:v>
                </c:pt>
                <c:pt idx="56">
                  <c:v>5.5219174727217268</c:v>
                </c:pt>
                <c:pt idx="57">
                  <c:v>5.5254977881970921</c:v>
                </c:pt>
                <c:pt idx="58">
                  <c:v>5.5305091643311837</c:v>
                </c:pt>
                <c:pt idx="59">
                  <c:v>5.5380149567808967</c:v>
                </c:pt>
                <c:pt idx="60">
                  <c:v>5.5504721148780556</c:v>
                </c:pt>
                <c:pt idx="61">
                  <c:v>5.5750942151357616</c:v>
                </c:pt>
                <c:pt idx="62">
                  <c:v>5.6455440394796188</c:v>
                </c:pt>
                <c:pt idx="63">
                  <c:v>7.0692775105932739</c:v>
                </c:pt>
                <c:pt idx="64">
                  <c:v>8.3548088897578996</c:v>
                </c:pt>
                <c:pt idx="65">
                  <c:v>8.425263807490083</c:v>
                </c:pt>
                <c:pt idx="66">
                  <c:v>8.4498868508846865</c:v>
                </c:pt>
                <c:pt idx="67">
                  <c:v>8.4623443390735336</c:v>
                </c:pt>
                <c:pt idx="68">
                  <c:v>8.4698502843073271</c:v>
                </c:pt>
                <c:pt idx="69">
                  <c:v>8.4748617434348308</c:v>
                </c:pt>
                <c:pt idx="70">
                  <c:v>8.4784421089523807</c:v>
                </c:pt>
                <c:pt idx="71">
                  <c:v>8.4811259208342662</c:v>
                </c:pt>
                <c:pt idx="72">
                  <c:v>8.4832111085645678</c:v>
                </c:pt>
                <c:pt idx="73">
                  <c:v>8.4848768077622196</c:v>
                </c:pt>
                <c:pt idx="74">
                  <c:v>8.4862371791754168</c:v>
                </c:pt>
                <c:pt idx="75">
                  <c:v>8.4873684084337206</c:v>
                </c:pt>
                <c:pt idx="76">
                  <c:v>8.4883232789625733</c:v>
                </c:pt>
                <c:pt idx="77">
                  <c:v>8.4891395139525123</c:v>
                </c:pt>
                <c:pt idx="78">
                  <c:v>8.4898447881927925</c:v>
                </c:pt>
                <c:pt idx="79">
                  <c:v>8.4904598637026201</c:v>
                </c:pt>
                <c:pt idx="80">
                  <c:v>8.491000620329654</c:v>
                </c:pt>
                <c:pt idx="81">
                  <c:v>8.4914794103750424</c:v>
                </c:pt>
                <c:pt idx="82">
                  <c:v>8.4919059859409494</c:v>
                </c:pt>
                <c:pt idx="83">
                  <c:v>8.4922881483622135</c:v>
                </c:pt>
                <c:pt idx="84">
                  <c:v>8.4926322122573605</c:v>
                </c:pt>
                <c:pt idx="85">
                  <c:v>8.4929433431243062</c:v>
                </c:pt>
                <c:pt idx="86">
                  <c:v>8.493225806932081</c:v>
                </c:pt>
                <c:pt idx="87">
                  <c:v>8.4934831573545875</c:v>
                </c:pt>
                <c:pt idx="88">
                  <c:v>8.4937183780935186</c:v>
                </c:pt>
                <c:pt idx="89">
                  <c:v>8.4939339923728809</c:v>
                </c:pt>
                <c:pt idx="90">
                  <c:v>8.4941321481106193</c:v>
                </c:pt>
                <c:pt idx="91">
                  <c:v>8.4943146848441362</c:v>
                </c:pt>
                <c:pt idx="92">
                  <c:v>8.4944831868112995</c:v>
                </c:pt>
                <c:pt idx="93">
                  <c:v>8.4946390254154167</c:v>
                </c:pt>
                <c:pt idx="94">
                  <c:v>8.4947833934697403</c:v>
                </c:pt>
                <c:pt idx="95">
                  <c:v>8.4949173330188419</c:v>
                </c:pt>
                <c:pt idx="96">
                  <c:v>8.4950417580982691</c:v>
                </c:pt>
                <c:pt idx="97">
                  <c:v>8.495157473474011</c:v>
                </c:pt>
                <c:pt idx="98">
                  <c:v>8.4952651901649183</c:v>
                </c:pt>
                <c:pt idx="99">
                  <c:v>8.4953655383732229</c:v>
                </c:pt>
                <c:pt idx="100">
                  <c:v>8.4954590783128943</c:v>
                </c:pt>
                <c:pt idx="101">
                  <c:v>8.4955463093224513</c:v>
                </c:pt>
                <c:pt idx="102">
                  <c:v>8.4956276775696153</c:v>
                </c:pt>
                <c:pt idx="103">
                  <c:v>8.4957035825937002</c:v>
                </c:pt>
                <c:pt idx="104">
                  <c:v>8.4957743828836296</c:v>
                </c:pt>
                <c:pt idx="105">
                  <c:v>8.4958404006515611</c:v>
                </c:pt>
                <c:pt idx="106">
                  <c:v>8.4959019259326212</c:v>
                </c:pt>
                <c:pt idx="107">
                  <c:v>8.495959220117129</c:v>
                </c:pt>
                <c:pt idx="108">
                  <c:v>8.4960125190029991</c:v>
                </c:pt>
                <c:pt idx="109">
                  <c:v>8.4960620354404508</c:v>
                </c:pt>
                <c:pt idx="110">
                  <c:v>8.4961079616291268</c:v>
                </c:pt>
                <c:pt idx="111">
                  <c:v>8.4961504711171827</c:v>
                </c:pt>
                <c:pt idx="112">
                  <c:v>8.496189720544189</c:v>
                </c:pt>
                <c:pt idx="113">
                  <c:v>8.4962258511626576</c:v>
                </c:pt>
                <c:pt idx="114">
                  <c:v>8.496258990167405</c:v>
                </c:pt>
                <c:pt idx="115">
                  <c:v>8.4962892518574993</c:v>
                </c:pt>
                <c:pt idx="116">
                  <c:v>8.4963167386515881</c:v>
                </c:pt>
                <c:pt idx="117">
                  <c:v>8.4963415419742496</c:v>
                </c:pt>
                <c:pt idx="118">
                  <c:v>8.4963637430282883</c:v>
                </c:pt>
                <c:pt idx="119">
                  <c:v>8.49638341346534</c:v>
                </c:pt>
                <c:pt idx="120">
                  <c:v>8.4964006159658592</c:v>
                </c:pt>
                <c:pt idx="121">
                  <c:v>8.4964154047370268</c:v>
                </c:pt>
                <c:pt idx="122">
                  <c:v>8.4964278259364825</c:v>
                </c:pt>
                <c:pt idx="123">
                  <c:v>8.4964379180278105</c:v>
                </c:pt>
                <c:pt idx="124">
                  <c:v>8.4964457120732391</c:v>
                </c:pt>
                <c:pt idx="125">
                  <c:v>8.4964512319675745</c:v>
                </c:pt>
                <c:pt idx="126">
                  <c:v>8.496454494616744</c:v>
                </c:pt>
                <c:pt idx="127">
                  <c:v>8.4964555100634094</c:v>
                </c:pt>
                <c:pt idx="128">
                  <c:v>8.4964542815614301</c:v>
                </c:pt>
                <c:pt idx="129">
                  <c:v>8.4964508056000909</c:v>
                </c:pt>
                <c:pt idx="130">
                  <c:v>8.4964450718786235</c:v>
                </c:pt>
                <c:pt idx="131">
                  <c:v>8.4964370632305126</c:v>
                </c:pt>
                <c:pt idx="132">
                  <c:v>8.4964267554965964</c:v>
                </c:pt>
                <c:pt idx="133">
                  <c:v>8.4964141173451644</c:v>
                </c:pt>
                <c:pt idx="134">
                  <c:v>8.4963991100367426</c:v>
                </c:pt>
                <c:pt idx="135">
                  <c:v>8.4963816871298725</c:v>
                </c:pt>
                <c:pt idx="136">
                  <c:v>8.496361794124125</c:v>
                </c:pt>
                <c:pt idx="137">
                  <c:v>8.4963393680347785</c:v>
                </c:pt>
                <c:pt idx="138">
                  <c:v>8.496314336893052</c:v>
                </c:pt>
                <c:pt idx="139">
                  <c:v>8.4962866191644135</c:v>
                </c:pt>
                <c:pt idx="140">
                  <c:v>8.4962561230757139</c:v>
                </c:pt>
                <c:pt idx="141">
                  <c:v>8.4962227458407202</c:v>
                </c:pt>
                <c:pt idx="142">
                  <c:v>8.4961863727713141</c:v>
                </c:pt>
                <c:pt idx="143">
                  <c:v>8.4961468762592887</c:v>
                </c:pt>
                <c:pt idx="144">
                  <c:v>8.4961041146114447</c:v>
                </c:pt>
                <c:pt idx="145">
                  <c:v>8.4960579307166899</c:v>
                </c:pt>
                <c:pt idx="146">
                  <c:v>8.4960081505206766</c:v>
                </c:pt>
                <c:pt idx="147">
                  <c:v>8.4959545812786157</c:v>
                </c:pt>
                <c:pt idx="148">
                  <c:v>8.4958970095511415</c:v>
                </c:pt>
                <c:pt idx="149">
                  <c:v>8.4958351989016538</c:v>
                </c:pt>
                <c:pt idx="150">
                  <c:v>8.4957688872451627</c:v>
                </c:pt>
                <c:pt idx="151">
                  <c:v>8.4956977837885823</c:v>
                </c:pt>
                <c:pt idx="152">
                  <c:v>8.4956215654900298</c:v>
                </c:pt>
                <c:pt idx="153">
                  <c:v>8.4955398729493918</c:v>
                </c:pt>
                <c:pt idx="154">
                  <c:v>8.4954523056233153</c:v>
                </c:pt>
                <c:pt idx="155">
                  <c:v>8.4953584162340725</c:v>
                </c:pt>
                <c:pt idx="156">
                  <c:v>8.4952577042117117</c:v>
                </c:pt>
                <c:pt idx="157">
                  <c:v>8.4951496079713387</c:v>
                </c:pt>
                <c:pt idx="158">
                  <c:v>8.4950334957788112</c:v>
                </c:pt>
                <c:pt idx="159">
                  <c:v>8.4949086548971611</c:v>
                </c:pt>
                <c:pt idx="160">
                  <c:v>8.4947742786256963</c:v>
                </c:pt>
                <c:pt idx="161">
                  <c:v>8.4946294507411899</c:v>
                </c:pt>
                <c:pt idx="162">
                  <c:v>8.4944731267147766</c:v>
                </c:pt>
                <c:pt idx="163">
                  <c:v>8.4943041108990176</c:v>
                </c:pt>
                <c:pt idx="164">
                  <c:v>8.4941210286415281</c:v>
                </c:pt>
                <c:pt idx="165">
                  <c:v>8.4939222919605619</c:v>
                </c:pt>
                <c:pt idx="166">
                  <c:v>8.4937060569808445</c:v>
                </c:pt>
                <c:pt idx="167">
                  <c:v>8.4934701707287878</c:v>
                </c:pt>
                <c:pt idx="168">
                  <c:v>8.4932121040506861</c:v>
                </c:pt>
                <c:pt idx="169">
                  <c:v>8.4929288662424458</c:v>
                </c:pt>
                <c:pt idx="170">
                  <c:v>8.4926168952994274</c:v>
                </c:pt>
                <c:pt idx="171">
                  <c:v>8.4922719152616484</c:v>
                </c:pt>
                <c:pt idx="172">
                  <c:v>8.4918887485429178</c:v>
                </c:pt>
                <c:pt idx="173">
                  <c:v>8.491461065756793</c:v>
                </c:pt>
                <c:pt idx="174">
                  <c:v>8.4909810473329994</c:v>
                </c:pt>
                <c:pt idx="175">
                  <c:v>8.4904389183831199</c:v>
                </c:pt>
                <c:pt idx="176">
                  <c:v>8.4898222977529514</c:v>
                </c:pt>
                <c:pt idx="177">
                  <c:v>8.4891152685092717</c:v>
                </c:pt>
                <c:pt idx="178">
                  <c:v>8.4882970201506502</c:v>
                </c:pt>
                <c:pt idx="179">
                  <c:v>8.4873398132635298</c:v>
                </c:pt>
                <c:pt idx="180">
                  <c:v>8.4862058365597441</c:v>
                </c:pt>
                <c:pt idx="181">
                  <c:v>8.4848421833162782</c:v>
                </c:pt>
                <c:pt idx="182">
                  <c:v>8.4831724898701495</c:v>
                </c:pt>
                <c:pt idx="183">
                  <c:v>8.4810823285316772</c:v>
                </c:pt>
                <c:pt idx="184">
                  <c:v>8.4783921444079073</c:v>
                </c:pt>
                <c:pt idx="185">
                  <c:v>8.4748033096532431</c:v>
                </c:pt>
                <c:pt idx="186">
                  <c:v>8.4697800282554603</c:v>
                </c:pt>
                <c:pt idx="187">
                  <c:v>8.4622563984646959</c:v>
                </c:pt>
                <c:pt idx="188">
                  <c:v>8.4497695184823058</c:v>
                </c:pt>
                <c:pt idx="189">
                  <c:v>8.4250878933053368</c:v>
                </c:pt>
                <c:pt idx="190">
                  <c:v>8.3544584097838239</c:v>
                </c:pt>
                <c:pt idx="191">
                  <c:v>7.0232183696178137</c:v>
                </c:pt>
                <c:pt idx="192">
                  <c:v>5.6459008569084057</c:v>
                </c:pt>
                <c:pt idx="193">
                  <c:v>5.575271713082298</c:v>
                </c:pt>
                <c:pt idx="194">
                  <c:v>5.5505901508099029</c:v>
                </c:pt>
                <c:pt idx="195">
                  <c:v>5.5381032928431688</c:v>
                </c:pt>
                <c:pt idx="196">
                  <c:v>5.5305796732416503</c:v>
                </c:pt>
                <c:pt idx="197">
                  <c:v>5.5255563973777759</c:v>
                </c:pt>
                <c:pt idx="198">
                  <c:v>5.5219675659588718</c:v>
                </c:pt>
                <c:pt idx="199">
                  <c:v>5.5192773839991327</c:v>
                </c:pt>
                <c:pt idx="200">
                  <c:v>5.5171872241432469</c:v>
                </c:pt>
                <c:pt idx="201">
                  <c:v>5.5155175317565064</c:v>
                </c:pt>
                <c:pt idx="202">
                  <c:v>5.514153879295792</c:v>
                </c:pt>
                <c:pt idx="203">
                  <c:v>5.5130199031861995</c:v>
                </c:pt>
                <c:pt idx="204">
                  <c:v>5.5120626967603794</c:v>
                </c:pt>
                <c:pt idx="205">
                  <c:v>5.5112444487665808</c:v>
                </c:pt>
                <c:pt idx="206">
                  <c:v>5.5105374198160524</c:v>
                </c:pt>
                <c:pt idx="207">
                  <c:v>5.5099207994246191</c:v>
                </c:pt>
                <c:pt idx="208">
                  <c:v>5.5093786706713708</c:v>
                </c:pt>
                <c:pt idx="209">
                  <c:v>5.5088986524111139</c:v>
                </c:pt>
                <c:pt idx="210">
                  <c:v>5.5084709697621355</c:v>
                </c:pt>
                <c:pt idx="211">
                  <c:v>5.5080878031591949</c:v>
                </c:pt>
                <c:pt idx="212">
                  <c:v>5.5077428232197754</c:v>
                </c:pt>
                <c:pt idx="213">
                  <c:v>5.5074308523606907</c:v>
                </c:pt>
                <c:pt idx="214">
                  <c:v>5.5071476146243299</c:v>
                </c:pt>
                <c:pt idx="215">
                  <c:v>5.506889548007976</c:v>
                </c:pt>
                <c:pt idx="216">
                  <c:v>5.5066536618089934</c:v>
                </c:pt>
                <c:pt idx="217">
                  <c:v>5.506437426874963</c:v>
                </c:pt>
                <c:pt idx="218">
                  <c:v>5.5062386902332241</c:v>
                </c:pt>
                <c:pt idx="219">
                  <c:v>5.5060556080093832</c:v>
                </c:pt>
                <c:pt idx="220">
                  <c:v>5.5058865922223319</c:v>
                </c:pt>
                <c:pt idx="221">
                  <c:v>5.5057302682203471</c:v>
                </c:pt>
                <c:pt idx="222">
                  <c:v>5.5055854403563735</c:v>
                </c:pt>
                <c:pt idx="223">
                  <c:v>5.5054510641019219</c:v>
                </c:pt>
                <c:pt idx="224">
                  <c:v>5.5053262232341726</c:v>
                </c:pt>
                <c:pt idx="225">
                  <c:v>5.5052101110526959</c:v>
                </c:pt>
                <c:pt idx="226">
                  <c:v>5.505102014820725</c:v>
                </c:pt>
                <c:pt idx="227">
                  <c:v>5.5050013028043621</c:v>
                </c:pt>
                <c:pt idx="228">
                  <c:v>5.504907413418838</c:v>
                </c:pt>
                <c:pt idx="229">
                  <c:v>5.5048198460944029</c:v>
                </c:pt>
                <c:pt idx="230">
                  <c:v>5.5047381535534177</c:v>
                </c:pt>
                <c:pt idx="231">
                  <c:v>5.5046619352526189</c:v>
                </c:pt>
                <c:pt idx="232">
                  <c:v>5.5045908317919992</c:v>
                </c:pt>
                <c:pt idx="233">
                  <c:v>5.5045245201297339</c:v>
                </c:pt>
                <c:pt idx="234">
                  <c:v>5.5044627094727803</c:v>
                </c:pt>
                <c:pt idx="235">
                  <c:v>5.5044051377362289</c:v>
                </c:pt>
                <c:pt idx="236">
                  <c:v>5.5043515684835054</c:v>
                </c:pt>
                <c:pt idx="237">
                  <c:v>5.5043017882752565</c:v>
                </c:pt>
                <c:pt idx="238">
                  <c:v>5.5042556043666764</c:v>
                </c:pt>
                <c:pt idx="239">
                  <c:v>5.5042128427034704</c:v>
                </c:pt>
                <c:pt idx="240">
                  <c:v>5.504173346174543</c:v>
                </c:pt>
                <c:pt idx="241">
                  <c:v>5.5041369730866441</c:v>
                </c:pt>
                <c:pt idx="242">
                  <c:v>5.5041035958315865</c:v>
                </c:pt>
                <c:pt idx="243">
                  <c:v>5.5040730997211913</c:v>
                </c:pt>
                <c:pt idx="244">
                  <c:v>5.5040453819692319</c:v>
                </c:pt>
                <c:pt idx="245">
                  <c:v>5.5040203508025218</c:v>
                </c:pt>
                <c:pt idx="246">
                  <c:v>5.5039979246864448</c:v>
                </c:pt>
                <c:pt idx="247">
                  <c:v>5.5039780316522267</c:v>
                </c:pt>
                <c:pt idx="248">
                  <c:v>5.5039606087150297</c:v>
                </c:pt>
                <c:pt idx="249">
                  <c:v>5.5039456013743511</c:v>
                </c:pt>
                <c:pt idx="250">
                  <c:v>5.5039329631887242</c:v>
                </c:pt>
                <c:pt idx="251">
                  <c:v>5.5039226554185028</c:v>
                </c:pt>
                <c:pt idx="252">
                  <c:v>5.5039146467319604</c:v>
                </c:pt>
                <c:pt idx="253">
                  <c:v>5.503908912969802</c:v>
                </c:pt>
                <c:pt idx="254">
                  <c:v>5.5039054369654128</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1.4203380047437245E-2</c:v>
                </c:pt>
                <c:pt idx="2">
                  <c:v>5.8698471704109592E-2</c:v>
                </c:pt>
                <c:pt idx="3">
                  <c:v>0.13944201876838389</c:v>
                </c:pt>
                <c:pt idx="4">
                  <c:v>0.26704291069494368</c:v>
                </c:pt>
                <c:pt idx="5">
                  <c:v>0.45566165485108984</c:v>
                </c:pt>
                <c:pt idx="6">
                  <c:v>0.71296842221149503</c:v>
                </c:pt>
                <c:pt idx="7">
                  <c:v>1.0085735257270934</c:v>
                </c:pt>
                <c:pt idx="8">
                  <c:v>1.2488897443755687</c:v>
                </c:pt>
                <c:pt idx="9">
                  <c:v>1.3569733309552929</c:v>
                </c:pt>
                <c:pt idx="10">
                  <c:v>1.3580200139896648</c:v>
                </c:pt>
                <c:pt idx="11">
                  <c:v>1.3130602175588499</c:v>
                </c:pt>
                <c:pt idx="12">
                  <c:v>1.2581861579505342</c:v>
                </c:pt>
                <c:pt idx="13">
                  <c:v>1.2067398988152258</c:v>
                </c:pt>
                <c:pt idx="14">
                  <c:v>1.1620437302890185</c:v>
                </c:pt>
                <c:pt idx="15">
                  <c:v>1.1240213422844851</c:v>
                </c:pt>
                <c:pt idx="16">
                  <c:v>1.0916868807256777</c:v>
                </c:pt>
                <c:pt idx="17">
                  <c:v>1.0639641233185817</c:v>
                </c:pt>
                <c:pt idx="18">
                  <c:v>1.0399182679077417</c:v>
                </c:pt>
                <c:pt idx="19">
                  <c:v>1.018794618467006</c:v>
                </c:pt>
                <c:pt idx="20">
                  <c:v>1</c:v>
                </c:pt>
                <c:pt idx="21">
                  <c:v>0.98307208470096763</c:v>
                </c:pt>
                <c:pt idx="22">
                  <c:v>0.96765058374631607</c:v>
                </c:pt>
                <c:pt idx="23">
                  <c:v>0.95345369585640882</c:v>
                </c:pt>
                <c:pt idx="24">
                  <c:v>0.94025982467724212</c:v>
                </c:pt>
                <c:pt idx="25">
                  <c:v>0.92789367267581468</c:v>
                </c:pt>
                <c:pt idx="26">
                  <c:v>0.91621573118041855</c:v>
                </c:pt>
                <c:pt idx="27">
                  <c:v>0.90511433276289543</c:v>
                </c:pt>
                <c:pt idx="28">
                  <c:v>0.89449961625968832</c:v>
                </c:pt>
                <c:pt idx="29">
                  <c:v>0.8842989164795455</c:v>
                </c:pt>
                <c:pt idx="30">
                  <c:v>0.87445321777555796</c:v>
                </c:pt>
                <c:pt idx="31">
                  <c:v>0.86491440602139269</c:v>
                </c:pt>
                <c:pt idx="32">
                  <c:v>0.85564312359354966</c:v>
                </c:pt>
                <c:pt idx="33">
                  <c:v>0.84660708301032217</c:v>
                </c:pt>
                <c:pt idx="34">
                  <c:v>0.83777973201238642</c:v>
                </c:pt>
                <c:pt idx="35">
                  <c:v>0.82913918993955216</c:v>
                </c:pt>
                <c:pt idx="36">
                  <c:v>0.82066739507600528</c:v>
                </c:pt>
                <c:pt idx="37">
                  <c:v>0.81234941722633791</c:v>
                </c:pt>
                <c:pt idx="38">
                  <c:v>0.80417290059386592</c:v>
                </c:pt>
                <c:pt idx="39">
                  <c:v>0.7961276100948258</c:v>
                </c:pt>
                <c:pt idx="40">
                  <c:v>0.78820506029683413</c:v>
                </c:pt>
                <c:pt idx="41">
                  <c:v>0.78039821074884974</c:v>
                </c:pt>
                <c:pt idx="42">
                  <c:v>0.77270121495662036</c:v>
                </c:pt>
                <c:pt idx="43">
                  <c:v>0.76510921293076928</c:v>
                </c:pt>
                <c:pt idx="44">
                  <c:v>0.75761815929785048</c:v>
                </c:pt>
                <c:pt idx="45">
                  <c:v>0.75022468056743952</c:v>
                </c:pt>
                <c:pt idx="46">
                  <c:v>0.74292595640133552</c:v>
                </c:pt>
                <c:pt idx="47">
                  <c:v>0.73571962071654051</c:v>
                </c:pt>
                <c:pt idx="48">
                  <c:v>0.72860367923361458</c:v>
                </c:pt>
                <c:pt idx="49">
                  <c:v>0.72157644070270044</c:v>
                </c:pt>
                <c:pt idx="50">
                  <c:v>0.71463645953630051</c:v>
                </c:pt>
                <c:pt idx="51">
                  <c:v>0.70778248797759724</c:v>
                </c:pt>
                <c:pt idx="52">
                  <c:v>0.70101343625637447</c:v>
                </c:pt>
                <c:pt idx="53">
                  <c:v>0.69432833944735362</c:v>
                </c:pt>
                <c:pt idx="54">
                  <c:v>0.68772632996030281</c:v>
                </c:pt>
                <c:pt idx="55">
                  <c:v>0.6812066147672754</c:v>
                </c:pt>
                <c:pt idx="56">
                  <c:v>0.67476845661732332</c:v>
                </c:pt>
                <c:pt idx="57">
                  <c:v>0.66841115860888356</c:v>
                </c:pt>
                <c:pt idx="58">
                  <c:v>0.66213405158965066</c:v>
                </c:pt>
                <c:pt idx="59">
                  <c:v>0.65593648393661064</c:v>
                </c:pt>
                <c:pt idx="60">
                  <c:v>0.64981781333827571</c:v>
                </c:pt>
                <c:pt idx="61">
                  <c:v>0.64377740025925789</c:v>
                </c:pt>
                <c:pt idx="62">
                  <c:v>0.63781460281619329</c:v>
                </c:pt>
                <c:pt idx="63">
                  <c:v>0.63192877283522875</c:v>
                </c:pt>
                <c:pt idx="64">
                  <c:v>0.62611925289607007</c:v>
                </c:pt>
                <c:pt idx="65">
                  <c:v>0.62038537419708073</c:v>
                </c:pt>
                <c:pt idx="66">
                  <c:v>0.61472645510091706</c:v>
                </c:pt>
                <c:pt idx="67">
                  <c:v>0.60914180024141062</c:v>
                </c:pt>
                <c:pt idx="68">
                  <c:v>0.60363070009053688</c:v>
                </c:pt>
                <c:pt idx="69">
                  <c:v>0.5981924308996408</c:v>
                </c:pt>
                <c:pt idx="70">
                  <c:v>0.59282625494228469</c:v>
                </c:pt>
                <c:pt idx="71">
                  <c:v>0.5875314209972865</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1.1628571428571428</c:v>
                </c:pt>
                <c:pt idx="1">
                  <c:v>1.1628571428571428</c:v>
                </c:pt>
                <c:pt idx="2">
                  <c:v>1.1628571428571428</c:v>
                </c:pt>
                <c:pt idx="3">
                  <c:v>1.1628571428571428</c:v>
                </c:pt>
                <c:pt idx="4">
                  <c:v>1.1628571428571428</c:v>
                </c:pt>
                <c:pt idx="5">
                  <c:v>1.1628571428571428</c:v>
                </c:pt>
                <c:pt idx="6">
                  <c:v>1.1628571428571428</c:v>
                </c:pt>
                <c:pt idx="7">
                  <c:v>1.1628571428571428</c:v>
                </c:pt>
                <c:pt idx="8">
                  <c:v>1.1628571428571428</c:v>
                </c:pt>
                <c:pt idx="11">
                  <c:v>1.1628571428571428</c:v>
                </c:pt>
                <c:pt idx="12">
                  <c:v>1.1628571428571428</c:v>
                </c:pt>
                <c:pt idx="15">
                  <c:v>1.1628571428571428</c:v>
                </c:pt>
                <c:pt idx="16">
                  <c:v>1.1628571428571428</c:v>
                </c:pt>
                <c:pt idx="17">
                  <c:v>1.1628571428571428</c:v>
                </c:pt>
                <c:pt idx="18">
                  <c:v>1.1628571428571428</c:v>
                </c:pt>
                <c:pt idx="19">
                  <c:v>1.1628571428571428</c:v>
                </c:pt>
                <c:pt idx="20">
                  <c:v>1.1628571428571428</c:v>
                </c:pt>
                <c:pt idx="21">
                  <c:v>1.1628571428571428</c:v>
                </c:pt>
                <c:pt idx="22">
                  <c:v>1.1628571428571428</c:v>
                </c:pt>
                <c:pt idx="23">
                  <c:v>1.1628571428571428</c:v>
                </c:pt>
                <c:pt idx="24">
                  <c:v>1.1628571428571428</c:v>
                </c:pt>
                <c:pt idx="25">
                  <c:v>1.1628571428571428</c:v>
                </c:pt>
                <c:pt idx="26">
                  <c:v>1.1628571428571428</c:v>
                </c:pt>
                <c:pt idx="27">
                  <c:v>1.1628571428571428</c:v>
                </c:pt>
                <c:pt idx="28">
                  <c:v>1.1628571428571428</c:v>
                </c:pt>
                <c:pt idx="29">
                  <c:v>1.1628571428571428</c:v>
                </c:pt>
                <c:pt idx="30">
                  <c:v>1.1628571428571428</c:v>
                </c:pt>
                <c:pt idx="31">
                  <c:v>1.1628571428571428</c:v>
                </c:pt>
                <c:pt idx="32">
                  <c:v>1.1628571428571428</c:v>
                </c:pt>
                <c:pt idx="33">
                  <c:v>1.1628571428571428</c:v>
                </c:pt>
                <c:pt idx="34">
                  <c:v>1.1628571428571428</c:v>
                </c:pt>
                <c:pt idx="35">
                  <c:v>1.1628571428571428</c:v>
                </c:pt>
                <c:pt idx="36">
                  <c:v>1.1628571428571428</c:v>
                </c:pt>
                <c:pt idx="37">
                  <c:v>1.1628571428571428</c:v>
                </c:pt>
                <c:pt idx="38">
                  <c:v>1.1628571428571428</c:v>
                </c:pt>
                <c:pt idx="39">
                  <c:v>1.1628571428571428</c:v>
                </c:pt>
                <c:pt idx="40">
                  <c:v>1.1628571428571428</c:v>
                </c:pt>
                <c:pt idx="41">
                  <c:v>1.1628571428571428</c:v>
                </c:pt>
                <c:pt idx="42">
                  <c:v>1.1628571428571428</c:v>
                </c:pt>
                <c:pt idx="43">
                  <c:v>1.1628571428571428</c:v>
                </c:pt>
                <c:pt idx="44">
                  <c:v>1.1628571428571428</c:v>
                </c:pt>
                <c:pt idx="45">
                  <c:v>1.1628571428571428</c:v>
                </c:pt>
                <c:pt idx="46">
                  <c:v>1.1628571428571428</c:v>
                </c:pt>
                <c:pt idx="47">
                  <c:v>1.1628571428571428</c:v>
                </c:pt>
                <c:pt idx="48">
                  <c:v>1.1628571428571428</c:v>
                </c:pt>
                <c:pt idx="49">
                  <c:v>1.1628571428571428</c:v>
                </c:pt>
                <c:pt idx="50">
                  <c:v>1.1628571428571428</c:v>
                </c:pt>
                <c:pt idx="51">
                  <c:v>1.1628571428571428</c:v>
                </c:pt>
                <c:pt idx="52">
                  <c:v>1.1628571428571428</c:v>
                </c:pt>
                <c:pt idx="53">
                  <c:v>1.1628571428571428</c:v>
                </c:pt>
                <c:pt idx="54">
                  <c:v>1.1628571428571428</c:v>
                </c:pt>
                <c:pt idx="55">
                  <c:v>1.1628571428571428</c:v>
                </c:pt>
                <c:pt idx="56">
                  <c:v>1.1628571428571428</c:v>
                </c:pt>
                <c:pt idx="57">
                  <c:v>1.1628571428571428</c:v>
                </c:pt>
                <c:pt idx="58">
                  <c:v>1.1628571428571428</c:v>
                </c:pt>
                <c:pt idx="59">
                  <c:v>1.1628571428571428</c:v>
                </c:pt>
                <c:pt idx="60">
                  <c:v>1.1628571428571428</c:v>
                </c:pt>
                <c:pt idx="61">
                  <c:v>1.1628571428571428</c:v>
                </c:pt>
                <c:pt idx="62">
                  <c:v>1.1628571428571428</c:v>
                </c:pt>
                <c:pt idx="63">
                  <c:v>1.1628571428571428</c:v>
                </c:pt>
                <c:pt idx="64">
                  <c:v>1.1628571428571428</c:v>
                </c:pt>
                <c:pt idx="65">
                  <c:v>1.1628571428571428</c:v>
                </c:pt>
                <c:pt idx="66">
                  <c:v>1.1628571428571428</c:v>
                </c:pt>
                <c:pt idx="67">
                  <c:v>1.1628571428571428</c:v>
                </c:pt>
                <c:pt idx="68">
                  <c:v>1.1628571428571428</c:v>
                </c:pt>
                <c:pt idx="69">
                  <c:v>1.1628571428571428</c:v>
                </c:pt>
                <c:pt idx="70">
                  <c:v>1.1628571428571428</c:v>
                </c:pt>
                <c:pt idx="71">
                  <c:v>1.1628571428571428</c:v>
                </c:pt>
                <c:pt idx="72">
                  <c:v>1.1628571428571428</c:v>
                </c:pt>
                <c:pt idx="73">
                  <c:v>1.1628571428571428</c:v>
                </c:pt>
                <c:pt idx="74">
                  <c:v>1.1628571428571428</c:v>
                </c:pt>
                <c:pt idx="75">
                  <c:v>1.1628571428571428</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0.97926829268292681</c:v>
                </c:pt>
                <c:pt idx="1">
                  <c:v>0.97926829268292681</c:v>
                </c:pt>
                <c:pt idx="2">
                  <c:v>0.97926829268292681</c:v>
                </c:pt>
                <c:pt idx="3">
                  <c:v>0.97926829268292681</c:v>
                </c:pt>
                <c:pt idx="4">
                  <c:v>0.97926829268292681</c:v>
                </c:pt>
                <c:pt idx="5">
                  <c:v>0.97926829268292681</c:v>
                </c:pt>
                <c:pt idx="6">
                  <c:v>0.97926829268292681</c:v>
                </c:pt>
                <c:pt idx="7">
                  <c:v>0.97926829268292681</c:v>
                </c:pt>
                <c:pt idx="8">
                  <c:v>0.97926829268292681</c:v>
                </c:pt>
                <c:pt idx="11">
                  <c:v>0.97926829268292681</c:v>
                </c:pt>
                <c:pt idx="12">
                  <c:v>0.97926829268292681</c:v>
                </c:pt>
                <c:pt idx="15">
                  <c:v>0.97926829268292681</c:v>
                </c:pt>
                <c:pt idx="16">
                  <c:v>0.97926829268292681</c:v>
                </c:pt>
                <c:pt idx="17">
                  <c:v>0.97926829268292681</c:v>
                </c:pt>
                <c:pt idx="18">
                  <c:v>0.97926829268292681</c:v>
                </c:pt>
                <c:pt idx="19">
                  <c:v>0.97926829268292681</c:v>
                </c:pt>
                <c:pt idx="20">
                  <c:v>0.97926829268292681</c:v>
                </c:pt>
                <c:pt idx="21">
                  <c:v>0.97926829268292681</c:v>
                </c:pt>
                <c:pt idx="22">
                  <c:v>0.97926829268292681</c:v>
                </c:pt>
                <c:pt idx="23">
                  <c:v>0.97926829268292681</c:v>
                </c:pt>
                <c:pt idx="24">
                  <c:v>0.97926829268292681</c:v>
                </c:pt>
                <c:pt idx="25">
                  <c:v>0.97926829268292681</c:v>
                </c:pt>
                <c:pt idx="26">
                  <c:v>0.97926829268292681</c:v>
                </c:pt>
                <c:pt idx="27">
                  <c:v>0.97926829268292681</c:v>
                </c:pt>
                <c:pt idx="28">
                  <c:v>0.97926829268292681</c:v>
                </c:pt>
                <c:pt idx="29">
                  <c:v>0.97926829268292681</c:v>
                </c:pt>
                <c:pt idx="30">
                  <c:v>0.97926829268292681</c:v>
                </c:pt>
                <c:pt idx="31">
                  <c:v>0.97926829268292681</c:v>
                </c:pt>
                <c:pt idx="32">
                  <c:v>0.97926829268292681</c:v>
                </c:pt>
                <c:pt idx="33">
                  <c:v>0.97926829268292681</c:v>
                </c:pt>
                <c:pt idx="34">
                  <c:v>0.97926829268292681</c:v>
                </c:pt>
                <c:pt idx="35">
                  <c:v>0.97926829268292681</c:v>
                </c:pt>
                <c:pt idx="36">
                  <c:v>0.97926829268292681</c:v>
                </c:pt>
                <c:pt idx="37">
                  <c:v>0.97926829268292681</c:v>
                </c:pt>
                <c:pt idx="38">
                  <c:v>0.97926829268292681</c:v>
                </c:pt>
                <c:pt idx="39">
                  <c:v>0.97926829268292681</c:v>
                </c:pt>
                <c:pt idx="40">
                  <c:v>0.97926829268292681</c:v>
                </c:pt>
                <c:pt idx="41">
                  <c:v>0.97926829268292681</c:v>
                </c:pt>
                <c:pt idx="42">
                  <c:v>0.97926829268292681</c:v>
                </c:pt>
                <c:pt idx="43">
                  <c:v>0.97926829268292681</c:v>
                </c:pt>
                <c:pt idx="44">
                  <c:v>0.97926829268292681</c:v>
                </c:pt>
                <c:pt idx="45">
                  <c:v>0.97926829268292681</c:v>
                </c:pt>
                <c:pt idx="46">
                  <c:v>0.97926829268292681</c:v>
                </c:pt>
                <c:pt idx="47">
                  <c:v>0.97926829268292681</c:v>
                </c:pt>
                <c:pt idx="48">
                  <c:v>0.97926829268292681</c:v>
                </c:pt>
                <c:pt idx="49">
                  <c:v>0.97926829268292681</c:v>
                </c:pt>
                <c:pt idx="50">
                  <c:v>0.97926829268292681</c:v>
                </c:pt>
                <c:pt idx="51">
                  <c:v>0.97926829268292681</c:v>
                </c:pt>
                <c:pt idx="52">
                  <c:v>0.97926829268292681</c:v>
                </c:pt>
                <c:pt idx="53">
                  <c:v>0.97926829268292681</c:v>
                </c:pt>
                <c:pt idx="54">
                  <c:v>0.97926829268292681</c:v>
                </c:pt>
                <c:pt idx="55">
                  <c:v>0.97926829268292681</c:v>
                </c:pt>
                <c:pt idx="56">
                  <c:v>0.97926829268292681</c:v>
                </c:pt>
                <c:pt idx="57">
                  <c:v>0.97926829268292681</c:v>
                </c:pt>
                <c:pt idx="58">
                  <c:v>0.97926829268292681</c:v>
                </c:pt>
                <c:pt idx="59">
                  <c:v>0.97926829268292681</c:v>
                </c:pt>
                <c:pt idx="60">
                  <c:v>0.97926829268292681</c:v>
                </c:pt>
                <c:pt idx="61">
                  <c:v>0.97926829268292681</c:v>
                </c:pt>
                <c:pt idx="62">
                  <c:v>0.97926829268292681</c:v>
                </c:pt>
                <c:pt idx="63">
                  <c:v>0.97926829268292681</c:v>
                </c:pt>
                <c:pt idx="64">
                  <c:v>0.97926829268292681</c:v>
                </c:pt>
                <c:pt idx="65">
                  <c:v>0.97926829268292681</c:v>
                </c:pt>
                <c:pt idx="66">
                  <c:v>0.97926829268292681</c:v>
                </c:pt>
                <c:pt idx="67">
                  <c:v>0.97926829268292681</c:v>
                </c:pt>
                <c:pt idx="68">
                  <c:v>0.97926829268292681</c:v>
                </c:pt>
                <c:pt idx="69">
                  <c:v>0.97926829268292681</c:v>
                </c:pt>
                <c:pt idx="70">
                  <c:v>0.97926829268292681</c:v>
                </c:pt>
                <c:pt idx="71">
                  <c:v>0.97926829268292681</c:v>
                </c:pt>
                <c:pt idx="72">
                  <c:v>0.97926829268292681</c:v>
                </c:pt>
                <c:pt idx="73">
                  <c:v>0.97926829268292681</c:v>
                </c:pt>
                <c:pt idx="74">
                  <c:v>0.97926829268292681</c:v>
                </c:pt>
                <c:pt idx="75">
                  <c:v>0.97926829268292681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1.4286440011527209E-2</c:v>
                </c:pt>
                <c:pt idx="2">
                  <c:v>6.0184182934615041E-2</c:v>
                </c:pt>
                <c:pt idx="3">
                  <c:v>0.14858109479538736</c:v>
                </c:pt>
                <c:pt idx="4">
                  <c:v>0.30576680886906604</c:v>
                </c:pt>
                <c:pt idx="5">
                  <c:v>0.59914560925825133</c:v>
                </c:pt>
                <c:pt idx="6">
                  <c:v>1.2513516977800359</c:v>
                </c:pt>
                <c:pt idx="7">
                  <c:v>3.6414774278387743</c:v>
                </c:pt>
                <c:pt idx="8">
                  <c:v>15.181468054612752</c:v>
                </c:pt>
                <c:pt idx="9">
                  <c:v>3.3417414241428212</c:v>
                </c:pt>
                <c:pt idx="10">
                  <c:v>2.1450270645839868</c:v>
                </c:pt>
                <c:pt idx="11">
                  <c:v>1.6957219779426633</c:v>
                </c:pt>
                <c:pt idx="12">
                  <c:v>1.4626934192579044</c:v>
                </c:pt>
                <c:pt idx="13">
                  <c:v>1.3213769797135508</c:v>
                </c:pt>
                <c:pt idx="14">
                  <c:v>1.2272924944792616</c:v>
                </c:pt>
                <c:pt idx="15">
                  <c:v>1.1606238735156189</c:v>
                </c:pt>
                <c:pt idx="16">
                  <c:v>1.1112208200417626</c:v>
                </c:pt>
                <c:pt idx="17">
                  <c:v>1.0733553842111776</c:v>
                </c:pt>
                <c:pt idx="18">
                  <c:v>1.0435559785268564</c:v>
                </c:pt>
                <c:pt idx="19">
                  <c:v>1.0195997572102129</c:v>
                </c:pt>
                <c:pt idx="20">
                  <c:v>1</c:v>
                </c:pt>
                <c:pt idx="21">
                  <c:v>0.98372640868620498</c:v>
                </c:pt>
                <c:pt idx="22">
                  <c:v>0.97004363404642391</c:v>
                </c:pt>
                <c:pt idx="23">
                  <c:v>0.95841362375577621</c:v>
                </c:pt>
                <c:pt idx="24">
                  <c:v>0.94843421979217246</c:v>
                </c:pt>
                <c:pt idx="25">
                  <c:v>0.93979924706090656</c:v>
                </c:pt>
                <c:pt idx="26">
                  <c:v>0.93227181896397582</c:v>
                </c:pt>
                <c:pt idx="27">
                  <c:v>0.92566603293539618</c:v>
                </c:pt>
                <c:pt idx="28">
                  <c:v>0.91983414129796204</c:v>
                </c:pt>
                <c:pt idx="29">
                  <c:v>0.91465738357153503</c:v>
                </c:pt>
                <c:pt idx="30">
                  <c:v>0.91003932089303363</c:v>
                </c:pt>
                <c:pt idx="31">
                  <c:v>0.90590091374747783</c:v>
                </c:pt>
                <c:pt idx="32">
                  <c:v>0.90217683568617579</c:v>
                </c:pt>
                <c:pt idx="33">
                  <c:v>0.89881267727404179</c:v>
                </c:pt>
                <c:pt idx="34">
                  <c:v>0.895762800489602</c:v>
                </c:pt>
                <c:pt idx="35">
                  <c:v>0.89298867464563092</c:v>
                </c:pt>
                <c:pt idx="36">
                  <c:v>0.89045757307669926</c:v>
                </c:pt>
                <c:pt idx="37">
                  <c:v>0.88814154312417237</c:v>
                </c:pt>
                <c:pt idx="38">
                  <c:v>0.88601658527909055</c:v>
                </c:pt>
                <c:pt idx="39">
                  <c:v>0.8840619939158072</c:v>
                </c:pt>
                <c:pt idx="40">
                  <c:v>0.88225982396784031</c:v>
                </c:pt>
                <c:pt idx="41">
                  <c:v>0.88059445656786228</c:v>
                </c:pt>
                <c:pt idx="42">
                  <c:v>0.87905224304898</c:v>
                </c:pt>
                <c:pt idx="43">
                  <c:v>0.87762121143890992</c:v>
                </c:pt>
                <c:pt idx="44">
                  <c:v>0.8762908231275236</c:v>
                </c:pt>
                <c:pt idx="45">
                  <c:v>0.87505177007171164</c:v>
                </c:pt>
                <c:pt idx="46">
                  <c:v>0.87389580494732444</c:v>
                </c:pt>
                <c:pt idx="47">
                  <c:v>0.87281559822973998</c:v>
                </c:pt>
                <c:pt idx="48">
                  <c:v>0.87180461740091908</c:v>
                </c:pt>
                <c:pt idx="49">
                  <c:v>0.87085702442867241</c:v>
                </c:pt>
                <c:pt idx="50">
                  <c:v>0.86996758840720312</c:v>
                </c:pt>
                <c:pt idx="51">
                  <c:v>0.86913161083464985</c:v>
                </c:pt>
                <c:pt idx="52">
                  <c:v>0.86834486146897016</c:v>
                </c:pt>
                <c:pt idx="53">
                  <c:v>0.8676035230752307</c:v>
                </c:pt>
                <c:pt idx="54">
                  <c:v>0.86690414367553892</c:v>
                </c:pt>
                <c:pt idx="55">
                  <c:v>0.86624359515348259</c:v>
                </c:pt>
                <c:pt idx="56">
                  <c:v>0.8656190372597149</c:v>
                </c:pt>
                <c:pt idx="57">
                  <c:v>0.86502788622411753</c:v>
                </c:pt>
                <c:pt idx="58">
                  <c:v>0.86446778730961849</c:v>
                </c:pt>
                <c:pt idx="59">
                  <c:v>0.86393659074931717</c:v>
                </c:pt>
                <c:pt idx="60">
                  <c:v>0.86343233059635849</c:v>
                </c:pt>
                <c:pt idx="61">
                  <c:v>0.86295320608866999</c:v>
                </c:pt>
                <c:pt idx="62">
                  <c:v>0.86249756519108178</c:v>
                </c:pt>
                <c:pt idx="63">
                  <c:v>0.86206389002759332</c:v>
                </c:pt>
                <c:pt idx="64">
                  <c:v>0.8616507839587243</c:v>
                </c:pt>
                <c:pt idx="65">
                  <c:v>0.86125696009414265</c:v>
                </c:pt>
                <c:pt idx="66">
                  <c:v>0.86088123106054038</c:v>
                </c:pt>
                <c:pt idx="67">
                  <c:v>0.86052249986979301</c:v>
                </c:pt>
                <c:pt idx="68">
                  <c:v>0.86017975175376771</c:v>
                </c:pt>
                <c:pt idx="69">
                  <c:v>0.85985204685012906</c:v>
                </c:pt>
                <c:pt idx="70">
                  <c:v>0.85953851363891265</c:v>
                </c:pt>
                <c:pt idx="71">
                  <c:v>0.85923834304278801</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35.996983323567655</c:v>
                </c:pt>
                <c:pt idx="1">
                  <c:v>36.017900696433514</c:v>
                </c:pt>
                <c:pt idx="2">
                  <c:v>36.031977057166451</c:v>
                </c:pt>
                <c:pt idx="3">
                  <c:v>36.039877153674063</c:v>
                </c:pt>
                <c:pt idx="4">
                  <c:v>36.037219223350363</c:v>
                </c:pt>
                <c:pt idx="5">
                  <c:v>36.02961290067212</c:v>
                </c:pt>
                <c:pt idx="6">
                  <c:v>36.022620033058466</c:v>
                </c:pt>
                <c:pt idx="7">
                  <c:v>36.018097467310596</c:v>
                </c:pt>
                <c:pt idx="8">
                  <c:v>36.018937196123794</c:v>
                </c:pt>
                <c:pt idx="9">
                  <c:v>36.020885967229368</c:v>
                </c:pt>
                <c:pt idx="10">
                  <c:v>36.025090979164425</c:v>
                </c:pt>
                <c:pt idx="11">
                  <c:v>36.026589189425316</c:v>
                </c:pt>
                <c:pt idx="12">
                  <c:v>36.027935282386423</c:v>
                </c:pt>
                <c:pt idx="13">
                  <c:v>36.026065008599147</c:v>
                </c:pt>
                <c:pt idx="14">
                  <c:v>36.024486632468424</c:v>
                </c:pt>
                <c:pt idx="15">
                  <c:v>36.021610274665484</c:v>
                </c:pt>
                <c:pt idx="16">
                  <c:v>36.020308303030419</c:v>
                </c:pt>
                <c:pt idx="17">
                  <c:v>36.019594843035826</c:v>
                </c:pt>
                <c:pt idx="18">
                  <c:v>36.020518688598372</c:v>
                </c:pt>
                <c:pt idx="19">
                  <c:v>36.022159646219237</c:v>
                </c:pt>
                <c:pt idx="20">
                  <c:v>36.023638387766312</c:v>
                </c:pt>
                <c:pt idx="21">
                  <c:v>36.02468525780111</c:v>
                </c:pt>
                <c:pt idx="22">
                  <c:v>36.023833112043711</c:v>
                </c:pt>
                <c:pt idx="23">
                  <c:v>36.02259065403176</c:v>
                </c:pt>
                <c:pt idx="24">
                  <c:v>36.019942351180568</c:v>
                </c:pt>
                <c:pt idx="25">
                  <c:v>36.018745666003184</c:v>
                </c:pt>
                <c:pt idx="26">
                  <c:v>36.017646387597736</c:v>
                </c:pt>
                <c:pt idx="27">
                  <c:v>36.018984506957473</c:v>
                </c:pt>
                <c:pt idx="28">
                  <c:v>36.020132165157023</c:v>
                </c:pt>
                <c:pt idx="29">
                  <c:v>36.022271380496676</c:v>
                </c:pt>
                <c:pt idx="30">
                  <c:v>36.022566871670861</c:v>
                </c:pt>
                <c:pt idx="31">
                  <c:v>36.022307634966197</c:v>
                </c:pt>
                <c:pt idx="32">
                  <c:v>36.020203666070479</c:v>
                </c:pt>
                <c:pt idx="33">
                  <c:v>36.018256175889725</c:v>
                </c:pt>
                <c:pt idx="34">
                  <c:v>36.016504801881432</c:v>
                </c:pt>
                <c:pt idx="35">
                  <c:v>36.016252950602606</c:v>
                </c:pt>
                <c:pt idx="36">
                  <c:v>36.017262000469884</c:v>
                </c:pt>
                <c:pt idx="37">
                  <c:v>36.018964181449505</c:v>
                </c:pt>
                <c:pt idx="38">
                  <c:v>36.020677419670179</c:v>
                </c:pt>
                <c:pt idx="39">
                  <c:v>36.021025919875804</c:v>
                </c:pt>
                <c:pt idx="40">
                  <c:v>36.02039994079653</c:v>
                </c:pt>
                <c:pt idx="41">
                  <c:v>36.018206019966129</c:v>
                </c:pt>
                <c:pt idx="42">
                  <c:v>36.016361112679711</c:v>
                </c:pt>
                <c:pt idx="43">
                  <c:v>36.014642027832295</c:v>
                </c:pt>
                <c:pt idx="44">
                  <c:v>36.014893062421343</c:v>
                </c:pt>
                <c:pt idx="45">
                  <c:v>36.015781002810954</c:v>
                </c:pt>
                <c:pt idx="46">
                  <c:v>36.017918679540138</c:v>
                </c:pt>
                <c:pt idx="47">
                  <c:v>36.019075434418795</c:v>
                </c:pt>
                <c:pt idx="48">
                  <c:v>36.01967046024361</c:v>
                </c:pt>
                <c:pt idx="49">
                  <c:v>36.018322191291766</c:v>
                </c:pt>
                <c:pt idx="50">
                  <c:v>36.01653796100176</c:v>
                </c:pt>
                <c:pt idx="51">
                  <c:v>36.014238368442037</c:v>
                </c:pt>
                <c:pt idx="52">
                  <c:v>36.013232392889094</c:v>
                </c:pt>
                <c:pt idx="53">
                  <c:v>36.013222734183387</c:v>
                </c:pt>
                <c:pt idx="54">
                  <c:v>36.014744615952338</c:v>
                </c:pt>
                <c:pt idx="55">
                  <c:v>36.016414420017085</c:v>
                </c:pt>
                <c:pt idx="56">
                  <c:v>36.017817359566777</c:v>
                </c:pt>
                <c:pt idx="57">
                  <c:v>36.017710248725194</c:v>
                </c:pt>
                <c:pt idx="58">
                  <c:v>36.016473065097543</c:v>
                </c:pt>
                <c:pt idx="59">
                  <c:v>36.014077913267016</c:v>
                </c:pt>
                <c:pt idx="60">
                  <c:v>36.012120352901576</c:v>
                </c:pt>
                <c:pt idx="61">
                  <c:v>36.010271288737755</c:v>
                </c:pt>
                <c:pt idx="62">
                  <c:v>36.010752630718237</c:v>
                </c:pt>
                <c:pt idx="63">
                  <c:v>35.995868421951748</c:v>
                </c:pt>
                <c:pt idx="64">
                  <c:v>35.955817259232887</c:v>
                </c:pt>
                <c:pt idx="65">
                  <c:v>35.927068730974682</c:v>
                </c:pt>
                <c:pt idx="66">
                  <c:v>35.924564594584353</c:v>
                </c:pt>
                <c:pt idx="67">
                  <c:v>35.938572643654965</c:v>
                </c:pt>
                <c:pt idx="68">
                  <c:v>35.954829294556944</c:v>
                </c:pt>
                <c:pt idx="69">
                  <c:v>35.963980908405347</c:v>
                </c:pt>
                <c:pt idx="70">
                  <c:v>35.963742051092204</c:v>
                </c:pt>
                <c:pt idx="71">
                  <c:v>35.958854260926259</c:v>
                </c:pt>
                <c:pt idx="72">
                  <c:v>35.954052951422305</c:v>
                </c:pt>
                <c:pt idx="73">
                  <c:v>35.952914442660628</c:v>
                </c:pt>
                <c:pt idx="74">
                  <c:v>35.954637634950473</c:v>
                </c:pt>
                <c:pt idx="75">
                  <c:v>35.957436510377626</c:v>
                </c:pt>
                <c:pt idx="76">
                  <c:v>35.958892949545415</c:v>
                </c:pt>
                <c:pt idx="77">
                  <c:v>35.958519441227409</c:v>
                </c:pt>
                <c:pt idx="78">
                  <c:v>35.957137073382498</c:v>
                </c:pt>
                <c:pt idx="79">
                  <c:v>35.956062180104311</c:v>
                </c:pt>
                <c:pt idx="80">
                  <c:v>35.956634831968941</c:v>
                </c:pt>
                <c:pt idx="81">
                  <c:v>35.958343193173874</c:v>
                </c:pt>
                <c:pt idx="82">
                  <c:v>35.960935951455127</c:v>
                </c:pt>
                <c:pt idx="83">
                  <c:v>35.962386405761613</c:v>
                </c:pt>
                <c:pt idx="84">
                  <c:v>35.962906956464053</c:v>
                </c:pt>
                <c:pt idx="85">
                  <c:v>35.961474736741813</c:v>
                </c:pt>
                <c:pt idx="86">
                  <c:v>35.960083045805867</c:v>
                </c:pt>
                <c:pt idx="87">
                  <c:v>35.958590232219485</c:v>
                </c:pt>
                <c:pt idx="88">
                  <c:v>35.959034322056858</c:v>
                </c:pt>
                <c:pt idx="89">
                  <c:v>35.9603016352252</c:v>
                </c:pt>
                <c:pt idx="90">
                  <c:v>35.962922626297711</c:v>
                </c:pt>
                <c:pt idx="91">
                  <c:v>35.964863630737689</c:v>
                </c:pt>
                <c:pt idx="92">
                  <c:v>35.966104820143769</c:v>
                </c:pt>
                <c:pt idx="93">
                  <c:v>35.965624067020364</c:v>
                </c:pt>
                <c:pt idx="94">
                  <c:v>35.9642325641761</c:v>
                </c:pt>
                <c:pt idx="95">
                  <c:v>35.962611513761253</c:v>
                </c:pt>
                <c:pt idx="96">
                  <c:v>35.961655793301709</c:v>
                </c:pt>
                <c:pt idx="97">
                  <c:v>35.962299315976978</c:v>
                </c:pt>
                <c:pt idx="98">
                  <c:v>35.963835667238996</c:v>
                </c:pt>
                <c:pt idx="99">
                  <c:v>35.966462430339455</c:v>
                </c:pt>
                <c:pt idx="100">
                  <c:v>35.968059031497774</c:v>
                </c:pt>
                <c:pt idx="101">
                  <c:v>35.969205166812571</c:v>
                </c:pt>
                <c:pt idx="102">
                  <c:v>35.968149770323443</c:v>
                </c:pt>
                <c:pt idx="103">
                  <c:v>35.967036050511872</c:v>
                </c:pt>
                <c:pt idx="104">
                  <c:v>35.965010725150385</c:v>
                </c:pt>
                <c:pt idx="105">
                  <c:v>35.964786770746301</c:v>
                </c:pt>
                <c:pt idx="106">
                  <c:v>35.965067113807933</c:v>
                </c:pt>
                <c:pt idx="107">
                  <c:v>35.967352332933487</c:v>
                </c:pt>
                <c:pt idx="108">
                  <c:v>35.969310100811825</c:v>
                </c:pt>
                <c:pt idx="109">
                  <c:v>35.971349752555092</c:v>
                </c:pt>
                <c:pt idx="110">
                  <c:v>35.971611051702602</c:v>
                </c:pt>
                <c:pt idx="111">
                  <c:v>35.970901089963384</c:v>
                </c:pt>
                <c:pt idx="112">
                  <c:v>35.969168423803119</c:v>
                </c:pt>
                <c:pt idx="113">
                  <c:v>35.967672297153008</c:v>
                </c:pt>
                <c:pt idx="114">
                  <c:v>35.967271532166613</c:v>
                </c:pt>
                <c:pt idx="115">
                  <c:v>35.968045398414858</c:v>
                </c:pt>
                <c:pt idx="116">
                  <c:v>35.970258980520086</c:v>
                </c:pt>
                <c:pt idx="117">
                  <c:v>35.972246305667561</c:v>
                </c:pt>
                <c:pt idx="118">
                  <c:v>35.974099639129271</c:v>
                </c:pt>
                <c:pt idx="119">
                  <c:v>35.973975377836169</c:v>
                </c:pt>
                <c:pt idx="120">
                  <c:v>35.973257778002974</c:v>
                </c:pt>
                <c:pt idx="121">
                  <c:v>35.971169486913979</c:v>
                </c:pt>
                <c:pt idx="122">
                  <c:v>35.970130604471123</c:v>
                </c:pt>
                <c:pt idx="123">
                  <c:v>35.969529499534126</c:v>
                </c:pt>
                <c:pt idx="124">
                  <c:v>35.970954576979608</c:v>
                </c:pt>
                <c:pt idx="125">
                  <c:v>35.97279219756885</c:v>
                </c:pt>
                <c:pt idx="126">
                  <c:v>35.975166186903159</c:v>
                </c:pt>
                <c:pt idx="127">
                  <c:v>35.976347556506525</c:v>
                </c:pt>
                <c:pt idx="128">
                  <c:v>35.97637263671983</c:v>
                </c:pt>
                <c:pt idx="129">
                  <c:v>35.975094994515402</c:v>
                </c:pt>
                <c:pt idx="130">
                  <c:v>35.973274691954181</c:v>
                </c:pt>
                <c:pt idx="131">
                  <c:v>35.972133645560788</c:v>
                </c:pt>
                <c:pt idx="132">
                  <c:v>35.971899388236707</c:v>
                </c:pt>
                <c:pt idx="133">
                  <c:v>35.973458559702792</c:v>
                </c:pt>
                <c:pt idx="134">
                  <c:v>35.975329949608231</c:v>
                </c:pt>
                <c:pt idx="135">
                  <c:v>35.977716200407649</c:v>
                </c:pt>
                <c:pt idx="136">
                  <c:v>35.978457018535288</c:v>
                </c:pt>
                <c:pt idx="137">
                  <c:v>35.978503885309401</c:v>
                </c:pt>
                <c:pt idx="138">
                  <c:v>35.976706784449505</c:v>
                </c:pt>
                <c:pt idx="139">
                  <c:v>35.975290454228627</c:v>
                </c:pt>
                <c:pt idx="140">
                  <c:v>35.973850169393721</c:v>
                </c:pt>
                <c:pt idx="141">
                  <c:v>35.974322143730781</c:v>
                </c:pt>
                <c:pt idx="142">
                  <c:v>35.975566257439425</c:v>
                </c:pt>
                <c:pt idx="143">
                  <c:v>35.977967457374859</c:v>
                </c:pt>
                <c:pt idx="144">
                  <c:v>35.979744898475268</c:v>
                </c:pt>
                <c:pt idx="145">
                  <c:v>35.980683427818285</c:v>
                </c:pt>
                <c:pt idx="146">
                  <c:v>35.980078760470171</c:v>
                </c:pt>
                <c:pt idx="147">
                  <c:v>35.978485516852032</c:v>
                </c:pt>
                <c:pt idx="148">
                  <c:v>35.976816477759698</c:v>
                </c:pt>
                <c:pt idx="149">
                  <c:v>35.975758717068352</c:v>
                </c:pt>
                <c:pt idx="150">
                  <c:v>35.976327890757133</c:v>
                </c:pt>
                <c:pt idx="151">
                  <c:v>35.977784870044161</c:v>
                </c:pt>
                <c:pt idx="152">
                  <c:v>35.980224739061285</c:v>
                </c:pt>
                <c:pt idx="153">
                  <c:v>35.981737406774137</c:v>
                </c:pt>
                <c:pt idx="154">
                  <c:v>35.982603753334594</c:v>
                </c:pt>
                <c:pt idx="155">
                  <c:v>35.98151062882836</c:v>
                </c:pt>
                <c:pt idx="156">
                  <c:v>35.980117356899711</c:v>
                </c:pt>
                <c:pt idx="157">
                  <c:v>35.978142014839186</c:v>
                </c:pt>
                <c:pt idx="158">
                  <c:v>35.97768584476853</c:v>
                </c:pt>
                <c:pt idx="159">
                  <c:v>35.97804180282742</c:v>
                </c:pt>
                <c:pt idx="160">
                  <c:v>35.98010248829469</c:v>
                </c:pt>
                <c:pt idx="161">
                  <c:v>35.982051786887041</c:v>
                </c:pt>
                <c:pt idx="162">
                  <c:v>35.983857061535076</c:v>
                </c:pt>
                <c:pt idx="163">
                  <c:v>35.984005701130862</c:v>
                </c:pt>
                <c:pt idx="164">
                  <c:v>35.983130518274514</c:v>
                </c:pt>
                <c:pt idx="165">
                  <c:v>35.981248672746517</c:v>
                </c:pt>
                <c:pt idx="166">
                  <c:v>35.979730081811766</c:v>
                </c:pt>
                <c:pt idx="167">
                  <c:v>35.979164404297094</c:v>
                </c:pt>
                <c:pt idx="168">
                  <c:v>35.980009809164542</c:v>
                </c:pt>
                <c:pt idx="169">
                  <c:v>35.981984525587166</c:v>
                </c:pt>
                <c:pt idx="170">
                  <c:v>35.984031783579844</c:v>
                </c:pt>
                <c:pt idx="171">
                  <c:v>35.985564338566547</c:v>
                </c:pt>
                <c:pt idx="172">
                  <c:v>35.985465002984228</c:v>
                </c:pt>
                <c:pt idx="173">
                  <c:v>35.984453343539961</c:v>
                </c:pt>
                <c:pt idx="174">
                  <c:v>35.982394869418663</c:v>
                </c:pt>
                <c:pt idx="175">
                  <c:v>35.981194413043589</c:v>
                </c:pt>
                <c:pt idx="176">
                  <c:v>35.980596838348731</c:v>
                </c:pt>
                <c:pt idx="177">
                  <c:v>35.981982525669274</c:v>
                </c:pt>
                <c:pt idx="178">
                  <c:v>35.983687964237404</c:v>
                </c:pt>
                <c:pt idx="179">
                  <c:v>35.986092546117568</c:v>
                </c:pt>
                <c:pt idx="180">
                  <c:v>35.986963565062283</c:v>
                </c:pt>
                <c:pt idx="181">
                  <c:v>35.987120069361858</c:v>
                </c:pt>
                <c:pt idx="182">
                  <c:v>35.985438089010565</c:v>
                </c:pt>
                <c:pt idx="183">
                  <c:v>35.983922451860366</c:v>
                </c:pt>
                <c:pt idx="184">
                  <c:v>35.982371629209929</c:v>
                </c:pt>
                <c:pt idx="185">
                  <c:v>35.982600978134151</c:v>
                </c:pt>
                <c:pt idx="186">
                  <c:v>35.983743133491195</c:v>
                </c:pt>
                <c:pt idx="187">
                  <c:v>35.986185869811585</c:v>
                </c:pt>
                <c:pt idx="188">
                  <c:v>35.988149937335535</c:v>
                </c:pt>
                <c:pt idx="189">
                  <c:v>35.989906727941026</c:v>
                </c:pt>
                <c:pt idx="190">
                  <c:v>35.989666092567695</c:v>
                </c:pt>
                <c:pt idx="191">
                  <c:v>36.003220898321885</c:v>
                </c:pt>
                <c:pt idx="192">
                  <c:v>36.042776071719679</c:v>
                </c:pt>
                <c:pt idx="193">
                  <c:v>36.072694357003527</c:v>
                </c:pt>
                <c:pt idx="194">
                  <c:v>36.076004428622873</c:v>
                </c:pt>
                <c:pt idx="195">
                  <c:v>36.062347452956175</c:v>
                </c:pt>
                <c:pt idx="196">
                  <c:v>36.045994671665795</c:v>
                </c:pt>
                <c:pt idx="197">
                  <c:v>36.036387448903326</c:v>
                </c:pt>
                <c:pt idx="198">
                  <c:v>36.036389580070136</c:v>
                </c:pt>
                <c:pt idx="199">
                  <c:v>36.041069277925324</c:v>
                </c:pt>
                <c:pt idx="200">
                  <c:v>36.046021775454612</c:v>
                </c:pt>
                <c:pt idx="201">
                  <c:v>36.047243332074501</c:v>
                </c:pt>
                <c:pt idx="202">
                  <c:v>36.045678997805581</c:v>
                </c:pt>
                <c:pt idx="203">
                  <c:v>36.042900280409249</c:v>
                </c:pt>
                <c:pt idx="204">
                  <c:v>36.041390156816334</c:v>
                </c:pt>
                <c:pt idx="205">
                  <c:v>36.041753426253948</c:v>
                </c:pt>
                <c:pt idx="206">
                  <c:v>36.04300576208685</c:v>
                </c:pt>
                <c:pt idx="207">
                  <c:v>36.044183798638429</c:v>
                </c:pt>
                <c:pt idx="208">
                  <c:v>36.04348060605237</c:v>
                </c:pt>
                <c:pt idx="209">
                  <c:v>36.041959574857003</c:v>
                </c:pt>
                <c:pt idx="210">
                  <c:v>36.039198210188694</c:v>
                </c:pt>
                <c:pt idx="211">
                  <c:v>36.037939237708237</c:v>
                </c:pt>
                <c:pt idx="212">
                  <c:v>36.037219232752008</c:v>
                </c:pt>
                <c:pt idx="213">
                  <c:v>36.038822719975471</c:v>
                </c:pt>
                <c:pt idx="214">
                  <c:v>36.040041739854672</c:v>
                </c:pt>
                <c:pt idx="215">
                  <c:v>36.041671756736562</c:v>
                </c:pt>
                <c:pt idx="216">
                  <c:v>36.041121399150839</c:v>
                </c:pt>
                <c:pt idx="217">
                  <c:v>36.03992409940053</c:v>
                </c:pt>
                <c:pt idx="218">
                  <c:v>36.0372779064122</c:v>
                </c:pt>
                <c:pt idx="219">
                  <c:v>36.035314388623121</c:v>
                </c:pt>
                <c:pt idx="220">
                  <c:v>36.034137508030383</c:v>
                </c:pt>
                <c:pt idx="221">
                  <c:v>36.034502357742298</c:v>
                </c:pt>
                <c:pt idx="222">
                  <c:v>36.036045960393217</c:v>
                </c:pt>
                <c:pt idx="223">
                  <c:v>36.037474233871855</c:v>
                </c:pt>
                <c:pt idx="224">
                  <c:v>36.038648605453503</c:v>
                </c:pt>
                <c:pt idx="225">
                  <c:v>36.037763954812689</c:v>
                </c:pt>
                <c:pt idx="226">
                  <c:v>36.036475362241895</c:v>
                </c:pt>
                <c:pt idx="227">
                  <c:v>36.033599416998349</c:v>
                </c:pt>
                <c:pt idx="228">
                  <c:v>36.032234485705715</c:v>
                </c:pt>
                <c:pt idx="229">
                  <c:v>36.030878477056696</c:v>
                </c:pt>
                <c:pt idx="230">
                  <c:v>36.032103045673161</c:v>
                </c:pt>
                <c:pt idx="231">
                  <c:v>36.033091495167604</c:v>
                </c:pt>
                <c:pt idx="232">
                  <c:v>36.037429040887304</c:v>
                </c:pt>
                <c:pt idx="233">
                  <c:v>36.035400564169933</c:v>
                </c:pt>
                <c:pt idx="234">
                  <c:v>36.035055730960494</c:v>
                </c:pt>
                <c:pt idx="235">
                  <c:v>36.032900686907688</c:v>
                </c:pt>
                <c:pt idx="236">
                  <c:v>36.030742003363422</c:v>
                </c:pt>
                <c:pt idx="237">
                  <c:v>36.028962694540496</c:v>
                </c:pt>
                <c:pt idx="238">
                  <c:v>36.028383300955156</c:v>
                </c:pt>
                <c:pt idx="239">
                  <c:v>36.029451186528405</c:v>
                </c:pt>
                <c:pt idx="240">
                  <c:v>36.030794764087538</c:v>
                </c:pt>
                <c:pt idx="241">
                  <c:v>36.032686852295555</c:v>
                </c:pt>
                <c:pt idx="242">
                  <c:v>36.032699836228083</c:v>
                </c:pt>
                <c:pt idx="243">
                  <c:v>36.032275481204572</c:v>
                </c:pt>
                <c:pt idx="244">
                  <c:v>36.029771323432712</c:v>
                </c:pt>
                <c:pt idx="245">
                  <c:v>36.027980283364414</c:v>
                </c:pt>
                <c:pt idx="246">
                  <c:v>36.026051266003698</c:v>
                </c:pt>
                <c:pt idx="247">
                  <c:v>36.026088945010798</c:v>
                </c:pt>
                <c:pt idx="248">
                  <c:v>36.027090519725554</c:v>
                </c:pt>
                <c:pt idx="249">
                  <c:v>36.028642369386702</c:v>
                </c:pt>
                <c:pt idx="250">
                  <c:v>36.030529045512246</c:v>
                </c:pt>
                <c:pt idx="251">
                  <c:v>36.029870403623256</c:v>
                </c:pt>
                <c:pt idx="252">
                  <c:v>36.030274417870764</c:v>
                </c:pt>
                <c:pt idx="253">
                  <c:v>36.025687045651964</c:v>
                </c:pt>
                <c:pt idx="254">
                  <c:v>36.028022190550296</c:v>
                </c:pt>
                <c:pt idx="255">
                  <c:v>36.004938830296659</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36.004929984018702</c:v>
                </c:pt>
                <c:pt idx="1">
                  <c:v>36.005151644826242</c:v>
                </c:pt>
                <c:pt idx="2">
                  <c:v>36.005323692477923</c:v>
                </c:pt>
                <c:pt idx="3">
                  <c:v>36.005444470060816</c:v>
                </c:pt>
                <c:pt idx="4">
                  <c:v>36.005512814420783</c:v>
                </c:pt>
                <c:pt idx="5">
                  <c:v>36.005528067364253</c:v>
                </c:pt>
                <c:pt idx="6">
                  <c:v>36.005490081997067</c:v>
                </c:pt>
                <c:pt idx="7">
                  <c:v>36.005399224139055</c:v>
                </c:pt>
                <c:pt idx="8">
                  <c:v>36.005256368801078</c:v>
                </c:pt>
                <c:pt idx="9">
                  <c:v>36.005062891758115</c:v>
                </c:pt>
                <c:pt idx="10">
                  <c:v>36.00482065629987</c:v>
                </c:pt>
                <c:pt idx="11">
                  <c:v>36.004531995286214</c:v>
                </c:pt>
                <c:pt idx="12">
                  <c:v>36.004199688680515</c:v>
                </c:pt>
                <c:pt idx="13">
                  <c:v>36.003826936777038</c:v>
                </c:pt>
                <c:pt idx="14">
                  <c:v>36.003417329380376</c:v>
                </c:pt>
                <c:pt idx="15">
                  <c:v>36.002974811233685</c:v>
                </c:pt>
                <c:pt idx="16">
                  <c:v>36.002503644028614</c:v>
                </c:pt>
                <c:pt idx="17">
                  <c:v>36.002008365362919</c:v>
                </c:pt>
                <c:pt idx="18">
                  <c:v>36.001493745040889</c:v>
                </c:pt>
                <c:pt idx="19">
                  <c:v>36.000964739137558</c:v>
                </c:pt>
                <c:pt idx="20">
                  <c:v>36.000426442268953</c:v>
                </c:pt>
                <c:pt idx="21">
                  <c:v>35.999884038528172</c:v>
                </c:pt>
                <c:pt idx="22">
                  <c:v>35.999342751559759</c:v>
                </c:pt>
                <c:pt idx="23">
                  <c:v>35.998807794253118</c:v>
                </c:pt>
                <c:pt idx="24">
                  <c:v>35.998284318539547</c:v>
                </c:pt>
                <c:pt idx="25">
                  <c:v>35.997777365776322</c:v>
                </c:pt>
                <c:pt idx="26">
                  <c:v>35.997291818195684</c:v>
                </c:pt>
                <c:pt idx="27">
                  <c:v>35.996832351886276</c:v>
                </c:pt>
                <c:pt idx="28">
                  <c:v>35.996403391759806</c:v>
                </c:pt>
                <c:pt idx="29">
                  <c:v>35.996009068936793</c:v>
                </c:pt>
                <c:pt idx="30">
                  <c:v>35.99565318096159</c:v>
                </c:pt>
                <c:pt idx="31">
                  <c:v>35.995339155229935</c:v>
                </c:pt>
                <c:pt idx="32">
                  <c:v>35.995070015981298</c:v>
                </c:pt>
                <c:pt idx="33">
                  <c:v>35.994848355173765</c:v>
                </c:pt>
                <c:pt idx="34">
                  <c:v>35.99467630752207</c:v>
                </c:pt>
                <c:pt idx="35">
                  <c:v>35.994555529939184</c:v>
                </c:pt>
                <c:pt idx="36">
                  <c:v>35.994487185579224</c:v>
                </c:pt>
                <c:pt idx="37">
                  <c:v>35.99447193263574</c:v>
                </c:pt>
                <c:pt idx="38">
                  <c:v>35.994509918002933</c:v>
                </c:pt>
                <c:pt idx="39">
                  <c:v>35.994600775860938</c:v>
                </c:pt>
                <c:pt idx="40">
                  <c:v>35.994743631198922</c:v>
                </c:pt>
                <c:pt idx="41">
                  <c:v>35.994937108241885</c:v>
                </c:pt>
                <c:pt idx="42">
                  <c:v>35.99517934370013</c:v>
                </c:pt>
                <c:pt idx="43">
                  <c:v>35.995468004713778</c:v>
                </c:pt>
                <c:pt idx="44">
                  <c:v>35.995800311319485</c:v>
                </c:pt>
                <c:pt idx="45">
                  <c:v>35.996173063222962</c:v>
                </c:pt>
                <c:pt idx="46">
                  <c:v>35.996582670619617</c:v>
                </c:pt>
                <c:pt idx="47">
                  <c:v>35.997025188766315</c:v>
                </c:pt>
                <c:pt idx="48">
                  <c:v>35.997496355971386</c:v>
                </c:pt>
                <c:pt idx="49">
                  <c:v>35.997991634637081</c:v>
                </c:pt>
                <c:pt idx="50">
                  <c:v>35.998506254959111</c:v>
                </c:pt>
                <c:pt idx="51">
                  <c:v>35.999035260862442</c:v>
                </c:pt>
                <c:pt idx="52">
                  <c:v>35.999573557731054</c:v>
                </c:pt>
                <c:pt idx="53">
                  <c:v>36.00011596147182</c:v>
                </c:pt>
                <c:pt idx="54">
                  <c:v>36.000657248440241</c:v>
                </c:pt>
                <c:pt idx="55">
                  <c:v>36.001192205746882</c:v>
                </c:pt>
                <c:pt idx="56">
                  <c:v>36.001715681460453</c:v>
                </c:pt>
                <c:pt idx="57">
                  <c:v>36.002222634223678</c:v>
                </c:pt>
                <c:pt idx="58">
                  <c:v>36.002708181804316</c:v>
                </c:pt>
                <c:pt idx="59">
                  <c:v>36.003167648113731</c:v>
                </c:pt>
                <c:pt idx="60">
                  <c:v>36.003596608240194</c:v>
                </c:pt>
                <c:pt idx="61">
                  <c:v>36.003990931063207</c:v>
                </c:pt>
                <c:pt idx="62">
                  <c:v>36.00434681903841</c:v>
                </c:pt>
                <c:pt idx="63">
                  <c:v>36.004660844770065</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strRef>
              <c:f>[3]Sheet2!#REF!</c:f>
              <c:strCache>
                <c:ptCount val="1"/>
                <c:pt idx="0">
                  <c:v>#REF!</c:v>
                </c:pt>
              </c:strCache>
            </c:strRef>
          </c:xVal>
          <c:yVal>
            <c:numRef>
              <c:f>[3]Sheet2!#REF!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1.4203380047437245E-2</c:v>
                </c:pt>
                <c:pt idx="2">
                  <c:v>5.8698471704109592E-2</c:v>
                </c:pt>
                <c:pt idx="3">
                  <c:v>0.13944201876838389</c:v>
                </c:pt>
                <c:pt idx="4">
                  <c:v>0.26704291069494368</c:v>
                </c:pt>
                <c:pt idx="5">
                  <c:v>0.45566165485108984</c:v>
                </c:pt>
                <c:pt idx="6">
                  <c:v>0.71296842221149503</c:v>
                </c:pt>
                <c:pt idx="7">
                  <c:v>1.0085735257270934</c:v>
                </c:pt>
                <c:pt idx="8">
                  <c:v>1.2488897443755687</c:v>
                </c:pt>
                <c:pt idx="11">
                  <c:v>1.3569733309552929</c:v>
                </c:pt>
                <c:pt idx="12">
                  <c:v>1.3580200139896648</c:v>
                </c:pt>
                <c:pt idx="15">
                  <c:v>1.3130602175588499</c:v>
                </c:pt>
                <c:pt idx="16">
                  <c:v>1.2581861579505342</c:v>
                </c:pt>
                <c:pt idx="17">
                  <c:v>1.2067398988152258</c:v>
                </c:pt>
                <c:pt idx="18">
                  <c:v>1.1620437302890185</c:v>
                </c:pt>
                <c:pt idx="19">
                  <c:v>1.1240213422844851</c:v>
                </c:pt>
                <c:pt idx="20">
                  <c:v>1.0916868807256777</c:v>
                </c:pt>
                <c:pt idx="21">
                  <c:v>1.0639641233185817</c:v>
                </c:pt>
                <c:pt idx="22">
                  <c:v>1.0399182679077417</c:v>
                </c:pt>
                <c:pt idx="23">
                  <c:v>1.018794618467006</c:v>
                </c:pt>
                <c:pt idx="24">
                  <c:v>1</c:v>
                </c:pt>
                <c:pt idx="25">
                  <c:v>0.98307208470096763</c:v>
                </c:pt>
                <c:pt idx="26">
                  <c:v>0.96765058374631607</c:v>
                </c:pt>
                <c:pt idx="27">
                  <c:v>0.95345369585640882</c:v>
                </c:pt>
                <c:pt idx="28">
                  <c:v>0.94025982467724212</c:v>
                </c:pt>
                <c:pt idx="29">
                  <c:v>0.92789367267581468</c:v>
                </c:pt>
                <c:pt idx="30">
                  <c:v>0.91621573118041855</c:v>
                </c:pt>
                <c:pt idx="31">
                  <c:v>0.90511433276289543</c:v>
                </c:pt>
                <c:pt idx="32">
                  <c:v>0.89449961625968832</c:v>
                </c:pt>
                <c:pt idx="33">
                  <c:v>0.8842989164795455</c:v>
                </c:pt>
                <c:pt idx="34">
                  <c:v>0.87445321777555796</c:v>
                </c:pt>
                <c:pt idx="35">
                  <c:v>0.86491440602139269</c:v>
                </c:pt>
                <c:pt idx="36">
                  <c:v>0.85564312359354966</c:v>
                </c:pt>
                <c:pt idx="37">
                  <c:v>0.84660708301032217</c:v>
                </c:pt>
                <c:pt idx="38">
                  <c:v>0.83777973201238642</c:v>
                </c:pt>
                <c:pt idx="39">
                  <c:v>0.82913918993955216</c:v>
                </c:pt>
                <c:pt idx="40">
                  <c:v>0.82066739507600528</c:v>
                </c:pt>
                <c:pt idx="41">
                  <c:v>0.81234941722633791</c:v>
                </c:pt>
                <c:pt idx="42">
                  <c:v>0.80417290059386592</c:v>
                </c:pt>
                <c:pt idx="43">
                  <c:v>0.7961276100948258</c:v>
                </c:pt>
                <c:pt idx="44">
                  <c:v>0.78820506029683413</c:v>
                </c:pt>
                <c:pt idx="45">
                  <c:v>0.78039821074884974</c:v>
                </c:pt>
                <c:pt idx="46">
                  <c:v>0.77270121495662036</c:v>
                </c:pt>
                <c:pt idx="47">
                  <c:v>0.76510921293076928</c:v>
                </c:pt>
                <c:pt idx="48">
                  <c:v>0.75761815929785048</c:v>
                </c:pt>
                <c:pt idx="49">
                  <c:v>0.75022468056743952</c:v>
                </c:pt>
                <c:pt idx="50">
                  <c:v>0.74292595640133552</c:v>
                </c:pt>
                <c:pt idx="51">
                  <c:v>0.73571962071654051</c:v>
                </c:pt>
                <c:pt idx="52">
                  <c:v>0.72860367923361458</c:v>
                </c:pt>
                <c:pt idx="53">
                  <c:v>0.72157644070270044</c:v>
                </c:pt>
                <c:pt idx="54">
                  <c:v>0.71463645953630051</c:v>
                </c:pt>
                <c:pt idx="55">
                  <c:v>0.70778248797759724</c:v>
                </c:pt>
                <c:pt idx="56">
                  <c:v>0.70101343625637447</c:v>
                </c:pt>
                <c:pt idx="57">
                  <c:v>0.69432833944735362</c:v>
                </c:pt>
                <c:pt idx="58">
                  <c:v>0.68772632996030281</c:v>
                </c:pt>
                <c:pt idx="59">
                  <c:v>0.6812066147672754</c:v>
                </c:pt>
                <c:pt idx="60">
                  <c:v>0.67476845661732332</c:v>
                </c:pt>
                <c:pt idx="61">
                  <c:v>0.66841115860888356</c:v>
                </c:pt>
                <c:pt idx="62">
                  <c:v>0.66213405158965066</c:v>
                </c:pt>
                <c:pt idx="63">
                  <c:v>0.65593648393661064</c:v>
                </c:pt>
                <c:pt idx="64">
                  <c:v>0.64981781333827571</c:v>
                </c:pt>
                <c:pt idx="65">
                  <c:v>0.64377740025925789</c:v>
                </c:pt>
                <c:pt idx="66">
                  <c:v>0.63781460281619329</c:v>
                </c:pt>
                <c:pt idx="67">
                  <c:v>0.63192877283522875</c:v>
                </c:pt>
                <c:pt idx="68">
                  <c:v>0.62611925289607007</c:v>
                </c:pt>
                <c:pt idx="69">
                  <c:v>0.62038537419708073</c:v>
                </c:pt>
                <c:pt idx="70">
                  <c:v>0.61472645510091706</c:v>
                </c:pt>
                <c:pt idx="71">
                  <c:v>0.60914180024141062</c:v>
                </c:pt>
                <c:pt idx="72">
                  <c:v>0.60363070009053688</c:v>
                </c:pt>
                <c:pt idx="73">
                  <c:v>0.5981924308996408</c:v>
                </c:pt>
                <c:pt idx="74">
                  <c:v>0.59282625494228469</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1.1628571428571428</c:v>
                </c:pt>
                <c:pt idx="1">
                  <c:v>1.1628571428571428</c:v>
                </c:pt>
                <c:pt idx="2">
                  <c:v>1.1628571428571428</c:v>
                </c:pt>
                <c:pt idx="3">
                  <c:v>1.1628571428571428</c:v>
                </c:pt>
                <c:pt idx="4">
                  <c:v>1.1628571428571428</c:v>
                </c:pt>
                <c:pt idx="5">
                  <c:v>1.1628571428571428</c:v>
                </c:pt>
                <c:pt idx="6">
                  <c:v>1.1628571428571428</c:v>
                </c:pt>
                <c:pt idx="7">
                  <c:v>1.1628571428571428</c:v>
                </c:pt>
                <c:pt idx="8">
                  <c:v>1.1628571428571428</c:v>
                </c:pt>
                <c:pt idx="11">
                  <c:v>1.1628571428571428</c:v>
                </c:pt>
                <c:pt idx="12">
                  <c:v>1.1628571428571428</c:v>
                </c:pt>
                <c:pt idx="15">
                  <c:v>1.1628571428571428</c:v>
                </c:pt>
                <c:pt idx="16">
                  <c:v>1.1628571428571428</c:v>
                </c:pt>
                <c:pt idx="17">
                  <c:v>1.1628571428571428</c:v>
                </c:pt>
                <c:pt idx="18">
                  <c:v>1.1628571428571428</c:v>
                </c:pt>
                <c:pt idx="19">
                  <c:v>1.1628571428571428</c:v>
                </c:pt>
                <c:pt idx="20">
                  <c:v>1.1628571428571428</c:v>
                </c:pt>
                <c:pt idx="21">
                  <c:v>1.1628571428571428</c:v>
                </c:pt>
                <c:pt idx="22">
                  <c:v>1.1628571428571428</c:v>
                </c:pt>
                <c:pt idx="23">
                  <c:v>1.1628571428571428</c:v>
                </c:pt>
                <c:pt idx="24">
                  <c:v>1.1628571428571428</c:v>
                </c:pt>
                <c:pt idx="25">
                  <c:v>1.1628571428571428</c:v>
                </c:pt>
                <c:pt idx="26">
                  <c:v>1.1628571428571428</c:v>
                </c:pt>
                <c:pt idx="27">
                  <c:v>1.1628571428571428</c:v>
                </c:pt>
                <c:pt idx="28">
                  <c:v>1.1628571428571428</c:v>
                </c:pt>
                <c:pt idx="29">
                  <c:v>1.1628571428571428</c:v>
                </c:pt>
                <c:pt idx="30">
                  <c:v>1.1628571428571428</c:v>
                </c:pt>
                <c:pt idx="31">
                  <c:v>1.1628571428571428</c:v>
                </c:pt>
                <c:pt idx="32">
                  <c:v>1.1628571428571428</c:v>
                </c:pt>
                <c:pt idx="33">
                  <c:v>1.1628571428571428</c:v>
                </c:pt>
                <c:pt idx="34">
                  <c:v>1.1628571428571428</c:v>
                </c:pt>
                <c:pt idx="35">
                  <c:v>1.1628571428571428</c:v>
                </c:pt>
                <c:pt idx="36">
                  <c:v>1.1628571428571428</c:v>
                </c:pt>
                <c:pt idx="37">
                  <c:v>1.1628571428571428</c:v>
                </c:pt>
                <c:pt idx="38">
                  <c:v>1.1628571428571428</c:v>
                </c:pt>
                <c:pt idx="39">
                  <c:v>1.1628571428571428</c:v>
                </c:pt>
                <c:pt idx="40">
                  <c:v>1.1628571428571428</c:v>
                </c:pt>
                <c:pt idx="41">
                  <c:v>1.1628571428571428</c:v>
                </c:pt>
                <c:pt idx="42">
                  <c:v>1.1628571428571428</c:v>
                </c:pt>
                <c:pt idx="43">
                  <c:v>1.1628571428571428</c:v>
                </c:pt>
                <c:pt idx="44">
                  <c:v>1.1628571428571428</c:v>
                </c:pt>
                <c:pt idx="45">
                  <c:v>1.1628571428571428</c:v>
                </c:pt>
                <c:pt idx="46">
                  <c:v>1.1628571428571428</c:v>
                </c:pt>
                <c:pt idx="47">
                  <c:v>1.1628571428571428</c:v>
                </c:pt>
                <c:pt idx="48">
                  <c:v>1.1628571428571428</c:v>
                </c:pt>
                <c:pt idx="49">
                  <c:v>1.1628571428571428</c:v>
                </c:pt>
                <c:pt idx="50">
                  <c:v>1.1628571428571428</c:v>
                </c:pt>
                <c:pt idx="51">
                  <c:v>1.1628571428571428</c:v>
                </c:pt>
                <c:pt idx="52">
                  <c:v>1.1628571428571428</c:v>
                </c:pt>
                <c:pt idx="53">
                  <c:v>1.1628571428571428</c:v>
                </c:pt>
                <c:pt idx="54">
                  <c:v>1.1628571428571428</c:v>
                </c:pt>
                <c:pt idx="55">
                  <c:v>1.1628571428571428</c:v>
                </c:pt>
                <c:pt idx="56">
                  <c:v>1.1628571428571428</c:v>
                </c:pt>
                <c:pt idx="57">
                  <c:v>1.1628571428571428</c:v>
                </c:pt>
                <c:pt idx="58">
                  <c:v>1.1628571428571428</c:v>
                </c:pt>
                <c:pt idx="59">
                  <c:v>1.1628571428571428</c:v>
                </c:pt>
                <c:pt idx="60">
                  <c:v>1.1628571428571428</c:v>
                </c:pt>
                <c:pt idx="61">
                  <c:v>1.1628571428571428</c:v>
                </c:pt>
                <c:pt idx="62">
                  <c:v>1.1628571428571428</c:v>
                </c:pt>
                <c:pt idx="63">
                  <c:v>1.1628571428571428</c:v>
                </c:pt>
                <c:pt idx="64">
                  <c:v>1.1628571428571428</c:v>
                </c:pt>
                <c:pt idx="65">
                  <c:v>1.1628571428571428</c:v>
                </c:pt>
                <c:pt idx="66">
                  <c:v>1.1628571428571428</c:v>
                </c:pt>
                <c:pt idx="67">
                  <c:v>1.1628571428571428</c:v>
                </c:pt>
                <c:pt idx="68">
                  <c:v>1.1628571428571428</c:v>
                </c:pt>
                <c:pt idx="69">
                  <c:v>1.1628571428571428</c:v>
                </c:pt>
                <c:pt idx="70">
                  <c:v>1.1628571428571428</c:v>
                </c:pt>
                <c:pt idx="71">
                  <c:v>1.1628571428571428</c:v>
                </c:pt>
                <c:pt idx="72">
                  <c:v>1.1628571428571428</c:v>
                </c:pt>
                <c:pt idx="73">
                  <c:v>1.1628571428571428</c:v>
                </c:pt>
                <c:pt idx="74">
                  <c:v>1.1628571428571428</c:v>
                </c:pt>
                <c:pt idx="75">
                  <c:v>1.1628571428571428</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0.97926829268292681</c:v>
                </c:pt>
                <c:pt idx="1">
                  <c:v>0.97926829268292681</c:v>
                </c:pt>
                <c:pt idx="2">
                  <c:v>0.97926829268292681</c:v>
                </c:pt>
                <c:pt idx="3">
                  <c:v>0.97926829268292681</c:v>
                </c:pt>
                <c:pt idx="4">
                  <c:v>0.97926829268292681</c:v>
                </c:pt>
                <c:pt idx="5">
                  <c:v>0.97926829268292681</c:v>
                </c:pt>
                <c:pt idx="6">
                  <c:v>0.97926829268292681</c:v>
                </c:pt>
                <c:pt idx="7">
                  <c:v>0.97926829268292681</c:v>
                </c:pt>
                <c:pt idx="8">
                  <c:v>0.97926829268292681</c:v>
                </c:pt>
                <c:pt idx="11">
                  <c:v>0.97926829268292681</c:v>
                </c:pt>
                <c:pt idx="12">
                  <c:v>0.97926829268292681</c:v>
                </c:pt>
                <c:pt idx="15">
                  <c:v>0.97926829268292681</c:v>
                </c:pt>
                <c:pt idx="16">
                  <c:v>0.97926829268292681</c:v>
                </c:pt>
                <c:pt idx="17">
                  <c:v>0.97926829268292681</c:v>
                </c:pt>
                <c:pt idx="18">
                  <c:v>0.97926829268292681</c:v>
                </c:pt>
                <c:pt idx="19">
                  <c:v>0.97926829268292681</c:v>
                </c:pt>
                <c:pt idx="20">
                  <c:v>0.97926829268292681</c:v>
                </c:pt>
                <c:pt idx="21">
                  <c:v>0.97926829268292681</c:v>
                </c:pt>
                <c:pt idx="22">
                  <c:v>0.97926829268292681</c:v>
                </c:pt>
                <c:pt idx="23">
                  <c:v>0.97926829268292681</c:v>
                </c:pt>
                <c:pt idx="24">
                  <c:v>0.97926829268292681</c:v>
                </c:pt>
                <c:pt idx="25">
                  <c:v>0.97926829268292681</c:v>
                </c:pt>
                <c:pt idx="26">
                  <c:v>0.97926829268292681</c:v>
                </c:pt>
                <c:pt idx="27">
                  <c:v>0.97926829268292681</c:v>
                </c:pt>
                <c:pt idx="28">
                  <c:v>0.97926829268292681</c:v>
                </c:pt>
                <c:pt idx="29">
                  <c:v>0.97926829268292681</c:v>
                </c:pt>
                <c:pt idx="30">
                  <c:v>0.97926829268292681</c:v>
                </c:pt>
                <c:pt idx="31">
                  <c:v>0.97926829268292681</c:v>
                </c:pt>
                <c:pt idx="32">
                  <c:v>0.97926829268292681</c:v>
                </c:pt>
                <c:pt idx="33">
                  <c:v>0.97926829268292681</c:v>
                </c:pt>
                <c:pt idx="34">
                  <c:v>0.97926829268292681</c:v>
                </c:pt>
                <c:pt idx="35">
                  <c:v>0.97926829268292681</c:v>
                </c:pt>
                <c:pt idx="36">
                  <c:v>0.97926829268292681</c:v>
                </c:pt>
                <c:pt idx="37">
                  <c:v>0.97926829268292681</c:v>
                </c:pt>
                <c:pt idx="38">
                  <c:v>0.97926829268292681</c:v>
                </c:pt>
                <c:pt idx="39">
                  <c:v>0.97926829268292681</c:v>
                </c:pt>
                <c:pt idx="40">
                  <c:v>0.97926829268292681</c:v>
                </c:pt>
                <c:pt idx="41">
                  <c:v>0.97926829268292681</c:v>
                </c:pt>
                <c:pt idx="42">
                  <c:v>0.97926829268292681</c:v>
                </c:pt>
                <c:pt idx="43">
                  <c:v>0.97926829268292681</c:v>
                </c:pt>
                <c:pt idx="44">
                  <c:v>0.97926829268292681</c:v>
                </c:pt>
                <c:pt idx="45">
                  <c:v>0.97926829268292681</c:v>
                </c:pt>
                <c:pt idx="46">
                  <c:v>0.97926829268292681</c:v>
                </c:pt>
                <c:pt idx="47">
                  <c:v>0.97926829268292681</c:v>
                </c:pt>
                <c:pt idx="48">
                  <c:v>0.97926829268292681</c:v>
                </c:pt>
                <c:pt idx="49">
                  <c:v>0.97926829268292681</c:v>
                </c:pt>
                <c:pt idx="50">
                  <c:v>0.97926829268292681</c:v>
                </c:pt>
                <c:pt idx="51">
                  <c:v>0.97926829268292681</c:v>
                </c:pt>
                <c:pt idx="52">
                  <c:v>0.97926829268292681</c:v>
                </c:pt>
                <c:pt idx="53">
                  <c:v>0.97926829268292681</c:v>
                </c:pt>
                <c:pt idx="54">
                  <c:v>0.97926829268292681</c:v>
                </c:pt>
                <c:pt idx="55">
                  <c:v>0.97926829268292681</c:v>
                </c:pt>
                <c:pt idx="56">
                  <c:v>0.97926829268292681</c:v>
                </c:pt>
                <c:pt idx="57">
                  <c:v>0.97926829268292681</c:v>
                </c:pt>
                <c:pt idx="58">
                  <c:v>0.97926829268292681</c:v>
                </c:pt>
                <c:pt idx="59">
                  <c:v>0.97926829268292681</c:v>
                </c:pt>
                <c:pt idx="60">
                  <c:v>0.97926829268292681</c:v>
                </c:pt>
                <c:pt idx="61">
                  <c:v>0.97926829268292681</c:v>
                </c:pt>
                <c:pt idx="62">
                  <c:v>0.97926829268292681</c:v>
                </c:pt>
                <c:pt idx="63">
                  <c:v>0.97926829268292681</c:v>
                </c:pt>
                <c:pt idx="64">
                  <c:v>0.97926829268292681</c:v>
                </c:pt>
                <c:pt idx="65">
                  <c:v>0.97926829268292681</c:v>
                </c:pt>
                <c:pt idx="66">
                  <c:v>0.97926829268292681</c:v>
                </c:pt>
                <c:pt idx="67">
                  <c:v>0.97926829268292681</c:v>
                </c:pt>
                <c:pt idx="68">
                  <c:v>0.97926829268292681</c:v>
                </c:pt>
                <c:pt idx="69">
                  <c:v>0.97926829268292681</c:v>
                </c:pt>
                <c:pt idx="70">
                  <c:v>0.97926829268292681</c:v>
                </c:pt>
                <c:pt idx="71">
                  <c:v>0.97926829268292681</c:v>
                </c:pt>
                <c:pt idx="72">
                  <c:v>0.97926829268292681</c:v>
                </c:pt>
                <c:pt idx="73">
                  <c:v>0.97926829268292681</c:v>
                </c:pt>
                <c:pt idx="74">
                  <c:v>0.97926829268292681</c:v>
                </c:pt>
                <c:pt idx="75">
                  <c:v>0.97926829268292681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1.4286440011527209E-2</c:v>
                </c:pt>
                <c:pt idx="2">
                  <c:v>6.0184182934615041E-2</c:v>
                </c:pt>
                <c:pt idx="3">
                  <c:v>0.14858109479538736</c:v>
                </c:pt>
                <c:pt idx="4">
                  <c:v>0.30576680886906604</c:v>
                </c:pt>
                <c:pt idx="5">
                  <c:v>0.59914560925825133</c:v>
                </c:pt>
                <c:pt idx="6">
                  <c:v>1.2513516977800359</c:v>
                </c:pt>
                <c:pt idx="7">
                  <c:v>3.6414774278387743</c:v>
                </c:pt>
                <c:pt idx="8">
                  <c:v>15.181468054612752</c:v>
                </c:pt>
                <c:pt idx="11">
                  <c:v>3.3417414241428212</c:v>
                </c:pt>
                <c:pt idx="12">
                  <c:v>2.1450270645839868</c:v>
                </c:pt>
                <c:pt idx="15">
                  <c:v>1.6957219779426633</c:v>
                </c:pt>
                <c:pt idx="16">
                  <c:v>1.4626934192579044</c:v>
                </c:pt>
                <c:pt idx="17">
                  <c:v>1.3213769797135508</c:v>
                </c:pt>
                <c:pt idx="18">
                  <c:v>1.2272924944792616</c:v>
                </c:pt>
                <c:pt idx="19">
                  <c:v>1.1606238735156189</c:v>
                </c:pt>
                <c:pt idx="20">
                  <c:v>1.1112208200417626</c:v>
                </c:pt>
                <c:pt idx="21">
                  <c:v>1.0733553842111776</c:v>
                </c:pt>
                <c:pt idx="22">
                  <c:v>1.0435559785268564</c:v>
                </c:pt>
                <c:pt idx="23">
                  <c:v>1.0195997572102129</c:v>
                </c:pt>
                <c:pt idx="24">
                  <c:v>1</c:v>
                </c:pt>
                <c:pt idx="25">
                  <c:v>0.98372640868620498</c:v>
                </c:pt>
                <c:pt idx="26">
                  <c:v>0.97004363404642391</c:v>
                </c:pt>
                <c:pt idx="27">
                  <c:v>0.95841362375577621</c:v>
                </c:pt>
                <c:pt idx="28">
                  <c:v>0.94843421979217246</c:v>
                </c:pt>
                <c:pt idx="29">
                  <c:v>0.93979924706090656</c:v>
                </c:pt>
                <c:pt idx="30">
                  <c:v>0.93227181896397582</c:v>
                </c:pt>
                <c:pt idx="31">
                  <c:v>0.92566603293539618</c:v>
                </c:pt>
                <c:pt idx="32">
                  <c:v>0.91983414129796204</c:v>
                </c:pt>
                <c:pt idx="33">
                  <c:v>0.91465738357153503</c:v>
                </c:pt>
                <c:pt idx="34">
                  <c:v>0.91003932089303363</c:v>
                </c:pt>
                <c:pt idx="35">
                  <c:v>0.90590091374747783</c:v>
                </c:pt>
                <c:pt idx="36">
                  <c:v>0.90217683568617579</c:v>
                </c:pt>
                <c:pt idx="37">
                  <c:v>0.89881267727404179</c:v>
                </c:pt>
                <c:pt idx="38">
                  <c:v>0.895762800489602</c:v>
                </c:pt>
                <c:pt idx="39">
                  <c:v>0.89298867464563092</c:v>
                </c:pt>
                <c:pt idx="40">
                  <c:v>0.89045757307669926</c:v>
                </c:pt>
                <c:pt idx="41">
                  <c:v>0.88814154312417237</c:v>
                </c:pt>
                <c:pt idx="42">
                  <c:v>0.88601658527909055</c:v>
                </c:pt>
                <c:pt idx="43">
                  <c:v>0.8840619939158072</c:v>
                </c:pt>
                <c:pt idx="44">
                  <c:v>0.88225982396784031</c:v>
                </c:pt>
                <c:pt idx="45">
                  <c:v>0.88059445656786228</c:v>
                </c:pt>
                <c:pt idx="46">
                  <c:v>0.87905224304898</c:v>
                </c:pt>
                <c:pt idx="47">
                  <c:v>0.87762121143890992</c:v>
                </c:pt>
                <c:pt idx="48">
                  <c:v>0.8762908231275236</c:v>
                </c:pt>
                <c:pt idx="49">
                  <c:v>0.87505177007171164</c:v>
                </c:pt>
                <c:pt idx="50">
                  <c:v>0.87389580494732444</c:v>
                </c:pt>
                <c:pt idx="51">
                  <c:v>0.87281559822973998</c:v>
                </c:pt>
                <c:pt idx="52">
                  <c:v>0.87180461740091908</c:v>
                </c:pt>
                <c:pt idx="53">
                  <c:v>0.87085702442867241</c:v>
                </c:pt>
                <c:pt idx="54">
                  <c:v>0.86996758840720312</c:v>
                </c:pt>
                <c:pt idx="55">
                  <c:v>0.86913161083464985</c:v>
                </c:pt>
                <c:pt idx="56">
                  <c:v>0.86834486146897016</c:v>
                </c:pt>
                <c:pt idx="57">
                  <c:v>0.8676035230752307</c:v>
                </c:pt>
                <c:pt idx="58">
                  <c:v>0.86690414367553892</c:v>
                </c:pt>
                <c:pt idx="59">
                  <c:v>0.86624359515348259</c:v>
                </c:pt>
                <c:pt idx="60">
                  <c:v>0.8656190372597149</c:v>
                </c:pt>
                <c:pt idx="61">
                  <c:v>0.86502788622411753</c:v>
                </c:pt>
                <c:pt idx="62">
                  <c:v>0.86446778730961849</c:v>
                </c:pt>
                <c:pt idx="63">
                  <c:v>0.86393659074931717</c:v>
                </c:pt>
                <c:pt idx="64">
                  <c:v>0.86343233059635849</c:v>
                </c:pt>
                <c:pt idx="65">
                  <c:v>0.86295320608866999</c:v>
                </c:pt>
                <c:pt idx="66">
                  <c:v>0.86249756519108178</c:v>
                </c:pt>
                <c:pt idx="67">
                  <c:v>0.86206389002759332</c:v>
                </c:pt>
                <c:pt idx="68">
                  <c:v>0.8616507839587243</c:v>
                </c:pt>
                <c:pt idx="69">
                  <c:v>0.86125696009414265</c:v>
                </c:pt>
                <c:pt idx="70">
                  <c:v>0.86088123106054038</c:v>
                </c:pt>
                <c:pt idx="71">
                  <c:v>0.86052249986979301</c:v>
                </c:pt>
                <c:pt idx="72">
                  <c:v>0.86017975175376771</c:v>
                </c:pt>
                <c:pt idx="73">
                  <c:v>0.85985204685012906</c:v>
                </c:pt>
                <c:pt idx="74">
                  <c:v>0.85953851363891265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1.4203380047437245E-2</c:v>
                </c:pt>
                <c:pt idx="2">
                  <c:v>5.8698471704109592E-2</c:v>
                </c:pt>
                <c:pt idx="3">
                  <c:v>0.13944201876838389</c:v>
                </c:pt>
                <c:pt idx="4">
                  <c:v>0.26704291069494368</c:v>
                </c:pt>
                <c:pt idx="5">
                  <c:v>0.45566165485108984</c:v>
                </c:pt>
                <c:pt idx="6">
                  <c:v>0.71296842221149503</c:v>
                </c:pt>
                <c:pt idx="7">
                  <c:v>1.0085735257270934</c:v>
                </c:pt>
                <c:pt idx="8">
                  <c:v>1.2488897443755687</c:v>
                </c:pt>
                <c:pt idx="11">
                  <c:v>1.3569733309552929</c:v>
                </c:pt>
                <c:pt idx="12">
                  <c:v>1.3580200139896648</c:v>
                </c:pt>
                <c:pt idx="15">
                  <c:v>1.3130602175588499</c:v>
                </c:pt>
                <c:pt idx="16">
                  <c:v>1.2581861579505342</c:v>
                </c:pt>
                <c:pt idx="17">
                  <c:v>1.2067398988152258</c:v>
                </c:pt>
                <c:pt idx="18">
                  <c:v>1.1620437302890185</c:v>
                </c:pt>
                <c:pt idx="19">
                  <c:v>1.1240213422844851</c:v>
                </c:pt>
                <c:pt idx="20">
                  <c:v>1.0916868807256777</c:v>
                </c:pt>
                <c:pt idx="21">
                  <c:v>1.0639641233185817</c:v>
                </c:pt>
                <c:pt idx="22">
                  <c:v>1.0399182679077417</c:v>
                </c:pt>
                <c:pt idx="23">
                  <c:v>1.018794618467006</c:v>
                </c:pt>
                <c:pt idx="24">
                  <c:v>1</c:v>
                </c:pt>
                <c:pt idx="25">
                  <c:v>0.98307208470096763</c:v>
                </c:pt>
                <c:pt idx="26">
                  <c:v>0.96765058374631607</c:v>
                </c:pt>
                <c:pt idx="27">
                  <c:v>0.95345369585640882</c:v>
                </c:pt>
                <c:pt idx="28">
                  <c:v>0.94025982467724212</c:v>
                </c:pt>
                <c:pt idx="29">
                  <c:v>0.92789367267581468</c:v>
                </c:pt>
                <c:pt idx="30">
                  <c:v>0.91621573118041855</c:v>
                </c:pt>
                <c:pt idx="31">
                  <c:v>0.90511433276289543</c:v>
                </c:pt>
                <c:pt idx="32">
                  <c:v>0.89449961625968832</c:v>
                </c:pt>
                <c:pt idx="33">
                  <c:v>0.8842989164795455</c:v>
                </c:pt>
                <c:pt idx="34">
                  <c:v>0.87445321777555796</c:v>
                </c:pt>
                <c:pt idx="35">
                  <c:v>0.86491440602139269</c:v>
                </c:pt>
                <c:pt idx="36">
                  <c:v>0.85564312359354966</c:v>
                </c:pt>
                <c:pt idx="37">
                  <c:v>0.84660708301032217</c:v>
                </c:pt>
                <c:pt idx="38">
                  <c:v>0.83777973201238642</c:v>
                </c:pt>
                <c:pt idx="39">
                  <c:v>0.82913918993955216</c:v>
                </c:pt>
                <c:pt idx="40">
                  <c:v>0.82066739507600528</c:v>
                </c:pt>
                <c:pt idx="41">
                  <c:v>0.81234941722633791</c:v>
                </c:pt>
                <c:pt idx="42">
                  <c:v>0.80417290059386592</c:v>
                </c:pt>
                <c:pt idx="43">
                  <c:v>0.7961276100948258</c:v>
                </c:pt>
                <c:pt idx="44">
                  <c:v>0.78820506029683413</c:v>
                </c:pt>
                <c:pt idx="45">
                  <c:v>0.78039821074884974</c:v>
                </c:pt>
                <c:pt idx="46">
                  <c:v>0.77270121495662036</c:v>
                </c:pt>
                <c:pt idx="47">
                  <c:v>0.76510921293076928</c:v>
                </c:pt>
                <c:pt idx="48">
                  <c:v>0.75761815929785048</c:v>
                </c:pt>
                <c:pt idx="49">
                  <c:v>0.75022468056743952</c:v>
                </c:pt>
                <c:pt idx="50">
                  <c:v>0.74292595640133552</c:v>
                </c:pt>
                <c:pt idx="51">
                  <c:v>0.73571962071654051</c:v>
                </c:pt>
                <c:pt idx="52">
                  <c:v>0.72860367923361458</c:v>
                </c:pt>
                <c:pt idx="53">
                  <c:v>0.72157644070270044</c:v>
                </c:pt>
                <c:pt idx="54">
                  <c:v>0.71463645953630051</c:v>
                </c:pt>
                <c:pt idx="55">
                  <c:v>0.70778248797759724</c:v>
                </c:pt>
                <c:pt idx="56">
                  <c:v>0.70101343625637447</c:v>
                </c:pt>
                <c:pt idx="57">
                  <c:v>0.69432833944735362</c:v>
                </c:pt>
                <c:pt idx="58">
                  <c:v>0.68772632996030281</c:v>
                </c:pt>
                <c:pt idx="59">
                  <c:v>0.6812066147672754</c:v>
                </c:pt>
                <c:pt idx="60">
                  <c:v>0.67476845661732332</c:v>
                </c:pt>
                <c:pt idx="61">
                  <c:v>0.66841115860888356</c:v>
                </c:pt>
                <c:pt idx="62">
                  <c:v>0.66213405158965066</c:v>
                </c:pt>
                <c:pt idx="63">
                  <c:v>0.65593648393661064</c:v>
                </c:pt>
                <c:pt idx="64">
                  <c:v>0.64981781333827571</c:v>
                </c:pt>
                <c:pt idx="65">
                  <c:v>0.64377740025925789</c:v>
                </c:pt>
                <c:pt idx="66">
                  <c:v>0.63781460281619329</c:v>
                </c:pt>
                <c:pt idx="67">
                  <c:v>0.63192877283522875</c:v>
                </c:pt>
                <c:pt idx="68">
                  <c:v>0.62611925289607007</c:v>
                </c:pt>
                <c:pt idx="69">
                  <c:v>0.62038537419708073</c:v>
                </c:pt>
                <c:pt idx="70">
                  <c:v>0.61472645510091706</c:v>
                </c:pt>
                <c:pt idx="71">
                  <c:v>0.60914180024141062</c:v>
                </c:pt>
                <c:pt idx="72">
                  <c:v>0.60363070009053688</c:v>
                </c:pt>
                <c:pt idx="73">
                  <c:v>0.5981924308996408</c:v>
                </c:pt>
                <c:pt idx="74">
                  <c:v>0.59282625494228469</c:v>
                </c:pt>
                <c:pt idx="75">
                  <c:v>0.5875314209972865</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1.0242346938775511</c:v>
                </c:pt>
                <c:pt idx="1">
                  <c:v>1.0242346938775511</c:v>
                </c:pt>
                <c:pt idx="2">
                  <c:v>1.0242346938775511</c:v>
                </c:pt>
                <c:pt idx="3">
                  <c:v>1.0242346938775511</c:v>
                </c:pt>
                <c:pt idx="4">
                  <c:v>1.0242346938775511</c:v>
                </c:pt>
                <c:pt idx="5">
                  <c:v>1.0242346938775511</c:v>
                </c:pt>
                <c:pt idx="6">
                  <c:v>1.0242346938775511</c:v>
                </c:pt>
                <c:pt idx="7">
                  <c:v>1.0242346938775511</c:v>
                </c:pt>
                <c:pt idx="8">
                  <c:v>1.0242346938775511</c:v>
                </c:pt>
                <c:pt idx="11">
                  <c:v>1.0242346938775511</c:v>
                </c:pt>
                <c:pt idx="12">
                  <c:v>1.0242346938775511</c:v>
                </c:pt>
                <c:pt idx="15">
                  <c:v>1.0242346938775511</c:v>
                </c:pt>
                <c:pt idx="16">
                  <c:v>1.0242346938775511</c:v>
                </c:pt>
                <c:pt idx="17">
                  <c:v>1.0242346938775511</c:v>
                </c:pt>
                <c:pt idx="18">
                  <c:v>1.0242346938775511</c:v>
                </c:pt>
                <c:pt idx="19">
                  <c:v>1.0242346938775511</c:v>
                </c:pt>
                <c:pt idx="20">
                  <c:v>1.0242346938775511</c:v>
                </c:pt>
                <c:pt idx="21">
                  <c:v>1.0242346938775511</c:v>
                </c:pt>
                <c:pt idx="22">
                  <c:v>1.0242346938775511</c:v>
                </c:pt>
                <c:pt idx="23">
                  <c:v>1.0242346938775511</c:v>
                </c:pt>
                <c:pt idx="24">
                  <c:v>1.0242346938775511</c:v>
                </c:pt>
                <c:pt idx="25">
                  <c:v>1.0242346938775511</c:v>
                </c:pt>
                <c:pt idx="26">
                  <c:v>1.0242346938775511</c:v>
                </c:pt>
                <c:pt idx="27">
                  <c:v>1.0242346938775511</c:v>
                </c:pt>
                <c:pt idx="28">
                  <c:v>1.0242346938775511</c:v>
                </c:pt>
                <c:pt idx="29">
                  <c:v>1.0242346938775511</c:v>
                </c:pt>
                <c:pt idx="30">
                  <c:v>1.0242346938775511</c:v>
                </c:pt>
                <c:pt idx="31">
                  <c:v>1.0242346938775511</c:v>
                </c:pt>
                <c:pt idx="32">
                  <c:v>1.0242346938775511</c:v>
                </c:pt>
                <c:pt idx="33">
                  <c:v>1.0242346938775511</c:v>
                </c:pt>
                <c:pt idx="34">
                  <c:v>1.0242346938775511</c:v>
                </c:pt>
                <c:pt idx="35">
                  <c:v>1.0242346938775511</c:v>
                </c:pt>
                <c:pt idx="36">
                  <c:v>1.0242346938775511</c:v>
                </c:pt>
                <c:pt idx="37">
                  <c:v>1.0242346938775511</c:v>
                </c:pt>
                <c:pt idx="38">
                  <c:v>1.0242346938775511</c:v>
                </c:pt>
                <c:pt idx="39">
                  <c:v>1.0242346938775511</c:v>
                </c:pt>
                <c:pt idx="40">
                  <c:v>1.0242346938775511</c:v>
                </c:pt>
                <c:pt idx="41">
                  <c:v>1.0242346938775511</c:v>
                </c:pt>
                <c:pt idx="42">
                  <c:v>1.0242346938775511</c:v>
                </c:pt>
                <c:pt idx="43">
                  <c:v>1.0242346938775511</c:v>
                </c:pt>
                <c:pt idx="44">
                  <c:v>1.0242346938775511</c:v>
                </c:pt>
                <c:pt idx="45">
                  <c:v>1.0242346938775511</c:v>
                </c:pt>
                <c:pt idx="46">
                  <c:v>1.0242346938775511</c:v>
                </c:pt>
                <c:pt idx="47">
                  <c:v>1.0242346938775511</c:v>
                </c:pt>
                <c:pt idx="48">
                  <c:v>1.0242346938775511</c:v>
                </c:pt>
                <c:pt idx="49">
                  <c:v>1.0242346938775511</c:v>
                </c:pt>
                <c:pt idx="50">
                  <c:v>1.0242346938775511</c:v>
                </c:pt>
                <c:pt idx="51">
                  <c:v>1.0242346938775511</c:v>
                </c:pt>
                <c:pt idx="52">
                  <c:v>1.0242346938775511</c:v>
                </c:pt>
                <c:pt idx="53">
                  <c:v>1.0242346938775511</c:v>
                </c:pt>
                <c:pt idx="54">
                  <c:v>1.0242346938775511</c:v>
                </c:pt>
                <c:pt idx="55">
                  <c:v>1.0242346938775511</c:v>
                </c:pt>
                <c:pt idx="56">
                  <c:v>1.0242346938775511</c:v>
                </c:pt>
                <c:pt idx="57">
                  <c:v>1.0242346938775511</c:v>
                </c:pt>
                <c:pt idx="58">
                  <c:v>1.0242346938775511</c:v>
                </c:pt>
                <c:pt idx="59">
                  <c:v>1.0242346938775511</c:v>
                </c:pt>
                <c:pt idx="60">
                  <c:v>1.0242346938775511</c:v>
                </c:pt>
                <c:pt idx="61">
                  <c:v>1.0242346938775511</c:v>
                </c:pt>
                <c:pt idx="62">
                  <c:v>1.0242346938775511</c:v>
                </c:pt>
                <c:pt idx="63">
                  <c:v>1.0242346938775511</c:v>
                </c:pt>
                <c:pt idx="64">
                  <c:v>1.0242346938775511</c:v>
                </c:pt>
                <c:pt idx="65">
                  <c:v>1.0242346938775511</c:v>
                </c:pt>
                <c:pt idx="66">
                  <c:v>1.0242346938775511</c:v>
                </c:pt>
                <c:pt idx="67">
                  <c:v>1.0242346938775511</c:v>
                </c:pt>
                <c:pt idx="68">
                  <c:v>1.0242346938775511</c:v>
                </c:pt>
                <c:pt idx="69">
                  <c:v>1.0242346938775511</c:v>
                </c:pt>
                <c:pt idx="70">
                  <c:v>1.0242346938775511</c:v>
                </c:pt>
                <c:pt idx="71">
                  <c:v>1.0242346938775511</c:v>
                </c:pt>
                <c:pt idx="72">
                  <c:v>1.0242346938775511</c:v>
                </c:pt>
                <c:pt idx="73">
                  <c:v>1.0242346938775511</c:v>
                </c:pt>
                <c:pt idx="74">
                  <c:v>1.0242346938775511</c:v>
                </c:pt>
                <c:pt idx="75">
                  <c:v>1.0242346938775511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12.057137515657443</c:v>
                </c:pt>
                <c:pt idx="1">
                  <c:v>11.605231663267388</c:v>
                </c:pt>
                <c:pt idx="2">
                  <c:v>10.943063440190135</c:v>
                </c:pt>
                <c:pt idx="3">
                  <c:v>10.158562942980405</c:v>
                </c:pt>
                <c:pt idx="4">
                  <c:v>9.3218160576040017</c:v>
                </c:pt>
                <c:pt idx="5">
                  <c:v>8.4789584437162642</c:v>
                </c:pt>
                <c:pt idx="6">
                  <c:v>7.6565729977562693</c:v>
                </c:pt>
                <c:pt idx="7">
                  <c:v>6.8681897218253489</c:v>
                </c:pt>
                <c:pt idx="8">
                  <c:v>6.1195030890806521</c:v>
                </c:pt>
                <c:pt idx="9">
                  <c:v>5.4118129018780614</c:v>
                </c:pt>
                <c:pt idx="10">
                  <c:v>0.13006882642718082</c:v>
                </c:pt>
                <c:pt idx="11">
                  <c:v>-3.2399817911654782</c:v>
                </c:pt>
                <c:pt idx="12">
                  <c:v>-5.6843570115817137</c:v>
                </c:pt>
                <c:pt idx="13">
                  <c:v>-7.5971455111434452</c:v>
                </c:pt>
                <c:pt idx="14">
                  <c:v>-9.166903935134842</c:v>
                </c:pt>
                <c:pt idx="15">
                  <c:v>-10.497457220764613</c:v>
                </c:pt>
                <c:pt idx="16">
                  <c:v>-11.6518469197184</c:v>
                </c:pt>
                <c:pt idx="17">
                  <c:v>-12.671157432573796</c:v>
                </c:pt>
                <c:pt idx="18">
                  <c:v>-13.583630112346368</c:v>
                </c:pt>
                <c:pt idx="19">
                  <c:v>-19.595659159489671</c:v>
                </c:pt>
                <c:pt idx="20">
                  <c:v>-23.115895285283909</c:v>
                </c:pt>
                <c:pt idx="21">
                  <c:v>-25.614113710697936</c:v>
                </c:pt>
                <c:pt idx="22">
                  <c:v>-27.552056456178594</c:v>
                </c:pt>
                <c:pt idx="23">
                  <c:v>-29.135541486212951</c:v>
                </c:pt>
                <c:pt idx="24">
                  <c:v>-30.474392926836103</c:v>
                </c:pt>
                <c:pt idx="25">
                  <c:v>-31.634177117827772</c:v>
                </c:pt>
                <c:pt idx="26">
                  <c:v>-32.657190030942743</c:v>
                </c:pt>
                <c:pt idx="27">
                  <c:v>-33.572312992796846</c:v>
                </c:pt>
                <c:pt idx="28">
                  <c:v>-39.592827057668913</c:v>
                </c:pt>
                <c:pt idx="29">
                  <c:v>-43.114636340743104</c:v>
                </c:pt>
                <c:pt idx="30">
                  <c:v>-45.613405508581444</c:v>
                </c:pt>
                <c:pt idx="31">
                  <c:v>-47.55160319325141</c:v>
                </c:pt>
                <c:pt idx="32">
                  <c:v>-49.135226715171058</c:v>
                </c:pt>
                <c:pt idx="33">
                  <c:v>-50.474161664210413</c:v>
                </c:pt>
                <c:pt idx="34">
                  <c:v>-51.634000056252759</c:v>
                </c:pt>
                <c:pt idx="35">
                  <c:v>-52.657050129828413</c:v>
                </c:pt>
                <c:pt idx="36">
                  <c:v>-53.572199672540464</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40.351406993804027</c:v>
                </c:pt>
                <c:pt idx="1">
                  <c:v>34.043706882533598</c:v>
                </c:pt>
                <c:pt idx="2">
                  <c:v>30.121178800173634</c:v>
                </c:pt>
                <c:pt idx="3">
                  <c:v>27.179310072904638</c:v>
                </c:pt>
                <c:pt idx="4">
                  <c:v>24.807132187212574</c:v>
                </c:pt>
                <c:pt idx="5">
                  <c:v>22.826907194754146</c:v>
                </c:pt>
                <c:pt idx="6">
                  <c:v>21.139750961977523</c:v>
                </c:pt>
                <c:pt idx="7">
                  <c:v>19.680964286945802</c:v>
                </c:pt>
                <c:pt idx="8">
                  <c:v>18.404234098816385</c:v>
                </c:pt>
                <c:pt idx="9">
                  <c:v>17.27485496509199</c:v>
                </c:pt>
                <c:pt idx="10">
                  <c:v>10.266120841663231</c:v>
                </c:pt>
                <c:pt idx="11">
                  <c:v>6.4572617793240417</c:v>
                </c:pt>
                <c:pt idx="12">
                  <c:v>3.8153927791052182</c:v>
                </c:pt>
                <c:pt idx="13">
                  <c:v>1.7721463441484409</c:v>
                </c:pt>
                <c:pt idx="14">
                  <c:v>9.2311031160725199E-2</c:v>
                </c:pt>
                <c:pt idx="15">
                  <c:v>-1.3441627216884502</c:v>
                </c:pt>
                <c:pt idx="16">
                  <c:v>-2.6068366727355086</c:v>
                </c:pt>
                <c:pt idx="17">
                  <c:v>-3.7395629885548756</c:v>
                </c:pt>
                <c:pt idx="18">
                  <c:v>-4.7716882674234986</c:v>
                </c:pt>
                <c:pt idx="19">
                  <c:v>-12.276390880914361</c:v>
                </c:pt>
                <c:pt idx="20">
                  <c:v>-17.501418500706269</c:v>
                </c:pt>
                <c:pt idx="21">
                  <c:v>-21.630395046734428</c:v>
                </c:pt>
                <c:pt idx="22">
                  <c:v>-25.043011776477144</c:v>
                </c:pt>
                <c:pt idx="23">
                  <c:v>-27.942430642709848</c:v>
                </c:pt>
                <c:pt idx="24">
                  <c:v>-30.457403019105932</c:v>
                </c:pt>
                <c:pt idx="25">
                  <c:v>-32.675162051233642</c:v>
                </c:pt>
                <c:pt idx="26">
                  <c:v>-34.65723264538633</c:v>
                </c:pt>
                <c:pt idx="27">
                  <c:v>-36.448372911964398</c:v>
                </c:pt>
                <c:pt idx="28">
                  <c:v>-48.572454344489657</c:v>
                </c:pt>
                <c:pt idx="29">
                  <c:v>-55.878184541573724</c:v>
                </c:pt>
                <c:pt idx="30">
                  <c:v>-61.107625969597727</c:v>
                </c:pt>
                <c:pt idx="31">
                  <c:v>-65.159949966157015</c:v>
                </c:pt>
                <c:pt idx="32">
                  <c:v>-68.455423773250416</c:v>
                </c:pt>
                <c:pt idx="33">
                  <c:v>-71.226541440525551</c:v>
                </c:pt>
                <c:pt idx="34">
                  <c:v>-73.614852765710367</c:v>
                </c:pt>
                <c:pt idx="35">
                  <c:v>-75.712342064703691</c:v>
                </c:pt>
                <c:pt idx="36">
                  <c:v>-77.581823768807297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-11.022281241679435</c:v>
                </c:pt>
                <c:pt idx="1">
                  <c:v>-21.284287874009312</c:v>
                </c:pt>
                <c:pt idx="2">
                  <c:v>-30.299954012506202</c:v>
                </c:pt>
                <c:pt idx="3">
                  <c:v>-37.923427585163793</c:v>
                </c:pt>
                <c:pt idx="4">
                  <c:v>-44.24302305554162</c:v>
                </c:pt>
                <c:pt idx="5">
                  <c:v>-49.448081979207991</c:v>
                </c:pt>
                <c:pt idx="6">
                  <c:v>-53.743177240140703</c:v>
                </c:pt>
                <c:pt idx="7">
                  <c:v>-57.310218352925844</c:v>
                </c:pt>
                <c:pt idx="8">
                  <c:v>-60.298151680770047</c:v>
                </c:pt>
                <c:pt idx="9">
                  <c:v>-62.824515733106459</c:v>
                </c:pt>
                <c:pt idx="10">
                  <c:v>-75.603313985575326</c:v>
                </c:pt>
                <c:pt idx="11">
                  <c:v>-80.289051602149755</c:v>
                </c:pt>
                <c:pt idx="12">
                  <c:v>-82.686223439090554</c:v>
                </c:pt>
                <c:pt idx="13">
                  <c:v>-84.137535195882222</c:v>
                </c:pt>
                <c:pt idx="14">
                  <c:v>-85.109404242816169</c:v>
                </c:pt>
                <c:pt idx="15">
                  <c:v>-85.805360619675312</c:v>
                </c:pt>
                <c:pt idx="16">
                  <c:v>-86.328154163881578</c:v>
                </c:pt>
                <c:pt idx="17">
                  <c:v>-86.735199546223541</c:v>
                </c:pt>
                <c:pt idx="18">
                  <c:v>-87.061075534296421</c:v>
                </c:pt>
                <c:pt idx="19">
                  <c:v>-88.529570568392685</c:v>
                </c:pt>
                <c:pt idx="20">
                  <c:v>-89.01959413725551</c:v>
                </c:pt>
                <c:pt idx="21">
                  <c:v>-89.264664205197448</c:v>
                </c:pt>
                <c:pt idx="22">
                  <c:v>-89.411719736714574</c:v>
                </c:pt>
                <c:pt idx="23">
                  <c:v>-89.509761183521391</c:v>
                </c:pt>
                <c:pt idx="24">
                  <c:v>-89.579792579617234</c:v>
                </c:pt>
                <c:pt idx="25">
                  <c:v>-89.632316962114899</c:v>
                </c:pt>
                <c:pt idx="26">
                  <c:v>-89.673169691395657</c:v>
                </c:pt>
                <c:pt idx="27">
                  <c:v>-89.705852116084813</c:v>
                </c:pt>
                <c:pt idx="28">
                  <c:v>-89.852925088950897</c:v>
                </c:pt>
                <c:pt idx="29">
                  <c:v>-89.901949939657968</c:v>
                </c:pt>
                <c:pt idx="30">
                  <c:v>-89.926462423337199</c:v>
                </c:pt>
                <c:pt idx="31">
                  <c:v>-89.941169927040448</c:v>
                </c:pt>
                <c:pt idx="32">
                  <c:v>-89.950974933936081</c:v>
                </c:pt>
                <c:pt idx="33">
                  <c:v>-89.95797851208161</c:v>
                </c:pt>
                <c:pt idx="34">
                  <c:v>-89.96323119652628</c:v>
                </c:pt>
                <c:pt idx="35">
                  <c:v>-89.967316618192811</c:v>
                </c:pt>
                <c:pt idx="36">
                  <c:v>-89.97058495576735</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85.273297783254165</c:v>
                </c:pt>
                <c:pt idx="1">
                  <c:v>81.14198014318184</c:v>
                </c:pt>
                <c:pt idx="2">
                  <c:v>77.950938866392292</c:v>
                </c:pt>
                <c:pt idx="3">
                  <c:v>75.744354607757828</c:v>
                </c:pt>
                <c:pt idx="4">
                  <c:v>74.376203426191708</c:v>
                </c:pt>
                <c:pt idx="5">
                  <c:v>73.638424560411607</c:v>
                </c:pt>
                <c:pt idx="6">
                  <c:v>73.336862148334873</c:v>
                </c:pt>
                <c:pt idx="7">
                  <c:v>73.31861192098944</c:v>
                </c:pt>
                <c:pt idx="8">
                  <c:v>73.473508658471715</c:v>
                </c:pt>
                <c:pt idx="9">
                  <c:v>73.726271249629534</c:v>
                </c:pt>
                <c:pt idx="10">
                  <c:v>76.225750228152776</c:v>
                </c:pt>
                <c:pt idx="11">
                  <c:v>76.645660138995964</c:v>
                </c:pt>
                <c:pt idx="12">
                  <c:v>75.927653911889507</c:v>
                </c:pt>
                <c:pt idx="13">
                  <c:v>74.674377298905114</c:v>
                </c:pt>
                <c:pt idx="14">
                  <c:v>73.149354496946387</c:v>
                </c:pt>
                <c:pt idx="15">
                  <c:v>71.480860791590814</c:v>
                </c:pt>
                <c:pt idx="16">
                  <c:v>69.738619006995734</c:v>
                </c:pt>
                <c:pt idx="17">
                  <c:v>67.964029336685826</c:v>
                </c:pt>
                <c:pt idx="18">
                  <c:v>66.183389298785372</c:v>
                </c:pt>
                <c:pt idx="19">
                  <c:v>50.18625230032896</c:v>
                </c:pt>
                <c:pt idx="20">
                  <c:v>38.688095106162393</c:v>
                </c:pt>
                <c:pt idx="21">
                  <c:v>30.707284440699084</c:v>
                </c:pt>
                <c:pt idx="22">
                  <c:v>25.015182149079976</c:v>
                </c:pt>
                <c:pt idx="23">
                  <c:v>20.795226997458087</c:v>
                </c:pt>
                <c:pt idx="24">
                  <c:v>17.54985515907606</c:v>
                </c:pt>
                <c:pt idx="25">
                  <c:v>14.974217189989133</c:v>
                </c:pt>
                <c:pt idx="26">
                  <c:v>12.875951838458349</c:v>
                </c:pt>
                <c:pt idx="27">
                  <c:v>11.129441273257299</c:v>
                </c:pt>
                <c:pt idx="28">
                  <c:v>2.310782611303722</c:v>
                </c:pt>
                <c:pt idx="29">
                  <c:v>359.1876012537308</c:v>
                </c:pt>
                <c:pt idx="30">
                  <c:v>357.94201749089905</c:v>
                </c:pt>
                <c:pt idx="31">
                  <c:v>357.49106014423103</c:v>
                </c:pt>
                <c:pt idx="32">
                  <c:v>357.38908913061283</c:v>
                </c:pt>
                <c:pt idx="33">
                  <c:v>357.43896233058041</c:v>
                </c:pt>
                <c:pt idx="34">
                  <c:v>357.55137130494637</c:v>
                </c:pt>
                <c:pt idx="35">
                  <c:v>357.68534280574568</c:v>
                </c:pt>
                <c:pt idx="36">
                  <c:v>357.82210752398805</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12.057137515657443</c:v>
                </c:pt>
                <c:pt idx="1">
                  <c:v>11.605231663267388</c:v>
                </c:pt>
                <c:pt idx="2">
                  <c:v>10.943063440190135</c:v>
                </c:pt>
                <c:pt idx="3">
                  <c:v>10.158562942980405</c:v>
                </c:pt>
                <c:pt idx="4">
                  <c:v>9.3218160576040017</c:v>
                </c:pt>
                <c:pt idx="5">
                  <c:v>8.4789584437162642</c:v>
                </c:pt>
                <c:pt idx="6">
                  <c:v>7.6565729977562693</c:v>
                </c:pt>
                <c:pt idx="7">
                  <c:v>6.8681897218253489</c:v>
                </c:pt>
                <c:pt idx="8">
                  <c:v>6.1195030890806521</c:v>
                </c:pt>
                <c:pt idx="9">
                  <c:v>5.4118129018780614</c:v>
                </c:pt>
                <c:pt idx="10">
                  <c:v>0.13006882642718082</c:v>
                </c:pt>
                <c:pt idx="11">
                  <c:v>-3.2399817911654782</c:v>
                </c:pt>
                <c:pt idx="12">
                  <c:v>-5.6843570115817137</c:v>
                </c:pt>
                <c:pt idx="13">
                  <c:v>-7.5971455111434452</c:v>
                </c:pt>
                <c:pt idx="14">
                  <c:v>-9.166903935134842</c:v>
                </c:pt>
                <c:pt idx="15">
                  <c:v>-10.497457220764613</c:v>
                </c:pt>
                <c:pt idx="16">
                  <c:v>-11.6518469197184</c:v>
                </c:pt>
                <c:pt idx="17">
                  <c:v>-12.671157432573796</c:v>
                </c:pt>
                <c:pt idx="18">
                  <c:v>-13.583630112346368</c:v>
                </c:pt>
                <c:pt idx="19">
                  <c:v>-19.595659159489671</c:v>
                </c:pt>
                <c:pt idx="20">
                  <c:v>-23.115895285283909</c:v>
                </c:pt>
                <c:pt idx="21">
                  <c:v>-25.614113710697936</c:v>
                </c:pt>
                <c:pt idx="22">
                  <c:v>-27.552056456178594</c:v>
                </c:pt>
                <c:pt idx="23">
                  <c:v>-29.135541486212951</c:v>
                </c:pt>
                <c:pt idx="24">
                  <c:v>-30.474392926836103</c:v>
                </c:pt>
                <c:pt idx="25">
                  <c:v>-31.634177117827772</c:v>
                </c:pt>
                <c:pt idx="26">
                  <c:v>-32.657190030942743</c:v>
                </c:pt>
                <c:pt idx="27">
                  <c:v>-33.572312992796846</c:v>
                </c:pt>
                <c:pt idx="28">
                  <c:v>-39.592827057668913</c:v>
                </c:pt>
                <c:pt idx="29">
                  <c:v>-43.114636340743104</c:v>
                </c:pt>
                <c:pt idx="30">
                  <c:v>-45.613405508581444</c:v>
                </c:pt>
                <c:pt idx="31">
                  <c:v>-47.55160319325141</c:v>
                </c:pt>
                <c:pt idx="32">
                  <c:v>-49.135226715171058</c:v>
                </c:pt>
                <c:pt idx="33">
                  <c:v>-50.474161664210413</c:v>
                </c:pt>
                <c:pt idx="34">
                  <c:v>-51.634000056252759</c:v>
                </c:pt>
                <c:pt idx="35">
                  <c:v>-52.657050129828413</c:v>
                </c:pt>
                <c:pt idx="36">
                  <c:v>-53.572199672540464</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40.351446619502838</c:v>
                </c:pt>
                <c:pt idx="1">
                  <c:v>34.043865383098812</c:v>
                </c:pt>
                <c:pt idx="2">
                  <c:v>30.12153541808334</c:v>
                </c:pt>
                <c:pt idx="3">
                  <c:v>27.1799440394892</c:v>
                </c:pt>
                <c:pt idx="4">
                  <c:v>24.808122718198252</c:v>
                </c:pt>
                <c:pt idx="5">
                  <c:v>22.828333485809942</c:v>
                </c:pt>
                <c:pt idx="6">
                  <c:v>21.141692184265256</c:v>
                </c:pt>
                <c:pt idx="7">
                  <c:v>19.683499582675427</c:v>
                </c:pt>
                <c:pt idx="8">
                  <c:v>18.407442576805849</c:v>
                </c:pt>
                <c:pt idx="9">
                  <c:v>17.27881569633383</c:v>
                </c:pt>
                <c:pt idx="10">
                  <c:v>10.281941534817513</c:v>
                </c:pt>
                <c:pt idx="11">
                  <c:v>6.49277537836279</c:v>
                </c:pt>
                <c:pt idx="12">
                  <c:v>3.8783230969498521</c:v>
                </c:pt>
                <c:pt idx="13">
                  <c:v>1.8700671846086092</c:v>
                </c:pt>
                <c:pt idx="14">
                  <c:v>0.23260795950602919</c:v>
                </c:pt>
                <c:pt idx="15">
                  <c:v>-1.1543273733450008</c:v>
                </c:pt>
                <c:pt idx="16">
                  <c:v>-2.3605550921271785</c:v>
                </c:pt>
                <c:pt idx="17">
                  <c:v>-3.4302091123352527</c:v>
                </c:pt>
                <c:pt idx="18">
                  <c:v>-4.3929407300518513</c:v>
                </c:pt>
                <c:pt idx="19">
                  <c:v>-10.931071079315871</c:v>
                </c:pt>
                <c:pt idx="20">
                  <c:v>-14.920199559312845</c:v>
                </c:pt>
                <c:pt idx="21">
                  <c:v>-17.773179783957701</c:v>
                </c:pt>
                <c:pt idx="22">
                  <c:v>-19.977298691122201</c:v>
                </c:pt>
                <c:pt idx="23">
                  <c:v>-21.772045747516788</c:v>
                </c:pt>
                <c:pt idx="24">
                  <c:v>-23.291016115767178</c:v>
                </c:pt>
                <c:pt idx="25">
                  <c:v>-24.614478646168049</c:v>
                </c:pt>
                <c:pt idx="26">
                  <c:v>-25.793513982786607</c:v>
                </c:pt>
                <c:pt idx="27">
                  <c:v>-26.862201115112438</c:v>
                </c:pt>
                <c:pt idx="28">
                  <c:v>-34.565610894481495</c:v>
                </c:pt>
                <c:pt idx="29">
                  <c:v>-39.944238623198601</c:v>
                </c:pt>
                <c:pt idx="30">
                  <c:v>-44.207758050904864</c:v>
                </c:pt>
                <c:pt idx="31">
                  <c:v>-47.723752856781715</c:v>
                </c:pt>
                <c:pt idx="32">
                  <c:v>-50.696256874058122</c:v>
                </c:pt>
                <c:pt idx="33">
                  <c:v>-53.259905213227796</c:v>
                </c:pt>
                <c:pt idx="34">
                  <c:v>-55.507868373752338</c:v>
                </c:pt>
                <c:pt idx="35">
                  <c:v>-57.506358833961812</c:v>
                </c:pt>
                <c:pt idx="36">
                  <c:v>-59.303572515978367</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-11.022281241679435</c:v>
                </c:pt>
                <c:pt idx="1">
                  <c:v>-21.284287874009312</c:v>
                </c:pt>
                <c:pt idx="2">
                  <c:v>-30.299954012506202</c:v>
                </c:pt>
                <c:pt idx="3">
                  <c:v>-37.923427585163793</c:v>
                </c:pt>
                <c:pt idx="4">
                  <c:v>-44.24302305554162</c:v>
                </c:pt>
                <c:pt idx="5">
                  <c:v>-49.448081979207991</c:v>
                </c:pt>
                <c:pt idx="6">
                  <c:v>-53.743177240140703</c:v>
                </c:pt>
                <c:pt idx="7">
                  <c:v>-57.310218352925844</c:v>
                </c:pt>
                <c:pt idx="8">
                  <c:v>-60.298151680770047</c:v>
                </c:pt>
                <c:pt idx="9">
                  <c:v>-62.824515733106459</c:v>
                </c:pt>
                <c:pt idx="10">
                  <c:v>-75.603313985575326</c:v>
                </c:pt>
                <c:pt idx="11">
                  <c:v>-80.289051602149755</c:v>
                </c:pt>
                <c:pt idx="12">
                  <c:v>-82.686223439090554</c:v>
                </c:pt>
                <c:pt idx="13">
                  <c:v>-84.137535195882222</c:v>
                </c:pt>
                <c:pt idx="14">
                  <c:v>-85.109404242816169</c:v>
                </c:pt>
                <c:pt idx="15">
                  <c:v>-85.805360619675312</c:v>
                </c:pt>
                <c:pt idx="16">
                  <c:v>-86.328154163881578</c:v>
                </c:pt>
                <c:pt idx="17">
                  <c:v>-86.735199546223541</c:v>
                </c:pt>
                <c:pt idx="18">
                  <c:v>-87.061075534296421</c:v>
                </c:pt>
                <c:pt idx="19">
                  <c:v>-88.529570568392685</c:v>
                </c:pt>
                <c:pt idx="20">
                  <c:v>-89.01959413725551</c:v>
                </c:pt>
                <c:pt idx="21">
                  <c:v>-89.264664205197448</c:v>
                </c:pt>
                <c:pt idx="22">
                  <c:v>-89.411719736714574</c:v>
                </c:pt>
                <c:pt idx="23">
                  <c:v>-89.509761183521391</c:v>
                </c:pt>
                <c:pt idx="24">
                  <c:v>-89.579792579617234</c:v>
                </c:pt>
                <c:pt idx="25">
                  <c:v>-89.632316962114899</c:v>
                </c:pt>
                <c:pt idx="26">
                  <c:v>-89.673169691395657</c:v>
                </c:pt>
                <c:pt idx="27">
                  <c:v>-89.705852116084813</c:v>
                </c:pt>
                <c:pt idx="28">
                  <c:v>-89.852925088950897</c:v>
                </c:pt>
                <c:pt idx="29">
                  <c:v>-89.901949939657968</c:v>
                </c:pt>
                <c:pt idx="30">
                  <c:v>-89.926462423337199</c:v>
                </c:pt>
                <c:pt idx="31">
                  <c:v>-89.941169927040448</c:v>
                </c:pt>
                <c:pt idx="32">
                  <c:v>-89.950974933936081</c:v>
                </c:pt>
                <c:pt idx="33">
                  <c:v>-89.95797851208161</c:v>
                </c:pt>
                <c:pt idx="34">
                  <c:v>-89.96323119652628</c:v>
                </c:pt>
                <c:pt idx="35">
                  <c:v>-89.967316618192811</c:v>
                </c:pt>
                <c:pt idx="36">
                  <c:v>-89.97058495576735</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85.427100046668357</c:v>
                </c:pt>
                <c:pt idx="1">
                  <c:v>81.449581450567223</c:v>
                </c:pt>
                <c:pt idx="2">
                  <c:v>78.412332779220719</c:v>
                </c:pt>
                <c:pt idx="3">
                  <c:v>76.359531469132108</c:v>
                </c:pt>
                <c:pt idx="4">
                  <c:v>75.145150361918866</c:v>
                </c:pt>
                <c:pt idx="5">
                  <c:v>74.561125480433958</c:v>
                </c:pt>
                <c:pt idx="6">
                  <c:v>74.413297748517834</c:v>
                </c:pt>
                <c:pt idx="7">
                  <c:v>74.548759685266077</c:v>
                </c:pt>
                <c:pt idx="8">
                  <c:v>74.857342861343341</c:v>
                </c:pt>
                <c:pt idx="9">
                  <c:v>75.263762959020369</c:v>
                </c:pt>
                <c:pt idx="10">
                  <c:v>79.297523039951997</c:v>
                </c:pt>
                <c:pt idx="11">
                  <c:v>81.245328311795944</c:v>
                </c:pt>
                <c:pt idx="12">
                  <c:v>82.04572654238082</c:v>
                </c:pt>
                <c:pt idx="13">
                  <c:v>82.298360898578551</c:v>
                </c:pt>
                <c:pt idx="14">
                  <c:v>82.263885448806519</c:v>
                </c:pt>
                <c:pt idx="15">
                  <c:v>82.067864267013348</c:v>
                </c:pt>
                <c:pt idx="16">
                  <c:v>81.777490387557421</c:v>
                </c:pt>
                <c:pt idx="17">
                  <c:v>81.431833826843757</c:v>
                </c:pt>
                <c:pt idx="18">
                  <c:v>81.055075236610961</c:v>
                </c:pt>
                <c:pt idx="19">
                  <c:v>77.412300273794514</c:v>
                </c:pt>
                <c:pt idx="20">
                  <c:v>74.950170678345529</c:v>
                </c:pt>
                <c:pt idx="21">
                  <c:v>73.155918287246834</c:v>
                </c:pt>
                <c:pt idx="22">
                  <c:v>71.55937294206187</c:v>
                </c:pt>
                <c:pt idx="23">
                  <c:v>69.974350096360595</c:v>
                </c:pt>
                <c:pt idx="24">
                  <c:v>68.349004983499768</c:v>
                </c:pt>
                <c:pt idx="25">
                  <c:v>66.680620149219919</c:v>
                </c:pt>
                <c:pt idx="26">
                  <c:v>64.981616807970553</c:v>
                </c:pt>
                <c:pt idx="27">
                  <c:v>63.267340453236514</c:v>
                </c:pt>
                <c:pt idx="28">
                  <c:v>47.424377520670419</c:v>
                </c:pt>
                <c:pt idx="29">
                  <c:v>35.944130483049008</c:v>
                </c:pt>
                <c:pt idx="30">
                  <c:v>28.22168879717006</c:v>
                </c:pt>
                <c:pt idx="31">
                  <c:v>22.965501867473023</c:v>
                </c:pt>
                <c:pt idx="32">
                  <c:v>19.258470630750509</c:v>
                </c:pt>
                <c:pt idx="33">
                  <c:v>16.54131513566378</c:v>
                </c:pt>
                <c:pt idx="34">
                  <c:v>14.479044229422811</c:v>
                </c:pt>
                <c:pt idx="35">
                  <c:v>12.866517558674474</c:v>
                </c:pt>
                <c:pt idx="36">
                  <c:v>11.573776842611807</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87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5"/>
  <sheetData>
    <row r="35" spans="2:4">
      <c r="B35" s="89" t="s">
        <v>0</v>
      </c>
      <c r="C35" s="89" t="s">
        <v>1</v>
      </c>
      <c r="D35" s="89" t="s">
        <v>2</v>
      </c>
    </row>
    <row r="36" spans="2:4" ht="18">
      <c r="B36" s="54" t="s">
        <v>3</v>
      </c>
      <c r="C36" s="54">
        <f>'DESIGN INPUTS AND CALCULATIONS'!C154</f>
        <v>0.52200000000000002</v>
      </c>
      <c r="D36" s="55" t="s">
        <v>4</v>
      </c>
    </row>
    <row r="37" spans="2:4" ht="18">
      <c r="B37" s="54" t="s">
        <v>5</v>
      </c>
      <c r="C37" s="54">
        <f>'DESIGN INPUTS AND CALCULATIONS'!C152</f>
        <v>4.42</v>
      </c>
      <c r="D37" s="55" t="s">
        <v>6</v>
      </c>
    </row>
    <row r="38" spans="2:4" ht="18">
      <c r="B38" s="58" t="s">
        <v>7</v>
      </c>
      <c r="C38" s="88">
        <f>'DESIGN INPUTS AND CALCULATIONS'!C191</f>
        <v>22</v>
      </c>
      <c r="D38" s="58" t="s">
        <v>8</v>
      </c>
    </row>
    <row r="39" spans="2:4" ht="18">
      <c r="B39" s="58" t="s">
        <v>9</v>
      </c>
      <c r="C39" s="54">
        <f>'DESIGN INPUTS AND CALCULATIONS'!C189</f>
        <v>5.6</v>
      </c>
      <c r="D39" s="58" t="s">
        <v>8</v>
      </c>
    </row>
    <row r="40" spans="2:4" ht="18">
      <c r="B40" s="58" t="s">
        <v>10</v>
      </c>
      <c r="C40" s="54">
        <f>'DESIGN INPUTS AND CALCULATIONS'!C226</f>
        <v>150</v>
      </c>
      <c r="D40" s="58" t="s">
        <v>11</v>
      </c>
    </row>
    <row r="41" spans="2:4" ht="18">
      <c r="B41" s="58" t="s">
        <v>12</v>
      </c>
      <c r="C41" s="54">
        <f>'DESIGN INPUTS AND CALCULATIONS'!C228</f>
        <v>82</v>
      </c>
      <c r="D41" s="58" t="s">
        <v>13</v>
      </c>
    </row>
    <row r="42" spans="2:4" ht="18">
      <c r="B42" s="58" t="s">
        <v>14</v>
      </c>
      <c r="C42" s="54">
        <f>'DESIGN INPUTS AND CALCULATIONS'!C172</f>
        <v>47</v>
      </c>
      <c r="D42" s="58" t="s">
        <v>11</v>
      </c>
    </row>
    <row r="43" spans="2:4" ht="18">
      <c r="B43" s="58" t="s">
        <v>15</v>
      </c>
      <c r="C43" s="54">
        <f>'DESIGN INPUTS AND CALCULATIONS'!C170</f>
        <v>5600</v>
      </c>
      <c r="D43" s="58" t="s">
        <v>11</v>
      </c>
    </row>
    <row r="44" spans="2:4">
      <c r="B44" s="58" t="s">
        <v>16</v>
      </c>
      <c r="C44" s="54">
        <f>Lr</f>
        <v>73</v>
      </c>
      <c r="D44" s="58" t="s">
        <v>17</v>
      </c>
    </row>
    <row r="45" spans="2:4">
      <c r="B45" s="58" t="s">
        <v>18</v>
      </c>
      <c r="C45" s="54">
        <f>Lm</f>
        <v>410</v>
      </c>
      <c r="D45" s="58" t="s">
        <v>17</v>
      </c>
    </row>
    <row r="46" spans="2:4">
      <c r="B46" s="58" t="s">
        <v>19</v>
      </c>
      <c r="C46" s="54">
        <f>Cr</f>
        <v>0.02</v>
      </c>
      <c r="D46" s="58" t="s">
        <v>20</v>
      </c>
    </row>
    <row r="47" spans="2:4" ht="18">
      <c r="B47" s="58" t="s">
        <v>21</v>
      </c>
      <c r="C47" s="61">
        <f>'DESIGN INPUTS AND CALCULATIONS'!$C$203</f>
        <v>220</v>
      </c>
      <c r="D47" s="58" t="s">
        <v>22</v>
      </c>
    </row>
    <row r="48" spans="2:4" ht="18">
      <c r="B48" s="60" t="s">
        <v>23</v>
      </c>
      <c r="C48" s="88">
        <f>'DESIGN INPUTS AND CALCULATIONS'!C209</f>
        <v>309</v>
      </c>
      <c r="D48" s="58" t="s">
        <v>8</v>
      </c>
    </row>
    <row r="49" spans="2:4" ht="18">
      <c r="B49" s="60" t="s">
        <v>24</v>
      </c>
      <c r="C49" s="88">
        <f>'DESIGN INPUTS AND CALCULATIONS'!C210</f>
        <v>150</v>
      </c>
      <c r="D49" s="58" t="s">
        <v>8</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73"/>
      <c r="E3" s="474"/>
      <c r="F3" s="474"/>
      <c r="G3" s="474"/>
      <c r="H3" s="474"/>
      <c r="I3" s="474"/>
      <c r="J3" s="474"/>
      <c r="K3" s="474"/>
      <c r="L3" s="474"/>
      <c r="M3" s="474"/>
      <c r="N3" s="474"/>
      <c r="T3" s="293" t="s">
        <v>695</v>
      </c>
      <c r="U3" s="268">
        <f>(Lseries2*microhenry2/(res_cap2*nanoF2))^0.5*1/(rload2*ratio2^2)</f>
        <v>0.38302421290688105</v>
      </c>
    </row>
    <row r="4" spans="2:25" ht="16.5">
      <c r="B4" s="300"/>
      <c r="C4" s="300"/>
      <c r="D4" s="300"/>
      <c r="E4" s="300"/>
      <c r="F4" s="300"/>
      <c r="G4" s="300"/>
      <c r="H4" s="300"/>
      <c r="I4" s="300"/>
      <c r="J4" s="300"/>
      <c r="K4" s="300"/>
      <c r="L4" s="300"/>
      <c r="M4" s="300"/>
      <c r="N4" s="300"/>
      <c r="O4" s="298" t="s">
        <v>593</v>
      </c>
      <c r="Q4" s="297" t="s">
        <v>57</v>
      </c>
      <c r="R4" s="294">
        <v>1E-3</v>
      </c>
      <c r="T4" s="293" t="s">
        <v>696</v>
      </c>
      <c r="U4" s="268">
        <f>2*PI()*switchingf2*1000</f>
        <v>816814.08993334614</v>
      </c>
    </row>
    <row r="5" spans="2:25">
      <c r="B5" s="475"/>
      <c r="C5" s="475"/>
      <c r="D5" s="475"/>
      <c r="E5" s="475"/>
      <c r="F5" s="300"/>
      <c r="G5" s="475"/>
      <c r="H5" s="475"/>
      <c r="I5" s="475"/>
      <c r="J5" s="475"/>
      <c r="K5" s="300"/>
      <c r="L5" s="300"/>
      <c r="M5" s="300"/>
      <c r="N5" s="300"/>
      <c r="O5" s="298" t="s">
        <v>601</v>
      </c>
      <c r="Q5" s="297" t="s">
        <v>618</v>
      </c>
      <c r="R5" s="294">
        <v>9.9999999999999995E-7</v>
      </c>
      <c r="T5" s="293" t="s">
        <v>697</v>
      </c>
      <c r="U5" s="268">
        <f>2*PI()*foutput2*1000</f>
        <v>827605.88860236784</v>
      </c>
    </row>
    <row r="6" spans="2:25">
      <c r="B6" s="299"/>
      <c r="C6" s="298"/>
      <c r="D6" s="298"/>
      <c r="E6" s="298"/>
      <c r="F6" s="268"/>
      <c r="G6" s="299"/>
      <c r="H6" s="298"/>
      <c r="I6" s="298"/>
      <c r="J6" s="298"/>
      <c r="K6" s="268"/>
      <c r="L6" s="268"/>
      <c r="M6" s="268"/>
      <c r="N6" s="268"/>
      <c r="O6" s="298" t="s">
        <v>607</v>
      </c>
      <c r="Q6" s="297" t="s">
        <v>615</v>
      </c>
      <c r="R6" s="294">
        <v>1000</v>
      </c>
      <c r="T6" s="293" t="s">
        <v>698</v>
      </c>
      <c r="U6" s="268">
        <f>magL2/Lseries2</f>
        <v>5.6164383561643838</v>
      </c>
      <c r="Y6" s="222" t="s">
        <v>699</v>
      </c>
    </row>
    <row r="7" spans="2:25" ht="16.5">
      <c r="B7" s="299"/>
      <c r="C7" s="298"/>
      <c r="D7" s="298"/>
      <c r="E7" s="298"/>
      <c r="F7" s="268"/>
      <c r="G7" s="299"/>
      <c r="H7" s="298"/>
      <c r="I7" s="298"/>
      <c r="J7" s="298"/>
      <c r="K7" s="268"/>
      <c r="L7" s="268"/>
      <c r="M7" s="268"/>
      <c r="N7" s="268"/>
      <c r="O7" s="298" t="s">
        <v>614</v>
      </c>
      <c r="Q7" s="297" t="s">
        <v>700</v>
      </c>
      <c r="R7" s="294">
        <v>1E-3</v>
      </c>
      <c r="T7" s="293" t="s">
        <v>701</v>
      </c>
      <c r="U7" s="268">
        <f>ohm_second/ohm_second0</f>
        <v>0.98696022005444339</v>
      </c>
    </row>
    <row r="8" spans="2:25">
      <c r="B8" s="292"/>
      <c r="C8" s="296"/>
      <c r="D8" s="296"/>
      <c r="E8" s="296"/>
      <c r="G8" s="292"/>
      <c r="H8" s="296"/>
      <c r="I8" s="296"/>
      <c r="J8" s="296"/>
      <c r="O8" s="298" t="s">
        <v>622</v>
      </c>
      <c r="Q8" s="297" t="s">
        <v>298</v>
      </c>
      <c r="R8" s="294">
        <v>1E-3</v>
      </c>
      <c r="T8" s="293" t="s">
        <v>702</v>
      </c>
      <c r="U8" s="268">
        <f>8*ratio2^2*rload2/((PI())^2)</f>
        <v>127.85285930182422</v>
      </c>
    </row>
    <row r="9" spans="2:25">
      <c r="B9" s="292"/>
      <c r="C9" s="296"/>
      <c r="D9" s="296"/>
      <c r="E9" s="296"/>
      <c r="G9" s="292"/>
      <c r="H9" s="296"/>
      <c r="I9" s="296"/>
      <c r="J9" s="296"/>
      <c r="O9" s="298" t="s">
        <v>630</v>
      </c>
      <c r="Q9" s="297" t="s">
        <v>703</v>
      </c>
      <c r="R9" s="294">
        <v>1E-3</v>
      </c>
      <c r="T9" s="293" t="s">
        <v>704</v>
      </c>
      <c r="U9" s="268">
        <f>ohm_second*Lseries2*microhenry2-1/(ohm_second*res_cap2*nanoF2)</f>
        <v>-1.5860110855947198</v>
      </c>
    </row>
    <row r="10" spans="2:25">
      <c r="B10" s="292"/>
      <c r="C10" s="296"/>
      <c r="D10" s="296"/>
      <c r="E10" s="296"/>
      <c r="G10" s="292"/>
      <c r="H10" s="296"/>
      <c r="I10" s="296"/>
      <c r="J10" s="296"/>
      <c r="O10" s="298" t="s">
        <v>636</v>
      </c>
      <c r="Q10" s="297" t="s">
        <v>705</v>
      </c>
      <c r="R10" s="294">
        <v>9.9999999999999995E-7</v>
      </c>
      <c r="T10" s="293" t="s">
        <v>706</v>
      </c>
      <c r="U10" s="268">
        <f>IF(freq_ratio2&gt;1,Lseries2*microhenry2*(1+1/freq_ratio2^2),Lseries2*microhenry2*(1+1/freq_ratio2^2)+magL2*microhenry2*(1-freq_ratio2))</f>
        <v>1.5328801365514699E-4</v>
      </c>
    </row>
    <row r="11" spans="2:25">
      <c r="B11" s="292"/>
      <c r="C11" s="296"/>
      <c r="D11" s="296"/>
      <c r="E11" s="296"/>
      <c r="G11" s="292"/>
      <c r="H11" s="296"/>
      <c r="I11" s="296"/>
      <c r="J11" s="296"/>
      <c r="O11" s="298" t="s">
        <v>642</v>
      </c>
      <c r="Q11" s="297" t="s">
        <v>707</v>
      </c>
      <c r="R11" s="294">
        <v>9.9999999999999995E-7</v>
      </c>
      <c r="T11" s="293" t="s">
        <v>708</v>
      </c>
      <c r="U11" s="268">
        <f>8*ratio2*rload2*(Coutput2*microF2/(effectiveL2))^0.5/(PI()^2)</f>
        <v>57.257862532785488</v>
      </c>
    </row>
    <row r="12" spans="2:25">
      <c r="B12" s="292"/>
      <c r="C12" s="296"/>
      <c r="D12" s="296"/>
      <c r="E12" s="296"/>
      <c r="G12" s="292"/>
      <c r="H12" s="296"/>
      <c r="I12" s="296"/>
      <c r="J12" s="296"/>
      <c r="O12" s="298" t="s">
        <v>648</v>
      </c>
      <c r="Q12" s="297" t="s">
        <v>633</v>
      </c>
      <c r="R12" s="294">
        <v>9.9999999999999995E-7</v>
      </c>
      <c r="T12" s="293" t="s">
        <v>709</v>
      </c>
      <c r="U12" s="268">
        <f>(8*ratio2^2/(effectiveL2*Coutput2*microhenry2*PI()^2))^0.5</f>
        <v>13114.817083932161</v>
      </c>
    </row>
    <row r="13" spans="2:25">
      <c r="B13" s="292"/>
      <c r="C13" s="296"/>
      <c r="D13" s="296"/>
      <c r="E13" s="296"/>
      <c r="G13" s="292"/>
      <c r="H13" s="296"/>
      <c r="I13" s="296"/>
      <c r="J13" s="296"/>
      <c r="O13" s="298" t="s">
        <v>655</v>
      </c>
      <c r="Q13" s="297" t="s">
        <v>710</v>
      </c>
      <c r="R13" s="294">
        <v>1.0000000000000001E-9</v>
      </c>
      <c r="T13" s="293" t="s">
        <v>711</v>
      </c>
      <c r="U13" s="268">
        <f>(8*ratio2^2/(effectiveL2*Coutput2*microhenry2*PI()^2*(1+Rc_2*miliOhm2*PI()/(rload2*2^1.5))))^0.5</f>
        <v>13112.024324335944</v>
      </c>
    </row>
    <row r="14" spans="2:25">
      <c r="B14" s="292">
        <v>1</v>
      </c>
      <c r="C14" s="296"/>
      <c r="D14" s="296"/>
      <c r="E14" s="296"/>
      <c r="G14" s="292"/>
      <c r="H14" s="296"/>
      <c r="I14" s="296"/>
      <c r="J14" s="296"/>
      <c r="O14" s="298" t="s">
        <v>662</v>
      </c>
      <c r="Q14" s="297" t="s">
        <v>207</v>
      </c>
      <c r="R14" s="294">
        <v>1E-3</v>
      </c>
      <c r="T14" s="293" t="s">
        <v>712</v>
      </c>
      <c r="U14" s="268">
        <f>(rload2+Rc_2*miliOhm2*PI()/(2)^1.5)^0.5*8*ratio2*PI()*(effectiveL2*Coutput2*microF2*rload2)^0.5/(16*2^0.5*ratio2^2*rload2*Coutput2*microF2*Rc_2*miliOhm2+effectiveL2*PI()^3)</f>
        <v>23.895150089217761</v>
      </c>
    </row>
    <row r="15" spans="2:25">
      <c r="B15" s="292">
        <v>1</v>
      </c>
      <c r="C15" s="296"/>
      <c r="D15" s="296"/>
      <c r="E15" s="296"/>
      <c r="G15" s="292"/>
      <c r="H15" s="296"/>
      <c r="I15" s="296"/>
      <c r="J15" s="296"/>
      <c r="O15" s="298" t="s">
        <v>674</v>
      </c>
      <c r="Q15" s="297" t="s">
        <v>713</v>
      </c>
      <c r="R15" s="294">
        <v>9.9999999999999998E-13</v>
      </c>
      <c r="T15" s="293" t="s">
        <v>714</v>
      </c>
      <c r="U15" s="268">
        <f>(Vinput2*Lnratio2*freq_ratio2/(2*ratio2*foutput2*kilihertz2))*((1/(freq_ratio2^2)-freq_ratio2^2)*(PI()^2*Qfactor2*Lnratio2/8)^2-(1+Lnratio2-1/(freq_ratio2^2))*2/(freq_ratio2^2))/((Lnratio2+1-1/freq_ratio2^2)^2+((1/freq_ratio2-freq_ratio2)*Lnratio2*Qfactor2*PI()^2/8)^2)^1.5</f>
        <v>-9.4862403394751157E-5</v>
      </c>
    </row>
    <row r="16" spans="2:25">
      <c r="B16" s="292">
        <v>1</v>
      </c>
      <c r="C16" s="296"/>
      <c r="D16" s="296"/>
      <c r="E16" s="296"/>
      <c r="O16" s="298" t="s">
        <v>680</v>
      </c>
      <c r="Q16" s="297" t="s">
        <v>715</v>
      </c>
      <c r="R16" s="294">
        <v>1000000</v>
      </c>
      <c r="T16" s="293" t="s">
        <v>716</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-1.0472638171425317E-4</v>
      </c>
    </row>
    <row r="17" spans="1:29">
      <c r="B17" s="292">
        <v>1</v>
      </c>
      <c r="C17" s="296"/>
      <c r="D17" s="296"/>
      <c r="E17" s="296"/>
      <c r="O17" s="298" t="s">
        <v>687</v>
      </c>
      <c r="Q17" s="297" t="s">
        <v>717</v>
      </c>
      <c r="R17" s="294">
        <v>9.9999999999999995E-7</v>
      </c>
      <c r="T17" s="293" t="s">
        <v>718</v>
      </c>
      <c r="U17" s="268">
        <f>Lnratio2/((1+Lnratio2-1/freq_ratio2^2)^2+((1/freq_ratio2-freq_ratio2)*PI()^2*Qfactor2*Lnratio2/8)^2)^0.5</f>
        <v>1.004680362078838</v>
      </c>
    </row>
    <row r="18" spans="1:29" ht="16.5">
      <c r="B18" s="292">
        <v>1</v>
      </c>
      <c r="C18" s="296"/>
      <c r="D18" s="296"/>
      <c r="E18" s="296"/>
      <c r="Q18" s="297" t="s">
        <v>719</v>
      </c>
      <c r="R18" s="294">
        <v>1000</v>
      </c>
      <c r="T18" s="293" t="s">
        <v>720</v>
      </c>
      <c r="U18" s="268">
        <f>Lnratio2/(SIN(0.5*freq_ratio2*PI())*((1+Lnratio2-1/freq_ratio2^2)^2+((1/freq_ratio2-freq_ratio2)*PI()^2*Qfactor2*Lnratio2/(8*SIN(0.5*PI()*freq_ratio2)))^2)^0.5)</f>
        <v>1.0048911213259011</v>
      </c>
    </row>
    <row r="19" spans="1:29">
      <c r="B19" s="292">
        <v>1</v>
      </c>
      <c r="C19" s="296"/>
      <c r="D19" s="296"/>
      <c r="E19" s="296"/>
      <c r="Q19" s="297" t="s">
        <v>721</v>
      </c>
      <c r="R19" s="294">
        <v>1.0000000000000001E-9</v>
      </c>
      <c r="T19" s="293" t="s">
        <v>722</v>
      </c>
      <c r="U19" s="268">
        <f>-1/rload2</f>
        <v>-0.19178082191780821</v>
      </c>
    </row>
    <row r="20" spans="1:29">
      <c r="B20" s="292">
        <v>1</v>
      </c>
      <c r="C20" s="296"/>
      <c r="D20" s="296"/>
      <c r="E20" s="296"/>
      <c r="Q20" s="297" t="s">
        <v>599</v>
      </c>
      <c r="R20" s="294">
        <v>1.0000000000000001E-9</v>
      </c>
      <c r="T20" s="293" t="s">
        <v>723</v>
      </c>
      <c r="U20" s="268">
        <f>2*Vinput2*res_cap2*nanoF2*switchingf2*kilihertz2/(Voutput2*lmabda2)</f>
        <v>6.675672398717575</v>
      </c>
      <c r="W20" s="222" t="s">
        <v>724</v>
      </c>
      <c r="X20" s="222">
        <f>INDEX(B35:B95,MATCH(0,V35:V95,-1),1)</f>
        <v>5011.8723362727224</v>
      </c>
      <c r="Y20" s="222">
        <f>MATCH(0,V35:V95,-1)</f>
        <v>28</v>
      </c>
    </row>
    <row r="21" spans="1:29">
      <c r="B21" s="292">
        <v>1</v>
      </c>
      <c r="C21" s="296"/>
      <c r="D21" s="296"/>
      <c r="E21" s="296"/>
      <c r="Q21" s="297" t="s">
        <v>725</v>
      </c>
      <c r="R21" s="294">
        <v>9.9999999999999995E-7</v>
      </c>
      <c r="T21" s="293" t="s">
        <v>726</v>
      </c>
      <c r="U21" s="268">
        <f>Voutput2/(rload2*switchingf2*kilihertz2)+2*junctioncap2*nanoF2*Vinput2^2/Voutput2+0.5*Vinput2*res_cap2*nanoF2*Iramp2/(Voutput2*switchingf2*kilihertz2*CdivH2*picoF2)</f>
        <v>9.0388218083985389E-5</v>
      </c>
      <c r="W21" s="222" t="s">
        <v>727</v>
      </c>
      <c r="X21" s="222">
        <f>INDEX(W35:W95,MATCH(0,V35:V95,-1),1)</f>
        <v>41.426232449817817</v>
      </c>
    </row>
    <row r="22" spans="1:29" ht="16.5">
      <c r="B22" s="292">
        <v>1</v>
      </c>
      <c r="C22" s="296"/>
      <c r="D22" s="296"/>
      <c r="E22" s="296"/>
      <c r="F22" s="222" t="str">
        <f>IMPRODUCT(Kth_2/(2/rload2-Kfeed2/Gdc_ccm2),IMDIV(COMPLEX(1,Rc_2*Coutput2*microF2*miliOhm2*C35),IMSUM(1,IMPRODUCT(D36,1/omega1_2),IMPRODUCT(D36,D36,1/omega2_2),IMPRODUCT(D36,D36,D36,1/omega3_2))))</f>
        <v>4.98023884790001-0.274558812702207i</v>
      </c>
      <c r="Q22" s="295" t="s">
        <v>728</v>
      </c>
      <c r="R22" s="294">
        <v>1000000</v>
      </c>
      <c r="T22" s="293" t="s">
        <v>729</v>
      </c>
      <c r="U22" s="268">
        <f>Voutput2/(Vinput2*rload2)-2*Vinput2*junctioncap2*nanoF2*switchingf2*kilihertz2/Voutput2</f>
        <v>1.7426438496663154E-2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1.97066091173916-15.6811912665481i</v>
      </c>
      <c r="Q23" s="295" t="s">
        <v>730</v>
      </c>
      <c r="R23" s="294">
        <v>1E-3</v>
      </c>
      <c r="T23" s="293" t="s">
        <v>731</v>
      </c>
      <c r="U23" s="268">
        <f>IF(freq_ratio2&gt;1,Gdc_ccm2,Gdc_dcm2)</f>
        <v>-1.0472638171425317E-4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-3.49999453125854+0.00437499316407317i</v>
      </c>
      <c r="Q24" s="295" t="s">
        <v>732</v>
      </c>
      <c r="R24" s="294">
        <v>1.0000000000000001E-9</v>
      </c>
      <c r="T24" s="268"/>
      <c r="U24" s="268"/>
    </row>
    <row r="25" spans="1:29">
      <c r="B25" s="292">
        <v>1</v>
      </c>
      <c r="C25" s="292"/>
      <c r="D25" s="292"/>
      <c r="E25" s="292"/>
      <c r="I25" s="222">
        <f>freq_ratio2</f>
        <v>0.98696022005444339</v>
      </c>
      <c r="Q25" s="295" t="s">
        <v>733</v>
      </c>
      <c r="R25" s="268">
        <f>2*miliampere2</f>
        <v>2E-3</v>
      </c>
      <c r="T25" s="293" t="s">
        <v>734</v>
      </c>
      <c r="U25" s="268">
        <f>(2/rload2-Kfeed2/GainDC2)/(Coutput2*microF2*(1+Rc_2*miliOhm2/rload2)-Kfeed2/(Gdc_dcm2*QpoleL2*omegapole0))</f>
        <v>1336.015075816339</v>
      </c>
    </row>
    <row r="26" spans="1:29">
      <c r="B26" s="292">
        <v>1</v>
      </c>
      <c r="C26" s="292"/>
      <c r="D26" s="292"/>
      <c r="E26" s="292"/>
      <c r="I26" s="222">
        <f>(Kinput2-Kfeed2*Metccm2/(2*ratio2*Gdc_ccm2))/(2/rload2-Kfeed2/Gdc_ccm2)</f>
        <v>7.8160344051167785E-2</v>
      </c>
      <c r="Q26" s="295" t="s">
        <v>735</v>
      </c>
      <c r="R26" s="294">
        <v>256</v>
      </c>
      <c r="T26" s="293" t="s">
        <v>736</v>
      </c>
      <c r="U26" s="268">
        <f>(Xequiv2^2+Requiv2^2)*(2*Gdc_ccm2/(rload2*Kfeed2)-1)/((Xequiv2^2+Requiv2^2)*(1+Rc_2*miliOhm2/rload2)*(Coutput2*microF2*Gdc_ccm2/Kfeed2)-2*Requiv2*effectiveL2-rload2*Coutput2*Xequiv2^2*microF2-Rc_2*miliOhm2*Coutput2*Requiv2*microF2)</f>
        <v>1431.8035480111255</v>
      </c>
    </row>
    <row r="27" spans="1:29">
      <c r="B27" s="292">
        <v>1</v>
      </c>
      <c r="C27" s="292"/>
      <c r="D27" s="292"/>
      <c r="E27" s="292"/>
      <c r="K27" s="222">
        <f>freq_ratio2</f>
        <v>0.98696022005444339</v>
      </c>
      <c r="Q27" s="295" t="s">
        <v>737</v>
      </c>
      <c r="R27" s="268">
        <f>time_load2/Nt_load2</f>
        <v>1.953125E-5</v>
      </c>
      <c r="T27" s="293" t="s">
        <v>738</v>
      </c>
      <c r="U27" s="268">
        <f>(Xequiv2^2+Requiv2^2)*(1-2*Gdc_ccm2/(Kfeed2*rload2))/(effectiveL2^2+effectiveL2*rload2*Coutput2*Requiv2*microF2+effectiveL2*Rc_2*miliOhm2*Coutput2*Requiv2*microF2)</f>
        <v>241121040.07125416</v>
      </c>
    </row>
    <row r="28" spans="1:29">
      <c r="B28" s="292">
        <v>1</v>
      </c>
      <c r="C28" s="292"/>
      <c r="D28" s="292"/>
      <c r="E28" s="292"/>
      <c r="Q28" s="295" t="s">
        <v>739</v>
      </c>
      <c r="R28" s="294">
        <v>256</v>
      </c>
      <c r="T28" s="293" t="s">
        <v>740</v>
      </c>
      <c r="U28" s="268">
        <f>(Xequiv2^2+Requiv2^2)*(1-2*Gdc_ccm2/(Kfeed2*rload2))/(effectiveL2^2*rload2*Coutput2*microF2)</f>
        <v>201238570840440.19</v>
      </c>
    </row>
    <row r="29" spans="1:29">
      <c r="B29" s="292"/>
      <c r="C29" s="292"/>
      <c r="D29" s="292"/>
      <c r="E29" s="292"/>
      <c r="Q29" s="295" t="s">
        <v>741</v>
      </c>
      <c r="R29" s="268">
        <v>64</v>
      </c>
      <c r="T29" s="293" t="s">
        <v>742</v>
      </c>
      <c r="U29" s="268">
        <f>((Xequiv2^2+Requiv2^2)*Gdc_ccm2-Kfeed2*rload2*Xequiv2^2)/(-Kfeed2*rload2*effectiveL2*Requiv2)</f>
        <v>168030.61188931033</v>
      </c>
    </row>
    <row r="30" spans="1:29">
      <c r="B30" s="292"/>
      <c r="C30" s="292"/>
      <c r="D30" s="292"/>
      <c r="E30" s="292"/>
      <c r="F30" s="222">
        <f>Rc_2*Coutput2*microF2*miliOhm2</f>
        <v>1.86E-6</v>
      </c>
      <c r="Q30" s="295" t="s">
        <v>743</v>
      </c>
      <c r="R30" s="294">
        <f>1/(Nt_input*Fline)</f>
        <v>3.1250000000000001E-4</v>
      </c>
      <c r="T30" s="293" t="s">
        <v>744</v>
      </c>
      <c r="U30" s="268">
        <f>((Xequiv2^2+Requiv2^2)*Gdc_ccm2-Kfeed2*rload2*Xequiv2^2)/(-Kfeed2*rload2*effectiveL2^2)</f>
        <v>140149211070.17734</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5.3431814043316-0.250664252572511i</v>
      </c>
      <c r="Q31" s="290"/>
      <c r="T31" s="289"/>
    </row>
    <row r="32" spans="1:29">
      <c r="A32" s="476" t="s">
        <v>745</v>
      </c>
      <c r="B32" s="477"/>
      <c r="C32" s="477"/>
      <c r="D32" s="478" t="s">
        <v>746</v>
      </c>
      <c r="E32" s="463" t="s">
        <v>747</v>
      </c>
      <c r="F32" s="464"/>
      <c r="G32" s="464"/>
      <c r="H32" s="465"/>
      <c r="I32" s="480" t="s">
        <v>748</v>
      </c>
      <c r="J32" s="481"/>
      <c r="K32" s="481"/>
      <c r="L32" s="482"/>
      <c r="M32" s="483" t="s">
        <v>749</v>
      </c>
      <c r="N32" s="484"/>
      <c r="O32" s="484"/>
      <c r="P32" s="485"/>
      <c r="Q32" s="463" t="s">
        <v>750</v>
      </c>
      <c r="R32" s="464"/>
      <c r="S32" s="464"/>
      <c r="T32" s="465"/>
      <c r="U32" s="466" t="s">
        <v>751</v>
      </c>
      <c r="V32" s="467"/>
      <c r="W32" s="468"/>
      <c r="X32" s="469" t="s">
        <v>752</v>
      </c>
      <c r="Y32" s="470"/>
      <c r="Z32" s="470"/>
      <c r="AA32" s="463" t="s">
        <v>753</v>
      </c>
      <c r="AB32" s="464"/>
      <c r="AC32" s="464"/>
    </row>
    <row r="33" spans="1:29" ht="27" customHeight="1">
      <c r="A33" s="486" t="s">
        <v>754</v>
      </c>
      <c r="B33" s="287" t="s">
        <v>755</v>
      </c>
      <c r="C33" s="288" t="s">
        <v>458</v>
      </c>
      <c r="D33" s="479"/>
      <c r="E33" s="281" t="s">
        <v>756</v>
      </c>
      <c r="F33" s="458" t="s">
        <v>757</v>
      </c>
      <c r="G33" s="459"/>
      <c r="H33" s="460"/>
      <c r="I33" s="285" t="s">
        <v>758</v>
      </c>
      <c r="J33" s="487" t="s">
        <v>759</v>
      </c>
      <c r="K33" s="488"/>
      <c r="L33" s="489"/>
      <c r="M33" s="283" t="s">
        <v>760</v>
      </c>
      <c r="N33" s="490" t="s">
        <v>761</v>
      </c>
      <c r="O33" s="491"/>
      <c r="P33" s="492"/>
      <c r="Q33" s="281" t="s">
        <v>762</v>
      </c>
      <c r="R33" s="458" t="s">
        <v>763</v>
      </c>
      <c r="S33" s="459"/>
      <c r="T33" s="460"/>
      <c r="U33" s="471" t="s">
        <v>764</v>
      </c>
      <c r="V33" s="472"/>
      <c r="W33" s="472"/>
      <c r="X33" s="461" t="s">
        <v>765</v>
      </c>
      <c r="Y33" s="462"/>
      <c r="Z33" s="462"/>
      <c r="AA33" s="458" t="s">
        <v>761</v>
      </c>
      <c r="AB33" s="459"/>
      <c r="AC33" s="459"/>
    </row>
    <row r="34" spans="1:29">
      <c r="A34" s="486"/>
      <c r="B34" s="287" t="s">
        <v>766</v>
      </c>
      <c r="C34" s="286" t="s">
        <v>767</v>
      </c>
      <c r="D34" s="281" t="s">
        <v>768</v>
      </c>
      <c r="E34" s="281" t="s">
        <v>769</v>
      </c>
      <c r="F34" s="229" t="s">
        <v>770</v>
      </c>
      <c r="G34" s="230" t="s">
        <v>771</v>
      </c>
      <c r="H34" s="229" t="s">
        <v>772</v>
      </c>
      <c r="I34" s="285" t="s">
        <v>769</v>
      </c>
      <c r="J34" s="271" t="s">
        <v>770</v>
      </c>
      <c r="K34" s="284" t="s">
        <v>771</v>
      </c>
      <c r="L34" s="271" t="s">
        <v>772</v>
      </c>
      <c r="M34" s="283" t="s">
        <v>769</v>
      </c>
      <c r="N34" s="270" t="s">
        <v>770</v>
      </c>
      <c r="O34" s="282" t="s">
        <v>771</v>
      </c>
      <c r="P34" s="270" t="s">
        <v>772</v>
      </c>
      <c r="Q34" s="281" t="s">
        <v>769</v>
      </c>
      <c r="R34" s="229"/>
      <c r="S34" s="230" t="s">
        <v>771</v>
      </c>
      <c r="T34" s="229" t="s">
        <v>772</v>
      </c>
      <c r="U34" s="227"/>
      <c r="V34" s="227" t="s">
        <v>771</v>
      </c>
      <c r="W34" s="227" t="s">
        <v>773</v>
      </c>
      <c r="X34" s="269"/>
      <c r="Y34" s="269" t="s">
        <v>771</v>
      </c>
      <c r="Z34" s="269" t="s">
        <v>773</v>
      </c>
      <c r="AA34" s="229"/>
      <c r="AB34" s="229" t="s">
        <v>771</v>
      </c>
      <c r="AC34" s="229" t="s">
        <v>773</v>
      </c>
    </row>
    <row r="35" spans="1:29">
      <c r="A35" s="276">
        <v>-3</v>
      </c>
      <c r="B35" s="275">
        <f>10^A35*10000</f>
        <v>10</v>
      </c>
      <c r="C35" s="274">
        <f>2*PI()*B35</f>
        <v>62.831853071795862</v>
      </c>
      <c r="D35" s="273" t="str">
        <f>COMPLEX(0,C35)</f>
        <v>62.8318530717959i</v>
      </c>
      <c r="E35" s="272">
        <f t="shared" ref="E35:E66" si="0">IF(freq_ratio2&gt;1,Kth_2/(2/rload2-Kfeed2/Gdc_ccm2),Kth_2/(2/rload2-Kfeed2/Gdc_dcm2))</f>
        <v>5.3548850248569844</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5.3431814043316-0.250664252572511i</v>
      </c>
      <c r="G35" s="229">
        <f>20*LOG(IMABS(F35))</f>
        <v>14.565545927241219</v>
      </c>
      <c r="H35" s="229">
        <f>(180/PI()*IMARGUMENT(F35))</f>
        <v>-2.6859431637622615</v>
      </c>
      <c r="I35" s="271">
        <f>IF(freq_ratio2&gt;1,(Kinput2-Kfeed2*Metccm2/(2*ratio2*Gdc_ccm2))/(2/rload2-Kfeed2/Gdc_ccm2),(Kinput2-Kfeed2*Metccm2/(2*ratio2*Gdc_dcm2))/(2/rload2-Kfeed2/Gdc_dcm2))</f>
        <v>7.7211938189683013E-2</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0.0770431840109459-0.00361432088385664i</v>
      </c>
      <c r="K35" s="271">
        <f>20*LOG(IMABS(J35))</f>
        <v>-22.255767995938982</v>
      </c>
      <c r="L35" s="271">
        <f>(180/PI()*IMARGUMENT(J35))</f>
        <v>-2.6859431637622566</v>
      </c>
      <c r="M35" s="270">
        <f t="shared" ref="M35:M66" si="1">IF(freq_ratio2&gt;1,(1-Kfeed2*rload2*Xequiv2^2/(Gdc_ccm2*(Xequiv2^2+Requiv2^2)))/(2/rload2-Kfeed2/Gdc_ccm2),1/(2/rload2-Kfeed2/Gdc_dcm2))</f>
        <v>0.80214916266497438</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0.800408717796092-0.0372775625374753i</v>
      </c>
      <c r="O35" s="270">
        <f>20*LOG(IMABS(N35))</f>
        <v>-1.9243538937175124</v>
      </c>
      <c r="P35" s="270">
        <f>(180/PI()*IMARGUMENT(N35))</f>
        <v>-2.6665186218384118</v>
      </c>
      <c r="Q35" s="229">
        <f t="shared" ref="Q35:Q66" si="3">-currentransferratio2*RFB_2/(Rfeedforward2*(Cvolt2*nanoF2+Cforward2*picoF2*alpha_Cf2)*Rupper2*kiliOhm2)</f>
        <v>-3448.2758620689656</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-6.82869730945636+54.8927053045551i</v>
      </c>
      <c r="S35" s="229">
        <f>20*LOG(IMABS(R35))</f>
        <v>34.856987464350091</v>
      </c>
      <c r="T35" s="229">
        <f>(180/PI()*IMARGUMENT(R35))</f>
        <v>97.09121128681609</v>
      </c>
      <c r="U35" s="227" t="str">
        <f t="shared" ref="U35:U95" si="5">IMPRODUCT(F35,R35)</f>
        <v>-22.727329532847+295.013392523872i</v>
      </c>
      <c r="V35" s="227">
        <f>20*LOG(IMABS(U35))</f>
        <v>49.422533391591308</v>
      </c>
      <c r="W35" s="227">
        <f>(180/PI()*IMARGUMENT(U35))</f>
        <v>94.40526812305383</v>
      </c>
      <c r="X35" s="269" t="str">
        <f t="shared" ref="X35:X95" si="6">IMDIV(J35,IMSUM(1,IMPRODUCT(F35,R35,-1)))</f>
        <v>0.0000330415291074491+0.000258494016522906i</v>
      </c>
      <c r="Y35" s="269">
        <f>20*LOG(IMABS(X35))</f>
        <v>-71.680605189016319</v>
      </c>
      <c r="Z35" s="269">
        <f>(180/PI()*IMARGUMENT(X35))</f>
        <v>82.715771226441859</v>
      </c>
      <c r="AA35" s="268" t="str">
        <f t="shared" ref="AA35:AA95" si="7">IMDIV(IMPRODUCT(1,N35),IMSUM(1,IMPRODUCT(F35,R35,-1)))</f>
        <v>0.000342355586594383+0.00268559175296235i</v>
      </c>
      <c r="AB35" s="268">
        <f>20*LOG(IMABS(AA35))</f>
        <v>-51.349191086794868</v>
      </c>
      <c r="AC35" s="268">
        <f>(180/PI()*IMARGUMENT(AA35))</f>
        <v>82.735195768365699</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5.3548850248569844</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5.33635960445421-0.315166627482067i</v>
      </c>
      <c r="G36" s="229">
        <f t="shared" ref="G36:G95" si="12">20*LOG(IMABS(F36))</f>
        <v>14.560024073049034</v>
      </c>
      <c r="H36" s="229">
        <f t="shared" ref="H36:H95" si="13">(180/PI()*IMARGUMENT(F36))</f>
        <v>-3.3799756751569934</v>
      </c>
      <c r="I36" s="271">
        <f t="shared" ref="I36:I66" si="14">IF(freq_ratio2&gt;1,(Kinput2-Kfeed2*Metccm2/(2*ratio2*Gdc_ccm2))/(2/rload2-Kfeed2/Gdc_ccm2),(Kinput2-Kfeed2*Metccm2/(2*ratio2*Gdc_dcm2))/(2/rload2-Kfeed2/Gdc_dcm2))</f>
        <v>7.7211938189683013E-2</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0.07694482066831-0.00454437883309103i</v>
      </c>
      <c r="K36" s="271">
        <f t="shared" ref="K36:K95" si="16">20*LOG(IMABS(J36))</f>
        <v>-22.261289850131174</v>
      </c>
      <c r="L36" s="271">
        <f t="shared" ref="L36:L95" si="17">(180/PI()*IMARGUMENT(J36))</f>
        <v>-3.3799756751569969</v>
      </c>
      <c r="M36" s="270">
        <f t="shared" si="1"/>
        <v>0.80214916266497438</v>
      </c>
      <c r="N36" s="270" t="str">
        <f t="shared" si="2"/>
        <v>0.799394248249864-0.046870042566445i</v>
      </c>
      <c r="O36" s="270">
        <f t="shared" ref="O36:O95" si="18">20*LOG(IMABS(N36))</f>
        <v>-1.9298754559538798</v>
      </c>
      <c r="P36" s="270">
        <f t="shared" ref="P36:P95" si="19">(180/PI()*IMARGUMENT(N36))</f>
        <v>-3.3555216262645877</v>
      </c>
      <c r="Q36" s="229">
        <f t="shared" si="3"/>
        <v>-3448.2758620689656</v>
      </c>
      <c r="R36" s="229" t="str">
        <f t="shared" si="4"/>
        <v>-6.82868704915368+43.6082570335351i</v>
      </c>
      <c r="S36" s="229">
        <f t="shared" ref="S36:S95" si="20">20*LOG(IMABS(R36))</f>
        <v>32.896582932942906</v>
      </c>
      <c r="T36" s="229">
        <f t="shared" ref="T36:T95" si="21">(180/PI()*IMARGUMENT(R36))</f>
        <v>98.89976433655022</v>
      </c>
      <c r="U36" s="227" t="str">
        <f t="shared" si="5"/>
        <v>-22.6964624209329+234.861515521825i</v>
      </c>
      <c r="V36" s="227">
        <f t="shared" ref="V36:V95" si="22">20*LOG(IMABS(U36))</f>
        <v>47.456607005991941</v>
      </c>
      <c r="W36" s="227">
        <f t="shared" ref="W36:W95" si="23">(180/PI()*IMARGUMENT(U36))</f>
        <v>95.519788661393221</v>
      </c>
      <c r="X36" s="269" t="str">
        <f t="shared" si="6"/>
        <v>0.0000518762443176768+0.000322383754639704i</v>
      </c>
      <c r="Y36" s="269">
        <f t="shared" ref="Y36:Y95" si="24">20*LOG(IMABS(X36))</f>
        <v>-69.721514239033183</v>
      </c>
      <c r="Z36" s="269">
        <f t="shared" ref="Z36:Z95" si="25">(180/PI()*IMARGUMENT(X36))</f>
        <v>80.85863717732056</v>
      </c>
      <c r="AA36" s="268" t="str">
        <f t="shared" si="7"/>
        <v>0.000537509037326752+0.00334945120233135i</v>
      </c>
      <c r="AB36" s="268">
        <f t="shared" ref="AB36:AB95" si="26">20*LOG(IMABS(AA36))</f>
        <v>-49.390099844855882</v>
      </c>
      <c r="AC36" s="268">
        <f t="shared" ref="AC36:AC95" si="27">(180/PI()*IMARGUMENT(AA36))</f>
        <v>80.883091226212983</v>
      </c>
    </row>
    <row r="37" spans="1:29">
      <c r="A37" s="276">
        <v>-2.8</v>
      </c>
      <c r="B37" s="275">
        <f t="shared" si="8"/>
        <v>15.848931924611135</v>
      </c>
      <c r="C37" s="274">
        <f t="shared" si="9"/>
        <v>99.581776203206161</v>
      </c>
      <c r="D37" s="273" t="str">
        <f t="shared" si="10"/>
        <v>99.5817762032062i</v>
      </c>
      <c r="E37" s="272">
        <f t="shared" si="0"/>
        <v>5.3548850248569844</v>
      </c>
      <c r="F37" s="229" t="str">
        <f t="shared" si="11"/>
        <v>5.3255832185085-0.395973858450986i</v>
      </c>
      <c r="G37" s="229">
        <f t="shared" si="12"/>
        <v>14.551286878515377</v>
      </c>
      <c r="H37" s="229">
        <f t="shared" si="13"/>
        <v>-4.2522967723683154</v>
      </c>
      <c r="I37" s="271">
        <f t="shared" si="14"/>
        <v>7.7211938189683013E-2</v>
      </c>
      <c r="J37" s="271" t="str">
        <f t="shared" si="15"/>
        <v>0.0767894362591797-0.00570953604821131i</v>
      </c>
      <c r="K37" s="271">
        <f t="shared" si="16"/>
        <v>-22.270027044664825</v>
      </c>
      <c r="L37" s="271">
        <f t="shared" si="17"/>
        <v>-4.2522967723683243</v>
      </c>
      <c r="M37" s="270">
        <f t="shared" si="1"/>
        <v>0.80214916266497438</v>
      </c>
      <c r="N37" s="270" t="str">
        <f t="shared" si="2"/>
        <v>0.797791692389829-0.0588873036991846i</v>
      </c>
      <c r="O37" s="270">
        <f t="shared" si="18"/>
        <v>-1.9386121877687619</v>
      </c>
      <c r="P37" s="270">
        <f t="shared" si="19"/>
        <v>-4.2215109498897601</v>
      </c>
      <c r="Q37" s="229">
        <f t="shared" si="3"/>
        <v>-3448.2758620689656</v>
      </c>
      <c r="R37" s="229" t="str">
        <f t="shared" si="4"/>
        <v>-6.82867078771655+34.6461074460686i</v>
      </c>
      <c r="S37" s="229">
        <f t="shared" si="20"/>
        <v>30.958607090136976</v>
      </c>
      <c r="T37" s="229">
        <f t="shared" si="21"/>
        <v>101.14995410038338</v>
      </c>
      <c r="U37" s="227" t="str">
        <f t="shared" si="5"/>
        <v>-22.6477017060553+187.214703521329i</v>
      </c>
      <c r="V37" s="227">
        <f t="shared" si="22"/>
        <v>45.509893968652349</v>
      </c>
      <c r="W37" s="227">
        <f t="shared" si="23"/>
        <v>96.897657328015072</v>
      </c>
      <c r="X37" s="269" t="str">
        <f t="shared" si="6"/>
        <v>0.0000810143083995094+0.000399934581269123i</v>
      </c>
      <c r="Y37" s="269">
        <f t="shared" si="24"/>
        <v>-67.785571036834028</v>
      </c>
      <c r="Z37" s="269">
        <f t="shared" si="25"/>
        <v>78.548611583360341</v>
      </c>
      <c r="AA37" s="268" t="str">
        <f t="shared" si="7"/>
        <v>0.000839419226696444+0.00415534326245884i</v>
      </c>
      <c r="AB37" s="268">
        <f t="shared" si="26"/>
        <v>-47.454156179937961</v>
      </c>
      <c r="AC37" s="268">
        <f t="shared" si="27"/>
        <v>78.579397405838904</v>
      </c>
    </row>
    <row r="38" spans="1:29">
      <c r="A38" s="276">
        <v>-2.7</v>
      </c>
      <c r="B38" s="275">
        <f t="shared" si="8"/>
        <v>19.95262314968878</v>
      </c>
      <c r="C38" s="274">
        <f t="shared" si="9"/>
        <v>125.36602861381581</v>
      </c>
      <c r="D38" s="273" t="str">
        <f t="shared" si="10"/>
        <v>125.366028613816i</v>
      </c>
      <c r="E38" s="272">
        <f t="shared" si="0"/>
        <v>5.3548850248569844</v>
      </c>
      <c r="F38" s="229" t="str">
        <f t="shared" si="11"/>
        <v>5.30859224114003-0.496918734118042i</v>
      </c>
      <c r="G38" s="229">
        <f t="shared" si="12"/>
        <v>14.53747526041264</v>
      </c>
      <c r="H38" s="229">
        <f t="shared" si="13"/>
        <v>-5.3476745645775736</v>
      </c>
      <c r="I38" s="271">
        <f t="shared" si="14"/>
        <v>7.7211938189683013E-2</v>
      </c>
      <c r="J38" s="271" t="str">
        <f t="shared" si="15"/>
        <v>0.0765444438292271-0.00716505740196402i</v>
      </c>
      <c r="K38" s="271">
        <f t="shared" si="16"/>
        <v>-22.283838662767561</v>
      </c>
      <c r="L38" s="271">
        <f t="shared" si="17"/>
        <v>-5.3476745645775781</v>
      </c>
      <c r="M38" s="270">
        <f t="shared" si="1"/>
        <v>0.80214916266497438</v>
      </c>
      <c r="N38" s="270" t="str">
        <f t="shared" si="2"/>
        <v>0.795264964920795-0.0738993422237407i</v>
      </c>
      <c r="O38" s="270">
        <f t="shared" si="18"/>
        <v>-1.9524230725117722</v>
      </c>
      <c r="P38" s="270">
        <f t="shared" si="19"/>
        <v>-5.3089175125178674</v>
      </c>
      <c r="Q38" s="229">
        <f t="shared" si="3"/>
        <v>-3448.2758620689656</v>
      </c>
      <c r="R38" s="229" t="str">
        <f t="shared" si="4"/>
        <v>-6.82864501519292+27.5289893742876i</v>
      </c>
      <c r="S38" s="229">
        <f t="shared" si="20"/>
        <v>29.055129026431757</v>
      </c>
      <c r="T38" s="229">
        <f t="shared" si="21"/>
        <v>103.93119599481523</v>
      </c>
      <c r="U38" s="227" t="str">
        <f t="shared" si="5"/>
        <v>-22.5708213937327+149.533461035461i</v>
      </c>
      <c r="V38" s="227">
        <f t="shared" si="22"/>
        <v>43.59260428684442</v>
      </c>
      <c r="W38" s="227">
        <f t="shared" si="23"/>
        <v>98.583521430237639</v>
      </c>
      <c r="X38" s="269" t="str">
        <f t="shared" si="6"/>
        <v>0.00012548661962257+0.000492108058097776i</v>
      </c>
      <c r="Y38" s="269">
        <f t="shared" si="24"/>
        <v>-65.885196398281622</v>
      </c>
      <c r="Z38" s="269">
        <f t="shared" si="25"/>
        <v>75.694550389296452</v>
      </c>
      <c r="AA38" s="268" t="str">
        <f t="shared" si="7"/>
        <v>0.00130021301389535+0.00511335637456513i</v>
      </c>
      <c r="AB38" s="268">
        <f t="shared" si="26"/>
        <v>-45.553780808025827</v>
      </c>
      <c r="AC38" s="268">
        <f t="shared" si="27"/>
        <v>75.73330744135616</v>
      </c>
    </row>
    <row r="39" spans="1:29">
      <c r="A39" s="276">
        <v>-2.6</v>
      </c>
      <c r="B39" s="275">
        <f t="shared" si="8"/>
        <v>25.118864315095777</v>
      </c>
      <c r="C39" s="274">
        <f t="shared" si="9"/>
        <v>157.82647919764742</v>
      </c>
      <c r="D39" s="273" t="str">
        <f t="shared" si="10"/>
        <v>157.826479197647i</v>
      </c>
      <c r="E39" s="272">
        <f t="shared" si="0"/>
        <v>5.3548850248569844</v>
      </c>
      <c r="F39" s="229" t="str">
        <f t="shared" si="11"/>
        <v>5.2818832594474-0.622451273006742i</v>
      </c>
      <c r="G39" s="229">
        <f t="shared" si="12"/>
        <v>14.515674890755568</v>
      </c>
      <c r="H39" s="229">
        <f t="shared" si="13"/>
        <v>-6.7211057296916801</v>
      </c>
      <c r="I39" s="271">
        <f t="shared" si="14"/>
        <v>7.7211938189683013E-2</v>
      </c>
      <c r="J39" s="271" t="str">
        <f t="shared" si="15"/>
        <v>0.076159327765299-0.0089751075876311i</v>
      </c>
      <c r="K39" s="271">
        <f t="shared" si="16"/>
        <v>-22.305639032424629</v>
      </c>
      <c r="L39" s="271">
        <f t="shared" si="17"/>
        <v>-6.7211057296916756</v>
      </c>
      <c r="M39" s="270">
        <f t="shared" si="1"/>
        <v>0.80214916266497438</v>
      </c>
      <c r="N39" s="270" t="str">
        <f t="shared" si="2"/>
        <v>0.791293073463792-0.0925679484870567i</v>
      </c>
      <c r="O39" s="270">
        <f t="shared" si="18"/>
        <v>-1.9742222798722484</v>
      </c>
      <c r="P39" s="270">
        <f t="shared" si="19"/>
        <v>-6.6723134963201867</v>
      </c>
      <c r="Q39" s="229">
        <f t="shared" si="3"/>
        <v>-3448.2758620689656</v>
      </c>
      <c r="R39" s="229" t="str">
        <f t="shared" si="4"/>
        <v>-6.82860416879039+21.8778902848865i</v>
      </c>
      <c r="S39" s="229">
        <f t="shared" si="20"/>
        <v>27.203841834192129</v>
      </c>
      <c r="T39" s="229">
        <f t="shared" si="21"/>
        <v>107.33437102055396</v>
      </c>
      <c r="U39" s="227" t="str">
        <f t="shared" si="5"/>
        <v>-22.4499693859973+119.806935805492i</v>
      </c>
      <c r="V39" s="227">
        <f t="shared" si="22"/>
        <v>41.719516724947717</v>
      </c>
      <c r="W39" s="227">
        <f t="shared" si="23"/>
        <v>100.61326529086227</v>
      </c>
      <c r="X39" s="269" t="str">
        <f t="shared" si="6"/>
        <v>0.000191981365602745+0.000598107030594366i</v>
      </c>
      <c r="Y39" s="269">
        <f t="shared" si="24"/>
        <v>-64.038551746099756</v>
      </c>
      <c r="Z39" s="269">
        <f t="shared" si="25"/>
        <v>72.204324349701992</v>
      </c>
      <c r="AA39" s="268" t="str">
        <f t="shared" si="7"/>
        <v>0.00198918883888405+0.00621538854226216i</v>
      </c>
      <c r="AB39" s="268">
        <f t="shared" si="26"/>
        <v>-43.707134993547385</v>
      </c>
      <c r="AC39" s="268">
        <f t="shared" si="27"/>
        <v>72.25311658307352</v>
      </c>
    </row>
    <row r="40" spans="1:29">
      <c r="A40" s="276">
        <v>-2.5</v>
      </c>
      <c r="B40" s="275">
        <f t="shared" si="8"/>
        <v>31.622776601683764</v>
      </c>
      <c r="C40" s="274">
        <f t="shared" si="9"/>
        <v>198.69176531592183</v>
      </c>
      <c r="D40" s="273" t="str">
        <f t="shared" si="10"/>
        <v>198.691765315922i</v>
      </c>
      <c r="E40" s="272">
        <f t="shared" si="0"/>
        <v>5.3548850248569844</v>
      </c>
      <c r="F40" s="229" t="str">
        <f t="shared" si="11"/>
        <v>5.24009592277203-0.777450118150979i</v>
      </c>
      <c r="G40" s="229">
        <f t="shared" si="12"/>
        <v>14.481346219129872</v>
      </c>
      <c r="H40" s="229">
        <f t="shared" si="13"/>
        <v>-8.439161657610601</v>
      </c>
      <c r="I40" s="271">
        <f t="shared" si="14"/>
        <v>7.7211938189683013E-2</v>
      </c>
      <c r="J40" s="271" t="str">
        <f t="shared" si="15"/>
        <v>0.075556797320385-0.0112100316233845i</v>
      </c>
      <c r="K40" s="271">
        <f t="shared" si="16"/>
        <v>-22.339967704050331</v>
      </c>
      <c r="L40" s="271">
        <f t="shared" si="17"/>
        <v>-8.4391616576105672</v>
      </c>
      <c r="M40" s="270">
        <f t="shared" si="1"/>
        <v>0.80214916266497438</v>
      </c>
      <c r="N40" s="270" t="str">
        <f t="shared" si="2"/>
        <v>0.78507888049967-0.115618660921386i</v>
      </c>
      <c r="O40" s="270">
        <f t="shared" si="18"/>
        <v>-2.0085491093826411</v>
      </c>
      <c r="P40" s="270">
        <f t="shared" si="19"/>
        <v>-8.3777358838058902</v>
      </c>
      <c r="Q40" s="229">
        <f t="shared" si="3"/>
        <v>-3448.2758620689656</v>
      </c>
      <c r="R40" s="229" t="str">
        <f t="shared" si="4"/>
        <v>-6.82853943234552+17.3918684581622i</v>
      </c>
      <c r="S40" s="229">
        <f t="shared" si="20"/>
        <v>25.429573618137262</v>
      </c>
      <c r="T40" s="229">
        <f t="shared" si="21"/>
        <v>111.4363758758127</v>
      </c>
      <c r="U40" s="227" t="str">
        <f t="shared" si="5"/>
        <v>-22.2608914502573+96.4439077854789i</v>
      </c>
      <c r="V40" s="227">
        <f t="shared" si="22"/>
        <v>39.910919837267137</v>
      </c>
      <c r="W40" s="227">
        <f t="shared" si="23"/>
        <v>102.99721421820209</v>
      </c>
      <c r="X40" s="269" t="str">
        <f t="shared" si="6"/>
        <v>0.000288408305761733+0.000713867413790909i</v>
      </c>
      <c r="Y40" s="269">
        <f t="shared" si="24"/>
        <v>-62.271020359016532</v>
      </c>
      <c r="Z40" s="269">
        <f t="shared" si="25"/>
        <v>68.000886711785185</v>
      </c>
      <c r="AA40" s="268" t="str">
        <f t="shared" si="7"/>
        <v>0.00298830183281806+0.00741952843239751i</v>
      </c>
      <c r="AB40" s="268">
        <f t="shared" si="26"/>
        <v>-41.939601764348851</v>
      </c>
      <c r="AC40" s="268">
        <f t="shared" si="27"/>
        <v>68.062312485589857</v>
      </c>
    </row>
    <row r="41" spans="1:29">
      <c r="A41" s="276">
        <v>-2.4</v>
      </c>
      <c r="B41" s="275">
        <f t="shared" si="8"/>
        <v>39.81071705534972</v>
      </c>
      <c r="C41" s="274">
        <f t="shared" si="9"/>
        <v>250.13811247045712</v>
      </c>
      <c r="D41" s="273" t="str">
        <f t="shared" si="10"/>
        <v>250.138112470457i</v>
      </c>
      <c r="E41" s="272">
        <f t="shared" si="0"/>
        <v>5.3548850248569844</v>
      </c>
      <c r="F41" s="229" t="str">
        <f t="shared" si="11"/>
        <v>5.17519864304115-0.966689155137522i</v>
      </c>
      <c r="G41" s="229">
        <f t="shared" si="12"/>
        <v>14.427488685711955</v>
      </c>
      <c r="H41" s="229">
        <f t="shared" si="13"/>
        <v>-10.580499447631228</v>
      </c>
      <c r="I41" s="271">
        <f t="shared" si="14"/>
        <v>7.7211938189683013E-2</v>
      </c>
      <c r="J41" s="271" t="str">
        <f t="shared" si="15"/>
        <v>0.0746210452495189-0.0139386640326808i</v>
      </c>
      <c r="K41" s="271">
        <f t="shared" si="16"/>
        <v>-22.39382523746826</v>
      </c>
      <c r="L41" s="271">
        <f t="shared" si="17"/>
        <v>-10.580499447631219</v>
      </c>
      <c r="M41" s="270">
        <f t="shared" si="1"/>
        <v>0.80214916266497438</v>
      </c>
      <c r="N41" s="270" t="str">
        <f t="shared" si="2"/>
        <v>0.77542800888739-0.143761448766346i</v>
      </c>
      <c r="O41" s="270">
        <f t="shared" si="18"/>
        <v>-2.0624037232461614</v>
      </c>
      <c r="P41" s="270">
        <f t="shared" si="19"/>
        <v>-10.503168997377937</v>
      </c>
      <c r="Q41" s="229">
        <f t="shared" si="3"/>
        <v>-3448.2758620689656</v>
      </c>
      <c r="R41" s="229" t="str">
        <f t="shared" si="4"/>
        <v>-6.82843683385462+13.8320267011842i</v>
      </c>
      <c r="S41" s="229">
        <f t="shared" si="20"/>
        <v>23.764902943554183</v>
      </c>
      <c r="T41" s="229">
        <f t="shared" si="21"/>
        <v>116.27410543032364</v>
      </c>
      <c r="U41" s="227" t="str">
        <f t="shared" si="5"/>
        <v>-21.9672468310492+78.1844616483063i</v>
      </c>
      <c r="V41" s="227">
        <f t="shared" si="22"/>
        <v>38.19239162926614</v>
      </c>
      <c r="W41" s="227">
        <f t="shared" si="23"/>
        <v>105.69360598269239</v>
      </c>
      <c r="X41" s="269" t="str">
        <f t="shared" si="6"/>
        <v>0.00042221360798982+0.000830394681125176i</v>
      </c>
      <c r="Y41" s="269">
        <f t="shared" si="24"/>
        <v>-60.615705167761256</v>
      </c>
      <c r="Z41" s="269">
        <f t="shared" si="25"/>
        <v>63.048971043653815</v>
      </c>
      <c r="AA41" s="268" t="str">
        <f t="shared" si="7"/>
        <v>0.00437470270943467+0.00863282956380075i</v>
      </c>
      <c r="AB41" s="268">
        <f t="shared" si="26"/>
        <v>-40.284283653539163</v>
      </c>
      <c r="AC41" s="268">
        <f t="shared" si="27"/>
        <v>63.1263014939071</v>
      </c>
    </row>
    <row r="42" spans="1:29">
      <c r="A42" s="276">
        <v>-2.2999999999999998</v>
      </c>
      <c r="B42" s="275">
        <f t="shared" si="8"/>
        <v>50.118723362727209</v>
      </c>
      <c r="C42" s="274">
        <f t="shared" si="9"/>
        <v>314.90522624728584</v>
      </c>
      <c r="D42" s="273" t="str">
        <f t="shared" si="10"/>
        <v>314.905226247286i</v>
      </c>
      <c r="E42" s="272">
        <f t="shared" si="0"/>
        <v>5.3548850248569844</v>
      </c>
      <c r="F42" s="229" t="str">
        <f t="shared" si="11"/>
        <v>5.07555719100719-1.19367360614046i</v>
      </c>
      <c r="G42" s="229">
        <f t="shared" si="12"/>
        <v>14.343475087457991</v>
      </c>
      <c r="H42" s="229">
        <f t="shared" si="13"/>
        <v>-13.234367792450872</v>
      </c>
      <c r="I42" s="271">
        <f t="shared" si="14"/>
        <v>7.7211938189683013E-2</v>
      </c>
      <c r="J42" s="271" t="str">
        <f t="shared" si="15"/>
        <v>0.0731843179248681-0.0172115465165258i</v>
      </c>
      <c r="K42" s="271">
        <f t="shared" si="16"/>
        <v>-22.477838835722203</v>
      </c>
      <c r="L42" s="271">
        <f t="shared" si="17"/>
        <v>-13.234367792450879</v>
      </c>
      <c r="M42" s="270">
        <f t="shared" si="1"/>
        <v>0.80214916266497438</v>
      </c>
      <c r="N42" s="270" t="str">
        <f t="shared" si="2"/>
        <v>0.760610332812751-0.177517630112548i</v>
      </c>
      <c r="O42" s="270">
        <f t="shared" si="18"/>
        <v>-2.1464126943222244</v>
      </c>
      <c r="P42" s="270">
        <f t="shared" si="19"/>
        <v>-13.137014558096407</v>
      </c>
      <c r="Q42" s="229">
        <f t="shared" si="3"/>
        <v>-3448.2758620689656</v>
      </c>
      <c r="R42" s="229" t="str">
        <f t="shared" si="4"/>
        <v>-6.82827423087635+11.0087901156042i</v>
      </c>
      <c r="S42" s="229">
        <f t="shared" si="20"/>
        <v>22.248405822812096</v>
      </c>
      <c r="T42" s="229">
        <f t="shared" si="21"/>
        <v>121.80952957153262</v>
      </c>
      <c r="U42" s="227" t="str">
        <f t="shared" si="5"/>
        <v>-21.5163941781568+64.0264745604299i</v>
      </c>
      <c r="V42" s="227">
        <f t="shared" si="22"/>
        <v>36.591880910270085</v>
      </c>
      <c r="W42" s="227">
        <f t="shared" si="23"/>
        <v>108.57516177908172</v>
      </c>
      <c r="X42" s="269" t="str">
        <f t="shared" si="6"/>
        <v>0.00059696401874147+0.000933095897890203i</v>
      </c>
      <c r="Y42" s="269">
        <f t="shared" si="24"/>
        <v>-59.111434052061071</v>
      </c>
      <c r="Z42" s="269">
        <f t="shared" si="25"/>
        <v>57.390226228055433</v>
      </c>
      <c r="AA42" s="268" t="str">
        <f t="shared" si="7"/>
        <v>0.00618534420995285+0.00970440257283628i</v>
      </c>
      <c r="AB42" s="268">
        <f t="shared" si="26"/>
        <v>-38.780007910661098</v>
      </c>
      <c r="AC42" s="268">
        <f t="shared" si="27"/>
        <v>57.487579462409883</v>
      </c>
    </row>
    <row r="43" spans="1:29">
      <c r="A43" s="276">
        <v>-2.2000000000000002</v>
      </c>
      <c r="B43" s="275">
        <f t="shared" si="8"/>
        <v>63.09573444801925</v>
      </c>
      <c r="C43" s="274">
        <f t="shared" si="9"/>
        <v>396.44219162949946</v>
      </c>
      <c r="D43" s="273" t="str">
        <f t="shared" si="10"/>
        <v>396.442191629499i</v>
      </c>
      <c r="E43" s="272">
        <f t="shared" si="0"/>
        <v>5.3548850248569844</v>
      </c>
      <c r="F43" s="229" t="str">
        <f t="shared" si="11"/>
        <v>4.92522614702677-1.45846054181229i</v>
      </c>
      <c r="G43" s="229">
        <f t="shared" si="12"/>
        <v>14.213564360243385</v>
      </c>
      <c r="H43" s="229">
        <f t="shared" si="13"/>
        <v>-16.495102660041326</v>
      </c>
      <c r="I43" s="271">
        <f t="shared" si="14"/>
        <v>7.7211938189683013E-2</v>
      </c>
      <c r="J43" s="271" t="str">
        <f t="shared" si="15"/>
        <v>0.071016698784228-0.0210295019750699i</v>
      </c>
      <c r="K43" s="271">
        <f t="shared" si="16"/>
        <v>-22.60774956293681</v>
      </c>
      <c r="L43" s="271">
        <f t="shared" si="17"/>
        <v>-16.495102660041326</v>
      </c>
      <c r="M43" s="270">
        <f t="shared" si="1"/>
        <v>0.80214916266497438</v>
      </c>
      <c r="N43" s="270" t="str">
        <f t="shared" si="2"/>
        <v>0.738254609372371-0.216895763431499i</v>
      </c>
      <c r="O43" s="270">
        <f t="shared" si="18"/>
        <v>-2.276316087964203</v>
      </c>
      <c r="P43" s="270">
        <f t="shared" si="19"/>
        <v>-16.372542268378059</v>
      </c>
      <c r="Q43" s="229">
        <f t="shared" si="3"/>
        <v>-3448.2758620689656</v>
      </c>
      <c r="R43" s="229" t="str">
        <f t="shared" si="4"/>
        <v>-6.82801653425683+8.77181037241358i</v>
      </c>
      <c r="S43" s="229">
        <f t="shared" si="20"/>
        <v>20.919006295552943</v>
      </c>
      <c r="T43" s="229">
        <f t="shared" si="21"/>
        <v>127.89735009816059</v>
      </c>
      <c r="U43" s="227" t="str">
        <f t="shared" si="5"/>
        <v>-20.8361862584279+53.1615424970275i</v>
      </c>
      <c r="V43" s="227">
        <f t="shared" si="22"/>
        <v>35.132570655796336</v>
      </c>
      <c r="W43" s="227">
        <f t="shared" si="23"/>
        <v>111.40224743811928</v>
      </c>
      <c r="X43" s="269" t="str">
        <f t="shared" si="6"/>
        <v>0.000807968504460633+0.00100399171135538i</v>
      </c>
      <c r="Y43" s="269">
        <f t="shared" si="24"/>
        <v>-57.796794054138815</v>
      </c>
      <c r="Z43" s="269">
        <f t="shared" si="25"/>
        <v>51.174413818572496</v>
      </c>
      <c r="AA43" s="268" t="str">
        <f t="shared" si="7"/>
        <v>0.00837161402084404+0.0104483515759651i</v>
      </c>
      <c r="AB43" s="268">
        <f t="shared" si="26"/>
        <v>-37.465360579166244</v>
      </c>
      <c r="AC43" s="268">
        <f t="shared" si="27"/>
        <v>51.296974210235646</v>
      </c>
    </row>
    <row r="44" spans="1:29">
      <c r="A44" s="276">
        <v>-2.1</v>
      </c>
      <c r="B44" s="275">
        <f t="shared" si="8"/>
        <v>79.432823472428126</v>
      </c>
      <c r="C44" s="274">
        <f t="shared" si="9"/>
        <v>499.09114934975014</v>
      </c>
      <c r="D44" s="273" t="str">
        <f t="shared" si="10"/>
        <v>499.09114934975i</v>
      </c>
      <c r="E44" s="272">
        <f t="shared" si="0"/>
        <v>5.3548850248569844</v>
      </c>
      <c r="F44" s="229" t="str">
        <f t="shared" si="11"/>
        <v>4.70430662175034-1.75416228738001i</v>
      </c>
      <c r="G44" s="229">
        <f t="shared" si="12"/>
        <v>14.015312596341241</v>
      </c>
      <c r="H44" s="229">
        <f t="shared" si="13"/>
        <v>-20.449697902487298</v>
      </c>
      <c r="I44" s="271">
        <f t="shared" si="14"/>
        <v>7.7211938189683013E-2</v>
      </c>
      <c r="J44" s="271" t="str">
        <f t="shared" si="15"/>
        <v>0.067831266295695-0.0252932172173903i</v>
      </c>
      <c r="K44" s="271">
        <f t="shared" si="16"/>
        <v>-22.80600132683897</v>
      </c>
      <c r="L44" s="271">
        <f t="shared" si="17"/>
        <v>-20.449697902487294</v>
      </c>
      <c r="M44" s="270">
        <f t="shared" si="1"/>
        <v>0.80214916266497438</v>
      </c>
      <c r="N44" s="270" t="str">
        <f t="shared" si="2"/>
        <v>0.705401674995871-0.260871673195354i</v>
      </c>
      <c r="O44" s="270">
        <f t="shared" si="18"/>
        <v>-2.474556228962371</v>
      </c>
      <c r="P44" s="270">
        <f t="shared" si="19"/>
        <v>-20.295403648587598</v>
      </c>
      <c r="Q44" s="229">
        <f t="shared" si="3"/>
        <v>-3448.2758620689656</v>
      </c>
      <c r="R44" s="229" t="str">
        <f t="shared" si="4"/>
        <v>-6.82760814211042+7.00195877482249i</v>
      </c>
      <c r="S44" s="229">
        <f t="shared" si="20"/>
        <v>19.806561852312619</v>
      </c>
      <c r="T44" s="229">
        <f t="shared" si="21"/>
        <v>134.27770505919003</v>
      </c>
      <c r="U44" s="227" t="str">
        <f t="shared" si="5"/>
        <v>-19.8365901730634+44.9160937455191i</v>
      </c>
      <c r="V44" s="227">
        <f t="shared" si="22"/>
        <v>33.821874448653858</v>
      </c>
      <c r="W44" s="227">
        <f t="shared" si="23"/>
        <v>113.82800715670268</v>
      </c>
      <c r="X44" s="269" t="str">
        <f t="shared" si="6"/>
        <v>0.00103990254859744+0.00102776620184722i</v>
      </c>
      <c r="Y44" s="269">
        <f t="shared" si="24"/>
        <v>-56.700531053752918</v>
      </c>
      <c r="Z44" s="269">
        <f t="shared" si="25"/>
        <v>44.663701711414269</v>
      </c>
      <c r="AA44" s="268" t="str">
        <f t="shared" si="7"/>
        <v>0.0107747176414313+0.0107064808884647i</v>
      </c>
      <c r="AB44" s="268">
        <f t="shared" si="26"/>
        <v>-36.369085955876329</v>
      </c>
      <c r="AC44" s="268">
        <f t="shared" si="27"/>
        <v>44.817995965314147</v>
      </c>
    </row>
    <row r="45" spans="1:29">
      <c r="A45" s="276">
        <v>-2</v>
      </c>
      <c r="B45" s="275">
        <f t="shared" si="8"/>
        <v>100</v>
      </c>
      <c r="C45" s="274">
        <f t="shared" si="9"/>
        <v>628.31853071795865</v>
      </c>
      <c r="D45" s="273" t="str">
        <f t="shared" si="10"/>
        <v>628.318530717959i</v>
      </c>
      <c r="E45" s="272">
        <f t="shared" si="0"/>
        <v>5.3548850248569844</v>
      </c>
      <c r="F45" s="229" t="str">
        <f t="shared" si="11"/>
        <v>4.39188976470611-2.06249575208104i</v>
      </c>
      <c r="G45" s="229">
        <f t="shared" si="12"/>
        <v>13.718541366401082</v>
      </c>
      <c r="H45" s="229">
        <f t="shared" si="13"/>
        <v>-25.155437458643117</v>
      </c>
      <c r="I45" s="271">
        <f t="shared" si="14"/>
        <v>7.7211938189683013E-2</v>
      </c>
      <c r="J45" s="271" t="str">
        <f t="shared" si="15"/>
        <v>0.0633265363260431-0.029739068866454i</v>
      </c>
      <c r="K45" s="271">
        <f t="shared" si="16"/>
        <v>-23.102772556779108</v>
      </c>
      <c r="L45" s="271">
        <f t="shared" si="17"/>
        <v>-25.1554374586431</v>
      </c>
      <c r="M45" s="270">
        <f t="shared" si="1"/>
        <v>0.80214916266497438</v>
      </c>
      <c r="N45" s="270" t="str">
        <f t="shared" si="2"/>
        <v>0.65894217405659-0.306726595820295i</v>
      </c>
      <c r="O45" s="270">
        <f t="shared" si="18"/>
        <v>-2.7713090379048504</v>
      </c>
      <c r="P45" s="270">
        <f t="shared" si="19"/>
        <v>-24.961192776151126</v>
      </c>
      <c r="Q45" s="229">
        <f t="shared" si="3"/>
        <v>-3448.2758620689656</v>
      </c>
      <c r="R45" s="229" t="str">
        <f t="shared" si="4"/>
        <v>-6.82696095819748+5.6049815418916i</v>
      </c>
      <c r="S45" s="229">
        <f t="shared" si="20"/>
        <v>18.92223836233747</v>
      </c>
      <c r="T45" s="229">
        <f t="shared" si="21"/>
        <v>140.6137709549802</v>
      </c>
      <c r="U45" s="227" t="str">
        <f t="shared" si="5"/>
        <v>-18.4230093357117+38.6970390411058i</v>
      </c>
      <c r="V45" s="227">
        <f t="shared" si="22"/>
        <v>32.640779728738558</v>
      </c>
      <c r="W45" s="227">
        <f t="shared" si="23"/>
        <v>115.45833349633713</v>
      </c>
      <c r="X45" s="269" t="str">
        <f t="shared" si="6"/>
        <v>0.00126995672941927+0.000999046848869136i</v>
      </c>
      <c r="Y45" s="269">
        <f t="shared" si="24"/>
        <v>-55.832123066135892</v>
      </c>
      <c r="Z45" s="269">
        <f t="shared" si="25"/>
        <v>38.191346170085453</v>
      </c>
      <c r="AA45" s="268" t="str">
        <f t="shared" si="7"/>
        <v>0.0131583001160719+0.0104237532910865i</v>
      </c>
      <c r="AB45" s="268">
        <f t="shared" si="26"/>
        <v>-35.500659547261634</v>
      </c>
      <c r="AC45" s="268">
        <f t="shared" si="27"/>
        <v>38.385590852577572</v>
      </c>
    </row>
    <row r="46" spans="1:29">
      <c r="A46" s="276">
        <v>-1.9</v>
      </c>
      <c r="B46" s="275">
        <f t="shared" si="8"/>
        <v>125.89254117941664</v>
      </c>
      <c r="C46" s="274">
        <f t="shared" si="9"/>
        <v>791.0061650220116</v>
      </c>
      <c r="D46" s="273" t="str">
        <f t="shared" si="10"/>
        <v>791.006165022012i</v>
      </c>
      <c r="E46" s="272">
        <f t="shared" si="0"/>
        <v>5.3548850248569844</v>
      </c>
      <c r="F46" s="229" t="str">
        <f t="shared" si="11"/>
        <v>3.97326705427957-2.35047134895386i</v>
      </c>
      <c r="G46" s="229">
        <f t="shared" si="12"/>
        <v>13.286153765600391</v>
      </c>
      <c r="H46" s="229">
        <f t="shared" si="13"/>
        <v>-30.607347286987974</v>
      </c>
      <c r="I46" s="271">
        <f t="shared" si="14"/>
        <v>7.7211938189683013E-2</v>
      </c>
      <c r="J46" s="271" t="str">
        <f t="shared" si="15"/>
        <v>0.0572904271113331-0.0338913809856997i</v>
      </c>
      <c r="K46" s="271">
        <f t="shared" si="16"/>
        <v>-23.535160157579817</v>
      </c>
      <c r="L46" s="271">
        <f t="shared" si="17"/>
        <v>-30.607347286987935</v>
      </c>
      <c r="M46" s="270">
        <f t="shared" si="1"/>
        <v>0.80214916266497438</v>
      </c>
      <c r="N46" s="270" t="str">
        <f t="shared" si="2"/>
        <v>0.596688800007777-0.349554795232439i</v>
      </c>
      <c r="O46" s="270">
        <f t="shared" si="18"/>
        <v>-3.2036674435517738</v>
      </c>
      <c r="P46" s="270">
        <f t="shared" si="19"/>
        <v>-30.362808268060199</v>
      </c>
      <c r="Q46" s="229">
        <f t="shared" si="3"/>
        <v>-3448.2758620689656</v>
      </c>
      <c r="R46" s="229" t="str">
        <f t="shared" si="4"/>
        <v>-6.82593542671095+4.50647909723552i</v>
      </c>
      <c r="S46" s="229">
        <f t="shared" si="20"/>
        <v>18.254374670745392</v>
      </c>
      <c r="T46" s="229">
        <f t="shared" si="21"/>
        <v>146.56722770802691</v>
      </c>
      <c r="U46" s="227" t="str">
        <f t="shared" si="5"/>
        <v>-16.5289143428788+33.9496105781387i</v>
      </c>
      <c r="V46" s="227">
        <f t="shared" si="22"/>
        <v>31.540528436345788</v>
      </c>
      <c r="W46" s="227">
        <f t="shared" si="23"/>
        <v>115.95988042103887</v>
      </c>
      <c r="X46" s="269" t="str">
        <f t="shared" si="6"/>
        <v>0.0014760794366868+0.000925381957771127i</v>
      </c>
      <c r="Y46" s="269">
        <f t="shared" si="24"/>
        <v>-55.178209467174362</v>
      </c>
      <c r="Z46" s="269">
        <f t="shared" si="25"/>
        <v>32.084372639643057</v>
      </c>
      <c r="AA46" s="268" t="str">
        <f t="shared" si="7"/>
        <v>0.0152938492684974+0.00967917512488306i</v>
      </c>
      <c r="AB46" s="268">
        <f t="shared" si="26"/>
        <v>-34.846716753146303</v>
      </c>
      <c r="AC46" s="268">
        <f t="shared" si="27"/>
        <v>32.328911658570711</v>
      </c>
    </row>
    <row r="47" spans="1:29">
      <c r="A47" s="276">
        <v>-1.8</v>
      </c>
      <c r="B47" s="275">
        <f t="shared" si="8"/>
        <v>158.48931924611125</v>
      </c>
      <c r="C47" s="274">
        <f t="shared" si="9"/>
        <v>995.81776203206107</v>
      </c>
      <c r="D47" s="273" t="str">
        <f t="shared" si="10"/>
        <v>995.817762032061i</v>
      </c>
      <c r="E47" s="272">
        <f t="shared" si="0"/>
        <v>5.3548850248569844</v>
      </c>
      <c r="F47" s="229" t="str">
        <f t="shared" si="11"/>
        <v>3.45108829898145-2.57267255280041i</v>
      </c>
      <c r="G47" s="229">
        <f t="shared" si="12"/>
        <v>12.67843883456295</v>
      </c>
      <c r="H47" s="229">
        <f t="shared" si="13"/>
        <v>-36.703314915739426</v>
      </c>
      <c r="I47" s="271">
        <f t="shared" si="14"/>
        <v>7.7211938189683013E-2</v>
      </c>
      <c r="J47" s="271" t="str">
        <f t="shared" si="15"/>
        <v>0.0497611461667585-0.0370952939618764i</v>
      </c>
      <c r="K47" s="271">
        <f t="shared" si="16"/>
        <v>-24.142875088617231</v>
      </c>
      <c r="L47" s="271">
        <f t="shared" si="17"/>
        <v>-36.703314915739412</v>
      </c>
      <c r="M47" s="270">
        <f t="shared" si="1"/>
        <v>0.80214916266497438</v>
      </c>
      <c r="N47" s="270" t="str">
        <f t="shared" si="2"/>
        <v>0.519035600051623-0.382602563320102i</v>
      </c>
      <c r="O47" s="270">
        <f t="shared" si="18"/>
        <v>-3.8113361037907749</v>
      </c>
      <c r="P47" s="270">
        <f t="shared" si="19"/>
        <v>-36.395459623963454</v>
      </c>
      <c r="Q47" s="229">
        <f t="shared" si="3"/>
        <v>-3448.2758620689656</v>
      </c>
      <c r="R47" s="229" t="str">
        <f t="shared" si="4"/>
        <v>-6.82431053562684+3.64794132150488i</v>
      </c>
      <c r="S47" s="229">
        <f t="shared" si="20"/>
        <v>17.772722917148236</v>
      </c>
      <c r="T47" s="229">
        <f t="shared" si="21"/>
        <v>151.87322810425266</v>
      </c>
      <c r="U47" s="227" t="str">
        <f t="shared" si="5"/>
        <v>-14.1663397260556+30.1460840168103i</v>
      </c>
      <c r="V47" s="227">
        <f t="shared" si="22"/>
        <v>30.451161751711201</v>
      </c>
      <c r="W47" s="227">
        <f t="shared" si="23"/>
        <v>115.16991318851325</v>
      </c>
      <c r="X47" s="269" t="str">
        <f t="shared" si="6"/>
        <v>0.00164468327993806+0.000823235309356123i</v>
      </c>
      <c r="Y47" s="269">
        <f t="shared" si="24"/>
        <v>-54.707365851586431</v>
      </c>
      <c r="Z47" s="269">
        <f t="shared" si="25"/>
        <v>26.589951949175486</v>
      </c>
      <c r="AA47" s="268" t="str">
        <f t="shared" si="7"/>
        <v>0.017040540015125+0.00864433937494099i</v>
      </c>
      <c r="AB47" s="268">
        <f t="shared" si="26"/>
        <v>-34.375826866759986</v>
      </c>
      <c r="AC47" s="268">
        <f t="shared" si="27"/>
        <v>26.897807240951476</v>
      </c>
    </row>
    <row r="48" spans="1:29">
      <c r="A48" s="276">
        <v>-1.7</v>
      </c>
      <c r="B48" s="275">
        <f t="shared" si="8"/>
        <v>199.52623149688793</v>
      </c>
      <c r="C48" s="274">
        <f t="shared" si="9"/>
        <v>1253.6602861381591</v>
      </c>
      <c r="D48" s="273" t="str">
        <f t="shared" si="10"/>
        <v>1253.66028613816i</v>
      </c>
      <c r="E48" s="272">
        <f t="shared" si="0"/>
        <v>5.3548850248569844</v>
      </c>
      <c r="F48" s="229" t="str">
        <f t="shared" si="11"/>
        <v>2.85492676417511-2.68343982162412i</v>
      </c>
      <c r="G48" s="229">
        <f t="shared" si="12"/>
        <v>11.861495751493649</v>
      </c>
      <c r="H48" s="229">
        <f t="shared" si="13"/>
        <v>-43.226491567187601</v>
      </c>
      <c r="I48" s="271">
        <f t="shared" si="14"/>
        <v>7.7211938189683013E-2</v>
      </c>
      <c r="J48" s="271" t="str">
        <f t="shared" si="15"/>
        <v>0.0411651095828052-0.0386924441292761i</v>
      </c>
      <c r="K48" s="271">
        <f t="shared" si="16"/>
        <v>-24.959818171686543</v>
      </c>
      <c r="L48" s="271">
        <f t="shared" si="17"/>
        <v>-43.226491567187686</v>
      </c>
      <c r="M48" s="270">
        <f t="shared" si="1"/>
        <v>0.80214916266497438</v>
      </c>
      <c r="N48" s="270" t="str">
        <f t="shared" si="2"/>
        <v>0.430380403123499-0.399080099395396i</v>
      </c>
      <c r="O48" s="270">
        <f t="shared" si="18"/>
        <v>-4.6282058535964339</v>
      </c>
      <c r="P48" s="270">
        <f t="shared" si="19"/>
        <v>-42.838926898654229</v>
      </c>
      <c r="Q48" s="229">
        <f t="shared" si="3"/>
        <v>-3448.2758620689656</v>
      </c>
      <c r="R48" s="229" t="str">
        <f t="shared" si="4"/>
        <v>-6.82173642872673+2.98362629778974i</v>
      </c>
      <c r="S48" s="229">
        <f t="shared" si="20"/>
        <v>17.438084455314026</v>
      </c>
      <c r="T48" s="229">
        <f t="shared" si="21"/>
        <v>156.37685015805141</v>
      </c>
      <c r="U48" s="227" t="str">
        <f t="shared" si="5"/>
        <v>-11.4691762881863+26.8237537573258i</v>
      </c>
      <c r="V48" s="227">
        <f t="shared" si="22"/>
        <v>29.299580206807654</v>
      </c>
      <c r="W48" s="227">
        <f t="shared" si="23"/>
        <v>113.15035859086377</v>
      </c>
      <c r="X48" s="269" t="str">
        <f t="shared" si="6"/>
        <v>0.00177277945215469+0.000710564608005639i</v>
      </c>
      <c r="Y48" s="269">
        <f t="shared" si="24"/>
        <v>-54.379869531812439</v>
      </c>
      <c r="Z48" s="269">
        <f t="shared" si="25"/>
        <v>21.841876494407845</v>
      </c>
      <c r="AA48" s="268" t="str">
        <f t="shared" si="7"/>
        <v>0.0183673410047232+0.00750658509662843i</v>
      </c>
      <c r="AB48" s="268">
        <f t="shared" si="26"/>
        <v>-34.048257213722316</v>
      </c>
      <c r="AC48" s="268">
        <f t="shared" si="27"/>
        <v>22.229441162941278</v>
      </c>
    </row>
    <row r="49" spans="1:29">
      <c r="A49" s="276">
        <v>-1.6</v>
      </c>
      <c r="B49" s="275">
        <f t="shared" si="8"/>
        <v>251.1886431509578</v>
      </c>
      <c r="C49" s="274">
        <f t="shared" si="9"/>
        <v>1578.2647919764743</v>
      </c>
      <c r="D49" s="273" t="str">
        <f t="shared" si="10"/>
        <v>1578.26479197647i</v>
      </c>
      <c r="E49" s="272">
        <f t="shared" si="0"/>
        <v>5.3548850248569844</v>
      </c>
      <c r="F49" s="229" t="str">
        <f t="shared" si="11"/>
        <v>2.23936110086745-2.65633307804037i</v>
      </c>
      <c r="G49" s="229">
        <f t="shared" si="12"/>
        <v>10.817376214919957</v>
      </c>
      <c r="H49" s="229">
        <f t="shared" si="13"/>
        <v>-49.868199468333721</v>
      </c>
      <c r="I49" s="271">
        <f t="shared" si="14"/>
        <v>7.7211938189683013E-2</v>
      </c>
      <c r="J49" s="271" t="str">
        <f t="shared" si="15"/>
        <v>0.0322892854098536-0.0383015927477064i</v>
      </c>
      <c r="K49" s="271">
        <f t="shared" si="16"/>
        <v>-26.003937708260235</v>
      </c>
      <c r="L49" s="271">
        <f t="shared" si="17"/>
        <v>-49.868199468333749</v>
      </c>
      <c r="M49" s="270">
        <f t="shared" si="1"/>
        <v>0.80214916266497438</v>
      </c>
      <c r="N49" s="270" t="str">
        <f t="shared" si="2"/>
        <v>0.338839581769543-0.395055786137779i</v>
      </c>
      <c r="O49" s="270">
        <f t="shared" si="18"/>
        <v>-5.6722091673162005</v>
      </c>
      <c r="P49" s="270">
        <f t="shared" si="19"/>
        <v>-49.380288810831772</v>
      </c>
      <c r="Q49" s="229">
        <f t="shared" si="3"/>
        <v>-3448.2758620689656</v>
      </c>
      <c r="R49" s="229" t="str">
        <f t="shared" si="4"/>
        <v>-6.81765968556422+2.47811368176994i</v>
      </c>
      <c r="S49" s="229">
        <f t="shared" si="20"/>
        <v>17.211634796035163</v>
      </c>
      <c r="T49" s="229">
        <f t="shared" si="21"/>
        <v>160.02457836229985</v>
      </c>
      <c r="U49" s="227" t="str">
        <f t="shared" si="5"/>
        <v>-8.68450655477483+23.6593663200696i</v>
      </c>
      <c r="V49" s="227">
        <f t="shared" si="22"/>
        <v>28.029011010955131</v>
      </c>
      <c r="W49" s="227">
        <f t="shared" si="23"/>
        <v>110.15637889396609</v>
      </c>
      <c r="X49" s="269" t="str">
        <f t="shared" si="6"/>
        <v>0.00186502541324538+0.000601344701205643i</v>
      </c>
      <c r="Y49" s="269">
        <f t="shared" si="24"/>
        <v>-54.156760996952698</v>
      </c>
      <c r="Z49" s="269">
        <f t="shared" si="25"/>
        <v>17.871005247611414</v>
      </c>
      <c r="AA49" s="268" t="str">
        <f t="shared" si="7"/>
        <v>0.0193224109144957+0.00641232586543805i</v>
      </c>
      <c r="AB49" s="268">
        <f t="shared" si="26"/>
        <v>-33.825032456008699</v>
      </c>
      <c r="AC49" s="268">
        <f t="shared" si="27"/>
        <v>18.358915905113466</v>
      </c>
    </row>
    <row r="50" spans="1:29">
      <c r="A50" s="276">
        <v>-1.5</v>
      </c>
      <c r="B50" s="275">
        <f t="shared" si="8"/>
        <v>316.22776601683785</v>
      </c>
      <c r="C50" s="274">
        <f t="shared" si="9"/>
        <v>1986.9176531592195</v>
      </c>
      <c r="D50" s="273" t="str">
        <f t="shared" si="10"/>
        <v>1986.91765315922i</v>
      </c>
      <c r="E50" s="272">
        <f t="shared" si="0"/>
        <v>5.3548850248569844</v>
      </c>
      <c r="F50" s="229" t="str">
        <f t="shared" si="11"/>
        <v>1.66629953485775-2.49803862550659i</v>
      </c>
      <c r="G50" s="229">
        <f t="shared" si="12"/>
        <v>9.5505008219152234</v>
      </c>
      <c r="H50" s="229">
        <f t="shared" si="13"/>
        <v>-56.295001661797869</v>
      </c>
      <c r="I50" s="271">
        <f t="shared" si="14"/>
        <v>7.7211938189683013E-2</v>
      </c>
      <c r="J50" s="271" t="str">
        <f t="shared" si="15"/>
        <v>0.0240263266332913-0.0360191494406935i</v>
      </c>
      <c r="K50" s="271">
        <f t="shared" si="16"/>
        <v>-27.270813101264984</v>
      </c>
      <c r="L50" s="271">
        <f t="shared" si="17"/>
        <v>-56.295001661797876</v>
      </c>
      <c r="M50" s="270">
        <f t="shared" si="1"/>
        <v>0.80214916266497438</v>
      </c>
      <c r="N50" s="270" t="str">
        <f t="shared" si="2"/>
        <v>0.25361948076757-0.371524300950573i</v>
      </c>
      <c r="O50" s="270">
        <f t="shared" si="18"/>
        <v>-6.9389003658817767</v>
      </c>
      <c r="P50" s="270">
        <f t="shared" si="19"/>
        <v>-55.680767220259561</v>
      </c>
      <c r="Q50" s="229">
        <f t="shared" si="3"/>
        <v>-3448.2758620689656</v>
      </c>
      <c r="R50" s="229" t="str">
        <f t="shared" si="4"/>
        <v>-6.81120586191323+2.10439715154952i</v>
      </c>
      <c r="S50" s="229">
        <f t="shared" si="20"/>
        <v>17.060433145978148</v>
      </c>
      <c r="T50" s="229">
        <f t="shared" si="21"/>
        <v>162.83088942092414</v>
      </c>
      <c r="U50" s="227" t="str">
        <f t="shared" si="5"/>
        <v>-6.09264379154965+20.5212113241191i</v>
      </c>
      <c r="V50" s="227">
        <f t="shared" si="22"/>
        <v>26.610933967893374</v>
      </c>
      <c r="W50" s="227">
        <f t="shared" si="23"/>
        <v>106.53588775912624</v>
      </c>
      <c r="X50" s="269" t="str">
        <f t="shared" si="6"/>
        <v>0.00192939573342836+0.000503957091021875i</v>
      </c>
      <c r="Y50" s="269">
        <f t="shared" si="24"/>
        <v>-54.004945740963564</v>
      </c>
      <c r="Z50" s="269">
        <f t="shared" si="25"/>
        <v>14.63856888418106</v>
      </c>
      <c r="AA50" s="268" t="str">
        <f t="shared" si="7"/>
        <v>0.0199882211012148+0.00545046521393486i</v>
      </c>
      <c r="AB50" s="268">
        <f t="shared" si="26"/>
        <v>-33.673033005580336</v>
      </c>
      <c r="AC50" s="268">
        <f t="shared" si="27"/>
        <v>15.25280332571935</v>
      </c>
    </row>
    <row r="51" spans="1:29">
      <c r="A51" s="276">
        <v>-1.4</v>
      </c>
      <c r="B51" s="275">
        <f t="shared" si="8"/>
        <v>398.10717055349727</v>
      </c>
      <c r="C51" s="274">
        <f t="shared" si="9"/>
        <v>2501.3811247045714</v>
      </c>
      <c r="D51" s="273" t="str">
        <f t="shared" si="10"/>
        <v>2501.38112470457i</v>
      </c>
      <c r="E51" s="272">
        <f t="shared" si="0"/>
        <v>5.3548850248569844</v>
      </c>
      <c r="F51" s="229" t="str">
        <f t="shared" si="11"/>
        <v>1.18201002162912-2.24468511140515i</v>
      </c>
      <c r="G51" s="229">
        <f t="shared" si="12"/>
        <v>8.0859976868837045</v>
      </c>
      <c r="H51" s="229">
        <f t="shared" si="13"/>
        <v>-62.22953165203414</v>
      </c>
      <c r="I51" s="271">
        <f t="shared" si="14"/>
        <v>7.7211938189683013E-2</v>
      </c>
      <c r="J51" s="271" t="str">
        <f t="shared" si="15"/>
        <v>0.0170433696159613-0.0323660521696719i</v>
      </c>
      <c r="K51" s="271">
        <f t="shared" si="16"/>
        <v>-28.735316236296505</v>
      </c>
      <c r="L51" s="271">
        <f t="shared" si="17"/>
        <v>-62.229531652034062</v>
      </c>
      <c r="M51" s="270">
        <f t="shared" si="1"/>
        <v>0.80214916266497438</v>
      </c>
      <c r="N51" s="270" t="str">
        <f t="shared" si="2"/>
        <v>0.181600568588599-0.333858781930966i</v>
      </c>
      <c r="O51" s="270">
        <f t="shared" si="18"/>
        <v>-8.4031115884018952</v>
      </c>
      <c r="P51" s="270">
        <f t="shared" si="19"/>
        <v>-61.456273630252802</v>
      </c>
      <c r="Q51" s="229">
        <f t="shared" si="3"/>
        <v>-3448.2758620689656</v>
      </c>
      <c r="R51" s="229" t="str">
        <f t="shared" si="4"/>
        <v>-6.80099573788885+1.84240397983907i</v>
      </c>
      <c r="S51" s="229">
        <f t="shared" si="20"/>
        <v>16.959017184540425</v>
      </c>
      <c r="T51" s="229">
        <f t="shared" si="21"/>
        <v>164.84226160220859</v>
      </c>
      <c r="U51" s="227" t="str">
        <f t="shared" si="5"/>
        <v>-3.9032283365032+17.4438338436281i</v>
      </c>
      <c r="V51" s="227">
        <f t="shared" si="22"/>
        <v>25.045014871424112</v>
      </c>
      <c r="W51" s="227">
        <f t="shared" si="23"/>
        <v>102.61272995017448</v>
      </c>
      <c r="X51" s="269" t="str">
        <f t="shared" si="6"/>
        <v>0.00197410400596705+0.000422148421081704i</v>
      </c>
      <c r="Y51" s="269">
        <f t="shared" si="24"/>
        <v>-53.898408507444351</v>
      </c>
      <c r="Z51" s="269">
        <f t="shared" si="25"/>
        <v>12.070505556438212</v>
      </c>
      <c r="AA51" s="268" t="str">
        <f t="shared" si="7"/>
        <v>0.0204496295883281+0.00466247076469506i</v>
      </c>
      <c r="AB51" s="268">
        <f t="shared" si="26"/>
        <v>-33.566203859549766</v>
      </c>
      <c r="AC51" s="268">
        <f t="shared" si="27"/>
        <v>12.843763578219482</v>
      </c>
    </row>
    <row r="52" spans="1:29">
      <c r="A52" s="276">
        <v>-1.3</v>
      </c>
      <c r="B52" s="275">
        <f t="shared" si="8"/>
        <v>501.18723362727206</v>
      </c>
      <c r="C52" s="274">
        <f t="shared" si="9"/>
        <v>3149.0522624728583</v>
      </c>
      <c r="D52" s="273" t="str">
        <f t="shared" si="10"/>
        <v>3149.05226247286i</v>
      </c>
      <c r="E52" s="272">
        <f t="shared" si="0"/>
        <v>5.3548850248569844</v>
      </c>
      <c r="F52" s="229" t="str">
        <f t="shared" si="11"/>
        <v>0.805102705043221-1.94392797742788i</v>
      </c>
      <c r="G52" s="229">
        <f t="shared" si="12"/>
        <v>6.4611406866557548</v>
      </c>
      <c r="H52" s="229">
        <f t="shared" si="13"/>
        <v>-67.502481297843374</v>
      </c>
      <c r="I52" s="271">
        <f t="shared" si="14"/>
        <v>7.7211938189683013E-2</v>
      </c>
      <c r="J52" s="271" t="str">
        <f t="shared" si="15"/>
        <v>0.0116087535044329-0.0280294434225254i</v>
      </c>
      <c r="K52" s="271">
        <f t="shared" si="16"/>
        <v>-30.360173236524428</v>
      </c>
      <c r="L52" s="271">
        <f t="shared" si="17"/>
        <v>-67.502481297843431</v>
      </c>
      <c r="M52" s="270">
        <f t="shared" si="1"/>
        <v>0.80214916266497438</v>
      </c>
      <c r="N52" s="270" t="str">
        <f t="shared" si="2"/>
        <v>0.125550302238064-0.289146631431113i</v>
      </c>
      <c r="O52" s="270">
        <f t="shared" si="18"/>
        <v>-10.027505978665374</v>
      </c>
      <c r="P52" s="270">
        <f t="shared" si="19"/>
        <v>-66.529041689604767</v>
      </c>
      <c r="Q52" s="229">
        <f t="shared" si="3"/>
        <v>-3448.2758620689656</v>
      </c>
      <c r="R52" s="229" t="str">
        <f t="shared" si="4"/>
        <v>-6.78486009519005+1.67784253160547i</v>
      </c>
      <c r="S52" s="229">
        <f t="shared" si="20"/>
        <v>16.888599634612909</v>
      </c>
      <c r="T52" s="229">
        <f t="shared" si="21"/>
        <v>166.10987217842793</v>
      </c>
      <c r="U52" s="227" t="str">
        <f t="shared" si="5"/>
        <v>-2.20090417707102+14.5401149228061i</v>
      </c>
      <c r="V52" s="227">
        <f t="shared" si="22"/>
        <v>23.349740321268694</v>
      </c>
      <c r="W52" s="227">
        <f t="shared" si="23"/>
        <v>98.607390880584532</v>
      </c>
      <c r="X52" s="269" t="str">
        <f t="shared" si="6"/>
        <v>0.0020062635232382+0.000356730069888162i</v>
      </c>
      <c r="Y52" s="269">
        <f t="shared" si="24"/>
        <v>-53.817060818828836</v>
      </c>
      <c r="Z52" s="269">
        <f t="shared" si="25"/>
        <v>10.082286647966168</v>
      </c>
      <c r="AA52" s="268" t="str">
        <f t="shared" si="7"/>
        <v>0.0207799538845153+0.00406019218989655i</v>
      </c>
      <c r="AB52" s="268">
        <f t="shared" si="26"/>
        <v>-33.484393560969814</v>
      </c>
      <c r="AC52" s="268">
        <f t="shared" si="27"/>
        <v>11.055726256204853</v>
      </c>
    </row>
    <row r="53" spans="1:29">
      <c r="A53" s="276">
        <v>-1.2</v>
      </c>
      <c r="B53" s="275">
        <f t="shared" si="8"/>
        <v>630.95734448019311</v>
      </c>
      <c r="C53" s="274">
        <f t="shared" si="9"/>
        <v>3964.421916294998</v>
      </c>
      <c r="D53" s="273" t="str">
        <f t="shared" si="10"/>
        <v>3964.421916295i</v>
      </c>
      <c r="E53" s="272">
        <f t="shared" si="0"/>
        <v>5.3548850248569844</v>
      </c>
      <c r="F53" s="229" t="str">
        <f t="shared" si="11"/>
        <v>0.53014228368228-1.63725145409178i</v>
      </c>
      <c r="G53" s="229">
        <f t="shared" si="12"/>
        <v>4.715327311393013</v>
      </c>
      <c r="H53" s="229">
        <f t="shared" si="13"/>
        <v>-72.05803847533123</v>
      </c>
      <c r="I53" s="271">
        <f t="shared" si="14"/>
        <v>7.7211938189683013E-2</v>
      </c>
      <c r="J53" s="271" t="str">
        <f t="shared" si="15"/>
        <v>0.00764410683878443-0.0236074831649031i</v>
      </c>
      <c r="K53" s="271">
        <f t="shared" si="16"/>
        <v>-32.105986611787202</v>
      </c>
      <c r="L53" s="271">
        <f t="shared" si="17"/>
        <v>-72.058038475331216</v>
      </c>
      <c r="M53" s="270">
        <f t="shared" si="1"/>
        <v>0.80214916266497438</v>
      </c>
      <c r="N53" s="270" t="str">
        <f t="shared" si="2"/>
        <v>0.0846603099286995-0.243557676227073i</v>
      </c>
      <c r="O53" s="270">
        <f t="shared" si="18"/>
        <v>-11.772586267468645</v>
      </c>
      <c r="P53" s="270">
        <f t="shared" si="19"/>
        <v>-70.832619571032566</v>
      </c>
      <c r="Q53" s="229">
        <f t="shared" si="3"/>
        <v>-3448.2758620689656</v>
      </c>
      <c r="R53" s="229" t="str">
        <f t="shared" si="4"/>
        <v>-6.75940256743055+1.60127674959946i</v>
      </c>
      <c r="S53" s="229">
        <f t="shared" si="20"/>
        <v>16.83529812469019</v>
      </c>
      <c r="T53" s="229">
        <f t="shared" si="21"/>
        <v>166.67253426149148</v>
      </c>
      <c r="U53" s="227" t="str">
        <f t="shared" si="5"/>
        <v>-0.961752426740424+11.9157461951574i</v>
      </c>
      <c r="V53" s="227">
        <f t="shared" si="22"/>
        <v>21.550625436083223</v>
      </c>
      <c r="W53" s="227">
        <f t="shared" si="23"/>
        <v>94.614495786160234</v>
      </c>
      <c r="X53" s="269" t="str">
        <f t="shared" si="6"/>
        <v>0.00203174622795217+0.00030701591706152i</v>
      </c>
      <c r="Y53" s="269">
        <f t="shared" si="24"/>
        <v>-53.744559005076567</v>
      </c>
      <c r="Z53" s="269">
        <f t="shared" si="25"/>
        <v>8.5929196867913493</v>
      </c>
      <c r="AA53" s="268" t="str">
        <f t="shared" si="7"/>
        <v>0.0210394349970984+0.00364107682014297i</v>
      </c>
      <c r="AB53" s="268">
        <f t="shared" si="26"/>
        <v>-33.411158660758019</v>
      </c>
      <c r="AC53" s="268">
        <f t="shared" si="27"/>
        <v>9.8183385910900007</v>
      </c>
    </row>
    <row r="54" spans="1:29">
      <c r="A54" s="276">
        <v>-1.1000000000000001</v>
      </c>
      <c r="B54" s="275">
        <f t="shared" si="8"/>
        <v>794.32823472428095</v>
      </c>
      <c r="C54" s="274">
        <f t="shared" si="9"/>
        <v>4990.9114934974996</v>
      </c>
      <c r="D54" s="273" t="str">
        <f t="shared" si="10"/>
        <v>4990.9114934975i</v>
      </c>
      <c r="E54" s="272">
        <f t="shared" si="0"/>
        <v>5.3548850248569844</v>
      </c>
      <c r="F54" s="229" t="str">
        <f t="shared" si="11"/>
        <v>0.338879892067927-1.35183169057147i</v>
      </c>
      <c r="G54" s="229">
        <f t="shared" si="12"/>
        <v>2.8831373897822248</v>
      </c>
      <c r="H54" s="229">
        <f t="shared" si="13"/>
        <v>-75.926984482044205</v>
      </c>
      <c r="I54" s="271">
        <f t="shared" si="14"/>
        <v>7.7211938189683013E-2</v>
      </c>
      <c r="J54" s="271" t="str">
        <f t="shared" si="15"/>
        <v>0.00488629973540358-0.0194920235356588i</v>
      </c>
      <c r="K54" s="271">
        <f t="shared" si="16"/>
        <v>-33.938176533397964</v>
      </c>
      <c r="L54" s="271">
        <f t="shared" si="17"/>
        <v>-75.926984482044205</v>
      </c>
      <c r="M54" s="270">
        <f t="shared" si="1"/>
        <v>0.80214916266497438</v>
      </c>
      <c r="N54" s="270" t="str">
        <f t="shared" si="2"/>
        <v>0.056216664198404-0.201134169989123i</v>
      </c>
      <c r="O54" s="270">
        <f t="shared" si="18"/>
        <v>-13.603614578757863</v>
      </c>
      <c r="P54" s="270">
        <f t="shared" si="19"/>
        <v>-74.384411031349558</v>
      </c>
      <c r="Q54" s="229">
        <f t="shared" si="3"/>
        <v>-3448.2758620689656</v>
      </c>
      <c r="R54" s="229" t="str">
        <f t="shared" si="4"/>
        <v>-6.71934350294005+1.60730268465664i</v>
      </c>
      <c r="S54" s="229">
        <f t="shared" si="20"/>
        <v>16.788187216389545</v>
      </c>
      <c r="T54" s="229">
        <f t="shared" si="21"/>
        <v>166.54732671744972</v>
      </c>
      <c r="U54" s="227" t="str">
        <f t="shared" si="5"/>
        <v>-0.104247695584203+9.6281040474068i</v>
      </c>
      <c r="V54" s="227">
        <f t="shared" si="22"/>
        <v>19.671324606171765</v>
      </c>
      <c r="W54" s="227">
        <f t="shared" si="23"/>
        <v>90.620342235405502</v>
      </c>
      <c r="X54" s="269" t="str">
        <f t="shared" si="6"/>
        <v>0.00205565831305766+0.000271740289408882i</v>
      </c>
      <c r="Y54" s="269">
        <f t="shared" si="24"/>
        <v>-53.665745836281019</v>
      </c>
      <c r="Z54" s="269">
        <f t="shared" si="25"/>
        <v>7.5303469944844625</v>
      </c>
      <c r="AA54" s="268" t="str">
        <f t="shared" si="7"/>
        <v>0.0212800590605697+0.00339819842595972i</v>
      </c>
      <c r="AB54" s="268">
        <f t="shared" si="26"/>
        <v>-33.331183881640904</v>
      </c>
      <c r="AC54" s="268">
        <f t="shared" si="27"/>
        <v>9.0729204451790721</v>
      </c>
    </row>
    <row r="55" spans="1:29" s="277" customFormat="1">
      <c r="A55" s="280">
        <v>-1</v>
      </c>
      <c r="B55" s="279">
        <f t="shared" si="8"/>
        <v>1000</v>
      </c>
      <c r="C55" s="278">
        <f t="shared" si="9"/>
        <v>6283.1853071795858</v>
      </c>
      <c r="D55" s="273" t="str">
        <f t="shared" si="10"/>
        <v>6283.18530717959i</v>
      </c>
      <c r="E55" s="272">
        <f t="shared" si="0"/>
        <v>5.3548850248569844</v>
      </c>
      <c r="F55" s="229" t="str">
        <f t="shared" si="11"/>
        <v>0.210204997379651-1.10103650322386i</v>
      </c>
      <c r="G55" s="229">
        <f t="shared" si="12"/>
        <v>0.9915126726652862</v>
      </c>
      <c r="H55" s="229">
        <f t="shared" si="13"/>
        <v>-79.191411603694874</v>
      </c>
      <c r="I55" s="271">
        <f t="shared" si="14"/>
        <v>7.7211938189683013E-2</v>
      </c>
      <c r="J55" s="271" t="str">
        <f t="shared" si="15"/>
        <v>0.00303094000888909-0.0158758147069229i</v>
      </c>
      <c r="K55" s="271">
        <f t="shared" si="16"/>
        <v>-35.829801250514883</v>
      </c>
      <c r="L55" s="271">
        <f t="shared" si="17"/>
        <v>-79.191411603694931</v>
      </c>
      <c r="M55" s="270">
        <f t="shared" si="1"/>
        <v>0.80214916266497438</v>
      </c>
      <c r="N55" s="270" t="str">
        <f t="shared" si="2"/>
        <v>0.0370797976796769-0.163865154143416i</v>
      </c>
      <c r="O55" s="270">
        <f t="shared" si="18"/>
        <v>-15.493398903775306</v>
      </c>
      <c r="P55" s="270">
        <f t="shared" si="19"/>
        <v>-77.249701017630642</v>
      </c>
      <c r="Q55" s="229">
        <f t="shared" si="3"/>
        <v>-3448.2758620689656</v>
      </c>
      <c r="R55" s="229" t="str">
        <f t="shared" si="4"/>
        <v>-6.65656942130946+1.6936423239871i</v>
      </c>
      <c r="S55" s="229">
        <f t="shared" si="20"/>
        <v>16.737426630913955</v>
      </c>
      <c r="T55" s="229">
        <f t="shared" si="21"/>
        <v>165.72502507829813</v>
      </c>
      <c r="U55" s="227" t="str">
        <f t="shared" si="5"/>
        <v>0.465517864350868+7.68513799938122i</v>
      </c>
      <c r="V55" s="227">
        <f t="shared" si="22"/>
        <v>17.728939303579246</v>
      </c>
      <c r="W55" s="227">
        <f t="shared" si="23"/>
        <v>86.533613474603257</v>
      </c>
      <c r="X55" s="269" t="str">
        <f t="shared" si="6"/>
        <v>0.00208313435029151+0.000249513009741089i</v>
      </c>
      <c r="Y55" s="269">
        <f t="shared" si="24"/>
        <v>-53.563790212788277</v>
      </c>
      <c r="Z55" s="269">
        <f t="shared" si="25"/>
        <v>6.8302161829962218</v>
      </c>
      <c r="AA55" s="268" t="str">
        <f t="shared" si="7"/>
        <v>0.0215536495714995+0.00332586832243309i</v>
      </c>
      <c r="AB55" s="268">
        <f t="shared" si="26"/>
        <v>-33.22738786604873</v>
      </c>
      <c r="AC55" s="268">
        <f t="shared" si="27"/>
        <v>8.7719267690605172</v>
      </c>
    </row>
    <row r="56" spans="1:29">
      <c r="A56" s="276">
        <v>-0.9</v>
      </c>
      <c r="B56" s="275">
        <f t="shared" si="8"/>
        <v>1258.9254117941666</v>
      </c>
      <c r="C56" s="274">
        <f t="shared" si="9"/>
        <v>7910.0616502201183</v>
      </c>
      <c r="D56" s="273" t="str">
        <f t="shared" si="10"/>
        <v>7910.06165022012i</v>
      </c>
      <c r="E56" s="272">
        <f t="shared" si="0"/>
        <v>5.3548850248569844</v>
      </c>
      <c r="F56" s="229" t="str">
        <f t="shared" si="11"/>
        <v>0.12557384748753-0.888578344445916i</v>
      </c>
      <c r="G56" s="229">
        <f t="shared" si="12"/>
        <v>-0.94020586515438165</v>
      </c>
      <c r="H56" s="229">
        <f t="shared" si="13"/>
        <v>-81.956229311797728</v>
      </c>
      <c r="I56" s="271">
        <f t="shared" si="14"/>
        <v>7.7211938189683013E-2</v>
      </c>
      <c r="J56" s="271" t="str">
        <f t="shared" si="15"/>
        <v>0.00181064581320433-0.0128123864265193i</v>
      </c>
      <c r="K56" s="271">
        <f t="shared" si="16"/>
        <v>-37.761519788334567</v>
      </c>
      <c r="L56" s="271">
        <f t="shared" si="17"/>
        <v>-81.956229311797742</v>
      </c>
      <c r="M56" s="270">
        <f t="shared" si="1"/>
        <v>0.80214916266497438</v>
      </c>
      <c r="N56" s="270" t="str">
        <f t="shared" si="2"/>
        <v>0.0244917200472578-0.132304096649674i</v>
      </c>
      <c r="O56" s="270">
        <f t="shared" si="18"/>
        <v>-17.422202213274687</v>
      </c>
      <c r="P56" s="270">
        <f t="shared" si="19"/>
        <v>-79.512307514571589</v>
      </c>
      <c r="Q56" s="229">
        <f t="shared" si="3"/>
        <v>-3448.2758620689656</v>
      </c>
      <c r="R56" s="229" t="str">
        <f t="shared" si="4"/>
        <v>-6.55884013952489+1.85985561320288i</v>
      </c>
      <c r="S56" s="229">
        <f t="shared" si="20"/>
        <v>16.672422631573376</v>
      </c>
      <c r="T56" s="229">
        <f t="shared" si="21"/>
        <v>164.16853495049887</v>
      </c>
      <c r="U56" s="227" t="str">
        <f t="shared" si="5"/>
        <v>0.82900863031247+6.06159253778561i</v>
      </c>
      <c r="V56" s="227">
        <f t="shared" si="22"/>
        <v>15.732216766418992</v>
      </c>
      <c r="W56" s="227">
        <f t="shared" si="23"/>
        <v>82.212305638701125</v>
      </c>
      <c r="X56" s="269" t="str">
        <f t="shared" si="6"/>
        <v>0.00212043863148799+0.000238892518466252i</v>
      </c>
      <c r="Y56" s="269">
        <f t="shared" si="24"/>
        <v>-53.416709090458696</v>
      </c>
      <c r="Z56" s="269">
        <f t="shared" si="25"/>
        <v>6.4279434399701438</v>
      </c>
      <c r="AA56" s="268" t="str">
        <f t="shared" si="7"/>
        <v>0.0219231557030256+0.00342204618611699i</v>
      </c>
      <c r="AB56" s="268">
        <f t="shared" si="26"/>
        <v>-33.077391515398816</v>
      </c>
      <c r="AC56" s="268">
        <f t="shared" si="27"/>
        <v>8.8718652371963014</v>
      </c>
    </row>
    <row r="57" spans="1:29">
      <c r="A57" s="276">
        <v>-0.8</v>
      </c>
      <c r="B57" s="275">
        <f t="shared" si="8"/>
        <v>1584.8931924611131</v>
      </c>
      <c r="C57" s="274">
        <f t="shared" si="9"/>
        <v>9958.1776203206136</v>
      </c>
      <c r="D57" s="273" t="str">
        <f t="shared" si="10"/>
        <v>9958.17762032061i</v>
      </c>
      <c r="E57" s="272">
        <f t="shared" si="0"/>
        <v>5.3548850248569844</v>
      </c>
      <c r="F57" s="229" t="str">
        <f t="shared" si="11"/>
        <v>0.0707435340487825-0.712724289439853i</v>
      </c>
      <c r="G57" s="229">
        <f t="shared" si="12"/>
        <v>-2.8989909236419962</v>
      </c>
      <c r="H57" s="229">
        <f t="shared" si="13"/>
        <v>-84.331506747167722</v>
      </c>
      <c r="I57" s="271">
        <f t="shared" si="14"/>
        <v>7.7211938189683013E-2</v>
      </c>
      <c r="J57" s="271" t="str">
        <f t="shared" si="15"/>
        <v>0.00102004904922122-0.0102767517000023i</v>
      </c>
      <c r="K57" s="271">
        <f t="shared" si="16"/>
        <v>-39.720304846822167</v>
      </c>
      <c r="L57" s="271">
        <f t="shared" si="17"/>
        <v>-84.331506747167751</v>
      </c>
      <c r="M57" s="270">
        <f t="shared" si="1"/>
        <v>0.80214916266497438</v>
      </c>
      <c r="N57" s="270" t="str">
        <f t="shared" si="2"/>
        <v>0.0163338166743194-0.106195016449749i</v>
      </c>
      <c r="O57" s="270">
        <f t="shared" si="18"/>
        <v>-19.376370950929118</v>
      </c>
      <c r="P57" s="270">
        <f t="shared" si="19"/>
        <v>-81.255881769315096</v>
      </c>
      <c r="Q57" s="229">
        <f t="shared" si="3"/>
        <v>-3448.2758620689656</v>
      </c>
      <c r="R57" s="229" t="str">
        <f t="shared" si="4"/>
        <v>-6.40823550200138+2.10519002204159i</v>
      </c>
      <c r="S57" s="229">
        <f t="shared" si="20"/>
        <v>16.579856940438155</v>
      </c>
      <c r="T57" s="229">
        <f t="shared" si="21"/>
        <v>161.81396494810841</v>
      </c>
      <c r="U57" s="227" t="str">
        <f t="shared" si="5"/>
        <v>1.04707883616701+4.71623367673063i</v>
      </c>
      <c r="V57" s="227">
        <f t="shared" si="22"/>
        <v>13.680866016796159</v>
      </c>
      <c r="W57" s="227">
        <f t="shared" si="23"/>
        <v>77.482458200940684</v>
      </c>
      <c r="X57" s="269" t="str">
        <f t="shared" si="6"/>
        <v>0.00217664073712518+0.000238012541112451i</v>
      </c>
      <c r="Y57" s="269">
        <f t="shared" si="24"/>
        <v>-53.192643884935286</v>
      </c>
      <c r="Z57" s="269">
        <f t="shared" si="25"/>
        <v>6.24041763384216</v>
      </c>
      <c r="AA57" s="268" t="str">
        <f t="shared" si="7"/>
        <v>0.0224800996107865+0.00368772092161689i</v>
      </c>
      <c r="AB57" s="268">
        <f t="shared" si="26"/>
        <v>-32.848709989042234</v>
      </c>
      <c r="AC57" s="268">
        <f t="shared" si="27"/>
        <v>9.3160426116948365</v>
      </c>
    </row>
    <row r="58" spans="1:29">
      <c r="A58" s="276">
        <v>-0.7</v>
      </c>
      <c r="B58" s="275">
        <f t="shared" si="8"/>
        <v>1995.2623149688795</v>
      </c>
      <c r="C58" s="274">
        <f t="shared" si="9"/>
        <v>12536.602861381592</v>
      </c>
      <c r="D58" s="273" t="str">
        <f t="shared" si="10"/>
        <v>12536.6028613816i</v>
      </c>
      <c r="E58" s="272">
        <f t="shared" si="0"/>
        <v>5.3548850248569844</v>
      </c>
      <c r="F58" s="229" t="str">
        <f t="shared" si="11"/>
        <v>0.0355780361725188-0.56927364109111i</v>
      </c>
      <c r="G58" s="229">
        <f t="shared" si="12"/>
        <v>-4.8766484023349328</v>
      </c>
      <c r="H58" s="229">
        <f t="shared" si="13"/>
        <v>-86.423822664880589</v>
      </c>
      <c r="I58" s="271">
        <f t="shared" si="14"/>
        <v>7.7211938189683013E-2</v>
      </c>
      <c r="J58" s="271" t="str">
        <f t="shared" si="15"/>
        <v>0.000512998713718637-0.00820834079254885i</v>
      </c>
      <c r="K58" s="271">
        <f t="shared" si="16"/>
        <v>-41.697962325515135</v>
      </c>
      <c r="L58" s="271">
        <f t="shared" si="17"/>
        <v>-86.423822664880589</v>
      </c>
      <c r="M58" s="270">
        <f t="shared" si="1"/>
        <v>0.80214916266497438</v>
      </c>
      <c r="N58" s="270" t="str">
        <f t="shared" si="2"/>
        <v>0.011097890885014-0.0849153422621851i</v>
      </c>
      <c r="O58" s="270">
        <f t="shared" si="18"/>
        <v>-21.346722090587825</v>
      </c>
      <c r="P58" s="270">
        <f t="shared" si="19"/>
        <v>-82.55401203087078</v>
      </c>
      <c r="Q58" s="229">
        <f t="shared" si="3"/>
        <v>-3448.2758620689656</v>
      </c>
      <c r="R58" s="229" t="str">
        <f t="shared" si="4"/>
        <v>-6.17978996541608+2.42487725571131i</v>
      </c>
      <c r="S58" s="229">
        <f t="shared" si="20"/>
        <v>16.441414118943662</v>
      </c>
      <c r="T58" s="229">
        <f t="shared" si="21"/>
        <v>158.57553869878163</v>
      </c>
      <c r="U58" s="227" t="str">
        <f t="shared" si="5"/>
        <v>1.16055391362965+3.60426390550833i</v>
      </c>
      <c r="V58" s="227">
        <f t="shared" si="22"/>
        <v>11.564765716608722</v>
      </c>
      <c r="W58" s="227">
        <f t="shared" si="23"/>
        <v>72.15171603390111</v>
      </c>
      <c r="X58" s="269" t="str">
        <f t="shared" si="6"/>
        <v>0.00226655951105788+0.000243296200467821i</v>
      </c>
      <c r="Y58" s="269">
        <f t="shared" si="24"/>
        <v>-52.842903171210274</v>
      </c>
      <c r="Z58" s="269">
        <f t="shared" si="25"/>
        <v>6.1267631207631128</v>
      </c>
      <c r="AA58" s="268" t="str">
        <f t="shared" si="7"/>
        <v>0.0233761449013453+0.00412040372842905i</v>
      </c>
      <c r="AB58" s="268">
        <f t="shared" si="26"/>
        <v>-32.491662936282978</v>
      </c>
      <c r="AC58" s="268">
        <f t="shared" si="27"/>
        <v>9.996573754772923</v>
      </c>
    </row>
    <row r="59" spans="1:29">
      <c r="A59" s="276">
        <v>-0.6</v>
      </c>
      <c r="B59" s="275">
        <f t="shared" si="8"/>
        <v>2511.8864315095802</v>
      </c>
      <c r="C59" s="274">
        <f t="shared" si="9"/>
        <v>15782.647919764757</v>
      </c>
      <c r="D59" s="273" t="str">
        <f t="shared" si="10"/>
        <v>15782.6479197648i</v>
      </c>
      <c r="E59" s="272">
        <f t="shared" si="0"/>
        <v>5.3548850248569844</v>
      </c>
      <c r="F59" s="229" t="str">
        <f t="shared" si="11"/>
        <v>0.0131890348198253-0.453299170643882i</v>
      </c>
      <c r="G59" s="229">
        <f t="shared" si="12"/>
        <v>-6.8686265157112363</v>
      </c>
      <c r="H59" s="229">
        <f t="shared" si="13"/>
        <v>-88.333412132062136</v>
      </c>
      <c r="I59" s="271">
        <f t="shared" si="14"/>
        <v>7.7211938189683013E-2</v>
      </c>
      <c r="J59" s="271" t="str">
        <f t="shared" si="15"/>
        <v>0.000190172326121442-0.00653610812981457i</v>
      </c>
      <c r="K59" s="271">
        <f t="shared" si="16"/>
        <v>-43.689940438891426</v>
      </c>
      <c r="L59" s="271">
        <f t="shared" si="17"/>
        <v>-88.333412132062136</v>
      </c>
      <c r="M59" s="270">
        <f t="shared" si="1"/>
        <v>0.80214916266497438</v>
      </c>
      <c r="N59" s="270" t="str">
        <f t="shared" si="2"/>
        <v>0.00775821879795122-0.0677349014126254i</v>
      </c>
      <c r="O59" s="270">
        <f t="shared" si="18"/>
        <v>-23.327145556631763</v>
      </c>
      <c r="P59" s="270">
        <f t="shared" si="19"/>
        <v>-83.46593123153815</v>
      </c>
      <c r="Q59" s="229">
        <f t="shared" si="3"/>
        <v>-3448.2758620689656</v>
      </c>
      <c r="R59" s="229" t="str">
        <f t="shared" si="4"/>
        <v>-5.84156518886116+2.80416432070438i</v>
      </c>
      <c r="S59" s="229">
        <f t="shared" si="20"/>
        <v>16.231171350923876</v>
      </c>
      <c r="T59" s="229">
        <f t="shared" si="21"/>
        <v>154.35729600330657</v>
      </c>
      <c r="U59" s="227" t="str">
        <f t="shared" si="5"/>
        <v>1.19408075424629+2.68496087623922i</v>
      </c>
      <c r="V59" s="227">
        <f t="shared" si="22"/>
        <v>9.3625448352126455</v>
      </c>
      <c r="W59" s="227">
        <f t="shared" si="23"/>
        <v>66.023883871244465</v>
      </c>
      <c r="X59" s="269" t="str">
        <f t="shared" si="6"/>
        <v>0.00241659358423582+0.000245510702777907i</v>
      </c>
      <c r="Y59" s="269">
        <f t="shared" si="24"/>
        <v>-52.29133262598198</v>
      </c>
      <c r="Z59" s="269">
        <f t="shared" si="25"/>
        <v>5.80098745045533</v>
      </c>
      <c r="AA59" s="268" t="str">
        <f t="shared" si="7"/>
        <v>0.0248886087684981+0.00468856692523387i</v>
      </c>
      <c r="AB59" s="268">
        <f t="shared" si="26"/>
        <v>-31.928537743722298</v>
      </c>
      <c r="AC59" s="268">
        <f t="shared" si="27"/>
        <v>10.668468350979309</v>
      </c>
    </row>
    <row r="60" spans="1:29">
      <c r="A60" s="276">
        <v>-0.5</v>
      </c>
      <c r="B60" s="275">
        <f t="shared" si="8"/>
        <v>3162.2776601683795</v>
      </c>
      <c r="C60" s="274">
        <f t="shared" si="9"/>
        <v>19869.176531592202</v>
      </c>
      <c r="D60" s="273" t="str">
        <f t="shared" si="10"/>
        <v>19869.1765315922i</v>
      </c>
      <c r="E60" s="272">
        <f t="shared" si="0"/>
        <v>5.3548850248569844</v>
      </c>
      <c r="F60" s="229" t="str">
        <f t="shared" si="11"/>
        <v>-0.000970300666083274-0.360027129759424i</v>
      </c>
      <c r="G60" s="229">
        <f t="shared" si="12"/>
        <v>-8.8732638922342169</v>
      </c>
      <c r="H60" s="229">
        <f t="shared" si="13"/>
        <v>-90.154416136532646</v>
      </c>
      <c r="I60" s="271">
        <f t="shared" si="14"/>
        <v>7.7211938189683013E-2</v>
      </c>
      <c r="J60" s="271" t="str">
        <f t="shared" si="15"/>
        <v>-0.0000139907383085281-0.00519122116731835i</v>
      </c>
      <c r="K60" s="271">
        <f t="shared" si="16"/>
        <v>-45.694577815414419</v>
      </c>
      <c r="L60" s="271">
        <f t="shared" si="17"/>
        <v>-90.154416136532646</v>
      </c>
      <c r="M60" s="270">
        <f t="shared" si="1"/>
        <v>0.80214916266497438</v>
      </c>
      <c r="N60" s="270" t="str">
        <f t="shared" si="2"/>
        <v>0.00563652203882899-0.0539467985361567i</v>
      </c>
      <c r="O60" s="270">
        <f t="shared" si="18"/>
        <v>-25.313532790494939</v>
      </c>
      <c r="P60" s="270">
        <f t="shared" si="19"/>
        <v>-84.035208898286427</v>
      </c>
      <c r="Q60" s="229">
        <f t="shared" si="3"/>
        <v>-3448.2758620689656</v>
      </c>
      <c r="R60" s="229" t="str">
        <f t="shared" si="4"/>
        <v>-5.35872476085277+3.21015235678189i</v>
      </c>
      <c r="S60" s="229">
        <f t="shared" si="20"/>
        <v>15.912984975396554</v>
      </c>
      <c r="T60" s="229">
        <f t="shared" si="21"/>
        <v>149.07621781040135</v>
      </c>
      <c r="U60" s="227" t="str">
        <f t="shared" si="5"/>
        <v>1.16094151330745+1.92617148185056i</v>
      </c>
      <c r="V60" s="227">
        <f t="shared" si="22"/>
        <v>7.0397210831623278</v>
      </c>
      <c r="W60" s="227">
        <f t="shared" si="23"/>
        <v>58.921801673868593</v>
      </c>
      <c r="X60" s="269" t="str">
        <f t="shared" si="6"/>
        <v>0.0026770155592957+0.000216414893938531i</v>
      </c>
      <c r="Y60" s="269">
        <f t="shared" si="24"/>
        <v>-51.418691533934521</v>
      </c>
      <c r="Z60" s="269">
        <f t="shared" si="25"/>
        <v>4.6218458337737394</v>
      </c>
      <c r="AA60" s="268" t="str">
        <f t="shared" si="7"/>
        <v>0.0275702800299882+0.00522992097229431i</v>
      </c>
      <c r="AB60" s="268">
        <f t="shared" si="26"/>
        <v>-31.037646509015033</v>
      </c>
      <c r="AC60" s="268">
        <f t="shared" si="27"/>
        <v>10.741053072019961</v>
      </c>
    </row>
    <row r="61" spans="1:29">
      <c r="A61" s="276">
        <v>-0.4</v>
      </c>
      <c r="B61" s="275">
        <f t="shared" si="8"/>
        <v>3981.0717055349719</v>
      </c>
      <c r="C61" s="274">
        <f t="shared" si="9"/>
        <v>25013.811247045713</v>
      </c>
      <c r="D61" s="273" t="str">
        <f t="shared" si="10"/>
        <v>25013.8112470457i</v>
      </c>
      <c r="E61" s="272">
        <f t="shared" si="0"/>
        <v>5.3548850248569844</v>
      </c>
      <c r="F61" s="229" t="str">
        <f t="shared" si="11"/>
        <v>-0.00984189321006772-0.285211477548914i</v>
      </c>
      <c r="G61" s="229">
        <f t="shared" si="12"/>
        <v>-10.891491712397347</v>
      </c>
      <c r="H61" s="229">
        <f t="shared" si="13"/>
        <v>-91.976341505219594</v>
      </c>
      <c r="I61" s="271">
        <f t="shared" si="14"/>
        <v>7.7211938189683013E-2</v>
      </c>
      <c r="J61" s="271" t="str">
        <f t="shared" si="15"/>
        <v>-0.000141909984374595-0.00411245635961774i</v>
      </c>
      <c r="K61" s="271">
        <f t="shared" si="16"/>
        <v>-47.712805635577553</v>
      </c>
      <c r="L61" s="271">
        <f t="shared" si="17"/>
        <v>-91.976341505219594</v>
      </c>
      <c r="M61" s="270">
        <f t="shared" si="1"/>
        <v>0.80214916266497438</v>
      </c>
      <c r="N61" s="270" t="str">
        <f t="shared" si="2"/>
        <v>0.00429204634064094-0.0429229885764109i</v>
      </c>
      <c r="O61" s="270">
        <f t="shared" si="18"/>
        <v>-27.30299226654969</v>
      </c>
      <c r="P61" s="270">
        <f t="shared" si="19"/>
        <v>-84.289740597827048</v>
      </c>
      <c r="Q61" s="229">
        <f t="shared" si="3"/>
        <v>-3448.2758620689656</v>
      </c>
      <c r="R61" s="229" t="str">
        <f t="shared" si="4"/>
        <v>-4.70525203657749+3.58422583685027i</v>
      </c>
      <c r="S61" s="229">
        <f t="shared" si="20"/>
        <v>15.438951803194641</v>
      </c>
      <c r="T61" s="229">
        <f t="shared" si="21"/>
        <v>142.70166176853792</v>
      </c>
      <c r="U61" s="227" t="str">
        <f t="shared" si="5"/>
        <v>1.06857093486751+1.30671631766526i</v>
      </c>
      <c r="V61" s="227">
        <f t="shared" si="22"/>
        <v>4.5474600907973155</v>
      </c>
      <c r="W61" s="227">
        <f t="shared" si="23"/>
        <v>50.725320263318316</v>
      </c>
      <c r="X61" s="269" t="str">
        <f t="shared" si="6"/>
        <v>0.00314420910879335+0.0000563943165307461i</v>
      </c>
      <c r="Y61" s="269">
        <f t="shared" si="24"/>
        <v>-50.048374679319238</v>
      </c>
      <c r="Z61" s="269">
        <f t="shared" si="25"/>
        <v>1.0275429514138692</v>
      </c>
      <c r="AA61" s="268" t="str">
        <f t="shared" si="7"/>
        <v>0.0325858837287485+0.00499457362181429i</v>
      </c>
      <c r="AB61" s="268">
        <f t="shared" si="26"/>
        <v>-29.638561310291365</v>
      </c>
      <c r="AC61" s="268">
        <f t="shared" si="27"/>
        <v>8.7141438588064126</v>
      </c>
    </row>
    <row r="62" spans="1:29">
      <c r="A62" s="276">
        <v>-0.3</v>
      </c>
      <c r="B62" s="275">
        <f t="shared" si="8"/>
        <v>5011.8723362727224</v>
      </c>
      <c r="C62" s="274">
        <f t="shared" si="9"/>
        <v>31490.522624728597</v>
      </c>
      <c r="D62" s="273" t="str">
        <f t="shared" si="10"/>
        <v>31490.5226247286i</v>
      </c>
      <c r="E62" s="272">
        <f t="shared" si="0"/>
        <v>5.3548850248569844</v>
      </c>
      <c r="F62" s="229" t="str">
        <f t="shared" si="11"/>
        <v>-0.0152975592844495-0.225243352967693i</v>
      </c>
      <c r="G62" s="229">
        <f t="shared" si="12"/>
        <v>-12.926974370499703</v>
      </c>
      <c r="H62" s="229">
        <f t="shared" si="13"/>
        <v>-93.885316395780677</v>
      </c>
      <c r="I62" s="271">
        <f t="shared" si="14"/>
        <v>7.7211938189683013E-2</v>
      </c>
      <c r="J62" s="271" t="str">
        <f t="shared" si="15"/>
        <v>-0.000220575081713444-0.00324777763971561i</v>
      </c>
      <c r="K62" s="271">
        <f t="shared" si="16"/>
        <v>-49.748288293679899</v>
      </c>
      <c r="L62" s="271">
        <f t="shared" si="17"/>
        <v>-93.885316395780677</v>
      </c>
      <c r="M62" s="270">
        <f t="shared" si="1"/>
        <v>0.80214916266497438</v>
      </c>
      <c r="N62" s="270" t="str">
        <f t="shared" si="2"/>
        <v>0.00344150384374558-0.0341302872430067i</v>
      </c>
      <c r="O62" s="270">
        <f t="shared" si="18"/>
        <v>-29.293266967466181</v>
      </c>
      <c r="P62" s="270">
        <f t="shared" si="19"/>
        <v>-84.242081832519219</v>
      </c>
      <c r="Q62" s="229">
        <f t="shared" si="3"/>
        <v>-3448.2758620689656</v>
      </c>
      <c r="R62" s="229" t="str">
        <f t="shared" si="4"/>
        <v>-3.88497427066977+3.84295284220885i</v>
      </c>
      <c r="S62" s="229">
        <f t="shared" si="20"/>
        <v>14.751088798017681</v>
      </c>
      <c r="T62" s="229">
        <f t="shared" si="21"/>
        <v>135.31154884559851</v>
      </c>
      <c r="U62" s="227" t="str">
        <f t="shared" si="5"/>
        <v>0.925030207699979+0.816276831987843i</v>
      </c>
      <c r="V62" s="227">
        <f t="shared" si="22"/>
        <v>1.8241144275179764</v>
      </c>
      <c r="W62" s="227">
        <f t="shared" si="23"/>
        <v>41.426232449817817</v>
      </c>
      <c r="X62" s="269" t="str">
        <f t="shared" si="6"/>
        <v>0.00392087821387929-0.000630328446035468i</v>
      </c>
      <c r="Y62" s="269">
        <f t="shared" si="24"/>
        <v>-48.021517856754244</v>
      </c>
      <c r="Z62" s="269">
        <f t="shared" si="25"/>
        <v>-9.1328446263586986</v>
      </c>
      <c r="AA62" s="268" t="str">
        <f t="shared" si="7"/>
        <v>0.0418463845907108+0.000372776820986295i</v>
      </c>
      <c r="AB62" s="268">
        <f t="shared" si="26"/>
        <v>-27.566496530540544</v>
      </c>
      <c r="AC62" s="268">
        <f t="shared" si="27"/>
        <v>0.51038993690277767</v>
      </c>
    </row>
    <row r="63" spans="1:29">
      <c r="A63" s="276">
        <v>-0.2</v>
      </c>
      <c r="B63" s="275">
        <f t="shared" si="8"/>
        <v>6309.5734448019321</v>
      </c>
      <c r="C63" s="274">
        <f t="shared" si="9"/>
        <v>39644.219162949987</v>
      </c>
      <c r="D63" s="273" t="str">
        <f t="shared" si="10"/>
        <v>39644.21916295i</v>
      </c>
      <c r="E63" s="272">
        <f t="shared" si="0"/>
        <v>5.3548850248569844</v>
      </c>
      <c r="F63" s="229" t="str">
        <f t="shared" si="11"/>
        <v>-0.0185045233533349-0.17713713257078i</v>
      </c>
      <c r="G63" s="229">
        <f t="shared" si="12"/>
        <v>-14.986670798510197</v>
      </c>
      <c r="H63" s="229">
        <f t="shared" si="13"/>
        <v>-95.963737991701294</v>
      </c>
      <c r="I63" s="271">
        <f t="shared" si="14"/>
        <v>7.7211938189683013E-2</v>
      </c>
      <c r="J63" s="271" t="str">
        <f t="shared" si="15"/>
        <v>-0.000266816207398477-0.00255413538622485i</v>
      </c>
      <c r="K63" s="271">
        <f t="shared" si="16"/>
        <v>-51.807984721690389</v>
      </c>
      <c r="L63" s="271">
        <f t="shared" si="17"/>
        <v>-95.963737991701294</v>
      </c>
      <c r="M63" s="270">
        <f t="shared" si="1"/>
        <v>0.80214916266497438</v>
      </c>
      <c r="N63" s="270" t="str">
        <f t="shared" si="2"/>
        <v>0.00290407092568531-0.0271276656122943i</v>
      </c>
      <c r="O63" s="270">
        <f t="shared" si="18"/>
        <v>-31.282263841703738</v>
      </c>
      <c r="P63" s="270">
        <f t="shared" si="19"/>
        <v>-83.88964299364072</v>
      </c>
      <c r="Q63" s="229">
        <f t="shared" si="3"/>
        <v>-3448.2758620689656</v>
      </c>
      <c r="R63" s="229" t="str">
        <f t="shared" si="4"/>
        <v>-2.9542378112022+3.89876002335907i</v>
      </c>
      <c r="S63" s="229">
        <f t="shared" si="20"/>
        <v>13.789036913893844</v>
      </c>
      <c r="T63" s="229">
        <f t="shared" si="21"/>
        <v>127.15258480728393</v>
      </c>
      <c r="U63" s="227" t="str">
        <f t="shared" si="5"/>
        <v>0.745281933688109+0.451160518907239i</v>
      </c>
      <c r="V63" s="227">
        <f t="shared" si="22"/>
        <v>-1.1976338846163497</v>
      </c>
      <c r="W63" s="227">
        <f t="shared" si="23"/>
        <v>31.188846815582668</v>
      </c>
      <c r="X63" s="269" t="str">
        <f t="shared" si="6"/>
        <v>0.00403968939429447-0.00287214422386158i</v>
      </c>
      <c r="Y63" s="269">
        <f t="shared" si="24"/>
        <v>-46.096248431329762</v>
      </c>
      <c r="Z63" s="269">
        <f t="shared" si="25"/>
        <v>-35.41212097202115</v>
      </c>
      <c r="AA63" s="268" t="str">
        <f t="shared" si="7"/>
        <v>0.0483507465544467-0.0208611732342979i</v>
      </c>
      <c r="AB63" s="268">
        <f t="shared" si="26"/>
        <v>-25.570527551343108</v>
      </c>
      <c r="AC63" s="268">
        <f t="shared" si="27"/>
        <v>-23.338025973960484</v>
      </c>
    </row>
    <row r="64" spans="1:29">
      <c r="A64" s="276">
        <v>-0.1</v>
      </c>
      <c r="B64" s="275">
        <f t="shared" si="8"/>
        <v>7943.2823472428145</v>
      </c>
      <c r="C64" s="274">
        <f t="shared" si="9"/>
        <v>49909.114934975027</v>
      </c>
      <c r="D64" s="273" t="str">
        <f t="shared" si="10"/>
        <v>49909.114934975i</v>
      </c>
      <c r="E64" s="272">
        <f t="shared" si="0"/>
        <v>5.3548850248569844</v>
      </c>
      <c r="F64" s="229" t="str">
        <f t="shared" si="11"/>
        <v>-0.0201671075563625-0.13846945616886i</v>
      </c>
      <c r="G64" s="229">
        <f t="shared" si="12"/>
        <v>-17.081761665481853</v>
      </c>
      <c r="H64" s="229">
        <f t="shared" si="13"/>
        <v>-98.286466703640443</v>
      </c>
      <c r="I64" s="271">
        <f t="shared" si="14"/>
        <v>7.7211938189683013E-2</v>
      </c>
      <c r="J64" s="271" t="str">
        <f t="shared" si="15"/>
        <v>-0.000290788962765478-0.00199658723599852i</v>
      </c>
      <c r="K64" s="271">
        <f t="shared" si="16"/>
        <v>-53.903075588662034</v>
      </c>
      <c r="L64" s="271">
        <f t="shared" si="17"/>
        <v>-98.286466703640428</v>
      </c>
      <c r="M64" s="270">
        <f t="shared" si="1"/>
        <v>0.80214916266497438</v>
      </c>
      <c r="N64" s="270" t="str">
        <f t="shared" si="2"/>
        <v>0.00256483741770953-0.0215559343397088i</v>
      </c>
      <c r="O64" s="270">
        <f t="shared" si="18"/>
        <v>-33.267608974383826</v>
      </c>
      <c r="P64" s="270">
        <f t="shared" si="19"/>
        <v>-83.214551143362513</v>
      </c>
      <c r="Q64" s="229">
        <f t="shared" si="3"/>
        <v>-3448.2758620689656</v>
      </c>
      <c r="R64" s="229" t="str">
        <f t="shared" si="4"/>
        <v>-2.02446504791071+3.70209588148235i</v>
      </c>
      <c r="S64" s="229">
        <f t="shared" si="20"/>
        <v>12.505169183591082</v>
      </c>
      <c r="T64" s="229">
        <f t="shared" si="21"/>
        <v>118.67173307774034</v>
      </c>
      <c r="U64" s="227" t="str">
        <f t="shared" si="5"/>
        <v>0.553454807759149+0.20566600839124i</v>
      </c>
      <c r="V64" s="227">
        <f t="shared" si="22"/>
        <v>-4.5765924818907742</v>
      </c>
      <c r="W64" s="227">
        <f t="shared" si="23"/>
        <v>20.385266374099949</v>
      </c>
      <c r="X64" s="269" t="str">
        <f t="shared" si="6"/>
        <v>0.00116168149706512-0.00393614995753252i</v>
      </c>
      <c r="Y64" s="269">
        <f t="shared" si="24"/>
        <v>-47.735862140332948</v>
      </c>
      <c r="Z64" s="269">
        <f t="shared" si="25"/>
        <v>-73.557014423854042</v>
      </c>
      <c r="AA64" s="268" t="str">
        <f t="shared" si="7"/>
        <v>0.0230807324736913-0.0376423540397955i</v>
      </c>
      <c r="AB64" s="268">
        <f t="shared" si="26"/>
        <v>-27.10039552605474</v>
      </c>
      <c r="AC64" s="268">
        <f t="shared" si="27"/>
        <v>-58.485098863576134</v>
      </c>
    </row>
    <row r="65" spans="1:29">
      <c r="A65" s="276">
        <v>0</v>
      </c>
      <c r="B65" s="275">
        <f t="shared" si="8"/>
        <v>10000</v>
      </c>
      <c r="C65" s="274">
        <f t="shared" si="9"/>
        <v>62831.853071795864</v>
      </c>
      <c r="D65" s="273" t="str">
        <f t="shared" si="10"/>
        <v>62831.8530717959i</v>
      </c>
      <c r="E65" s="272">
        <f t="shared" si="0"/>
        <v>5.3548850248569844</v>
      </c>
      <c r="F65" s="229" t="str">
        <f t="shared" si="11"/>
        <v>-0.0206860140694532-0.107309984830187i</v>
      </c>
      <c r="G65" s="229">
        <f t="shared" si="12"/>
        <v>-19.228740578703494</v>
      </c>
      <c r="H65" s="229">
        <f t="shared" si="13"/>
        <v>-100.91100068021515</v>
      </c>
      <c r="I65" s="271">
        <f t="shared" si="14"/>
        <v>7.7211938189683013E-2</v>
      </c>
      <c r="J65" s="271" t="str">
        <f t="shared" si="15"/>
        <v>-0.000298271061340704-0.00154729968568569i</v>
      </c>
      <c r="K65" s="271">
        <f t="shared" si="16"/>
        <v>-56.050054501883693</v>
      </c>
      <c r="L65" s="271">
        <f t="shared" si="17"/>
        <v>-100.91100068021517</v>
      </c>
      <c r="M65" s="270">
        <f t="shared" si="1"/>
        <v>0.80214916266497438</v>
      </c>
      <c r="N65" s="270" t="str">
        <f t="shared" si="2"/>
        <v>0.00235099250562206-0.0171253166008502i</v>
      </c>
      <c r="O65" s="270">
        <f t="shared" si="18"/>
        <v>-35.246141243666621</v>
      </c>
      <c r="P65" s="270">
        <f t="shared" si="19"/>
        <v>-82.18319966592783</v>
      </c>
      <c r="Q65" s="229">
        <f t="shared" si="3"/>
        <v>-3448.2758620689656</v>
      </c>
      <c r="R65" s="229" t="str">
        <f t="shared" si="4"/>
        <v>-1.22468260936101+3.27973552637614i</v>
      </c>
      <c r="S65" s="229">
        <f t="shared" si="20"/>
        <v>10.883669166100569</v>
      </c>
      <c r="T65" s="229">
        <f t="shared" si="21"/>
        <v>110.47608210955322</v>
      </c>
      <c r="U65" s="227" t="str">
        <f t="shared" si="5"/>
        <v>0.377282171270305+0.0635760169896215i</v>
      </c>
      <c r="V65" s="227">
        <f t="shared" si="22"/>
        <v>-8.3450714126029322</v>
      </c>
      <c r="W65" s="227">
        <f t="shared" si="23"/>
        <v>9.5650814293380684</v>
      </c>
      <c r="X65" s="269" t="str">
        <f t="shared" si="6"/>
        <v>-0.000222979147177296-0.00250751743357064i</v>
      </c>
      <c r="Y65" s="269">
        <f t="shared" si="24"/>
        <v>-51.980913900358949</v>
      </c>
      <c r="Z65" s="269">
        <f t="shared" si="25"/>
        <v>-95.081618921036608</v>
      </c>
      <c r="AA65" s="268" t="str">
        <f t="shared" si="7"/>
        <v>0.00651515555524945-0.0268357644338998i</v>
      </c>
      <c r="AB65" s="268">
        <f t="shared" si="26"/>
        <v>-31.17700064214187</v>
      </c>
      <c r="AC65" s="268">
        <f t="shared" si="27"/>
        <v>-76.353817906749299</v>
      </c>
    </row>
    <row r="66" spans="1:29">
      <c r="A66" s="276">
        <v>0.1</v>
      </c>
      <c r="B66" s="275">
        <f t="shared" si="8"/>
        <v>12589.254117941673</v>
      </c>
      <c r="C66" s="274">
        <f t="shared" si="9"/>
        <v>79100.616502201228</v>
      </c>
      <c r="D66" s="273" t="str">
        <f t="shared" si="10"/>
        <v>79100.6165022012i</v>
      </c>
      <c r="E66" s="272">
        <f t="shared" si="0"/>
        <v>5.3548850248569844</v>
      </c>
      <c r="F66" s="229" t="str">
        <f t="shared" si="11"/>
        <v>-0.0202699078414696-0.0821606540096757i</v>
      </c>
      <c r="G66" s="229">
        <f t="shared" si="12"/>
        <v>-21.450116358820203</v>
      </c>
      <c r="H66" s="229">
        <f t="shared" si="13"/>
        <v>-103.85872666178217</v>
      </c>
      <c r="I66" s="271">
        <f t="shared" si="14"/>
        <v>7.7211938189683013E-2</v>
      </c>
      <c r="J66" s="271" t="str">
        <f t="shared" si="15"/>
        <v>-0.000292271237216326-0.00118467218428998i</v>
      </c>
      <c r="K66" s="271">
        <f t="shared" si="16"/>
        <v>-58.271430282000381</v>
      </c>
      <c r="L66" s="271">
        <f t="shared" si="17"/>
        <v>-103.85872666178219</v>
      </c>
      <c r="M66" s="270">
        <f t="shared" si="1"/>
        <v>0.80214916266497438</v>
      </c>
      <c r="N66" s="270" t="str">
        <f t="shared" si="2"/>
        <v>0.00221649025765099-0.0136034125314004i</v>
      </c>
      <c r="O66" s="270">
        <f t="shared" si="18"/>
        <v>-37.213248955841479</v>
      </c>
      <c r="P66" s="270">
        <f t="shared" si="19"/>
        <v>-80.745758149673918</v>
      </c>
      <c r="Q66" s="229">
        <f t="shared" si="3"/>
        <v>-3448.2758620689656</v>
      </c>
      <c r="R66" s="229" t="str">
        <f t="shared" si="4"/>
        <v>-0.640356179384947+2.72945770595216i</v>
      </c>
      <c r="S66" s="229">
        <f t="shared" si="20"/>
        <v>8.9542229215155942</v>
      </c>
      <c r="T66" s="229">
        <f t="shared" si="21"/>
        <v>103.20333577542493</v>
      </c>
      <c r="U66" s="227" t="str">
        <f t="shared" si="5"/>
        <v>0.237233990954627-0.00271377365943484i</v>
      </c>
      <c r="V66" s="227">
        <f t="shared" si="22"/>
        <v>-12.495893437304611</v>
      </c>
      <c r="W66" s="227">
        <f t="shared" si="23"/>
        <v>-0.65539088635724829</v>
      </c>
      <c r="X66" s="269" t="str">
        <f t="shared" si="6"/>
        <v>-0.000388693668713713-0.00155174371119601i</v>
      </c>
      <c r="Y66" s="269">
        <f t="shared" si="24"/>
        <v>-55.919311883516968</v>
      </c>
      <c r="Z66" s="269">
        <f t="shared" si="25"/>
        <v>-104.06257308302605</v>
      </c>
      <c r="AA66" s="268" t="str">
        <f t="shared" si="7"/>
        <v>0.00284237168771457-0.0178444318747916i</v>
      </c>
      <c r="AB66" s="268">
        <f t="shared" si="26"/>
        <v>-34.861130557358074</v>
      </c>
      <c r="AC66" s="268">
        <f t="shared" si="27"/>
        <v>-80.949604570917785</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5.3548850248569844</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-0.0190276254119133-0.0619037533183498i</v>
      </c>
      <c r="G67" s="229">
        <f t="shared" si="12"/>
        <v>-23.773586090468779</v>
      </c>
      <c r="H67" s="229">
        <f t="shared" si="13"/>
        <v>-107.08608498180557</v>
      </c>
      <c r="I67" s="271">
        <f t="shared" ref="I67:I95" si="30">IF(freq_ratio2&gt;1,(Kinput2-Kfeed2*Metccm2/(2*ratio2*Gdc_ccm2))/(2/rload2-Kfeed2/Gdc_ccm2),(Kinput2-Kfeed2*Metccm2/(2*ratio2*Gdc_dcm2))/(2/rload2-Kfeed2/Gdc_dcm2))</f>
        <v>7.7211938189683013E-2</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-0.000274358801427361-0.000892588496809689i</v>
      </c>
      <c r="K67" s="271">
        <f t="shared" si="16"/>
        <v>-60.594900013648989</v>
      </c>
      <c r="L67" s="271">
        <f t="shared" si="17"/>
        <v>-107.0860849818055</v>
      </c>
      <c r="M67" s="270">
        <f t="shared" ref="M67:M95" si="32">IF(freq_ratio2&gt;1,(1-Kfeed2*rload2*Xequiv2^2/(Gdc_ccm2*(Xequiv2^2+Requiv2^2)))/(2/rload2-Kfeed2/Gdc_ccm2),1/(2/rload2-Kfeed2/Gdc_dcm2))</f>
        <v>0.80214916266497438</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0.00213223898571156-0.0108045390565054i</v>
      </c>
      <c r="O67" s="270">
        <f t="shared" si="18"/>
        <v>-39.161946716561211</v>
      </c>
      <c r="P67" s="270">
        <f t="shared" si="19"/>
        <v>-78.836323519646086</v>
      </c>
      <c r="Q67" s="229">
        <f t="shared" ref="Q67:Q95" si="34">-currentransferratio2*RFB_2/(Rfeedforward2*(Cvolt2*nanoF2+Cforward2*picoF2*alpha_Cf2)*Rupper2*kiliOhm2)</f>
        <v>-3448.2758620689656</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-0.279355494856491+2.16735801266922i</v>
      </c>
      <c r="S67" s="229">
        <f t="shared" si="20"/>
        <v>6.7901705306943247</v>
      </c>
      <c r="T67" s="229">
        <f t="shared" si="21"/>
        <v>97.34448466467812</v>
      </c>
      <c r="U67" s="227" t="str">
        <f t="shared" si="5"/>
        <v>0.139483067481713-0.023946522756857i</v>
      </c>
      <c r="V67" s="227">
        <f t="shared" si="22"/>
        <v>-16.983415559774471</v>
      </c>
      <c r="W67" s="227">
        <f t="shared" si="23"/>
        <v>-9.7416003171274568</v>
      </c>
      <c r="X67" s="269" t="str">
        <f t="shared" si="6"/>
        <v>-0.000347426392943744-0.00102760190923487i</v>
      </c>
      <c r="Y67" s="269">
        <f t="shared" si="24"/>
        <v>-59.293450302719108</v>
      </c>
      <c r="Z67" s="269">
        <f t="shared" si="25"/>
        <v>-108.68010438122953</v>
      </c>
      <c r="AA67" s="268" t="str">
        <f t="shared" si="7"/>
        <v>0.00212680565445198-0.0126150552607266i</v>
      </c>
      <c r="AB67" s="268">
        <f t="shared" si="26"/>
        <v>-37.860497005631316</v>
      </c>
      <c r="AC67" s="268">
        <f t="shared" si="27"/>
        <v>-80.43034291907</v>
      </c>
    </row>
    <row r="68" spans="1:29">
      <c r="A68" s="276">
        <v>0.3</v>
      </c>
      <c r="B68" s="275">
        <f t="shared" si="8"/>
        <v>19952.623149688796</v>
      </c>
      <c r="C68" s="274">
        <f t="shared" si="9"/>
        <v>125366.02861381591</v>
      </c>
      <c r="D68" s="273" t="str">
        <f t="shared" si="10"/>
        <v>125366.028613816i</v>
      </c>
      <c r="E68" s="272">
        <f t="shared" si="28"/>
        <v>5.3548850248569844</v>
      </c>
      <c r="F68" s="229" t="str">
        <f t="shared" si="29"/>
        <v>-0.0170580879871957-0.0457431721532316i</v>
      </c>
      <c r="G68" s="229">
        <f t="shared" si="12"/>
        <v>-26.228001195794015</v>
      </c>
      <c r="H68" s="229">
        <f t="shared" si="13"/>
        <v>-110.4509902701288</v>
      </c>
      <c r="I68" s="271">
        <f t="shared" si="30"/>
        <v>7.7211938189683013E-2</v>
      </c>
      <c r="J68" s="271" t="str">
        <f t="shared" si="31"/>
        <v>-0.000245960096096873-0.000659569526609898i</v>
      </c>
      <c r="K68" s="271">
        <f t="shared" si="16"/>
        <v>-63.049315118974206</v>
      </c>
      <c r="L68" s="271">
        <f t="shared" si="17"/>
        <v>-110.4509902701288</v>
      </c>
      <c r="M68" s="270">
        <f t="shared" si="32"/>
        <v>0.80214916266497438</v>
      </c>
      <c r="N68" s="270" t="str">
        <f t="shared" si="33"/>
        <v>0.00207984206208935-0.00858069603467642i</v>
      </c>
      <c r="O68" s="270">
        <f t="shared" si="18"/>
        <v>-41.081611080916829</v>
      </c>
      <c r="P68" s="270">
        <f t="shared" si="19"/>
        <v>-76.375065373860366</v>
      </c>
      <c r="Q68" s="229">
        <f t="shared" si="34"/>
        <v>-3448.2758620689656</v>
      </c>
      <c r="R68" s="229" t="str">
        <f t="shared" si="35"/>
        <v>-0.0908852345417835+1.67419440538767i</v>
      </c>
      <c r="S68" s="229">
        <f t="shared" si="20"/>
        <v>4.4888974089364186</v>
      </c>
      <c r="T68" s="229">
        <f t="shared" si="21"/>
        <v>93.107305869646254</v>
      </c>
      <c r="U68" s="227" t="str">
        <f t="shared" si="5"/>
        <v>0.0781332912311761-0.024401176544942i</v>
      </c>
      <c r="V68" s="227">
        <f t="shared" si="22"/>
        <v>-21.739103786857594</v>
      </c>
      <c r="W68" s="227">
        <f t="shared" si="23"/>
        <v>-17.343684400482513</v>
      </c>
      <c r="X68" s="269" t="str">
        <f t="shared" si="6"/>
        <v>-0.000285544554637788-0.000707913516469535i</v>
      </c>
      <c r="Y68" s="269">
        <f t="shared" si="24"/>
        <v>-62.345719459732685</v>
      </c>
      <c r="Z68" s="269">
        <f t="shared" si="25"/>
        <v>-111.96721603723068</v>
      </c>
      <c r="AA68" s="268" t="str">
        <f t="shared" si="7"/>
        <v>0.00200833784674753-0.0093611166982719i</v>
      </c>
      <c r="AB68" s="268">
        <f t="shared" si="26"/>
        <v>-40.378015421675315</v>
      </c>
      <c r="AC68" s="268">
        <f t="shared" si="27"/>
        <v>-77.891291140962238</v>
      </c>
    </row>
    <row r="69" spans="1:29">
      <c r="A69" s="276">
        <v>0.4</v>
      </c>
      <c r="B69" s="275">
        <f t="shared" si="8"/>
        <v>25118.864315095805</v>
      </c>
      <c r="C69" s="274">
        <f t="shared" si="9"/>
        <v>157826.4791976476</v>
      </c>
      <c r="D69" s="273" t="str">
        <f t="shared" si="10"/>
        <v>157826.479197648i</v>
      </c>
      <c r="E69" s="272">
        <f t="shared" si="28"/>
        <v>5.3548850248569844</v>
      </c>
      <c r="F69" s="229" t="str">
        <f t="shared" si="29"/>
        <v>-0.0145306319770293-0.0331145111630997i</v>
      </c>
      <c r="G69" s="229">
        <f t="shared" si="12"/>
        <v>-28.834885169535553</v>
      </c>
      <c r="H69" s="229">
        <f t="shared" si="13"/>
        <v>-113.69184350482357</v>
      </c>
      <c r="I69" s="271">
        <f t="shared" si="30"/>
        <v>7.7211938189683013E-2</v>
      </c>
      <c r="J69" s="271" t="str">
        <f t="shared" si="31"/>
        <v>-0.000209516778205221-0.00047747721514807i</v>
      </c>
      <c r="K69" s="271">
        <f t="shared" si="16"/>
        <v>-65.656199092715767</v>
      </c>
      <c r="L69" s="271">
        <f t="shared" si="17"/>
        <v>-113.69184350482365</v>
      </c>
      <c r="M69" s="270">
        <f t="shared" si="32"/>
        <v>0.80214916266497438</v>
      </c>
      <c r="N69" s="270" t="str">
        <f t="shared" si="33"/>
        <v>0.00204761393959089-0.00681408275278389i</v>
      </c>
      <c r="O69" s="270">
        <f t="shared" si="18"/>
        <v>-42.956397111682634</v>
      </c>
      <c r="P69" s="270">
        <f t="shared" si="19"/>
        <v>-73.274615175116438</v>
      </c>
      <c r="Q69" s="229">
        <f t="shared" si="34"/>
        <v>-3448.2758620689656</v>
      </c>
      <c r="R69" s="229" t="str">
        <f t="shared" si="35"/>
        <v>-0.00880816655215677+1.27990303309331i</v>
      </c>
      <c r="S69" s="229">
        <f t="shared" si="20"/>
        <v>2.1437470444862501</v>
      </c>
      <c r="T69" s="229">
        <f t="shared" si="21"/>
        <v>90.394297684043195</v>
      </c>
      <c r="U69" s="227" t="str">
        <f t="shared" si="5"/>
        <v>0.0425113515036154-0.0183061218105446i</v>
      </c>
      <c r="V69" s="227">
        <f t="shared" si="22"/>
        <v>-26.691138125049292</v>
      </c>
      <c r="W69" s="227">
        <f t="shared" si="23"/>
        <v>-23.297545820780332</v>
      </c>
      <c r="X69" s="269" t="str">
        <f t="shared" si="6"/>
        <v>-0.000228269777362248-0.000494312367610066i</v>
      </c>
      <c r="Y69" s="269">
        <f t="shared" si="24"/>
        <v>-65.280458965932809</v>
      </c>
      <c r="Z69" s="269">
        <f t="shared" si="25"/>
        <v>-114.78714186781798</v>
      </c>
      <c r="AA69" s="268" t="str">
        <f t="shared" si="7"/>
        <v>0.0020017319687924-0.00715489077890883i</v>
      </c>
      <c r="AB69" s="268">
        <f t="shared" si="26"/>
        <v>-42.580656984899662</v>
      </c>
      <c r="AC69" s="268">
        <f t="shared" si="27"/>
        <v>-74.369913538110737</v>
      </c>
    </row>
    <row r="70" spans="1:29">
      <c r="A70" s="276">
        <v>0.5</v>
      </c>
      <c r="B70" s="275">
        <f t="shared" si="8"/>
        <v>31622.776601683796</v>
      </c>
      <c r="C70" s="274">
        <f t="shared" si="9"/>
        <v>198691.76531592204</v>
      </c>
      <c r="D70" s="273" t="str">
        <f t="shared" si="10"/>
        <v>198691.765315922i</v>
      </c>
      <c r="E70" s="272">
        <f t="shared" si="28"/>
        <v>5.3548850248569844</v>
      </c>
      <c r="F70" s="229" t="str">
        <f t="shared" si="29"/>
        <v>-0.0117183382562987-0.0235588878023443i</v>
      </c>
      <c r="G70" s="229">
        <f t="shared" si="12"/>
        <v>-31.596801710559287</v>
      </c>
      <c r="H70" s="229">
        <f t="shared" si="13"/>
        <v>-116.44603956020774</v>
      </c>
      <c r="I70" s="271">
        <f t="shared" si="30"/>
        <v>7.7211938189683013E-2</v>
      </c>
      <c r="J70" s="271" t="str">
        <f t="shared" si="31"/>
        <v>-0.000168966393289705-0.000339694947766103i</v>
      </c>
      <c r="K70" s="271">
        <f t="shared" si="16"/>
        <v>-68.418115633739504</v>
      </c>
      <c r="L70" s="271">
        <f t="shared" si="17"/>
        <v>-116.44603956020791</v>
      </c>
      <c r="M70" s="270">
        <f t="shared" si="32"/>
        <v>0.80214916266497438</v>
      </c>
      <c r="N70" s="270" t="str">
        <f t="shared" si="33"/>
        <v>0.00202807000232988-0.00541097734500434i</v>
      </c>
      <c r="O70" s="270">
        <f t="shared" si="18"/>
        <v>-44.76360900901976</v>
      </c>
      <c r="P70" s="270">
        <f t="shared" si="19"/>
        <v>-69.453670427345074</v>
      </c>
      <c r="Q70" s="229">
        <f t="shared" si="34"/>
        <v>-3448.2758620689656</v>
      </c>
      <c r="R70" s="229" t="str">
        <f t="shared" si="35"/>
        <v>0.0188653499306404+0.979532389576961i</v>
      </c>
      <c r="S70" s="229">
        <f t="shared" si="20"/>
        <v>-0.17801334737575608</v>
      </c>
      <c r="T70" s="229">
        <f t="shared" si="21"/>
        <v>88.89664566015459</v>
      </c>
      <c r="U70" s="227" t="str">
        <f t="shared" si="5"/>
        <v>0.0228556231129951-0.0119229385364313i</v>
      </c>
      <c r="V70" s="227">
        <f t="shared" si="22"/>
        <v>-31.774815057935058</v>
      </c>
      <c r="W70" s="227">
        <f t="shared" si="23"/>
        <v>-27.549393900053186</v>
      </c>
      <c r="X70" s="269" t="str">
        <f t="shared" si="6"/>
        <v>-0.00017713402831922-0.000345479130432309i</v>
      </c>
      <c r="Y70" s="269">
        <f t="shared" si="24"/>
        <v>-68.217936925472088</v>
      </c>
      <c r="Z70" s="269">
        <f t="shared" si="25"/>
        <v>-117.14511758189428</v>
      </c>
      <c r="AA70" s="268" t="str">
        <f t="shared" si="7"/>
        <v>0.00200764002699527-0.00556203816161137i</v>
      </c>
      <c r="AB70" s="268">
        <f t="shared" si="26"/>
        <v>-44.563430300752344</v>
      </c>
      <c r="AC70" s="268">
        <f t="shared" si="27"/>
        <v>-70.152748449031463</v>
      </c>
    </row>
    <row r="71" spans="1:29">
      <c r="A71" s="276">
        <v>0.6</v>
      </c>
      <c r="B71" s="275">
        <f t="shared" si="8"/>
        <v>39810.717055349727</v>
      </c>
      <c r="C71" s="274">
        <f t="shared" si="9"/>
        <v>250138.11247045716</v>
      </c>
      <c r="D71" s="273" t="str">
        <f t="shared" si="10"/>
        <v>250138.112470457i</v>
      </c>
      <c r="E71" s="272">
        <f t="shared" si="28"/>
        <v>5.3548850248569844</v>
      </c>
      <c r="F71" s="229" t="str">
        <f t="shared" si="29"/>
        <v>-0.00894992563169247-0.0166045177085746i</v>
      </c>
      <c r="G71" s="229">
        <f t="shared" si="12"/>
        <v>-34.487804134833858</v>
      </c>
      <c r="H71" s="229">
        <f t="shared" si="13"/>
        <v>-118.32490964723159</v>
      </c>
      <c r="I71" s="271">
        <f t="shared" si="30"/>
        <v>7.7211938189683013E-2</v>
      </c>
      <c r="J71" s="271" t="str">
        <f t="shared" si="31"/>
        <v>-0.000129048728678344-0.000239420078868677i</v>
      </c>
      <c r="K71" s="271">
        <f t="shared" si="16"/>
        <v>-71.309118058014079</v>
      </c>
      <c r="L71" s="271">
        <f t="shared" si="17"/>
        <v>-118.32490964723156</v>
      </c>
      <c r="M71" s="270">
        <f t="shared" si="32"/>
        <v>0.80214916266497438</v>
      </c>
      <c r="N71" s="270" t="str">
        <f t="shared" si="33"/>
        <v>0.00201638466916646-0.00429679261197972i</v>
      </c>
      <c r="O71" s="270">
        <f t="shared" si="18"/>
        <v>-46.472728537408088</v>
      </c>
      <c r="P71" s="270">
        <f t="shared" si="19"/>
        <v>-64.860428640945756</v>
      </c>
      <c r="Q71" s="229">
        <f t="shared" si="34"/>
        <v>-3448.2758620689656</v>
      </c>
      <c r="R71" s="229" t="str">
        <f t="shared" si="35"/>
        <v>0.0232300851508583+0.754548847647934i</v>
      </c>
      <c r="S71" s="229">
        <f t="shared" si="20"/>
        <v>-2.4421384062758094</v>
      </c>
      <c r="T71" s="229">
        <f t="shared" si="21"/>
        <v>88.236607785758864</v>
      </c>
      <c r="U71" s="227" t="str">
        <f t="shared" si="5"/>
        <v>0.0123210121682366-0.00713888043218738i</v>
      </c>
      <c r="V71" s="227">
        <f t="shared" si="22"/>
        <v>-36.929942541109675</v>
      </c>
      <c r="W71" s="227">
        <f t="shared" si="23"/>
        <v>-30.088301861472768</v>
      </c>
      <c r="X71" s="269" t="str">
        <f t="shared" si="6"/>
        <v>-0.000132403758029291-0.000241449769823345i</v>
      </c>
      <c r="Y71" s="269">
        <f t="shared" si="24"/>
        <v>-71.201661232015311</v>
      </c>
      <c r="Z71" s="269">
        <f t="shared" si="25"/>
        <v>-118.73903265837419</v>
      </c>
      <c r="AA71" s="268" t="str">
        <f t="shared" si="7"/>
        <v>0.00200998911366654-0.00436492194027168i</v>
      </c>
      <c r="AB71" s="268">
        <f t="shared" si="26"/>
        <v>-46.365271711409321</v>
      </c>
      <c r="AC71" s="268">
        <f t="shared" si="27"/>
        <v>-65.274551652088419</v>
      </c>
    </row>
    <row r="72" spans="1:29">
      <c r="A72" s="276">
        <v>0.7</v>
      </c>
      <c r="B72" s="275">
        <f t="shared" si="8"/>
        <v>50118.723362727229</v>
      </c>
      <c r="C72" s="274">
        <f t="shared" si="9"/>
        <v>314905.22624728602</v>
      </c>
      <c r="D72" s="273" t="str">
        <f t="shared" si="10"/>
        <v>314905.226247286i</v>
      </c>
      <c r="E72" s="272">
        <f t="shared" si="28"/>
        <v>5.3548850248569844</v>
      </c>
      <c r="F72" s="229" t="str">
        <f t="shared" si="29"/>
        <v>-0.00650594603169088-0.0117238851399965i</v>
      </c>
      <c r="G72" s="229">
        <f t="shared" si="12"/>
        <v>-37.452663142522383</v>
      </c>
      <c r="H72" s="229">
        <f t="shared" si="13"/>
        <v>-119.02724741172332</v>
      </c>
      <c r="I72" s="271">
        <f t="shared" si="30"/>
        <v>7.7211938189683013E-2</v>
      </c>
      <c r="J72" s="271" t="str">
        <f t="shared" si="31"/>
        <v>-0.0000938090548223762-0.000169046373651417i</v>
      </c>
      <c r="K72" s="271">
        <f t="shared" si="16"/>
        <v>-74.273977065702596</v>
      </c>
      <c r="L72" s="271">
        <f t="shared" si="17"/>
        <v>-119.02724741172339</v>
      </c>
      <c r="M72" s="270">
        <f t="shared" si="32"/>
        <v>0.80214916266497438</v>
      </c>
      <c r="N72" s="270" t="str">
        <f t="shared" si="33"/>
        <v>0.00200946508198815-0.00341214661616963i</v>
      </c>
      <c r="O72" s="270">
        <f t="shared" si="18"/>
        <v>-48.04634707762979</v>
      </c>
      <c r="P72" s="270">
        <f t="shared" si="19"/>
        <v>-59.50552133443788</v>
      </c>
      <c r="Q72" s="229">
        <f t="shared" si="34"/>
        <v>-3448.2758620689656</v>
      </c>
      <c r="R72" s="229" t="str">
        <f t="shared" si="35"/>
        <v>0.0196338669512017+0.585741254853912i</v>
      </c>
      <c r="S72" s="229">
        <f t="shared" si="20"/>
        <v>-4.641006871972241</v>
      </c>
      <c r="T72" s="229">
        <f t="shared" si="21"/>
        <v>88.080181870484054</v>
      </c>
      <c r="U72" s="227" t="str">
        <f t="shared" si="5"/>
        <v>0.00673942631488676-0.00404098619360431i</v>
      </c>
      <c r="V72" s="227">
        <f t="shared" si="22"/>
        <v>-42.093670014494634</v>
      </c>
      <c r="W72" s="227">
        <f t="shared" si="23"/>
        <v>-30.947065541239304</v>
      </c>
      <c r="X72" s="269" t="str">
        <f t="shared" si="6"/>
        <v>-0.0000951364046300977-0.000169806325975511i</v>
      </c>
      <c r="Y72" s="269">
        <f t="shared" si="24"/>
        <v>-74.215312889239755</v>
      </c>
      <c r="Z72" s="269">
        <f t="shared" si="25"/>
        <v>-119.26034855625785</v>
      </c>
      <c r="AA72" s="268" t="str">
        <f t="shared" si="7"/>
        <v>0.0020090901729443-0.00344347234999031i</v>
      </c>
      <c r="AB72" s="268">
        <f t="shared" si="26"/>
        <v>-47.987682901166949</v>
      </c>
      <c r="AC72" s="268">
        <f t="shared" si="27"/>
        <v>-59.738622478972317</v>
      </c>
    </row>
    <row r="73" spans="1:29">
      <c r="A73" s="276">
        <v>0.8</v>
      </c>
      <c r="B73" s="275">
        <f t="shared" si="8"/>
        <v>63095.734448019342</v>
      </c>
      <c r="C73" s="274">
        <f t="shared" si="9"/>
        <v>396442.19162950001</v>
      </c>
      <c r="D73" s="273" t="str">
        <f t="shared" si="10"/>
        <v>396442.1916295i</v>
      </c>
      <c r="E73" s="272">
        <f t="shared" si="28"/>
        <v>5.3548850248569844</v>
      </c>
      <c r="F73" s="229" t="str">
        <f t="shared" si="29"/>
        <v>-0.00453897864040017-0.00838031354261053i</v>
      </c>
      <c r="G73" s="229">
        <f t="shared" si="12"/>
        <v>-40.417612083668899</v>
      </c>
      <c r="H73" s="229">
        <f t="shared" si="13"/>
        <v>-118.44103692663927</v>
      </c>
      <c r="I73" s="271">
        <f t="shared" si="30"/>
        <v>7.7211938189683013E-2</v>
      </c>
      <c r="J73" s="271" t="str">
        <f t="shared" si="31"/>
        <v>-0.0000654474067323657-0.000120835507813632i</v>
      </c>
      <c r="K73" s="271">
        <f t="shared" si="16"/>
        <v>-77.238926006849113</v>
      </c>
      <c r="L73" s="271">
        <f t="shared" si="17"/>
        <v>-118.44103692663927</v>
      </c>
      <c r="M73" s="270">
        <f t="shared" si="32"/>
        <v>0.80214916266497438</v>
      </c>
      <c r="N73" s="270" t="str">
        <f t="shared" si="33"/>
        <v>0.00200537546346358-0.00270977610120994i</v>
      </c>
      <c r="O73" s="270">
        <f t="shared" si="18"/>
        <v>-49.444528286336997</v>
      </c>
      <c r="P73" s="270">
        <f t="shared" si="19"/>
        <v>-53.496630483753691</v>
      </c>
      <c r="Q73" s="229">
        <f t="shared" si="34"/>
        <v>-3448.2758620689656</v>
      </c>
      <c r="R73" s="229" t="str">
        <f t="shared" si="35"/>
        <v>0.0144986930719019+0.457802346742275i</v>
      </c>
      <c r="S73" s="229">
        <f t="shared" si="20"/>
        <v>-6.7820859102351259</v>
      </c>
      <c r="T73" s="229">
        <f t="shared" si="21"/>
        <v>88.186037361816105</v>
      </c>
      <c r="U73" s="227" t="str">
        <f t="shared" si="5"/>
        <v>0.00377071794807609-0.00219945866728887i</v>
      </c>
      <c r="V73" s="227">
        <f t="shared" si="22"/>
        <v>-47.199697993904024</v>
      </c>
      <c r="W73" s="227">
        <f t="shared" si="23"/>
        <v>-30.254999564823159</v>
      </c>
      <c r="X73" s="269" t="str">
        <f t="shared" si="6"/>
        <v>-0.0000659625914020502-0.000121147237884507i</v>
      </c>
      <c r="Y73" s="269">
        <f t="shared" si="24"/>
        <v>-77.206133230677693</v>
      </c>
      <c r="Z73" s="269">
        <f t="shared" si="25"/>
        <v>-118.56753340327082</v>
      </c>
      <c r="AA73" s="268" t="str">
        <f t="shared" si="7"/>
        <v>0.00200695076389345-0.00272446348984243i</v>
      </c>
      <c r="AB73" s="268">
        <f t="shared" si="26"/>
        <v>-49.411735510165585</v>
      </c>
      <c r="AC73" s="268">
        <f t="shared" si="27"/>
        <v>-53.623126960385235</v>
      </c>
    </row>
    <row r="74" spans="1:29">
      <c r="A74" s="276">
        <v>0.9</v>
      </c>
      <c r="B74" s="275">
        <f t="shared" si="8"/>
        <v>79432.823472428179</v>
      </c>
      <c r="C74" s="274">
        <f t="shared" si="9"/>
        <v>499091.14934975049</v>
      </c>
      <c r="D74" s="273" t="str">
        <f t="shared" si="10"/>
        <v>499091.14934975i</v>
      </c>
      <c r="E74" s="272">
        <f t="shared" si="28"/>
        <v>5.3548850248569844</v>
      </c>
      <c r="F74" s="229" t="str">
        <f t="shared" si="29"/>
        <v>-0.00306809669439048-0.00610449615853453i</v>
      </c>
      <c r="G74" s="229">
        <f t="shared" si="12"/>
        <v>-43.308869166791446</v>
      </c>
      <c r="H74" s="229">
        <f t="shared" si="13"/>
        <v>-116.68392951233943</v>
      </c>
      <c r="I74" s="271">
        <f t="shared" si="30"/>
        <v>7.7211938189683013E-2</v>
      </c>
      <c r="J74" s="271" t="str">
        <f t="shared" si="31"/>
        <v>-0.0000442388008757621-0.000088020560270482i</v>
      </c>
      <c r="K74" s="271">
        <f t="shared" si="16"/>
        <v>-80.130183089971638</v>
      </c>
      <c r="L74" s="271">
        <f t="shared" si="17"/>
        <v>-116.68392951233943</v>
      </c>
      <c r="M74" s="270">
        <f t="shared" si="32"/>
        <v>0.80214916266497438</v>
      </c>
      <c r="N74" s="270" t="str">
        <f t="shared" si="33"/>
        <v>0.00200294455786292-0.00215210154341251i</v>
      </c>
      <c r="O74" s="270">
        <f t="shared" si="18"/>
        <v>-50.633190081895314</v>
      </c>
      <c r="P74" s="270">
        <f t="shared" si="19"/>
        <v>-47.055909228789965</v>
      </c>
      <c r="Q74" s="229">
        <f t="shared" si="34"/>
        <v>-3448.2758620689656</v>
      </c>
      <c r="R74" s="229" t="str">
        <f t="shared" si="35"/>
        <v>0.0100228536028915+0.359684526417133i</v>
      </c>
      <c r="S74" s="229">
        <f t="shared" si="20"/>
        <v>-8.8781939304704576</v>
      </c>
      <c r="T74" s="229">
        <f t="shared" si="21"/>
        <v>88.403827247422967</v>
      </c>
      <c r="U74" s="227" t="str">
        <f t="shared" si="5"/>
        <v>0.00216494172579031-0.00116473137784022i</v>
      </c>
      <c r="V74" s="227">
        <f t="shared" si="22"/>
        <v>-52.187063097261898</v>
      </c>
      <c r="W74" s="227">
        <f t="shared" si="23"/>
        <v>-28.28010226491655</v>
      </c>
      <c r="X74" s="269" t="str">
        <f t="shared" si="6"/>
        <v>-0.0000444376882067202-0.0000881596628332683i</v>
      </c>
      <c r="Y74" s="269">
        <f t="shared" si="24"/>
        <v>-80.111364177602994</v>
      </c>
      <c r="Z74" s="269">
        <f t="shared" si="25"/>
        <v>-116.75080846327934</v>
      </c>
      <c r="AA74" s="268" t="str">
        <f t="shared" si="7"/>
        <v>0.00200476998382498-0.00215911091122033i</v>
      </c>
      <c r="AB74" s="268">
        <f t="shared" si="26"/>
        <v>-50.614371169526677</v>
      </c>
      <c r="AC74" s="268">
        <f t="shared" si="27"/>
        <v>-47.122788179729831</v>
      </c>
    </row>
    <row r="75" spans="1:29">
      <c r="A75" s="276">
        <v>1</v>
      </c>
      <c r="B75" s="275">
        <f t="shared" si="8"/>
        <v>100000</v>
      </c>
      <c r="C75" s="274">
        <f t="shared" si="9"/>
        <v>628318.53071795858</v>
      </c>
      <c r="D75" s="273" t="str">
        <f t="shared" si="10"/>
        <v>628318.530717959i</v>
      </c>
      <c r="E75" s="272">
        <f t="shared" si="28"/>
        <v>5.3548850248569844</v>
      </c>
      <c r="F75" s="229" t="str">
        <f t="shared" si="29"/>
        <v>-0.00202688836941983-0.00453897741150138i</v>
      </c>
      <c r="G75" s="229">
        <f t="shared" si="12"/>
        <v>-46.071168428296041</v>
      </c>
      <c r="H75" s="229">
        <f t="shared" si="13"/>
        <v>-114.06323462815361</v>
      </c>
      <c r="I75" s="271">
        <f t="shared" si="30"/>
        <v>7.7211938189683013E-2</v>
      </c>
      <c r="J75" s="271" t="str">
        <f t="shared" si="31"/>
        <v>-0.0000292256470065314-0.0000654473890129082i</v>
      </c>
      <c r="K75" s="271">
        <f t="shared" si="16"/>
        <v>-82.892482351476247</v>
      </c>
      <c r="L75" s="271">
        <f t="shared" si="17"/>
        <v>-114.06323462815364</v>
      </c>
      <c r="M75" s="270">
        <f t="shared" si="32"/>
        <v>0.80214916266497438</v>
      </c>
      <c r="N75" s="270" t="str">
        <f t="shared" si="33"/>
        <v>0.00200148435343805-0.00170927792488181i</v>
      </c>
      <c r="O75" s="270">
        <f t="shared" si="18"/>
        <v>-51.594190369528725</v>
      </c>
      <c r="P75" s="270">
        <f t="shared" si="19"/>
        <v>-40.497497120549163</v>
      </c>
      <c r="Q75" s="229">
        <f t="shared" si="34"/>
        <v>-3448.2758620689656</v>
      </c>
      <c r="R75" s="229" t="str">
        <f t="shared" si="35"/>
        <v>0.00668129145337468+0.283650577134678i</v>
      </c>
      <c r="S75" s="229">
        <f t="shared" si="20"/>
        <v>-10.941917676941152</v>
      </c>
      <c r="T75" s="229">
        <f t="shared" si="21"/>
        <v>88.650667196486111</v>
      </c>
      <c r="U75" s="227" t="str">
        <f t="shared" si="5"/>
        <v>0.00127394133043408-0.000605254286760026i</v>
      </c>
      <c r="V75" s="227">
        <f t="shared" si="22"/>
        <v>-57.013086105237214</v>
      </c>
      <c r="W75" s="227">
        <f t="shared" si="23"/>
        <v>-25.41256743166759</v>
      </c>
      <c r="X75" s="269" t="str">
        <f t="shared" si="6"/>
        <v>-0.0000293026289292991-0.0000655131133338969i</v>
      </c>
      <c r="Y75" s="269">
        <f t="shared" si="24"/>
        <v>-82.881411578426608</v>
      </c>
      <c r="Z75" s="269">
        <f t="shared" si="25"/>
        <v>-114.09795737481379</v>
      </c>
      <c r="AA75" s="268" t="str">
        <f t="shared" si="7"/>
        <v>0.00200299945510285-0.0017126720926527i</v>
      </c>
      <c r="AB75" s="268">
        <f t="shared" si="26"/>
        <v>-51.583119596479101</v>
      </c>
      <c r="AC75" s="268">
        <f t="shared" si="27"/>
        <v>-40.532219867209349</v>
      </c>
    </row>
    <row r="76" spans="1:29">
      <c r="A76" s="276">
        <v>1.1000000000000001</v>
      </c>
      <c r="B76" s="275">
        <f t="shared" si="8"/>
        <v>125892.5411794168</v>
      </c>
      <c r="C76" s="274">
        <f t="shared" si="9"/>
        <v>791006.16502201266</v>
      </c>
      <c r="D76" s="273" t="str">
        <f t="shared" si="10"/>
        <v>791006.165022013i</v>
      </c>
      <c r="E76" s="272">
        <f t="shared" si="28"/>
        <v>5.3548850248569844</v>
      </c>
      <c r="F76" s="229" t="str">
        <f t="shared" si="29"/>
        <v>-0.0013179563097856-0.00343794713111064i</v>
      </c>
      <c r="G76" s="229">
        <f t="shared" si="12"/>
        <v>-48.678527640341294</v>
      </c>
      <c r="H76" s="229">
        <f t="shared" si="13"/>
        <v>-110.97460610468769</v>
      </c>
      <c r="I76" s="271">
        <f t="shared" si="30"/>
        <v>7.7211938189683013E-2</v>
      </c>
      <c r="J76" s="271" t="str">
        <f t="shared" si="31"/>
        <v>-0.0000190035753625889-0.000049571664032843i</v>
      </c>
      <c r="K76" s="271">
        <f t="shared" si="16"/>
        <v>-85.499841563521514</v>
      </c>
      <c r="L76" s="271">
        <f t="shared" si="17"/>
        <v>-110.97460610468771</v>
      </c>
      <c r="M76" s="270">
        <f t="shared" si="32"/>
        <v>0.80214916266497438</v>
      </c>
      <c r="N76" s="270" t="str">
        <f t="shared" si="33"/>
        <v>0.00200059683342428-0.00135762104733218i</v>
      </c>
      <c r="O76" s="270">
        <f t="shared" si="18"/>
        <v>-52.331766562196897</v>
      </c>
      <c r="P76" s="270">
        <f t="shared" si="19"/>
        <v>-34.161129883302152</v>
      </c>
      <c r="Q76" s="229">
        <f t="shared" si="34"/>
        <v>-3448.2758620689656</v>
      </c>
      <c r="R76" s="229" t="str">
        <f t="shared" si="35"/>
        <v>0.00436018079227471+0.224257351334607i</v>
      </c>
      <c r="S76" s="229">
        <f t="shared" si="20"/>
        <v>-12.983424817677761</v>
      </c>
      <c r="T76" s="229">
        <f t="shared" si="21"/>
        <v>88.886152521102517</v>
      </c>
      <c r="U76" s="227" t="str">
        <f t="shared" si="5"/>
        <v>0.000765238389864299-0.000310551462253176i</v>
      </c>
      <c r="V76" s="227">
        <f t="shared" si="22"/>
        <v>-61.661952458019051</v>
      </c>
      <c r="W76" s="227">
        <f t="shared" si="23"/>
        <v>-22.088453583585164</v>
      </c>
      <c r="X76" s="269" t="str">
        <f t="shared" si="6"/>
        <v>-0.0000190335450672029-0.0000496037118021413i</v>
      </c>
      <c r="Y76" s="269">
        <f t="shared" si="24"/>
        <v>-85.49319266232294</v>
      </c>
      <c r="Z76" s="269">
        <f t="shared" si="25"/>
        <v>-110.9924130187578</v>
      </c>
      <c r="AA76" s="268" t="str">
        <f t="shared" si="7"/>
        <v>0.00200170648879631-0.00135928285563309i</v>
      </c>
      <c r="AB76" s="268">
        <f t="shared" si="26"/>
        <v>-52.325117660998359</v>
      </c>
      <c r="AC76" s="268">
        <f t="shared" si="27"/>
        <v>-34.178936797372259</v>
      </c>
    </row>
    <row r="77" spans="1:29">
      <c r="A77" s="276">
        <v>1.2</v>
      </c>
      <c r="B77" s="275">
        <f t="shared" si="8"/>
        <v>158489.31924611135</v>
      </c>
      <c r="C77" s="274">
        <f t="shared" si="9"/>
        <v>995817.7620320617</v>
      </c>
      <c r="D77" s="273" t="str">
        <f t="shared" si="10"/>
        <v>995817.762032062i</v>
      </c>
      <c r="E77" s="272">
        <f t="shared" si="28"/>
        <v>5.3548850248569844</v>
      </c>
      <c r="F77" s="229" t="str">
        <f t="shared" si="29"/>
        <v>-0.000847911519121874-0.00264270065207898i</v>
      </c>
      <c r="G77" s="229">
        <f t="shared" si="12"/>
        <v>-51.133502122600063</v>
      </c>
      <c r="H77" s="229">
        <f t="shared" si="13"/>
        <v>-107.78885829285875</v>
      </c>
      <c r="I77" s="271">
        <f t="shared" si="30"/>
        <v>7.7211938189683013E-2</v>
      </c>
      <c r="J77" s="271" t="str">
        <f t="shared" si="31"/>
        <v>-0.0000122260126036052-0.0000381050271770507i</v>
      </c>
      <c r="K77" s="271">
        <f t="shared" si="16"/>
        <v>-87.954816045780277</v>
      </c>
      <c r="L77" s="271">
        <f t="shared" si="17"/>
        <v>-107.78885829285871</v>
      </c>
      <c r="M77" s="270">
        <f t="shared" si="32"/>
        <v>0.80214916266497438</v>
      </c>
      <c r="N77" s="270" t="str">
        <f t="shared" si="33"/>
        <v>0.00200005163698752-0.00107834052739954i</v>
      </c>
      <c r="O77" s="270">
        <f t="shared" si="18"/>
        <v>-52.870957851922469</v>
      </c>
      <c r="P77" s="270">
        <f t="shared" si="19"/>
        <v>-28.331608227282928</v>
      </c>
      <c r="Q77" s="229">
        <f t="shared" si="34"/>
        <v>-3448.2758620689656</v>
      </c>
      <c r="R77" s="229" t="str">
        <f t="shared" si="35"/>
        <v>0.00280923699699013+0.177598018468751i</v>
      </c>
      <c r="S77" s="229">
        <f t="shared" si="20"/>
        <v>-15.010151180554889</v>
      </c>
      <c r="T77" s="229">
        <f t="shared" si="21"/>
        <v>89.09377366524501</v>
      </c>
      <c r="U77" s="227" t="str">
        <f t="shared" si="5"/>
        <v>0.000466956414805612-0.000158011378076664i</v>
      </c>
      <c r="V77" s="227">
        <f t="shared" si="22"/>
        <v>-66.143653303154949</v>
      </c>
      <c r="W77" s="227">
        <f t="shared" si="23"/>
        <v>-18.695084627613785</v>
      </c>
      <c r="X77" s="269" t="str">
        <f t="shared" si="6"/>
        <v>-0.0000122377506348039-0.0000381208942693255i</v>
      </c>
      <c r="Y77" s="269">
        <f t="shared" si="24"/>
        <v>-87.950759275163094</v>
      </c>
      <c r="Z77" s="269">
        <f t="shared" si="25"/>
        <v>-107.79791590737331</v>
      </c>
      <c r="AA77" s="268" t="str">
        <f t="shared" si="7"/>
        <v>0.00200081541092493-0.00107916059996466i</v>
      </c>
      <c r="AB77" s="268">
        <f t="shared" si="26"/>
        <v>-52.866901081305294</v>
      </c>
      <c r="AC77" s="268">
        <f t="shared" si="27"/>
        <v>-28.340665841797598</v>
      </c>
    </row>
    <row r="78" spans="1:29">
      <c r="A78" s="276">
        <v>1.3</v>
      </c>
      <c r="B78" s="275">
        <f t="shared" si="8"/>
        <v>199526.23149688804</v>
      </c>
      <c r="C78" s="274">
        <f t="shared" si="9"/>
        <v>1253660.2861381597</v>
      </c>
      <c r="D78" s="273" t="str">
        <f t="shared" si="10"/>
        <v>1253660.28613816i</v>
      </c>
      <c r="E78" s="272">
        <f t="shared" si="28"/>
        <v>5.3548850248569844</v>
      </c>
      <c r="F78" s="229" t="str">
        <f t="shared" si="29"/>
        <v>-0.000541708522267315-0.00205357148451563i</v>
      </c>
      <c r="G78" s="229">
        <f t="shared" si="12"/>
        <v>-53.45765302655478</v>
      </c>
      <c r="H78" s="229">
        <f t="shared" si="13"/>
        <v>-104.77734801431328</v>
      </c>
      <c r="I78" s="271">
        <f t="shared" si="30"/>
        <v>7.7211938189683013E-2</v>
      </c>
      <c r="J78" s="271" t="str">
        <f t="shared" si="31"/>
        <v>-0.0000078108801111459-0.0000296103901007196i</v>
      </c>
      <c r="K78" s="271">
        <f t="shared" si="16"/>
        <v>-90.278966949734951</v>
      </c>
      <c r="L78" s="271">
        <f t="shared" si="17"/>
        <v>-104.77734801431323</v>
      </c>
      <c r="M78" s="270">
        <f t="shared" si="32"/>
        <v>0.80214916266497438</v>
      </c>
      <c r="N78" s="270" t="str">
        <f t="shared" si="33"/>
        <v>0.00199971390192528-0.000856527237912251i</v>
      </c>
      <c r="O78" s="270">
        <f t="shared" si="18"/>
        <v>-53.249098730209717</v>
      </c>
      <c r="P78" s="270">
        <f t="shared" si="19"/>
        <v>-23.186655755643031</v>
      </c>
      <c r="Q78" s="229">
        <f t="shared" si="34"/>
        <v>-3448.2758620689656</v>
      </c>
      <c r="R78" s="229" t="str">
        <f t="shared" si="35"/>
        <v>0.00179580899328509+0.140800115876798i</v>
      </c>
      <c r="S78" s="229">
        <f t="shared" si="20"/>
        <v>-17.027233335064523</v>
      </c>
      <c r="T78" s="229">
        <f t="shared" si="21"/>
        <v>89.269271216282689</v>
      </c>
      <c r="U78" s="227" t="str">
        <f t="shared" si="5"/>
        <v>0.000288170297945062-0.0000799604448469339i</v>
      </c>
      <c r="V78" s="227">
        <f t="shared" si="22"/>
        <v>-70.484886361619303</v>
      </c>
      <c r="W78" s="227">
        <f t="shared" si="23"/>
        <v>-15.508076798030583</v>
      </c>
      <c r="X78" s="269" t="str">
        <f t="shared" si="6"/>
        <v>-7.81550059874837E-06-0.0000296183002842326i</v>
      </c>
      <c r="Y78" s="269">
        <f t="shared" si="24"/>
        <v>-90.276463601396756</v>
      </c>
      <c r="Z78" s="269">
        <f t="shared" si="25"/>
        <v>-104.78193073092397</v>
      </c>
      <c r="AA78" s="268" t="str">
        <f t="shared" si="7"/>
        <v>0.00200022178559979-0.000856934119496555i</v>
      </c>
      <c r="AB78" s="268">
        <f t="shared" si="26"/>
        <v>-53.246595381871543</v>
      </c>
      <c r="AC78" s="268">
        <f t="shared" si="27"/>
        <v>-23.191238472253829</v>
      </c>
    </row>
    <row r="79" spans="1:29">
      <c r="A79" s="276">
        <v>1.4</v>
      </c>
      <c r="B79" s="275">
        <f t="shared" si="8"/>
        <v>251188.643150958</v>
      </c>
      <c r="C79" s="274">
        <f t="shared" si="9"/>
        <v>1578264.7919764756</v>
      </c>
      <c r="D79" s="273" t="str">
        <f t="shared" si="10"/>
        <v>1578264.79197648i</v>
      </c>
      <c r="E79" s="272">
        <f t="shared" si="28"/>
        <v>5.3548850248569844</v>
      </c>
      <c r="F79" s="229" t="str">
        <f t="shared" si="29"/>
        <v>-0.000344521758111246-0.00160788953972069i</v>
      </c>
      <c r="G79" s="229">
        <f t="shared" si="12"/>
        <v>-55.679926680741616</v>
      </c>
      <c r="H79" s="229">
        <f t="shared" si="13"/>
        <v>-102.09387124757862</v>
      </c>
      <c r="I79" s="271">
        <f t="shared" si="30"/>
        <v>7.7211938189683013E-2</v>
      </c>
      <c r="J79" s="271" t="str">
        <f t="shared" si="31"/>
        <v>-4.96764964491406E-06-0.0000231841145384942i</v>
      </c>
      <c r="K79" s="271">
        <f t="shared" si="16"/>
        <v>-92.501240603921815</v>
      </c>
      <c r="L79" s="271">
        <f t="shared" si="17"/>
        <v>-102.09387124757862</v>
      </c>
      <c r="M79" s="270">
        <f t="shared" si="32"/>
        <v>0.80214916266497438</v>
      </c>
      <c r="N79" s="270" t="str">
        <f t="shared" si="33"/>
        <v>0.00199950339812307-0.000680348886356525i</v>
      </c>
      <c r="O79" s="270">
        <f t="shared" si="18"/>
        <v>-53.505786370529691</v>
      </c>
      <c r="P79" s="270">
        <f t="shared" si="19"/>
        <v>-18.791330473470804</v>
      </c>
      <c r="Q79" s="229">
        <f t="shared" si="34"/>
        <v>-3448.2758620689656</v>
      </c>
      <c r="R79" s="229" t="str">
        <f t="shared" si="35"/>
        <v>0.00114239300051881+0.111704917709346i</v>
      </c>
      <c r="S79" s="229">
        <f t="shared" si="20"/>
        <v>-19.038099939732213</v>
      </c>
      <c r="T79" s="229">
        <f t="shared" si="21"/>
        <v>89.414063256795345</v>
      </c>
      <c r="U79" s="227" t="str">
        <f t="shared" si="5"/>
        <v>0.000179215589475225-0.0000403216163946803i</v>
      </c>
      <c r="V79" s="227">
        <f t="shared" si="22"/>
        <v>-74.718026620473836</v>
      </c>
      <c r="W79" s="227">
        <f t="shared" si="23"/>
        <v>-12.679807990783292</v>
      </c>
      <c r="X79" s="269" t="str">
        <f t="shared" si="6"/>
        <v>-0.0000049694752328037-0.0000231880698248226i</v>
      </c>
      <c r="Y79" s="269">
        <f t="shared" si="24"/>
        <v>-92.499683824649296</v>
      </c>
      <c r="Z79" s="269">
        <f t="shared" si="25"/>
        <v>-102.09618192012847</v>
      </c>
      <c r="AA79" s="268" t="str">
        <f t="shared" si="7"/>
        <v>0.00199983435868046-0.000680551488346541i</v>
      </c>
      <c r="AB79" s="268">
        <f t="shared" si="26"/>
        <v>-53.504229591257172</v>
      </c>
      <c r="AC79" s="268">
        <f t="shared" si="27"/>
        <v>-18.793641146020686</v>
      </c>
    </row>
    <row r="80" spans="1:29">
      <c r="A80" s="276">
        <v>1.5</v>
      </c>
      <c r="B80" s="275">
        <f t="shared" si="8"/>
        <v>316227.76601683802</v>
      </c>
      <c r="C80" s="274">
        <f t="shared" si="9"/>
        <v>1986917.6531592207</v>
      </c>
      <c r="D80" s="273" t="str">
        <f t="shared" si="10"/>
        <v>1986917.65315922i</v>
      </c>
      <c r="E80" s="272">
        <f t="shared" si="28"/>
        <v>5.3548850248569844</v>
      </c>
      <c r="F80" s="229" t="str">
        <f t="shared" si="29"/>
        <v>-0.000218478121970121-0.00126535311667072i</v>
      </c>
      <c r="G80" s="229">
        <f t="shared" si="12"/>
        <v>-57.828185354335233</v>
      </c>
      <c r="H80" s="229">
        <f t="shared" si="13"/>
        <v>-99.796204904856438</v>
      </c>
      <c r="I80" s="271">
        <f t="shared" si="30"/>
        <v>7.7211938189683013E-2</v>
      </c>
      <c r="J80" s="271" t="str">
        <f t="shared" si="31"/>
        <v>-3.15022996218402E-06-0.0000182450913845926i</v>
      </c>
      <c r="K80" s="271">
        <f t="shared" si="16"/>
        <v>-94.64949927751546</v>
      </c>
      <c r="L80" s="271">
        <f t="shared" si="17"/>
        <v>-99.796204904856467</v>
      </c>
      <c r="M80" s="270">
        <f t="shared" si="32"/>
        <v>0.80214916266497438</v>
      </c>
      <c r="N80" s="270" t="str">
        <f t="shared" si="33"/>
        <v>0.00199937163765719-0.000540412772649633i</v>
      </c>
      <c r="O80" s="270">
        <f t="shared" si="18"/>
        <v>-53.675899958149536</v>
      </c>
      <c r="P80" s="270">
        <f t="shared" si="19"/>
        <v>-15.125130555505896</v>
      </c>
      <c r="Q80" s="229">
        <f t="shared" si="34"/>
        <v>-3448.2758620689656</v>
      </c>
      <c r="R80" s="229" t="str">
        <f t="shared" si="35"/>
        <v>0.000724518888818461+0.0886616698232697i</v>
      </c>
      <c r="S80" s="229">
        <f t="shared" si="20"/>
        <v>-21.044991872531217</v>
      </c>
      <c r="T80" s="229">
        <f t="shared" si="21"/>
        <v>89.531804999699986</v>
      </c>
      <c r="U80" s="227" t="str">
        <f t="shared" si="5"/>
        <v>0.000112030028713944-0.0000202874073477762i</v>
      </c>
      <c r="V80" s="227">
        <f t="shared" si="22"/>
        <v>-78.873177226866432</v>
      </c>
      <c r="W80" s="227">
        <f t="shared" si="23"/>
        <v>-10.264399905156447</v>
      </c>
      <c r="X80" s="269" t="str">
        <f t="shared" si="6"/>
        <v>-3.15095314933189E-06-0.0000182470716798868i</v>
      </c>
      <c r="Y80" s="269">
        <f t="shared" si="24"/>
        <v>-94.648526144326567</v>
      </c>
      <c r="Z80" s="269">
        <f t="shared" si="25"/>
        <v>-99.797367417910934</v>
      </c>
      <c r="AA80" s="268" t="str">
        <f t="shared" si="7"/>
        <v>0.00199958468556141-0.000540513892825609i</v>
      </c>
      <c r="AB80" s="268">
        <f t="shared" si="26"/>
        <v>-53.674926824960643</v>
      </c>
      <c r="AC80" s="268">
        <f t="shared" si="27"/>
        <v>-15.126293068560388</v>
      </c>
    </row>
    <row r="81" spans="1:29">
      <c r="A81" s="276">
        <v>1.6</v>
      </c>
      <c r="B81" s="275">
        <f t="shared" si="8"/>
        <v>398107.17055349756</v>
      </c>
      <c r="C81" s="274">
        <f t="shared" si="9"/>
        <v>2501381.1247045733</v>
      </c>
      <c r="D81" s="273" t="str">
        <f t="shared" si="10"/>
        <v>2501381.12470457i</v>
      </c>
      <c r="E81" s="272">
        <f t="shared" si="28"/>
        <v>5.3548850248569844</v>
      </c>
      <c r="F81" s="229" t="str">
        <f t="shared" si="29"/>
        <v>-0.000138291711923136-0.000999123620864175i</v>
      </c>
      <c r="G81" s="229">
        <f t="shared" si="12"/>
        <v>-59.92519959878009</v>
      </c>
      <c r="H81" s="229">
        <f t="shared" si="13"/>
        <v>-97.8804113623098</v>
      </c>
      <c r="I81" s="271">
        <f t="shared" si="30"/>
        <v>7.7211938189683013E-2</v>
      </c>
      <c r="J81" s="271" t="str">
        <f t="shared" si="31"/>
        <v>-1.99402434666462E-06-0.000014406335691601i</v>
      </c>
      <c r="K81" s="271">
        <f t="shared" si="16"/>
        <v>-96.746513521960296</v>
      </c>
      <c r="L81" s="271">
        <f t="shared" si="17"/>
        <v>-97.8804113623098</v>
      </c>
      <c r="M81" s="270">
        <f t="shared" si="32"/>
        <v>0.80214916266497438</v>
      </c>
      <c r="N81" s="270" t="str">
        <f t="shared" si="33"/>
        <v>0.00199928893060177-0.000429261304534553i</v>
      </c>
      <c r="O81" s="270">
        <f t="shared" si="18"/>
        <v>-53.786760524960442</v>
      </c>
      <c r="P81" s="270">
        <f t="shared" si="19"/>
        <v>-12.117832610591856</v>
      </c>
      <c r="Q81" s="229">
        <f t="shared" si="34"/>
        <v>-3448.2758620689656</v>
      </c>
      <c r="R81" s="229" t="str">
        <f t="shared" si="35"/>
        <v>0.000458622952380637+0.0703919588538638i</v>
      </c>
      <c r="S81" s="229">
        <f t="shared" si="20"/>
        <v>-23.049354634403521</v>
      </c>
      <c r="T81" s="229">
        <f t="shared" si="21"/>
        <v>89.62670753612754</v>
      </c>
      <c r="U81" s="227" t="str">
        <f t="shared" si="5"/>
        <v>0.0000702668450565825-0.0000101928455203177i</v>
      </c>
      <c r="V81" s="227">
        <f t="shared" si="22"/>
        <v>-82.974554233183611</v>
      </c>
      <c r="W81" s="227">
        <f t="shared" si="23"/>
        <v>-8.25370382618223</v>
      </c>
      <c r="X81" s="269" t="str">
        <f t="shared" si="6"/>
        <v>-1.99431133229583E-06-0.0000144073277213584i</v>
      </c>
      <c r="Y81" s="269">
        <f t="shared" si="24"/>
        <v>-96.745903170906175</v>
      </c>
      <c r="Z81" s="269">
        <f t="shared" si="25"/>
        <v>-97.880995410378517</v>
      </c>
      <c r="AA81" s="268" t="str">
        <f t="shared" si="7"/>
        <v>0.00199942504798244-0.000429311850754495i</v>
      </c>
      <c r="AB81" s="268">
        <f t="shared" si="26"/>
        <v>-53.786150173906364</v>
      </c>
      <c r="AC81" s="268">
        <f t="shared" si="27"/>
        <v>-12.118416658660632</v>
      </c>
    </row>
    <row r="82" spans="1:29">
      <c r="A82" s="276">
        <v>1.7</v>
      </c>
      <c r="B82" s="275">
        <f t="shared" si="8"/>
        <v>501187.23362727236</v>
      </c>
      <c r="C82" s="274">
        <f t="shared" si="9"/>
        <v>3149052.2624728605</v>
      </c>
      <c r="D82" s="273" t="str">
        <f t="shared" si="10"/>
        <v>3149052.26247286i</v>
      </c>
      <c r="E82" s="272">
        <f t="shared" si="28"/>
        <v>5.3548850248569844</v>
      </c>
      <c r="F82" s="229" t="str">
        <f t="shared" si="29"/>
        <v>-0.0000874327794467923-0.000790618444090834i</v>
      </c>
      <c r="G82" s="229">
        <f t="shared" si="12"/>
        <v>-61.987870543474777</v>
      </c>
      <c r="H82" s="229">
        <f t="shared" si="13"/>
        <v>-96.31057397716738</v>
      </c>
      <c r="I82" s="271">
        <f t="shared" si="30"/>
        <v>7.7211938189683013E-2</v>
      </c>
      <c r="J82" s="271" t="str">
        <f t="shared" si="31"/>
        <v>-1.26069081428657E-06-0.0000113999053487419i</v>
      </c>
      <c r="K82" s="271">
        <f t="shared" si="16"/>
        <v>-98.809184466654955</v>
      </c>
      <c r="L82" s="271">
        <f t="shared" si="17"/>
        <v>-96.310573977167351</v>
      </c>
      <c r="M82" s="270">
        <f t="shared" si="32"/>
        <v>0.80214916266497438</v>
      </c>
      <c r="N82" s="270" t="str">
        <f t="shared" si="33"/>
        <v>0.00199923691817764-0.000340972450046845i</v>
      </c>
      <c r="O82" s="270">
        <f t="shared" si="18"/>
        <v>-53.858190677371482</v>
      </c>
      <c r="P82" s="270">
        <f t="shared" si="19"/>
        <v>-9.6787423029563655</v>
      </c>
      <c r="Q82" s="229">
        <f t="shared" si="34"/>
        <v>-3448.2758620689656</v>
      </c>
      <c r="R82" s="229" t="str">
        <f t="shared" si="35"/>
        <v>0.000289962298612598+0.0558970006005746i</v>
      </c>
      <c r="S82" s="229">
        <f t="shared" si="20"/>
        <v>-25.052113044362841</v>
      </c>
      <c r="T82" s="229">
        <f t="shared" si="21"/>
        <v>89.702784286619931</v>
      </c>
      <c r="U82" s="227" t="str">
        <f t="shared" si="5"/>
        <v>0.0000441678474344682-5.11647966662135E-06i</v>
      </c>
      <c r="V82" s="227">
        <f t="shared" si="22"/>
        <v>-87.039983587837625</v>
      </c>
      <c r="W82" s="227">
        <f t="shared" si="23"/>
        <v>-6.6077896905474613</v>
      </c>
      <c r="X82" s="269" t="str">
        <f t="shared" si="6"/>
        <v>-1.26080483124922E-06-0.0000114004024290948i</v>
      </c>
      <c r="Y82" s="269">
        <f t="shared" si="24"/>
        <v>-98.808800821247829</v>
      </c>
      <c r="Z82" s="269">
        <f t="shared" si="25"/>
        <v>-96.3108671428067</v>
      </c>
      <c r="AA82" s="268" t="str">
        <f t="shared" si="7"/>
        <v>0.00199932347928404-0.000340997740680959i</v>
      </c>
      <c r="AB82" s="268">
        <f t="shared" si="26"/>
        <v>-53.857807031964356</v>
      </c>
      <c r="AC82" s="268">
        <f t="shared" si="27"/>
        <v>-9.6790354685956963</v>
      </c>
    </row>
    <row r="83" spans="1:29">
      <c r="A83" s="276">
        <v>1.8</v>
      </c>
      <c r="B83" s="275">
        <f t="shared" si="8"/>
        <v>630957.34448019369</v>
      </c>
      <c r="C83" s="274">
        <f t="shared" si="9"/>
        <v>3964421.9162950017</v>
      </c>
      <c r="D83" s="273" t="str">
        <f t="shared" si="10"/>
        <v>3964421.916295i</v>
      </c>
      <c r="E83" s="272">
        <f t="shared" si="28"/>
        <v>5.3548850248569844</v>
      </c>
      <c r="F83" s="229" t="str">
        <f t="shared" si="29"/>
        <v>-0.0000552368931042566-0.00062649520904955i</v>
      </c>
      <c r="G83" s="229">
        <f t="shared" si="12"/>
        <v>-64.028015082996191</v>
      </c>
      <c r="H83" s="229">
        <f t="shared" si="13"/>
        <v>-95.038630927712845</v>
      </c>
      <c r="I83" s="271">
        <f t="shared" si="30"/>
        <v>7.7211938189683013E-2</v>
      </c>
      <c r="J83" s="271" t="str">
        <f t="shared" si="31"/>
        <v>-7.96459224868212E-07-9.03341698892186E-06i</v>
      </c>
      <c r="K83" s="271">
        <f t="shared" si="16"/>
        <v>-100.84932900617642</v>
      </c>
      <c r="L83" s="271">
        <f t="shared" si="17"/>
        <v>-95.038630927712859</v>
      </c>
      <c r="M83" s="270">
        <f t="shared" si="32"/>
        <v>0.80214916266497438</v>
      </c>
      <c r="N83" s="270" t="str">
        <f t="shared" si="33"/>
        <v>0.00199920416955254-0.000270843076729151i</v>
      </c>
      <c r="O83" s="270">
        <f t="shared" si="18"/>
        <v>-53.90387100705393</v>
      </c>
      <c r="P83" s="270">
        <f t="shared" si="19"/>
        <v>-7.7151995548909573</v>
      </c>
      <c r="Q83" s="229">
        <f t="shared" si="34"/>
        <v>-3448.2758620689656</v>
      </c>
      <c r="R83" s="229" t="str">
        <f t="shared" si="35"/>
        <v>0.000183189188243437+0.0443918776087225i</v>
      </c>
      <c r="S83" s="229">
        <f t="shared" si="20"/>
        <v>-27.053855755430281</v>
      </c>
      <c r="T83" s="229">
        <f t="shared" si="21"/>
        <v>89.763562427955677</v>
      </c>
      <c r="U83" s="227" t="str">
        <f t="shared" si="5"/>
        <v>0.0000278011798409698-2.56683654695444E-06i</v>
      </c>
      <c r="V83" s="227">
        <f t="shared" si="22"/>
        <v>-91.081870838426482</v>
      </c>
      <c r="W83" s="227">
        <f t="shared" si="23"/>
        <v>-5.2750684997571895</v>
      </c>
      <c r="X83" s="269" t="str">
        <f t="shared" si="6"/>
        <v>-7.96504556578909E-07-9.03366609100047E-06i</v>
      </c>
      <c r="Y83" s="269">
        <f t="shared" si="24"/>
        <v>-100.84908752486838</v>
      </c>
      <c r="Z83" s="269">
        <f t="shared" si="25"/>
        <v>-95.038778000702507</v>
      </c>
      <c r="AA83" s="268" t="str">
        <f t="shared" si="7"/>
        <v>0.0019992590560707-0.000270855738609463i</v>
      </c>
      <c r="AB83" s="268">
        <f t="shared" si="26"/>
        <v>-53.903629525745878</v>
      </c>
      <c r="AC83" s="268">
        <f t="shared" si="27"/>
        <v>-7.7153466278805904</v>
      </c>
    </row>
    <row r="84" spans="1:29">
      <c r="A84" s="276">
        <v>1.9</v>
      </c>
      <c r="B84" s="275">
        <f t="shared" si="8"/>
        <v>794328.23472428194</v>
      </c>
      <c r="C84" s="274">
        <f t="shared" si="9"/>
        <v>4990911.4934975058</v>
      </c>
      <c r="D84" s="273" t="str">
        <f t="shared" si="10"/>
        <v>4990911.49349751i</v>
      </c>
      <c r="E84" s="272">
        <f t="shared" si="28"/>
        <v>5.3548850248569844</v>
      </c>
      <c r="F84" s="229" t="str">
        <f t="shared" si="29"/>
        <v>-0.0000348802633366497-0.000496881794806191i</v>
      </c>
      <c r="G84" s="229">
        <f t="shared" si="12"/>
        <v>-66.053589681713902</v>
      </c>
      <c r="H84" s="229">
        <f t="shared" si="13"/>
        <v>-94.015479829435861</v>
      </c>
      <c r="I84" s="271">
        <f t="shared" si="30"/>
        <v>7.7211938189683013E-2</v>
      </c>
      <c r="J84" s="271" t="str">
        <f t="shared" si="31"/>
        <v>-5.02937546611692E-07-7.16452477505416E-06i</v>
      </c>
      <c r="K84" s="271">
        <f t="shared" si="16"/>
        <v>-102.87490360489412</v>
      </c>
      <c r="L84" s="271">
        <f t="shared" si="17"/>
        <v>-94.015479829435861</v>
      </c>
      <c r="M84" s="270">
        <f t="shared" si="32"/>
        <v>0.80214916266497438</v>
      </c>
      <c r="N84" s="270" t="str">
        <f t="shared" si="33"/>
        <v>0.00199918353414655-0.000215137817053868i</v>
      </c>
      <c r="O84" s="270">
        <f t="shared" si="18"/>
        <v>-53.932942087400455</v>
      </c>
      <c r="P84" s="270">
        <f t="shared" si="19"/>
        <v>-6.1421246378399665</v>
      </c>
      <c r="Q84" s="229">
        <f t="shared" si="34"/>
        <v>-3448.2758620689656</v>
      </c>
      <c r="R84" s="229" t="str">
        <f t="shared" si="35"/>
        <v>0.000115678295305126+0.035257364912091i</v>
      </c>
      <c r="S84" s="229">
        <f t="shared" si="20"/>
        <v>-29.054956237679153</v>
      </c>
      <c r="T84" s="229">
        <f t="shared" si="21"/>
        <v>89.812015040362738</v>
      </c>
      <c r="U84" s="227" t="str">
        <f t="shared" si="5"/>
        <v>0.000017514707868254-1.28726461168142E-06i</v>
      </c>
      <c r="V84" s="227">
        <f t="shared" si="22"/>
        <v>-95.10854591939308</v>
      </c>
      <c r="W84" s="227">
        <f t="shared" si="23"/>
        <v>-4.2034647890731449</v>
      </c>
      <c r="X84" s="269" t="str">
        <f t="shared" si="6"/>
        <v>-5.02955578531624E-07-7.16464961436221E-06i</v>
      </c>
      <c r="Y84" s="269">
        <f t="shared" si="24"/>
        <v>-102.87475147274945</v>
      </c>
      <c r="Z84" s="269">
        <f t="shared" si="25"/>
        <v>-94.015553585557058</v>
      </c>
      <c r="AA84" s="268" t="str">
        <f t="shared" si="7"/>
        <v>0.0019992182729231-0.000215144158763892i</v>
      </c>
      <c r="AB84" s="268">
        <f t="shared" si="26"/>
        <v>-53.932789955255799</v>
      </c>
      <c r="AC84" s="268">
        <f t="shared" si="27"/>
        <v>-6.1421983939611575</v>
      </c>
    </row>
    <row r="85" spans="1:29">
      <c r="A85" s="276">
        <v>2</v>
      </c>
      <c r="B85" s="275">
        <f t="shared" si="8"/>
        <v>1000000</v>
      </c>
      <c r="C85" s="274">
        <f t="shared" si="9"/>
        <v>6283185.307179586</v>
      </c>
      <c r="D85" s="273" t="str">
        <f t="shared" si="10"/>
        <v>6283185.30717959i</v>
      </c>
      <c r="E85" s="272">
        <f t="shared" si="28"/>
        <v>5.3548850248569844</v>
      </c>
      <c r="F85" s="229" t="str">
        <f t="shared" si="29"/>
        <v>-0.0000220191756399636-0.000394305319081139i</v>
      </c>
      <c r="G85" s="229">
        <f t="shared" si="12"/>
        <v>-68.069825164623467</v>
      </c>
      <c r="H85" s="229">
        <f t="shared" si="13"/>
        <v>-93.19624617639488</v>
      </c>
      <c r="I85" s="271">
        <f t="shared" si="30"/>
        <v>7.7211938189683013E-2</v>
      </c>
      <c r="J85" s="271" t="str">
        <f t="shared" si="31"/>
        <v>-3.17493880934643E-07-5.68547742545962E-06i</v>
      </c>
      <c r="K85" s="271">
        <f t="shared" si="16"/>
        <v>-104.89113908780367</v>
      </c>
      <c r="L85" s="271">
        <f t="shared" si="17"/>
        <v>-93.19624617639488</v>
      </c>
      <c r="M85" s="270">
        <f t="shared" si="32"/>
        <v>0.80214916266497438</v>
      </c>
      <c r="N85" s="270" t="str">
        <f t="shared" si="33"/>
        <v>0.00199917052509344-0.000170889798556701i</v>
      </c>
      <c r="O85" s="270">
        <f t="shared" si="18"/>
        <v>-53.951385150360863</v>
      </c>
      <c r="P85" s="270">
        <f t="shared" si="19"/>
        <v>-4.8857864839586371</v>
      </c>
      <c r="Q85" s="229">
        <f t="shared" si="34"/>
        <v>-3448.2758620689656</v>
      </c>
      <c r="R85" s="229" t="str">
        <f t="shared" si="35"/>
        <v>0.0000730253948978576+0.0280037360522042i</v>
      </c>
      <c r="S85" s="229">
        <f t="shared" si="20"/>
        <v>-31.05565095603092</v>
      </c>
      <c r="T85" s="229">
        <f t="shared" si="21"/>
        <v>89.850590027231704</v>
      </c>
      <c r="U85" s="227" t="str">
        <f t="shared" si="5"/>
        <v>0.0000110404141205319-6.45413484344891E-07i</v>
      </c>
      <c r="V85" s="227">
        <f t="shared" si="22"/>
        <v>-99.125476120654412</v>
      </c>
      <c r="W85" s="227">
        <f t="shared" si="23"/>
        <v>-3.3456561491631929</v>
      </c>
      <c r="X85" s="269" t="str">
        <f t="shared" si="6"/>
        <v>-3.17501055801959E-07-5.68553999125616E-06i</v>
      </c>
      <c r="Y85" s="269">
        <f t="shared" si="24"/>
        <v>-104.8910431914575</v>
      </c>
      <c r="Z85" s="269">
        <f t="shared" si="25"/>
        <v>-93.196283156271861</v>
      </c>
      <c r="AA85" s="268" t="str">
        <f t="shared" si="7"/>
        <v>0.00199919248670977-0.00017089297559171i</v>
      </c>
      <c r="AB85" s="268">
        <f t="shared" si="26"/>
        <v>-53.951289254014689</v>
      </c>
      <c r="AC85" s="268">
        <f t="shared" si="27"/>
        <v>-4.8858234638355853</v>
      </c>
    </row>
    <row r="86" spans="1:29">
      <c r="A86" s="276">
        <v>2.1</v>
      </c>
      <c r="B86" s="275">
        <f t="shared" si="8"/>
        <v>1258925.4117941677</v>
      </c>
      <c r="C86" s="274">
        <f t="shared" si="9"/>
        <v>7910061.650220125</v>
      </c>
      <c r="D86" s="273" t="str">
        <f t="shared" si="10"/>
        <v>7910061.65022012i</v>
      </c>
      <c r="E86" s="272">
        <f t="shared" si="28"/>
        <v>5.3548850248569844</v>
      </c>
      <c r="F86" s="229" t="str">
        <f t="shared" si="29"/>
        <v>-0.0000138976299533735-0.000313016277275409i</v>
      </c>
      <c r="G86" s="229">
        <f t="shared" si="12"/>
        <v>-70.080108839275837</v>
      </c>
      <c r="H86" s="229">
        <f t="shared" si="13"/>
        <v>-92.542209433752717</v>
      </c>
      <c r="I86" s="271">
        <f t="shared" si="30"/>
        <v>7.7211938189683013E-2</v>
      </c>
      <c r="J86" s="271" t="str">
        <f t="shared" si="31"/>
        <v>-2.00389539637524E-07-4.51337299328831E-06i</v>
      </c>
      <c r="K86" s="271">
        <f t="shared" si="16"/>
        <v>-106.90142276245606</v>
      </c>
      <c r="L86" s="271">
        <f t="shared" si="17"/>
        <v>-92.542209433752717</v>
      </c>
      <c r="M86" s="270">
        <f t="shared" si="32"/>
        <v>0.80214916266497438</v>
      </c>
      <c r="N86" s="270" t="str">
        <f t="shared" si="33"/>
        <v>0.00199916232132523-0.000135742469684905i</v>
      </c>
      <c r="O86" s="270">
        <f t="shared" si="18"/>
        <v>-53.963062291460574</v>
      </c>
      <c r="P86" s="270">
        <f t="shared" si="19"/>
        <v>-3.8844025605658468</v>
      </c>
      <c r="Q86" s="229">
        <f t="shared" si="34"/>
        <v>-3448.2758620689656</v>
      </c>
      <c r="R86" s="229" t="str">
        <f t="shared" si="35"/>
        <v>0.0000460907709767573+0.0222430631959979i</v>
      </c>
      <c r="S86" s="229">
        <f t="shared" si="20"/>
        <v>-33.05608943747928</v>
      </c>
      <c r="T86" s="229">
        <f t="shared" si="21"/>
        <v>89.881275216073419</v>
      </c>
      <c r="U86" s="227" t="str">
        <f t="shared" si="5"/>
        <v>6.96180028433362E-06-3.23553022875378E-07i</v>
      </c>
      <c r="V86" s="227">
        <f t="shared" si="22"/>
        <v>-103.13619827675511</v>
      </c>
      <c r="W86" s="227">
        <f t="shared" si="23"/>
        <v>-2.6609342176792947</v>
      </c>
      <c r="X86" s="269" t="str">
        <f t="shared" si="6"/>
        <v>-2.00392395054978E-07-4.51340434987043E-06i</v>
      </c>
      <c r="Y86" s="269">
        <f t="shared" si="24"/>
        <v>-106.90136229281707</v>
      </c>
      <c r="Z86" s="269">
        <f t="shared" si="25"/>
        <v>-92.542227972104442</v>
      </c>
      <c r="AA86" s="268" t="str">
        <f t="shared" si="7"/>
        <v>0.00199917619527023-0.000135744061547452i</v>
      </c>
      <c r="AB86" s="268">
        <f t="shared" si="26"/>
        <v>-53.963001821821599</v>
      </c>
      <c r="AC86" s="268">
        <f t="shared" si="27"/>
        <v>-3.8844210989175578</v>
      </c>
    </row>
    <row r="87" spans="1:29">
      <c r="A87" s="276">
        <v>2.2000000000000002</v>
      </c>
      <c r="B87" s="275">
        <f t="shared" si="8"/>
        <v>1584893.1924611153</v>
      </c>
      <c r="C87" s="274">
        <f t="shared" si="9"/>
        <v>9958177.6203206275</v>
      </c>
      <c r="D87" s="273" t="str">
        <f t="shared" si="10"/>
        <v>9958177.62032063i</v>
      </c>
      <c r="E87" s="272">
        <f t="shared" si="28"/>
        <v>5.3548850248569844</v>
      </c>
      <c r="F87" s="229" t="str">
        <f t="shared" si="29"/>
        <v>-8.77059189915825E-06-0.00024854160431175i</v>
      </c>
      <c r="G87" s="229">
        <f t="shared" si="12"/>
        <v>-72.08661332752709</v>
      </c>
      <c r="H87" s="229">
        <f t="shared" si="13"/>
        <v>-92.021027700687185</v>
      </c>
      <c r="I87" s="271">
        <f t="shared" si="30"/>
        <v>7.7211938189683013E-2</v>
      </c>
      <c r="J87" s="271" t="str">
        <f t="shared" si="31"/>
        <v>-1.26462920578361E-07-0.0000035837144776411i</v>
      </c>
      <c r="K87" s="271">
        <f t="shared" si="16"/>
        <v>-108.90792725070727</v>
      </c>
      <c r="L87" s="271">
        <f t="shared" si="17"/>
        <v>-92.021027700687185</v>
      </c>
      <c r="M87" s="270">
        <f t="shared" si="32"/>
        <v>0.80214916266497438</v>
      </c>
      <c r="N87" s="270" t="str">
        <f t="shared" si="33"/>
        <v>0.00199915714684667-0.000107824014976753i</v>
      </c>
      <c r="O87" s="270">
        <f t="shared" si="18"/>
        <v>-53.970446227706212</v>
      </c>
      <c r="P87" s="270">
        <f t="shared" si="19"/>
        <v>-3.0872415692059327</v>
      </c>
      <c r="Q87" s="229">
        <f t="shared" si="34"/>
        <v>-3448.2758620689656</v>
      </c>
      <c r="R87" s="229" t="str">
        <f t="shared" si="35"/>
        <v>0.0000290872276334494+0.0176677442317952i</v>
      </c>
      <c r="S87" s="229">
        <f t="shared" si="20"/>
        <v>-35.056366157840237</v>
      </c>
      <c r="T87" s="229">
        <f t="shared" si="21"/>
        <v>89.90567138319733</v>
      </c>
      <c r="U87" s="227" t="str">
        <f t="shared" si="5"/>
        <v>4.39091438373699E-06-1.62185960656781E-07i</v>
      </c>
      <c r="V87" s="227">
        <f t="shared" si="22"/>
        <v>-107.14297948536732</v>
      </c>
      <c r="W87" s="227">
        <f t="shared" si="23"/>
        <v>-2.1153563174898542</v>
      </c>
      <c r="X87" s="269" t="str">
        <f t="shared" si="6"/>
        <v>-1.26464057101932E-07-3.58373019298286E-06i</v>
      </c>
      <c r="Y87" s="269">
        <f t="shared" si="24"/>
        <v>-108.90788911162591</v>
      </c>
      <c r="Z87" s="269">
        <f t="shared" si="25"/>
        <v>-92.02103699329902</v>
      </c>
      <c r="AA87" s="268" t="str">
        <f t="shared" si="7"/>
        <v>0.00199916590752534-0.000107824812662917i</v>
      </c>
      <c r="AB87" s="268">
        <f t="shared" si="26"/>
        <v>-53.970408088624843</v>
      </c>
      <c r="AC87" s="268">
        <f t="shared" si="27"/>
        <v>-3.0872508618177732</v>
      </c>
    </row>
    <row r="88" spans="1:29">
      <c r="A88" s="276">
        <v>2.2999999999999998</v>
      </c>
      <c r="B88" s="275">
        <f t="shared" si="8"/>
        <v>1995262.3149688803</v>
      </c>
      <c r="C88" s="274">
        <f t="shared" si="9"/>
        <v>12536602.861381596</v>
      </c>
      <c r="D88" s="273" t="str">
        <f t="shared" si="10"/>
        <v>12536602.8613816i</v>
      </c>
      <c r="E88" s="272">
        <f t="shared" si="28"/>
        <v>5.3548850248569844</v>
      </c>
      <c r="F88" s="229" t="str">
        <f t="shared" si="29"/>
        <v>-5.53457832035542E-06-0.000197375452663432i</v>
      </c>
      <c r="G88" s="229">
        <f t="shared" si="12"/>
        <v>-74.090723746698558</v>
      </c>
      <c r="H88" s="229">
        <f t="shared" si="13"/>
        <v>-91.6062022966819</v>
      </c>
      <c r="I88" s="271">
        <f t="shared" si="30"/>
        <v>7.7211938189683013E-2</v>
      </c>
      <c r="J88" s="271" t="str">
        <f t="shared" si="31"/>
        <v>-7.9802930818044E-08-2.84595116056981E-06i</v>
      </c>
      <c r="K88" s="271">
        <f t="shared" si="16"/>
        <v>-110.91203766987876</v>
      </c>
      <c r="L88" s="271">
        <f t="shared" si="17"/>
        <v>-91.6062022966819</v>
      </c>
      <c r="M88" s="270">
        <f t="shared" si="32"/>
        <v>0.80214916266497438</v>
      </c>
      <c r="N88" s="270" t="str">
        <f t="shared" si="33"/>
        <v>0.00199915388266825-0.0000856476287216929i</v>
      </c>
      <c r="O88" s="270">
        <f t="shared" si="18"/>
        <v>-53.975111632695175</v>
      </c>
      <c r="P88" s="270">
        <f t="shared" si="19"/>
        <v>-2.453162155016213</v>
      </c>
      <c r="Q88" s="229">
        <f t="shared" si="34"/>
        <v>-3448.2758620689656</v>
      </c>
      <c r="R88" s="229" t="str">
        <f t="shared" si="35"/>
        <v>0.0000183551557282683+0.0140337129652671i</v>
      </c>
      <c r="S88" s="229">
        <f t="shared" si="20"/>
        <v>-37.056540779389685</v>
      </c>
      <c r="T88" s="229">
        <f t="shared" si="21"/>
        <v>89.925061004279939</v>
      </c>
      <c r="U88" s="227" t="str">
        <f t="shared" si="5"/>
        <v>2.76980886102131E-06-8.12935407022328E-08i</v>
      </c>
      <c r="V88" s="227">
        <f t="shared" si="22"/>
        <v>-111.14726452608824</v>
      </c>
      <c r="W88" s="227">
        <f t="shared" si="23"/>
        <v>-1.6811412924019609</v>
      </c>
      <c r="X88" s="269" t="str">
        <f t="shared" si="6"/>
        <v>-7.98033832162488E-08-2.84595903684487E-06i</v>
      </c>
      <c r="Y88" s="269">
        <f t="shared" si="24"/>
        <v>-110.91201361159138</v>
      </c>
      <c r="Z88" s="269">
        <f t="shared" si="25"/>
        <v>-91.606206954471574</v>
      </c>
      <c r="AA88" s="268" t="str">
        <f t="shared" si="7"/>
        <v>0.00199915941299508-0.0000856480284691082i</v>
      </c>
      <c r="AB88" s="268">
        <f t="shared" si="26"/>
        <v>-53.97508757440778</v>
      </c>
      <c r="AC88" s="268">
        <f t="shared" si="27"/>
        <v>-2.4531668128058932</v>
      </c>
    </row>
    <row r="89" spans="1:29">
      <c r="A89" s="276">
        <v>2.4</v>
      </c>
      <c r="B89" s="275">
        <f t="shared" si="8"/>
        <v>2511886.4315095805</v>
      </c>
      <c r="C89" s="274">
        <f t="shared" si="9"/>
        <v>15782647.919764757</v>
      </c>
      <c r="D89" s="273" t="str">
        <f t="shared" si="10"/>
        <v>15782647.9197648i</v>
      </c>
      <c r="E89" s="272">
        <f t="shared" si="28"/>
        <v>5.3548850248569844</v>
      </c>
      <c r="F89" s="229" t="str">
        <f t="shared" si="29"/>
        <v>-0.0000034923651346947-0.00015675675215266i</v>
      </c>
      <c r="G89" s="229">
        <f t="shared" si="12"/>
        <v>-76.093319785538256</v>
      </c>
      <c r="H89" s="229">
        <f t="shared" si="13"/>
        <v>-91.276274761771589</v>
      </c>
      <c r="I89" s="271">
        <f t="shared" si="30"/>
        <v>7.7211938189683013E-2</v>
      </c>
      <c r="J89" s="271" t="str">
        <f t="shared" si="31"/>
        <v>-5.03563157125028E-08-2.26027124799937E-06i</v>
      </c>
      <c r="K89" s="271">
        <f t="shared" si="16"/>
        <v>-112.91463370871847</v>
      </c>
      <c r="L89" s="271">
        <f t="shared" si="17"/>
        <v>-91.276274761771589</v>
      </c>
      <c r="M89" s="270">
        <f t="shared" si="32"/>
        <v>0.80214916266497438</v>
      </c>
      <c r="N89" s="270" t="str">
        <f t="shared" si="33"/>
        <v>0.00199915182338842-0.0000680323143132254i</v>
      </c>
      <c r="O89" s="270">
        <f t="shared" si="18"/>
        <v>-53.978057880407498</v>
      </c>
      <c r="P89" s="270">
        <f t="shared" si="19"/>
        <v>-1.9490569751771039</v>
      </c>
      <c r="Q89" s="229">
        <f t="shared" si="34"/>
        <v>-3448.2758620689656</v>
      </c>
      <c r="R89" s="229" t="str">
        <f t="shared" si="35"/>
        <v>0.0000115822582241466+0.0111472365509778i</v>
      </c>
      <c r="S89" s="229">
        <f t="shared" si="20"/>
        <v>-39.056650967219269</v>
      </c>
      <c r="T89" s="229">
        <f t="shared" si="21"/>
        <v>89.940468270173255</v>
      </c>
      <c r="U89" s="227" t="str">
        <f t="shared" si="5"/>
        <v>0.0000017473641477339-4.07458174606399E-08i</v>
      </c>
      <c r="V89" s="227">
        <f t="shared" si="22"/>
        <v>-115.14997075275751</v>
      </c>
      <c r="W89" s="227">
        <f t="shared" si="23"/>
        <v>-1.3358064915983345</v>
      </c>
      <c r="X89" s="269" t="str">
        <f t="shared" si="6"/>
        <v>-5.03564958003987E-08-2.26027519547139E-06i</v>
      </c>
      <c r="Y89" s="269">
        <f t="shared" si="24"/>
        <v>-112.91461853129307</v>
      </c>
      <c r="Z89" s="269">
        <f t="shared" si="25"/>
        <v>-91.276277096339044</v>
      </c>
      <c r="AA89" s="268" t="str">
        <f t="shared" si="7"/>
        <v>0.0019991553138687-0.0000680325146480199i</v>
      </c>
      <c r="AB89" s="268">
        <f t="shared" si="26"/>
        <v>-53.978042702982101</v>
      </c>
      <c r="AC89" s="268">
        <f t="shared" si="27"/>
        <v>-1.9490593097445581</v>
      </c>
    </row>
    <row r="90" spans="1:29">
      <c r="A90" s="276">
        <v>2.5000000000000102</v>
      </c>
      <c r="B90" s="275">
        <f t="shared" si="8"/>
        <v>3162277.660168455</v>
      </c>
      <c r="C90" s="274">
        <f t="shared" si="9"/>
        <v>19869176.531592678</v>
      </c>
      <c r="D90" s="273" t="str">
        <f t="shared" si="10"/>
        <v>19869176.5315927i</v>
      </c>
      <c r="E90" s="272">
        <f t="shared" si="28"/>
        <v>5.3548850248569844</v>
      </c>
      <c r="F90" s="229" t="str">
        <f t="shared" si="29"/>
        <v>-2.20364582960602E-06-0.000124504212607912i</v>
      </c>
      <c r="G90" s="229">
        <f t="shared" si="12"/>
        <v>-78.094958787861472</v>
      </c>
      <c r="H90" s="229">
        <f t="shared" si="13"/>
        <v>-91.013993189971117</v>
      </c>
      <c r="I90" s="271">
        <f t="shared" si="30"/>
        <v>7.7211938189683013E-2</v>
      </c>
      <c r="J90" s="271" t="str">
        <f t="shared" si="31"/>
        <v>-3.17743079072061E-08-1.79522277763452E-06i</v>
      </c>
      <c r="K90" s="271">
        <f t="shared" si="16"/>
        <v>-114.91627271104167</v>
      </c>
      <c r="L90" s="271">
        <f t="shared" si="17"/>
        <v>-91.013993189971117</v>
      </c>
      <c r="M90" s="270">
        <f t="shared" si="32"/>
        <v>0.80214916266497438</v>
      </c>
      <c r="N90" s="270" t="str">
        <f t="shared" si="33"/>
        <v>0.00199915052418122-0.0000540399804045014i</v>
      </c>
      <c r="O90" s="270">
        <f t="shared" si="18"/>
        <v>-53.979917864122214</v>
      </c>
      <c r="P90" s="270">
        <f t="shared" si="19"/>
        <v>-1.5484121622111611</v>
      </c>
      <c r="Q90" s="229">
        <f t="shared" si="34"/>
        <v>-3448.2758620689656</v>
      </c>
      <c r="R90" s="229" t="str">
        <f t="shared" si="35"/>
        <v>7.30828428989884E-06+0.00885449561775257i</v>
      </c>
      <c r="S90" s="229">
        <f t="shared" si="20"/>
        <v>-41.05672049465511</v>
      </c>
      <c r="T90" s="229">
        <f t="shared" si="21"/>
        <v>89.952709474567172</v>
      </c>
      <c r="U90" s="227" t="str">
        <f t="shared" si="5"/>
        <v>1.10240590005829E-06-2.04220845223539E-08i</v>
      </c>
      <c r="V90" s="227">
        <f t="shared" si="22"/>
        <v>-119.15167928251661</v>
      </c>
      <c r="W90" s="227">
        <f t="shared" si="23"/>
        <v>-1.0612837154039716</v>
      </c>
      <c r="X90" s="269" t="str">
        <f t="shared" si="6"/>
        <v>-3.17743795977013E-08-1.79522475605198E-06i</v>
      </c>
      <c r="Y90" s="269">
        <f t="shared" si="24"/>
        <v>-114.91626313566043</v>
      </c>
      <c r="Z90" s="269">
        <f t="shared" si="25"/>
        <v>-91.013994360071663</v>
      </c>
      <c r="AA90" s="268" t="str">
        <f t="shared" si="7"/>
        <v>0.00199915272695537-0.0000540400808054713i</v>
      </c>
      <c r="AB90" s="268">
        <f t="shared" si="26"/>
        <v>-53.979908288740958</v>
      </c>
      <c r="AC90" s="268">
        <f t="shared" si="27"/>
        <v>-1.5484133323117035</v>
      </c>
    </row>
    <row r="91" spans="1:29">
      <c r="A91" s="276">
        <v>2.6</v>
      </c>
      <c r="B91" s="275">
        <f t="shared" si="8"/>
        <v>3981071.705534976</v>
      </c>
      <c r="C91" s="274">
        <f t="shared" si="9"/>
        <v>25013811.247045737</v>
      </c>
      <c r="D91" s="273" t="str">
        <f t="shared" si="10"/>
        <v>25013811.2470457i</v>
      </c>
      <c r="E91" s="272">
        <f t="shared" si="28"/>
        <v>5.3548850248569844</v>
      </c>
      <c r="F91" s="229" t="str">
        <f t="shared" si="29"/>
        <v>-1.39045127105941E-06-0.0000988911457447919i</v>
      </c>
      <c r="G91" s="229">
        <f t="shared" si="12"/>
        <v>-80.095993331892629</v>
      </c>
      <c r="H91" s="229">
        <f t="shared" si="13"/>
        <v>-90.805549774335546</v>
      </c>
      <c r="I91" s="271">
        <f t="shared" si="30"/>
        <v>7.7211938189683013E-2</v>
      </c>
      <c r="J91" s="271" t="str">
        <f t="shared" si="31"/>
        <v>-2.00488781922396E-08-1.42590867914251E-06i</v>
      </c>
      <c r="K91" s="271">
        <f t="shared" si="16"/>
        <v>-116.91730725507281</v>
      </c>
      <c r="L91" s="271">
        <f t="shared" si="17"/>
        <v>-90.805549774335546</v>
      </c>
      <c r="M91" s="270">
        <f t="shared" si="32"/>
        <v>0.80214916266497438</v>
      </c>
      <c r="N91" s="270" t="str">
        <f t="shared" si="33"/>
        <v>0.0019991497044809-0.0000429254783656792i</v>
      </c>
      <c r="O91" s="270">
        <f t="shared" si="18"/>
        <v>-53.981091843771438</v>
      </c>
      <c r="P91" s="270">
        <f t="shared" si="19"/>
        <v>-1.2300583963017098</v>
      </c>
      <c r="Q91" s="229">
        <f t="shared" si="34"/>
        <v>-3448.2758620689656</v>
      </c>
      <c r="R91" s="229" t="str">
        <f t="shared" si="35"/>
        <v>4.61136430299756E-06+0.00703334123367458i</v>
      </c>
      <c r="S91" s="229">
        <f t="shared" si="20"/>
        <v>-43.056764364940406</v>
      </c>
      <c r="T91" s="229">
        <f t="shared" si="21"/>
        <v>89.962434401272148</v>
      </c>
      <c r="U91" s="227" t="str">
        <f t="shared" si="5"/>
        <v>6.95528761134811E-07-1.02355413575274E-08i</v>
      </c>
      <c r="V91" s="227">
        <f t="shared" si="22"/>
        <v>-123.15275769683304</v>
      </c>
      <c r="W91" s="227">
        <f t="shared" si="23"/>
        <v>-0.843115373063409</v>
      </c>
      <c r="X91" s="269" t="str">
        <f t="shared" si="6"/>
        <v>-2.00489067317883E-08-1.42590967069849E-06i</v>
      </c>
      <c r="Y91" s="269">
        <f t="shared" si="24"/>
        <v>-116.91730121378461</v>
      </c>
      <c r="Z91" s="269">
        <f t="shared" si="25"/>
        <v>-90.805550360789269</v>
      </c>
      <c r="AA91" s="268" t="str">
        <f t="shared" si="7"/>
        <v>0.00199915109450862-0.0000429255286840127i</v>
      </c>
      <c r="AB91" s="268">
        <f t="shared" si="26"/>
        <v>-53.981085802483271</v>
      </c>
      <c r="AC91" s="268">
        <f t="shared" si="27"/>
        <v>-1.2300589827554371</v>
      </c>
    </row>
    <row r="92" spans="1:29">
      <c r="A92" s="276">
        <v>2.7</v>
      </c>
      <c r="B92" s="275">
        <f t="shared" si="8"/>
        <v>5011872.3362727268</v>
      </c>
      <c r="C92" s="274">
        <f t="shared" si="9"/>
        <v>31490522.624728624</v>
      </c>
      <c r="D92" s="273" t="str">
        <f t="shared" si="10"/>
        <v>31490522.6247286i</v>
      </c>
      <c r="E92" s="272">
        <f t="shared" si="28"/>
        <v>5.3548850248569844</v>
      </c>
      <c r="F92" s="229" t="str">
        <f t="shared" si="29"/>
        <v>-8.77333257931538E-07-0.0000785489890342301i</v>
      </c>
      <c r="G92" s="229">
        <f t="shared" si="12"/>
        <v>-82.096646245769165</v>
      </c>
      <c r="H92" s="229">
        <f t="shared" si="13"/>
        <v>-90.639924247972189</v>
      </c>
      <c r="I92" s="271">
        <f t="shared" si="30"/>
        <v>7.7211938189683013E-2</v>
      </c>
      <c r="J92" s="271" t="str">
        <f t="shared" si="31"/>
        <v>-1.26502438369295E-08-1.13259568749285E-06i</v>
      </c>
      <c r="K92" s="271">
        <f t="shared" si="16"/>
        <v>-118.91796016894936</v>
      </c>
      <c r="L92" s="271">
        <f t="shared" si="17"/>
        <v>-90.639924247972189</v>
      </c>
      <c r="M92" s="270">
        <f t="shared" si="32"/>
        <v>0.80214916266497438</v>
      </c>
      <c r="N92" s="270" t="str">
        <f t="shared" si="33"/>
        <v>0.00199914918730247-0.0000340969175134215i</v>
      </c>
      <c r="O92" s="270">
        <f t="shared" si="18"/>
        <v>-53.981832737878634</v>
      </c>
      <c r="P92" s="270">
        <f t="shared" si="19"/>
        <v>-0.97712570932088472</v>
      </c>
      <c r="Q92" s="229">
        <f t="shared" si="34"/>
        <v>-3448.2758620689656</v>
      </c>
      <c r="R92" s="229" t="str">
        <f t="shared" si="35"/>
        <v>2.90963335617747E-06+0.00558676416511326i</v>
      </c>
      <c r="S92" s="229">
        <f t="shared" si="20"/>
        <v>-45.056792045792307</v>
      </c>
      <c r="T92" s="229">
        <f t="shared" si="21"/>
        <v>89.970159883030746</v>
      </c>
      <c r="U92" s="227" t="str">
        <f t="shared" si="5"/>
        <v>4.38832124424199E-07-5.130002764862E-09i</v>
      </c>
      <c r="V92" s="227">
        <f t="shared" si="22"/>
        <v>-127.15343829156149</v>
      </c>
      <c r="W92" s="227">
        <f t="shared" si="23"/>
        <v>-0.66976436494144198</v>
      </c>
      <c r="X92" s="269" t="str">
        <f t="shared" si="6"/>
        <v>-1.26502551984894E-08-1.13259618444754E-06i</v>
      </c>
      <c r="Y92" s="269">
        <f t="shared" si="24"/>
        <v>-118.91795635730116</v>
      </c>
      <c r="Z92" s="269">
        <f t="shared" si="25"/>
        <v>-90.639924541899816</v>
      </c>
      <c r="AA92" s="268" t="str">
        <f t="shared" si="7"/>
        <v>0.00199915006441882-0.0000340969427319007i</v>
      </c>
      <c r="AB92" s="268">
        <f t="shared" si="26"/>
        <v>-53.981828926230399</v>
      </c>
      <c r="AC92" s="268">
        <f t="shared" si="27"/>
        <v>-0.97712600324852295</v>
      </c>
    </row>
    <row r="93" spans="1:29">
      <c r="A93" s="276">
        <v>2.80000000000001</v>
      </c>
      <c r="B93" s="275">
        <f t="shared" si="8"/>
        <v>6309573.4448020831</v>
      </c>
      <c r="C93" s="274">
        <f t="shared" si="9"/>
        <v>39644219.162950933</v>
      </c>
      <c r="D93" s="273" t="str">
        <f t="shared" si="10"/>
        <v>39644219.1629509i</v>
      </c>
      <c r="E93" s="272">
        <f t="shared" si="28"/>
        <v>5.3548850248569844</v>
      </c>
      <c r="F93" s="229" t="str">
        <f t="shared" si="29"/>
        <v>-5.53566955683603E-07-0.0000623921560420555i</v>
      </c>
      <c r="G93" s="229">
        <f t="shared" si="12"/>
        <v>-84.097058270583162</v>
      </c>
      <c r="H93" s="229">
        <f t="shared" si="13"/>
        <v>-90.508336625043398</v>
      </c>
      <c r="I93" s="271">
        <f t="shared" si="30"/>
        <v>7.7211938189683013E-2</v>
      </c>
      <c r="J93" s="271" t="str">
        <f t="shared" si="31"/>
        <v>-7.98186653264976E-09-8.9963076209445E-07i</v>
      </c>
      <c r="K93" s="271">
        <f t="shared" si="16"/>
        <v>-120.91837219376336</v>
      </c>
      <c r="L93" s="271">
        <f t="shared" si="17"/>
        <v>-90.508336625043398</v>
      </c>
      <c r="M93" s="270">
        <f t="shared" si="32"/>
        <v>0.80214916266497438</v>
      </c>
      <c r="N93" s="270" t="str">
        <f t="shared" si="33"/>
        <v>0.00199914886099192-0.0000270841433248958i</v>
      </c>
      <c r="O93" s="270">
        <f t="shared" si="18"/>
        <v>-53.982300275382229</v>
      </c>
      <c r="P93" s="270">
        <f t="shared" si="19"/>
        <v>-0.77618640782750281</v>
      </c>
      <c r="Q93" s="229">
        <f t="shared" si="34"/>
        <v>-3448.2758620689656</v>
      </c>
      <c r="R93" s="229" t="str">
        <f t="shared" si="35"/>
        <v>0.0000018358780964092+0.00443771581578335i</v>
      </c>
      <c r="S93" s="229">
        <f t="shared" si="20"/>
        <v>-47.056809511457473</v>
      </c>
      <c r="T93" s="229">
        <f t="shared" si="21"/>
        <v>89.97629680110434</v>
      </c>
      <c r="U93" s="227" t="str">
        <f t="shared" si="5"/>
        <v>2.76877641367204E-07-2.57111722699752E-09i</v>
      </c>
      <c r="V93" s="227">
        <f t="shared" si="22"/>
        <v>-131.15386778204061</v>
      </c>
      <c r="W93" s="227">
        <f t="shared" si="23"/>
        <v>-0.53203982393905225</v>
      </c>
      <c r="X93" s="269" t="str">
        <f t="shared" si="6"/>
        <v>-7.98187105570818E-09-8.9963101116164E-07i</v>
      </c>
      <c r="Y93" s="269">
        <f t="shared" si="24"/>
        <v>-120.91836978883438</v>
      </c>
      <c r="Z93" s="269">
        <f t="shared" si="25"/>
        <v>-90.508336772357609</v>
      </c>
      <c r="AA93" s="268" t="str">
        <f t="shared" si="7"/>
        <v>0.00199914941444206-0.0000270841559639405i</v>
      </c>
      <c r="AB93" s="268">
        <f t="shared" si="26"/>
        <v>-53.982297870453252</v>
      </c>
      <c r="AC93" s="268">
        <f t="shared" si="27"/>
        <v>-0.77618655514170798</v>
      </c>
    </row>
    <row r="94" spans="1:29">
      <c r="A94" s="276">
        <v>2.9000000000000101</v>
      </c>
      <c r="B94" s="275">
        <f t="shared" si="8"/>
        <v>7943282.3472430035</v>
      </c>
      <c r="C94" s="274">
        <f t="shared" si="9"/>
        <v>49909114.934976213</v>
      </c>
      <c r="D94" s="273" t="str">
        <f t="shared" si="10"/>
        <v>49909114.9349762i</v>
      </c>
      <c r="E94" s="272">
        <f t="shared" si="28"/>
        <v>5.3548850248569844</v>
      </c>
      <c r="F94" s="229" t="str">
        <f t="shared" si="29"/>
        <v>-3.4927996019656E-07-0.0000495590874662478i</v>
      </c>
      <c r="G94" s="229">
        <f t="shared" si="12"/>
        <v>-86.097318266153607</v>
      </c>
      <c r="H94" s="229">
        <f t="shared" si="13"/>
        <v>-90.403799530606832</v>
      </c>
      <c r="I94" s="271">
        <f t="shared" si="30"/>
        <v>7.7211938189683013E-2</v>
      </c>
      <c r="J94" s="271" t="str">
        <f t="shared" si="31"/>
        <v>-5.0362580283994E-09-7.14591103341797E-07i</v>
      </c>
      <c r="K94" s="271">
        <f t="shared" si="16"/>
        <v>-122.91863218933383</v>
      </c>
      <c r="L94" s="271">
        <f t="shared" si="17"/>
        <v>-90.403799530606832</v>
      </c>
      <c r="M94" s="270">
        <f t="shared" si="32"/>
        <v>0.80214916266497438</v>
      </c>
      <c r="N94" s="270" t="str">
        <f t="shared" si="33"/>
        <v>0.00199914865510667-0.0000215136992685786i</v>
      </c>
      <c r="O94" s="270">
        <f t="shared" si="18"/>
        <v>-53.982595297457046</v>
      </c>
      <c r="P94" s="270">
        <f t="shared" si="19"/>
        <v>-0.61656074772136193</v>
      </c>
      <c r="Q94" s="229">
        <f t="shared" si="34"/>
        <v>-3448.2758620689656</v>
      </c>
      <c r="R94" s="229" t="str">
        <f t="shared" si="35"/>
        <v>1.15837014817591E-06+0.00352499860914832i</v>
      </c>
      <c r="S94" s="229">
        <f t="shared" si="20"/>
        <v>-49.056820531637825</v>
      </c>
      <c r="T94" s="229">
        <f t="shared" si="21"/>
        <v>89.981171703715532</v>
      </c>
      <c r="U94" s="227" t="str">
        <f t="shared" si="5"/>
        <v>1.74695309793704E-07-1.28861914138799E-09i</v>
      </c>
      <c r="V94" s="227">
        <f t="shared" si="22"/>
        <v>-135.15413879779146</v>
      </c>
      <c r="W94" s="227">
        <f t="shared" si="23"/>
        <v>-0.42262782689130574</v>
      </c>
      <c r="X94" s="269" t="str">
        <f t="shared" si="6"/>
        <v>-5.03625982904631E-09-7.14591228171043E-07i</v>
      </c>
      <c r="Y94" s="269">
        <f t="shared" si="24"/>
        <v>-122.91863067194951</v>
      </c>
      <c r="Z94" s="269">
        <f t="shared" si="25"/>
        <v>-90.403799604439286</v>
      </c>
      <c r="AA94" s="268" t="str">
        <f t="shared" si="7"/>
        <v>0.0019991490043209-0.0000215137056030637i</v>
      </c>
      <c r="AB94" s="268">
        <f t="shared" si="26"/>
        <v>-53.982593780072747</v>
      </c>
      <c r="AC94" s="268">
        <f t="shared" si="27"/>
        <v>-0.61656082155381253</v>
      </c>
    </row>
    <row r="95" spans="1:29">
      <c r="A95" s="276">
        <v>3.0000000000000102</v>
      </c>
      <c r="B95" s="275">
        <f t="shared" si="8"/>
        <v>10000000.000000238</v>
      </c>
      <c r="C95" s="274">
        <f t="shared" si="9"/>
        <v>62831853.071797363</v>
      </c>
      <c r="D95" s="273" t="str">
        <f t="shared" si="10"/>
        <v>62831853.0717974i</v>
      </c>
      <c r="E95" s="272">
        <f t="shared" si="28"/>
        <v>5.3548850248569844</v>
      </c>
      <c r="F95" s="229" t="str">
        <f t="shared" si="29"/>
        <v>-2.20381880373948E-07-0.0000393657996982849i</v>
      </c>
      <c r="G95" s="229">
        <f t="shared" si="12"/>
        <v>-88.097482322416823</v>
      </c>
      <c r="H95" s="229">
        <f t="shared" si="13"/>
        <v>-90.320756082992006</v>
      </c>
      <c r="I95" s="271">
        <f t="shared" si="30"/>
        <v>7.7211938189683013E-2</v>
      </c>
      <c r="J95" s="271" t="str">
        <f t="shared" si="31"/>
        <v>-3.17768020164239E-09-5.67614370613418E-07i</v>
      </c>
      <c r="K95" s="271">
        <f t="shared" si="16"/>
        <v>-124.91879624559704</v>
      </c>
      <c r="L95" s="271">
        <f t="shared" si="17"/>
        <v>-90.320756082992006</v>
      </c>
      <c r="M95" s="270">
        <f t="shared" si="32"/>
        <v>0.80214916266497438</v>
      </c>
      <c r="N95" s="270" t="str">
        <f t="shared" si="33"/>
        <v>0.00199914852520294-0.0000170889385179641i</v>
      </c>
      <c r="O95" s="270">
        <f t="shared" si="18"/>
        <v>-53.982781454095871</v>
      </c>
      <c r="P95" s="270">
        <f t="shared" si="19"/>
        <v>-0.48975861167388252</v>
      </c>
      <c r="Q95" s="229">
        <f t="shared" si="34"/>
        <v>-3448.2758620689656</v>
      </c>
      <c r="R95" s="229" t="str">
        <f t="shared" si="35"/>
        <v>7.30885886744288E-07+0.00280000373691958i</v>
      </c>
      <c r="S95" s="229">
        <f t="shared" si="20"/>
        <v>-51.05682748493777</v>
      </c>
      <c r="T95" s="229">
        <f t="shared" si="21"/>
        <v>89.985044064365766</v>
      </c>
      <c r="U95" s="227" t="str">
        <f t="shared" si="5"/>
        <v>1.10224225188019E-07-6.45841996016297E-10i</v>
      </c>
      <c r="V95" s="227">
        <f t="shared" si="22"/>
        <v>-139.15430980735462</v>
      </c>
      <c r="W95" s="227">
        <f t="shared" si="23"/>
        <v>-0.33571201862624411</v>
      </c>
      <c r="X95" s="269" t="str">
        <f t="shared" si="6"/>
        <v>-3.17768091848904E-09-5.67614433176227E-07i</v>
      </c>
      <c r="Y95" s="269">
        <f t="shared" si="24"/>
        <v>-124.91879528820152</v>
      </c>
      <c r="Z95" s="269">
        <f t="shared" si="25"/>
        <v>-90.32075611999602</v>
      </c>
      <c r="AA95" s="268" t="str">
        <f t="shared" si="7"/>
        <v>0.00199914874554652-0.0000170889416927137i</v>
      </c>
      <c r="AB95" s="268">
        <f t="shared" si="26"/>
        <v>-53.982780496700386</v>
      </c>
      <c r="AC95" s="268">
        <f t="shared" si="27"/>
        <v>-0.48975864867790897</v>
      </c>
    </row>
    <row r="99" spans="1:146">
      <c r="A99" s="267" t="s">
        <v>774</v>
      </c>
      <c r="B99" s="266" t="s">
        <v>775</v>
      </c>
      <c r="C99" s="264" t="s">
        <v>776</v>
      </c>
      <c r="D99" s="265" t="s">
        <v>777</v>
      </c>
      <c r="E99" s="264" t="s">
        <v>778</v>
      </c>
      <c r="F99" s="246" t="s">
        <v>779</v>
      </c>
      <c r="G99" s="246" t="s">
        <v>780</v>
      </c>
      <c r="H99" s="246" t="s">
        <v>781</v>
      </c>
      <c r="I99" s="246" t="s">
        <v>782</v>
      </c>
      <c r="J99" s="246" t="s">
        <v>783</v>
      </c>
      <c r="K99" s="246" t="s">
        <v>784</v>
      </c>
      <c r="N99" s="263" t="s">
        <v>785</v>
      </c>
      <c r="O99" s="262" t="s">
        <v>786</v>
      </c>
      <c r="P99" s="260" t="s">
        <v>787</v>
      </c>
      <c r="Q99" s="260" t="s">
        <v>788</v>
      </c>
      <c r="R99" s="261" t="s">
        <v>789</v>
      </c>
      <c r="S99" s="260" t="s">
        <v>790</v>
      </c>
      <c r="T99" s="261" t="s">
        <v>791</v>
      </c>
      <c r="U99" s="260" t="s">
        <v>792</v>
      </c>
      <c r="V99" s="260" t="s">
        <v>793</v>
      </c>
      <c r="W99" s="261" t="s">
        <v>794</v>
      </c>
      <c r="X99" s="261" t="s">
        <v>795</v>
      </c>
      <c r="Y99" s="261" t="s">
        <v>796</v>
      </c>
      <c r="Z99" s="260" t="s">
        <v>797</v>
      </c>
      <c r="AA99" s="260" t="s">
        <v>798</v>
      </c>
      <c r="AB99" s="261" t="s">
        <v>799</v>
      </c>
      <c r="AC99" s="260" t="s">
        <v>800</v>
      </c>
      <c r="AD99" s="261" t="s">
        <v>801</v>
      </c>
      <c r="AE99" s="260" t="s">
        <v>802</v>
      </c>
      <c r="AF99" s="260" t="s">
        <v>803</v>
      </c>
      <c r="AG99" s="261" t="s">
        <v>804</v>
      </c>
      <c r="AH99" s="261" t="s">
        <v>805</v>
      </c>
      <c r="AI99" s="261" t="s">
        <v>806</v>
      </c>
      <c r="AJ99" s="260" t="s">
        <v>807</v>
      </c>
      <c r="AK99" s="260" t="s">
        <v>808</v>
      </c>
      <c r="AL99" s="261" t="s">
        <v>809</v>
      </c>
      <c r="AM99" s="260" t="s">
        <v>810</v>
      </c>
      <c r="AN99" s="261" t="s">
        <v>811</v>
      </c>
      <c r="AO99" s="260" t="s">
        <v>812</v>
      </c>
      <c r="AP99" s="260" t="s">
        <v>813</v>
      </c>
      <c r="AQ99" s="261" t="s">
        <v>814</v>
      </c>
      <c r="AR99" s="261" t="s">
        <v>815</v>
      </c>
      <c r="AS99" s="261" t="s">
        <v>816</v>
      </c>
      <c r="AT99" s="260" t="s">
        <v>817</v>
      </c>
      <c r="AU99" s="260" t="s">
        <v>818</v>
      </c>
      <c r="AV99" s="261" t="s">
        <v>819</v>
      </c>
      <c r="AW99" s="260" t="s">
        <v>820</v>
      </c>
      <c r="AX99" s="261" t="s">
        <v>821</v>
      </c>
      <c r="AY99" s="260" t="s">
        <v>822</v>
      </c>
      <c r="AZ99" s="260" t="s">
        <v>823</v>
      </c>
      <c r="BA99" s="261" t="s">
        <v>824</v>
      </c>
      <c r="BB99" s="261" t="s">
        <v>825</v>
      </c>
      <c r="BC99" s="261" t="s">
        <v>826</v>
      </c>
      <c r="BD99" s="260" t="s">
        <v>827</v>
      </c>
      <c r="BE99" s="260" t="s">
        <v>828</v>
      </c>
      <c r="BF99" s="261" t="s">
        <v>829</v>
      </c>
      <c r="BG99" s="260" t="s">
        <v>830</v>
      </c>
      <c r="BH99" s="261" t="s">
        <v>831</v>
      </c>
      <c r="BI99" s="260" t="s">
        <v>832</v>
      </c>
      <c r="BJ99" s="260" t="s">
        <v>833</v>
      </c>
      <c r="BK99" s="261" t="s">
        <v>834</v>
      </c>
      <c r="BL99" s="261" t="s">
        <v>835</v>
      </c>
      <c r="BM99" s="261" t="s">
        <v>836</v>
      </c>
      <c r="BN99" s="260" t="s">
        <v>837</v>
      </c>
      <c r="BO99" s="260" t="s">
        <v>838</v>
      </c>
      <c r="BP99" s="261" t="s">
        <v>839</v>
      </c>
      <c r="BQ99" s="260" t="s">
        <v>840</v>
      </c>
      <c r="BR99" s="261" t="s">
        <v>841</v>
      </c>
      <c r="BS99" s="260" t="s">
        <v>842</v>
      </c>
      <c r="BT99" s="260" t="s">
        <v>843</v>
      </c>
      <c r="BU99" s="261" t="s">
        <v>844</v>
      </c>
      <c r="BV99" s="261" t="s">
        <v>845</v>
      </c>
      <c r="BW99" s="261" t="s">
        <v>846</v>
      </c>
      <c r="BX99" s="260" t="s">
        <v>847</v>
      </c>
      <c r="BY99" s="260" t="s">
        <v>848</v>
      </c>
      <c r="BZ99" s="261" t="s">
        <v>849</v>
      </c>
      <c r="CA99" s="260" t="s">
        <v>850</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-242.008692442907-0.0460489586617141i</v>
      </c>
      <c r="Q100" s="223" t="str">
        <f ca="1">IMSUM(Q101:Q357)</f>
        <v>1.40397099258973+0.001093788281552i</v>
      </c>
      <c r="R100" s="223" t="str">
        <f t="shared" ref="R100:CC100" ca="1" si="36">IMSUM(R101:R357)</f>
        <v>82.0186206991666+0.0460494396844873i</v>
      </c>
      <c r="S100" s="223" t="str">
        <f t="shared" ca="1" si="36"/>
        <v>1.58822113598958-0.0010764313432049i</v>
      </c>
      <c r="T100" s="223" t="str">
        <f t="shared" ca="1" si="36"/>
        <v>-46.4237743975511-0.0460499130740694i</v>
      </c>
      <c r="U100" s="223" t="str">
        <f t="shared" ca="1" si="36"/>
        <v>1.40396991048426+0.0010590741751644i</v>
      </c>
      <c r="V100" s="223" t="str">
        <f t="shared" ca="1" si="36"/>
        <v>35.4388632055052+0.0460503788317993i</v>
      </c>
      <c r="W100" s="223" t="str">
        <f t="shared" ca="1" si="36"/>
        <v>1.58822220064607-0.00104171678127907i</v>
      </c>
      <c r="X100" s="223" t="str">
        <f t="shared" ca="1" si="36"/>
        <v>-24.6780007020542-0.0460508369569672i</v>
      </c>
      <c r="Y100" s="223" t="str">
        <f t="shared" ca="1" si="36"/>
        <v>1.40396886327565+0.00102435916432969i</v>
      </c>
      <c r="Z100" s="223" t="str">
        <f t="shared" ca="1" si="36"/>
        <v>22.723463639902+0.0460512874471115i</v>
      </c>
      <c r="AA100" s="223" t="str">
        <f t="shared" ca="1" si="36"/>
        <v>1.58822323040635-0.00100700133136039i</v>
      </c>
      <c r="AB100" s="223" t="str">
        <f t="shared" ca="1" si="36"/>
        <v>-16.3039876827087-0.0460517303045351i</v>
      </c>
      <c r="AC100" s="223" t="str">
        <f t="shared" ca="1" si="36"/>
        <v>1.40396785096513+0.000989643282500841i</v>
      </c>
      <c r="AD100" s="223" t="str">
        <f t="shared" ca="1" si="36"/>
        <v>16.7805049458778+0.0460521655289484i</v>
      </c>
      <c r="AE100" s="223" t="str">
        <f t="shared" ca="1" si="36"/>
        <v>1.58822422526744-0.000972285022646902i</v>
      </c>
      <c r="AF100" s="223" t="str">
        <f t="shared" ca="1" si="36"/>
        <v>-11.8624528421764-0.0460525931221989i</v>
      </c>
      <c r="AG100" s="223" t="str">
        <f t="shared" ca="1" si="36"/>
        <v>1.40396687355764+0.000954926559623925i</v>
      </c>
      <c r="AH100" s="223" t="str">
        <f t="shared" ca="1" si="36"/>
        <v>13.3322930532051+0.0460530130797044i</v>
      </c>
      <c r="AI100" s="223" t="str">
        <f t="shared" ca="1" si="36"/>
        <v>1.58822518522827-0.000937567884717661i</v>
      </c>
      <c r="AJ100" s="223" t="str">
        <f t="shared" ca="1" si="36"/>
        <v>-9.10592632766201-0.0460534253996677i</v>
      </c>
      <c r="AK100" s="223" t="str">
        <f t="shared" ca="1" si="36"/>
        <v>1.40396593104274+0.000920209015365159i</v>
      </c>
      <c r="AL100" s="223" t="str">
        <f t="shared" ca="1" si="36"/>
        <v>11.0769004794668+0.0460538300797251i</v>
      </c>
      <c r="AM100" s="223" t="str">
        <f t="shared" ca="1" si="36"/>
        <v>1.58822611029167-0.000902849962649444i</v>
      </c>
      <c r="AN100" s="223" t="str">
        <f t="shared" ca="1" si="36"/>
        <v>-7.2252992415261-0.0460542271464275i</v>
      </c>
      <c r="AO100" s="223" t="str">
        <f t="shared" ca="1" si="36"/>
        <v>1.40396502342976+0.000885490692258184i</v>
      </c>
      <c r="AP100" s="223" t="str">
        <f t="shared" ca="1" si="36"/>
        <v>9.48389325158896+0.0460546165694672i</v>
      </c>
      <c r="AQ100" s="223" t="str">
        <f t="shared" ca="1" si="36"/>
        <v>1.58822700045434-0.000868131242523829i</v>
      </c>
      <c r="AR100" s="223" t="str">
        <f t="shared" ca="1" si="36"/>
        <v>1.58822700045434-0.000868131242523829i</v>
      </c>
      <c r="AS100" s="223" t="str">
        <f t="shared" ca="1" si="36"/>
        <v>1.40396415070907+0.000850771616526913i</v>
      </c>
      <c r="AT100" s="223" t="str">
        <f t="shared" ca="1" si="36"/>
        <v>8.29659168124306+0.0460553725086585i</v>
      </c>
      <c r="AU100" s="223" t="str">
        <f t="shared" ca="1" si="36"/>
        <v>1.58822785571446-0.000833411793448091i</v>
      </c>
      <c r="AV100" s="223" t="str">
        <f t="shared" ca="1" si="36"/>
        <v>-4.81670101466819-0.0460557390252538i</v>
      </c>
      <c r="AW100" s="223" t="str">
        <f t="shared" ca="1" si="36"/>
        <v>1.40396331290973+0.000816051806495688i</v>
      </c>
      <c r="AX100" s="223" t="str">
        <f t="shared" ca="1" si="36"/>
        <v>7.37563789511002+0.0460560979138109i</v>
      </c>
      <c r="AY100" s="223" t="str">
        <f t="shared" ca="1" si="36"/>
        <v>1.58822867607375-0.000798691638299376i</v>
      </c>
      <c r="AZ100" s="223" t="str">
        <f t="shared" ca="1" si="36"/>
        <v>-3.99577373902775-0.0460564491630528i</v>
      </c>
      <c r="BA100" s="223" t="str">
        <f t="shared" ca="1" si="36"/>
        <v>1.40396251000693+0.000781331302993848i</v>
      </c>
      <c r="BB100" s="223" t="str">
        <f t="shared" ca="1" si="36"/>
        <v>6.63882935649466+0.046056792781946i</v>
      </c>
      <c r="BC100" s="223" t="str">
        <f t="shared" ca="1" si="36"/>
        <v>1.58822946152-0.000763970801902047i</v>
      </c>
      <c r="BD100" s="223" t="str">
        <f t="shared" ca="1" si="36"/>
        <v>-3.33036646436835-0.0460571287590053i</v>
      </c>
      <c r="BE100" s="223" t="str">
        <f t="shared" ca="1" si="36"/>
        <v>1.40396174200046+0.000746610130056613i</v>
      </c>
      <c r="BF100" s="223" t="str">
        <f t="shared" ca="1" si="36"/>
        <v>6.03453352943819+0.0460574571054906i</v>
      </c>
      <c r="BG100" s="223" t="str">
        <f t="shared" ca="1" si="36"/>
        <v>1.58823021206975-0.000729249311977709i</v>
      </c>
      <c r="BH100" s="223" t="str">
        <f t="shared" ca="1" si="36"/>
        <v>-2.7787661441556-0.0460577778178552i</v>
      </c>
      <c r="BI100" s="223" t="str">
        <f t="shared" ca="1" si="36"/>
        <v>1.40396100889963+0.000711888341467404i</v>
      </c>
      <c r="BJ100" s="223" t="str">
        <f t="shared" ca="1" si="36"/>
        <v>5.52867788035846+0.0460580908945172i</v>
      </c>
      <c r="BK100" s="223" t="str">
        <f t="shared" ca="1" si="36"/>
        <v>1.58823092771168-0.000694527197328876i</v>
      </c>
      <c r="BL100" s="223" t="str">
        <f t="shared" ca="1" si="36"/>
        <v>-2.31286320785201-0.0460583963383363i</v>
      </c>
      <c r="BM100" s="223" t="str">
        <f t="shared" ca="1" si="36"/>
        <v>1.40396031071566+0.00067716591929412i</v>
      </c>
      <c r="BN100" s="223" t="str">
        <f t="shared" ca="1" si="36"/>
        <v>5.09786207134466+0.04605869414342i</v>
      </c>
      <c r="BO100" s="223" t="str">
        <f t="shared" ca="1" si="36"/>
        <v>1.58823160845377-0.000659804499850258i</v>
      </c>
      <c r="BP100" s="223" t="str">
        <f t="shared" ca="1" si="36"/>
        <v>-1.91301661519982-0.0460589843147943i</v>
      </c>
      <c r="BQ100" s="223" t="str">
        <f t="shared" ca="1" si="36"/>
        <v>1.4039596474308+0.000642442933584508i</v>
      </c>
      <c r="BR100" s="223" t="str">
        <f t="shared" ca="1" si="36"/>
        <v>4.72547557229369+0.0460592668505837i</v>
      </c>
      <c r="BS100" s="223" t="str">
        <f t="shared" ca="1" si="36"/>
        <v>1.58823225428815-0.000625081229847169i</v>
      </c>
      <c r="BT100" s="223" t="str">
        <f t="shared" ca="1" si="36"/>
        <v>-1.56508081813649-0.0460595417487746i</v>
      </c>
      <c r="BU100" s="223" t="str">
        <f t="shared" ca="1" si="36"/>
        <v>1.40395901905374+0.00060771939809201i</v>
      </c>
      <c r="BV100" s="223" t="str">
        <f t="shared" ca="1" si="36"/>
        <v>4.39939436896484+0.0460598090189486i</v>
      </c>
      <c r="BW100" s="223" t="str">
        <f t="shared" ca="1" si="36"/>
        <v>1.58823286521012-0.000590357435525046i</v>
      </c>
      <c r="BX100" s="223" t="str">
        <f t="shared" ca="1" si="36"/>
        <v>-1.2586022558394-0.0460600686436665i</v>
      </c>
      <c r="BY100" s="223" t="str">
        <f t="shared" ca="1" si="36"/>
        <v>1.40395842557611+0.000572995340952787i</v>
      </c>
      <c r="BZ100" s="223" t="str">
        <f t="shared" ca="1" si="36"/>
        <v>4.11055492201878+0.0460603206438932i</v>
      </c>
      <c r="CA100" s="223" t="str">
        <f t="shared" ca="1" si="36"/>
        <v>1.58823344123384-0.00055563313125595i</v>
      </c>
      <c r="CB100" s="223" t="str">
        <f t="shared" ca="1" si="36"/>
        <v>-0.985681558345669-0.0460605650054178i</v>
      </c>
      <c r="CC100" s="223" t="str">
        <f t="shared" ca="1" si="36"/>
        <v>1.40395786701064+0.000538270805098273i</v>
      </c>
      <c r="CD100" s="223" t="str">
        <f t="shared" ref="CD100:EM100" ca="1" si="37">IMSUM(CD101:CD357)</f>
        <v>3.85203873770007+0.0460608017295343i</v>
      </c>
      <c r="CE100" s="223" t="str">
        <f t="shared" ca="1" si="37"/>
        <v>1.58823398233956-0.000520908357581229i</v>
      </c>
      <c r="CF100" s="223" t="str">
        <f t="shared" ca="1" si="37"/>
        <v>-0.74023128775033-0.046061030814365i</v>
      </c>
      <c r="CG100" s="223" t="str">
        <f t="shared" ca="1" si="37"/>
        <v>1.40395734335368+0.000503545798246519i</v>
      </c>
      <c r="CH100" s="223" t="str">
        <f t="shared" ca="1" si="37"/>
        <v>3.61846615236068+0.0460612522627522i</v>
      </c>
      <c r="CI100" s="223" t="str">
        <f t="shared" ca="1" si="37"/>
        <v>1.58823448855382-0.000486183132418105i</v>
      </c>
      <c r="CJ100" s="223" t="str">
        <f t="shared" ca="1" si="37"/>
        <v>-0.517477472484164-0.0460614660780969i</v>
      </c>
      <c r="CK100" s="223" t="str">
        <f t="shared" ca="1" si="37"/>
        <v>1.40395685460322+0.000468820365269629i</v>
      </c>
      <c r="CL100" s="223" t="str">
        <f t="shared" ca="1" si="37"/>
        <v>3.40558385776235+0.0460616722686529i</v>
      </c>
      <c r="CM100" s="223" t="str">
        <f t="shared" ca="1" si="37"/>
        <v>1.58823495984358-0.00045145749512554i</v>
      </c>
      <c r="CN100" s="223" t="str">
        <f t="shared" ca="1" si="37"/>
        <v>-0.313616247534525-0.0460618708059606i</v>
      </c>
      <c r="CO100" s="223" t="str">
        <f t="shared" ca="1" si="37"/>
        <v>1.40395640076265+0.00043409453763843i</v>
      </c>
      <c r="CP100" s="223" t="str">
        <f t="shared" ca="1" si="37"/>
        <v>3.20997746223472+0.0460620617183995i</v>
      </c>
      <c r="CQ100" s="223" t="str">
        <f t="shared" ca="1" si="37"/>
        <v>1.58823539623293-0.00041673147859056i</v>
      </c>
      <c r="CR100" s="223" t="str">
        <f t="shared" ca="1" si="37"/>
        <v>-0.125571943923829-0.0460622449901966i</v>
      </c>
      <c r="CS100" s="223" t="str">
        <f t="shared" ca="1" si="37"/>
        <v>1.40395598183159+0.000399368335062045i</v>
      </c>
      <c r="CT100" s="223" t="str">
        <f t="shared" ca="1" si="37"/>
        <v>3.02886686484482+0.0460624206304672i</v>
      </c>
      <c r="CU100" s="223" t="str">
        <f t="shared" ca="1" si="37"/>
        <v>1.58823579771392-0.000382005101475125i</v>
      </c>
      <c r="CV100" s="223" t="str">
        <f t="shared" ca="1" si="37"/>
        <v>0.0491768354756025-0.0460625886266324i</v>
      </c>
      <c r="CW100" s="223" t="str">
        <f t="shared" ca="1" si="37"/>
        <v>1.40395559780708+0.000364641799009524i</v>
      </c>
      <c r="CX100" s="223" t="str">
        <f t="shared" ca="1" si="37"/>
        <v>2.85995774251819+0.046062748991843i</v>
      </c>
      <c r="CY100" s="223" t="str">
        <f t="shared" ca="1" si="37"/>
        <v>1.58823616427045-0.000347278407126117i</v>
      </c>
      <c r="CZ100" s="223" t="str">
        <f t="shared" ca="1" si="37"/>
        <v>0.212724594010768-0.0460629017214553i</v>
      </c>
      <c r="DA100" s="223" t="str">
        <f t="shared" ca="1" si="37"/>
        <v>1.4039552487075+0.000329914944611653i</v>
      </c>
      <c r="DB100" s="223" t="str">
        <f t="shared" ca="1" si="37"/>
        <v>2.70133183003308+0.046063046815412i</v>
      </c>
      <c r="DC100" s="223" t="str">
        <f t="shared" ca="1" si="37"/>
        <v>1.58823649592846-0.000312551410975415i</v>
      </c>
      <c r="DD100" s="223" t="str">
        <f t="shared" ca="1" si="37"/>
        <v>0.366833845295069-0.0460631842708827i</v>
      </c>
      <c r="DE100" s="223" t="str">
        <f t="shared" ca="1" si="37"/>
        <v>1.40395493449624+0.000295187808305508i</v>
      </c>
      <c r="DF100" s="223" t="str">
        <f t="shared" ca="1" si="37"/>
        <v>2.55136449668457+0.0460633140863906i</v>
      </c>
      <c r="DG100" s="223" t="str">
        <f t="shared" ca="1" si="37"/>
        <v>1.5882367926822-0.000277824145128891i</v>
      </c>
      <c r="DH100" s="223" t="str">
        <f t="shared" ca="1" si="37"/>
        <v>0.513006984251007-0.046063436273692i</v>
      </c>
      <c r="DI100" s="223" t="str">
        <f t="shared" ca="1" si="37"/>
        <v>1.40395465520379+0.000260460423847642i</v>
      </c>
      <c r="DJ100" s="223" t="str">
        <f t="shared" ca="1" si="37"/>
        <v>2.40866182724159+0.0460635508202185i</v>
      </c>
      <c r="DK100" s="223" t="str">
        <f t="shared" ca="1" si="37"/>
        <v>1.58823705451179-0.000243096646162511i</v>
      </c>
      <c r="DL100" s="223" t="str">
        <f t="shared" ca="1" si="37"/>
        <v>0.652541588419885-0.046063657720268i</v>
      </c>
      <c r="DM100" s="223" t="str">
        <f t="shared" ca="1" si="37"/>
        <v>1.40395441082677+0.000225732812191404i</v>
      </c>
      <c r="DN100" s="223" t="str">
        <f t="shared" ca="1" si="37"/>
        <v>2.27201182089502+0.0460637570113491i</v>
      </c>
      <c r="DO100" s="223" t="str">
        <f t="shared" ca="1" si="37"/>
        <v>1.58823728143605-0.000208368939625947i</v>
      </c>
      <c r="DP100" s="223" t="str">
        <f t="shared" ca="1" si="37"/>
        <v>0.786573658841312-0.0460638486450671i</v>
      </c>
      <c r="DQ100" s="223" t="str">
        <f t="shared" ca="1" si="37"/>
        <v>1.40395420135494+0.000191005018137513i</v>
      </c>
      <c r="DR100" s="223" t="str">
        <f t="shared" ca="1" si="37"/>
        <v>2.14034591589741+0.0460639326437731i</v>
      </c>
      <c r="DS100" s="223" t="str">
        <f t="shared" ca="1" si="37"/>
        <v>1.58823747345224-0.000173641055616236i</v>
      </c>
      <c r="DT100" s="223" t="str">
        <f t="shared" ca="1" si="37"/>
        <v>0.916112004915125-0.0460640090184696i</v>
      </c>
      <c r="DU100" s="223" t="str">
        <f t="shared" ca="1" si="37"/>
        <v>1.4039540267964+0.000156277051909792i</v>
      </c>
      <c r="DV100" s="223" t="str">
        <f t="shared" ca="1" si="37"/>
        <v>2.01270811937819+0.0460640777418067i</v>
      </c>
      <c r="DW100" s="223" t="str">
        <f t="shared" ca="1" si="37"/>
        <v>1.58823763055451-0.000138913020972908i</v>
      </c>
      <c r="DX100" s="223" t="str">
        <f t="shared" ca="1" si="37"/>
        <v>1.0420660933333-0.0460641388316914i</v>
      </c>
      <c r="DY100" s="223" t="str">
        <f t="shared" ca="1" si="37"/>
        <v>1.40395388714839+0.000121548959480688i</v>
      </c>
      <c r="DZ100" s="223" t="str">
        <f t="shared" ca="1" si="37"/>
        <v>1.88822975420252+0.0460641922887182i</v>
      </c>
      <c r="EA100" s="223" t="str">
        <f t="shared" ca="1" si="37"/>
        <v>1.58823775274436-0.000104184867440016i</v>
      </c>
      <c r="EB100" s="223" t="str">
        <f t="shared" ca="1" si="37"/>
        <v>1.16526907441187-0.0460642381085417i</v>
      </c>
      <c r="EC100" s="223" t="str">
        <f t="shared" ca="1" si="37"/>
        <v>1.403953782415+0.000086820756824757i</v>
      </c>
      <c r="ED100" s="223" t="str">
        <f t="shared" ca="1" si="37"/>
        <v>1.76610833786824+0.0460642762947516i</v>
      </c>
      <c r="EE100" s="223" t="str">
        <f t="shared" ca="1" si="37"/>
        <v>1.58823784002912-0.0000694566251964179i</v>
      </c>
      <c r="EF100" s="223" t="str">
        <f t="shared" ca="1" si="37"/>
        <v>1.2864972802937-0.0460643068335999i</v>
      </c>
      <c r="EG100" s="223" t="str">
        <f t="shared" ca="1" si="37"/>
        <v>1.40395371259321+0.0000520924826439284i</v>
      </c>
      <c r="EH100" s="223" t="str">
        <f t="shared" ca="1" si="37"/>
        <v>1.6455894572365+0.0460643297481271i</v>
      </c>
      <c r="EI100" s="223" t="str">
        <f t="shared" ca="1" si="37"/>
        <v>1.58823789239035-0.0000347283298323398i</v>
      </c>
      <c r="EJ100" s="223" t="str">
        <f t="shared" ca="1" si="37"/>
        <v>1.4064872003368-0.0460643450211292i</v>
      </c>
      <c r="EK100" s="223" t="str">
        <f t="shared" ca="1" si="37"/>
        <v>1.40395367768329+0.0000173641630620974i</v>
      </c>
      <c r="EL100" s="223" t="str">
        <f t="shared" ca="1" si="37"/>
        <v>1.52595074204095+0.0460643526520497i</v>
      </c>
      <c r="EM100" s="223" t="str">
        <f t="shared" ca="1" si="37"/>
        <v>1.58823790984573-1.22211990990505E-12i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2.84857707155266-2.6838823659745i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-6.8217032745127+2.97766310049735i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0.429436140027466-0.399145971832653i</v>
      </c>
      <c r="I101" s="229" t="str">
        <f>IMDIV(IMPRODUCT(-1,H101),IMSUM(1,IMPRODUCT(F101,G101,-1)))</f>
        <v>-0.0183789463736821-0.00749489137180759i</v>
      </c>
      <c r="J101" s="255" t="str">
        <f ca="1">IMPRODUCT(1/N_FFT2,P100)</f>
        <v>-0.945346454855105-0.000179878744772321i</v>
      </c>
      <c r="K101" s="254" t="str">
        <f ca="1">IMPRODUCT(I101,J101)</f>
        <v>0.0173731236266803+0.00708857496966636i</v>
      </c>
      <c r="M101" s="258"/>
      <c r="N101" s="246">
        <f ca="1">Ioutput2+O101</f>
        <v>5.5039052238163482</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-1.4960947761836514</v>
      </c>
      <c r="P101" s="223" t="str">
        <f t="shared" ref="P101:P164" ca="1" si="40">IMPRODUCT(O101,IMEXP(COMPLEX(0,-2*PI()*1*B101/Nt_load2)))</f>
        <v>-1.49564418040836+0.0367160037942583i</v>
      </c>
      <c r="Q101" s="223" t="str">
        <f t="shared" ref="Q101:Q164" ca="1" si="41">IMPRODUCT(O101,IMEXP(COMPLEX(0,-2*PI()*2*B101/Nt_load2)))</f>
        <v>-1.49429266450452+0.0734098912407307i</v>
      </c>
      <c r="R101" s="223" t="str">
        <f t="shared" ref="R101:R164" ca="1" si="42">IMPRODUCT(O101,IMEXP(COMPLEX(0,-2*PI()*3*B101/Nt_load2)))</f>
        <v>-1.4920410425748+0.110059559313693i</v>
      </c>
      <c r="S101" s="223" t="str">
        <f t="shared" ref="S101:S164" ca="1" si="43">IMPRODUCT(O101,IMEXP(COMPLEX(0,-2*PI()*4*B101/Nt_load2)))</f>
        <v>-1.48889067091203+0.146642931623516i</v>
      </c>
      <c r="T101" s="223" t="str">
        <f t="shared" ref="T101:T164" ca="1" si="44">IMPRODUCT(O101,IMEXP(COMPLEX(0,-2*PI()*5*B101/Nt_load2)))</f>
        <v>-1.48484344718231+0.183137971714661i</v>
      </c>
      <c r="U101" s="223" t="str">
        <f t="shared" ref="U101:U164" ca="1" si="45">IMPRODUCT(O101,IMEXP(COMPLEX(0,-2*PI()*6*B101/Nt_load2)))</f>
        <v>-1.47990180928188+0.219522696339616i</v>
      </c>
      <c r="V101" s="223" t="str">
        <f t="shared" ref="V101:V164" ca="1" si="46">IMPRODUCT(O101,IMEXP(COMPLEX(0,-2*PI()*7*B101/Nt_load2)))</f>
        <v>-1.47406873386864+0.255775188700777i</v>
      </c>
      <c r="W101" s="223" t="str">
        <f t="shared" ref="W101:W164" ca="1" si="47">IMPRODUCT(O101,IMEXP(COMPLEX(0,-2*PI()*8*B101/Nt_load2)))</f>
        <v>-1.46734773456909+0.291873611652316i</v>
      </c>
      <c r="X101" s="223" t="str">
        <f t="shared" ref="X101:X164" ca="1" si="48">IMPRODUCT(O101,IMEXP(COMPLEX(0,-2*PI()*9*B101/Nt_load2)))</f>
        <v>-1.4597428598619+0.327796220854051i</v>
      </c>
      <c r="Y101" s="223" t="str">
        <f t="shared" ref="Y101:Y164" ca="1" si="49">IMPRODUCT(O101,IMEXP(COMPLEX(0,-2*PI()*10*B101/Nt_load2)))</f>
        <v>-1.45125869063924+0.363521377869437i</v>
      </c>
      <c r="Z101" s="223" t="str">
        <f t="shared" ref="Z101:Z164" ca="1" si="50">IMPRODUCT(O101,IMEXP(COMPLEX(0,-2*PI()*11*B101/Nt_load2)))</f>
        <v>-1.44190033744739+0.399027563199733i</v>
      </c>
      <c r="AA101" s="223" t="str">
        <f t="shared" ref="AA101:AA164" ca="1" si="51">IMPRODUCT(O101,IMEXP(COMPLEX(0,-2*PI()*12*B101/Nt_load2)))</f>
        <v>-1.43167343740839+0.434293389246558i</v>
      </c>
      <c r="AB101" s="223" t="str">
        <f t="shared" ref="AB101:AB164" ca="1" si="52">IMPRODUCT(O101,IMEXP(COMPLEX(0,-2*PI()*13*B101/Nt_load2)))</f>
        <v>-1.42058415082441+0.469297613194977i</v>
      </c>
      <c r="AC101" s="223" t="str">
        <f t="shared" ref="AC101:AC164" ca="1" si="53">IMPRODUCT(O101,IMEXP(COMPLEX(0,-2*PI()*14*B101/Nt_load2)))</f>
        <v>-1.40863915746704+0.504019149809376i</v>
      </c>
      <c r="AD101" s="223" t="str">
        <f t="shared" ref="AD101:AD164" ca="1" si="54">IMPRODUCT(O101,IMEXP(COMPLEX(0,-2*PI()*15*B101/Nt_load2)))</f>
        <v>-1.39584565255362+0.53843708413442i</v>
      </c>
      <c r="AE101" s="223" t="str">
        <f t="shared" ref="AE101:AE164" ca="1" si="55">IMPRODUCT(O101,IMEXP(COMPLEX(0,-2*PI()*16*B101/Nt_load2)))</f>
        <v>-1.38221134241313+0.572530684093441i</v>
      </c>
      <c r="AF101" s="223" t="str">
        <f t="shared" ref="AF101:AF164" ca="1" si="56">IMPRODUCT(O101,IMEXP(COMPLEX(0,-2*PI()*17*B101/Nt_load2)))</f>
        <v>-1.36774443984418+0.606279412976663i</v>
      </c>
      <c r="AG101" s="223" t="str">
        <f t="shared" ref="AG101:AG164" ca="1" si="57">IMPRODUCT(O101,IMEXP(COMPLEX(0,-2*PI()*18*B101/Nt_load2)))</f>
        <v>-1.35245365916793+0.639662941811758i</v>
      </c>
      <c r="AH101" s="223" t="str">
        <f t="shared" ref="AH101:AH164" ca="1" si="58">IMPRODUCT(O101,IMEXP(COMPLEX(0,-2*PI()*19*B101/Nt_load2)))</f>
        <v>-1.3363482109789+0.672661161609243i</v>
      </c>
      <c r="AI101" s="223" t="str">
        <f t="shared" ref="AI101:AI164" ca="1" si="59">IMPRODUCT(O101,IMEXP(COMPLEX(0,-2*PI()*20*B101/Nt_load2)))</f>
        <v>-1.31943779659686+0.705254195475394i</v>
      </c>
      <c r="AJ101" s="223" t="str">
        <f t="shared" ref="AJ101:AJ164" ca="1" si="60">IMPRODUCT(O101,IMEXP(COMPLEX(0,-2*PI()*21*B101/Nt_load2)))</f>
        <v>-1.3017326022231+0.737422410585345i</v>
      </c>
      <c r="AK101" s="223" t="str">
        <f t="shared" ref="AK101:AK164" ca="1" si="61">IMPRODUCT(O101,IMEXP(COMPLEX(0,-2*PI()*22*B101/Nt_load2)))</f>
        <v>-1.28324329280467+0.769146430009159i</v>
      </c>
      <c r="AL101" s="223" t="str">
        <f t="shared" ref="AL101:AL164" ca="1" si="62">IMPRODUCT(O101,IMEXP(COMPLEX(0,-2*PI()*23*B101/Nt_load2)))</f>
        <v>-1.26398100561022+0.800407144383773i</v>
      </c>
      <c r="AM101" s="223" t="str">
        <f t="shared" ref="AM101:AM164" ca="1" si="63">IMPRODUCT(O101,IMEXP(COMPLEX(0,-2*PI()*24*B101/Nt_load2)))</f>
        <v>-1.24395734352128+0.83118572342376i</v>
      </c>
      <c r="AN101" s="223" t="str">
        <f t="shared" ref="AN101:AN164" ca="1" si="64">IMPRODUCT(O101,IMEXP(COMPLEX(0,-2*PI()*25*B101/Nt_load2)))</f>
        <v>-1.22318436804317+0.861463627263994i</v>
      </c>
      <c r="AO101" s="223" t="str">
        <f t="shared" ref="AO101:AO164" ca="1" si="65">IMPRODUCT(O101,IMEXP(COMPLEX(0,-2*PI()*26*B101/Nt_load2)))</f>
        <v>-1.20167459203956+0.891222617627365i</v>
      </c>
      <c r="AP101" s="223" t="str">
        <f t="shared" ref="AP101:AP164" ca="1" si="66">IMPRODUCT(O101,IMEXP(COMPLEX(0,-2*PI()*27*B101/Nt_load2)))</f>
        <v>-1.17944097219521+0.920444768810835i</v>
      </c>
      <c r="AQ101" s="223" t="str">
        <f t="shared" ref="AQ101:AQ164" ca="1" si="67">IMPRODUCT(O101,IMEXP(COMPLEX(0,-2*PI()*28*B101/Nt_load2)))</f>
        <v>-1.15649690121135+0.94911247848322i</v>
      </c>
      <c r="AR101" s="223" t="str">
        <f t="shared" ref="AR101:AR164" ca="1" si="68">IMPRODUCT(O101,IMEXP(COMPLEX(0,-2*PI()*28*B101/Nt_load2)))</f>
        <v>-1.15649690121135+0.94911247848322i</v>
      </c>
      <c r="AS101" s="223" t="str">
        <f t="shared" ref="AS101:AS164" ca="1" si="69">IMPRODUCT(O101,IMEXP(COMPLEX(0,-2*PI()*30*B101/Nt_load2)))</f>
        <v>-1.10853310805095+1.00471584424598i</v>
      </c>
      <c r="AT101" s="223" t="str">
        <f t="shared" ref="AT101:AT164" ca="1" si="70">IMPRODUCT(O101,IMEXP(COMPLEX(0,-2*PI()*31*B101/Nt_load2)))</f>
        <v>-1.08354227746994+1.03161800694796i</v>
      </c>
      <c r="AU101" s="223" t="str">
        <f t="shared" ref="AU101:AU164" ca="1" si="71">IMPRODUCT(O101,IMEXP(COMPLEX(0,-2*PI()*32*B101/Nt_load2)))</f>
        <v>-1.05789876153723+1.05789876153723i</v>
      </c>
      <c r="AV101" s="223" t="str">
        <f t="shared" ref="AV101:AV164" ca="1" si="72">IMPRODUCT(O101,IMEXP(COMPLEX(0,-2*PI()*33*B101/Nt_load2)))</f>
        <v>-1.03161800694796+1.08354227746994i</v>
      </c>
      <c r="AW101" s="223" t="str">
        <f t="shared" ref="AW101:AW164" ca="1" si="73">IMPRODUCT(O101,IMEXP(COMPLEX(0,-2*PI()*34*B101/Nt_load2)))</f>
        <v>-1.00471584424598+1.10853310805095i</v>
      </c>
      <c r="AX101" s="223" t="str">
        <f t="shared" ref="AX101:AX164" ca="1" si="74">IMPRODUCT(O101,IMEXP(COMPLEX(0,-2*PI()*35*B101/Nt_load2)))</f>
        <v>-0.97720847828817+1.1328561997384i</v>
      </c>
      <c r="AY101" s="223" t="str">
        <f t="shared" ref="AY101:AY164" ca="1" si="75">IMPRODUCT(O101,IMEXP(COMPLEX(0,-2*PI()*36*B101/Nt_load2)))</f>
        <v>-0.949112478483222+1.15649690121135i</v>
      </c>
      <c r="AZ101" s="223" t="str">
        <f t="shared" ref="AZ101:AZ164" ca="1" si="76">IMPRODUCT(O101,IMEXP(COMPLEX(0,-2*PI()*37*B101/Nt_load2)))</f>
        <v>-0.920444768810834+1.17944097219521i</v>
      </c>
      <c r="BA101" s="223" t="str">
        <f t="shared" ref="BA101:BA164" ca="1" si="77">IMPRODUCT(O101,IMEXP(COMPLEX(0,-2*PI()*38*B101/Nt_load2)))</f>
        <v>-0.891222617627363+1.20167459203956i</v>
      </c>
      <c r="BB101" s="223" t="str">
        <f t="shared" ref="BB101:BB164" ca="1" si="78">IMPRODUCT(O101,IMEXP(COMPLEX(0,-2*PI()*39*B101/Nt_load2)))</f>
        <v>-0.861463627263994+1.22318436804317i</v>
      </c>
      <c r="BC101" s="223" t="str">
        <f t="shared" ref="BC101:BC164" ca="1" si="79">IMPRODUCT(O101,IMEXP(COMPLEX(0,-2*PI()*40*B101/Nt_load2)))</f>
        <v>-0.831185723423762+1.24395734352128i</v>
      </c>
      <c r="BD101" s="223" t="str">
        <f t="shared" ref="BD101:BD164" ca="1" si="80">IMPRODUCT(O101,IMEXP(COMPLEX(0,-2*PI()*41*B101/Nt_load2)))</f>
        <v>-0.800407144383774+1.26398100561022i</v>
      </c>
      <c r="BE101" s="223" t="str">
        <f t="shared" ref="BE101:BE164" ca="1" si="81">IMPRODUCT(O101,IMEXP(COMPLEX(0,-2*PI()*42*B101/Nt_load2)))</f>
        <v>-0.769146430009159+1.28324329280467i</v>
      </c>
      <c r="BF101" s="223" t="str">
        <f t="shared" ref="BF101:BF164" ca="1" si="82">IMPRODUCT(O101,IMEXP(COMPLEX(0,-2*PI()*43*B101/Nt_load2)))</f>
        <v>-0.737422410585347+1.30173260222309i</v>
      </c>
      <c r="BG101" s="223" t="str">
        <f t="shared" ref="BG101:BG164" ca="1" si="83">IMPRODUCT(O101,IMEXP(COMPLEX(0,-2*PI()*44*B101/Nt_load2)))</f>
        <v>-0.705254195475397+1.31943779659685i</v>
      </c>
      <c r="BH101" s="223" t="str">
        <f t="shared" ref="BH101:BH164" ca="1" si="84">IMPRODUCT(O101,IMEXP(COMPLEX(0,-2*PI()*45*B101/Nt_load2)))</f>
        <v>-0.672661161609245+1.3363482109789i</v>
      </c>
      <c r="BI101" s="223" t="str">
        <f t="shared" ref="BI101:BI164" ca="1" si="85">IMPRODUCT(O101,IMEXP(COMPLEX(0,-2*PI()*46*B101/Nt_load2)))</f>
        <v>-0.639662941811761+1.35245365916793i</v>
      </c>
      <c r="BJ101" s="223" t="str">
        <f t="shared" ref="BJ101:BJ164" ca="1" si="86">IMPRODUCT(O101,IMEXP(COMPLEX(0,-2*PI()*47*B101/Nt_load2)))</f>
        <v>-0.606279412976667+1.36774443984418i</v>
      </c>
      <c r="BK101" s="223" t="str">
        <f t="shared" ref="BK101:BK164" ca="1" si="87">IMPRODUCT(O101,IMEXP(COMPLEX(0,-2*PI()*48*B101/Nt_load2)))</f>
        <v>-0.572530684093444+1.38221134241313i</v>
      </c>
      <c r="BL101" s="223" t="str">
        <f t="shared" ref="BL101:BL164" ca="1" si="88">IMPRODUCT(O101,IMEXP(COMPLEX(0,-2*PI()*49*B101/Nt_load2)))</f>
        <v>-0.538437084134424+1.39584565255362i</v>
      </c>
      <c r="BM101" s="223" t="str">
        <f t="shared" ref="BM101:BM164" ca="1" si="89">IMPRODUCT(O101,IMEXP(COMPLEX(0,-2*PI()*50*B101/Nt_load2)))</f>
        <v>-0.504019149809381+1.40863915746704i</v>
      </c>
      <c r="BN101" s="223" t="str">
        <f t="shared" ref="BN101:BN164" ca="1" si="90">IMPRODUCT(O101,IMEXP(COMPLEX(0,-2*PI()*51*B101/Nt_load2)))</f>
        <v>-0.469297613194983+1.42058415082441i</v>
      </c>
      <c r="BO101" s="223" t="str">
        <f t="shared" ref="BO101:BO164" ca="1" si="91">IMPRODUCT(O101,IMEXP(COMPLEX(0,-2*PI()*52*B101/Nt_load2)))</f>
        <v>-0.434293389246564+1.43167343740839i</v>
      </c>
      <c r="BP101" s="223" t="str">
        <f t="shared" ref="BP101:BP164" ca="1" si="92">IMPRODUCT(O101,IMEXP(COMPLEX(0,-2*PI()*53*B101/Nt_load2)))</f>
        <v>-0.399027563199738+1.44190033744739i</v>
      </c>
      <c r="BQ101" s="223" t="str">
        <f t="shared" ref="BQ101:BQ164" ca="1" si="93">IMPRODUCT(O101,IMEXP(COMPLEX(0,-2*PI()*54*B101/Nt_load2)))</f>
        <v>-0.363521377869443+1.45125869063924i</v>
      </c>
      <c r="BR101" s="223" t="str">
        <f t="shared" ref="BR101:BR164" ca="1" si="94">IMPRODUCT(O101,IMEXP(COMPLEX(0,-2*PI()*55*B101/Nt_load2)))</f>
        <v>-0.327796220854059+1.4597428598619i</v>
      </c>
      <c r="BS101" s="223" t="str">
        <f t="shared" ref="BS101:BS164" ca="1" si="95">IMPRODUCT(O101,IMEXP(COMPLEX(0,-2*PI()*56*B101/Nt_load2)))</f>
        <v>-0.291873611652323+1.46734773456909i</v>
      </c>
      <c r="BT101" s="223" t="str">
        <f t="shared" ref="BT101:BT164" ca="1" si="96">IMPRODUCT(O101,IMEXP(COMPLEX(0,-2*PI()*57*B101/Nt_load2)))</f>
        <v>-0.255775188700784+1.47406873386864i</v>
      </c>
      <c r="BU101" s="223" t="str">
        <f t="shared" ref="BU101:BU164" ca="1" si="97">IMPRODUCT(O101,IMEXP(COMPLEX(0,-2*PI()*58*B101/Nt_load2)))</f>
        <v>-0.219522696339608+1.47990180928189i</v>
      </c>
      <c r="BV101" s="223" t="str">
        <f t="shared" ref="BV101:BV164" ca="1" si="98">IMPRODUCT(O101,IMEXP(COMPLEX(0,-2*PI()*59*B101/Nt_load2)))</f>
        <v>-0.183137971714655+1.48484344718231i</v>
      </c>
      <c r="BW101" s="223" t="str">
        <f t="shared" ref="BW101:BW164" ca="1" si="99">IMPRODUCT(O101,IMEXP(COMPLEX(0,-2*PI()*60*B101/Nt_load2)))</f>
        <v>-0.146642931623509+1.48889067091203i</v>
      </c>
      <c r="BX101" s="223" t="str">
        <f t="shared" ref="BX101:BX164" ca="1" si="100">IMPRODUCT(O101,IMEXP(COMPLEX(0,-2*PI()*61*B101/Nt_load2)))</f>
        <v>-0.110059559313686+1.4920410425748i</v>
      </c>
      <c r="BY101" s="223" t="str">
        <f t="shared" ref="BY101:BY164" ca="1" si="101">IMPRODUCT(O101,IMEXP(COMPLEX(0,-2*PI()*62*B101/Nt_load2)))</f>
        <v>-0.0734098912407249+1.49429266450453i</v>
      </c>
      <c r="BZ101" s="223" t="str">
        <f t="shared" ref="BZ101:BZ164" ca="1" si="102">IMPRODUCT(O101,IMEXP(COMPLEX(0,-2*PI()*63*B101/Nt_load2)))</f>
        <v>-0.0367160037942529+1.49564418040836i</v>
      </c>
      <c r="CA101" s="223" t="str">
        <f t="shared" ref="CA101:CA164" ca="1" si="103">IMPRODUCT(O101,IMEXP(COMPLEX(0,-2*PI()*64*B101/Nt_load2)))</f>
        <v>5.22354946595772E-15+1.49609477618365i</v>
      </c>
      <c r="CB101" s="223" t="str">
        <f t="shared" ref="CB101:CB164" ca="1" si="104">IMPRODUCT(O101,IMEXP(COMPLEX(0,-2*PI()*65*B101/Nt_load2)))</f>
        <v>0.0367160037942631+1.49564418040836i</v>
      </c>
      <c r="CC101" s="223" t="str">
        <f t="shared" ref="CC101:CC164" ca="1" si="105">IMPRODUCT(O101,IMEXP(COMPLEX(0,-2*PI()*66*B101/Nt_load2)))</f>
        <v>0.0734098912407351+1.49429266450452i</v>
      </c>
      <c r="CD101" s="223" t="str">
        <f t="shared" ref="CD101:CD164" ca="1" si="106">IMPRODUCT(O101,IMEXP(COMPLEX(0,-2*PI()*67*B101/Nt_load2)))</f>
        <v>0.110059559313696+1.4920410425748i</v>
      </c>
      <c r="CE101" s="223" t="str">
        <f t="shared" ref="CE101:CE164" ca="1" si="107">IMPRODUCT(O101,IMEXP(COMPLEX(0,-2*PI()*68*B101/Nt_load2)))</f>
        <v>0.146642931623519+1.48889067091203i</v>
      </c>
      <c r="CF101" s="223" t="str">
        <f t="shared" ref="CF101:CF164" ca="1" si="108">IMPRODUCT(O101,IMEXP(COMPLEX(0,-2*PI()*69*B101/Nt_load2)))</f>
        <v>0.183137971714664+1.48484344718231i</v>
      </c>
      <c r="CG101" s="223" t="str">
        <f t="shared" ref="CG101:CG164" ca="1" si="109">IMPRODUCT(O101,IMEXP(COMPLEX(0,-2*PI()*70*B101/Nt_load2)))</f>
        <v>0.219522696339619+1.47990180928188i</v>
      </c>
      <c r="CH101" s="223" t="str">
        <f t="shared" ref="CH101:CH164" ca="1" si="110">IMPRODUCT(O101,IMEXP(COMPLEX(0,-2*PI()*71*B101/Nt_load2)))</f>
        <v>0.25577518870078+1.47406873386864i</v>
      </c>
      <c r="CI101" s="223" t="str">
        <f t="shared" ref="CI101:CI164" ca="1" si="111">IMPRODUCT(O101,IMEXP(COMPLEX(0,-2*PI()*72*B101/Nt_load2)))</f>
        <v>0.291873611652317+1.46734773456909i</v>
      </c>
      <c r="CJ101" s="223" t="str">
        <f t="shared" ref="CJ101:CJ164" ca="1" si="112">IMPRODUCT(O101,IMEXP(COMPLEX(0,-2*PI()*73*B101/Nt_load2)))</f>
        <v>0.327796220854054+1.4597428598619i</v>
      </c>
      <c r="CK101" s="223" t="str">
        <f t="shared" ref="CK101:CK164" ca="1" si="113">IMPRODUCT(O101,IMEXP(COMPLEX(0,-2*PI()*74*B101/Nt_load2)))</f>
        <v>0.363521377869439+1.45125869063924i</v>
      </c>
      <c r="CL101" s="223" t="str">
        <f t="shared" ref="CL101:CL164" ca="1" si="114">IMPRODUCT(O101,IMEXP(COMPLEX(0,-2*PI()*75*B101/Nt_load2)))</f>
        <v>0.399027563199733+1.44190033744739i</v>
      </c>
      <c r="CM101" s="223" t="str">
        <f t="shared" ref="CM101:CM164" ca="1" si="115">IMPRODUCT(O101,IMEXP(COMPLEX(0,-2*PI()*76*B101/Nt_load2)))</f>
        <v>0.434293389246559+1.43167343740839i</v>
      </c>
      <c r="CN101" s="223" t="str">
        <f t="shared" ref="CN101:CN164" ca="1" si="116">IMPRODUCT(O101,IMEXP(COMPLEX(0,-2*PI()*77*B101/Nt_load2)))</f>
        <v>0.469297613194977+1.42058415082441i</v>
      </c>
      <c r="CO101" s="223" t="str">
        <f t="shared" ref="CO101:CO164" ca="1" si="117">IMPRODUCT(O101,IMEXP(COMPLEX(0,-2*PI()*78*B101/Nt_load2)))</f>
        <v>0.504019149809376+1.40863915746704i</v>
      </c>
      <c r="CP101" s="223" t="str">
        <f t="shared" ref="CP101:CP164" ca="1" si="118">IMPRODUCT(O101,IMEXP(COMPLEX(0,-2*PI()*79*B101/Nt_load2)))</f>
        <v>0.53843708413442+1.39584565255362i</v>
      </c>
      <c r="CQ101" s="223" t="str">
        <f t="shared" ref="CQ101:CQ164" ca="1" si="119">IMPRODUCT(O101,IMEXP(COMPLEX(0,-2*PI()*80*B101/Nt_load2)))</f>
        <v>0.572530684093439+1.38221134241313i</v>
      </c>
      <c r="CR101" s="223" t="str">
        <f t="shared" ref="CR101:CR164" ca="1" si="120">IMPRODUCT(O101,IMEXP(COMPLEX(0,-2*PI()*81*B101/Nt_load2)))</f>
        <v>0.606279412976663+1.36774443984418i</v>
      </c>
      <c r="CS101" s="223" t="str">
        <f t="shared" ref="CS101:CS164" ca="1" si="121">IMPRODUCT(O101,IMEXP(COMPLEX(0,-2*PI()*82*B101/Nt_load2)))</f>
        <v>0.639662941811756+1.35245365916794i</v>
      </c>
      <c r="CT101" s="223" t="str">
        <f t="shared" ref="CT101:CT164" ca="1" si="122">IMPRODUCT(O101,IMEXP(COMPLEX(0,-2*PI()*83*B101/Nt_load2)))</f>
        <v>0.67266116160924+1.3363482109789i</v>
      </c>
      <c r="CU101" s="223" t="str">
        <f t="shared" ref="CU101:CU164" ca="1" si="123">IMPRODUCT(O101,IMEXP(COMPLEX(0,-2*PI()*84*B101/Nt_load2)))</f>
        <v>0.705254195475392+1.31943779659686i</v>
      </c>
      <c r="CV101" s="223" t="str">
        <f t="shared" ref="CV101:CV164" ca="1" si="124">IMPRODUCT(O101,IMEXP(COMPLEX(0,-2*PI()*85*B101/Nt_load2)))</f>
        <v>0.737422410585342+1.3017326022231i</v>
      </c>
      <c r="CW101" s="223" t="str">
        <f t="shared" ref="CW101:CW164" ca="1" si="125">IMPRODUCT(O101,IMEXP(COMPLEX(0,-2*PI()*86*B101/Nt_load2)))</f>
        <v>0.769146430009157+1.28324329280467i</v>
      </c>
      <c r="CX101" s="223" t="str">
        <f t="shared" ref="CX101:CX164" ca="1" si="126">IMPRODUCT(O101,IMEXP(COMPLEX(0,-2*PI()*87*B101/Nt_load2)))</f>
        <v>0.80040714438377+1.26398100561022i</v>
      </c>
      <c r="CY101" s="223" t="str">
        <f t="shared" ref="CY101:CY164" ca="1" si="127">IMPRODUCT(O101,IMEXP(COMPLEX(0,-2*PI()*88*B101/Nt_load2)))</f>
        <v>0.831185723423757+1.24395734352129i</v>
      </c>
      <c r="CZ101" s="223" t="str">
        <f t="shared" ref="CZ101:CZ164" ca="1" si="128">IMPRODUCT(O101,IMEXP(COMPLEX(0,-2*PI()*89*B101/Nt_load2)))</f>
        <v>0.861463627263991+1.22318436804317i</v>
      </c>
      <c r="DA101" s="223" t="str">
        <f t="shared" ref="DA101:DA164" ca="1" si="129">IMPRODUCT(O101,IMEXP(COMPLEX(0,-2*PI()*90*B101/Nt_load2)))</f>
        <v>0.891222617627359+1.20167459203956i</v>
      </c>
      <c r="DB101" s="223" t="str">
        <f t="shared" ref="DB101:DB164" ca="1" si="130">IMPRODUCT(O101,IMEXP(COMPLEX(0,-2*PI()*91*B101/Nt_load2)))</f>
        <v>0.920444768810831+1.17944097219521i</v>
      </c>
      <c r="DC101" s="223" t="str">
        <f t="shared" ref="DC101:DC164" ca="1" si="131">IMPRODUCT(O101,IMEXP(COMPLEX(0,-2*PI()*92*B101/Nt_load2)))</f>
        <v>0.949112478483217+1.15649690121135i</v>
      </c>
      <c r="DD101" s="223" t="str">
        <f t="shared" ref="DD101:DD164" ca="1" si="132">IMPRODUCT(O101,IMEXP(COMPLEX(0,-2*PI()*93*B101/Nt_load2)))</f>
        <v>0.977208478288166+1.1328561997384i</v>
      </c>
      <c r="DE101" s="223" t="str">
        <f t="shared" ref="DE101:DE164" ca="1" si="133">IMPRODUCT(O101,IMEXP(COMPLEX(0,-2*PI()*94*B101/Nt_load2)))</f>
        <v>1.00471584424597+1.10853310805096i</v>
      </c>
      <c r="DF101" s="223" t="str">
        <f t="shared" ref="DF101:DF164" ca="1" si="134">IMPRODUCT(O101,IMEXP(COMPLEX(0,-2*PI()*95*B101/Nt_load2)))</f>
        <v>1.03161800694795+1.08354227746994i</v>
      </c>
      <c r="DG101" s="223" t="str">
        <f t="shared" ref="DG101:DG164" ca="1" si="135">IMPRODUCT(O101,IMEXP(COMPLEX(0,-2*PI()*96*B101/Nt_load2)))</f>
        <v>1.05789876153722+1.05789876153724i</v>
      </c>
      <c r="DH101" s="223" t="str">
        <f t="shared" ref="DH101:DH164" ca="1" si="136">IMPRODUCT(O101,IMEXP(COMPLEX(0,-2*PI()*97*B101/Nt_load2)))</f>
        <v>1.08354227746994+1.03161800694795i</v>
      </c>
      <c r="DI101" s="223" t="str">
        <f t="shared" ref="DI101:DI164" ca="1" si="137">IMPRODUCT(O101,IMEXP(COMPLEX(0,-2*PI()*98*B101/Nt_load2)))</f>
        <v>1.10853310805096+1.00471584424597i</v>
      </c>
      <c r="DJ101" s="223" t="str">
        <f t="shared" ref="DJ101:DJ164" ca="1" si="138">IMPRODUCT(O101,IMEXP(COMPLEX(0,-2*PI()*99*B101/Nt_load2)))</f>
        <v>1.1328561997384+0.977208478288166i</v>
      </c>
      <c r="DK101" s="223" t="str">
        <f t="shared" ref="DK101:DK164" ca="1" si="139">IMPRODUCT(O101,IMEXP(COMPLEX(0,-2*PI()*100*B101/Nt_load2)))</f>
        <v>1.15649690121135+0.949112478483216i</v>
      </c>
      <c r="DL101" s="223" t="str">
        <f t="shared" ref="DL101:DL164" ca="1" si="140">IMPRODUCT(O101,IMEXP(COMPLEX(0,-2*PI()*101*B101/Nt_load2)))</f>
        <v>1.17944097219521+0.920444768810831i</v>
      </c>
      <c r="DM101" s="223" t="str">
        <f t="shared" ref="DM101:DM164" ca="1" si="141">IMPRODUCT(O101,IMEXP(COMPLEX(0,-2*PI()*102*B101/Nt_load2)))</f>
        <v>1.20167459203956+0.89122261762736i</v>
      </c>
      <c r="DN101" s="223" t="str">
        <f t="shared" ref="DN101:DN164" ca="1" si="142">IMPRODUCT(O101,IMEXP(COMPLEX(0,-2*PI()*103*B101/Nt_load2)))</f>
        <v>1.22318436804317+0.861463627263991i</v>
      </c>
      <c r="DO101" s="223" t="str">
        <f t="shared" ref="DO101:DO164" ca="1" si="143">IMPRODUCT(O101,IMEXP(COMPLEX(0,-2*PI()*104*B101/Nt_load2)))</f>
        <v>1.24395734352129+0.831185723423757i</v>
      </c>
      <c r="DP101" s="223" t="str">
        <f t="shared" ref="DP101:DP164" ca="1" si="144">IMPRODUCT(O101,IMEXP(COMPLEX(0,-2*PI()*105*B101/Nt_load2)))</f>
        <v>1.26398100561022+0.80040714438377i</v>
      </c>
      <c r="DQ101" s="223" t="str">
        <f t="shared" ref="DQ101:DQ164" ca="1" si="145">IMPRODUCT(O101,IMEXP(COMPLEX(0,-2*PI()*106*B101/Nt_load2)))</f>
        <v>1.28324329280467+0.769146430009155i</v>
      </c>
      <c r="DR101" s="223" t="str">
        <f t="shared" ref="DR101:DR164" ca="1" si="146">IMPRODUCT(O101,IMEXP(COMPLEX(0,-2*PI()*107*B101/Nt_load2)))</f>
        <v>1.3017326022231+0.737422410585342i</v>
      </c>
      <c r="DS101" s="223" t="str">
        <f t="shared" ref="DS101:DS164" ca="1" si="147">IMPRODUCT(O101,IMEXP(COMPLEX(0,-2*PI()*108*B101/Nt_load2)))</f>
        <v>1.31943779659686+0.705254195475392i</v>
      </c>
      <c r="DT101" s="223" t="str">
        <f t="shared" ref="DT101:DT164" ca="1" si="148">IMPRODUCT(O101,IMEXP(COMPLEX(0,-2*PI()*109*B101/Nt_load2)))</f>
        <v>1.3363482109789+0.67266116160924i</v>
      </c>
      <c r="DU101" s="223" t="str">
        <f t="shared" ref="DU101:DU164" ca="1" si="149">IMPRODUCT(O101,IMEXP(COMPLEX(0,-2*PI()*110*B101/Nt_load2)))</f>
        <v>1.35245365916794+0.639662941811756i</v>
      </c>
      <c r="DV101" s="223" t="str">
        <f t="shared" ref="DV101:DV164" ca="1" si="150">IMPRODUCT(O101,IMEXP(COMPLEX(0,-2*PI()*111*B101/Nt_load2)))</f>
        <v>1.36774443984418+0.606279412976663i</v>
      </c>
      <c r="DW101" s="223" t="str">
        <f t="shared" ref="DW101:DW164" ca="1" si="151">IMPRODUCT(O101,IMEXP(COMPLEX(0,-2*PI()*112*B101/Nt_load2)))</f>
        <v>1.38221134241313+0.572530684093439i</v>
      </c>
      <c r="DX101" s="223" t="str">
        <f t="shared" ref="DX101:DX164" ca="1" si="152">IMPRODUCT(O101,IMEXP(COMPLEX(0,-2*PI()*113*B101/Nt_load2)))</f>
        <v>1.39584565255362+0.53843708413442i</v>
      </c>
      <c r="DY101" s="223" t="str">
        <f t="shared" ref="DY101:DY164" ca="1" si="153">IMPRODUCT(O101,IMEXP(COMPLEX(0,-2*PI()*114*B101/Nt_load2)))</f>
        <v>1.40863915746704+0.504019149809375i</v>
      </c>
      <c r="DZ101" s="223" t="str">
        <f t="shared" ref="DZ101:DZ164" ca="1" si="154">IMPRODUCT(O101,IMEXP(COMPLEX(0,-2*PI()*115*B101/Nt_load2)))</f>
        <v>1.42058415082441+0.469297613194977i</v>
      </c>
      <c r="EA101" s="223" t="str">
        <f t="shared" ref="EA101:EA164" ca="1" si="155">IMPRODUCT(O101,IMEXP(COMPLEX(0,-2*PI()*116*B101/Nt_load2)))</f>
        <v>1.43167343740839+0.434293389246558i</v>
      </c>
      <c r="EB101" s="223" t="str">
        <f t="shared" ref="EB101:EB164" ca="1" si="156">IMPRODUCT(O101,IMEXP(COMPLEX(0,-2*PI()*117*B101/Nt_load2)))</f>
        <v>1.44190033744739+0.399027563199733i</v>
      </c>
      <c r="EC101" s="223" t="str">
        <f t="shared" ref="EC101:EC164" ca="1" si="157">IMPRODUCT(O101,IMEXP(COMPLEX(0,-2*PI()*118*B101/Nt_load2)))</f>
        <v>1.45125869063924+0.363521377869437i</v>
      </c>
      <c r="ED101" s="223" t="str">
        <f t="shared" ref="ED101:ED164" ca="1" si="158">IMPRODUCT(O101,IMEXP(COMPLEX(0,-2*PI()*119*B101/Nt_load2)))</f>
        <v>1.4597428598619+0.327796220854053i</v>
      </c>
      <c r="EE101" s="223" t="str">
        <f t="shared" ref="EE101:EE164" ca="1" si="159">IMPRODUCT(O101,IMEXP(COMPLEX(0,-2*PI()*120*B101/Nt_load2)))</f>
        <v>1.46734773456909+0.291873611652317i</v>
      </c>
      <c r="EF101" s="223" t="str">
        <f t="shared" ref="EF101:EF164" ca="1" si="160">IMPRODUCT(O101,IMEXP(COMPLEX(0,-2*PI()*121*B101/Nt_load2)))</f>
        <v>1.47406873386864+0.25577518870078i</v>
      </c>
      <c r="EG101" s="223" t="str">
        <f t="shared" ref="EG101:EG164" ca="1" si="161">IMPRODUCT(O101,IMEXP(COMPLEX(0,-2*PI()*122*B101/Nt_load2)))</f>
        <v>1.47990180928188+0.219522696339619i</v>
      </c>
      <c r="EH101" s="223" t="str">
        <f t="shared" ref="EH101:EH164" ca="1" si="162">IMPRODUCT(O101,IMEXP(COMPLEX(0,-2*PI()*123*B101/Nt_load2)))</f>
        <v>1.48484344718231+0.183137971714664i</v>
      </c>
      <c r="EI101" s="223" t="str">
        <f t="shared" ref="EI101:EI164" ca="1" si="163">IMPRODUCT(O101,IMEXP(COMPLEX(0,-2*PI()*124*B101/Nt_load2)))</f>
        <v>1.48889067091203+0.146642931623519i</v>
      </c>
      <c r="EJ101" s="223" t="str">
        <f t="shared" ref="EJ101:EJ164" ca="1" si="164">IMPRODUCT(O101,IMEXP(COMPLEX(0,-2*PI()*125*B101/Nt_load2)))</f>
        <v>1.4920410425748+0.110059559313696i</v>
      </c>
      <c r="EK101" s="223" t="str">
        <f t="shared" ref="EK101:EK164" ca="1" si="165">IMPRODUCT(O101,IMEXP(COMPLEX(0,-2*PI()*126*B101/Nt_load2)))</f>
        <v>1.49429266450452+0.0734098912407346i</v>
      </c>
      <c r="EL101" s="223" t="str">
        <f t="shared" ref="EL101:EL164" ca="1" si="166">IMPRODUCT(O101,IMEXP(COMPLEX(0,-2*PI()*127*B101/Nt_load2)))</f>
        <v>1.49564418040836+0.036716003794263i</v>
      </c>
      <c r="EM101" s="223" t="str">
        <f t="shared" ref="EM101:EM164" ca="1" si="167">IMPRODUCT(O101,IMEXP(COMPLEX(0,-2*PI()*128*B101/Nt_load2)))</f>
        <v>1.49609477618365+4.83409064945725E-15i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1.17314708445692-2.2388055503836i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-6.80073232754941+1.83807120932252i</v>
      </c>
      <c r="H102" s="229" t="str">
        <f t="shared" si="38"/>
        <v>0.180282555248213-0.33298467932696i</v>
      </c>
      <c r="I102" s="229" t="str">
        <f t="shared" ref="I102:I165" si="174">IMDIV(IMPRODUCT(-1,H102),IMSUM(1,IMPRODUCT(F102,G102,-1)))</f>
        <v>-0.020457529478343-0.00464818337250177i</v>
      </c>
      <c r="J102" s="255" t="str">
        <f ca="1">IMPRODUCT(1/N_FFT2,Q100)</f>
        <v>0.00548426168980363+0.0000042726104748125i</v>
      </c>
      <c r="K102" s="254" t="str">
        <f t="shared" ref="K102:K165" ca="1" si="175">IMPRODUCT(I102,J102)</f>
        <v>-0.000112174585309139-0.0000255792610517316i</v>
      </c>
      <c r="M102" s="258"/>
      <c r="N102" s="246">
        <f t="shared" ref="N102:N164" ca="1" si="176">Ioutput2+O102</f>
        <v>5.5039084864145504</v>
      </c>
      <c r="O102" s="223">
        <f t="shared" ca="1" si="39"/>
        <v>-1.4960915135854493</v>
      </c>
      <c r="P102" s="223" t="str">
        <f t="shared" ca="1" si="40"/>
        <v>-1.49428940583627+0.0734097311526247i</v>
      </c>
      <c r="Q102" s="223" t="str">
        <f t="shared" ca="1" si="41"/>
        <v>-1.48888742402413+0.14664261183297i</v>
      </c>
      <c r="R102" s="223" t="str">
        <f t="shared" ca="1" si="42"/>
        <v>-1.47989858199638+0.219522217617034i</v>
      </c>
      <c r="S102" s="223" t="str">
        <f t="shared" ca="1" si="43"/>
        <v>-1.4673445346608+0.291872975150982i</v>
      </c>
      <c r="T102" s="223" t="str">
        <f t="shared" ca="1" si="44"/>
        <v>-1.45125552581702+0.363520585122739i</v>
      </c>
      <c r="U102" s="223" t="str">
        <f t="shared" ca="1" si="45"/>
        <v>-1.43167031529657+0.434292442164292i</v>
      </c>
      <c r="V102" s="223" t="str">
        <f t="shared" ca="1" si="46"/>
        <v>-1.40863608558706+0.504018050673147i</v>
      </c>
      <c r="W102" s="223" t="str">
        <f t="shared" ca="1" si="47"/>
        <v>-1.38220832816543+0.572529435551162i</v>
      </c>
      <c r="X102" s="223" t="str">
        <f t="shared" ca="1" si="48"/>
        <v>-1.35245070981409+0.639661546871279i</v>
      </c>
      <c r="Y102" s="223" t="str">
        <f t="shared" ca="1" si="49"/>
        <v>-1.31943491924212+0.705252657497248i</v>
      </c>
      <c r="Z102" s="223" t="str">
        <f t="shared" ca="1" si="50"/>
        <v>-1.28324049438085+0.769144752698471i</v>
      </c>
      <c r="AA102" s="223" t="str">
        <f t="shared" ca="1" si="51"/>
        <v>-1.24395463077002+0.831183910821317i</v>
      </c>
      <c r="AB102" s="223" t="str">
        <f t="shared" ca="1" si="52"/>
        <v>-1.20167197149611+0.891220674099885i</v>
      </c>
      <c r="AC102" s="223" t="str">
        <f t="shared" ca="1" si="53"/>
        <v>-1.15649437918883+0.949110408712832i</v>
      </c>
      <c r="AD102" s="223" t="str">
        <f t="shared" ca="1" si="54"/>
        <v>-1.10853069062514+1.00471365321894i</v>
      </c>
      <c r="AE102" s="223" t="str">
        <f t="shared" ca="1" si="55"/>
        <v>-1.05789645453192+1.05789645453192i</v>
      </c>
      <c r="AF102" s="223" t="str">
        <f t="shared" ca="1" si="56"/>
        <v>-1.00471365321894+1.10853069062514i</v>
      </c>
      <c r="AG102" s="223" t="str">
        <f t="shared" ca="1" si="57"/>
        <v>-0.949110408712833+1.15649437918883i</v>
      </c>
      <c r="AH102" s="223" t="str">
        <f t="shared" ca="1" si="58"/>
        <v>-0.891220674099884+1.20167197149611i</v>
      </c>
      <c r="AI102" s="223" t="str">
        <f t="shared" ca="1" si="59"/>
        <v>-0.831183910821319+1.24395463077002i</v>
      </c>
      <c r="AJ102" s="223" t="str">
        <f t="shared" ca="1" si="60"/>
        <v>-0.769144752698471+1.28324049438085i</v>
      </c>
      <c r="AK102" s="223" t="str">
        <f t="shared" ca="1" si="61"/>
        <v>-0.705252657497251+1.31943491924212i</v>
      </c>
      <c r="AL102" s="223" t="str">
        <f t="shared" ca="1" si="62"/>
        <v>-0.639661546871282+1.35245070981409i</v>
      </c>
      <c r="AM102" s="223" t="str">
        <f t="shared" ca="1" si="63"/>
        <v>-0.572529435551165+1.38220832816543i</v>
      </c>
      <c r="AN102" s="223" t="str">
        <f t="shared" ca="1" si="64"/>
        <v>-0.504018050673151+1.40863608558706i</v>
      </c>
      <c r="AO102" s="223" t="str">
        <f t="shared" ca="1" si="65"/>
        <v>-0.434292442164298+1.43167031529657i</v>
      </c>
      <c r="AP102" s="223" t="str">
        <f t="shared" ca="1" si="66"/>
        <v>-0.363520585122745+1.45125552581701i</v>
      </c>
      <c r="AQ102" s="223" t="str">
        <f t="shared" ca="1" si="67"/>
        <v>-0.291872975150989+1.4673445346608i</v>
      </c>
      <c r="AR102" s="223" t="str">
        <f t="shared" ca="1" si="68"/>
        <v>-0.291872975150989+1.4673445346608i</v>
      </c>
      <c r="AS102" s="223" t="str">
        <f t="shared" ca="1" si="69"/>
        <v>-0.146642611832963+1.48888742402413i</v>
      </c>
      <c r="AT102" s="223" t="str">
        <f t="shared" ca="1" si="70"/>
        <v>-0.0734097311526189+1.49428940583627i</v>
      </c>
      <c r="AU102" s="223" t="str">
        <f t="shared" ca="1" si="71"/>
        <v>5.22353807473882E-15+1.49609151358545i</v>
      </c>
      <c r="AV102" s="223" t="str">
        <f t="shared" ca="1" si="72"/>
        <v>0.073409731152629+1.49428940583627i</v>
      </c>
      <c r="AW102" s="223" t="str">
        <f t="shared" ca="1" si="73"/>
        <v>0.146642611832973+1.48888742402413i</v>
      </c>
      <c r="AX102" s="223" t="str">
        <f t="shared" ca="1" si="74"/>
        <v>0.219522217617037+1.47989858199638i</v>
      </c>
      <c r="AY102" s="223" t="str">
        <f t="shared" ca="1" si="75"/>
        <v>0.291872975150983+1.4673445346608i</v>
      </c>
      <c r="AZ102" s="223" t="str">
        <f t="shared" ca="1" si="76"/>
        <v>0.363520585122741+1.45125552581702i</v>
      </c>
      <c r="BA102" s="223" t="str">
        <f t="shared" ca="1" si="77"/>
        <v>0.434292442164293+1.43167031529657i</v>
      </c>
      <c r="BB102" s="223" t="str">
        <f t="shared" ca="1" si="78"/>
        <v>0.504018050673147+1.40863608558706i</v>
      </c>
      <c r="BC102" s="223" t="str">
        <f t="shared" ca="1" si="79"/>
        <v>0.572529435551161+1.38220832816543i</v>
      </c>
      <c r="BD102" s="223" t="str">
        <f t="shared" ca="1" si="80"/>
        <v>0.639661546871277+1.35245070981409i</v>
      </c>
      <c r="BE102" s="223" t="str">
        <f t="shared" ca="1" si="81"/>
        <v>0.705252657497246+1.31943491924213i</v>
      </c>
      <c r="BF102" s="223" t="str">
        <f t="shared" ca="1" si="82"/>
        <v>0.769144752698468+1.28324049438085i</v>
      </c>
      <c r="BG102" s="223" t="str">
        <f t="shared" ca="1" si="83"/>
        <v>0.831183910821314+1.24395463077002i</v>
      </c>
      <c r="BH102" s="223" t="str">
        <f t="shared" ca="1" si="84"/>
        <v>0.891220674099879+1.20167197149611i</v>
      </c>
      <c r="BI102" s="223" t="str">
        <f t="shared" ca="1" si="85"/>
        <v>0.949110408712829+1.15649437918883i</v>
      </c>
      <c r="BJ102" s="223" t="str">
        <f t="shared" ca="1" si="86"/>
        <v>1.00471365321893+1.10853069062515i</v>
      </c>
      <c r="BK102" s="223" t="str">
        <f t="shared" ca="1" si="87"/>
        <v>1.05789645453191+1.05789645453192i</v>
      </c>
      <c r="BL102" s="223" t="str">
        <f t="shared" ca="1" si="88"/>
        <v>1.10853069062515+1.00471365321893i</v>
      </c>
      <c r="BM102" s="223" t="str">
        <f t="shared" ca="1" si="89"/>
        <v>1.15649437918884+0.949110408712827i</v>
      </c>
      <c r="BN102" s="223" t="str">
        <f t="shared" ca="1" si="90"/>
        <v>1.20167197149611+0.891220674099881i</v>
      </c>
      <c r="BO102" s="223" t="str">
        <f t="shared" ca="1" si="91"/>
        <v>1.24395463077002+0.831183910821314i</v>
      </c>
      <c r="BP102" s="223" t="str">
        <f t="shared" ca="1" si="92"/>
        <v>1.28324049438085+0.769144752698466i</v>
      </c>
      <c r="BQ102" s="223" t="str">
        <f t="shared" ca="1" si="93"/>
        <v>1.31943491924213+0.705252657497246i</v>
      </c>
      <c r="BR102" s="223" t="str">
        <f t="shared" ca="1" si="94"/>
        <v>1.35245070981409+0.639661546871277i</v>
      </c>
      <c r="BS102" s="223" t="str">
        <f t="shared" ca="1" si="95"/>
        <v>1.38220832816543+0.572529435551161i</v>
      </c>
      <c r="BT102" s="223" t="str">
        <f t="shared" ca="1" si="96"/>
        <v>1.40863608558706+0.504018050673145i</v>
      </c>
      <c r="BU102" s="223" t="str">
        <f t="shared" ca="1" si="97"/>
        <v>1.43167031529657+0.434292442164292i</v>
      </c>
      <c r="BV102" s="223" t="str">
        <f t="shared" ca="1" si="98"/>
        <v>1.45125552581702+0.363520585122739i</v>
      </c>
      <c r="BW102" s="223" t="str">
        <f t="shared" ca="1" si="99"/>
        <v>1.4673445346608+0.291872975150983i</v>
      </c>
      <c r="BX102" s="223" t="str">
        <f t="shared" ca="1" si="100"/>
        <v>1.47989858199638+0.219522217617037i</v>
      </c>
      <c r="BY102" s="223" t="str">
        <f t="shared" ca="1" si="101"/>
        <v>1.48888742402413+0.146642611832973i</v>
      </c>
      <c r="BZ102" s="223" t="str">
        <f t="shared" ca="1" si="102"/>
        <v>1.49428940583627+0.0734097311526286i</v>
      </c>
      <c r="CA102" s="223" t="str">
        <f t="shared" ca="1" si="103"/>
        <v>1.49609151358545+4.83408010754794E-15i</v>
      </c>
      <c r="CB102" s="223" t="str">
        <f t="shared" ca="1" si="104"/>
        <v>1.49428940583627-0.073409731152619i</v>
      </c>
      <c r="CC102" s="223" t="str">
        <f t="shared" ca="1" si="105"/>
        <v>1.48888742402413-0.146642611832963i</v>
      </c>
      <c r="CD102" s="223" t="str">
        <f t="shared" ca="1" si="106"/>
        <v>1.47989858199638-0.219522217617026i</v>
      </c>
      <c r="CE102" s="223" t="str">
        <f t="shared" ca="1" si="107"/>
        <v>1.4673445346608-0.291872975150989i</v>
      </c>
      <c r="CF102" s="223" t="str">
        <f t="shared" ca="1" si="108"/>
        <v>1.45125552581701-0.363520585122745i</v>
      </c>
      <c r="CG102" s="223" t="str">
        <f t="shared" ca="1" si="109"/>
        <v>1.43167031529657-0.434292442164298i</v>
      </c>
      <c r="CH102" s="223" t="str">
        <f t="shared" ca="1" si="110"/>
        <v>1.40863608558706-0.504018050673151i</v>
      </c>
      <c r="CI102" s="223" t="str">
        <f t="shared" ca="1" si="111"/>
        <v>1.38220832816543-0.572529435551165i</v>
      </c>
      <c r="CJ102" s="223" t="str">
        <f t="shared" ca="1" si="112"/>
        <v>1.35245070981409-0.639661546871282i</v>
      </c>
      <c r="CK102" s="223" t="str">
        <f t="shared" ca="1" si="113"/>
        <v>1.31943491924212-0.705252657497251i</v>
      </c>
      <c r="CL102" s="223" t="str">
        <f t="shared" ca="1" si="114"/>
        <v>1.28324049438085-0.769144752698472i</v>
      </c>
      <c r="CM102" s="223" t="str">
        <f t="shared" ca="1" si="115"/>
        <v>1.24395463077002-0.831183910821319i</v>
      </c>
      <c r="CN102" s="223" t="str">
        <f t="shared" ca="1" si="116"/>
        <v>1.20167197149611-0.891220674099884i</v>
      </c>
      <c r="CO102" s="223" t="str">
        <f t="shared" ca="1" si="117"/>
        <v>1.15649437918883-0.949110408712832i</v>
      </c>
      <c r="CP102" s="223" t="str">
        <f t="shared" ca="1" si="118"/>
        <v>1.10853069062514-1.00471365321894i</v>
      </c>
      <c r="CQ102" s="223" t="str">
        <f t="shared" ca="1" si="119"/>
        <v>1.05789645453192-1.05789645453191i</v>
      </c>
      <c r="CR102" s="223" t="str">
        <f t="shared" ca="1" si="120"/>
        <v>1.00471365321894-1.10853069062514i</v>
      </c>
      <c r="CS102" s="223" t="str">
        <f t="shared" ca="1" si="121"/>
        <v>0.949110408712835-1.15649437918883i</v>
      </c>
      <c r="CT102" s="223" t="str">
        <f t="shared" ca="1" si="122"/>
        <v>0.891220674099888-1.20167197149611i</v>
      </c>
      <c r="CU102" s="223" t="str">
        <f t="shared" ca="1" si="123"/>
        <v>0.831183910821322-1.24395463077002i</v>
      </c>
      <c r="CV102" s="223" t="str">
        <f t="shared" ca="1" si="124"/>
        <v>0.769144752698477-1.28324049438085i</v>
      </c>
      <c r="CW102" s="223" t="str">
        <f t="shared" ca="1" si="125"/>
        <v>0.705252657497255-1.31943491924212i</v>
      </c>
      <c r="CX102" s="223" t="str">
        <f t="shared" ca="1" si="126"/>
        <v>0.639661546871286-1.35245070981409i</v>
      </c>
      <c r="CY102" s="223" t="str">
        <f t="shared" ca="1" si="127"/>
        <v>0.572529435551155-1.38220832816543i</v>
      </c>
      <c r="CZ102" s="223" t="str">
        <f t="shared" ca="1" si="128"/>
        <v>0.504018050673142-1.40863608558706i</v>
      </c>
      <c r="DA102" s="223" t="str">
        <f t="shared" ca="1" si="129"/>
        <v>0.434292442164287-1.43167031529657i</v>
      </c>
      <c r="DB102" s="223" t="str">
        <f t="shared" ca="1" si="130"/>
        <v>0.363520585122736-1.45125552581702i</v>
      </c>
      <c r="DC102" s="223" t="str">
        <f t="shared" ca="1" si="131"/>
        <v>0.291872975150979-1.4673445346608i</v>
      </c>
      <c r="DD102" s="223" t="str">
        <f t="shared" ca="1" si="132"/>
        <v>0.219522217617031-1.47989858199638i</v>
      </c>
      <c r="DE102" s="223" t="str">
        <f t="shared" ca="1" si="133"/>
        <v>0.146642611832968-1.48888742402413i</v>
      </c>
      <c r="DF102" s="223" t="str">
        <f t="shared" ca="1" si="134"/>
        <v>0.0734097311526233-1.49428940583627i</v>
      </c>
      <c r="DG102" s="223" t="str">
        <f t="shared" ca="1" si="135"/>
        <v>2.74940130940667E-16-1.49609151358545i</v>
      </c>
      <c r="DH102" s="223" t="str">
        <f t="shared" ca="1" si="136"/>
        <v>-0.0734097311526243-1.49428940583627i</v>
      </c>
      <c r="DI102" s="223" t="str">
        <f t="shared" ca="1" si="137"/>
        <v>-0.146642611832969-1.48888742402413i</v>
      </c>
      <c r="DJ102" s="223" t="str">
        <f t="shared" ca="1" si="138"/>
        <v>-0.219522217617031-1.47989858199638i</v>
      </c>
      <c r="DK102" s="223" t="str">
        <f t="shared" ca="1" si="139"/>
        <v>-0.29187297515098-1.4673445346608i</v>
      </c>
      <c r="DL102" s="223" t="str">
        <f t="shared" ca="1" si="140"/>
        <v>-0.363520585122735-1.45125552581702i</v>
      </c>
      <c r="DM102" s="223" t="str">
        <f t="shared" ca="1" si="141"/>
        <v>-0.434292442164287-1.43167031529657i</v>
      </c>
      <c r="DN102" s="223" t="str">
        <f t="shared" ca="1" si="142"/>
        <v>-0.504018050673142-1.40863608558706i</v>
      </c>
      <c r="DO102" s="223" t="str">
        <f t="shared" ca="1" si="143"/>
        <v>-0.572529435551156-1.38220832816543i</v>
      </c>
      <c r="DP102" s="223" t="str">
        <f t="shared" ca="1" si="144"/>
        <v>-0.639661546871273-1.3524507098141i</v>
      </c>
      <c r="DQ102" s="223" t="str">
        <f t="shared" ca="1" si="145"/>
        <v>-0.705252657497242-1.31943491924213i</v>
      </c>
      <c r="DR102" s="223" t="str">
        <f t="shared" ca="1" si="146"/>
        <v>-0.769144752698475-1.28324049438085i</v>
      </c>
      <c r="DS102" s="223" t="str">
        <f t="shared" ca="1" si="147"/>
        <v>-0.831183910821323-1.24395463077002i</v>
      </c>
      <c r="DT102" s="223" t="str">
        <f t="shared" ca="1" si="148"/>
        <v>-0.891220674099888-1.20167197149611i</v>
      </c>
      <c r="DU102" s="223" t="str">
        <f t="shared" ca="1" si="149"/>
        <v>-0.949110408712836-1.15649437918883i</v>
      </c>
      <c r="DV102" s="223" t="str">
        <f t="shared" ca="1" si="150"/>
        <v>-1.00471365321894-1.10853069062514i</v>
      </c>
      <c r="DW102" s="223" t="str">
        <f t="shared" ca="1" si="151"/>
        <v>-1.05789645453192-1.05789645453191i</v>
      </c>
      <c r="DX102" s="223" t="str">
        <f t="shared" ca="1" si="152"/>
        <v>-1.10853069062514-1.00471365321894i</v>
      </c>
      <c r="DY102" s="223" t="str">
        <f t="shared" ca="1" si="153"/>
        <v>-1.15649437918883-0.949110408712832i</v>
      </c>
      <c r="DZ102" s="223" t="str">
        <f t="shared" ca="1" si="154"/>
        <v>-1.20167197149611-0.891220674099884i</v>
      </c>
      <c r="EA102" s="223" t="str">
        <f t="shared" ca="1" si="155"/>
        <v>-1.24395463077002-0.831183910821317i</v>
      </c>
      <c r="EB102" s="223" t="str">
        <f t="shared" ca="1" si="156"/>
        <v>-1.28324049438085-0.769144752698472i</v>
      </c>
      <c r="EC102" s="223" t="str">
        <f t="shared" ca="1" si="157"/>
        <v>-1.31943491924212-0.705252657497251i</v>
      </c>
      <c r="ED102" s="223" t="str">
        <f t="shared" ca="1" si="158"/>
        <v>-1.35245070981409-0.63966154687128i</v>
      </c>
      <c r="EE102" s="223" t="str">
        <f t="shared" ca="1" si="159"/>
        <v>-1.38220832816543-0.572529435551165i</v>
      </c>
      <c r="EF102" s="223" t="str">
        <f t="shared" ca="1" si="160"/>
        <v>-1.40863608558706-0.50401805067315i</v>
      </c>
      <c r="EG102" s="223" t="str">
        <f t="shared" ca="1" si="161"/>
        <v>-1.43167031529657-0.434292442164298i</v>
      </c>
      <c r="EH102" s="223" t="str">
        <f t="shared" ca="1" si="162"/>
        <v>-1.45125552581701-0.363520585122745i</v>
      </c>
      <c r="EI102" s="223" t="str">
        <f t="shared" ca="1" si="163"/>
        <v>-1.4673445346608-0.291872975150988i</v>
      </c>
      <c r="EJ102" s="223" t="str">
        <f t="shared" ca="1" si="164"/>
        <v>-1.47989858199638-0.219522217617041i</v>
      </c>
      <c r="EK102" s="223" t="str">
        <f t="shared" ca="1" si="165"/>
        <v>-1.48888742402413-0.146642611832963i</v>
      </c>
      <c r="EL102" s="223" t="str">
        <f t="shared" ca="1" si="166"/>
        <v>-1.49428940583627-0.0734097311526183i</v>
      </c>
      <c r="EM102" s="223" t="str">
        <f t="shared" ca="1" si="167"/>
        <v>-1.49609151358545+4.94859794379815E-15i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0.582340410581128-1.70314845166488i</v>
      </c>
      <c r="G103" s="229" t="str">
        <f t="shared" si="173"/>
        <v>-6.76599205875613+1.61082188907933i</v>
      </c>
      <c r="H103" s="229" t="str">
        <f t="shared" si="38"/>
        <v>0.0924228578653251-0.253353186036937i</v>
      </c>
      <c r="I103" s="229" t="str">
        <f t="shared" si="174"/>
        <v>-0.020986087925956-0.00371735408396744i</v>
      </c>
      <c r="J103" s="255" t="str">
        <f ca="1">IMPRODUCT(1/N_FFT2,R100)</f>
        <v>0.32038523710612+0.000179880623767529i</v>
      </c>
      <c r="K103" s="254" t="str">
        <f t="shared" ca="1" si="175"/>
        <v>-0.00672296407611591-0.00119476036018587i</v>
      </c>
      <c r="M103" s="258"/>
      <c r="N103" s="246">
        <f t="shared" ca="1" si="176"/>
        <v>5.5039140062549743</v>
      </c>
      <c r="O103" s="223">
        <f t="shared" ca="1" si="39"/>
        <v>-1.4960859937450259</v>
      </c>
      <c r="P103" s="223" t="str">
        <f t="shared" ca="1" si="40"/>
        <v>-1.49203228393257+0.110058913237428i</v>
      </c>
      <c r="Q103" s="223" t="str">
        <f t="shared" ca="1" si="41"/>
        <v>-1.4798931218999+0.219521407688229i</v>
      </c>
      <c r="R103" s="223" t="str">
        <f t="shared" ca="1" si="42"/>
        <v>-1.45973429081783+0.327794296610857i</v>
      </c>
      <c r="S103" s="223" t="str">
        <f t="shared" ca="1" si="43"/>
        <v>-1.43166503313862+0.434290839839196i</v>
      </c>
      <c r="T103" s="223" t="str">
        <f t="shared" ca="1" si="44"/>
        <v>-1.39583745860162+0.53843392337835i</v>
      </c>
      <c r="U103" s="223" t="str">
        <f t="shared" ca="1" si="45"/>
        <v>-1.35244571993745+0.639659186835391i</v>
      </c>
      <c r="V103" s="223" t="str">
        <f t="shared" ca="1" si="46"/>
        <v>-1.3017249607375+0.737418081737223i</v>
      </c>
      <c r="W103" s="223" t="str">
        <f t="shared" ca="1" si="47"/>
        <v>-1.24395004119044+0.831180844162287i</v>
      </c>
      <c r="X103" s="223" t="str">
        <f t="shared" ca="1" si="48"/>
        <v>-1.17943404859109+0.92043936557715i</v>
      </c>
      <c r="Y103" s="223" t="str">
        <f t="shared" ca="1" si="49"/>
        <v>-1.10852660069317+1.00470994632067i</v>
      </c>
      <c r="Z103" s="223" t="str">
        <f t="shared" ca="1" si="50"/>
        <v>-1.03161195110044+1.08353591681438i</v>
      </c>
      <c r="AA103" s="223" t="str">
        <f t="shared" ca="1" si="51"/>
        <v>-0.949106906963139+1.15649011229448i</v>
      </c>
      <c r="AB103" s="223" t="str">
        <f t="shared" ca="1" si="52"/>
        <v>-0.861458570263893+1.22317718765473i</v>
      </c>
      <c r="AC103" s="223" t="str">
        <f t="shared" ca="1" si="53"/>
        <v>-0.769141914933361+1.2832357598558i</v>
      </c>
      <c r="AD103" s="223" t="str">
        <f t="shared" ca="1" si="54"/>
        <v>-0.672657212925337+1.3363403662913i</v>
      </c>
      <c r="AE103" s="223" t="str">
        <f t="shared" ca="1" si="55"/>
        <v>-0.572527323199686+1.38220322849784i</v>
      </c>
      <c r="AF103" s="223" t="str">
        <f t="shared" ca="1" si="56"/>
        <v>-0.46929485830435+1.42057581165144i</v>
      </c>
      <c r="AG103" s="223" t="str">
        <f t="shared" ca="1" si="57"/>
        <v>-0.363519243910926+1.45125017139929i</v>
      </c>
      <c r="AH103" s="223" t="str">
        <f t="shared" ca="1" si="58"/>
        <v>-0.255773687238489+1.47406008072821i</v>
      </c>
      <c r="AI103" s="223" t="str">
        <f t="shared" ca="1" si="59"/>
        <v>-0.14664207079399+1.48888193076325i</v>
      </c>
      <c r="AJ103" s="223" t="str">
        <f t="shared" ca="1" si="60"/>
        <v>-0.0367157882624196+1.49563540061484i</v>
      </c>
      <c r="AK103" s="223" t="str">
        <f t="shared" ca="1" si="61"/>
        <v>0.0734094603068968+1.49428389264473i</v>
      </c>
      <c r="AL103" s="223" t="str">
        <f t="shared" ca="1" si="62"/>
        <v>0.183136896650422+1.48483473079171i</v>
      </c>
      <c r="AM103" s="223" t="str">
        <f t="shared" ca="1" si="63"/>
        <v>0.291871898283537+1.46733912088256i</v>
      </c>
      <c r="AN103" s="223" t="str">
        <f t="shared" ca="1" si="64"/>
        <v>0.39902522081131+1.44189187314324i</v>
      </c>
      <c r="AO103" s="223" t="str">
        <f t="shared" ca="1" si="65"/>
        <v>0.504016191094916+1.40863088841407i</v>
      </c>
      <c r="AP103" s="223" t="str">
        <f t="shared" ca="1" si="66"/>
        <v>0.606275853969694+1.36773641085311i</v>
      </c>
      <c r="AQ103" s="223" t="str">
        <f t="shared" ca="1" si="67"/>
        <v>0.705250055462483+1.31943005117748i</v>
      </c>
      <c r="AR103" s="223" t="str">
        <f t="shared" ca="1" si="68"/>
        <v>0.705250055462483+1.31943005117748i</v>
      </c>
      <c r="AS103" s="223" t="str">
        <f t="shared" ca="1" si="69"/>
        <v>0.891217385934778+1.20166753791871i</v>
      </c>
      <c r="AT103" s="223" t="str">
        <f t="shared" ca="1" si="70"/>
        <v>0.977202741837761+1.13284954959818i</v>
      </c>
      <c r="AU103" s="223" t="str">
        <f t="shared" ca="1" si="71"/>
        <v>1.05789255141532+1.05789255141533i</v>
      </c>
      <c r="AV103" s="223" t="str">
        <f t="shared" ca="1" si="72"/>
        <v>1.13284954959818+0.977202741837761i</v>
      </c>
      <c r="AW103" s="223" t="str">
        <f t="shared" ca="1" si="73"/>
        <v>1.20166753791871+0.89121738593478i</v>
      </c>
      <c r="AX103" s="223" t="str">
        <f t="shared" ca="1" si="74"/>
        <v>1.26397358573564+0.800402445800008i</v>
      </c>
      <c r="AY103" s="223" t="str">
        <f t="shared" ca="1" si="75"/>
        <v>1.31943005117748+0.705250055462483i</v>
      </c>
      <c r="AZ103" s="223" t="str">
        <f t="shared" ca="1" si="76"/>
        <v>1.36773641085311+0.606275853969694i</v>
      </c>
      <c r="BA103" s="223" t="str">
        <f t="shared" ca="1" si="77"/>
        <v>1.40863088841407+0.504016191094914i</v>
      </c>
      <c r="BB103" s="223" t="str">
        <f t="shared" ca="1" si="78"/>
        <v>1.44189187314324+0.39902522081131i</v>
      </c>
      <c r="BC103" s="223" t="str">
        <f t="shared" ca="1" si="79"/>
        <v>1.46733912088256+0.291871898283537i</v>
      </c>
      <c r="BD103" s="223" t="str">
        <f t="shared" ca="1" si="80"/>
        <v>1.48483473079171+0.183136896650422i</v>
      </c>
      <c r="BE103" s="223" t="str">
        <f t="shared" ca="1" si="81"/>
        <v>1.49428389264473+0.0734094603068964i</v>
      </c>
      <c r="BF103" s="223" t="str">
        <f t="shared" ca="1" si="82"/>
        <v>1.49563540061484-0.0367157882624201i</v>
      </c>
      <c r="BG103" s="223" t="str">
        <f t="shared" ca="1" si="83"/>
        <v>1.48888193076325-0.14664207079399i</v>
      </c>
      <c r="BH103" s="223" t="str">
        <f t="shared" ca="1" si="84"/>
        <v>1.47406008072821-0.255773687238489i</v>
      </c>
      <c r="BI103" s="223" t="str">
        <f t="shared" ca="1" si="85"/>
        <v>1.45125017139929-0.363519243910926i</v>
      </c>
      <c r="BJ103" s="223" t="str">
        <f t="shared" ca="1" si="86"/>
        <v>1.42057581165144-0.46929485830435i</v>
      </c>
      <c r="BK103" s="223" t="str">
        <f t="shared" ca="1" si="87"/>
        <v>1.38220322849784-0.572527323199686i</v>
      </c>
      <c r="BL103" s="223" t="str">
        <f t="shared" ca="1" si="88"/>
        <v>1.3363403662913-0.672657212925337i</v>
      </c>
      <c r="BM103" s="223" t="str">
        <f t="shared" ca="1" si="89"/>
        <v>1.2832357598558-0.769141914933363i</v>
      </c>
      <c r="BN103" s="223" t="str">
        <f t="shared" ca="1" si="90"/>
        <v>1.22317718765473-0.861458570263894i</v>
      </c>
      <c r="BO103" s="223" t="str">
        <f t="shared" ca="1" si="91"/>
        <v>1.15649011229448-0.949106906963137i</v>
      </c>
      <c r="BP103" s="223" t="str">
        <f t="shared" ca="1" si="92"/>
        <v>1.08353591681438-1.03161195110044i</v>
      </c>
      <c r="BQ103" s="223" t="str">
        <f t="shared" ca="1" si="93"/>
        <v>1.00470994632068-1.10852660069317i</v>
      </c>
      <c r="BR103" s="223" t="str">
        <f t="shared" ca="1" si="94"/>
        <v>0.920439365577153-1.17943404859109i</v>
      </c>
      <c r="BS103" s="223" t="str">
        <f t="shared" ca="1" si="95"/>
        <v>0.831180844162291-1.24395004119044i</v>
      </c>
      <c r="BT103" s="223" t="str">
        <f t="shared" ca="1" si="96"/>
        <v>0.737418081737229-1.30172496073749i</v>
      </c>
      <c r="BU103" s="223" t="str">
        <f t="shared" ca="1" si="97"/>
        <v>0.639659186835398-1.35244571993745i</v>
      </c>
      <c r="BV103" s="223" t="str">
        <f t="shared" ca="1" si="98"/>
        <v>0.538433923378346-1.39583745860162i</v>
      </c>
      <c r="BW103" s="223" t="str">
        <f t="shared" ca="1" si="99"/>
        <v>0.434290839839191-1.43166503313862i</v>
      </c>
      <c r="BX103" s="223" t="str">
        <f t="shared" ca="1" si="100"/>
        <v>0.327794296610854-1.45973429081783i</v>
      </c>
      <c r="BY103" s="223" t="str">
        <f t="shared" ca="1" si="101"/>
        <v>0.219521407688226-1.4798931218999i</v>
      </c>
      <c r="BZ103" s="223" t="str">
        <f t="shared" ca="1" si="102"/>
        <v>0.110058913237426-1.49203228393257i</v>
      </c>
      <c r="CA103" s="223" t="str">
        <f t="shared" ca="1" si="103"/>
        <v>2.74939116547072E-16-1.49608599374503i</v>
      </c>
      <c r="CB103" s="223" t="str">
        <f t="shared" ca="1" si="104"/>
        <v>-0.110058913237427-1.49203228393257i</v>
      </c>
      <c r="CC103" s="223" t="str">
        <f t="shared" ca="1" si="105"/>
        <v>-0.219521407688226-1.4798931218999i</v>
      </c>
      <c r="CD103" s="223" t="str">
        <f t="shared" ca="1" si="106"/>
        <v>-0.327794296610855-1.45973429081783i</v>
      </c>
      <c r="CE103" s="223" t="str">
        <f t="shared" ca="1" si="107"/>
        <v>-0.434290839839191-1.43166503313862i</v>
      </c>
      <c r="CF103" s="223" t="str">
        <f t="shared" ca="1" si="108"/>
        <v>-0.538433923378344-1.39583745860162i</v>
      </c>
      <c r="CG103" s="223" t="str">
        <f t="shared" ca="1" si="109"/>
        <v>-0.639659186835385-1.35244571993745i</v>
      </c>
      <c r="CH103" s="223" t="str">
        <f t="shared" ca="1" si="110"/>
        <v>-0.737418081737229-1.30172496073749i</v>
      </c>
      <c r="CI103" s="223" t="str">
        <f t="shared" ca="1" si="111"/>
        <v>-0.831180844162293-1.24395004119044i</v>
      </c>
      <c r="CJ103" s="223" t="str">
        <f t="shared" ca="1" si="112"/>
        <v>-0.920439365577153-1.17943404859109i</v>
      </c>
      <c r="CK103" s="223" t="str">
        <f t="shared" ca="1" si="113"/>
        <v>-1.00470994632068-1.10852660069317i</v>
      </c>
      <c r="CL103" s="223" t="str">
        <f t="shared" ca="1" si="114"/>
        <v>-1.08353591681438-1.03161195110044i</v>
      </c>
      <c r="CM103" s="223" t="str">
        <f t="shared" ca="1" si="115"/>
        <v>-1.15649011229448-0.949106906963137i</v>
      </c>
      <c r="CN103" s="223" t="str">
        <f t="shared" ca="1" si="116"/>
        <v>-1.22317718765473-0.861458570263893i</v>
      </c>
      <c r="CO103" s="223" t="str">
        <f t="shared" ca="1" si="117"/>
        <v>-1.2832357598558-0.769141914933363i</v>
      </c>
      <c r="CP103" s="223" t="str">
        <f t="shared" ca="1" si="118"/>
        <v>-1.3363403662913-0.672657212925337i</v>
      </c>
      <c r="CQ103" s="223" t="str">
        <f t="shared" ca="1" si="119"/>
        <v>-1.38220322849784-0.572527323199686i</v>
      </c>
      <c r="CR103" s="223" t="str">
        <f t="shared" ca="1" si="120"/>
        <v>-1.42057581165144-0.469294858304349i</v>
      </c>
      <c r="CS103" s="223" t="str">
        <f t="shared" ca="1" si="121"/>
        <v>-1.45125017139929-0.363519243910926i</v>
      </c>
      <c r="CT103" s="223" t="str">
        <f t="shared" ca="1" si="122"/>
        <v>-1.47406008072822-0.255773687238474i</v>
      </c>
      <c r="CU103" s="223" t="str">
        <f t="shared" ca="1" si="123"/>
        <v>-1.48888193076325-0.14664207079399i</v>
      </c>
      <c r="CV103" s="223" t="str">
        <f t="shared" ca="1" si="124"/>
        <v>-1.49563540061484-0.0367157882624199i</v>
      </c>
      <c r="CW103" s="223" t="str">
        <f t="shared" ca="1" si="125"/>
        <v>-1.49428389264473+0.0734094603068972i</v>
      </c>
      <c r="CX103" s="223" t="str">
        <f t="shared" ca="1" si="126"/>
        <v>-1.48483473079171+0.183136896650422i</v>
      </c>
      <c r="CY103" s="223" t="str">
        <f t="shared" ca="1" si="127"/>
        <v>-1.46733912088256+0.291871898283539i</v>
      </c>
      <c r="CZ103" s="223" t="str">
        <f t="shared" ca="1" si="128"/>
        <v>-1.44189187314324+0.39902522081131i</v>
      </c>
      <c r="DA103" s="223" t="str">
        <f t="shared" ca="1" si="129"/>
        <v>-1.40863088841407+0.504016191094916i</v>
      </c>
      <c r="DB103" s="223" t="str">
        <f t="shared" ca="1" si="130"/>
        <v>-1.36773641085311+0.606275853969694i</v>
      </c>
      <c r="DC103" s="223" t="str">
        <f t="shared" ca="1" si="131"/>
        <v>-1.31943005117748+0.705250055462483i</v>
      </c>
      <c r="DD103" s="223" t="str">
        <f t="shared" ca="1" si="132"/>
        <v>-1.26397358573564+0.800402445800008i</v>
      </c>
      <c r="DE103" s="223" t="str">
        <f t="shared" ca="1" si="133"/>
        <v>-1.20166753791871+0.89121738593478i</v>
      </c>
      <c r="DF103" s="223" t="str">
        <f t="shared" ca="1" si="134"/>
        <v>-1.13284954959818+0.977202741837761i</v>
      </c>
      <c r="DG103" s="223" t="str">
        <f t="shared" ca="1" si="135"/>
        <v>-1.05789255141533+1.05789255141532i</v>
      </c>
      <c r="DH103" s="223" t="str">
        <f t="shared" ca="1" si="136"/>
        <v>-0.977202741837759+1.13284954959818i</v>
      </c>
      <c r="DI103" s="223" t="str">
        <f t="shared" ca="1" si="137"/>
        <v>-0.891217385934778+1.20166753791871i</v>
      </c>
      <c r="DJ103" s="223" t="str">
        <f t="shared" ca="1" si="138"/>
        <v>-0.800402445800008+1.26397358573564i</v>
      </c>
      <c r="DK103" s="223" t="str">
        <f t="shared" ca="1" si="139"/>
        <v>-0.705250055462483+1.31943005117748i</v>
      </c>
      <c r="DL103" s="223" t="str">
        <f t="shared" ca="1" si="140"/>
        <v>-0.606275853969694+1.36773641085311i</v>
      </c>
      <c r="DM103" s="223" t="str">
        <f t="shared" ca="1" si="141"/>
        <v>-0.504016191094914+1.40863088841407i</v>
      </c>
      <c r="DN103" s="223" t="str">
        <f t="shared" ca="1" si="142"/>
        <v>-0.39902522081131+1.44189187314324i</v>
      </c>
      <c r="DO103" s="223" t="str">
        <f t="shared" ca="1" si="143"/>
        <v>-0.291871898283539+1.46733912088256i</v>
      </c>
      <c r="DP103" s="223" t="str">
        <f t="shared" ca="1" si="144"/>
        <v>-0.183136896650422+1.48483473079171i</v>
      </c>
      <c r="DQ103" s="223" t="str">
        <f t="shared" ca="1" si="145"/>
        <v>-0.0734094603068966+1.49428389264473i</v>
      </c>
      <c r="DR103" s="223" t="str">
        <f t="shared" ca="1" si="146"/>
        <v>0.0367157882624204+1.49563540061484i</v>
      </c>
      <c r="DS103" s="223" t="str">
        <f t="shared" ca="1" si="147"/>
        <v>0.14664207079399+1.48888193076325i</v>
      </c>
      <c r="DT103" s="223" t="str">
        <f t="shared" ca="1" si="148"/>
        <v>0.255773687238474+1.47406008072822i</v>
      </c>
      <c r="DU103" s="223" t="str">
        <f t="shared" ca="1" si="149"/>
        <v>0.363519243910926+1.45125017139929i</v>
      </c>
      <c r="DV103" s="223" t="str">
        <f t="shared" ca="1" si="150"/>
        <v>0.469294858304349+1.42057581165144i</v>
      </c>
      <c r="DW103" s="223" t="str">
        <f t="shared" ca="1" si="151"/>
        <v>0.572527323199686+1.38220322849784i</v>
      </c>
      <c r="DX103" s="223" t="str">
        <f t="shared" ca="1" si="152"/>
        <v>0.672657212925338+1.3363403662913i</v>
      </c>
      <c r="DY103" s="223" t="str">
        <f t="shared" ca="1" si="153"/>
        <v>0.769141914933363+1.2832357598558i</v>
      </c>
      <c r="DZ103" s="223" t="str">
        <f t="shared" ca="1" si="154"/>
        <v>0.861458570263894+1.22317718765473i</v>
      </c>
      <c r="EA103" s="223" t="str">
        <f t="shared" ca="1" si="155"/>
        <v>0.949106906963137+1.15649011229448i</v>
      </c>
      <c r="EB103" s="223" t="str">
        <f t="shared" ca="1" si="156"/>
        <v>1.03161195110044+1.08353591681438i</v>
      </c>
      <c r="EC103" s="223" t="str">
        <f t="shared" ca="1" si="157"/>
        <v>1.10852660069317+1.00470994632067i</v>
      </c>
      <c r="ED103" s="223" t="str">
        <f t="shared" ca="1" si="158"/>
        <v>1.17943404859109+0.920439365577153i</v>
      </c>
      <c r="EE103" s="223" t="str">
        <f t="shared" ca="1" si="159"/>
        <v>1.24395004119044+0.831180844162291i</v>
      </c>
      <c r="EF103" s="223" t="str">
        <f t="shared" ca="1" si="160"/>
        <v>1.30172496073749+0.737418081737229i</v>
      </c>
      <c r="EG103" s="223" t="str">
        <f t="shared" ca="1" si="161"/>
        <v>1.35244571993745+0.639659186835397i</v>
      </c>
      <c r="EH103" s="223" t="str">
        <f t="shared" ca="1" si="162"/>
        <v>1.39583745860162+0.538433923378346i</v>
      </c>
      <c r="EI103" s="223" t="str">
        <f t="shared" ca="1" si="163"/>
        <v>1.43166503313862+0.43429083983919i</v>
      </c>
      <c r="EJ103" s="223" t="str">
        <f t="shared" ca="1" si="164"/>
        <v>1.45973429081783+0.327794296610854i</v>
      </c>
      <c r="EK103" s="223" t="str">
        <f t="shared" ca="1" si="165"/>
        <v>1.4798931218999+0.219521407688226i</v>
      </c>
      <c r="EL103" s="223" t="str">
        <f t="shared" ca="1" si="166"/>
        <v>1.49203228393257+0.110058913237426i</v>
      </c>
      <c r="EM103" s="223" t="str">
        <f t="shared" ca="1" si="167"/>
        <v>1.49608599374503+5.49878233094144E-16i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0.334071931546567-1.34352497927863i</v>
      </c>
      <c r="G104" s="229" t="str">
        <f t="shared" si="173"/>
        <v>-6.71779490967152+1.60877334481334i</v>
      </c>
      <c r="H104" s="229" t="str">
        <f t="shared" si="38"/>
        <v>0.0555016327449227-0.199899616818349i</v>
      </c>
      <c r="I104" s="229" t="str">
        <f t="shared" si="174"/>
        <v>-0.0212877374568822-0.00339343069352022i</v>
      </c>
      <c r="J104" s="255" t="str">
        <f ca="1">IMPRODUCT(1/N_FFT2,S100)</f>
        <v>0.0062039888124593-4.20480993439414E-06i</v>
      </c>
      <c r="K104" s="254" t="str">
        <f t="shared" ca="1" si="175"/>
        <v>-0.00013208315375616-0.000020963295168516i</v>
      </c>
      <c r="M104" s="258"/>
      <c r="N104" s="246">
        <f t="shared" ca="1" si="176"/>
        <v>5.5039218002433863</v>
      </c>
      <c r="O104" s="223">
        <f t="shared" ca="1" si="39"/>
        <v>-1.4960781997566139</v>
      </c>
      <c r="P104" s="223" t="str">
        <f t="shared" ca="1" si="40"/>
        <v>-1.48887417430502+0.14664130684954i</v>
      </c>
      <c r="Q104" s="223" t="str">
        <f t="shared" ca="1" si="41"/>
        <v>-1.46733147665345+0.291870377751827i</v>
      </c>
      <c r="R104" s="223" t="str">
        <f t="shared" ca="1" si="42"/>
        <v>-1.43165757475673+0.434288577363785i</v>
      </c>
      <c r="S104" s="223" t="str">
        <f t="shared" ca="1" si="43"/>
        <v>-1.38219602779147+0.572524340569446i</v>
      </c>
      <c r="T104" s="223" t="str">
        <f t="shared" ca="1" si="44"/>
        <v>-1.31942317749336+0.70524638140178i</v>
      </c>
      <c r="U104" s="223" t="str">
        <f t="shared" ca="1" si="45"/>
        <v>-1.24394356072592+0.831176514054329i</v>
      </c>
      <c r="V104" s="223" t="str">
        <f t="shared" ca="1" si="46"/>
        <v>-1.15648408745997+0.949101962509232i</v>
      </c>
      <c r="W104" s="223" t="str">
        <f t="shared" ca="1" si="47"/>
        <v>-1.05788704023326+1.05788704023326i</v>
      </c>
      <c r="X104" s="223" t="str">
        <f t="shared" ca="1" si="48"/>
        <v>-0.949101962509234+1.15648408745997i</v>
      </c>
      <c r="Y104" s="223" t="str">
        <f t="shared" ca="1" si="49"/>
        <v>-0.83117651405433+1.24394356072592i</v>
      </c>
      <c r="Z104" s="223" t="str">
        <f t="shared" ca="1" si="50"/>
        <v>-0.705246381401783+1.31942317749336i</v>
      </c>
      <c r="AA104" s="223" t="str">
        <f t="shared" ca="1" si="51"/>
        <v>-0.572524340569449+1.38219602779147i</v>
      </c>
      <c r="AB104" s="223" t="str">
        <f t="shared" ca="1" si="52"/>
        <v>-0.434288577363791+1.43165757475673i</v>
      </c>
      <c r="AC104" s="223" t="str">
        <f t="shared" ca="1" si="53"/>
        <v>-0.291870377751834+1.46733147665345i</v>
      </c>
      <c r="AD104" s="223" t="str">
        <f t="shared" ca="1" si="54"/>
        <v>-0.146641306849534+1.48887417430502i</v>
      </c>
      <c r="AE104" s="223" t="str">
        <f t="shared" ca="1" si="55"/>
        <v>5.22349159008784E-15+1.49607819975661i</v>
      </c>
      <c r="AF104" s="223" t="str">
        <f t="shared" ca="1" si="56"/>
        <v>0.146641306849544+1.48887417430502i</v>
      </c>
      <c r="AG104" s="223" t="str">
        <f t="shared" ca="1" si="57"/>
        <v>0.291870377751828+1.46733147665345i</v>
      </c>
      <c r="AH104" s="223" t="str">
        <f t="shared" ca="1" si="58"/>
        <v>0.434288577363787+1.43165757475673i</v>
      </c>
      <c r="AI104" s="223" t="str">
        <f t="shared" ca="1" si="59"/>
        <v>0.572524340569444+1.38219602779147i</v>
      </c>
      <c r="AJ104" s="223" t="str">
        <f t="shared" ca="1" si="60"/>
        <v>0.705246381401778+1.31942317749337i</v>
      </c>
      <c r="AK104" s="223" t="str">
        <f t="shared" ca="1" si="61"/>
        <v>0.831176514054326+1.24394356072592i</v>
      </c>
      <c r="AL104" s="223" t="str">
        <f t="shared" ca="1" si="62"/>
        <v>0.949101962509229+1.15648408745997i</v>
      </c>
      <c r="AM104" s="223" t="str">
        <f t="shared" ca="1" si="63"/>
        <v>1.05788704023326+1.05788704023327i</v>
      </c>
      <c r="AN104" s="223" t="str">
        <f t="shared" ca="1" si="64"/>
        <v>1.15648408745997+0.949101962509228i</v>
      </c>
      <c r="AO104" s="223" t="str">
        <f t="shared" ca="1" si="65"/>
        <v>1.24394356072592+0.831176514054326i</v>
      </c>
      <c r="AP104" s="223" t="str">
        <f t="shared" ca="1" si="66"/>
        <v>1.31942317749337+0.705246381401778i</v>
      </c>
      <c r="AQ104" s="223" t="str">
        <f t="shared" ca="1" si="67"/>
        <v>1.38219602779147+0.572524340569444i</v>
      </c>
      <c r="AR104" s="223" t="str">
        <f t="shared" ca="1" si="68"/>
        <v>1.38219602779147+0.572524340569444i</v>
      </c>
      <c r="AS104" s="223" t="str">
        <f t="shared" ca="1" si="69"/>
        <v>1.46733147665345+0.291870377751828i</v>
      </c>
      <c r="AT104" s="223" t="str">
        <f t="shared" ca="1" si="70"/>
        <v>1.48887417430502+0.146641306849543i</v>
      </c>
      <c r="AU104" s="223" t="str">
        <f t="shared" ca="1" si="71"/>
        <v>1.49607819975661+4.83403708871216E-15i</v>
      </c>
      <c r="AV104" s="223" t="str">
        <f t="shared" ca="1" si="72"/>
        <v>1.48887417430502-0.146641306849534i</v>
      </c>
      <c r="AW104" s="223" t="str">
        <f t="shared" ca="1" si="73"/>
        <v>1.46733147665345-0.291870377751834i</v>
      </c>
      <c r="AX104" s="223" t="str">
        <f t="shared" ca="1" si="74"/>
        <v>1.43165757475673-0.434288577363791i</v>
      </c>
      <c r="AY104" s="223" t="str">
        <f t="shared" ca="1" si="75"/>
        <v>1.38219602779147-0.572524340569449i</v>
      </c>
      <c r="AZ104" s="223" t="str">
        <f t="shared" ca="1" si="76"/>
        <v>1.31942317749336-0.705246381401783i</v>
      </c>
      <c r="BA104" s="223" t="str">
        <f t="shared" ca="1" si="77"/>
        <v>1.24394356072592-0.83117651405433i</v>
      </c>
      <c r="BB104" s="223" t="str">
        <f t="shared" ca="1" si="78"/>
        <v>1.15648408745997-0.949101962509232i</v>
      </c>
      <c r="BC104" s="223" t="str">
        <f t="shared" ca="1" si="79"/>
        <v>1.05788704023327-1.05788704023326i</v>
      </c>
      <c r="BD104" s="223" t="str">
        <f t="shared" ca="1" si="80"/>
        <v>0.949101962509235-1.15648408745997i</v>
      </c>
      <c r="BE104" s="223" t="str">
        <f t="shared" ca="1" si="81"/>
        <v>0.831176514054333-1.24394356072592i</v>
      </c>
      <c r="BF104" s="223" t="str">
        <f t="shared" ca="1" si="82"/>
        <v>0.705246381401787-1.31942317749336i</v>
      </c>
      <c r="BG104" s="223" t="str">
        <f t="shared" ca="1" si="83"/>
        <v>0.572524340569438-1.38219602779147i</v>
      </c>
      <c r="BH104" s="223" t="str">
        <f t="shared" ca="1" si="84"/>
        <v>0.434288577363781-1.43165757475673i</v>
      </c>
      <c r="BI104" s="223" t="str">
        <f t="shared" ca="1" si="85"/>
        <v>0.291870377751824-1.46733147665345i</v>
      </c>
      <c r="BJ104" s="223" t="str">
        <f t="shared" ca="1" si="86"/>
        <v>0.146641306849539-1.48887417430502i</v>
      </c>
      <c r="BK104" s="223" t="str">
        <f t="shared" ca="1" si="87"/>
        <v>2.74937684228143E-16-1.49607819975661i</v>
      </c>
      <c r="BL104" s="223" t="str">
        <f t="shared" ca="1" si="88"/>
        <v>-0.14664130684954-1.48887417430502i</v>
      </c>
      <c r="BM104" s="223" t="str">
        <f t="shared" ca="1" si="89"/>
        <v>-0.291870377751825-1.46733147665345i</v>
      </c>
      <c r="BN104" s="223" t="str">
        <f t="shared" ca="1" si="90"/>
        <v>-0.434288577363781-1.43165757475673i</v>
      </c>
      <c r="BO104" s="223" t="str">
        <f t="shared" ca="1" si="91"/>
        <v>-0.57252434056944-1.38219602779147i</v>
      </c>
      <c r="BP104" s="223" t="str">
        <f t="shared" ca="1" si="92"/>
        <v>-0.705246381401774-1.31942317749337i</v>
      </c>
      <c r="BQ104" s="223" t="str">
        <f t="shared" ca="1" si="93"/>
        <v>-0.831176514054335-1.24394356072592i</v>
      </c>
      <c r="BR104" s="223" t="str">
        <f t="shared" ca="1" si="94"/>
        <v>-0.949101962509237-1.15648408745996i</v>
      </c>
      <c r="BS104" s="223" t="str">
        <f t="shared" ca="1" si="95"/>
        <v>-1.05788704023327-1.05788704023326i</v>
      </c>
      <c r="BT104" s="223" t="str">
        <f t="shared" ca="1" si="96"/>
        <v>-1.15648408745997-0.949101962509232i</v>
      </c>
      <c r="BU104" s="223" t="str">
        <f t="shared" ca="1" si="97"/>
        <v>-1.24394356072592-0.831176514054329i</v>
      </c>
      <c r="BV104" s="223" t="str">
        <f t="shared" ca="1" si="98"/>
        <v>-1.31942317749336-0.705246381401783i</v>
      </c>
      <c r="BW104" s="223" t="str">
        <f t="shared" ca="1" si="99"/>
        <v>-1.38219602779147-0.572524340569449i</v>
      </c>
      <c r="BX104" s="223" t="str">
        <f t="shared" ca="1" si="100"/>
        <v>-1.43165757475673-0.434288577363791i</v>
      </c>
      <c r="BY104" s="223" t="str">
        <f t="shared" ca="1" si="101"/>
        <v>-1.46733147665345-0.291870377751833i</v>
      </c>
      <c r="BZ104" s="223" t="str">
        <f t="shared" ca="1" si="102"/>
        <v>-1.48887417430502-0.146641306849534i</v>
      </c>
      <c r="CA104" s="223" t="str">
        <f t="shared" ca="1" si="103"/>
        <v>-1.49607819975661+4.9485539058597E-15i</v>
      </c>
      <c r="CB104" s="223" t="str">
        <f t="shared" ca="1" si="104"/>
        <v>-1.48887417430502+0.146641306849544i</v>
      </c>
      <c r="CC104" s="223" t="str">
        <f t="shared" ca="1" si="105"/>
        <v>-1.46733147665345+0.29187037775183i</v>
      </c>
      <c r="CD104" s="223" t="str">
        <f t="shared" ca="1" si="106"/>
        <v>-1.43165757475673+0.434288577363787i</v>
      </c>
      <c r="CE104" s="223" t="str">
        <f t="shared" ca="1" si="107"/>
        <v>-1.38219602779147+0.572524340569444i</v>
      </c>
      <c r="CF104" s="223" t="str">
        <f t="shared" ca="1" si="108"/>
        <v>-1.31942317749337+0.705246381401778i</v>
      </c>
      <c r="CG104" s="223" t="str">
        <f t="shared" ca="1" si="109"/>
        <v>-1.24394356072592+0.831176514054326i</v>
      </c>
      <c r="CH104" s="223" t="str">
        <f t="shared" ca="1" si="110"/>
        <v>-1.15648408745997+0.949101962509229i</v>
      </c>
      <c r="CI104" s="223" t="str">
        <f t="shared" ca="1" si="111"/>
        <v>-1.05788704023327+1.05788704023326i</v>
      </c>
      <c r="CJ104" s="223" t="str">
        <f t="shared" ca="1" si="112"/>
        <v>-0.949101962509228+1.15648408745997i</v>
      </c>
      <c r="CK104" s="223" t="str">
        <f t="shared" ca="1" si="113"/>
        <v>-0.831176514054324+1.24394356072592i</v>
      </c>
      <c r="CL104" s="223" t="str">
        <f t="shared" ca="1" si="114"/>
        <v>-0.705246381401778+1.31942317749337i</v>
      </c>
      <c r="CM104" s="223" t="str">
        <f t="shared" ca="1" si="115"/>
        <v>-0.572524340569444+1.38219602779147i</v>
      </c>
      <c r="CN104" s="223" t="str">
        <f t="shared" ca="1" si="116"/>
        <v>-0.434288577363787+1.43165757475673i</v>
      </c>
      <c r="CO104" s="223" t="str">
        <f t="shared" ca="1" si="117"/>
        <v>-0.29187037775183+1.46733147665345i</v>
      </c>
      <c r="CP104" s="223" t="str">
        <f t="shared" ca="1" si="118"/>
        <v>-0.146641306849543+1.48887417430502i</v>
      </c>
      <c r="CQ104" s="223" t="str">
        <f t="shared" ca="1" si="119"/>
        <v>-4.44458258733648E-15+1.49607819975661i</v>
      </c>
      <c r="CR104" s="223" t="str">
        <f t="shared" ca="1" si="120"/>
        <v>0.146641306849534+1.48887417430502i</v>
      </c>
      <c r="CS104" s="223" t="str">
        <f t="shared" ca="1" si="121"/>
        <v>0.291870377751821+1.46733147665345i</v>
      </c>
      <c r="CT104" s="223" t="str">
        <f t="shared" ca="1" si="122"/>
        <v>0.434288577363791+1.43165757475673i</v>
      </c>
      <c r="CU104" s="223" t="str">
        <f t="shared" ca="1" si="123"/>
        <v>0.572524340569449+1.38219602779147i</v>
      </c>
      <c r="CV104" s="223" t="str">
        <f t="shared" ca="1" si="124"/>
        <v>0.705246381401783+1.31942317749336i</v>
      </c>
      <c r="CW104" s="223" t="str">
        <f t="shared" ca="1" si="125"/>
        <v>0.83117651405433+1.24394356072592i</v>
      </c>
      <c r="CX104" s="223" t="str">
        <f t="shared" ca="1" si="126"/>
        <v>0.949101962509232+1.15648408745997i</v>
      </c>
      <c r="CY104" s="223" t="str">
        <f t="shared" ca="1" si="127"/>
        <v>1.05788704023326+1.05788704023326i</v>
      </c>
      <c r="CZ104" s="223" t="str">
        <f t="shared" ca="1" si="128"/>
        <v>1.15648408745997+0.949101962509235i</v>
      </c>
      <c r="DA104" s="223" t="str">
        <f t="shared" ca="1" si="129"/>
        <v>1.24394356072592+0.831176514054333i</v>
      </c>
      <c r="DB104" s="223" t="str">
        <f t="shared" ca="1" si="130"/>
        <v>1.31942317749336+0.705246381401786i</v>
      </c>
      <c r="DC104" s="223" t="str">
        <f t="shared" ca="1" si="131"/>
        <v>1.38219602779146+0.572524340569453i</v>
      </c>
      <c r="DD104" s="223" t="str">
        <f t="shared" ca="1" si="132"/>
        <v>1.43165757475673+0.434288577363779i</v>
      </c>
      <c r="DE104" s="223" t="str">
        <f t="shared" ca="1" si="133"/>
        <v>1.46733147665345+0.291870377751824i</v>
      </c>
      <c r="DF104" s="223" t="str">
        <f t="shared" ca="1" si="134"/>
        <v>1.48887417430502+0.146641306849538i</v>
      </c>
      <c r="DG104" s="223" t="str">
        <f t="shared" ca="1" si="135"/>
        <v>1.49607819975661+5.49875368456286E-16i</v>
      </c>
      <c r="DH104" s="223" t="str">
        <f t="shared" ca="1" si="136"/>
        <v>1.48887417430502-0.146641306849539i</v>
      </c>
      <c r="DI104" s="223" t="str">
        <f t="shared" ca="1" si="137"/>
        <v>1.46733147665345-0.291870377751825i</v>
      </c>
      <c r="DJ104" s="223" t="str">
        <f t="shared" ca="1" si="138"/>
        <v>1.43165757475673-0.434288577363781i</v>
      </c>
      <c r="DK104" s="223" t="str">
        <f t="shared" ca="1" si="139"/>
        <v>1.38219602779147-0.572524340569441i</v>
      </c>
      <c r="DL104" s="223" t="str">
        <f t="shared" ca="1" si="140"/>
        <v>1.31942317749337-0.705246381401774i</v>
      </c>
      <c r="DM104" s="223" t="str">
        <f t="shared" ca="1" si="141"/>
        <v>1.24394356072589-0.831176514054372i</v>
      </c>
      <c r="DN104" s="223" t="str">
        <f t="shared" ca="1" si="142"/>
        <v>1.15648408746001-0.949101962509178i</v>
      </c>
      <c r="DO104" s="223" t="str">
        <f t="shared" ca="1" si="143"/>
        <v>1.05788704023329-1.05788704023323i</v>
      </c>
      <c r="DP104" s="223" t="str">
        <f t="shared" ca="1" si="144"/>
        <v>0.949101962509243-1.15648408745996i</v>
      </c>
      <c r="DQ104" s="223" t="str">
        <f t="shared" ca="1" si="145"/>
        <v>0.831176514054317-1.24394356072593i</v>
      </c>
      <c r="DR104" s="223" t="str">
        <f t="shared" ca="1" si="146"/>
        <v>0.705246381401741-1.31942317749338i</v>
      </c>
      <c r="DS104" s="223" t="str">
        <f t="shared" ca="1" si="147"/>
        <v>0.57252434056938-1.3821960277915i</v>
      </c>
      <c r="DT104" s="223" t="str">
        <f t="shared" ca="1" si="148"/>
        <v>0.434288577363833-1.43165757475672i</v>
      </c>
      <c r="DU104" s="223" t="str">
        <f t="shared" ca="1" si="149"/>
        <v>0.291870377751848-1.46733147665345i</v>
      </c>
      <c r="DV104" s="223" t="str">
        <f t="shared" ca="1" si="150"/>
        <v>0.146641306849533-1.48887417430502i</v>
      </c>
      <c r="DW104" s="223" t="str">
        <f t="shared" ca="1" si="151"/>
        <v>-3.65644411306149E-14-1.49607819975661i</v>
      </c>
      <c r="DX104" s="223" t="str">
        <f t="shared" ca="1" si="152"/>
        <v>-0.146641306849603-1.48887417430501i</v>
      </c>
      <c r="DY104" s="223" t="str">
        <f t="shared" ca="1" si="153"/>
        <v>-0.291870377751772-1.46733147665346i</v>
      </c>
      <c r="DZ104" s="223" t="str">
        <f t="shared" ca="1" si="154"/>
        <v>-0.434288577363758-1.43165757475674i</v>
      </c>
      <c r="EA104" s="223" t="str">
        <f t="shared" ca="1" si="155"/>
        <v>-0.572524340569446-1.38219602779147i</v>
      </c>
      <c r="EB104" s="223" t="str">
        <f t="shared" ca="1" si="156"/>
        <v>-0.705246381401807-1.31942317749335i</v>
      </c>
      <c r="EC104" s="223" t="str">
        <f t="shared" ca="1" si="157"/>
        <v>-0.831176514054375-1.24394356072589i</v>
      </c>
      <c r="ED104" s="223" t="str">
        <f t="shared" ca="1" si="158"/>
        <v>-0.949101962509183-1.15648408746001i</v>
      </c>
      <c r="EE104" s="223" t="str">
        <f t="shared" ca="1" si="159"/>
        <v>-1.05788704023324-1.05788704023329i</v>
      </c>
      <c r="EF104" s="223" t="str">
        <f t="shared" ca="1" si="160"/>
        <v>-1.15648408745996-0.94910196250924i</v>
      </c>
      <c r="EG104" s="223" t="str">
        <f t="shared" ca="1" si="161"/>
        <v>-1.24394356072593-0.831176514054312i</v>
      </c>
      <c r="EH104" s="223" t="str">
        <f t="shared" ca="1" si="162"/>
        <v>-1.31942317749339-0.70524638140174i</v>
      </c>
      <c r="EI104" s="223" t="str">
        <f t="shared" ca="1" si="163"/>
        <v>-1.38219602779144-0.572524340569513i</v>
      </c>
      <c r="EJ104" s="223" t="str">
        <f t="shared" ca="1" si="164"/>
        <v>-1.43165757475672-0.434288577363829i</v>
      </c>
      <c r="EK104" s="223" t="str">
        <f t="shared" ca="1" si="165"/>
        <v>-1.46733147665345-0.291870377751843i</v>
      </c>
      <c r="EL104" s="223" t="str">
        <f t="shared" ca="1" si="166"/>
        <v>-1.48887417430502-0.146641306849527i</v>
      </c>
      <c r="EM104" s="223" t="str">
        <f t="shared" ca="1" si="167"/>
        <v>-1.49607819975661+4.17879327207028E-14i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0.210204997379651-1.10103650322386i</v>
      </c>
      <c r="G105" s="229" t="str">
        <f t="shared" si="173"/>
        <v>-6.65656942130946+1.6936423239871i</v>
      </c>
      <c r="H105" s="229" t="str">
        <f t="shared" si="38"/>
        <v>0.0370797976796769-0.163865154143416i</v>
      </c>
      <c r="I105" s="229" t="str">
        <f t="shared" si="174"/>
        <v>-0.0215536495714995-0.00332586832243309i</v>
      </c>
      <c r="J105" s="255" t="str">
        <f ca="1">IMPRODUCT(1/N_FFT2,T100)</f>
        <v>-0.181342868740434-0.000179882472945584i</v>
      </c>
      <c r="K105" s="254" t="str">
        <f t="shared" ca="1" si="175"/>
        <v>0.00390800237970321+0.000606999626428875i</v>
      </c>
      <c r="M105" s="258"/>
      <c r="N105" s="246">
        <f t="shared" ca="1" si="176"/>
        <v>5.503931892274383</v>
      </c>
      <c r="O105" s="223">
        <f t="shared" ca="1" si="39"/>
        <v>-1.4960681077256168</v>
      </c>
      <c r="P105" s="223" t="str">
        <f t="shared" ca="1" si="40"/>
        <v>-1.48481697928349+0.183134707210706i</v>
      </c>
      <c r="Q105" s="223" t="str">
        <f t="shared" ca="1" si="41"/>
        <v>-1.45123282140147+0.363514897962706i</v>
      </c>
      <c r="R105" s="223" t="str">
        <f t="shared" ca="1" si="42"/>
        <v>-1.39582077107431+0.538427486288741i</v>
      </c>
      <c r="S105" s="223" t="str">
        <f t="shared" ca="1" si="43"/>
        <v>-1.31941427711663+0.7052416240513i</v>
      </c>
      <c r="T105" s="223" t="str">
        <f t="shared" ca="1" si="44"/>
        <v>-1.22316256431689+0.861448271347405i</v>
      </c>
      <c r="U105" s="223" t="str">
        <f t="shared" ca="1" si="45"/>
        <v>-1.10851334802696+1.00469793480417i</v>
      </c>
      <c r="V105" s="223" t="str">
        <f t="shared" ca="1" si="46"/>
        <v>-0.977191059175619+1.13283600614605i</v>
      </c>
      <c r="W105" s="223" t="str">
        <f t="shared" ca="1" si="47"/>
        <v>-0.831170907222317+1.24393516950882i</v>
      </c>
      <c r="X105" s="223" t="str">
        <f t="shared" ca="1" si="48"/>
        <v>-0.672649171168368+1.33632439006411i</v>
      </c>
      <c r="Y105" s="223" t="str">
        <f t="shared" ca="1" si="49"/>
        <v>-0.504010165476463+1.40861404793865i</v>
      </c>
      <c r="Z105" s="223" t="str">
        <f t="shared" ca="1" si="50"/>
        <v>-0.32779037776183+1.45971683939059i</v>
      </c>
      <c r="AA105" s="223" t="str">
        <f t="shared" ca="1" si="51"/>
        <v>-0.146640317657515+1.48886413086991i</v>
      </c>
      <c r="AB105" s="223" t="str">
        <f t="shared" ca="1" si="52"/>
        <v>0.0367153493175401+1.49561751998236i</v>
      </c>
      <c r="AC105" s="223" t="str">
        <f t="shared" ca="1" si="53"/>
        <v>0.219518783264118+1.47987542946964i</v>
      </c>
      <c r="AD105" s="223" t="str">
        <f t="shared" ca="1" si="54"/>
        <v>0.399020450381753+1.44187463502582i</v>
      </c>
      <c r="AE105" s="223" t="str">
        <f t="shared" ca="1" si="55"/>
        <v>0.572520478516383+1.38218670397059i</v>
      </c>
      <c r="AF105" s="223" t="str">
        <f t="shared" ca="1" si="56"/>
        <v>0.737409265750587+1.30170939834469i</v>
      </c>
      <c r="AG105" s="223" t="str">
        <f t="shared" ca="1" si="57"/>
        <v>0.891206731245456+1.20165317173322i</v>
      </c>
      <c r="AH105" s="223" t="str">
        <f t="shared" ca="1" si="58"/>
        <v>1.03159961796487+1.083522962917i</v>
      </c>
      <c r="AI105" s="223" t="str">
        <f t="shared" ca="1" si="59"/>
        <v>1.15647628621452+0.949095560192539i</v>
      </c>
      <c r="AJ105" s="223" t="str">
        <f t="shared" ca="1" si="60"/>
        <v>1.26395847466837+0.800392876822195i</v>
      </c>
      <c r="AK105" s="223" t="str">
        <f t="shared" ca="1" si="61"/>
        <v>1.35242955116741+0.63965153957669i</v>
      </c>
      <c r="AL105" s="223" t="str">
        <f t="shared" ca="1" si="62"/>
        <v>1.42055882837197+0.469289247786647i</v>
      </c>
      <c r="AM105" s="223" t="str">
        <f t="shared" ca="1" si="63"/>
        <v>1.467321578538+0.291868408894251i</v>
      </c>
      <c r="AN105" s="223" t="str">
        <f t="shared" ca="1" si="64"/>
        <v>1.4920144463761+0.110057597460219i</v>
      </c>
      <c r="AO105" s="223" t="str">
        <f t="shared" ca="1" si="65"/>
        <v>1.49426602816982-0.0734085826815114i</v>
      </c>
      <c r="AP105" s="223" t="str">
        <f t="shared" ca="1" si="66"/>
        <v>1.47404245803318-0.255770629410813i</v>
      </c>
      <c r="AQ105" s="223" t="str">
        <f t="shared" ca="1" si="67"/>
        <v>1.4316479172852-0.43428564780183i</v>
      </c>
      <c r="AR105" s="223" t="str">
        <f t="shared" ca="1" si="68"/>
        <v>1.4316479172852-0.43428564780183i</v>
      </c>
      <c r="AS105" s="223" t="str">
        <f t="shared" ca="1" si="69"/>
        <v>1.28322041850523-0.769132719681702i</v>
      </c>
      <c r="AT105" s="223" t="str">
        <f t="shared" ca="1" si="70"/>
        <v>1.17941994821159-0.92042836153298i</v>
      </c>
      <c r="AU105" s="223" t="str">
        <f t="shared" ca="1" si="71"/>
        <v>1.05787990408971-1.05787990408971i</v>
      </c>
      <c r="AV105" s="223" t="str">
        <f t="shared" ca="1" si="72"/>
        <v>0.920428361532983-1.17941994821158i</v>
      </c>
      <c r="AW105" s="223" t="str">
        <f t="shared" ca="1" si="73"/>
        <v>0.769132719681706-1.28322041850523i</v>
      </c>
      <c r="AX105" s="223" t="str">
        <f t="shared" ca="1" si="74"/>
        <v>0.606268605815695-1.36772005927968i</v>
      </c>
      <c r="AY105" s="223" t="str">
        <f t="shared" ca="1" si="75"/>
        <v>0.43428564780182-1.4316479172852i</v>
      </c>
      <c r="AZ105" s="223" t="str">
        <f t="shared" ca="1" si="76"/>
        <v>0.255770629410818-1.47404245803318i</v>
      </c>
      <c r="BA105" s="223" t="str">
        <f t="shared" ca="1" si="77"/>
        <v>0.0734085826815157-1.49426602816982i</v>
      </c>
      <c r="BB105" s="223" t="str">
        <f t="shared" ca="1" si="78"/>
        <v>-0.110057597460215-1.4920144463761i</v>
      </c>
      <c r="BC105" s="223" t="str">
        <f t="shared" ca="1" si="79"/>
        <v>-0.291868408894248-1.467321578538i</v>
      </c>
      <c r="BD105" s="223" t="str">
        <f t="shared" ca="1" si="80"/>
        <v>-0.469289247786644-1.42055882837197i</v>
      </c>
      <c r="BE105" s="223" t="str">
        <f t="shared" ca="1" si="81"/>
        <v>-0.639651539576685-1.35242955116741i</v>
      </c>
      <c r="BF105" s="223" t="str">
        <f t="shared" ca="1" si="82"/>
        <v>-0.800392876822204-1.26395847466837i</v>
      </c>
      <c r="BG105" s="223" t="str">
        <f t="shared" ca="1" si="83"/>
        <v>-0.949095560192548-1.15647628621451i</v>
      </c>
      <c r="BH105" s="223" t="str">
        <f t="shared" ca="1" si="84"/>
        <v>-1.083522962917-1.03159961796487i</v>
      </c>
      <c r="BI105" s="223" t="str">
        <f t="shared" ca="1" si="85"/>
        <v>-1.20165317173321-0.89120673124546i</v>
      </c>
      <c r="BJ105" s="223" t="str">
        <f t="shared" ca="1" si="86"/>
        <v>-1.30170939834468-0.737409265750592i</v>
      </c>
      <c r="BK105" s="223" t="str">
        <f t="shared" ca="1" si="87"/>
        <v>-1.38218670397059-0.572520478516387i</v>
      </c>
      <c r="BL105" s="223" t="str">
        <f t="shared" ca="1" si="88"/>
        <v>-1.44187463502582-0.399020450381758i</v>
      </c>
      <c r="BM105" s="223" t="str">
        <f t="shared" ca="1" si="89"/>
        <v>-1.47987542946964-0.219518783264108i</v>
      </c>
      <c r="BN105" s="223" t="str">
        <f t="shared" ca="1" si="90"/>
        <v>-1.49561751998236-0.0367153493175303i</v>
      </c>
      <c r="BO105" s="223" t="str">
        <f t="shared" ca="1" si="91"/>
        <v>-1.48886413086991+0.146640317657525i</v>
      </c>
      <c r="BP105" s="223" t="str">
        <f t="shared" ca="1" si="92"/>
        <v>-1.45971683939059+0.327790377761826i</v>
      </c>
      <c r="BQ105" s="223" t="str">
        <f t="shared" ca="1" si="93"/>
        <v>-1.40861404793865+0.504010165476459i</v>
      </c>
      <c r="BR105" s="223" t="str">
        <f t="shared" ca="1" si="94"/>
        <v>-1.33632439006411+0.672649171168363i</v>
      </c>
      <c r="BS105" s="223" t="str">
        <f t="shared" ca="1" si="95"/>
        <v>-1.24393516950882+0.831170907222313i</v>
      </c>
      <c r="BT105" s="223" t="str">
        <f t="shared" ca="1" si="96"/>
        <v>-1.13283600614606+0.977191059175614i</v>
      </c>
      <c r="BU105" s="223" t="str">
        <f t="shared" ca="1" si="97"/>
        <v>-1.00469793480417+1.10851334802696i</v>
      </c>
      <c r="BV105" s="223" t="str">
        <f t="shared" ca="1" si="98"/>
        <v>-0.861448271347401+1.2231625643169i</v>
      </c>
      <c r="BW105" s="223" t="str">
        <f t="shared" ca="1" si="99"/>
        <v>-0.705241624051298+1.31941427711663i</v>
      </c>
      <c r="BX105" s="223" t="str">
        <f t="shared" ca="1" si="100"/>
        <v>-0.53842748628874+1.39582077107431i</v>
      </c>
      <c r="BY105" s="223" t="str">
        <f t="shared" ca="1" si="101"/>
        <v>-0.363514897962706+1.45123282140147i</v>
      </c>
      <c r="BZ105" s="223" t="str">
        <f t="shared" ca="1" si="102"/>
        <v>-0.183134707210709+1.48481697928349i</v>
      </c>
      <c r="CA105" s="223" t="str">
        <f t="shared" ca="1" si="103"/>
        <v>-4.44455260570501E-15+1.49606810772562i</v>
      </c>
      <c r="CB105" s="223" t="str">
        <f t="shared" ca="1" si="104"/>
        <v>0.1831347072107+1.48481697928349i</v>
      </c>
      <c r="CC105" s="223" t="str">
        <f t="shared" ca="1" si="105"/>
        <v>0.363514897962712+1.45123282140147i</v>
      </c>
      <c r="CD105" s="223" t="str">
        <f t="shared" ca="1" si="106"/>
        <v>0.538427486288746+1.39582077107431i</v>
      </c>
      <c r="CE105" s="223" t="str">
        <f t="shared" ca="1" si="107"/>
        <v>0.705241624051303+1.31941427711663i</v>
      </c>
      <c r="CF105" s="223" t="str">
        <f t="shared" ca="1" si="108"/>
        <v>0.861448271347407+1.22316256431689i</v>
      </c>
      <c r="CG105" s="223" t="str">
        <f t="shared" ca="1" si="109"/>
        <v>1.00469793480417+1.10851334802696i</v>
      </c>
      <c r="CH105" s="223" t="str">
        <f t="shared" ca="1" si="110"/>
        <v>1.13283600614605+0.977191059175622i</v>
      </c>
      <c r="CI105" s="223" t="str">
        <f t="shared" ca="1" si="111"/>
        <v>1.24393516950882+0.83117090722232i</v>
      </c>
      <c r="CJ105" s="223" t="str">
        <f t="shared" ca="1" si="112"/>
        <v>1.33632439006411+0.672649171168372i</v>
      </c>
      <c r="CK105" s="223" t="str">
        <f t="shared" ca="1" si="113"/>
        <v>1.40861404793865+0.504010165476453i</v>
      </c>
      <c r="CL105" s="223" t="str">
        <f t="shared" ca="1" si="114"/>
        <v>1.4597168393906+0.32779037776182i</v>
      </c>
      <c r="CM105" s="223" t="str">
        <f t="shared" ca="1" si="115"/>
        <v>1.48886413086991+0.146640317657519i</v>
      </c>
      <c r="CN105" s="223" t="str">
        <f t="shared" ca="1" si="116"/>
        <v>1.49561751998236-0.0367153493175359i</v>
      </c>
      <c r="CO105" s="223" t="str">
        <f t="shared" ca="1" si="117"/>
        <v>1.47987542946964-0.219518783264114i</v>
      </c>
      <c r="CP105" s="223" t="str">
        <f t="shared" ca="1" si="118"/>
        <v>1.44187463502582-0.399020450381749i</v>
      </c>
      <c r="CQ105" s="223" t="str">
        <f t="shared" ca="1" si="119"/>
        <v>1.38218670397059-0.57252047851638i</v>
      </c>
      <c r="CR105" s="223" t="str">
        <f t="shared" ca="1" si="120"/>
        <v>1.30170939834469-0.737409265750584i</v>
      </c>
      <c r="CS105" s="223" t="str">
        <f t="shared" ca="1" si="121"/>
        <v>1.20165317173322-0.891206731245453i</v>
      </c>
      <c r="CT105" s="223" t="str">
        <f t="shared" ca="1" si="122"/>
        <v>1.08352296291696-1.03159961796492i</v>
      </c>
      <c r="CU105" s="223" t="str">
        <f t="shared" ca="1" si="123"/>
        <v>0.949095560192554-1.1564762862145i</v>
      </c>
      <c r="CV105" s="223" t="str">
        <f t="shared" ca="1" si="124"/>
        <v>0.800392876822149-1.2639584746684i</v>
      </c>
      <c r="CW105" s="223" t="str">
        <f t="shared" ca="1" si="125"/>
        <v>0.639651539576706-1.3524295511674i</v>
      </c>
      <c r="CX105" s="223" t="str">
        <f t="shared" ca="1" si="126"/>
        <v>0.469289247786595-1.42055882837199i</v>
      </c>
      <c r="CY105" s="223" t="str">
        <f t="shared" ca="1" si="127"/>
        <v>0.291868408894271-1.467321578538i</v>
      </c>
      <c r="CZ105" s="223" t="str">
        <f t="shared" ca="1" si="128"/>
        <v>0.110057597460164-1.49201444637611i</v>
      </c>
      <c r="DA105" s="223" t="str">
        <f t="shared" ca="1" si="129"/>
        <v>-0.0734085826814924-1.49426602816982i</v>
      </c>
      <c r="DB105" s="223" t="str">
        <f t="shared" ca="1" si="130"/>
        <v>-0.255770629410869-1.47404245803317i</v>
      </c>
      <c r="DC105" s="223" t="str">
        <f t="shared" ca="1" si="131"/>
        <v>-0.434285647801797-1.43164791728521i</v>
      </c>
      <c r="DD105" s="223" t="str">
        <f t="shared" ca="1" si="132"/>
        <v>-0.606268605815728-1.36772005927966i</v>
      </c>
      <c r="DE105" s="223" t="str">
        <f t="shared" ca="1" si="133"/>
        <v>-0.769132719681672-1.28322041850525i</v>
      </c>
      <c r="DF105" s="223" t="str">
        <f t="shared" ca="1" si="134"/>
        <v>-0.920428361533012-1.17941994821156i</v>
      </c>
      <c r="DG105" s="223" t="str">
        <f t="shared" ca="1" si="135"/>
        <v>-1.05787990408968-1.05787990408974i</v>
      </c>
      <c r="DH105" s="223" t="str">
        <f t="shared" ca="1" si="136"/>
        <v>-1.17941994821161-0.920428361532952i</v>
      </c>
      <c r="DI105" s="223" t="str">
        <f t="shared" ca="1" si="137"/>
        <v>-1.28322041850521-0.769132719681735i</v>
      </c>
      <c r="DJ105" s="223" t="str">
        <f t="shared" ca="1" si="138"/>
        <v>-1.36772005927969-0.606268605815658i</v>
      </c>
      <c r="DK105" s="223" t="str">
        <f t="shared" ca="1" si="139"/>
        <v>-1.43164791728519-0.434285647801868i</v>
      </c>
      <c r="DL105" s="223" t="str">
        <f t="shared" ca="1" si="140"/>
        <v>-1.47404245803318-0.255770629410794i</v>
      </c>
      <c r="DM105" s="223" t="str">
        <f t="shared" ca="1" si="141"/>
        <v>-1.49426602816981-0.0734085826815654i</v>
      </c>
      <c r="DN105" s="223" t="str">
        <f t="shared" ca="1" si="142"/>
        <v>-1.4920144463761+0.110057597460239i</v>
      </c>
      <c r="DO105" s="223" t="str">
        <f t="shared" ca="1" si="143"/>
        <v>-1.46732157853801+0.291868408894199i</v>
      </c>
      <c r="DP105" s="223" t="str">
        <f t="shared" ca="1" si="144"/>
        <v>-1.42055882837197+0.469289247786666i</v>
      </c>
      <c r="DQ105" s="223" t="str">
        <f t="shared" ca="1" si="145"/>
        <v>-1.35242955116743+0.63965153957664i</v>
      </c>
      <c r="DR105" s="223" t="str">
        <f t="shared" ca="1" si="146"/>
        <v>-1.26395847466836+0.800392876822212i</v>
      </c>
      <c r="DS105" s="223" t="str">
        <f t="shared" ca="1" si="147"/>
        <v>-1.15647628621455+0.949095560192499i</v>
      </c>
      <c r="DT105" s="223" t="str">
        <f t="shared" ca="1" si="148"/>
        <v>-1.03159961796487+1.08352296291701i</v>
      </c>
      <c r="DU105" s="223" t="str">
        <f t="shared" ca="1" si="149"/>
        <v>-0.891206731245513+1.20165317173317i</v>
      </c>
      <c r="DV105" s="223" t="str">
        <f t="shared" ca="1" si="150"/>
        <v>-0.737409265750583+1.30170939834469i</v>
      </c>
      <c r="DW105" s="223" t="str">
        <f t="shared" ca="1" si="151"/>
        <v>-0.572520478516447+1.38218670397056i</v>
      </c>
      <c r="DX105" s="223" t="str">
        <f t="shared" ca="1" si="152"/>
        <v>-0.399020450381747+1.44187463502582i</v>
      </c>
      <c r="DY105" s="223" t="str">
        <f t="shared" ca="1" si="153"/>
        <v>-0.219518783264186+1.47987542946963i</v>
      </c>
      <c r="DZ105" s="223" t="str">
        <f t="shared" ca="1" si="154"/>
        <v>-0.0367153493175347+1.49561751998236i</v>
      </c>
      <c r="EA105" s="223" t="str">
        <f t="shared" ca="1" si="155"/>
        <v>0.146640317657595+1.4888641308699i</v>
      </c>
      <c r="EB105" s="223" t="str">
        <f t="shared" ca="1" si="156"/>
        <v>0.327790377761821+1.4597168393906i</v>
      </c>
      <c r="EC105" s="223" t="str">
        <f t="shared" ca="1" si="157"/>
        <v>0.504010165476525+1.40861404793862i</v>
      </c>
      <c r="ED105" s="223" t="str">
        <f t="shared" ca="1" si="158"/>
        <v>0.672649171168359+1.33632439006411i</v>
      </c>
      <c r="EE105" s="223" t="str">
        <f t="shared" ca="1" si="159"/>
        <v>0.83117090722237+1.24393516950878i</v>
      </c>
      <c r="EF105" s="223" t="str">
        <f t="shared" ca="1" si="160"/>
        <v>0.97719105917561+1.13283600614606i</v>
      </c>
      <c r="EG105" s="223" t="str">
        <f t="shared" ca="1" si="161"/>
        <v>1.108513348027+1.00469793480413i</v>
      </c>
      <c r="EH105" s="223" t="str">
        <f t="shared" ca="1" si="162"/>
        <v>1.22316256431688+0.861448271347419i</v>
      </c>
      <c r="EI105" s="223" t="str">
        <f t="shared" ca="1" si="163"/>
        <v>1.31941427711665+0.705241624051251i</v>
      </c>
      <c r="EJ105" s="223" t="str">
        <f t="shared" ca="1" si="164"/>
        <v>1.39582077107431+0.538427486288759i</v>
      </c>
      <c r="EK105" s="223" t="str">
        <f t="shared" ca="1" si="165"/>
        <v>1.45123282140148+0.363514897962654i</v>
      </c>
      <c r="EL105" s="223" t="str">
        <f t="shared" ca="1" si="166"/>
        <v>1.48481697928349+0.183134707210729i</v>
      </c>
      <c r="EM105" s="223" t="str">
        <f t="shared" ca="1" si="167"/>
        <v>1.49606810772562-4.95770127266637E-14i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0.140329604455815-0.929682925322491i</v>
      </c>
      <c r="G106" s="229" t="str">
        <f t="shared" si="173"/>
        <v>-6.58285173985857+1.81867638457867i</v>
      </c>
      <c r="H106" s="229" t="str">
        <f t="shared" si="38"/>
        <v>0.0266866878285652-0.138409120095144i</v>
      </c>
      <c r="I106" s="229" t="str">
        <f t="shared" si="174"/>
        <v>-0.0218344409163787-0.0033881047156785i</v>
      </c>
      <c r="J106" s="255" t="str">
        <f ca="1">IMPRODUCT(1/N_FFT2,U100)</f>
        <v>0.00548425746282914+4.13700849673594E-06i</v>
      </c>
      <c r="K106" s="254" t="str">
        <f t="shared" ca="1" si="175"/>
        <v>-0.000119731678924355-0.000018671567839399i</v>
      </c>
      <c r="M106" s="258"/>
      <c r="N106" s="246">
        <f t="shared" ca="1" si="176"/>
        <v>5.5039443134100008</v>
      </c>
      <c r="O106" s="223">
        <f t="shared" ca="1" si="39"/>
        <v>-1.4960556865899994</v>
      </c>
      <c r="P106" s="223" t="str">
        <f t="shared" ca="1" si="40"/>
        <v>-1.47986314277406+0.219516960704993i</v>
      </c>
      <c r="Q106" s="223" t="str">
        <f t="shared" ca="1" si="41"/>
        <v>-1.43163603099951+0.434282042136481i</v>
      </c>
      <c r="R106" s="223" t="str">
        <f t="shared" ca="1" si="42"/>
        <v>-1.3524183225938+0.639646228856892i</v>
      </c>
      <c r="S106" s="223" t="str">
        <f t="shared" ca="1" si="43"/>
        <v>-1.243924841712+0.831164006409107i</v>
      </c>
      <c r="T106" s="223" t="str">
        <f t="shared" ca="1" si="44"/>
        <v>-1.10850414457255+1.00468959327932i</v>
      </c>
      <c r="U106" s="223" t="str">
        <f t="shared" ca="1" si="45"/>
        <v>-0.949087680307528+1.15646668454684i</v>
      </c>
      <c r="V106" s="223" t="str">
        <f t="shared" ca="1" si="46"/>
        <v>-0.769126333941794+1.28320976454184i</v>
      </c>
      <c r="W106" s="223" t="str">
        <f t="shared" ca="1" si="47"/>
        <v>-0.572515725153575+1.38217522833762i</v>
      </c>
      <c r="X106" s="223" t="str">
        <f t="shared" ca="1" si="48"/>
        <v>-0.363511879872945+1.45122077251172i</v>
      </c>
      <c r="Y106" s="223" t="str">
        <f t="shared" ca="1" si="49"/>
        <v>-0.146639100173322+1.48885176954545i</v>
      </c>
      <c r="Z106" s="223" t="str">
        <f t="shared" ca="1" si="50"/>
        <v>0.0734079732052842+1.494253621996i</v>
      </c>
      <c r="AA106" s="223" t="str">
        <f t="shared" ca="1" si="51"/>
        <v>0.291865985650904+1.46730939607102i</v>
      </c>
      <c r="AB106" s="223" t="str">
        <f t="shared" ca="1" si="52"/>
        <v>0.504005980921902+1.40860235289212i</v>
      </c>
      <c r="AC106" s="223" t="str">
        <f t="shared" ca="1" si="53"/>
        <v>0.705235768768501+1.319403322653i</v>
      </c>
      <c r="AD106" s="223" t="str">
        <f t="shared" ca="1" si="54"/>
        <v>0.891199331983608+1.20164319498354i</v>
      </c>
      <c r="AE106" s="223" t="str">
        <f t="shared" ca="1" si="55"/>
        <v>1.05787112102048+1.05787112102049i</v>
      </c>
      <c r="AF106" s="223" t="str">
        <f t="shared" ca="1" si="56"/>
        <v>1.20164319498354+0.891199331983609i</v>
      </c>
      <c r="AG106" s="223" t="str">
        <f t="shared" ca="1" si="57"/>
        <v>1.319403322653+0.705235768768501i</v>
      </c>
      <c r="AH106" s="223" t="str">
        <f t="shared" ca="1" si="58"/>
        <v>1.40860235289212+0.5040059809219i</v>
      </c>
      <c r="AI106" s="223" t="str">
        <f t="shared" ca="1" si="59"/>
        <v>1.46730939607102+0.291865985650904i</v>
      </c>
      <c r="AJ106" s="223" t="str">
        <f t="shared" ca="1" si="60"/>
        <v>1.494253621996+0.0734079732052837i</v>
      </c>
      <c r="AK106" s="223" t="str">
        <f t="shared" ca="1" si="61"/>
        <v>1.48885176954545-0.146639100173323i</v>
      </c>
      <c r="AL106" s="223" t="str">
        <f t="shared" ca="1" si="62"/>
        <v>1.45122077251172-0.363511879872945i</v>
      </c>
      <c r="AM106" s="223" t="str">
        <f t="shared" ca="1" si="63"/>
        <v>1.38217522833762-0.572515725153575i</v>
      </c>
      <c r="AN106" s="223" t="str">
        <f t="shared" ca="1" si="64"/>
        <v>1.28320976454184-0.769126333941795i</v>
      </c>
      <c r="AO106" s="223" t="str">
        <f t="shared" ca="1" si="65"/>
        <v>1.15646668454684-0.949087680307527i</v>
      </c>
      <c r="AP106" s="223" t="str">
        <f t="shared" ca="1" si="66"/>
        <v>1.00468959327932-1.10850414457254i</v>
      </c>
      <c r="AQ106" s="223" t="str">
        <f t="shared" ca="1" si="67"/>
        <v>0.831164006409111-1.243924841712i</v>
      </c>
      <c r="AR106" s="223" t="str">
        <f t="shared" ca="1" si="68"/>
        <v>0.831164006409111-1.243924841712i</v>
      </c>
      <c r="AS106" s="223" t="str">
        <f t="shared" ca="1" si="69"/>
        <v>0.434282042136476-1.43163603099952i</v>
      </c>
      <c r="AT106" s="223" t="str">
        <f t="shared" ca="1" si="70"/>
        <v>0.21951696070499-1.47986314277406i</v>
      </c>
      <c r="AU106" s="223" t="str">
        <f t="shared" ca="1" si="71"/>
        <v>2.74933546932449E-16-1.49605568659i</v>
      </c>
      <c r="AV106" s="223" t="str">
        <f t="shared" ca="1" si="72"/>
        <v>-0.21951696070499-1.47986314277406i</v>
      </c>
      <c r="AW106" s="223" t="str">
        <f t="shared" ca="1" si="73"/>
        <v>-0.434282042136476-1.43163603099952i</v>
      </c>
      <c r="AX106" s="223" t="str">
        <f t="shared" ca="1" si="74"/>
        <v>-0.639646228856886-1.3524183225938i</v>
      </c>
      <c r="AY106" s="223" t="str">
        <f t="shared" ca="1" si="75"/>
        <v>-0.831164006409113-1.243924841712i</v>
      </c>
      <c r="AZ106" s="223" t="str">
        <f t="shared" ca="1" si="76"/>
        <v>-1.00468959327932-1.10850414457254i</v>
      </c>
      <c r="BA106" s="223" t="str">
        <f t="shared" ca="1" si="77"/>
        <v>-1.15646668454684-0.949087680307527i</v>
      </c>
      <c r="BB106" s="223" t="str">
        <f t="shared" ca="1" si="78"/>
        <v>-1.28320976454184-0.769126333941795i</v>
      </c>
      <c r="BC106" s="223" t="str">
        <f t="shared" ca="1" si="79"/>
        <v>-1.38217522833762-0.572515725153575i</v>
      </c>
      <c r="BD106" s="223" t="str">
        <f t="shared" ca="1" si="80"/>
        <v>-1.45122077251172-0.363511879872945i</v>
      </c>
      <c r="BE106" s="223" t="str">
        <f t="shared" ca="1" si="81"/>
        <v>-1.48885176954545-0.146639100173322i</v>
      </c>
      <c r="BF106" s="223" t="str">
        <f t="shared" ca="1" si="82"/>
        <v>-1.494253621996+0.0734079732052846i</v>
      </c>
      <c r="BG106" s="223" t="str">
        <f t="shared" ca="1" si="83"/>
        <v>-1.46730939607102+0.291865985650905i</v>
      </c>
      <c r="BH106" s="223" t="str">
        <f t="shared" ca="1" si="84"/>
        <v>-1.40860235289212+0.504005980921902i</v>
      </c>
      <c r="BI106" s="223" t="str">
        <f t="shared" ca="1" si="85"/>
        <v>-1.319403322653+0.705235768768501i</v>
      </c>
      <c r="BJ106" s="223" t="str">
        <f t="shared" ca="1" si="86"/>
        <v>-1.20164319498354+0.891199331983609i</v>
      </c>
      <c r="BK106" s="223" t="str">
        <f t="shared" ca="1" si="87"/>
        <v>-1.05787112102049+1.05787112102048i</v>
      </c>
      <c r="BL106" s="223" t="str">
        <f t="shared" ca="1" si="88"/>
        <v>-0.891199331983608+1.20164319498354i</v>
      </c>
      <c r="BM106" s="223" t="str">
        <f t="shared" ca="1" si="89"/>
        <v>-0.705235768768501+1.319403322653i</v>
      </c>
      <c r="BN106" s="223" t="str">
        <f t="shared" ca="1" si="90"/>
        <v>-0.5040059809219+1.40860235289212i</v>
      </c>
      <c r="BO106" s="223" t="str">
        <f t="shared" ca="1" si="91"/>
        <v>-0.291865985650905+1.46730939607102i</v>
      </c>
      <c r="BP106" s="223" t="str">
        <f t="shared" ca="1" si="92"/>
        <v>-0.073407973205284+1.494253621996i</v>
      </c>
      <c r="BQ106" s="223" t="str">
        <f t="shared" ca="1" si="93"/>
        <v>0.146639100173323+1.48885176954545i</v>
      </c>
      <c r="BR106" s="223" t="str">
        <f t="shared" ca="1" si="94"/>
        <v>0.363511879872945+1.45122077251172i</v>
      </c>
      <c r="BS106" s="223" t="str">
        <f t="shared" ca="1" si="95"/>
        <v>0.572515725153575+1.38217522833762i</v>
      </c>
      <c r="BT106" s="223" t="str">
        <f t="shared" ca="1" si="96"/>
        <v>0.769126333941795+1.28320976454184i</v>
      </c>
      <c r="BU106" s="223" t="str">
        <f t="shared" ca="1" si="97"/>
        <v>0.949087680307527+1.15646668454684i</v>
      </c>
      <c r="BV106" s="223" t="str">
        <f t="shared" ca="1" si="98"/>
        <v>1.10850414457254+1.00468959327932i</v>
      </c>
      <c r="BW106" s="223" t="str">
        <f t="shared" ca="1" si="99"/>
        <v>1.243924841712+0.831164006409111i</v>
      </c>
      <c r="BX106" s="223" t="str">
        <f t="shared" ca="1" si="100"/>
        <v>1.3524183225938+0.639646228856898i</v>
      </c>
      <c r="BY106" s="223" t="str">
        <f t="shared" ca="1" si="101"/>
        <v>1.43163603099952+0.434282042136475i</v>
      </c>
      <c r="BZ106" s="223" t="str">
        <f t="shared" ca="1" si="102"/>
        <v>1.47986314277406+0.21951696070499i</v>
      </c>
      <c r="CA106" s="223" t="str">
        <f t="shared" ca="1" si="103"/>
        <v>1.49605568659+5.49867093864898E-16i</v>
      </c>
      <c r="CB106" s="223" t="str">
        <f t="shared" ca="1" si="104"/>
        <v>1.47986314277406-0.219516960704991i</v>
      </c>
      <c r="CC106" s="223" t="str">
        <f t="shared" ca="1" si="105"/>
        <v>1.43163603099952-0.434282042136476i</v>
      </c>
      <c r="CD106" s="223" t="str">
        <f t="shared" ca="1" si="106"/>
        <v>1.3524183225938-0.639646228856887i</v>
      </c>
      <c r="CE106" s="223" t="str">
        <f t="shared" ca="1" si="107"/>
        <v>1.24392484171198-0.83116400640915i</v>
      </c>
      <c r="CF106" s="223" t="str">
        <f t="shared" ca="1" si="108"/>
        <v>1.10850414457253-1.00468959327933i</v>
      </c>
      <c r="CG106" s="223" t="str">
        <f t="shared" ca="1" si="109"/>
        <v>0.949087680307537-1.15646668454683i</v>
      </c>
      <c r="CH106" s="223" t="str">
        <f t="shared" ca="1" si="110"/>
        <v>0.769126333941832-1.28320976454182i</v>
      </c>
      <c r="CI106" s="223" t="str">
        <f t="shared" ca="1" si="111"/>
        <v>0.572515725153506-1.38217522833765i</v>
      </c>
      <c r="CJ106" s="223" t="str">
        <f t="shared" ca="1" si="112"/>
        <v>0.3635118798729-1.45122077251173i</v>
      </c>
      <c r="CK106" s="223" t="str">
        <f t="shared" ca="1" si="113"/>
        <v>0.146639100173321-1.48885176954545i</v>
      </c>
      <c r="CL106" s="223" t="str">
        <f t="shared" ca="1" si="114"/>
        <v>-0.0734079732052551-1.494253621996i</v>
      </c>
      <c r="CM106" s="223" t="str">
        <f t="shared" ca="1" si="115"/>
        <v>-0.291865985650847-1.46730939607103i</v>
      </c>
      <c r="CN106" s="223" t="str">
        <f t="shared" ca="1" si="116"/>
        <v>-0.504005980921957-1.4086023528921i</v>
      </c>
      <c r="CO106" s="223" t="str">
        <f t="shared" ca="1" si="117"/>
        <v>-0.705235768768529-1.31940332265299i</v>
      </c>
      <c r="CP106" s="223" t="str">
        <f t="shared" ca="1" si="118"/>
        <v>-0.891199331983609-1.20164319498354i</v>
      </c>
      <c r="CQ106" s="223" t="str">
        <f t="shared" ca="1" si="119"/>
        <v>-1.05787112102046-1.05787112102051i</v>
      </c>
      <c r="CR106" s="223" t="str">
        <f t="shared" ca="1" si="120"/>
        <v>-1.20164319498349-0.891199331983669i</v>
      </c>
      <c r="CS106" s="223" t="str">
        <f t="shared" ca="1" si="121"/>
        <v>-1.31940332265302-0.705235768768462i</v>
      </c>
      <c r="CT106" s="223" t="str">
        <f t="shared" ca="1" si="122"/>
        <v>-1.40860235289213-0.504005980921886i</v>
      </c>
      <c r="CU106" s="223" t="str">
        <f t="shared" ca="1" si="123"/>
        <v>-1.46730939607102-0.291865985650919i</v>
      </c>
      <c r="CV106" s="223" t="str">
        <f t="shared" ca="1" si="124"/>
        <v>-1.494253621996-0.0734079732053281i</v>
      </c>
      <c r="CW106" s="223" t="str">
        <f t="shared" ca="1" si="125"/>
        <v>-1.48885176954545+0.146639100173397i</v>
      </c>
      <c r="CX106" s="223" t="str">
        <f t="shared" ca="1" si="126"/>
        <v>-1.45122077251171+0.363511879872975i</v>
      </c>
      <c r="CY106" s="223" t="str">
        <f t="shared" ca="1" si="127"/>
        <v>-1.38217522833762+0.572515725153577i</v>
      </c>
      <c r="CZ106" s="223" t="str">
        <f t="shared" ca="1" si="128"/>
        <v>-1.28320976454186+0.76912633394177i</v>
      </c>
      <c r="DA106" s="223" t="str">
        <f t="shared" ca="1" si="129"/>
        <v>-1.15646668454687+0.949087680307482i</v>
      </c>
      <c r="DB106" s="223" t="str">
        <f t="shared" ca="1" si="130"/>
        <v>-1.00468959327928+1.10850414457258i</v>
      </c>
      <c r="DC106" s="223" t="str">
        <f t="shared" ca="1" si="131"/>
        <v>-0.831164006409086+1.24392484171202i</v>
      </c>
      <c r="DD106" s="223" t="str">
        <f t="shared" ca="1" si="132"/>
        <v>-0.639646228856898+1.3524183225938i</v>
      </c>
      <c r="DE106" s="223" t="str">
        <f t="shared" ca="1" si="133"/>
        <v>-0.434282042136518+1.4316360309995i</v>
      </c>
      <c r="DF106" s="223" t="str">
        <f t="shared" ca="1" si="134"/>
        <v>-0.219516960705063+1.47986314277405i</v>
      </c>
      <c r="DG106" s="223" t="str">
        <f t="shared" ca="1" si="135"/>
        <v>4.4353188126165E-14+1.49605568659i</v>
      </c>
      <c r="DH106" s="223" t="str">
        <f t="shared" ca="1" si="136"/>
        <v>0.219516960705006+1.47986314277406i</v>
      </c>
      <c r="DI106" s="223" t="str">
        <f t="shared" ca="1" si="137"/>
        <v>0.434282042136464+1.43163603099952i</v>
      </c>
      <c r="DJ106" s="223" t="str">
        <f t="shared" ca="1" si="138"/>
        <v>0.639646228856846+1.35241832259382i</v>
      </c>
      <c r="DK106" s="223" t="str">
        <f t="shared" ca="1" si="139"/>
        <v>0.831164006409161+1.24392484171197i</v>
      </c>
      <c r="DL106" s="223" t="str">
        <f t="shared" ca="1" si="140"/>
        <v>1.00468959327934+1.10850414457252i</v>
      </c>
      <c r="DM106" s="223" t="str">
        <f t="shared" ca="1" si="141"/>
        <v>1.15646668454684+0.949087680307525i</v>
      </c>
      <c r="DN106" s="223" t="str">
        <f t="shared" ca="1" si="142"/>
        <v>1.28320976454183+0.769126333941819i</v>
      </c>
      <c r="DO106" s="223" t="str">
        <f t="shared" ca="1" si="143"/>
        <v>1.3821752283376+0.572515725153629i</v>
      </c>
      <c r="DP106" s="223" t="str">
        <f t="shared" ca="1" si="144"/>
        <v>1.45122077251173+0.363511879872887i</v>
      </c>
      <c r="DQ106" s="223" t="str">
        <f t="shared" ca="1" si="145"/>
        <v>1.48885176954546+0.146639100173306i</v>
      </c>
      <c r="DR106" s="223" t="str">
        <f t="shared" ca="1" si="146"/>
        <v>1.494253621996-0.0734079732052707i</v>
      </c>
      <c r="DS106" s="223" t="str">
        <f t="shared" ca="1" si="147"/>
        <v>1.46730939607103-0.291865985650862i</v>
      </c>
      <c r="DT106" s="223" t="str">
        <f t="shared" ca="1" si="148"/>
        <v>1.40860235289215-0.504005980921832i</v>
      </c>
      <c r="DU106" s="223" t="str">
        <f t="shared" ca="1" si="149"/>
        <v>1.31940332265298-0.705235768768543i</v>
      </c>
      <c r="DV106" s="223" t="str">
        <f t="shared" ca="1" si="150"/>
        <v>1.20164319498353-0.891199331983619i</v>
      </c>
      <c r="DW106" s="223" t="str">
        <f t="shared" ca="1" si="151"/>
        <v>1.0578711210205-1.05787112102047i</v>
      </c>
      <c r="DX106" s="223" t="str">
        <f t="shared" ca="1" si="152"/>
        <v>0.891199331983658-1.2016431949835i</v>
      </c>
      <c r="DY106" s="223" t="str">
        <f t="shared" ca="1" si="153"/>
        <v>0.705235768768448-1.31940332265303i</v>
      </c>
      <c r="DZ106" s="223" t="str">
        <f t="shared" ca="1" si="154"/>
        <v>0.504005980921872-1.40860235289213i</v>
      </c>
      <c r="EA106" s="223" t="str">
        <f t="shared" ca="1" si="155"/>
        <v>0.291865985650905-1.46730939607102i</v>
      </c>
      <c r="EB106" s="223" t="str">
        <f t="shared" ca="1" si="156"/>
        <v>0.0734079732053124-1.494253621996i</v>
      </c>
      <c r="EC106" s="223" t="str">
        <f t="shared" ca="1" si="157"/>
        <v>-0.146639100173261-1.48885176954546i</v>
      </c>
      <c r="ED106" s="223" t="str">
        <f t="shared" ca="1" si="158"/>
        <v>-0.363511879872989-1.45122077251171i</v>
      </c>
      <c r="EE106" s="223" t="str">
        <f t="shared" ca="1" si="159"/>
        <v>-0.572515725153592-1.38217522833761i</v>
      </c>
      <c r="EF106" s="223" t="str">
        <f t="shared" ca="1" si="160"/>
        <v>-0.76912633394178-1.28320976454185i</v>
      </c>
      <c r="EG106" s="223" t="str">
        <f t="shared" ca="1" si="161"/>
        <v>-0.949087680307494-1.15646668454686i</v>
      </c>
      <c r="EH106" s="223" t="str">
        <f t="shared" ca="1" si="162"/>
        <v>-1.1085041445726-1.00468959327926i</v>
      </c>
      <c r="EI106" s="223" t="str">
        <f t="shared" ca="1" si="163"/>
        <v>-1.24392484171203-0.831164006409075i</v>
      </c>
      <c r="EJ106" s="223" t="str">
        <f t="shared" ca="1" si="164"/>
        <v>-1.35241832259381-0.639646228856884i</v>
      </c>
      <c r="EK106" s="223" t="str">
        <f t="shared" ca="1" si="165"/>
        <v>-1.43163603099951-0.434282042136506i</v>
      </c>
      <c r="EL106" s="223" t="str">
        <f t="shared" ca="1" si="166"/>
        <v>-1.47986314277405-0.219516960705048i</v>
      </c>
      <c r="EM106" s="223" t="str">
        <f t="shared" ca="1" si="167"/>
        <v>-1.49605568659+6.26809558362169E-14i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0.097279322572572-0.803134168318709i</v>
      </c>
      <c r="G107" s="229" t="str">
        <f t="shared" si="173"/>
        <v>-6.49727521828061+1.96333175627954i</v>
      </c>
      <c r="H107" s="229" t="str">
        <f t="shared" si="38"/>
        <v>0.020282386716164-0.119615963949156i</v>
      </c>
      <c r="I107" s="229" t="str">
        <f t="shared" si="174"/>
        <v>-0.0221495078205291-0.00352346343436746i</v>
      </c>
      <c r="J107" s="255" t="str">
        <f ca="1">IMPRODUCT(1/N_FFT2,V100)</f>
        <v>0.138433059396505+0.000179884292311716i</v>
      </c>
      <c r="K107" s="254" t="str">
        <f t="shared" ca="1" si="175"/>
        <v>-0.00306559031599628-0.000491748171430553i</v>
      </c>
      <c r="M107" s="258"/>
      <c r="N107" s="246">
        <f t="shared" ca="1" si="176"/>
        <v>5.5039591021135914</v>
      </c>
      <c r="O107" s="223">
        <f t="shared" ca="1" si="39"/>
        <v>-1.4960408978864084</v>
      </c>
      <c r="P107" s="223" t="str">
        <f t="shared" ca="1" si="40"/>
        <v>-1.47401564878695+0.255765977565317i</v>
      </c>
      <c r="Q107" s="223" t="str">
        <f t="shared" ca="1" si="41"/>
        <v>-1.40858842867603+0.504000998757717i</v>
      </c>
      <c r="R107" s="223" t="str">
        <f t="shared" ca="1" si="42"/>
        <v>-1.30168572341756+0.737395854070033i</v>
      </c>
      <c r="S107" s="223" t="str">
        <f t="shared" ca="1" si="43"/>
        <v>-1.15645525272437+0.949078298453287i</v>
      </c>
      <c r="T107" s="223" t="str">
        <f t="shared" ca="1" si="44"/>
        <v>-0.977173286447586+1.13281540261509i</v>
      </c>
      <c r="U107" s="223" t="str">
        <f t="shared" ca="1" si="45"/>
        <v>-0.769118731028694+1.28319707984767i</v>
      </c>
      <c r="V107" s="223" t="str">
        <f t="shared" ca="1" si="46"/>
        <v>-0.53841769360267+1.39579538449027i</v>
      </c>
      <c r="W107" s="223" t="str">
        <f t="shared" ca="1" si="47"/>
        <v>-0.291863100517964+1.46729489152822i</v>
      </c>
      <c r="X107" s="223" t="str">
        <f t="shared" ca="1" si="48"/>
        <v>-0.0367146815546479+1.49559031833825i</v>
      </c>
      <c r="Y107" s="223" t="str">
        <f t="shared" ca="1" si="49"/>
        <v>0.219514790751501+1.47984851413585i</v>
      </c>
      <c r="Z107" s="223" t="str">
        <f t="shared" ca="1" si="50"/>
        <v>0.469280712556928+1.42053299186285i</v>
      </c>
      <c r="AA107" s="223" t="str">
        <f t="shared" ca="1" si="51"/>
        <v>0.705228797421886+1.31939028018083i</v>
      </c>
      <c r="AB107" s="223" t="str">
        <f t="shared" ca="1" si="52"/>
        <v>0.92041162118032+1.17939849743205i</v>
      </c>
      <c r="AC107" s="223" t="str">
        <f t="shared" ca="1" si="53"/>
        <v>1.10849318686598+1.00467966179299i</v>
      </c>
      <c r="AD107" s="223" t="str">
        <f t="shared" ca="1" si="54"/>
        <v>1.26393548633871+0.800378319622981i</v>
      </c>
      <c r="AE107" s="223" t="str">
        <f t="shared" ca="1" si="55"/>
        <v>1.38216156535706+0.57251006576172i</v>
      </c>
      <c r="AF107" s="223" t="str">
        <f t="shared" ca="1" si="56"/>
        <v>1.45969029069252+0.327784416052309i</v>
      </c>
      <c r="AG107" s="223" t="str">
        <f t="shared" ca="1" si="57"/>
        <v>1.49423885110605+0.0734072475579922i</v>
      </c>
      <c r="AH107" s="223" t="str">
        <f t="shared" ca="1" si="58"/>
        <v>1.48478997407494-0.183131376435911i</v>
      </c>
      <c r="AI107" s="223" t="str">
        <f t="shared" ca="1" si="59"/>
        <v>1.43162187909253-0.434277749202438i</v>
      </c>
      <c r="AJ107" s="223" t="str">
        <f t="shared" ca="1" si="60"/>
        <v>1.3363000855745-0.672636937316382i</v>
      </c>
      <c r="AK107" s="223" t="str">
        <f t="shared" ca="1" si="61"/>
        <v>1.20163131658543-0.891190522363169i</v>
      </c>
      <c r="AL107" s="223" t="str">
        <f t="shared" ca="1" si="62"/>
        <v>1.03158085567753-1.08350325627032i</v>
      </c>
      <c r="AM107" s="223" t="str">
        <f t="shared" ca="1" si="63"/>
        <v>0.831155790245611-1.24391254535436i</v>
      </c>
      <c r="AN107" s="223" t="str">
        <f t="shared" ca="1" si="64"/>
        <v>0.606257579264686-1.36769518377923i</v>
      </c>
      <c r="AO107" s="223" t="str">
        <f t="shared" ca="1" si="65"/>
        <v>0.363508286511077-1.45120642700705i</v>
      </c>
      <c r="AP107" s="223" t="str">
        <f t="shared" ca="1" si="66"/>
        <v>0.110055595780267-1.49198731026313i</v>
      </c>
      <c r="AQ107" s="223" t="str">
        <f t="shared" ca="1" si="67"/>
        <v>-0.146637650626893-1.48883705205351i</v>
      </c>
      <c r="AR107" s="223" t="str">
        <f t="shared" ca="1" si="68"/>
        <v>-0.146637650626893-1.48883705205351i</v>
      </c>
      <c r="AS107" s="223" t="str">
        <f t="shared" ca="1" si="69"/>
        <v>-0.63963990587134-1.3524049537641i</v>
      </c>
      <c r="AT107" s="223" t="str">
        <f t="shared" ca="1" si="70"/>
        <v>-0.861432603699108-1.22314031796558i</v>
      </c>
      <c r="AU107" s="223" t="str">
        <f t="shared" ca="1" si="71"/>
        <v>-1.05786066382789-1.05786066382789i</v>
      </c>
      <c r="AV107" s="223" t="str">
        <f t="shared" ca="1" si="72"/>
        <v>-1.22314031796559-0.861432603699102i</v>
      </c>
      <c r="AW107" s="223" t="str">
        <f t="shared" ca="1" si="73"/>
        <v>-1.3524049537641-0.639639905871348i</v>
      </c>
      <c r="AX107" s="223" t="str">
        <f t="shared" ca="1" si="74"/>
        <v>-1.44184841083404-0.399013193170512i</v>
      </c>
      <c r="AY107" s="223" t="str">
        <f t="shared" ca="1" si="75"/>
        <v>-1.48883705205351-0.146637650626887i</v>
      </c>
      <c r="AZ107" s="223" t="str">
        <f t="shared" ca="1" si="76"/>
        <v>-1.49198731026313+0.110055595780273i</v>
      </c>
      <c r="BA107" s="223" t="str">
        <f t="shared" ca="1" si="77"/>
        <v>-1.45120642700704+0.363508286511082i</v>
      </c>
      <c r="BB107" s="223" t="str">
        <f t="shared" ca="1" si="78"/>
        <v>-1.36769518377922+0.606257579264692i</v>
      </c>
      <c r="BC107" s="223" t="str">
        <f t="shared" ca="1" si="79"/>
        <v>-1.24391254535436+0.831155790245603i</v>
      </c>
      <c r="BD107" s="223" t="str">
        <f t="shared" ca="1" si="80"/>
        <v>-1.08350325627033+1.03158085567752i</v>
      </c>
      <c r="BE107" s="223" t="str">
        <f t="shared" ca="1" si="81"/>
        <v>-0.891190522363164+1.20163131658543i</v>
      </c>
      <c r="BF107" s="223" t="str">
        <f t="shared" ca="1" si="82"/>
        <v>-0.672636937316377+1.3363000855745i</v>
      </c>
      <c r="BG107" s="223" t="str">
        <f t="shared" ca="1" si="83"/>
        <v>-0.434277749202433+1.43162187909254i</v>
      </c>
      <c r="BH107" s="223" t="str">
        <f t="shared" ca="1" si="84"/>
        <v>-0.18313137643592+1.48478997407494i</v>
      </c>
      <c r="BI107" s="223" t="str">
        <f t="shared" ca="1" si="85"/>
        <v>0.0734072475579823+1.49423885110605i</v>
      </c>
      <c r="BJ107" s="223" t="str">
        <f t="shared" ca="1" si="86"/>
        <v>0.327784416052317+1.45969029069252i</v>
      </c>
      <c r="BK107" s="223" t="str">
        <f t="shared" ca="1" si="87"/>
        <v>0.572510065761725+1.38216156535706i</v>
      </c>
      <c r="BL107" s="223" t="str">
        <f t="shared" ca="1" si="88"/>
        <v>0.800378319622986+1.2639354863387i</v>
      </c>
      <c r="BM107" s="223" t="str">
        <f t="shared" ca="1" si="89"/>
        <v>1.00467966179299+1.10849318686598i</v>
      </c>
      <c r="BN107" s="223" t="str">
        <f t="shared" ca="1" si="90"/>
        <v>1.17939849743205+0.920411621180327i</v>
      </c>
      <c r="BO107" s="223" t="str">
        <f t="shared" ca="1" si="91"/>
        <v>1.31939028018083+0.705228797421881i</v>
      </c>
      <c r="BP107" s="223" t="str">
        <f t="shared" ca="1" si="92"/>
        <v>1.42053299186286+0.469280712556924i</v>
      </c>
      <c r="BQ107" s="223" t="str">
        <f t="shared" ca="1" si="93"/>
        <v>1.47984851413585+0.219514790751495i</v>
      </c>
      <c r="BR107" s="223" t="str">
        <f t="shared" ca="1" si="94"/>
        <v>1.49559031833825-0.0367146815546538i</v>
      </c>
      <c r="BS107" s="223" t="str">
        <f t="shared" ca="1" si="95"/>
        <v>1.46729489152822-0.291863100517955i</v>
      </c>
      <c r="BT107" s="223" t="str">
        <f t="shared" ca="1" si="96"/>
        <v>1.39579538449028-0.538417693602659i</v>
      </c>
      <c r="BU107" s="223" t="str">
        <f t="shared" ca="1" si="97"/>
        <v>1.28319707984767-0.769118731028687i</v>
      </c>
      <c r="BV107" s="223" t="str">
        <f t="shared" ca="1" si="98"/>
        <v>1.13281540261511-0.977173286447566i</v>
      </c>
      <c r="BW107" s="223" t="str">
        <f t="shared" ca="1" si="99"/>
        <v>0.949078298453297-1.15645525272436i</v>
      </c>
      <c r="BX107" s="223" t="str">
        <f t="shared" ca="1" si="100"/>
        <v>0.737395854070035-1.30168572341756i</v>
      </c>
      <c r="BY107" s="223" t="str">
        <f t="shared" ca="1" si="101"/>
        <v>0.504000998757707-1.40858842867603i</v>
      </c>
      <c r="BZ107" s="223" t="str">
        <f t="shared" ca="1" si="102"/>
        <v>0.255765977565295-1.47401564878696i</v>
      </c>
      <c r="CA107" s="223" t="str">
        <f t="shared" ca="1" si="103"/>
        <v>-3.65635294656782E-14-1.49604089788641i</v>
      </c>
      <c r="CB107" s="223" t="str">
        <f t="shared" ca="1" si="104"/>
        <v>-0.255765977565365-1.47401564878695i</v>
      </c>
      <c r="CC107" s="223" t="str">
        <f t="shared" ca="1" si="105"/>
        <v>-0.504000998757773-1.40858842867601i</v>
      </c>
      <c r="CD107" s="223" t="str">
        <f t="shared" ca="1" si="106"/>
        <v>-0.737395854070096-1.30168572341752i</v>
      </c>
      <c r="CE107" s="223" t="str">
        <f t="shared" ca="1" si="107"/>
        <v>-0.949078298453237-1.15645525272441i</v>
      </c>
      <c r="CF107" s="223" t="str">
        <f t="shared" ca="1" si="108"/>
        <v>-1.13281540261506-0.977173286447627i</v>
      </c>
      <c r="CG107" s="223" t="str">
        <f t="shared" ca="1" si="109"/>
        <v>-1.28319707984765-0.769118731028729i</v>
      </c>
      <c r="CH107" s="223" t="str">
        <f t="shared" ca="1" si="110"/>
        <v>-1.39579538449027-0.538417693602692i</v>
      </c>
      <c r="CI107" s="223" t="str">
        <f t="shared" ca="1" si="111"/>
        <v>-1.46729489152822-0.291863100517973i</v>
      </c>
      <c r="CJ107" s="223" t="str">
        <f t="shared" ca="1" si="112"/>
        <v>-1.49559031833825-0.0367146815546579i</v>
      </c>
      <c r="CK107" s="223" t="str">
        <f t="shared" ca="1" si="113"/>
        <v>-1.47984851413585+0.219514790751507i</v>
      </c>
      <c r="CL107" s="223" t="str">
        <f t="shared" ca="1" si="114"/>
        <v>-1.42053299186285+0.469280712556948i</v>
      </c>
      <c r="CM107" s="223" t="str">
        <f t="shared" ca="1" si="115"/>
        <v>-1.31939028018081+0.705228797421919i</v>
      </c>
      <c r="CN107" s="223" t="str">
        <f t="shared" ca="1" si="116"/>
        <v>-1.17939849743202+0.92041162118036i</v>
      </c>
      <c r="CO107" s="223" t="str">
        <f t="shared" ca="1" si="117"/>
        <v>-1.00467966179295+1.10849318686602i</v>
      </c>
      <c r="CP107" s="223" t="str">
        <f t="shared" ca="1" si="118"/>
        <v>-0.800378319622926+1.26393548633874i</v>
      </c>
      <c r="CQ107" s="223" t="str">
        <f t="shared" ca="1" si="119"/>
        <v>-0.572510065761785+1.38216156535703i</v>
      </c>
      <c r="CR107" s="223" t="str">
        <f t="shared" ca="1" si="120"/>
        <v>-0.327784416052365+1.45969029069251i</v>
      </c>
      <c r="CS107" s="223" t="str">
        <f t="shared" ca="1" si="121"/>
        <v>-0.0734072475580314+1.49423885110605i</v>
      </c>
      <c r="CT107" s="223" t="str">
        <f t="shared" ca="1" si="122"/>
        <v>0.183131376435885+1.48478997407494i</v>
      </c>
      <c r="CU107" s="223" t="str">
        <f t="shared" ca="1" si="123"/>
        <v>0.434277749202415+1.43162187909254i</v>
      </c>
      <c r="CV107" s="223" t="str">
        <f t="shared" ca="1" si="124"/>
        <v>0.672636937316373+1.3363000855745i</v>
      </c>
      <c r="CW107" s="223" t="str">
        <f t="shared" ca="1" si="125"/>
        <v>0.891190522363174+1.20163131658543i</v>
      </c>
      <c r="CX107" s="223" t="str">
        <f t="shared" ca="1" si="126"/>
        <v>1.08350325627034+1.03158085567751i</v>
      </c>
      <c r="CY107" s="223" t="str">
        <f t="shared" ca="1" si="127"/>
        <v>1.24391254535438+0.831155790245583i</v>
      </c>
      <c r="CZ107" s="223" t="str">
        <f t="shared" ca="1" si="128"/>
        <v>1.36769518377924+0.606257579264654i</v>
      </c>
      <c r="DA107" s="223" t="str">
        <f t="shared" ca="1" si="129"/>
        <v>1.45120642700706+0.363508286511028i</v>
      </c>
      <c r="DB107" s="223" t="str">
        <f t="shared" ca="1" si="130"/>
        <v>1.49198731026314+0.110055595780201i</v>
      </c>
      <c r="DC107" s="223" t="str">
        <f t="shared" ca="1" si="131"/>
        <v>1.48883705205352-0.146637650626824i</v>
      </c>
      <c r="DD107" s="223" t="str">
        <f t="shared" ca="1" si="132"/>
        <v>1.44184841083406-0.399013193170449i</v>
      </c>
      <c r="DE107" s="223" t="str">
        <f t="shared" ca="1" si="133"/>
        <v>1.35240495376412-0.639639905871303i</v>
      </c>
      <c r="DF107" s="223" t="str">
        <f t="shared" ca="1" si="134"/>
        <v>1.22314031796561-0.861432603699076i</v>
      </c>
      <c r="DG107" s="223" t="str">
        <f t="shared" ca="1" si="135"/>
        <v>1.0578606638279-1.05786066382788i</v>
      </c>
      <c r="DH107" s="223" t="str">
        <f t="shared" ca="1" si="136"/>
        <v>0.861432603699111-1.22314031796558i</v>
      </c>
      <c r="DI107" s="223" t="str">
        <f t="shared" ca="1" si="137"/>
        <v>0.639639905871345-1.3524049537641i</v>
      </c>
      <c r="DJ107" s="223" t="str">
        <f t="shared" ca="1" si="138"/>
        <v>0.39901319317049-1.44184841083404i</v>
      </c>
      <c r="DK107" s="223" t="str">
        <f t="shared" ca="1" si="139"/>
        <v>0.146637650626865-1.48883705205352i</v>
      </c>
      <c r="DL107" s="223" t="str">
        <f t="shared" ca="1" si="140"/>
        <v>-0.110055595780308-1.49198731026313i</v>
      </c>
      <c r="DM107" s="223" t="str">
        <f t="shared" ca="1" si="141"/>
        <v>-0.363508286511129-1.45120642700703i</v>
      </c>
      <c r="DN107" s="223" t="str">
        <f t="shared" ca="1" si="142"/>
        <v>-0.60625757926475-1.3676951837792i</v>
      </c>
      <c r="DO107" s="223" t="str">
        <f t="shared" ca="1" si="143"/>
        <v>-0.831155790245672-1.24391254535432i</v>
      </c>
      <c r="DP107" s="223" t="str">
        <f t="shared" ca="1" si="144"/>
        <v>-1.03158085567748-1.08350325627037i</v>
      </c>
      <c r="DQ107" s="223" t="str">
        <f t="shared" ca="1" si="145"/>
        <v>-1.2016313165854-0.891190522363207i</v>
      </c>
      <c r="DR107" s="223" t="str">
        <f t="shared" ca="1" si="146"/>
        <v>-1.33630008557448-0.672636937316413i</v>
      </c>
      <c r="DS107" s="223" t="str">
        <f t="shared" ca="1" si="147"/>
        <v>-1.43162187909253-0.434277749202457i</v>
      </c>
      <c r="DT107" s="223" t="str">
        <f t="shared" ca="1" si="148"/>
        <v>-1.48478997407494-0.183131376435927i</v>
      </c>
      <c r="DU107" s="223" t="str">
        <f t="shared" ca="1" si="149"/>
        <v>-1.49423885110605+0.0734072475579896i</v>
      </c>
      <c r="DV107" s="223" t="str">
        <f t="shared" ca="1" si="150"/>
        <v>-1.45969029069252+0.327784416052321i</v>
      </c>
      <c r="DW107" s="223" t="str">
        <f t="shared" ca="1" si="151"/>
        <v>-1.38216156535705+0.572510065761743i</v>
      </c>
      <c r="DX107" s="223" t="str">
        <f t="shared" ca="1" si="152"/>
        <v>-1.26393548633869+0.800378319623014i</v>
      </c>
      <c r="DY107" s="223" t="str">
        <f t="shared" ca="1" si="153"/>
        <v>-1.10849318686594+1.00467966179303i</v>
      </c>
      <c r="DZ107" s="223" t="str">
        <f t="shared" ca="1" si="154"/>
        <v>-0.920411621180275+1.17939849743209i</v>
      </c>
      <c r="EA107" s="223" t="str">
        <f t="shared" ca="1" si="155"/>
        <v>-0.705228797421955+1.31939028018079i</v>
      </c>
      <c r="EB107" s="223" t="str">
        <f t="shared" ca="1" si="156"/>
        <v>-0.469280712556991+1.42053299186283i</v>
      </c>
      <c r="EC107" s="223" t="str">
        <f t="shared" ca="1" si="157"/>
        <v>-0.219514790751551+1.47984851413585i</v>
      </c>
      <c r="ED107" s="223" t="str">
        <f t="shared" ca="1" si="158"/>
        <v>0.036714681554616+1.49559031833825i</v>
      </c>
      <c r="EE107" s="223" t="str">
        <f t="shared" ca="1" si="159"/>
        <v>0.291863100517931+1.46729489152823i</v>
      </c>
      <c r="EF107" s="223" t="str">
        <f t="shared" ca="1" si="160"/>
        <v>0.538417693602652+1.39579538449028i</v>
      </c>
      <c r="EG107" s="223" t="str">
        <f t="shared" ca="1" si="161"/>
        <v>0.76911873102869+1.28319707984767i</v>
      </c>
      <c r="EH107" s="223" t="str">
        <f t="shared" ca="1" si="162"/>
        <v>0.977173286447591+1.13281540261509i</v>
      </c>
      <c r="EI107" s="223" t="str">
        <f t="shared" ca="1" si="163"/>
        <v>1.15645525272438+0.949078298453269i</v>
      </c>
      <c r="EJ107" s="223" t="str">
        <f t="shared" ca="1" si="164"/>
        <v>1.30168572341758+0.737395854070004i</v>
      </c>
      <c r="EK107" s="223" t="str">
        <f t="shared" ca="1" si="165"/>
        <v>1.40858842867604+0.504000998757674i</v>
      </c>
      <c r="EL107" s="223" t="str">
        <f t="shared" ca="1" si="166"/>
        <v>1.47401564878697+0.255765977565262i</v>
      </c>
      <c r="EM107" s="223" t="str">
        <f t="shared" ca="1" si="167"/>
        <v>1.49604089788641-7.31270589313564E-14i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0.0689631247845492-0.706207147129727i</v>
      </c>
      <c r="G108" s="229" t="str">
        <f t="shared" si="173"/>
        <v>-6.40055846591131+2.11695017921841i</v>
      </c>
      <c r="H108" s="229" t="str">
        <f t="shared" si="38"/>
        <v>0.0160688400117562-0.105227803290754i</v>
      </c>
      <c r="I108" s="229" t="str">
        <f t="shared" si="174"/>
        <v>-0.0225089662039642-0.00370230842263157i</v>
      </c>
      <c r="J108" s="255" t="str">
        <f ca="1">IMPRODUCT(1/N_FFT2,W100)</f>
        <v>0.00620399297127371-4.06920617687137E-06i</v>
      </c>
      <c r="K108" s="254" t="str">
        <f t="shared" ca="1" si="175"/>
        <v>-0.000139660533576333-0.0000228775018071816i</v>
      </c>
      <c r="M108" s="258"/>
      <c r="N108" s="246">
        <f t="shared" ca="1" si="176"/>
        <v>5.5039763045424905</v>
      </c>
      <c r="O108" s="223">
        <f t="shared" ca="1" si="39"/>
        <v>-1.496023695457509</v>
      </c>
      <c r="P108" s="223" t="str">
        <f t="shared" ca="1" si="40"/>
        <v>-1.46727801963917+0.291859744490563i</v>
      </c>
      <c r="Q108" s="223" t="str">
        <f t="shared" ca="1" si="41"/>
        <v>-1.38214567238509+0.572503482677186i</v>
      </c>
      <c r="R108" s="223" t="str">
        <f t="shared" ca="1" si="42"/>
        <v>-1.24389824205748+0.831146233088174i</v>
      </c>
      <c r="S108" s="223" t="str">
        <f t="shared" ca="1" si="43"/>
        <v>-1.05784849987376+1.05784849987376i</v>
      </c>
      <c r="T108" s="223" t="str">
        <f t="shared" ca="1" si="44"/>
        <v>-0.831146233088176+1.24389824205748i</v>
      </c>
      <c r="U108" s="223" t="str">
        <f t="shared" ca="1" si="45"/>
        <v>-0.572503482677189+1.38214567238509i</v>
      </c>
      <c r="V108" s="223" t="str">
        <f t="shared" ca="1" si="46"/>
        <v>-0.291859744490571+1.46727801963917i</v>
      </c>
      <c r="W108" s="223" t="str">
        <f t="shared" ca="1" si="47"/>
        <v>5.22330129071174E-15+1.49602369545751i</v>
      </c>
      <c r="X108" s="223" t="str">
        <f t="shared" ca="1" si="48"/>
        <v>0.291859744490565+1.46727801963917i</v>
      </c>
      <c r="Y108" s="223" t="str">
        <f t="shared" ca="1" si="49"/>
        <v>0.572503482677184+1.38214567238509i</v>
      </c>
      <c r="Z108" s="223" t="str">
        <f t="shared" ca="1" si="50"/>
        <v>0.831146233088171+1.24389824205748i</v>
      </c>
      <c r="AA108" s="223" t="str">
        <f t="shared" ca="1" si="51"/>
        <v>1.05784849987376+1.05784849987377i</v>
      </c>
      <c r="AB108" s="223" t="str">
        <f t="shared" ca="1" si="52"/>
        <v>1.24389824205748+0.831146233088171i</v>
      </c>
      <c r="AC108" s="223" t="str">
        <f t="shared" ca="1" si="53"/>
        <v>1.38214567238509+0.572503482677184i</v>
      </c>
      <c r="AD108" s="223" t="str">
        <f t="shared" ca="1" si="54"/>
        <v>1.46727801963917+0.291859744490565i</v>
      </c>
      <c r="AE108" s="223" t="str">
        <f t="shared" ca="1" si="55"/>
        <v>1.49602369545751+4.83386097772852E-15i</v>
      </c>
      <c r="AF108" s="223" t="str">
        <f t="shared" ca="1" si="56"/>
        <v>1.46727801963917-0.291859744490571i</v>
      </c>
      <c r="AG108" s="223" t="str">
        <f t="shared" ca="1" si="57"/>
        <v>1.38214567238509-0.572503482677189i</v>
      </c>
      <c r="AH108" s="223" t="str">
        <f t="shared" ca="1" si="58"/>
        <v>1.24389824205748-0.831146233088176i</v>
      </c>
      <c r="AI108" s="223" t="str">
        <f t="shared" ca="1" si="59"/>
        <v>1.05784849987377-1.05784849987376i</v>
      </c>
      <c r="AJ108" s="223" t="str">
        <f t="shared" ca="1" si="60"/>
        <v>0.831146233088179-1.24389824205747i</v>
      </c>
      <c r="AK108" s="223" t="str">
        <f t="shared" ca="1" si="61"/>
        <v>0.572503482677178-1.38214567238509i</v>
      </c>
      <c r="AL108" s="223" t="str">
        <f t="shared" ca="1" si="62"/>
        <v>0.29185974449056-1.46727801963917i</v>
      </c>
      <c r="AM108" s="223" t="str">
        <f t="shared" ca="1" si="63"/>
        <v>2.74927667849468E-16-1.49602369545751i</v>
      </c>
      <c r="AN108" s="223" t="str">
        <f t="shared" ca="1" si="64"/>
        <v>-0.291859744490562-1.46727801963917i</v>
      </c>
      <c r="AO108" s="223" t="str">
        <f t="shared" ca="1" si="65"/>
        <v>-0.57250348267718-1.38214567238509i</v>
      </c>
      <c r="AP108" s="223" t="str">
        <f t="shared" ca="1" si="66"/>
        <v>-0.83114623308818-1.24389824205747i</v>
      </c>
      <c r="AQ108" s="223" t="str">
        <f t="shared" ca="1" si="67"/>
        <v>-1.05784849987377-1.05784849987376i</v>
      </c>
      <c r="AR108" s="223" t="str">
        <f t="shared" ca="1" si="68"/>
        <v>-1.05784849987377-1.05784849987376i</v>
      </c>
      <c r="AS108" s="223" t="str">
        <f t="shared" ca="1" si="69"/>
        <v>-1.38214567238509-0.572503482677189i</v>
      </c>
      <c r="AT108" s="223" t="str">
        <f t="shared" ca="1" si="70"/>
        <v>-1.46727801963917-0.291859744490569i</v>
      </c>
      <c r="AU108" s="223" t="str">
        <f t="shared" ca="1" si="71"/>
        <v>-1.49602369545751+4.94837362286228E-15i</v>
      </c>
      <c r="AV108" s="223" t="str">
        <f t="shared" ca="1" si="72"/>
        <v>-1.46727801963917+0.291859744490566i</v>
      </c>
      <c r="AW108" s="223" t="str">
        <f t="shared" ca="1" si="73"/>
        <v>-1.38214567238509+0.572503482677184i</v>
      </c>
      <c r="AX108" s="223" t="str">
        <f t="shared" ca="1" si="74"/>
        <v>-1.24389824205748+0.831146233088171i</v>
      </c>
      <c r="AY108" s="223" t="str">
        <f t="shared" ca="1" si="75"/>
        <v>-1.05784849987377+1.05784849987376i</v>
      </c>
      <c r="AZ108" s="223" t="str">
        <f t="shared" ca="1" si="76"/>
        <v>-0.83114623308817+1.24389824205748i</v>
      </c>
      <c r="BA108" s="223" t="str">
        <f t="shared" ca="1" si="77"/>
        <v>-0.572503482677184+1.38214567238509i</v>
      </c>
      <c r="BB108" s="223" t="str">
        <f t="shared" ca="1" si="78"/>
        <v>-0.291859744490566+1.46727801963917i</v>
      </c>
      <c r="BC108" s="223" t="str">
        <f t="shared" ca="1" si="79"/>
        <v>-4.44442066474529E-15+1.49602369545751i</v>
      </c>
      <c r="BD108" s="223" t="str">
        <f t="shared" ca="1" si="80"/>
        <v>0.291859744490557+1.46727801963917i</v>
      </c>
      <c r="BE108" s="223" t="str">
        <f t="shared" ca="1" si="81"/>
        <v>0.572503482677189+1.38214567238509i</v>
      </c>
      <c r="BF108" s="223" t="str">
        <f t="shared" ca="1" si="82"/>
        <v>0.831146233088176+1.24389824205748i</v>
      </c>
      <c r="BG108" s="223" t="str">
        <f t="shared" ca="1" si="83"/>
        <v>1.05784849987376+1.05784849987376i</v>
      </c>
      <c r="BH108" s="223" t="str">
        <f t="shared" ca="1" si="84"/>
        <v>1.24389824205747+0.831146233088179i</v>
      </c>
      <c r="BI108" s="223" t="str">
        <f t="shared" ca="1" si="85"/>
        <v>1.38214567238509+0.572503482677193i</v>
      </c>
      <c r="BJ108" s="223" t="str">
        <f t="shared" ca="1" si="86"/>
        <v>1.46727801963917+0.29185974449056i</v>
      </c>
      <c r="BK108" s="223" t="str">
        <f t="shared" ca="1" si="87"/>
        <v>1.49602369545751+5.49855335698935E-16i</v>
      </c>
      <c r="BL108" s="223" t="str">
        <f t="shared" ca="1" si="88"/>
        <v>1.46727801963917-0.291859744490562i</v>
      </c>
      <c r="BM108" s="223" t="str">
        <f t="shared" ca="1" si="89"/>
        <v>1.38214567238509-0.572503482677181i</v>
      </c>
      <c r="BN108" s="223" t="str">
        <f t="shared" ca="1" si="90"/>
        <v>1.24389824205745-0.831146233088218i</v>
      </c>
      <c r="BO108" s="223" t="str">
        <f t="shared" ca="1" si="91"/>
        <v>1.05784849987379-1.05784849987373i</v>
      </c>
      <c r="BP108" s="223" t="str">
        <f t="shared" ca="1" si="92"/>
        <v>0.831146233088162-1.24389824205748i</v>
      </c>
      <c r="BQ108" s="223" t="str">
        <f t="shared" ca="1" si="93"/>
        <v>0.57250348267712-1.38214567238512i</v>
      </c>
      <c r="BR108" s="223" t="str">
        <f t="shared" ca="1" si="94"/>
        <v>0.291859744490584-1.46727801963917i</v>
      </c>
      <c r="BS108" s="223" t="str">
        <f t="shared" ca="1" si="95"/>
        <v>-3.65631090349822E-14-1.49602369545751i</v>
      </c>
      <c r="BT108" s="223" t="str">
        <f t="shared" ca="1" si="96"/>
        <v>-0.291859744490508-1.46727801963918i</v>
      </c>
      <c r="BU108" s="223" t="str">
        <f t="shared" ca="1" si="97"/>
        <v>-0.572503482677186-1.38214567238509i</v>
      </c>
      <c r="BV108" s="223" t="str">
        <f t="shared" ca="1" si="98"/>
        <v>-0.831146233088221-1.24389824205745i</v>
      </c>
      <c r="BW108" s="223" t="str">
        <f t="shared" ca="1" si="99"/>
        <v>-1.05784849987374-1.05784849987379i</v>
      </c>
      <c r="BX108" s="223" t="str">
        <f t="shared" ca="1" si="100"/>
        <v>-1.24389824205749-0.831146233088158i</v>
      </c>
      <c r="BY108" s="223" t="str">
        <f t="shared" ca="1" si="101"/>
        <v>-1.38214567238506-0.572503482677253i</v>
      </c>
      <c r="BZ108" s="223" t="str">
        <f t="shared" ca="1" si="102"/>
        <v>-1.46727801963917-0.29185974449058i</v>
      </c>
      <c r="CA108" s="223" t="str">
        <f t="shared" ca="1" si="103"/>
        <v>-1.49602369545751+4.1786410325694E-14i</v>
      </c>
      <c r="CB108" s="223" t="str">
        <f t="shared" ca="1" si="104"/>
        <v>-1.46727801963918+0.291859744490512i</v>
      </c>
      <c r="CC108" s="223" t="str">
        <f t="shared" ca="1" si="105"/>
        <v>-1.38214567238509+0.57250348267719i</v>
      </c>
      <c r="CD108" s="223" t="str">
        <f t="shared" ca="1" si="106"/>
        <v>-1.24389824205744+0.831146233088225i</v>
      </c>
      <c r="CE108" s="223" t="str">
        <f t="shared" ca="1" si="107"/>
        <v>-1.05784849987378+1.05784849987374i</v>
      </c>
      <c r="CF108" s="223" t="str">
        <f t="shared" ca="1" si="108"/>
        <v>-0.831146233088153+1.24389824205749i</v>
      </c>
      <c r="CG108" s="223" t="str">
        <f t="shared" ca="1" si="109"/>
        <v>-0.572503482677248+1.38214567238506i</v>
      </c>
      <c r="CH108" s="223" t="str">
        <f t="shared" ca="1" si="110"/>
        <v>-0.291859744490574+1.46727801963917i</v>
      </c>
      <c r="CI108" s="223" t="str">
        <f t="shared" ca="1" si="111"/>
        <v>4.43522396930749E-14+1.49602369545751i</v>
      </c>
      <c r="CJ108" s="223" t="str">
        <f t="shared" ca="1" si="112"/>
        <v>0.291859744490517+1.46727801963918i</v>
      </c>
      <c r="CK108" s="223" t="str">
        <f t="shared" ca="1" si="113"/>
        <v>0.572503482677195+1.38214567238509i</v>
      </c>
      <c r="CL108" s="223" t="str">
        <f t="shared" ca="1" si="114"/>
        <v>0.831146233088228+1.24389824205744i</v>
      </c>
      <c r="CM108" s="223" t="str">
        <f t="shared" ca="1" si="115"/>
        <v>1.05784849987374+1.05784849987378i</v>
      </c>
      <c r="CN108" s="223" t="str">
        <f t="shared" ca="1" si="116"/>
        <v>1.24389824205749+0.83114623308815i</v>
      </c>
      <c r="CO108" s="223" t="str">
        <f t="shared" ca="1" si="117"/>
        <v>1.38214567238507+0.572503482677242i</v>
      </c>
      <c r="CP108" s="223" t="str">
        <f t="shared" ca="1" si="118"/>
        <v>1.46727801963917+0.291859744490569i</v>
      </c>
      <c r="CQ108" s="223" t="str">
        <f t="shared" ca="1" si="119"/>
        <v>1.49602369545751-4.95755409837866E-14i</v>
      </c>
      <c r="CR108" s="223" t="str">
        <f t="shared" ca="1" si="120"/>
        <v>1.46727801963918-0.291859744490523i</v>
      </c>
      <c r="CS108" s="223" t="str">
        <f t="shared" ca="1" si="121"/>
        <v>1.38214567238509-0.572503482677198i</v>
      </c>
      <c r="CT108" s="223" t="str">
        <f t="shared" ca="1" si="122"/>
        <v>1.24389824205744-0.831146233088233i</v>
      </c>
      <c r="CU108" s="223" t="str">
        <f t="shared" ca="1" si="123"/>
        <v>1.05784849987378-1.05784849987375i</v>
      </c>
      <c r="CV108" s="223" t="str">
        <f t="shared" ca="1" si="124"/>
        <v>0.831146233088144-1.2438982420575i</v>
      </c>
      <c r="CW108" s="223" t="str">
        <f t="shared" ca="1" si="125"/>
        <v>0.572503482677241-1.38214567238507i</v>
      </c>
      <c r="CX108" s="223" t="str">
        <f t="shared" ca="1" si="126"/>
        <v>0.291859744490566-1.46727801963917i</v>
      </c>
      <c r="CY108" s="223" t="str">
        <f t="shared" ca="1" si="127"/>
        <v>-5.47988422744984E-14-1.49602369545751i</v>
      </c>
      <c r="CZ108" s="223" t="str">
        <f t="shared" ca="1" si="128"/>
        <v>-0.291859744490527-1.46727801963918i</v>
      </c>
      <c r="DA108" s="223" t="str">
        <f t="shared" ca="1" si="129"/>
        <v>-0.572503482677205-1.38214567238508i</v>
      </c>
      <c r="DB108" s="223" t="str">
        <f t="shared" ca="1" si="130"/>
        <v>-0.831146233088112-1.24389824205752i</v>
      </c>
      <c r="DC108" s="223" t="str">
        <f t="shared" ca="1" si="131"/>
        <v>-1.05784849987375-1.05784849987378i</v>
      </c>
      <c r="DD108" s="223" t="str">
        <f t="shared" ca="1" si="132"/>
        <v>-1.2438982420575-0.831146233088143i</v>
      </c>
      <c r="DE108" s="223" t="str">
        <f t="shared" ca="1" si="133"/>
        <v>-1.38214567238507-0.572503482677233i</v>
      </c>
      <c r="DF108" s="223" t="str">
        <f t="shared" ca="1" si="134"/>
        <v>-1.46727801963917-0.291859744490559i</v>
      </c>
      <c r="DG108" s="223" t="str">
        <f t="shared" ca="1" si="135"/>
        <v>-1.49602369545751+6.26796154885409E-14i</v>
      </c>
      <c r="DH108" s="223" t="str">
        <f t="shared" ca="1" si="136"/>
        <v>-1.46727801963918+0.29185974449053i</v>
      </c>
      <c r="DI108" s="223" t="str">
        <f t="shared" ca="1" si="137"/>
        <v>-1.38214567238508+0.572503482677207i</v>
      </c>
      <c r="DJ108" s="223" t="str">
        <f t="shared" ca="1" si="138"/>
        <v>-1.24389824205751+0.831146233088118i</v>
      </c>
      <c r="DK108" s="223" t="str">
        <f t="shared" ca="1" si="139"/>
        <v>-1.05784849987377+1.05784849987376i</v>
      </c>
      <c r="DL108" s="223" t="str">
        <f t="shared" ca="1" si="140"/>
        <v>-0.831146233088135+1.2438982420575i</v>
      </c>
      <c r="DM108" s="223" t="str">
        <f t="shared" ca="1" si="141"/>
        <v>-0.572503482677231+1.38214567238507i</v>
      </c>
      <c r="DN108" s="223" t="str">
        <f t="shared" ca="1" si="142"/>
        <v>-0.291859744490556+1.46727801963917i</v>
      </c>
      <c r="DO108" s="223" t="str">
        <f t="shared" ca="1" si="143"/>
        <v>6.5245444855922E-14+1.49602369545751i</v>
      </c>
      <c r="DP108" s="223" t="str">
        <f t="shared" ca="1" si="144"/>
        <v>0.291859744490538+1.46727801963918i</v>
      </c>
      <c r="DQ108" s="223" t="str">
        <f t="shared" ca="1" si="145"/>
        <v>0.572503482677214+1.38214567238508i</v>
      </c>
      <c r="DR108" s="223" t="str">
        <f t="shared" ca="1" si="146"/>
        <v>0.831146233088121+1.24389824205751i</v>
      </c>
      <c r="DS108" s="223" t="str">
        <f t="shared" ca="1" si="147"/>
        <v>1.05784849987376+1.05784849987377i</v>
      </c>
      <c r="DT108" s="223" t="str">
        <f t="shared" ca="1" si="148"/>
        <v>1.2438982420575+0.831146233088134i</v>
      </c>
      <c r="DU108" s="223" t="str">
        <f t="shared" ca="1" si="149"/>
        <v>1.38214567238507+0.572503482677225i</v>
      </c>
      <c r="DV108" s="223" t="str">
        <f t="shared" ca="1" si="150"/>
        <v>1.46727801963917+0.291859744490548i</v>
      </c>
      <c r="DW108" s="223" t="str">
        <f t="shared" ca="1" si="151"/>
        <v>1.49602369545751-7.31262180699645E-14i</v>
      </c>
      <c r="DX108" s="223" t="str">
        <f t="shared" ca="1" si="152"/>
        <v>1.46727801963918-0.291859744490541i</v>
      </c>
      <c r="DY108" s="223" t="str">
        <f t="shared" ca="1" si="153"/>
        <v>1.38214567238508-0.572503482677217i</v>
      </c>
      <c r="DZ108" s="223" t="str">
        <f t="shared" ca="1" si="154"/>
        <v>1.24389824205751-0.831146233088127i</v>
      </c>
      <c r="EA108" s="223" t="str">
        <f t="shared" ca="1" si="155"/>
        <v>1.05784849987376-1.05784849987376i</v>
      </c>
      <c r="EB108" s="223" t="str">
        <f t="shared" ca="1" si="156"/>
        <v>0.831146233088127-1.24389824205751i</v>
      </c>
      <c r="EC108" s="223" t="str">
        <f t="shared" ca="1" si="157"/>
        <v>0.572503482677222-1.38214567238508i</v>
      </c>
      <c r="ED108" s="223" t="str">
        <f t="shared" ca="1" si="158"/>
        <v>0.291859744490545-1.46727801963917i</v>
      </c>
      <c r="EE108" s="223" t="str">
        <f t="shared" ca="1" si="159"/>
        <v>7.31263802691785E-14-1.49602369545751i</v>
      </c>
      <c r="EF108" s="223" t="str">
        <f t="shared" ca="1" si="160"/>
        <v>-0.291859744490548-1.46727801963917i</v>
      </c>
      <c r="EG108" s="223" t="str">
        <f t="shared" ca="1" si="161"/>
        <v>-0.572503482677225-1.38214567238507i</v>
      </c>
      <c r="EH108" s="223" t="str">
        <f t="shared" ca="1" si="162"/>
        <v>-0.83114623308813-1.24389824205751i</v>
      </c>
      <c r="EI108" s="223" t="str">
        <f t="shared" ca="1" si="163"/>
        <v>-1.05784849987377-1.05784849987376i</v>
      </c>
      <c r="EJ108" s="223" t="str">
        <f t="shared" ca="1" si="164"/>
        <v>-1.24389824205751-0.831146233088125i</v>
      </c>
      <c r="EK108" s="223" t="str">
        <f t="shared" ca="1" si="165"/>
        <v>-1.38214567238508-0.572503482677214i</v>
      </c>
      <c r="EL108" s="223" t="str">
        <f t="shared" ca="1" si="166"/>
        <v>-1.46727801963918-0.291859744490538i</v>
      </c>
      <c r="EM108" s="223" t="str">
        <f t="shared" ca="1" si="167"/>
        <v>-1.49602369545751-7.05605509017975E-14i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0.0493804934201928-0.629742118426586i</v>
      </c>
      <c r="G109" s="229" t="str">
        <f t="shared" si="173"/>
        <v>-6.29349223588869+2.27332271190549i</v>
      </c>
      <c r="H109" s="229" t="str">
        <f t="shared" si="38"/>
        <v>0.0131537126979592-0.0938824863978622i</v>
      </c>
      <c r="I109" s="229" t="str">
        <f t="shared" si="174"/>
        <v>-0.0229197882765151-0.00390700631433391i</v>
      </c>
      <c r="J109" s="255" t="str">
        <f ca="1">IMPRODUCT(1/N_FFT2,X100)</f>
        <v>-0.0963984402423992-0.000179886081863153i</v>
      </c>
      <c r="K109" s="254" t="str">
        <f t="shared" ca="1" si="175"/>
        <v>0.00220872902448438+0.000380752265629189i</v>
      </c>
      <c r="M109" s="258"/>
      <c r="N109" s="246">
        <f t="shared" ca="1" si="176"/>
        <v>5.5039959749036633</v>
      </c>
      <c r="O109" s="223">
        <f t="shared" ca="1" si="39"/>
        <v>-1.4960040250963365</v>
      </c>
      <c r="P109" s="223" t="str">
        <f t="shared" ca="1" si="40"/>
        <v>-1.45965431383271+0.327776337178275i</v>
      </c>
      <c r="Q109" s="223" t="str">
        <f t="shared" ca="1" si="41"/>
        <v>-1.35237162115666+0.639624140722142i</v>
      </c>
      <c r="R109" s="223" t="str">
        <f t="shared" ca="1" si="42"/>
        <v>-1.17936942889972+0.920388935875039i</v>
      </c>
      <c r="S109" s="223" t="str">
        <f t="shared" ca="1" si="43"/>
        <v>-0.949054906602898+1.1564267496722i</v>
      </c>
      <c r="T109" s="223" t="str">
        <f t="shared" ca="1" si="44"/>
        <v>-0.672620358892209+1.33626714990235i</v>
      </c>
      <c r="U109" s="223" t="str">
        <f t="shared" ca="1" si="45"/>
        <v>-0.363499327153921+1.45117065924828i</v>
      </c>
      <c r="V109" s="223" t="str">
        <f t="shared" ca="1" si="46"/>
        <v>-0.0367137766510804+1.49555345665357i</v>
      </c>
      <c r="W109" s="223" t="str">
        <f t="shared" ca="1" si="47"/>
        <v>0.291855906993469+1.46725872723847i</v>
      </c>
      <c r="X109" s="223" t="str">
        <f t="shared" ca="1" si="48"/>
        <v>0.606242636886792+1.36766147431482i</v>
      </c>
      <c r="Y109" s="223" t="str">
        <f t="shared" ca="1" si="49"/>
        <v>0.891168557267763+1.20160170008274i</v>
      </c>
      <c r="Z109" s="223" t="str">
        <f t="shared" ca="1" si="50"/>
        <v>1.13278748221226+0.977149202142463i</v>
      </c>
      <c r="AA109" s="223" t="str">
        <f t="shared" ca="1" si="51"/>
        <v>1.31935776128319+0.705211415708968i</v>
      </c>
      <c r="AB109" s="223" t="str">
        <f t="shared" ca="1" si="52"/>
        <v>1.44181287372149+0.399003358726992i</v>
      </c>
      <c r="AC109" s="223" t="str">
        <f t="shared" ca="1" si="53"/>
        <v>1.49420202273087+0.0734054382959374i</v>
      </c>
      <c r="AD109" s="223" t="str">
        <f t="shared" ca="1" si="54"/>
        <v>1.47397931885129-0.255759673723475i</v>
      </c>
      <c r="AE109" s="223" t="str">
        <f t="shared" ca="1" si="55"/>
        <v>1.38212749934101-0.572495955155859i</v>
      </c>
      <c r="AF109" s="223" t="str">
        <f t="shared" ca="1" si="56"/>
        <v>1.2231101713324-0.861411372044539i</v>
      </c>
      <c r="AG109" s="223" t="str">
        <f t="shared" ca="1" si="57"/>
        <v>1.00465489954063-1.10846586593068i</v>
      </c>
      <c r="AH109" s="223" t="str">
        <f t="shared" ca="1" si="58"/>
        <v>0.737377679538471-1.30165364088259i</v>
      </c>
      <c r="AI109" s="223" t="str">
        <f t="shared" ca="1" si="59"/>
        <v>0.434267045596462-1.43158659403243i</v>
      </c>
      <c r="AJ109" s="223" t="str">
        <f t="shared" ca="1" si="60"/>
        <v>0.110052883249557-1.49195053738148i</v>
      </c>
      <c r="AK109" s="223" t="str">
        <f t="shared" ca="1" si="61"/>
        <v>-0.219509380389514-1.47981204043806i</v>
      </c>
      <c r="AL109" s="223" t="str">
        <f t="shared" ca="1" si="62"/>
        <v>-0.538404423268529-1.39576098244267i</v>
      </c>
      <c r="AM109" s="223" t="str">
        <f t="shared" ca="1" si="63"/>
        <v>-0.83113530482104-1.24388188674989i</v>
      </c>
      <c r="AN109" s="223" t="str">
        <f t="shared" ca="1" si="64"/>
        <v>-1.08347655125968-1.03155543039377i</v>
      </c>
      <c r="AO109" s="223" t="str">
        <f t="shared" ca="1" si="65"/>
        <v>-1.28316545300069-0.769099774626134i</v>
      </c>
      <c r="AP109" s="223" t="str">
        <f t="shared" ca="1" si="66"/>
        <v>-1.42049798010958-0.46926914623597i</v>
      </c>
      <c r="AQ109" s="223" t="str">
        <f t="shared" ca="1" si="67"/>
        <v>-1.488800356816-0.146634036461448i</v>
      </c>
      <c r="AR109" s="223" t="str">
        <f t="shared" ca="1" si="68"/>
        <v>-1.488800356816-0.146634036461448i</v>
      </c>
      <c r="AS109" s="223" t="str">
        <f t="shared" ca="1" si="69"/>
        <v>-1.40855371131937+0.503988576688876i</v>
      </c>
      <c r="AT109" s="223" t="str">
        <f t="shared" ca="1" si="70"/>
        <v>-1.26390433423055+0.800358592768054i</v>
      </c>
      <c r="AU109" s="223" t="str">
        <f t="shared" ca="1" si="71"/>
        <v>-1.05783459082799+1.05783459082798i</v>
      </c>
      <c r="AV109" s="223" t="str">
        <f t="shared" ca="1" si="72"/>
        <v>-0.800358592768054+1.26390433423055i</v>
      </c>
      <c r="AW109" s="223" t="str">
        <f t="shared" ca="1" si="73"/>
        <v>-0.503988576688874+1.40855371131937i</v>
      </c>
      <c r="AX109" s="223" t="str">
        <f t="shared" ca="1" si="74"/>
        <v>-0.18312686281279+1.48475337858541i</v>
      </c>
      <c r="AY109" s="223" t="str">
        <f t="shared" ca="1" si="75"/>
        <v>0.146634036461449+1.488800356816i</v>
      </c>
      <c r="AZ109" s="223" t="str">
        <f t="shared" ca="1" si="76"/>
        <v>0.46926914623597+1.42049798010958i</v>
      </c>
      <c r="BA109" s="223" t="str">
        <f t="shared" ca="1" si="77"/>
        <v>0.769099774626134+1.28316545300069i</v>
      </c>
      <c r="BB109" s="223" t="str">
        <f t="shared" ca="1" si="78"/>
        <v>1.03155543039377+1.08347655125968i</v>
      </c>
      <c r="BC109" s="223" t="str">
        <f t="shared" ca="1" si="79"/>
        <v>1.24388188674989+0.831135304821039i</v>
      </c>
      <c r="BD109" s="223" t="str">
        <f t="shared" ca="1" si="80"/>
        <v>1.39576098244266+0.538404423268543i</v>
      </c>
      <c r="BE109" s="223" t="str">
        <f t="shared" ca="1" si="81"/>
        <v>1.47981204043806+0.219509380389514i</v>
      </c>
      <c r="BF109" s="223" t="str">
        <f t="shared" ca="1" si="82"/>
        <v>1.49195053738148-0.110052883249558i</v>
      </c>
      <c r="BG109" s="223" t="str">
        <f t="shared" ca="1" si="83"/>
        <v>1.43158659403243-0.434267045596462i</v>
      </c>
      <c r="BH109" s="223" t="str">
        <f t="shared" ca="1" si="84"/>
        <v>1.30165364088259-0.737377679538471i</v>
      </c>
      <c r="BI109" s="223" t="str">
        <f t="shared" ca="1" si="85"/>
        <v>1.10846586593067-1.00465489954064i</v>
      </c>
      <c r="BJ109" s="223" t="str">
        <f t="shared" ca="1" si="86"/>
        <v>0.861411372044563-1.22311017133239i</v>
      </c>
      <c r="BK109" s="223" t="str">
        <f t="shared" ca="1" si="87"/>
        <v>0.57249595515579-1.38212749934103i</v>
      </c>
      <c r="BL109" s="223" t="str">
        <f t="shared" ca="1" si="88"/>
        <v>0.25575967372346-1.47397931885129i</v>
      </c>
      <c r="BM109" s="223" t="str">
        <f t="shared" ca="1" si="89"/>
        <v>-0.0734054382959088-1.49420202273087i</v>
      </c>
      <c r="BN109" s="223" t="str">
        <f t="shared" ca="1" si="90"/>
        <v>-0.399003358726922-1.44181287372151i</v>
      </c>
      <c r="BO109" s="223" t="str">
        <f t="shared" ca="1" si="91"/>
        <v>-0.705211415708997-1.31935776128318i</v>
      </c>
      <c r="BP109" s="223" t="str">
        <f t="shared" ca="1" si="92"/>
        <v>-0.977149202142451-1.13278748221227i</v>
      </c>
      <c r="BQ109" s="223" t="str">
        <f t="shared" ca="1" si="93"/>
        <v>-1.2016017000827-0.891168557267825i</v>
      </c>
      <c r="BR109" s="223" t="str">
        <f t="shared" ca="1" si="94"/>
        <v>-1.36766147431483-0.606242636886763i</v>
      </c>
      <c r="BS109" s="223" t="str">
        <f t="shared" ca="1" si="95"/>
        <v>-1.46725872723847-0.291855906993484i</v>
      </c>
      <c r="BT109" s="223" t="str">
        <f t="shared" ca="1" si="96"/>
        <v>-1.49555345665358+0.0367137766510198i</v>
      </c>
      <c r="BU109" s="223" t="str">
        <f t="shared" ca="1" si="97"/>
        <v>-1.45117065924827+0.363499327153951i</v>
      </c>
      <c r="BV109" s="223" t="str">
        <f t="shared" ca="1" si="98"/>
        <v>-1.33626714990236+0.672620358892196i</v>
      </c>
      <c r="BW109" s="223" t="str">
        <f t="shared" ca="1" si="99"/>
        <v>-1.15642674967224+0.949054906602852i</v>
      </c>
      <c r="BX109" s="223" t="str">
        <f t="shared" ca="1" si="100"/>
        <v>-0.920388935875006+1.17936942889975i</v>
      </c>
      <c r="BY109" s="223" t="str">
        <f t="shared" ca="1" si="101"/>
        <v>-0.639624140722148+1.35237162115666i</v>
      </c>
      <c r="BZ109" s="223" t="str">
        <f t="shared" ca="1" si="102"/>
        <v>-0.327776337178332+1.45965431383269i</v>
      </c>
      <c r="CA109" s="223" t="str">
        <f t="shared" ca="1" si="103"/>
        <v>4.43516565308054E-14+1.49600402509634i</v>
      </c>
      <c r="CB109" s="223" t="str">
        <f t="shared" ca="1" si="104"/>
        <v>0.327776337178274+1.45965431383271i</v>
      </c>
      <c r="CC109" s="223" t="str">
        <f t="shared" ca="1" si="105"/>
        <v>0.639624140722096+1.35237162115669i</v>
      </c>
      <c r="CD109" s="223" t="str">
        <f t="shared" ca="1" si="106"/>
        <v>0.920388935875078+1.17936942889969i</v>
      </c>
      <c r="CE109" s="223" t="str">
        <f t="shared" ca="1" si="107"/>
        <v>1.1564267496722+0.949054906602895i</v>
      </c>
      <c r="CF109" s="223" t="str">
        <f t="shared" ca="1" si="108"/>
        <v>1.33626714990233+0.67262035889225i</v>
      </c>
      <c r="CG109" s="223" t="str">
        <f t="shared" ca="1" si="109"/>
        <v>1.45117065924829+0.363499327153863i</v>
      </c>
      <c r="CH109" s="223" t="str">
        <f t="shared" ca="1" si="110"/>
        <v>1.49555345665357+0.03671377665108i</v>
      </c>
      <c r="CI109" s="223" t="str">
        <f t="shared" ca="1" si="111"/>
        <v>1.46725872723848-0.291855906993428i</v>
      </c>
      <c r="CJ109" s="223" t="str">
        <f t="shared" ca="1" si="112"/>
        <v>1.3676614743148-0.606242636886847i</v>
      </c>
      <c r="CK109" s="223" t="str">
        <f t="shared" ca="1" si="113"/>
        <v>1.20160170008273-0.891168557267775i</v>
      </c>
      <c r="CL109" s="223" t="str">
        <f t="shared" ca="1" si="114"/>
        <v>0.977149202142494-1.13278748221223i</v>
      </c>
      <c r="CM109" s="223" t="str">
        <f t="shared" ca="1" si="115"/>
        <v>0.705211415708916-1.31935776128322i</v>
      </c>
      <c r="CN109" s="223" t="str">
        <f t="shared" ca="1" si="116"/>
        <v>0.399003358726974-1.44181287372149i</v>
      </c>
      <c r="CO109" s="223" t="str">
        <f t="shared" ca="1" si="117"/>
        <v>0.0734054382959661-1.49420202273087i</v>
      </c>
      <c r="CP109" s="223" t="str">
        <f t="shared" ca="1" si="118"/>
        <v>-0.255759673723548-1.47397931885127i</v>
      </c>
      <c r="CQ109" s="223" t="str">
        <f t="shared" ca="1" si="119"/>
        <v>-0.572495955155876-1.382127499341i</v>
      </c>
      <c r="CR109" s="223" t="str">
        <f t="shared" ca="1" si="120"/>
        <v>-0.861411372044514-1.22311017133242i</v>
      </c>
      <c r="CS109" s="223" t="str">
        <f t="shared" ca="1" si="121"/>
        <v>-1.10846586593063-1.00465489954069i</v>
      </c>
      <c r="CT109" s="223" t="str">
        <f t="shared" ca="1" si="122"/>
        <v>-1.3016536408826-0.737377679538444i</v>
      </c>
      <c r="CU109" s="223" t="str">
        <f t="shared" ca="1" si="123"/>
        <v>-1.43158659403242-0.434267045596491i</v>
      </c>
      <c r="CV109" s="223" t="str">
        <f t="shared" ca="1" si="124"/>
        <v>-1.49195053738148-0.110052883249629i</v>
      </c>
      <c r="CW109" s="223" t="str">
        <f t="shared" ca="1" si="125"/>
        <v>-1.47981204043805+0.219509380389544i</v>
      </c>
      <c r="CX109" s="223" t="str">
        <f t="shared" ca="1" si="126"/>
        <v>-1.39576098244267+0.538404423268519i</v>
      </c>
      <c r="CY109" s="223" t="str">
        <f t="shared" ca="1" si="127"/>
        <v>-1.24388188674994+0.831135304820977i</v>
      </c>
      <c r="CZ109" s="223" t="str">
        <f t="shared" ca="1" si="128"/>
        <v>-1.03155543039375+1.0834765512597i</v>
      </c>
      <c r="DA109" s="223" t="str">
        <f t="shared" ca="1" si="129"/>
        <v>-0.769099774626144+1.28316545300069i</v>
      </c>
      <c r="DB109" s="223" t="str">
        <f t="shared" ca="1" si="130"/>
        <v>-0.469269146236028+1.42049798010956i</v>
      </c>
      <c r="DC109" s="223" t="str">
        <f t="shared" ca="1" si="131"/>
        <v>-0.146634036461416+1.48880035681601i</v>
      </c>
      <c r="DD109" s="223" t="str">
        <f t="shared" ca="1" si="132"/>
        <v>0.183126862812777+1.48475337858541i</v>
      </c>
      <c r="DE109" s="223" t="str">
        <f t="shared" ca="1" si="133"/>
        <v>0.503988576688817+1.40855371131939i</v>
      </c>
      <c r="DF109" s="223" t="str">
        <f t="shared" ca="1" si="134"/>
        <v>0.800358592768093+1.26390433423053i</v>
      </c>
      <c r="DG109" s="223" t="str">
        <f t="shared" ca="1" si="135"/>
        <v>1.05783459082798+1.05783459082799i</v>
      </c>
      <c r="DH109" s="223" t="str">
        <f t="shared" ca="1" si="136"/>
        <v>1.26390433423052+0.800358592768102i</v>
      </c>
      <c r="DI109" s="223" t="str">
        <f t="shared" ca="1" si="137"/>
        <v>1.40855371131938+0.503988576688832i</v>
      </c>
      <c r="DJ109" s="223" t="str">
        <f t="shared" ca="1" si="138"/>
        <v>1.48475337858541+0.183126862812792i</v>
      </c>
      <c r="DK109" s="223" t="str">
        <f t="shared" ca="1" si="139"/>
        <v>1.48880035681601-0.146634036461406i</v>
      </c>
      <c r="DL109" s="223" t="str">
        <f t="shared" ca="1" si="140"/>
        <v>1.42049798010957-0.469269146236011i</v>
      </c>
      <c r="DM109" s="223" t="str">
        <f t="shared" ca="1" si="141"/>
        <v>1.28316545300069-0.769099774626135i</v>
      </c>
      <c r="DN109" s="223" t="str">
        <f t="shared" ca="1" si="142"/>
        <v>1.08347655125971-1.03155543039374i</v>
      </c>
      <c r="DO109" s="223" t="str">
        <f t="shared" ca="1" si="143"/>
        <v>0.831135304820986-1.24388188674993i</v>
      </c>
      <c r="DP109" s="223" t="str">
        <f t="shared" ca="1" si="144"/>
        <v>0.538404423268529-1.39576098244267i</v>
      </c>
      <c r="DQ109" s="223" t="str">
        <f t="shared" ca="1" si="145"/>
        <v>0.219509380389559-1.47981204043805i</v>
      </c>
      <c r="DR109" s="223" t="str">
        <f t="shared" ca="1" si="146"/>
        <v>-0.110052883249618-1.49195053738148i</v>
      </c>
      <c r="DS109" s="223" t="str">
        <f t="shared" ca="1" si="147"/>
        <v>-0.434267045596477-1.43158659403242i</v>
      </c>
      <c r="DT109" s="223" t="str">
        <f t="shared" ca="1" si="148"/>
        <v>-0.737377679538435-1.30165364088261i</v>
      </c>
      <c r="DU109" s="223" t="str">
        <f t="shared" ca="1" si="149"/>
        <v>-1.00465489954068-1.10846586593064i</v>
      </c>
      <c r="DV109" s="223" t="str">
        <f t="shared" ca="1" si="150"/>
        <v>-1.22311017133241-0.861411372044527i</v>
      </c>
      <c r="DW109" s="223" t="str">
        <f t="shared" ca="1" si="151"/>
        <v>-1.38212749934099-0.572495955155885i</v>
      </c>
      <c r="DX109" s="223" t="str">
        <f t="shared" ca="1" si="152"/>
        <v>-1.4739793188513-0.255759673723417i</v>
      </c>
      <c r="DY109" s="223" t="str">
        <f t="shared" ca="1" si="153"/>
        <v>-1.49420202273087+0.0734054382959556i</v>
      </c>
      <c r="DZ109" s="223" t="str">
        <f t="shared" ca="1" si="154"/>
        <v>-1.4418128737215+0.399003358726963i</v>
      </c>
      <c r="EA109" s="223" t="str">
        <f t="shared" ca="1" si="155"/>
        <v>-1.31935776128315+0.705211415709037i</v>
      </c>
      <c r="EB109" s="223" t="str">
        <f t="shared" ca="1" si="156"/>
        <v>-1.13278748221224+0.977149202142487i</v>
      </c>
      <c r="EC109" s="223" t="str">
        <f t="shared" ca="1" si="157"/>
        <v>-0.891168557267789+1.20160170008272i</v>
      </c>
      <c r="ED109" s="223" t="str">
        <f t="shared" ca="1" si="158"/>
        <v>-0.606242636886858+1.36766147431479i</v>
      </c>
      <c r="EE109" s="223" t="str">
        <f t="shared" ca="1" si="159"/>
        <v>-0.291855906993439+1.46725872723848i</v>
      </c>
      <c r="EF109" s="223" t="str">
        <f t="shared" ca="1" si="160"/>
        <v>0.0367137766510641+1.49555345665358i</v>
      </c>
      <c r="EG109" s="223" t="str">
        <f t="shared" ca="1" si="161"/>
        <v>0.363499327153851+1.4511706592483i</v>
      </c>
      <c r="EH109" s="223" t="str">
        <f t="shared" ca="1" si="162"/>
        <v>0.672620358892236+1.33626714990234i</v>
      </c>
      <c r="EI109" s="223" t="str">
        <f t="shared" ca="1" si="163"/>
        <v>0.949054906602888+1.15642674967221i</v>
      </c>
      <c r="EJ109" s="223" t="str">
        <f t="shared" ca="1" si="164"/>
        <v>1.17936942889968+0.920388935875089i</v>
      </c>
      <c r="EK109" s="223" t="str">
        <f t="shared" ca="1" si="165"/>
        <v>1.35237162115668+0.639624140722106i</v>
      </c>
      <c r="EL109" s="223" t="str">
        <f t="shared" ca="1" si="166"/>
        <v>1.45965431383271+0.327776337178286i</v>
      </c>
      <c r="EM109" s="223" t="str">
        <f t="shared" ca="1" si="167"/>
        <v>1.49600402509634+6.01131579163995E-14i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0.035291824899159-0.567947582794749i</v>
      </c>
      <c r="G110" s="229" t="str">
        <f t="shared" si="173"/>
        <v>-6.17692555868351+2.42851803689256i</v>
      </c>
      <c r="H110" s="229" t="str">
        <f t="shared" si="38"/>
        <v>0.011055245248761-0.0847187528706916i</v>
      </c>
      <c r="I110" s="229" t="str">
        <f t="shared" si="174"/>
        <v>-0.0233879418604716-0.00412567243598631i</v>
      </c>
      <c r="J110" s="255" t="str">
        <f ca="1">IMPRODUCT(1/N_FFT2,Y100)</f>
        <v>0.00548425337217051+4.00140298566285E-06i</v>
      </c>
      <c r="K110" s="254" t="str">
        <f t="shared" ca="1" si="175"/>
        <v>-0.000128248890538416-0.0000227198175499178i</v>
      </c>
      <c r="N110" s="246">
        <f t="shared" ca="1" si="176"/>
        <v>5.5040181758772242</v>
      </c>
      <c r="O110" s="223">
        <f t="shared" ca="1" si="39"/>
        <v>-1.4959818241227758</v>
      </c>
      <c r="P110" s="223" t="str">
        <f t="shared" ca="1" si="40"/>
        <v>-1.45114912361008+0.363493932757365i</v>
      </c>
      <c r="Q110" s="223" t="str">
        <f t="shared" ca="1" si="41"/>
        <v>-1.31933818177252+0.705200950242479i</v>
      </c>
      <c r="R110" s="223" t="str">
        <f t="shared" ca="1" si="42"/>
        <v>-1.10844941609434+1.00463999027803i</v>
      </c>
      <c r="S110" s="223" t="str">
        <f t="shared" ca="1" si="43"/>
        <v>-0.831122970620981+1.24386342731502i</v>
      </c>
      <c r="T110" s="223" t="str">
        <f t="shared" ca="1" si="44"/>
        <v>-0.503981097406152+1.40853280812447i</v>
      </c>
      <c r="U110" s="223" t="str">
        <f t="shared" ca="1" si="45"/>
        <v>-0.146631860385507+1.4887782627462i</v>
      </c>
      <c r="V110" s="223" t="str">
        <f t="shared" ca="1" si="46"/>
        <v>0.219506122830136+1.47979007975651i</v>
      </c>
      <c r="W110" s="223" t="str">
        <f t="shared" ca="1" si="47"/>
        <v>0.572487459211091+1.38210698831593i</v>
      </c>
      <c r="X110" s="223" t="str">
        <f t="shared" ca="1" si="48"/>
        <v>0.891155332163254+1.20158386809357i</v>
      </c>
      <c r="Y110" s="223" t="str">
        <f t="shared" ca="1" si="49"/>
        <v>1.15640958808757+0.949040822454364i</v>
      </c>
      <c r="Z110" s="223" t="str">
        <f t="shared" ca="1" si="50"/>
        <v>1.35235155171427+0.639614648582816i</v>
      </c>
      <c r="AA110" s="223" t="str">
        <f t="shared" ca="1" si="51"/>
        <v>1.46723695285039+0.291851575798388i</v>
      </c>
      <c r="AB110" s="223" t="str">
        <f t="shared" ca="1" si="52"/>
        <v>1.49417984849935-0.0734043489457874i</v>
      </c>
      <c r="AC110" s="223" t="str">
        <f t="shared" ca="1" si="53"/>
        <v>1.43156534902533-0.434260600994027i</v>
      </c>
      <c r="AD110" s="223" t="str">
        <f t="shared" ca="1" si="54"/>
        <v>1.2831464105905-0.769088361044703i</v>
      </c>
      <c r="AE110" s="223" t="str">
        <f t="shared" ca="1" si="55"/>
        <v>1.05781889236904-1.05781889236903i</v>
      </c>
      <c r="AF110" s="223" t="str">
        <f t="shared" ca="1" si="56"/>
        <v>0.769088361044707-1.2831464105905i</v>
      </c>
      <c r="AG110" s="223" t="str">
        <f t="shared" ca="1" si="57"/>
        <v>0.434260600994017-1.43156534902533i</v>
      </c>
      <c r="AH110" s="223" t="str">
        <f t="shared" ca="1" si="58"/>
        <v>0.0734043489457917-1.49417984849935i</v>
      </c>
      <c r="AI110" s="223" t="str">
        <f t="shared" ca="1" si="59"/>
        <v>-0.291851575798385-1.46723695285039i</v>
      </c>
      <c r="AJ110" s="223" t="str">
        <f t="shared" ca="1" si="60"/>
        <v>-0.639614648582811-1.35235155171427i</v>
      </c>
      <c r="AK110" s="223" t="str">
        <f t="shared" ca="1" si="61"/>
        <v>-0.949040822454373-1.15640958808756i</v>
      </c>
      <c r="AL110" s="223" t="str">
        <f t="shared" ca="1" si="62"/>
        <v>-1.20158386809357-0.891155332163259i</v>
      </c>
      <c r="AM110" s="223" t="str">
        <f t="shared" ca="1" si="63"/>
        <v>-1.38210698831593-0.572487459211095i</v>
      </c>
      <c r="AN110" s="223" t="str">
        <f t="shared" ca="1" si="64"/>
        <v>-1.47979007975652-0.219506122830125i</v>
      </c>
      <c r="AO110" s="223" t="str">
        <f t="shared" ca="1" si="65"/>
        <v>-1.4887782627462+0.146631860385517i</v>
      </c>
      <c r="AP110" s="223" t="str">
        <f t="shared" ca="1" si="66"/>
        <v>-1.40853280812447+0.503981097406148i</v>
      </c>
      <c r="AQ110" s="223" t="str">
        <f t="shared" ca="1" si="67"/>
        <v>-1.24386342731502+0.831122970620977i</v>
      </c>
      <c r="AR110" s="223" t="str">
        <f t="shared" ca="1" si="68"/>
        <v>-1.24386342731502+0.831122970620977i</v>
      </c>
      <c r="AS110" s="223" t="str">
        <f t="shared" ca="1" si="69"/>
        <v>-0.705200950242478+1.31933818177252i</v>
      </c>
      <c r="AT110" s="223" t="str">
        <f t="shared" ca="1" si="70"/>
        <v>-0.363493932757365+1.45114912361008i</v>
      </c>
      <c r="AU110" s="223" t="str">
        <f t="shared" ca="1" si="71"/>
        <v>-4.44429627244728E-15+1.49598182412278i</v>
      </c>
      <c r="AV110" s="223" t="str">
        <f t="shared" ca="1" si="72"/>
        <v>0.363493932757371+1.45114912361007i</v>
      </c>
      <c r="AW110" s="223" t="str">
        <f t="shared" ca="1" si="73"/>
        <v>0.705200950242482+1.31933818177252i</v>
      </c>
      <c r="AX110" s="223" t="str">
        <f t="shared" ca="1" si="74"/>
        <v>1.00463999027803+1.10844941609434i</v>
      </c>
      <c r="AY110" s="223" t="str">
        <f t="shared" ca="1" si="75"/>
        <v>1.24386342731502+0.831122970620984i</v>
      </c>
      <c r="AZ110" s="223" t="str">
        <f t="shared" ca="1" si="76"/>
        <v>1.40853280812447+0.503981097406142i</v>
      </c>
      <c r="BA110" s="223" t="str">
        <f t="shared" ca="1" si="77"/>
        <v>1.4887782627462+0.146631860385512i</v>
      </c>
      <c r="BB110" s="223" t="str">
        <f t="shared" ca="1" si="78"/>
        <v>1.47979007975651-0.219506122830131i</v>
      </c>
      <c r="BC110" s="223" t="str">
        <f t="shared" ca="1" si="79"/>
        <v>1.38210698831593-0.572487459211088i</v>
      </c>
      <c r="BD110" s="223" t="str">
        <f t="shared" ca="1" si="80"/>
        <v>1.20158386809357-0.891155332163251i</v>
      </c>
      <c r="BE110" s="223" t="str">
        <f t="shared" ca="1" si="81"/>
        <v>0.949040822454379-1.15640958808755i</v>
      </c>
      <c r="BF110" s="223" t="str">
        <f t="shared" ca="1" si="82"/>
        <v>0.639614648582832-1.35235155171426i</v>
      </c>
      <c r="BG110" s="223" t="str">
        <f t="shared" ca="1" si="83"/>
        <v>0.291851575798408-1.46723695285039i</v>
      </c>
      <c r="BH110" s="223" t="str">
        <f t="shared" ca="1" si="84"/>
        <v>-0.0734043489457684-1.49417984849935i</v>
      </c>
      <c r="BI110" s="223" t="str">
        <f t="shared" ca="1" si="85"/>
        <v>-0.434260600993994-1.43156534902534i</v>
      </c>
      <c r="BJ110" s="223" t="str">
        <f t="shared" ca="1" si="86"/>
        <v>-0.769088361044673-1.28314641059052i</v>
      </c>
      <c r="BK110" s="223" t="str">
        <f t="shared" ca="1" si="87"/>
        <v>-1.05781889236901-1.05781889236906i</v>
      </c>
      <c r="BL110" s="223" t="str">
        <f t="shared" ca="1" si="88"/>
        <v>-1.28314641059048-0.769088361044735i</v>
      </c>
      <c r="BM110" s="223" t="str">
        <f t="shared" ca="1" si="89"/>
        <v>-1.43156534902532-0.434260600994065i</v>
      </c>
      <c r="BN110" s="223" t="str">
        <f t="shared" ca="1" si="90"/>
        <v>-1.49417984849935-0.0734043489458414i</v>
      </c>
      <c r="BO110" s="223" t="str">
        <f t="shared" ca="1" si="91"/>
        <v>-1.4672369528504+0.291851575798336i</v>
      </c>
      <c r="BP110" s="223" t="str">
        <f t="shared" ca="1" si="92"/>
        <v>-1.35235155171429+0.639614648582766i</v>
      </c>
      <c r="BQ110" s="223" t="str">
        <f t="shared" ca="1" si="93"/>
        <v>-1.1564095880876+0.949040822454323i</v>
      </c>
      <c r="BR110" s="223" t="str">
        <f t="shared" ca="1" si="94"/>
        <v>-0.891155332163311+1.20158386809353i</v>
      </c>
      <c r="BS110" s="223" t="str">
        <f t="shared" ca="1" si="95"/>
        <v>-0.572487459211155+1.38210698831591i</v>
      </c>
      <c r="BT110" s="223" t="str">
        <f t="shared" ca="1" si="96"/>
        <v>-0.219506122830203+1.4797900797565i</v>
      </c>
      <c r="BU110" s="223" t="str">
        <f t="shared" ca="1" si="97"/>
        <v>0.146631860385587+1.48877826274619i</v>
      </c>
      <c r="BV110" s="223" t="str">
        <f t="shared" ca="1" si="98"/>
        <v>0.503981097406214+1.40853280812445i</v>
      </c>
      <c r="BW110" s="223" t="str">
        <f t="shared" ca="1" si="99"/>
        <v>0.831122970621034+1.24386342731498i</v>
      </c>
      <c r="BX110" s="223" t="str">
        <f t="shared" ca="1" si="100"/>
        <v>1.10844941609438+1.00463999027798i</v>
      </c>
      <c r="BY110" s="223" t="str">
        <f t="shared" ca="1" si="101"/>
        <v>1.31933818177254+0.70520095024243i</v>
      </c>
      <c r="BZ110" s="223" t="str">
        <f t="shared" ca="1" si="102"/>
        <v>1.45114912361009+0.363493932757313i</v>
      </c>
      <c r="CA110" s="223" t="str">
        <f t="shared" ca="1" si="103"/>
        <v>1.49598182412278-4.95741534428824E-14i</v>
      </c>
      <c r="CB110" s="223" t="str">
        <f t="shared" ca="1" si="104"/>
        <v>1.45114912361007-0.363493932757408i</v>
      </c>
      <c r="CC110" s="223" t="str">
        <f t="shared" ca="1" si="105"/>
        <v>1.3193381817725-0.705200950242519i</v>
      </c>
      <c r="CD110" s="223" t="str">
        <f t="shared" ca="1" si="106"/>
        <v>1.10844941609431-1.00463999027806i</v>
      </c>
      <c r="CE110" s="223" t="str">
        <f t="shared" ca="1" si="107"/>
        <v>0.83112297062095-1.24386342731504i</v>
      </c>
      <c r="CF110" s="223" t="str">
        <f t="shared" ca="1" si="108"/>
        <v>0.503981097406118-1.40853280812448i</v>
      </c>
      <c r="CG110" s="223" t="str">
        <f t="shared" ca="1" si="109"/>
        <v>0.146631860385486-1.4887782627462i</v>
      </c>
      <c r="CH110" s="223" t="str">
        <f t="shared" ca="1" si="110"/>
        <v>-0.219506122830157-1.47979007975651i</v>
      </c>
      <c r="CI110" s="223" t="str">
        <f t="shared" ca="1" si="111"/>
        <v>-0.572487459211112-1.38210698831592i</v>
      </c>
      <c r="CJ110" s="223" t="str">
        <f t="shared" ca="1" si="112"/>
        <v>-0.891155332163272-1.20158386809356i</v>
      </c>
      <c r="CK110" s="223" t="str">
        <f t="shared" ca="1" si="113"/>
        <v>-1.15640958808757-0.949040822454359i</v>
      </c>
      <c r="CL110" s="223" t="str">
        <f t="shared" ca="1" si="114"/>
        <v>-1.35235155171427-0.63961464858281i</v>
      </c>
      <c r="CM110" s="223" t="str">
        <f t="shared" ca="1" si="115"/>
        <v>-1.46723695285039-0.291851575798382i</v>
      </c>
      <c r="CN110" s="223" t="str">
        <f t="shared" ca="1" si="116"/>
        <v>-1.49417984849935+0.0734043489457944i</v>
      </c>
      <c r="CO110" s="223" t="str">
        <f t="shared" ca="1" si="117"/>
        <v>-1.43156534902533+0.43426060099402i</v>
      </c>
      <c r="CP110" s="223" t="str">
        <f t="shared" ca="1" si="118"/>
        <v>-1.2831464105905+0.769088361044695i</v>
      </c>
      <c r="CQ110" s="223" t="str">
        <f t="shared" ca="1" si="119"/>
        <v>-1.05781889236904+1.05781889236903i</v>
      </c>
      <c r="CR110" s="223" t="str">
        <f t="shared" ca="1" si="120"/>
        <v>-0.769088361044713+1.28314641059049i</v>
      </c>
      <c r="CS110" s="223" t="str">
        <f t="shared" ca="1" si="121"/>
        <v>-0.434260600994039+1.43156534902533i</v>
      </c>
      <c r="CT110" s="223" t="str">
        <f t="shared" ca="1" si="122"/>
        <v>-0.0734043489458152+1.49417984849935i</v>
      </c>
      <c r="CU110" s="223" t="str">
        <f t="shared" ca="1" si="123"/>
        <v>0.291851575798361+1.4672369528504i</v>
      </c>
      <c r="CV110" s="223" t="str">
        <f t="shared" ca="1" si="124"/>
        <v>0.63961464858279+1.35235155171428i</v>
      </c>
      <c r="CW110" s="223" t="str">
        <f t="shared" ca="1" si="125"/>
        <v>0.949040822454343+1.15640958808758i</v>
      </c>
      <c r="CX110" s="223" t="str">
        <f t="shared" ca="1" si="126"/>
        <v>1.20158386809354+0.89115533216329i</v>
      </c>
      <c r="CY110" s="223" t="str">
        <f t="shared" ca="1" si="127"/>
        <v>1.38210698831592+0.572487459211131i</v>
      </c>
      <c r="CZ110" s="223" t="str">
        <f t="shared" ca="1" si="128"/>
        <v>1.47979007975651+0.219506122830178i</v>
      </c>
      <c r="DA110" s="223" t="str">
        <f t="shared" ca="1" si="129"/>
        <v>1.4887782627462-0.146631860385465i</v>
      </c>
      <c r="DB110" s="223" t="str">
        <f t="shared" ca="1" si="130"/>
        <v>1.40853280812449-0.503981097406097i</v>
      </c>
      <c r="DC110" s="223" t="str">
        <f t="shared" ca="1" si="131"/>
        <v>1.24386342731505-0.831122970620932i</v>
      </c>
      <c r="DD110" s="223" t="str">
        <f t="shared" ca="1" si="132"/>
        <v>1.00463999027807-1.10844941609429i</v>
      </c>
      <c r="DE110" s="223" t="str">
        <f t="shared" ca="1" si="133"/>
        <v>0.705200950242537-1.31933818177249i</v>
      </c>
      <c r="DF110" s="223" t="str">
        <f t="shared" ca="1" si="134"/>
        <v>0.363493932757432-1.45114912361006i</v>
      </c>
      <c r="DG110" s="223" t="str">
        <f t="shared" ca="1" si="135"/>
        <v>7.31243335775683E-14-1.49598182412278i</v>
      </c>
      <c r="DH110" s="223" t="str">
        <f t="shared" ca="1" si="136"/>
        <v>-0.363493932757434-1.45114912361006i</v>
      </c>
      <c r="DI110" s="223" t="str">
        <f t="shared" ca="1" si="137"/>
        <v>-0.70520095024254-1.31933818177249i</v>
      </c>
      <c r="DJ110" s="223" t="str">
        <f t="shared" ca="1" si="138"/>
        <v>-1.00463999027807-1.10844941609429i</v>
      </c>
      <c r="DK110" s="223" t="str">
        <f t="shared" ca="1" si="139"/>
        <v>-1.24386342731505-0.83112297062093i</v>
      </c>
      <c r="DL110" s="223" t="str">
        <f t="shared" ca="1" si="140"/>
        <v>-1.40853280812449-0.503981097406095i</v>
      </c>
      <c r="DM110" s="223" t="str">
        <f t="shared" ca="1" si="141"/>
        <v>-1.4887782627462-0.146631860385462i</v>
      </c>
      <c r="DN110" s="223" t="str">
        <f t="shared" ca="1" si="142"/>
        <v>-1.47979007975651+0.219506122830181i</v>
      </c>
      <c r="DO110" s="223" t="str">
        <f t="shared" ca="1" si="143"/>
        <v>-1.38210698831591+0.572487459211133i</v>
      </c>
      <c r="DP110" s="223" t="str">
        <f t="shared" ca="1" si="144"/>
        <v>-1.20158386809354+0.891155332163292i</v>
      </c>
      <c r="DQ110" s="223" t="str">
        <f t="shared" ca="1" si="145"/>
        <v>-0.949040822454341+1.15640958808758i</v>
      </c>
      <c r="DR110" s="223" t="str">
        <f t="shared" ca="1" si="146"/>
        <v>-0.639614648582787+1.35235155171428i</v>
      </c>
      <c r="DS110" s="223" t="str">
        <f t="shared" ca="1" si="147"/>
        <v>-0.291851575798358+1.4672369528504i</v>
      </c>
      <c r="DT110" s="223" t="str">
        <f t="shared" ca="1" si="148"/>
        <v>0.0734043489458179+1.49417984849935i</v>
      </c>
      <c r="DU110" s="223" t="str">
        <f t="shared" ca="1" si="149"/>
        <v>0.434260600994042+1.43156534902533i</v>
      </c>
      <c r="DV110" s="223" t="str">
        <f t="shared" ca="1" si="150"/>
        <v>0.769088361044714+1.28314641059049i</v>
      </c>
      <c r="DW110" s="223" t="str">
        <f t="shared" ca="1" si="151"/>
        <v>1.05781889236905+1.05781889236903i</v>
      </c>
      <c r="DX110" s="223" t="str">
        <f t="shared" ca="1" si="152"/>
        <v>1.2831464105905+0.769088361044694i</v>
      </c>
      <c r="DY110" s="223" t="str">
        <f t="shared" ca="1" si="153"/>
        <v>1.43156534902533+0.434260600994017i</v>
      </c>
      <c r="DZ110" s="223" t="str">
        <f t="shared" ca="1" si="154"/>
        <v>1.49417984849935+0.0734043489457919i</v>
      </c>
      <c r="EA110" s="223" t="str">
        <f t="shared" ca="1" si="155"/>
        <v>1.46723695285039-0.291851575798385i</v>
      </c>
      <c r="EB110" s="223" t="str">
        <f t="shared" ca="1" si="156"/>
        <v>1.35235155171427-0.639614648582811i</v>
      </c>
      <c r="EC110" s="223" t="str">
        <f t="shared" ca="1" si="157"/>
        <v>1.15640958808757-0.949040822454361i</v>
      </c>
      <c r="ED110" s="223" t="str">
        <f t="shared" ca="1" si="158"/>
        <v>0.891155332163271-1.20158386809356i</v>
      </c>
      <c r="EE110" s="223" t="str">
        <f t="shared" ca="1" si="159"/>
        <v>0.572487459211109-1.38210698831592i</v>
      </c>
      <c r="EF110" s="223" t="str">
        <f t="shared" ca="1" si="160"/>
        <v>0.219506122830154-1.47979007975651i</v>
      </c>
      <c r="EG110" s="223" t="str">
        <f t="shared" ca="1" si="161"/>
        <v>-0.146631860385488-1.4887782627462i</v>
      </c>
      <c r="EH110" s="223" t="str">
        <f t="shared" ca="1" si="162"/>
        <v>-0.503981097406119-1.40853280812448i</v>
      </c>
      <c r="EI110" s="223" t="str">
        <f t="shared" ca="1" si="163"/>
        <v>-0.831122970620951-1.24386342731504i</v>
      </c>
      <c r="EJ110" s="223" t="str">
        <f t="shared" ca="1" si="164"/>
        <v>-1.10844941609431-1.00463999027806i</v>
      </c>
      <c r="EK110" s="223" t="str">
        <f t="shared" ca="1" si="165"/>
        <v>-1.3193381817725-0.705200950242516i</v>
      </c>
      <c r="EL110" s="223" t="str">
        <f t="shared" ca="1" si="166"/>
        <v>-1.45114912361007-0.36349393275741i</v>
      </c>
      <c r="EM110" s="223" t="str">
        <f t="shared" ca="1" si="167"/>
        <v>-1.49598182412278-4.96659556285766E-14i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0.0248275962707391-0.517004671145315i</v>
      </c>
      <c r="G111" s="229" t="str">
        <f t="shared" si="173"/>
        <v>-6.05175152951266+2.57989641264973i</v>
      </c>
      <c r="H111" s="229" t="str">
        <f t="shared" si="38"/>
        <v>0.00949542290000189-0.0771686920584211i</v>
      </c>
      <c r="I111" s="229" t="str">
        <f t="shared" si="174"/>
        <v>-0.0239192711982669-0.00434918518836926i</v>
      </c>
      <c r="J111" s="255" t="str">
        <f ca="1">IMPRODUCT(1/N_FFT2,Z100)</f>
        <v>0.0887635298433672+0.000179887841590279i</v>
      </c>
      <c r="K111" s="254" t="str">
        <f t="shared" ca="1" si="175"/>
        <v>-0.00212237657730275-0.000390351815330414i</v>
      </c>
      <c r="N111" s="246">
        <f t="shared" ca="1" si="176"/>
        <v>5.5040429791145247</v>
      </c>
      <c r="O111" s="223">
        <f t="shared" ca="1" si="39"/>
        <v>-1.4959570208854751</v>
      </c>
      <c r="P111" s="223" t="str">
        <f t="shared" ca="1" si="40"/>
        <v>-1.44176757218807+0.3989908221043i</v>
      </c>
      <c r="Q111" s="223" t="str">
        <f t="shared" ca="1" si="41"/>
        <v>-1.28312513614425+0.76907560963234i</v>
      </c>
      <c r="R111" s="223" t="str">
        <f t="shared" ca="1" si="42"/>
        <v>-1.03152301908461+1.08344250859707i</v>
      </c>
      <c r="S111" s="223" t="str">
        <f t="shared" ca="1" si="43"/>
        <v>-0.705189258077356+1.31931630727012i</v>
      </c>
      <c r="T111" s="223" t="str">
        <f t="shared" ca="1" si="44"/>
        <v>-0.32776603849739+1.45960845172405i</v>
      </c>
      <c r="U111" s="223" t="str">
        <f t="shared" ca="1" si="45"/>
        <v>0.0734031319086273+1.49415507513864i</v>
      </c>
      <c r="V111" s="223" t="str">
        <f t="shared" ca="1" si="46"/>
        <v>0.469254401873296+1.42045334828676i</v>
      </c>
      <c r="W111" s="223" t="str">
        <f t="shared" ca="1" si="47"/>
        <v>0.83110919068065+1.24384280417692i</v>
      </c>
      <c r="X111" s="223" t="str">
        <f t="shared" ca="1" si="48"/>
        <v>1.13275189020797+0.977118500268424i</v>
      </c>
      <c r="Y111" s="223" t="str">
        <f t="shared" ca="1" si="49"/>
        <v>1.35232912985331+0.639604043832374i</v>
      </c>
      <c r="Z111" s="223" t="str">
        <f t="shared" ca="1" si="50"/>
        <v>1.47393300665322+0.255751637794817i</v>
      </c>
      <c r="AA111" s="223" t="str">
        <f t="shared" ca="1" si="51"/>
        <v>1.48875357894327-0.146629429243116i</v>
      </c>
      <c r="AB111" s="223" t="str">
        <f t="shared" ca="1" si="52"/>
        <v>1.39571712785242-0.538387506686354i</v>
      </c>
      <c r="AC111" s="223" t="str">
        <f t="shared" ca="1" si="53"/>
        <v>1.20156394594656-0.89114055689205i</v>
      </c>
      <c r="AD111" s="223" t="str">
        <f t="shared" ca="1" si="54"/>
        <v>0.92036001739963-1.179332373298i</v>
      </c>
      <c r="AE111" s="223" t="str">
        <f t="shared" ca="1" si="55"/>
        <v>0.572477967423101-1.38208407311265i</v>
      </c>
      <c r="AF111" s="223" t="str">
        <f t="shared" ca="1" si="56"/>
        <v>0.183121108995597-1.48470672786809i</v>
      </c>
      <c r="AG111" s="223" t="str">
        <f t="shared" ca="1" si="57"/>
        <v>-0.219502483439353-1.47976554497681i</v>
      </c>
      <c r="AH111" s="223" t="str">
        <f t="shared" ca="1" si="58"/>
        <v>-0.606223588838614-1.36761850260669i</v>
      </c>
      <c r="AI111" s="223" t="str">
        <f t="shared" ca="1" si="59"/>
        <v>-0.949025087447204-1.15639041492585i</v>
      </c>
      <c r="AJ111" s="223" t="str">
        <f t="shared" ca="1" si="60"/>
        <v>-1.22307174140345-0.861384306634893i</v>
      </c>
      <c r="AK111" s="223" t="str">
        <f t="shared" ca="1" si="61"/>
        <v>-1.40850945478359-0.503972741447173i</v>
      </c>
      <c r="AL111" s="223" t="str">
        <f t="shared" ca="1" si="62"/>
        <v>-1.49190366053057-0.110049425405306i</v>
      </c>
      <c r="AM111" s="223" t="str">
        <f t="shared" ca="1" si="63"/>
        <v>-1.46721262620034+0.291846736926838i</v>
      </c>
      <c r="AN111" s="223" t="str">
        <f t="shared" ca="1" si="64"/>
        <v>-1.33622516459895+0.67259922526646i</v>
      </c>
      <c r="AO111" s="223" t="str">
        <f t="shared" ca="1" si="65"/>
        <v>-1.10843103810774+1.00462333344192i</v>
      </c>
      <c r="AP111" s="223" t="str">
        <f t="shared" ca="1" si="66"/>
        <v>-0.800333445627119+1.26386462255543i</v>
      </c>
      <c r="AQ111" s="223" t="str">
        <f t="shared" ca="1" si="67"/>
        <v>-0.434253400994288+1.4315416138071i</v>
      </c>
      <c r="AR111" s="223" t="str">
        <f t="shared" ca="1" si="68"/>
        <v>-0.434253400994288+1.4315416138071i</v>
      </c>
      <c r="AS111" s="223" t="str">
        <f t="shared" ca="1" si="69"/>
        <v>0.363487906062295+1.45112506369472i</v>
      </c>
      <c r="AT111" s="223" t="str">
        <f t="shared" ca="1" si="70"/>
        <v>0.737354511247905+1.30161274313019i</v>
      </c>
      <c r="AU111" s="223" t="str">
        <f t="shared" ca="1" si="71"/>
        <v>1.05780135383174+1.05780135383175i</v>
      </c>
      <c r="AV111" s="223" t="str">
        <f t="shared" ca="1" si="72"/>
        <v>1.30161274313019+0.73735451124791i</v>
      </c>
      <c r="AW111" s="223" t="str">
        <f t="shared" ca="1" si="73"/>
        <v>1.45112506369472+0.363487906062301i</v>
      </c>
      <c r="AX111" s="223" t="str">
        <f t="shared" ca="1" si="74"/>
        <v>1.4955064665995-0.0367126231100061i</v>
      </c>
      <c r="AY111" s="223" t="str">
        <f t="shared" ca="1" si="75"/>
        <v>1.4315416138071-0.434253400994282i</v>
      </c>
      <c r="AZ111" s="223" t="str">
        <f t="shared" ca="1" si="76"/>
        <v>1.26386462255542-0.800333445627126i</v>
      </c>
      <c r="BA111" s="223" t="str">
        <f t="shared" ca="1" si="77"/>
        <v>1.00462333344187-1.10843103810778i</v>
      </c>
      <c r="BB111" s="223" t="str">
        <f t="shared" ca="1" si="78"/>
        <v>0.672599225266517-1.33622516459893i</v>
      </c>
      <c r="BC111" s="223" t="str">
        <f t="shared" ca="1" si="79"/>
        <v>0.291846736926856-1.46721262620034i</v>
      </c>
      <c r="BD111" s="223" t="str">
        <f t="shared" ca="1" si="80"/>
        <v>-0.110049425405317-1.49190366053057i</v>
      </c>
      <c r="BE111" s="223" t="str">
        <f t="shared" ca="1" si="81"/>
        <v>-0.503972741447225-1.40850945478357i</v>
      </c>
      <c r="BF111" s="223" t="str">
        <f t="shared" ca="1" si="82"/>
        <v>-0.861384306634852-1.22307174140348i</v>
      </c>
      <c r="BG111" s="223" t="str">
        <f t="shared" ca="1" si="83"/>
        <v>-1.15639041492585-0.949025087447207i</v>
      </c>
      <c r="BH111" s="223" t="str">
        <f t="shared" ca="1" si="84"/>
        <v>-1.3676185026067-0.60622358883859i</v>
      </c>
      <c r="BI111" s="223" t="str">
        <f t="shared" ca="1" si="85"/>
        <v>-1.47976554497679-0.219502483439432i</v>
      </c>
      <c r="BJ111" s="223" t="str">
        <f t="shared" ca="1" si="86"/>
        <v>-1.48470672786809+0.183121108995561i</v>
      </c>
      <c r="BK111" s="223" t="str">
        <f t="shared" ca="1" si="87"/>
        <v>-1.38208407311265+0.572477967423113i</v>
      </c>
      <c r="BL111" s="223" t="str">
        <f t="shared" ca="1" si="88"/>
        <v>-1.17933237329798+0.920360017399663i</v>
      </c>
      <c r="BM111" s="223" t="str">
        <f t="shared" ca="1" si="89"/>
        <v>-0.891140556892102+1.20156394594652i</v>
      </c>
      <c r="BN111" s="223" t="str">
        <f t="shared" ca="1" si="90"/>
        <v>-0.538387506686372+1.39571712785241i</v>
      </c>
      <c r="BO111" s="223" t="str">
        <f t="shared" ca="1" si="91"/>
        <v>-0.146629429243105+1.48875357894327i</v>
      </c>
      <c r="BP111" s="223" t="str">
        <f t="shared" ca="1" si="92"/>
        <v>0.255751637794871+1.47393300665322i</v>
      </c>
      <c r="BQ111" s="223" t="str">
        <f t="shared" ca="1" si="93"/>
        <v>0.639604043832329+1.35232912985333i</v>
      </c>
      <c r="BR111" s="223" t="str">
        <f t="shared" ca="1" si="94"/>
        <v>0.97711850026842+1.13275189020797i</v>
      </c>
      <c r="BS111" s="223" t="str">
        <f t="shared" ca="1" si="95"/>
        <v>1.24384280417693+0.831109190680629i</v>
      </c>
      <c r="BT111" s="223" t="str">
        <f t="shared" ca="1" si="96"/>
        <v>1.42045334828679+0.469254401873229i</v>
      </c>
      <c r="BU111" s="223" t="str">
        <f t="shared" ca="1" si="97"/>
        <v>1.49415507513864+0.0734031319086608i</v>
      </c>
      <c r="BV111" s="223" t="str">
        <f t="shared" ca="1" si="98"/>
        <v>1.45960845172405-0.327766038497386i</v>
      </c>
      <c r="BW111" s="223" t="str">
        <f t="shared" ca="1" si="99"/>
        <v>1.3193163072701-0.705189258077393i</v>
      </c>
      <c r="BX111" s="223" t="str">
        <f t="shared" ca="1" si="100"/>
        <v>1.08344250859712-1.03152301908456i</v>
      </c>
      <c r="BY111" s="223" t="str">
        <f t="shared" ca="1" si="101"/>
        <v>0.769075609632361-1.28312513614423i</v>
      </c>
      <c r="BZ111" s="223" t="str">
        <f t="shared" ca="1" si="102"/>
        <v>0.398990822104282-1.44176757218807i</v>
      </c>
      <c r="CA111" s="223" t="str">
        <f t="shared" ca="1" si="103"/>
        <v>-5.47964000074623E-14-1.49595702088548i</v>
      </c>
      <c r="CB111" s="223" t="str">
        <f t="shared" ca="1" si="104"/>
        <v>-0.398990822104249-1.44176757218808i</v>
      </c>
      <c r="CC111" s="223" t="str">
        <f t="shared" ca="1" si="105"/>
        <v>-0.769075609632326-1.28312513614425i</v>
      </c>
      <c r="CD111" s="223" t="str">
        <f t="shared" ca="1" si="106"/>
        <v>-1.08344250859709-1.03152301908459i</v>
      </c>
      <c r="CE111" s="223" t="str">
        <f t="shared" ca="1" si="107"/>
        <v>-1.31931630727015-0.705189258077291i</v>
      </c>
      <c r="CF111" s="223" t="str">
        <f t="shared" ca="1" si="108"/>
        <v>-1.45960845172404-0.327766038497425i</v>
      </c>
      <c r="CG111" s="223" t="str">
        <f t="shared" ca="1" si="109"/>
        <v>-1.49415507513864+0.0734031319086243i</v>
      </c>
      <c r="CH111" s="223" t="str">
        <f t="shared" ca="1" si="110"/>
        <v>-1.42045334828675+0.469254401873333i</v>
      </c>
      <c r="CI111" s="223" t="str">
        <f t="shared" ca="1" si="111"/>
        <v>-1.24384280417695+0.831109190680596i</v>
      </c>
      <c r="CJ111" s="223" t="str">
        <f t="shared" ca="1" si="112"/>
        <v>-0.977118500268448+1.13275189020795i</v>
      </c>
      <c r="CK111" s="223" t="str">
        <f t="shared" ca="1" si="113"/>
        <v>-0.639604043832365+1.35232912985332i</v>
      </c>
      <c r="CL111" s="223" t="str">
        <f t="shared" ca="1" si="114"/>
        <v>-0.255751637794762+1.47393300665323i</v>
      </c>
      <c r="CM111" s="223" t="str">
        <f t="shared" ca="1" si="115"/>
        <v>0.146629429243066+1.48875357894327i</v>
      </c>
      <c r="CN111" s="223" t="str">
        <f t="shared" ca="1" si="116"/>
        <v>0.538387506686336+1.39571712785242i</v>
      </c>
      <c r="CO111" s="223" t="str">
        <f t="shared" ca="1" si="117"/>
        <v>0.891140556892072+1.20156394594655i</v>
      </c>
      <c r="CP111" s="223" t="str">
        <f t="shared" ca="1" si="118"/>
        <v>1.17933237329804+0.920360017399576i</v>
      </c>
      <c r="CQ111" s="223" t="str">
        <f t="shared" ca="1" si="119"/>
        <v>1.38208407311263+0.572477967423147i</v>
      </c>
      <c r="CR111" s="223" t="str">
        <f t="shared" ca="1" si="120"/>
        <v>1.48470672786809+0.183121108995603i</v>
      </c>
      <c r="CS111" s="223" t="str">
        <f t="shared" ca="1" si="121"/>
        <v>1.4797655449768-0.219502483439393i</v>
      </c>
      <c r="CT111" s="223" t="str">
        <f t="shared" ca="1" si="122"/>
        <v>1.36761850260672-0.606223588838557i</v>
      </c>
      <c r="CU111" s="223" t="str">
        <f t="shared" ca="1" si="123"/>
        <v>1.15639041492587-0.949025087447175i</v>
      </c>
      <c r="CV111" s="223" t="str">
        <f t="shared" ca="1" si="124"/>
        <v>0.861384306634884-1.22307174140346i</v>
      </c>
      <c r="CW111" s="223" t="str">
        <f t="shared" ca="1" si="125"/>
        <v>0.503972741447119-1.40850945478361i</v>
      </c>
      <c r="CX111" s="223" t="str">
        <f t="shared" ca="1" si="126"/>
        <v>0.110049425405357-1.49190366053056i</v>
      </c>
      <c r="CY111" s="223" t="str">
        <f t="shared" ca="1" si="127"/>
        <v>-0.29184673692682-1.46721262620035i</v>
      </c>
      <c r="CZ111" s="223" t="str">
        <f t="shared" ca="1" si="128"/>
        <v>-0.672599225266481-1.33622516459894i</v>
      </c>
      <c r="DA111" s="223" t="str">
        <f t="shared" ca="1" si="129"/>
        <v>-1.00462333344196-1.1084310381077i</v>
      </c>
      <c r="DB111" s="223" t="str">
        <f t="shared" ca="1" si="130"/>
        <v>-1.2638646225554-0.800333445627157i</v>
      </c>
      <c r="DC111" s="223" t="str">
        <f t="shared" ca="1" si="131"/>
        <v>-1.4315416138071-0.434253400994293i</v>
      </c>
      <c r="DD111" s="223" t="str">
        <f t="shared" ca="1" si="132"/>
        <v>-1.4955064665995-0.0367126231099683i</v>
      </c>
      <c r="DE111" s="223" t="str">
        <f t="shared" ca="1" si="133"/>
        <v>-1.45112506369473+0.363487906062232i</v>
      </c>
      <c r="DF111" s="223" t="str">
        <f t="shared" ca="1" si="134"/>
        <v>-1.30161274313021+0.737354511247875i</v>
      </c>
      <c r="DG111" s="223" t="str">
        <f t="shared" ca="1" si="135"/>
        <v>-1.05780135383174+1.05780135383175i</v>
      </c>
      <c r="DH111" s="223" t="str">
        <f t="shared" ca="1" si="136"/>
        <v>-0.737354511247862+1.30161274313022i</v>
      </c>
      <c r="DI111" s="223" t="str">
        <f t="shared" ca="1" si="137"/>
        <v>-0.36348790606236+1.4511250636947i</v>
      </c>
      <c r="DJ111" s="223" t="str">
        <f t="shared" ca="1" si="138"/>
        <v>0.0367126231099838+1.4955064665995i</v>
      </c>
      <c r="DK111" s="223" t="str">
        <f t="shared" ca="1" si="139"/>
        <v>0.434253400994308+1.4315416138071i</v>
      </c>
      <c r="DL111" s="223" t="str">
        <f t="shared" ca="1" si="140"/>
        <v>0.800333445627175+1.26386462255539i</v>
      </c>
      <c r="DM111" s="223" t="str">
        <f t="shared" ca="1" si="141"/>
        <v>1.10843103810771+1.00462333344194i</v>
      </c>
      <c r="DN111" s="223" t="str">
        <f t="shared" ca="1" si="142"/>
        <v>1.33622516459895+0.672599225266468i</v>
      </c>
      <c r="DO111" s="223" t="str">
        <f t="shared" ca="1" si="143"/>
        <v>1.46721262620035+0.291846736926799i</v>
      </c>
      <c r="DP111" s="223" t="str">
        <f t="shared" ca="1" si="144"/>
        <v>1.49190366053057-0.110049425405224i</v>
      </c>
      <c r="DQ111" s="223" t="str">
        <f t="shared" ca="1" si="145"/>
        <v>1.4085094547836-0.50397274144714i</v>
      </c>
      <c r="DR111" s="223" t="str">
        <f t="shared" ca="1" si="146"/>
        <v>1.22307174140345-0.861384306634897i</v>
      </c>
      <c r="DS111" s="223" t="str">
        <f t="shared" ca="1" si="147"/>
        <v>0.949025087447163-1.15639041492588i</v>
      </c>
      <c r="DT111" s="223" t="str">
        <f t="shared" ca="1" si="148"/>
        <v>0.606223588838674-1.36761850260667i</v>
      </c>
      <c r="DU111" s="223" t="str">
        <f t="shared" ca="1" si="149"/>
        <v>0.219502483439377-1.4797655449768i</v>
      </c>
      <c r="DV111" s="223" t="str">
        <f t="shared" ca="1" si="150"/>
        <v>-0.18312110899562-1.48470672786809i</v>
      </c>
      <c r="DW111" s="223" t="str">
        <f t="shared" ca="1" si="151"/>
        <v>-0.572477967423161-1.38208407311263i</v>
      </c>
      <c r="DX111" s="223" t="str">
        <f t="shared" ca="1" si="152"/>
        <v>-0.920360017399588-1.17933237329803i</v>
      </c>
      <c r="DY111" s="223" t="str">
        <f t="shared" ca="1" si="153"/>
        <v>-1.20156394594656-0.891140556892056i</v>
      </c>
      <c r="DZ111" s="223" t="str">
        <f t="shared" ca="1" si="154"/>
        <v>-1.39571712785243-0.538387506686322i</v>
      </c>
      <c r="EA111" s="223" t="str">
        <f t="shared" ca="1" si="155"/>
        <v>-1.48875357894327-0.14662942924305i</v>
      </c>
      <c r="EB111" s="223" t="str">
        <f t="shared" ca="1" si="156"/>
        <v>-1.47393300665323+0.255751637794776i</v>
      </c>
      <c r="EC111" s="223" t="str">
        <f t="shared" ca="1" si="157"/>
        <v>-1.35232912985331+0.639604043832379i</v>
      </c>
      <c r="ED111" s="223" t="str">
        <f t="shared" ca="1" si="158"/>
        <v>-1.13275189020794+0.977118500268463i</v>
      </c>
      <c r="EE111" s="223" t="str">
        <f t="shared" ca="1" si="159"/>
        <v>-0.831109190680704+1.24384280417688i</v>
      </c>
      <c r="EF111" s="223" t="str">
        <f t="shared" ca="1" si="160"/>
        <v>-0.469254401873323+1.42045334828676i</v>
      </c>
      <c r="EG111" s="223" t="str">
        <f t="shared" ca="1" si="161"/>
        <v>-0.0734031319086087+1.49415507513864i</v>
      </c>
      <c r="EH111" s="223" t="str">
        <f t="shared" ca="1" si="162"/>
        <v>0.32776603849744+1.45960845172404i</v>
      </c>
      <c r="EI111" s="223" t="str">
        <f t="shared" ca="1" si="163"/>
        <v>0.705189258077309+1.31931630727014i</v>
      </c>
      <c r="EJ111" s="223" t="str">
        <f t="shared" ca="1" si="164"/>
        <v>1.0315230190846+1.08344250859708i</v>
      </c>
      <c r="EK111" s="223" t="str">
        <f t="shared" ca="1" si="165"/>
        <v>1.28312513614426+0.769075609632308i</v>
      </c>
      <c r="EL111" s="223" t="str">
        <f t="shared" ca="1" si="166"/>
        <v>1.44176757218809+0.398990822104234i</v>
      </c>
      <c r="EM111" s="223" t="str">
        <f t="shared" ca="1" si="167"/>
        <v>1.49595702088548+3.92189951730046E-14i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0.0168492362721941-0.474302253240528i</v>
      </c>
      <c r="G112" s="229" t="str">
        <f t="shared" si="173"/>
        <v>-5.91889313951592+2.72561638224714i</v>
      </c>
      <c r="H112" s="229" t="str">
        <f t="shared" si="38"/>
        <v>0.00830493083563131-0.0708439961184182i</v>
      </c>
      <c r="I112" s="229" t="str">
        <f t="shared" si="174"/>
        <v>-0.0245199115104245-0.00456956053031545i</v>
      </c>
      <c r="J112" s="255" t="str">
        <f ca="1">IMPRODUCT(1/N_FFT2,AA100)</f>
        <v>0.0062039969937748-3.93359895062652E-06i</v>
      </c>
      <c r="K112" s="254" t="str">
        <f t="shared" ca="1" si="175"/>
        <v>-0.000152139432116805-0.0000282530882947622i</v>
      </c>
      <c r="N112" s="246">
        <f t="shared" ca="1" si="176"/>
        <v>5.5040704658179385</v>
      </c>
      <c r="O112" s="223">
        <f t="shared" ca="1" si="39"/>
        <v>-1.4959295341820618</v>
      </c>
      <c r="P112" s="223" t="str">
        <f t="shared" ca="1" si="40"/>
        <v>-1.43151531067191+0.434245422025457i</v>
      </c>
      <c r="Q112" s="223" t="str">
        <f t="shared" ca="1" si="41"/>
        <v>-1.24381994981829+0.831093919886433i</v>
      </c>
      <c r="R112" s="223" t="str">
        <f t="shared" ca="1" si="42"/>
        <v>-0.949007650067151+1.15636916741678i</v>
      </c>
      <c r="S112" s="223" t="str">
        <f t="shared" ca="1" si="43"/>
        <v>-0.572467448717105+1.38205867870995i</v>
      </c>
      <c r="T112" s="223" t="str">
        <f t="shared" ca="1" si="44"/>
        <v>-0.146626735075051+1.48872622459584i</v>
      </c>
      <c r="U112" s="223" t="str">
        <f t="shared" ca="1" si="45"/>
        <v>0.291841374537016+1.46718566764623i</v>
      </c>
      <c r="V112" s="223" t="str">
        <f t="shared" ca="1" si="46"/>
        <v>0.705176300935056+1.31929206616189i</v>
      </c>
      <c r="W112" s="223" t="str">
        <f t="shared" ca="1" si="47"/>
        <v>1.05778191779736+1.05778191779737i</v>
      </c>
      <c r="X112" s="223" t="str">
        <f t="shared" ca="1" si="48"/>
        <v>1.31929206616189+0.705176300935056i</v>
      </c>
      <c r="Y112" s="223" t="str">
        <f t="shared" ca="1" si="49"/>
        <v>1.46718566764623+0.291841374537016i</v>
      </c>
      <c r="Z112" s="223" t="str">
        <f t="shared" ca="1" si="50"/>
        <v>1.48872622459584-0.146626735075051i</v>
      </c>
      <c r="AA112" s="223" t="str">
        <f t="shared" ca="1" si="51"/>
        <v>1.38205867870995-0.572467448717105i</v>
      </c>
      <c r="AB112" s="223" t="str">
        <f t="shared" ca="1" si="52"/>
        <v>1.15636916741678-0.94900765006715i</v>
      </c>
      <c r="AC112" s="223" t="str">
        <f t="shared" ca="1" si="53"/>
        <v>0.831093919886437-1.24381994981828i</v>
      </c>
      <c r="AD112" s="223" t="str">
        <f t="shared" ca="1" si="54"/>
        <v>0.434245422025453-1.43151531067191i</v>
      </c>
      <c r="AE112" s="223" t="str">
        <f t="shared" ca="1" si="55"/>
        <v>2.74910363618299E-16-1.49592953418206i</v>
      </c>
      <c r="AF112" s="223" t="str">
        <f t="shared" ca="1" si="56"/>
        <v>-0.434245422025453-1.43151531067191i</v>
      </c>
      <c r="AG112" s="223" t="str">
        <f t="shared" ca="1" si="57"/>
        <v>-0.831093919886439-1.24381994981828i</v>
      </c>
      <c r="AH112" s="223" t="str">
        <f t="shared" ca="1" si="58"/>
        <v>-1.15636916741679-0.94900765006715i</v>
      </c>
      <c r="AI112" s="223" t="str">
        <f t="shared" ca="1" si="59"/>
        <v>-1.38205867870995-0.572467448717105i</v>
      </c>
      <c r="AJ112" s="223" t="str">
        <f t="shared" ca="1" si="60"/>
        <v>-1.48872622459584-0.146626735075051i</v>
      </c>
      <c r="AK112" s="223" t="str">
        <f t="shared" ca="1" si="61"/>
        <v>-1.46718566764623+0.291841374537018i</v>
      </c>
      <c r="AL112" s="223" t="str">
        <f t="shared" ca="1" si="62"/>
        <v>-1.31929206616189+0.705176300935056i</v>
      </c>
      <c r="AM112" s="223" t="str">
        <f t="shared" ca="1" si="63"/>
        <v>-1.05778191779737+1.05778191779736i</v>
      </c>
      <c r="AN112" s="223" t="str">
        <f t="shared" ca="1" si="64"/>
        <v>-0.705176300935056+1.31929206616189i</v>
      </c>
      <c r="AO112" s="223" t="str">
        <f t="shared" ca="1" si="65"/>
        <v>-0.291841374537018+1.46718566764623i</v>
      </c>
      <c r="AP112" s="223" t="str">
        <f t="shared" ca="1" si="66"/>
        <v>0.146626735075051+1.48872622459584i</v>
      </c>
      <c r="AQ112" s="223" t="str">
        <f t="shared" ca="1" si="67"/>
        <v>0.572467448717105+1.38205867870995i</v>
      </c>
      <c r="AR112" s="223" t="str">
        <f t="shared" ca="1" si="68"/>
        <v>0.572467448717105+1.38205867870995i</v>
      </c>
      <c r="AS112" s="223" t="str">
        <f t="shared" ca="1" si="69"/>
        <v>1.24381994981828+0.831093919886437i</v>
      </c>
      <c r="AT112" s="223" t="str">
        <f t="shared" ca="1" si="70"/>
        <v>1.43151531067191+0.434245422025452i</v>
      </c>
      <c r="AU112" s="223" t="str">
        <f t="shared" ca="1" si="71"/>
        <v>1.49592953418206+5.49820727236597E-16i</v>
      </c>
      <c r="AV112" s="223" t="str">
        <f t="shared" ca="1" si="72"/>
        <v>1.43151531067191-0.434245422025453i</v>
      </c>
      <c r="AW112" s="223" t="str">
        <f t="shared" ca="1" si="73"/>
        <v>1.24381994981826-0.831093919886476i</v>
      </c>
      <c r="AX112" s="223" t="str">
        <f t="shared" ca="1" si="74"/>
        <v>0.94900765006716-1.15636916741677i</v>
      </c>
      <c r="AY112" s="223" t="str">
        <f t="shared" ca="1" si="75"/>
        <v>0.572467448717036-1.38205867870998i</v>
      </c>
      <c r="AZ112" s="223" t="str">
        <f t="shared" ca="1" si="76"/>
        <v>0.14662673507505-1.48872622459584i</v>
      </c>
      <c r="BA112" s="223" t="str">
        <f t="shared" ca="1" si="77"/>
        <v>-0.291841374536959-1.46718566764624i</v>
      </c>
      <c r="BB112" s="223" t="str">
        <f t="shared" ca="1" si="78"/>
        <v>-0.705176300935085-1.31929206616188i</v>
      </c>
      <c r="BC112" s="223" t="str">
        <f t="shared" ca="1" si="79"/>
        <v>-1.05778191779734-1.0577819177974i</v>
      </c>
      <c r="BD112" s="223" t="str">
        <f t="shared" ca="1" si="80"/>
        <v>-1.31929206616191-0.705176300935017i</v>
      </c>
      <c r="BE112" s="223" t="str">
        <f t="shared" ca="1" si="81"/>
        <v>-1.46718566764622-0.291841374537031i</v>
      </c>
      <c r="BF112" s="223" t="str">
        <f t="shared" ca="1" si="82"/>
        <v>-1.48872622459583+0.146626735075125i</v>
      </c>
      <c r="BG112" s="223" t="str">
        <f t="shared" ca="1" si="83"/>
        <v>-1.38205867870995+0.572467448717106i</v>
      </c>
      <c r="BH112" s="223" t="str">
        <f t="shared" ca="1" si="84"/>
        <v>-1.15636916741682+0.949007650067105i</v>
      </c>
      <c r="BI112" s="223" t="str">
        <f t="shared" ca="1" si="85"/>
        <v>-0.831093919886412+1.2438199498183i</v>
      </c>
      <c r="BJ112" s="223" t="str">
        <f t="shared" ca="1" si="86"/>
        <v>-0.434245422025495+1.4315153106719i</v>
      </c>
      <c r="BK112" s="223" t="str">
        <f t="shared" ca="1" si="87"/>
        <v>4.43494481173324E-14+1.49592953418206i</v>
      </c>
      <c r="BL112" s="223" t="str">
        <f t="shared" ca="1" si="88"/>
        <v>0.434245422025441+1.43151531067191i</v>
      </c>
      <c r="BM112" s="223" t="str">
        <f t="shared" ca="1" si="89"/>
        <v>0.831093919886487+1.24381994981825i</v>
      </c>
      <c r="BN112" s="223" t="str">
        <f t="shared" ca="1" si="90"/>
        <v>1.15636916741679+0.949007650067148i</v>
      </c>
      <c r="BO112" s="223" t="str">
        <f t="shared" ca="1" si="91"/>
        <v>1.38205867870993+0.572467448717158i</v>
      </c>
      <c r="BP112" s="223" t="str">
        <f t="shared" ca="1" si="92"/>
        <v>1.48872622459584+0.146626735075034i</v>
      </c>
      <c r="BQ112" s="223" t="str">
        <f t="shared" ca="1" si="93"/>
        <v>1.46718566764624-0.291841374536974i</v>
      </c>
      <c r="BR112" s="223" t="str">
        <f t="shared" ca="1" si="94"/>
        <v>1.31929206616187-0.705176300935098i</v>
      </c>
      <c r="BS112" s="223" t="str">
        <f t="shared" ca="1" si="95"/>
        <v>1.05778191779738-1.05778191779735i</v>
      </c>
      <c r="BT112" s="223" t="str">
        <f t="shared" ca="1" si="96"/>
        <v>0.705176300935004-1.31929206616192i</v>
      </c>
      <c r="BU112" s="223" t="str">
        <f t="shared" ca="1" si="97"/>
        <v>0.291841374537018-1.46718566764623i</v>
      </c>
      <c r="BV112" s="223" t="str">
        <f t="shared" ca="1" si="98"/>
        <v>-0.14662673507499-1.48872622459585i</v>
      </c>
      <c r="BW112" s="223" t="str">
        <f t="shared" ca="1" si="99"/>
        <v>-0.572467448717121-1.38205867870994i</v>
      </c>
      <c r="BX112" s="223" t="str">
        <f t="shared" ca="1" si="100"/>
        <v>-0.949007650067117-1.15636916741681i</v>
      </c>
      <c r="BY112" s="223" t="str">
        <f t="shared" ca="1" si="101"/>
        <v>-1.24381994981831-0.831093919886401i</v>
      </c>
      <c r="BZ112" s="223" t="str">
        <f t="shared" ca="1" si="102"/>
        <v>-1.4315153106719-0.434245422025483i</v>
      </c>
      <c r="CA112" s="223" t="str">
        <f t="shared" ca="1" si="103"/>
        <v>-1.49592953418206+6.267567036885E-14i</v>
      </c>
      <c r="CB112" s="223" t="str">
        <f t="shared" ca="1" si="104"/>
        <v>-1.43151531067191+0.434245422025456i</v>
      </c>
      <c r="CC112" s="223" t="str">
        <f t="shared" ca="1" si="105"/>
        <v>-1.24381994981832+0.831093919886376i</v>
      </c>
      <c r="CD112" s="223" t="str">
        <f t="shared" ca="1" si="106"/>
        <v>-0.949007650067138+1.15636916741679i</v>
      </c>
      <c r="CE112" s="223" t="str">
        <f t="shared" ca="1" si="107"/>
        <v>-0.572467448717146+1.38205867870993i</v>
      </c>
      <c r="CF112" s="223" t="str">
        <f t="shared" ca="1" si="108"/>
        <v>-0.146626735075018+1.48872622459585i</v>
      </c>
      <c r="CG112" s="223" t="str">
        <f t="shared" ca="1" si="109"/>
        <v>0.291841374536989+1.46718566764623i</v>
      </c>
      <c r="CH112" s="223" t="str">
        <f t="shared" ca="1" si="110"/>
        <v>0.70517630093511+1.31929206616186i</v>
      </c>
      <c r="CI112" s="223" t="str">
        <f t="shared" ca="1" si="111"/>
        <v>1.05778191779736+1.05778191779737i</v>
      </c>
      <c r="CJ112" s="223" t="str">
        <f t="shared" ca="1" si="112"/>
        <v>1.31929206616186+0.705176300935124i</v>
      </c>
      <c r="CK112" s="223" t="str">
        <f t="shared" ca="1" si="113"/>
        <v>1.46718566764623+0.291841374537i</v>
      </c>
      <c r="CL112" s="223" t="str">
        <f t="shared" ca="1" si="114"/>
        <v>1.48872622459585-0.146626735075008i</v>
      </c>
      <c r="CM112" s="223" t="str">
        <f t="shared" ca="1" si="115"/>
        <v>1.38205867870994-0.572467448717133i</v>
      </c>
      <c r="CN112" s="223" t="str">
        <f t="shared" ca="1" si="116"/>
        <v>1.1563691674168-0.949007650067126i</v>
      </c>
      <c r="CO112" s="223" t="str">
        <f t="shared" ca="1" si="117"/>
        <v>0.831093919886385-1.24381994981832i</v>
      </c>
      <c r="CP112" s="223" t="str">
        <f t="shared" ca="1" si="118"/>
        <v>0.434245422025465-1.43151531067191i</v>
      </c>
      <c r="CQ112" s="223" t="str">
        <f t="shared" ca="1" si="119"/>
        <v>7.31217776193301E-14-1.49592953418206i</v>
      </c>
      <c r="CR112" s="223" t="str">
        <f t="shared" ca="1" si="120"/>
        <v>-0.434245422025468-1.43151531067191i</v>
      </c>
      <c r="CS112" s="223" t="str">
        <f t="shared" ca="1" si="121"/>
        <v>-0.831093919886388-1.24381994981832i</v>
      </c>
      <c r="CT112" s="223" t="str">
        <f t="shared" ca="1" si="122"/>
        <v>-1.1563691674168-0.949007650067124i</v>
      </c>
      <c r="CU112" s="223" t="str">
        <f t="shared" ca="1" si="123"/>
        <v>-1.38205867870994-0.57246744871713i</v>
      </c>
      <c r="CV112" s="223" t="str">
        <f t="shared" ca="1" si="124"/>
        <v>-1.48872622459585-0.146626735075005i</v>
      </c>
      <c r="CW112" s="223" t="str">
        <f t="shared" ca="1" si="125"/>
        <v>-1.46718566764623+0.291841374537003i</v>
      </c>
      <c r="CX112" s="223" t="str">
        <f t="shared" ca="1" si="126"/>
        <v>-1.31929206616193+0.705176300934989i</v>
      </c>
      <c r="CY112" s="223" t="str">
        <f t="shared" ca="1" si="127"/>
        <v>-1.05778191779736+1.05778191779738i</v>
      </c>
      <c r="CZ112" s="223" t="str">
        <f t="shared" ca="1" si="128"/>
        <v>-0.705176300935107+1.31929206616186i</v>
      </c>
      <c r="DA112" s="223" t="str">
        <f t="shared" ca="1" si="129"/>
        <v>-0.291841374536986+1.46718566764623i</v>
      </c>
      <c r="DB112" s="223" t="str">
        <f t="shared" ca="1" si="130"/>
        <v>0.146626735075021+1.48872622459585i</v>
      </c>
      <c r="DC112" s="223" t="str">
        <f t="shared" ca="1" si="131"/>
        <v>0.572467448717149+1.38205867870993i</v>
      </c>
      <c r="DD112" s="223" t="str">
        <f t="shared" ca="1" si="132"/>
        <v>0.949007650067141+1.15636916741679i</v>
      </c>
      <c r="DE112" s="223" t="str">
        <f t="shared" ca="1" si="133"/>
        <v>1.24381994981832+0.831093919886374i</v>
      </c>
      <c r="DF112" s="223" t="str">
        <f t="shared" ca="1" si="134"/>
        <v>1.43151531067191+0.434245422025453i</v>
      </c>
      <c r="DG112" s="223" t="str">
        <f t="shared" ca="1" si="135"/>
        <v>1.49592953418206+6.01101646864228E-14i</v>
      </c>
      <c r="DH112" s="223" t="str">
        <f t="shared" ca="1" si="136"/>
        <v>1.4315153106719-0.434245422025486i</v>
      </c>
      <c r="DI112" s="223" t="str">
        <f t="shared" ca="1" si="137"/>
        <v>1.24381994981831-0.831093919886403i</v>
      </c>
      <c r="DJ112" s="223" t="str">
        <f t="shared" ca="1" si="138"/>
        <v>0.949007650067114-1.15636916741681i</v>
      </c>
      <c r="DK112" s="223" t="str">
        <f t="shared" ca="1" si="139"/>
        <v>0.572467448717118-1.38205867870994i</v>
      </c>
      <c r="DL112" s="223" t="str">
        <f t="shared" ca="1" si="140"/>
        <v>0.146626735074992-1.48872622459585i</v>
      </c>
      <c r="DM112" s="223" t="str">
        <f t="shared" ca="1" si="141"/>
        <v>-0.291841374537021-1.46718566764623i</v>
      </c>
      <c r="DN112" s="223" t="str">
        <f t="shared" ca="1" si="142"/>
        <v>-0.705176300935005-1.31929206616192i</v>
      </c>
      <c r="DO112" s="223" t="str">
        <f t="shared" ca="1" si="143"/>
        <v>-1.05778191779739-1.05778191779735i</v>
      </c>
      <c r="DP112" s="223" t="str">
        <f t="shared" ca="1" si="144"/>
        <v>-1.31929206616187-0.705176300935095i</v>
      </c>
      <c r="DQ112" s="223" t="str">
        <f t="shared" ca="1" si="145"/>
        <v>-1.46718566764624-0.291841374536968i</v>
      </c>
      <c r="DR112" s="223" t="str">
        <f t="shared" ca="1" si="146"/>
        <v>-1.48872622459584+0.146626735075039i</v>
      </c>
      <c r="DS112" s="223" t="str">
        <f t="shared" ca="1" si="147"/>
        <v>-1.38205867870993+0.572467448717161i</v>
      </c>
      <c r="DT112" s="223" t="str">
        <f t="shared" ca="1" si="148"/>
        <v>-1.15636916741678+0.94900765006715i</v>
      </c>
      <c r="DU112" s="223" t="str">
        <f t="shared" ca="1" si="149"/>
        <v>-0.831093919886484+1.24381994981825i</v>
      </c>
      <c r="DV112" s="223" t="str">
        <f t="shared" ca="1" si="150"/>
        <v>-0.434245422025441+1.43151531067191i</v>
      </c>
      <c r="DW112" s="223" t="str">
        <f t="shared" ca="1" si="151"/>
        <v>-4.17839424349051E-14+1.49592953418206i</v>
      </c>
      <c r="DX112" s="223" t="str">
        <f t="shared" ca="1" si="152"/>
        <v>0.434245422025493+1.4315153106719i</v>
      </c>
      <c r="DY112" s="223" t="str">
        <f t="shared" ca="1" si="153"/>
        <v>0.831093919886413+1.2438199498183i</v>
      </c>
      <c r="DZ112" s="223" t="str">
        <f t="shared" ca="1" si="154"/>
        <v>1.15636916741683+0.9490076500671i</v>
      </c>
      <c r="EA112" s="223" t="str">
        <f t="shared" ca="1" si="155"/>
        <v>1.38205867870995+0.572467448717106i</v>
      </c>
      <c r="EB112" s="223" t="str">
        <f t="shared" ca="1" si="156"/>
        <v>1.48872622459584+0.146626735075122i</v>
      </c>
      <c r="EC112" s="223" t="str">
        <f t="shared" ca="1" si="157"/>
        <v>1.46718566764622-0.291841374537039i</v>
      </c>
      <c r="ED112" s="223" t="str">
        <f t="shared" ca="1" si="158"/>
        <v>1.31929206616191-0.705176300935017i</v>
      </c>
      <c r="EE112" s="223" t="str">
        <f t="shared" ca="1" si="159"/>
        <v>1.05778191779734-1.0577819177974i</v>
      </c>
      <c r="EF112" s="223" t="str">
        <f t="shared" ca="1" si="160"/>
        <v>0.705176300935085-1.31929206616188i</v>
      </c>
      <c r="EG112" s="223" t="str">
        <f t="shared" ca="1" si="161"/>
        <v>0.291841374536956-1.46718566764624i</v>
      </c>
      <c r="EH112" s="223" t="str">
        <f t="shared" ca="1" si="162"/>
        <v>-0.146626735075057-1.48872622459584i</v>
      </c>
      <c r="EI112" s="223" t="str">
        <f t="shared" ca="1" si="163"/>
        <v>-0.572467448717036-1.38205867870998i</v>
      </c>
      <c r="EJ112" s="223" t="str">
        <f t="shared" ca="1" si="164"/>
        <v>-0.949007650067165-1.15636916741677i</v>
      </c>
      <c r="EK112" s="223" t="str">
        <f t="shared" ca="1" si="165"/>
        <v>-1.24381994981826-0.831093919886476i</v>
      </c>
      <c r="EL112" s="223" t="str">
        <f t="shared" ca="1" si="166"/>
        <v>-1.43151531067192-0.434245422025423i</v>
      </c>
      <c r="EM112" s="223" t="str">
        <f t="shared" ca="1" si="167"/>
        <v>-1.49592953418206-2.34577201833874E-14i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0.0106318764606535-0.437998557033267i</v>
      </c>
      <c r="G113" s="229" t="str">
        <f t="shared" si="173"/>
        <v>-5.77928950775388+2.8643678443398i</v>
      </c>
      <c r="H113" s="229" t="str">
        <f t="shared" si="38"/>
        <v>0.0073759761324295-0.0654707684710521i</v>
      </c>
      <c r="I113" s="229" t="str">
        <f t="shared" si="174"/>
        <v>-0.025196502046558-0.00477892909739869i</v>
      </c>
      <c r="J113" s="255" t="str">
        <f ca="1">IMPRODUCT(1/N_FFT2,AB100)</f>
        <v>-0.0636874518855809-0.00017988957150209i</v>
      </c>
      <c r="K113" s="254" t="str">
        <f t="shared" ca="1" si="175"/>
        <v>0.00160384133226753+0.000308890404911689i</v>
      </c>
      <c r="N113" s="246">
        <f t="shared" ca="1" si="176"/>
        <v>5.5041007274116698</v>
      </c>
      <c r="O113" s="223">
        <f t="shared" ca="1" si="39"/>
        <v>-1.4958992725883307</v>
      </c>
      <c r="P113" s="223" t="str">
        <f t="shared" ca="1" si="40"/>
        <v>-1.42039851465125+0.469236287286943i</v>
      </c>
      <c r="Q113" s="223" t="str">
        <f t="shared" ca="1" si="41"/>
        <v>-1.20151756207937+0.891106156271606i</v>
      </c>
      <c r="R113" s="223" t="str">
        <f t="shared" ca="1" si="42"/>
        <v>-0.861351054692357+1.22302452727272i</v>
      </c>
      <c r="S113" s="223" t="str">
        <f t="shared" ca="1" si="43"/>
        <v>-0.434236637548494+1.43148635213224i</v>
      </c>
      <c r="T113" s="223" t="str">
        <f t="shared" ca="1" si="44"/>
        <v>0.0367112058958533+1.49544873569506i</v>
      </c>
      <c r="U113" s="223" t="str">
        <f t="shared" ca="1" si="45"/>
        <v>0.503953286631811+1.40845508221714i</v>
      </c>
      <c r="V113" s="223" t="str">
        <f t="shared" ca="1" si="46"/>
        <v>0.920324488822917+1.17928684763425i</v>
      </c>
      <c r="W113" s="223" t="str">
        <f t="shared" ca="1" si="47"/>
        <v>1.24379478822268+0.831077107445749i</v>
      </c>
      <c r="X113" s="223" t="str">
        <f t="shared" ca="1" si="48"/>
        <v>1.44171191576144+0.398975419896729i</v>
      </c>
      <c r="Y113" s="223" t="str">
        <f t="shared" ca="1" si="49"/>
        <v>1.49409739640185-0.07340029833398i</v>
      </c>
      <c r="Z113" s="223" t="str">
        <f t="shared" ca="1" si="50"/>
        <v>1.39566324910704-0.538366723360844i</v>
      </c>
      <c r="AA113" s="223" t="str">
        <f t="shared" ca="1" si="51"/>
        <v>1.15634577488849-0.948988452315319i</v>
      </c>
      <c r="AB113" s="223" t="str">
        <f t="shared" ca="1" si="52"/>
        <v>0.800302550425601-1.26381583370069i</v>
      </c>
      <c r="AC113" s="223" t="str">
        <f t="shared" ca="1" si="53"/>
        <v>0.363473874370671-1.45106904604167i</v>
      </c>
      <c r="AD113" s="223" t="str">
        <f t="shared" ca="1" si="54"/>
        <v>-0.11004517717702-1.49184606870494i</v>
      </c>
      <c r="AE113" s="223" t="str">
        <f t="shared" ca="1" si="55"/>
        <v>-0.572455868106538-1.38203072064288i</v>
      </c>
      <c r="AF113" s="223" t="str">
        <f t="shared" ca="1" si="56"/>
        <v>-0.97708078064901-1.1327081626865i</v>
      </c>
      <c r="AG113" s="223" t="str">
        <f t="shared" ca="1" si="57"/>
        <v>-1.28307560377761-0.769045921074307i</v>
      </c>
      <c r="AH113" s="223" t="str">
        <f t="shared" ca="1" si="58"/>
        <v>-1.45955210658752-0.327753385773869i</v>
      </c>
      <c r="AI113" s="223" t="str">
        <f t="shared" ca="1" si="59"/>
        <v>-1.48869610871996+0.146623768920181i</v>
      </c>
      <c r="AJ113" s="223" t="str">
        <f t="shared" ca="1" si="60"/>
        <v>-1.36756570855007+0.606200186842802i</v>
      </c>
      <c r="AK113" s="223" t="str">
        <f t="shared" ca="1" si="61"/>
        <v>-1.10838824944199+1.00458455205583i</v>
      </c>
      <c r="AL113" s="223" t="str">
        <f t="shared" ca="1" si="62"/>
        <v>-0.737326047216634+1.30156249708809i</v>
      </c>
      <c r="AM113" s="223" t="str">
        <f t="shared" ca="1" si="63"/>
        <v>-0.291835470792952+1.46715598752053i</v>
      </c>
      <c r="AN113" s="223" t="str">
        <f t="shared" ca="1" si="64"/>
        <v>0.183114039987548+1.48464941386502i</v>
      </c>
      <c r="AO113" s="223" t="str">
        <f t="shared" ca="1" si="65"/>
        <v>0.639579353253798+1.352276926011i</v>
      </c>
      <c r="AP113" s="223" t="str">
        <f t="shared" ca="1" si="66"/>
        <v>1.03148319929234+1.08340068456132i</v>
      </c>
      <c r="AQ113" s="223" t="str">
        <f t="shared" ca="1" si="67"/>
        <v>1.31926537781888+0.705162035718528i</v>
      </c>
      <c r="AR113" s="223" t="str">
        <f t="shared" ca="1" si="68"/>
        <v>1.31926537781888+0.705162035718528i</v>
      </c>
      <c r="AS113" s="223" t="str">
        <f t="shared" ca="1" si="69"/>
        <v>1.47970842171778-0.219494010004315i</v>
      </c>
      <c r="AT113" s="223" t="str">
        <f t="shared" ca="1" si="70"/>
        <v>1.33617358241659-0.672573260977791i</v>
      </c>
      <c r="AU113" s="223" t="str">
        <f t="shared" ca="1" si="71"/>
        <v>1.05776051961926-1.0577605196192i</v>
      </c>
      <c r="AV113" s="223" t="str">
        <f t="shared" ca="1" si="72"/>
        <v>0.672573260977853-1.33617358241656i</v>
      </c>
      <c r="AW113" s="223" t="str">
        <f t="shared" ca="1" si="73"/>
        <v>0.219494010004251-1.47970842171779i</v>
      </c>
      <c r="AX113" s="223" t="str">
        <f t="shared" ca="1" si="74"/>
        <v>-0.255741765036909-1.47387610854715i</v>
      </c>
      <c r="AY113" s="223" t="str">
        <f t="shared" ca="1" si="75"/>
        <v>-0.705162035718549-1.31926537781887i</v>
      </c>
      <c r="AZ113" s="223" t="str">
        <f t="shared" ca="1" si="76"/>
        <v>-1.08340068456132-1.03148319929233i</v>
      </c>
      <c r="BA113" s="223" t="str">
        <f t="shared" ca="1" si="77"/>
        <v>-1.35227692601099-0.639579353253805i</v>
      </c>
      <c r="BB113" s="223" t="str">
        <f t="shared" ca="1" si="78"/>
        <v>-1.48464941386501-0.183114039987587i</v>
      </c>
      <c r="BC113" s="223" t="str">
        <f t="shared" ca="1" si="79"/>
        <v>-1.46715598752054+0.291835470792898i</v>
      </c>
      <c r="BD113" s="223" t="str">
        <f t="shared" ca="1" si="80"/>
        <v>-1.30156249708813+0.737326047216576i</v>
      </c>
      <c r="BE113" s="223" t="str">
        <f t="shared" ca="1" si="81"/>
        <v>-1.00458455205579+1.10838824944203i</v>
      </c>
      <c r="BF113" s="223" t="str">
        <f t="shared" ca="1" si="82"/>
        <v>-0.606200186842769+1.36756570855008i</v>
      </c>
      <c r="BG113" s="223" t="str">
        <f t="shared" ca="1" si="83"/>
        <v>-0.14662376892016+1.48869610871996i</v>
      </c>
      <c r="BH113" s="223" t="str">
        <f t="shared" ca="1" si="84"/>
        <v>0.32775338577386+1.45955210658752i</v>
      </c>
      <c r="BI113" s="223" t="str">
        <f t="shared" ca="1" si="85"/>
        <v>0.769045921074286+1.28307560377762i</v>
      </c>
      <c r="BJ113" s="223" t="str">
        <f t="shared" ca="1" si="86"/>
        <v>1.13270816268647+0.97708078064904i</v>
      </c>
      <c r="BK113" s="223" t="str">
        <f t="shared" ca="1" si="87"/>
        <v>1.38203072064286+0.572455868106601i</v>
      </c>
      <c r="BL113" s="223" t="str">
        <f t="shared" ca="1" si="88"/>
        <v>1.49184606870494+0.110045177176953i</v>
      </c>
      <c r="BM113" s="223" t="str">
        <f t="shared" ca="1" si="89"/>
        <v>1.45106904604165-0.363473874370718i</v>
      </c>
      <c r="BN113" s="223" t="str">
        <f t="shared" ca="1" si="90"/>
        <v>1.26381583370068-0.800302550425618i</v>
      </c>
      <c r="BO113" s="223" t="str">
        <f t="shared" ca="1" si="91"/>
        <v>0.948988452315316-1.1563457748885i</v>
      </c>
      <c r="BP113" s="223" t="str">
        <f t="shared" ca="1" si="92"/>
        <v>0.538366723360853-1.39566324910703i</v>
      </c>
      <c r="BQ113" s="223" t="str">
        <f t="shared" ca="1" si="93"/>
        <v>0.0734002983340183-1.49409739640185i</v>
      </c>
      <c r="BR113" s="223" t="str">
        <f t="shared" ca="1" si="94"/>
        <v>-0.398975419896678-1.44171191576146i</v>
      </c>
      <c r="BS113" s="223" t="str">
        <f t="shared" ca="1" si="95"/>
        <v>-0.831077107445689-1.24379478822272i</v>
      </c>
      <c r="BT113" s="223" t="str">
        <f t="shared" ca="1" si="96"/>
        <v>-1.17928684763428-0.920324488822878i</v>
      </c>
      <c r="BU113" s="223" t="str">
        <f t="shared" ca="1" si="97"/>
        <v>-1.40845508221715-0.503953286631778i</v>
      </c>
      <c r="BV113" s="223" t="str">
        <f t="shared" ca="1" si="98"/>
        <v>-1.49544873569506-0.0367112058958322i</v>
      </c>
      <c r="BW113" s="223" t="str">
        <f t="shared" ca="1" si="99"/>
        <v>-1.43148635213224+0.434236637548487i</v>
      </c>
      <c r="BX113" s="223" t="str">
        <f t="shared" ca="1" si="100"/>
        <v>-1.22302452727273+0.86135105469234i</v>
      </c>
      <c r="BY113" s="223" t="str">
        <f t="shared" ca="1" si="101"/>
        <v>-0.891106156271642+1.20151756207934i</v>
      </c>
      <c r="BZ113" s="223" t="str">
        <f t="shared" ca="1" si="102"/>
        <v>-0.469236287287005+1.42039851465122i</v>
      </c>
      <c r="CA113" s="223" t="str">
        <f t="shared" ca="1" si="103"/>
        <v>6.52400184542717E-14+1.49589927258833i</v>
      </c>
      <c r="CB113" s="223" t="str">
        <f t="shared" ca="1" si="104"/>
        <v>0.469236287286987+1.42039851465123i</v>
      </c>
      <c r="CC113" s="223" t="str">
        <f t="shared" ca="1" si="105"/>
        <v>0.891106156271627+1.20151756207935i</v>
      </c>
      <c r="CD113" s="223" t="str">
        <f t="shared" ca="1" si="106"/>
        <v>1.22302452727272+0.861351054692355i</v>
      </c>
      <c r="CE113" s="223" t="str">
        <f t="shared" ca="1" si="107"/>
        <v>1.43148635213224+0.434236637548503i</v>
      </c>
      <c r="CF113" s="223" t="str">
        <f t="shared" ca="1" si="108"/>
        <v>1.49544873569507-0.0367112058958139i</v>
      </c>
      <c r="CG113" s="223" t="str">
        <f t="shared" ca="1" si="109"/>
        <v>1.40845508221716-0.50395328663176i</v>
      </c>
      <c r="CH113" s="223" t="str">
        <f t="shared" ca="1" si="110"/>
        <v>1.1792868476342-0.920324488822981i</v>
      </c>
      <c r="CI113" s="223" t="str">
        <f t="shared" ca="1" si="111"/>
        <v>0.831077107445704-1.24379478822271i</v>
      </c>
      <c r="CJ113" s="223" t="str">
        <f t="shared" ca="1" si="112"/>
        <v>0.398975419896696-1.44171191576145i</v>
      </c>
      <c r="CK113" s="223" t="str">
        <f t="shared" ca="1" si="113"/>
        <v>-0.0734002983340001-1.49409739640185i</v>
      </c>
      <c r="CL113" s="223" t="str">
        <f t="shared" ca="1" si="114"/>
        <v>-0.538366723360835-1.39566324910704i</v>
      </c>
      <c r="CM113" s="223" t="str">
        <f t="shared" ca="1" si="115"/>
        <v>-0.948988452315301-1.15634577488851i</v>
      </c>
      <c r="CN113" s="223" t="str">
        <f t="shared" ca="1" si="116"/>
        <v>-1.26381583370067-0.800302550425633i</v>
      </c>
      <c r="CO113" s="223" t="str">
        <f t="shared" ca="1" si="117"/>
        <v>-1.45106904604165-0.363473874370739i</v>
      </c>
      <c r="CP113" s="223" t="str">
        <f t="shared" ca="1" si="118"/>
        <v>-1.49184606870493+0.110045177177084i</v>
      </c>
      <c r="CQ113" s="223" t="str">
        <f t="shared" ca="1" si="119"/>
        <v>-1.38203072064286+0.572455868106584i</v>
      </c>
      <c r="CR113" s="223" t="str">
        <f t="shared" ca="1" si="120"/>
        <v>-1.13270816268648+0.977080780649026i</v>
      </c>
      <c r="CS113" s="223" t="str">
        <f t="shared" ca="1" si="121"/>
        <v>-0.769045921074299+1.28307560377761i</v>
      </c>
      <c r="CT113" s="223" t="str">
        <f t="shared" ca="1" si="122"/>
        <v>-0.327753385773879+1.45955210658752i</v>
      </c>
      <c r="CU113" s="223" t="str">
        <f t="shared" ca="1" si="123"/>
        <v>0.146623768920142+1.48869610871996i</v>
      </c>
      <c r="CV113" s="223" t="str">
        <f t="shared" ca="1" si="124"/>
        <v>0.606200186842753+1.36756570855009i</v>
      </c>
      <c r="CW113" s="223" t="str">
        <f t="shared" ca="1" si="125"/>
        <v>1.00458455205589+1.10838824944194i</v>
      </c>
      <c r="CX113" s="223" t="str">
        <f t="shared" ca="1" si="126"/>
        <v>1.30156249708812+0.737326047216589i</v>
      </c>
      <c r="CY113" s="223" t="str">
        <f t="shared" ca="1" si="127"/>
        <v>1.46715598752054+0.291835470792913i</v>
      </c>
      <c r="CZ113" s="223" t="str">
        <f t="shared" ca="1" si="128"/>
        <v>1.48464941386501-0.183114039987566i</v>
      </c>
      <c r="DA113" s="223" t="str">
        <f t="shared" ca="1" si="129"/>
        <v>1.352276926011-0.639579353253789i</v>
      </c>
      <c r="DB113" s="223" t="str">
        <f t="shared" ca="1" si="130"/>
        <v>1.08340068456134-1.03148319929232i</v>
      </c>
      <c r="DC113" s="223" t="str">
        <f t="shared" ca="1" si="131"/>
        <v>0.705162035718562-1.31926537781886i</v>
      </c>
      <c r="DD113" s="223" t="str">
        <f t="shared" ca="1" si="132"/>
        <v>0.255741765036924-1.47387610854715i</v>
      </c>
      <c r="DE113" s="223" t="str">
        <f t="shared" ca="1" si="133"/>
        <v>-0.219494010004376-1.47970842171777i</v>
      </c>
      <c r="DF113" s="223" t="str">
        <f t="shared" ca="1" si="134"/>
        <v>-0.672573260977836-1.33617358241657i</v>
      </c>
      <c r="DG113" s="223" t="str">
        <f t="shared" ca="1" si="135"/>
        <v>-1.05776051961925-1.05776051961922i</v>
      </c>
      <c r="DH113" s="223" t="str">
        <f t="shared" ca="1" si="136"/>
        <v>-1.33617358241659-0.672573260977794i</v>
      </c>
      <c r="DI113" s="223" t="str">
        <f t="shared" ca="1" si="137"/>
        <v>-1.47970842171778-0.21949401000433i</v>
      </c>
      <c r="DJ113" s="223" t="str">
        <f t="shared" ca="1" si="138"/>
        <v>-1.47387610854717+0.255741765036824i</v>
      </c>
      <c r="DK113" s="223" t="str">
        <f t="shared" ca="1" si="139"/>
        <v>-1.31926537781891+0.705162035718472i</v>
      </c>
      <c r="DL113" s="223" t="str">
        <f t="shared" ca="1" si="140"/>
        <v>-1.0314831992924+1.08340068456127i</v>
      </c>
      <c r="DM113" s="223" t="str">
        <f t="shared" ca="1" si="141"/>
        <v>-0.639579353253751+1.35227692601102i</v>
      </c>
      <c r="DN113" s="223" t="str">
        <f t="shared" ca="1" si="142"/>
        <v>-0.183114039987519+1.48464941386502i</v>
      </c>
      <c r="DO113" s="223" t="str">
        <f t="shared" ca="1" si="143"/>
        <v>0.29183547079296+1.46715598752053i</v>
      </c>
      <c r="DP113" s="223" t="str">
        <f t="shared" ca="1" si="144"/>
        <v>0.737326047216634+1.30156249708809i</v>
      </c>
      <c r="DQ113" s="223" t="str">
        <f t="shared" ca="1" si="145"/>
        <v>1.10838824944197+1.00458455205585i</v>
      </c>
      <c r="DR113" s="223" t="str">
        <f t="shared" ca="1" si="146"/>
        <v>1.36756570855005+0.60620018684285i</v>
      </c>
      <c r="DS113" s="223" t="str">
        <f t="shared" ca="1" si="147"/>
        <v>1.48869610871995+0.146623768920243i</v>
      </c>
      <c r="DT113" s="223" t="str">
        <f t="shared" ca="1" si="148"/>
        <v>1.45955210658751-0.32775338577392i</v>
      </c>
      <c r="DU113" s="223" t="str">
        <f t="shared" ca="1" si="149"/>
        <v>1.28307560377758-0.769045921074344i</v>
      </c>
      <c r="DV113" s="223" t="str">
        <f t="shared" ca="1" si="150"/>
        <v>0.977080780648991-1.13270816268651i</v>
      </c>
      <c r="DW113" s="223" t="str">
        <f t="shared" ca="1" si="151"/>
        <v>0.572455868106536-1.38203072064288i</v>
      </c>
      <c r="DX113" s="223" t="str">
        <f t="shared" ca="1" si="152"/>
        <v>0.110045177177037-1.49184606870493i</v>
      </c>
      <c r="DY113" s="223" t="str">
        <f t="shared" ca="1" si="153"/>
        <v>-0.363473874370635-1.45106904604168i</v>
      </c>
      <c r="DZ113" s="223" t="str">
        <f t="shared" ca="1" si="154"/>
        <v>-0.800302550425552-1.26381583370072i</v>
      </c>
      <c r="EA113" s="223" t="str">
        <f t="shared" ca="1" si="155"/>
        <v>-1.15634577488844-0.94898845231538i</v>
      </c>
      <c r="EB113" s="223" t="str">
        <f t="shared" ca="1" si="156"/>
        <v>-1.39566324910706-0.538366723360787i</v>
      </c>
      <c r="EC113" s="223" t="str">
        <f t="shared" ca="1" si="157"/>
        <v>-1.49409739640185-0.0734002983339531i</v>
      </c>
      <c r="ED113" s="223" t="str">
        <f t="shared" ca="1" si="158"/>
        <v>-1.44171191576144+0.398975419896737i</v>
      </c>
      <c r="EE113" s="223" t="str">
        <f t="shared" ca="1" si="159"/>
        <v>-1.24379478822268+0.831077107445747i</v>
      </c>
      <c r="EF113" s="223" t="str">
        <f t="shared" ca="1" si="160"/>
        <v>-0.920324488822944+1.17928684763423i</v>
      </c>
      <c r="EG113" s="223" t="str">
        <f t="shared" ca="1" si="161"/>
        <v>-0.503953286631852+1.40845508221713i</v>
      </c>
      <c r="EH113" s="223" t="str">
        <f t="shared" ca="1" si="162"/>
        <v>-0.0367112058959157+1.49544873569506i</v>
      </c>
      <c r="EI113" s="223" t="str">
        <f t="shared" ca="1" si="163"/>
        <v>0.434236637548543+1.43148635213223i</v>
      </c>
      <c r="EJ113" s="223" t="str">
        <f t="shared" ca="1" si="164"/>
        <v>0.861351054692392+1.2230245272727i</v>
      </c>
      <c r="EK113" s="223" t="str">
        <f t="shared" ca="1" si="165"/>
        <v>1.20151756207938+0.89110615627159i</v>
      </c>
      <c r="EL113" s="223" t="str">
        <f t="shared" ca="1" si="166"/>
        <v>1.42039851465125+0.469236287286938i</v>
      </c>
      <c r="EM113" s="223" t="str">
        <f t="shared" ca="1" si="167"/>
        <v>1.49589927258833+1.83260137107605E-14i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0.00569656316001656-0.406759232510438i</v>
      </c>
      <c r="G114" s="229" t="str">
        <f t="shared" si="173"/>
        <v>-5.63388282650815+2.99521744437524i</v>
      </c>
      <c r="H114" s="229" t="str">
        <f t="shared" si="38"/>
        <v>0.00663733600974159-0.0608505713017332i</v>
      </c>
      <c r="I114" s="229" t="str">
        <f t="shared" si="174"/>
        <v>-0.0259562910873458-0.00496877774345957i</v>
      </c>
      <c r="J114" s="255" t="str">
        <f ca="1">IMPRODUCT(1/N_FFT2,AC100)</f>
        <v>0.00548424941783254+3.86579407226891E-06i</v>
      </c>
      <c r="K114" s="254" t="str">
        <f t="shared" ca="1" si="175"/>
        <v>-0.000142331566013321-0.000027350358123131i</v>
      </c>
      <c r="N114" s="246">
        <f t="shared" ca="1" si="176"/>
        <v>5.504133866313925</v>
      </c>
      <c r="O114" s="223">
        <f t="shared" ca="1" si="39"/>
        <v>-1.495866133686075</v>
      </c>
      <c r="P114" s="223" t="str">
        <f t="shared" ca="1" si="40"/>
        <v>-1.4084238804804+0.503942122471889i</v>
      </c>
      <c r="Q114" s="223" t="str">
        <f t="shared" ca="1" si="41"/>
        <v>-1.15632015817064+0.948967429218283i</v>
      </c>
      <c r="R114" s="223" t="str">
        <f t="shared" ca="1" si="42"/>
        <v>-0.769028884273716+1.28304717959304i</v>
      </c>
      <c r="S114" s="223" t="str">
        <f t="shared" ca="1" si="43"/>
        <v>-0.291829005713844+1.46712348537299i</v>
      </c>
      <c r="T114" s="223" t="str">
        <f t="shared" ca="1" si="44"/>
        <v>0.219489147517469+1.4796756414941i</v>
      </c>
      <c r="U114" s="223" t="str">
        <f t="shared" ca="1" si="45"/>
        <v>0.705146414148135+1.31923615191631i</v>
      </c>
      <c r="V114" s="223" t="str">
        <f t="shared" ca="1" si="46"/>
        <v>1.10836369513507+1.00456229732927i</v>
      </c>
      <c r="W114" s="223" t="str">
        <f t="shared" ca="1" si="47"/>
        <v>1.38200010428936+0.572443186397682i</v>
      </c>
      <c r="X114" s="223" t="str">
        <f t="shared" ca="1" si="48"/>
        <v>1.49406429741685+0.0733986722851261i</v>
      </c>
      <c r="Y114" s="223" t="str">
        <f t="shared" ca="1" si="49"/>
        <v>1.43145464017999-0.434227017832948i</v>
      </c>
      <c r="Z114" s="223" t="str">
        <f t="shared" ca="1" si="50"/>
        <v>1.20149094466349-0.89108641545058i</v>
      </c>
      <c r="AA114" s="223" t="str">
        <f t="shared" ca="1" si="51"/>
        <v>0.831058696458108-1.24376723423246i</v>
      </c>
      <c r="AB114" s="223" t="str">
        <f t="shared" ca="1" si="52"/>
        <v>0.36346582227424-1.45103690027078i</v>
      </c>
      <c r="AC114" s="223" t="str">
        <f t="shared" ca="1" si="53"/>
        <v>-0.146620520739745-1.48866312939057i</v>
      </c>
      <c r="AD114" s="223" t="str">
        <f t="shared" ca="1" si="54"/>
        <v>-0.639565184547338-1.35224696879818i</v>
      </c>
      <c r="AE114" s="223" t="str">
        <f t="shared" ca="1" si="55"/>
        <v>-1.05773708687673-1.05773708687672i</v>
      </c>
      <c r="AF114" s="223" t="str">
        <f t="shared" ca="1" si="56"/>
        <v>-1.35224696879817-0.639565184547346i</v>
      </c>
      <c r="AG114" s="223" t="str">
        <f t="shared" ca="1" si="57"/>
        <v>-1.48866312939057-0.146620520739739i</v>
      </c>
      <c r="AH114" s="223" t="str">
        <f t="shared" ca="1" si="58"/>
        <v>-1.45103690027078+0.363465822274244i</v>
      </c>
      <c r="AI114" s="223" t="str">
        <f t="shared" ca="1" si="59"/>
        <v>-1.24376723423247+0.831058696458101i</v>
      </c>
      <c r="AJ114" s="223" t="str">
        <f t="shared" ca="1" si="60"/>
        <v>-0.891086415450575+1.20149094466349i</v>
      </c>
      <c r="AK114" s="223" t="str">
        <f t="shared" ca="1" si="61"/>
        <v>-0.434227017832944+1.43145464017999i</v>
      </c>
      <c r="AL114" s="223" t="str">
        <f t="shared" ca="1" si="62"/>
        <v>0.0733986722851163+1.49406429741685i</v>
      </c>
      <c r="AM114" s="223" t="str">
        <f t="shared" ca="1" si="63"/>
        <v>0.572443186397687+1.38200010428936i</v>
      </c>
      <c r="AN114" s="223" t="str">
        <f t="shared" ca="1" si="64"/>
        <v>1.00456229732927+1.10836369513507i</v>
      </c>
      <c r="AO114" s="223" t="str">
        <f t="shared" ca="1" si="65"/>
        <v>1.31923615191631+0.70514641414813i</v>
      </c>
      <c r="AP114" s="223" t="str">
        <f t="shared" ca="1" si="66"/>
        <v>1.4796756414941+0.219489147517463i</v>
      </c>
      <c r="AQ114" s="223" t="str">
        <f t="shared" ca="1" si="67"/>
        <v>1.46712348537299-0.291829005713835i</v>
      </c>
      <c r="AR114" s="223" t="str">
        <f t="shared" ca="1" si="68"/>
        <v>1.46712348537299-0.291829005713835i</v>
      </c>
      <c r="AS114" s="223" t="str">
        <f t="shared" ca="1" si="69"/>
        <v>0.948967429218294-1.15632015817063i</v>
      </c>
      <c r="AT114" s="223" t="str">
        <f t="shared" ca="1" si="70"/>
        <v>0.503942122471878-1.4084238804804i</v>
      </c>
      <c r="AU114" s="223" t="str">
        <f t="shared" ca="1" si="71"/>
        <v>-3.65592581947541E-14-1.49586613368608i</v>
      </c>
      <c r="AV114" s="223" t="str">
        <f t="shared" ca="1" si="72"/>
        <v>-0.503942122471944-1.40842388048038i</v>
      </c>
      <c r="AW114" s="223" t="str">
        <f t="shared" ca="1" si="73"/>
        <v>-0.948967429218234-1.15632015817068i</v>
      </c>
      <c r="AX114" s="223" t="str">
        <f t="shared" ca="1" si="74"/>
        <v>-1.28304717959302-0.769028884273751i</v>
      </c>
      <c r="AY114" s="223" t="str">
        <f t="shared" ca="1" si="75"/>
        <v>-1.46712348537299-0.291829005713853i</v>
      </c>
      <c r="AZ114" s="223" t="str">
        <f t="shared" ca="1" si="76"/>
        <v>-1.4796756414941+0.219489147517475i</v>
      </c>
      <c r="BA114" s="223" t="str">
        <f t="shared" ca="1" si="77"/>
        <v>-1.31923615191629+0.705146414148168i</v>
      </c>
      <c r="BB114" s="223" t="str">
        <f t="shared" ca="1" si="78"/>
        <v>-1.00456229732923+1.10836369513511i</v>
      </c>
      <c r="BC114" s="223" t="str">
        <f t="shared" ca="1" si="79"/>
        <v>-0.572443186397747+1.38200010428933i</v>
      </c>
      <c r="BD114" s="223" t="str">
        <f t="shared" ca="1" si="80"/>
        <v>-0.0733986722851653+1.49406429741685i</v>
      </c>
      <c r="BE114" s="223" t="str">
        <f t="shared" ca="1" si="81"/>
        <v>0.434227017832926+1.43145464018i</v>
      </c>
      <c r="BF114" s="223" t="str">
        <f t="shared" ca="1" si="82"/>
        <v>0.891086415450586+1.20149094466348i</v>
      </c>
      <c r="BG114" s="223" t="str">
        <f t="shared" ca="1" si="83"/>
        <v>1.24376723423248+0.83105869645808i</v>
      </c>
      <c r="BH114" s="223" t="str">
        <f t="shared" ca="1" si="84"/>
        <v>1.45103690027079+0.36346582227419i</v>
      </c>
      <c r="BI114" s="223" t="str">
        <f t="shared" ca="1" si="85"/>
        <v>1.48866312939058-0.146620520739675i</v>
      </c>
      <c r="BJ114" s="223" t="str">
        <f t="shared" ca="1" si="86"/>
        <v>1.35224696879819-0.639565184547301i</v>
      </c>
      <c r="BK114" s="223" t="str">
        <f t="shared" ca="1" si="87"/>
        <v>1.05773708687674-1.05773708687671i</v>
      </c>
      <c r="BL114" s="223" t="str">
        <f t="shared" ca="1" si="88"/>
        <v>0.639565184547343-1.35224696879817i</v>
      </c>
      <c r="BM114" s="223" t="str">
        <f t="shared" ca="1" si="89"/>
        <v>0.146620520739717-1.48866312939058i</v>
      </c>
      <c r="BN114" s="223" t="str">
        <f t="shared" ca="1" si="90"/>
        <v>-0.363465822274292-1.45103690027077i</v>
      </c>
      <c r="BO114" s="223" t="str">
        <f t="shared" ca="1" si="91"/>
        <v>-0.83105869645817-1.24376723423242i</v>
      </c>
      <c r="BP114" s="223" t="str">
        <f t="shared" ca="1" si="92"/>
        <v>-1.20149094466346-0.891086415450619i</v>
      </c>
      <c r="BQ114" s="223" t="str">
        <f t="shared" ca="1" si="93"/>
        <v>-1.43145464017999-0.434227017832968i</v>
      </c>
      <c r="BR114" s="223" t="str">
        <f t="shared" ca="1" si="94"/>
        <v>-1.49406429741685+0.0733986722851236i</v>
      </c>
      <c r="BS114" s="223" t="str">
        <f t="shared" ca="1" si="95"/>
        <v>-1.38200010428935+0.572443186397705i</v>
      </c>
      <c r="BT114" s="223" t="str">
        <f t="shared" ca="1" si="96"/>
        <v>-1.10836369513503+1.00456229732931i</v>
      </c>
      <c r="BU114" s="223" t="str">
        <f t="shared" ca="1" si="97"/>
        <v>-0.705146414148204+1.31923615191627i</v>
      </c>
      <c r="BV114" s="223" t="str">
        <f t="shared" ca="1" si="98"/>
        <v>-0.219489147517518+1.47967564149409i</v>
      </c>
      <c r="BW114" s="223" t="str">
        <f t="shared" ca="1" si="99"/>
        <v>0.291829005713811+1.467123485373i</v>
      </c>
      <c r="BX114" s="223" t="str">
        <f t="shared" ca="1" si="100"/>
        <v>0.769028884273712+1.28304717959304i</v>
      </c>
      <c r="BY114" s="223" t="str">
        <f t="shared" ca="1" si="101"/>
        <v>1.15632015817065+0.948967429218265i</v>
      </c>
      <c r="BZ114" s="223" t="str">
        <f t="shared" ca="1" si="102"/>
        <v>1.40842388048041+0.503942122471845i</v>
      </c>
      <c r="CA114" s="223" t="str">
        <f t="shared" ca="1" si="103"/>
        <v>1.49586613368608-7.31185163895082E-14i</v>
      </c>
      <c r="CB114" s="223" t="str">
        <f t="shared" ca="1" si="104"/>
        <v>1.40842388048041-0.503942122471838i</v>
      </c>
      <c r="CC114" s="223" t="str">
        <f t="shared" ca="1" si="105"/>
        <v>1.15632015817066-0.948967429218259i</v>
      </c>
      <c r="CD114" s="223" t="str">
        <f t="shared" ca="1" si="106"/>
        <v>0.769028884273719-1.28304717959304i</v>
      </c>
      <c r="CE114" s="223" t="str">
        <f t="shared" ca="1" si="107"/>
        <v>0.291829005713819-1.467123485373i</v>
      </c>
      <c r="CF114" s="223" t="str">
        <f t="shared" ca="1" si="108"/>
        <v>-0.219489147517511-1.47967564149409i</v>
      </c>
      <c r="CG114" s="223" t="str">
        <f t="shared" ca="1" si="109"/>
        <v>-0.705146414148198-1.31923615191628i</v>
      </c>
      <c r="CH114" s="223" t="str">
        <f t="shared" ca="1" si="110"/>
        <v>-1.10836369513503-1.00456229732932i</v>
      </c>
      <c r="CI114" s="223" t="str">
        <f t="shared" ca="1" si="111"/>
        <v>-1.38200010428935-0.572443186397712i</v>
      </c>
      <c r="CJ114" s="223" t="str">
        <f t="shared" ca="1" si="112"/>
        <v>-1.49406429741685-0.0733986722851314i</v>
      </c>
      <c r="CK114" s="223" t="str">
        <f t="shared" ca="1" si="113"/>
        <v>-1.43145464017999+0.43422701783296i</v>
      </c>
      <c r="CL114" s="223" t="str">
        <f t="shared" ca="1" si="114"/>
        <v>-1.20149094466346+0.891086415450613i</v>
      </c>
      <c r="CM114" s="223" t="str">
        <f t="shared" ca="1" si="115"/>
        <v>-0.831058696458047+1.24376723423251i</v>
      </c>
      <c r="CN114" s="223" t="str">
        <f t="shared" ca="1" si="116"/>
        <v>-0.363465822274299+1.45103690027077i</v>
      </c>
      <c r="CO114" s="223" t="str">
        <f t="shared" ca="1" si="117"/>
        <v>0.146620520739709+1.48866312939058i</v>
      </c>
      <c r="CP114" s="223" t="str">
        <f t="shared" ca="1" si="118"/>
        <v>0.639565184547337+1.35224696879818i</v>
      </c>
      <c r="CQ114" s="223" t="str">
        <f t="shared" ca="1" si="119"/>
        <v>1.05773708687674+1.05773708687672i</v>
      </c>
      <c r="CR114" s="223" t="str">
        <f t="shared" ca="1" si="120"/>
        <v>1.35224696879819+0.639565184547309i</v>
      </c>
      <c r="CS114" s="223" t="str">
        <f t="shared" ca="1" si="121"/>
        <v>1.48866312939058+0.146620520739683i</v>
      </c>
      <c r="CT114" s="223" t="str">
        <f t="shared" ca="1" si="122"/>
        <v>1.4510369002708-0.36346582227418i</v>
      </c>
      <c r="CU114" s="223" t="str">
        <f t="shared" ca="1" si="123"/>
        <v>1.24376723423249-0.831058696458074i</v>
      </c>
      <c r="CV114" s="223" t="str">
        <f t="shared" ca="1" si="124"/>
        <v>0.891086415450592-1.20149094466348i</v>
      </c>
      <c r="CW114" s="223" t="str">
        <f t="shared" ca="1" si="125"/>
        <v>0.43422701783293-1.43145464018i</v>
      </c>
      <c r="CX114" s="223" t="str">
        <f t="shared" ca="1" si="126"/>
        <v>-0.0733986722851574-1.49406429741685i</v>
      </c>
      <c r="CY114" s="223" t="str">
        <f t="shared" ca="1" si="127"/>
        <v>-0.572443186397736-1.38200010428933i</v>
      </c>
      <c r="CZ114" s="223" t="str">
        <f t="shared" ca="1" si="128"/>
        <v>-1.00456229732922-1.10836369513511i</v>
      </c>
      <c r="DA114" s="223" t="str">
        <f t="shared" ca="1" si="129"/>
        <v>-1.31923615191629-0.705146414148174i</v>
      </c>
      <c r="DB114" s="223" t="str">
        <f t="shared" ca="1" si="130"/>
        <v>-1.4796756414941-0.219489147517479i</v>
      </c>
      <c r="DC114" s="223" t="str">
        <f t="shared" ca="1" si="131"/>
        <v>-1.46712348537299+0.291829005713844i</v>
      </c>
      <c r="DD114" s="223" t="str">
        <f t="shared" ca="1" si="132"/>
        <v>-1.28304717959302+0.769028884273746i</v>
      </c>
      <c r="DE114" s="223" t="str">
        <f t="shared" ca="1" si="133"/>
        <v>-0.948967429218244+1.15632015817067i</v>
      </c>
      <c r="DF114" s="223" t="str">
        <f t="shared" ca="1" si="134"/>
        <v>-0.503942122471949+1.40842388048037i</v>
      </c>
      <c r="DG114" s="223" t="str">
        <f t="shared" ca="1" si="135"/>
        <v>-4.17821715475644E-14+1.49586613368608i</v>
      </c>
      <c r="DH114" s="223" t="str">
        <f t="shared" ca="1" si="136"/>
        <v>0.503942122471871+1.4084238804804i</v>
      </c>
      <c r="DI114" s="223" t="str">
        <f t="shared" ca="1" si="137"/>
        <v>0.948967429218286+1.15632015817064i</v>
      </c>
      <c r="DJ114" s="223" t="str">
        <f t="shared" ca="1" si="138"/>
        <v>1.28304717959306+0.769028884273685i</v>
      </c>
      <c r="DK114" s="223" t="str">
        <f t="shared" ca="1" si="139"/>
        <v>1.467123485373+0.291829005713781i</v>
      </c>
      <c r="DL114" s="223" t="str">
        <f t="shared" ca="1" si="140"/>
        <v>1.47967564149411-0.219489147517397i</v>
      </c>
      <c r="DM114" s="223" t="str">
        <f t="shared" ca="1" si="141"/>
        <v>1.31923615191633-0.705146414148096i</v>
      </c>
      <c r="DN114" s="223" t="str">
        <f t="shared" ca="1" si="142"/>
        <v>1.00456229732929-1.10836369513505i</v>
      </c>
      <c r="DO114" s="223" t="str">
        <f t="shared" ca="1" si="143"/>
        <v>0.572443186397676-1.38200010428936i</v>
      </c>
      <c r="DP114" s="223" t="str">
        <f t="shared" ca="1" si="144"/>
        <v>0.0733986722850923-1.49406429741685i</v>
      </c>
      <c r="DQ114" s="223" t="str">
        <f t="shared" ca="1" si="145"/>
        <v>-0.434227017832993-1.43145464017998i</v>
      </c>
      <c r="DR114" s="223" t="str">
        <f t="shared" ca="1" si="146"/>
        <v>-0.89108641545052-1.20149094466353i</v>
      </c>
      <c r="DS114" s="223" t="str">
        <f t="shared" ca="1" si="147"/>
        <v>-1.24376723423244-0.831058696458147i</v>
      </c>
      <c r="DT114" s="223" t="str">
        <f t="shared" ca="1" si="148"/>
        <v>-1.45103690027078-0.363465822274262i</v>
      </c>
      <c r="DU114" s="223" t="str">
        <f t="shared" ca="1" si="149"/>
        <v>-1.48866312939057+0.146620520739748i</v>
      </c>
      <c r="DV114" s="223" t="str">
        <f t="shared" ca="1" si="150"/>
        <v>-1.35224696879816+0.639565184547367i</v>
      </c>
      <c r="DW114" s="223" t="str">
        <f t="shared" ca="1" si="151"/>
        <v>-1.05773708687669+1.05773708687676i</v>
      </c>
      <c r="DX114" s="223" t="str">
        <f t="shared" ca="1" si="152"/>
        <v>-0.639565184547416+1.35224696879814i</v>
      </c>
      <c r="DY114" s="223" t="str">
        <f t="shared" ca="1" si="153"/>
        <v>-0.146620520739792+1.48866312939057i</v>
      </c>
      <c r="DZ114" s="223" t="str">
        <f t="shared" ca="1" si="154"/>
        <v>0.363465822274219+1.45103690027079i</v>
      </c>
      <c r="EA114" s="223" t="str">
        <f t="shared" ca="1" si="155"/>
        <v>0.831058696458102+1.24376723423247i</v>
      </c>
      <c r="EB114" s="223" t="str">
        <f t="shared" ca="1" si="156"/>
        <v>1.2014909446635+0.891086415450565i</v>
      </c>
      <c r="EC114" s="223" t="str">
        <f t="shared" ca="1" si="157"/>
        <v>1.43145464018001+0.434227017832903i</v>
      </c>
      <c r="ED114" s="223" t="str">
        <f t="shared" ca="1" si="158"/>
        <v>1.49406429741685-0.0733986722850481i</v>
      </c>
      <c r="EE114" s="223" t="str">
        <f t="shared" ca="1" si="159"/>
        <v>1.38200010428938-0.572443186397636i</v>
      </c>
      <c r="EF114" s="223" t="str">
        <f t="shared" ca="1" si="160"/>
        <v>1.10836369513509-1.00456229732925i</v>
      </c>
      <c r="EG114" s="223" t="str">
        <f t="shared" ca="1" si="161"/>
        <v>0.705146414148144-1.3192361519163i</v>
      </c>
      <c r="EH114" s="223" t="str">
        <f t="shared" ca="1" si="162"/>
        <v>0.219489147517451-1.4796756414941i</v>
      </c>
      <c r="EI114" s="223" t="str">
        <f t="shared" ca="1" si="163"/>
        <v>-0.291829005713883-1.46712348537298i</v>
      </c>
      <c r="EJ114" s="223" t="str">
        <f t="shared" ca="1" si="164"/>
        <v>-0.769028884273775-1.283047179593i</v>
      </c>
      <c r="EK114" s="223" t="str">
        <f t="shared" ca="1" si="165"/>
        <v>-1.1563201581706-0.948967429218328i</v>
      </c>
      <c r="EL114" s="223" t="str">
        <f t="shared" ca="1" si="166"/>
        <v>-1.40842388048038-0.503942122471922i</v>
      </c>
      <c r="EM114" s="223" t="str">
        <f t="shared" ca="1" si="167"/>
        <v>-1.49586613368608-1.31944894650118E-14i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0.00171668667952491-0.379594891263444i</v>
      </c>
      <c r="G115" s="229" t="str">
        <f t="shared" si="173"/>
        <v>-5.48360627956679+3.11751320618082i</v>
      </c>
      <c r="H115" s="229" t="str">
        <f t="shared" si="38"/>
        <v>0.00604044292322258-0.0568362660898229i</v>
      </c>
      <c r="I115" s="229" t="str">
        <f t="shared" si="174"/>
        <v>-0.026807159632466-0.00512928619898367i</v>
      </c>
      <c r="J115" s="255" t="str">
        <f ca="1">IMPRODUCT(1/N_FFT2,AD100)</f>
        <v>0.0655488474448352+0.000179891271597455i</v>
      </c>
      <c r="K115" s="254" t="str">
        <f t="shared" ca="1" si="175"/>
        <v>-0.00175625570336114-0.000341041172592279i</v>
      </c>
      <c r="N115" s="246">
        <f t="shared" ca="1" si="176"/>
        <v>5.5041699968232782</v>
      </c>
      <c r="O115" s="223">
        <f t="shared" ca="1" si="39"/>
        <v>-1.4958300031767218</v>
      </c>
      <c r="P115" s="223" t="str">
        <f t="shared" ca="1" si="40"/>
        <v>-1.39559862124483+0.538341793643417i</v>
      </c>
      <c r="Q115" s="223" t="str">
        <f t="shared" ca="1" si="41"/>
        <v>-1.1083369241935+1.00453803356217i</v>
      </c>
      <c r="R115" s="223" t="str">
        <f t="shared" ca="1" si="42"/>
        <v>-0.672542116665542+1.33611170929481i</v>
      </c>
      <c r="S115" s="223" t="str">
        <f t="shared" ca="1" si="43"/>
        <v>-0.146616979330533+1.4886271728595i</v>
      </c>
      <c r="T115" s="223" t="str">
        <f t="shared" ca="1" si="44"/>
        <v>0.39895694486095+1.44164515556044i</v>
      </c>
      <c r="U115" s="223" t="str">
        <f t="shared" ca="1" si="45"/>
        <v>0.891064892531283+1.20146192436626i</v>
      </c>
      <c r="V115" s="223" t="str">
        <f t="shared" ca="1" si="46"/>
        <v>1.26375731119134+0.800265491455252i</v>
      </c>
      <c r="W115" s="223" t="str">
        <f t="shared" ca="1" si="47"/>
        <v>1.46708804910125+0.291821957001134i</v>
      </c>
      <c r="X115" s="223" t="str">
        <f t="shared" ca="1" si="48"/>
        <v>1.4738078589446-0.255729922607412i</v>
      </c>
      <c r="Y115" s="223" t="str">
        <f t="shared" ca="1" si="49"/>
        <v>1.28301618942147-0.76901030947971i</v>
      </c>
      <c r="Z115" s="223" t="str">
        <f t="shared" ca="1" si="50"/>
        <v>0.920281872092642-1.17923223934106i</v>
      </c>
      <c r="AA115" s="223" t="str">
        <f t="shared" ca="1" si="51"/>
        <v>0.434216529699691-1.43142006543824i</v>
      </c>
      <c r="AB115" s="223" t="str">
        <f t="shared" ca="1" si="52"/>
        <v>-0.110040081402984-1.4917769869818i</v>
      </c>
      <c r="AC115" s="223" t="str">
        <f t="shared" ca="1" si="53"/>
        <v>-0.639549736764036-1.35221430720457i</v>
      </c>
      <c r="AD115" s="223" t="str">
        <f t="shared" ca="1" si="54"/>
        <v>-1.08335051639203-1.03143543522452i</v>
      </c>
      <c r="AE115" s="223" t="str">
        <f t="shared" ca="1" si="55"/>
        <v>-1.38196672405127-0.572429359850354i</v>
      </c>
      <c r="AF115" s="223" t="str">
        <f t="shared" ca="1" si="56"/>
        <v>-1.49537948714611-0.0367095059393835i</v>
      </c>
      <c r="AG115" s="223" t="str">
        <f t="shared" ca="1" si="57"/>
        <v>-1.40838986201374+0.50392995046989i</v>
      </c>
      <c r="AH115" s="223" t="str">
        <f t="shared" ca="1" si="58"/>
        <v>-1.13265571127524+0.977035535750492i</v>
      </c>
      <c r="AI115" s="223" t="str">
        <f t="shared" ca="1" si="59"/>
        <v>-0.705129382343926+1.31920428765182i</v>
      </c>
      <c r="AJ115" s="223" t="str">
        <f t="shared" ca="1" si="60"/>
        <v>-0.183105560672111+1.48458066539162i</v>
      </c>
      <c r="AK115" s="223" t="str">
        <f t="shared" ca="1" si="61"/>
        <v>0.363457043276571+1.45100185254752i</v>
      </c>
      <c r="AL115" s="223" t="str">
        <f t="shared" ca="1" si="62"/>
        <v>0.861311168797739+1.22296789365377i</v>
      </c>
      <c r="AM115" s="223" t="str">
        <f t="shared" ca="1" si="63"/>
        <v>1.24373719281186+0.831038623422608i</v>
      </c>
      <c r="AN115" s="223" t="str">
        <f t="shared" ca="1" si="64"/>
        <v>1.45948452027507+0.32773820875987i</v>
      </c>
      <c r="AO115" s="223" t="str">
        <f t="shared" ca="1" si="65"/>
        <v>1.47963990204296-0.219483846070685i</v>
      </c>
      <c r="AP115" s="223" t="str">
        <f t="shared" ca="1" si="66"/>
        <v>1.30150222667417-0.737291904448872i</v>
      </c>
      <c r="AQ115" s="223" t="str">
        <f t="shared" ca="1" si="67"/>
        <v>0.948944508265807-1.15629222890921i</v>
      </c>
      <c r="AR115" s="223" t="str">
        <f t="shared" ca="1" si="68"/>
        <v>0.948944508265807-1.15629222890921i</v>
      </c>
      <c r="AS115" s="223" t="str">
        <f t="shared" ca="1" si="69"/>
        <v>-0.0733968994450313-1.49402821042828i</v>
      </c>
      <c r="AT115" s="223" t="str">
        <f t="shared" ca="1" si="70"/>
        <v>-0.606172116015464-1.36750238177818i</v>
      </c>
      <c r="AU115" s="223" t="str">
        <f t="shared" ca="1" si="71"/>
        <v>-1.05771153874853-1.05771153874858i</v>
      </c>
      <c r="AV115" s="223" t="str">
        <f t="shared" ca="1" si="72"/>
        <v>-1.36750238177821-0.606172116015393i</v>
      </c>
      <c r="AW115" s="223" t="str">
        <f t="shared" ca="1" si="73"/>
        <v>-1.49402821042828-0.0733968994451043i</v>
      </c>
      <c r="AX115" s="223" t="str">
        <f t="shared" ca="1" si="74"/>
        <v>-1.42033274139286+0.469214558737372i</v>
      </c>
      <c r="AY115" s="223" t="str">
        <f t="shared" ca="1" si="75"/>
        <v>-1.15629222890926+0.948944508265751i</v>
      </c>
      <c r="AZ115" s="223" t="str">
        <f t="shared" ca="1" si="76"/>
        <v>-0.737291904448871+1.30150222667417i</v>
      </c>
      <c r="BA115" s="223" t="str">
        <f t="shared" ca="1" si="77"/>
        <v>-0.219483846070756+1.47963990204295i</v>
      </c>
      <c r="BB115" s="223" t="str">
        <f t="shared" ca="1" si="78"/>
        <v>0.327738208759872+1.45948452027507i</v>
      </c>
      <c r="BC115" s="223" t="str">
        <f t="shared" ca="1" si="79"/>
        <v>0.831038623422657+1.24373719281183i</v>
      </c>
      <c r="BD115" s="223" t="str">
        <f t="shared" ca="1" si="80"/>
        <v>1.22296789365376+0.861311168797751i</v>
      </c>
      <c r="BE115" s="223" t="str">
        <f t="shared" ca="1" si="81"/>
        <v>1.45100185254753+0.363457043276528i</v>
      </c>
      <c r="BF115" s="223" t="str">
        <f t="shared" ca="1" si="82"/>
        <v>1.48458066539162-0.183105560672081i</v>
      </c>
      <c r="BG115" s="223" t="str">
        <f t="shared" ca="1" si="83"/>
        <v>1.3192042876518-0.705129382343968i</v>
      </c>
      <c r="BH115" s="223" t="str">
        <f t="shared" ca="1" si="84"/>
        <v>0.977035535750523-1.13265571127521i</v>
      </c>
      <c r="BI115" s="223" t="str">
        <f t="shared" ca="1" si="85"/>
        <v>0.50392995046986-1.40838986201375i</v>
      </c>
      <c r="BJ115" s="223" t="str">
        <f t="shared" ca="1" si="86"/>
        <v>-0.036709505939341-1.49537948714611i</v>
      </c>
      <c r="BK115" s="223" t="str">
        <f t="shared" ca="1" si="87"/>
        <v>-0.572429359850371-1.38196672405126i</v>
      </c>
      <c r="BL115" s="223" t="str">
        <f t="shared" ca="1" si="88"/>
        <v>-1.03143543522448-1.08335051639206i</v>
      </c>
      <c r="BM115" s="223" t="str">
        <f t="shared" ca="1" si="89"/>
        <v>-1.35221430720457-0.639549736764035i</v>
      </c>
      <c r="BN115" s="223" t="str">
        <f t="shared" ca="1" si="90"/>
        <v>-1.49177698698179-0.110040081403056i</v>
      </c>
      <c r="BO115" s="223" t="str">
        <f t="shared" ca="1" si="91"/>
        <v>-1.43142006543824+0.434216529699694i</v>
      </c>
      <c r="BP115" s="223" t="str">
        <f t="shared" ca="1" si="92"/>
        <v>-1.17923223934102+0.920281872092691i</v>
      </c>
      <c r="BQ115" s="223" t="str">
        <f t="shared" ca="1" si="93"/>
        <v>-0.769010309479721+1.28301618942146i</v>
      </c>
      <c r="BR115" s="223" t="str">
        <f t="shared" ca="1" si="94"/>
        <v>-0.255729922607367+1.47380785894461i</v>
      </c>
      <c r="BS115" s="223" t="str">
        <f t="shared" ca="1" si="95"/>
        <v>0.291821957001107+1.46708804910125i</v>
      </c>
      <c r="BT115" s="223" t="str">
        <f t="shared" ca="1" si="96"/>
        <v>0.800265491455291+1.26375731119131i</v>
      </c>
      <c r="BU115" s="223" t="str">
        <f t="shared" ca="1" si="97"/>
        <v>1.20146192436624+0.891064892531318i</v>
      </c>
      <c r="BV115" s="223" t="str">
        <f t="shared" ca="1" si="98"/>
        <v>1.44164515556045+0.39895694486092i</v>
      </c>
      <c r="BW115" s="223" t="str">
        <f t="shared" ca="1" si="99"/>
        <v>1.4886271728595-0.14661697933049i</v>
      </c>
      <c r="BX115" s="223" t="str">
        <f t="shared" ca="1" si="100"/>
        <v>1.3361117092948-0.672542116665557i</v>
      </c>
      <c r="BY115" s="223" t="str">
        <f t="shared" ca="1" si="101"/>
        <v>1.00453803356222-1.10833692419346i</v>
      </c>
      <c r="BZ115" s="223" t="str">
        <f t="shared" ca="1" si="102"/>
        <v>0.538341793643412-1.39559862124483i</v>
      </c>
      <c r="CA115" s="223" t="str">
        <f t="shared" ca="1" si="103"/>
        <v>7.31169124944212E-14-1.49583000317672i</v>
      </c>
      <c r="CB115" s="223" t="str">
        <f t="shared" ca="1" si="104"/>
        <v>-0.538341793643413-1.39559862124483i</v>
      </c>
      <c r="CC115" s="223" t="str">
        <f t="shared" ca="1" si="105"/>
        <v>-1.00453803356222-1.10833692419346i</v>
      </c>
      <c r="CD115" s="223" t="str">
        <f t="shared" ca="1" si="106"/>
        <v>-1.3361117092948-0.672542116665554i</v>
      </c>
      <c r="CE115" s="223" t="str">
        <f t="shared" ca="1" si="107"/>
        <v>-1.4886271728595-0.146616979330488i</v>
      </c>
      <c r="CF115" s="223" t="str">
        <f t="shared" ca="1" si="108"/>
        <v>-1.44164515556045+0.398956944860922i</v>
      </c>
      <c r="CG115" s="223" t="str">
        <f t="shared" ca="1" si="109"/>
        <v>-1.20146192436624+0.89106489253132i</v>
      </c>
      <c r="CH115" s="223" t="str">
        <f t="shared" ca="1" si="110"/>
        <v>-0.800265491455289+1.26375731119131i</v>
      </c>
      <c r="CI115" s="223" t="str">
        <f t="shared" ca="1" si="111"/>
        <v>-0.291821957001104+1.46708804910125i</v>
      </c>
      <c r="CJ115" s="223" t="str">
        <f t="shared" ca="1" si="112"/>
        <v>0.255729922607369+1.47380785894461i</v>
      </c>
      <c r="CK115" s="223" t="str">
        <f t="shared" ca="1" si="113"/>
        <v>0.769010309479722+1.28301618942146i</v>
      </c>
      <c r="CL115" s="223" t="str">
        <f t="shared" ca="1" si="114"/>
        <v>1.17923223934102+0.920281872092688i</v>
      </c>
      <c r="CM115" s="223" t="str">
        <f t="shared" ca="1" si="115"/>
        <v>1.43142006543824+0.434216529699691i</v>
      </c>
      <c r="CN115" s="223" t="str">
        <f t="shared" ca="1" si="116"/>
        <v>1.49177698698181-0.11004008140291i</v>
      </c>
      <c r="CO115" s="223" t="str">
        <f t="shared" ca="1" si="117"/>
        <v>1.35221430720457-0.639549736764036i</v>
      </c>
      <c r="CP115" s="223" t="str">
        <f t="shared" ca="1" si="118"/>
        <v>1.03143543522448-1.08335051639207i</v>
      </c>
      <c r="CQ115" s="223" t="str">
        <f t="shared" ca="1" si="119"/>
        <v>0.572429359850368-1.38196672405126i</v>
      </c>
      <c r="CR115" s="223" t="str">
        <f t="shared" ca="1" si="120"/>
        <v>0.0367095059393383-1.49537948714611i</v>
      </c>
      <c r="CS115" s="223" t="str">
        <f t="shared" ca="1" si="121"/>
        <v>-0.503929950469861-1.40838986201375i</v>
      </c>
      <c r="CT115" s="223" t="str">
        <f t="shared" ca="1" si="122"/>
        <v>-0.977035535750525-1.13265571127521i</v>
      </c>
      <c r="CU115" s="223" t="str">
        <f t="shared" ca="1" si="123"/>
        <v>-1.3192042876518-0.705129382343965i</v>
      </c>
      <c r="CV115" s="223" t="str">
        <f t="shared" ca="1" si="124"/>
        <v>-1.48458066539162-0.183105560672081i</v>
      </c>
      <c r="CW115" s="223" t="str">
        <f t="shared" ca="1" si="125"/>
        <v>-1.45100185254753+0.363457043276528i</v>
      </c>
      <c r="CX115" s="223" t="str">
        <f t="shared" ca="1" si="126"/>
        <v>-1.22296789365376+0.861311168797754i</v>
      </c>
      <c r="CY115" s="223" t="str">
        <f t="shared" ca="1" si="127"/>
        <v>-0.831038623422654+1.24373719281183i</v>
      </c>
      <c r="CZ115" s="223" t="str">
        <f t="shared" ca="1" si="128"/>
        <v>-0.327738208759866+1.45948452027507i</v>
      </c>
      <c r="DA115" s="223" t="str">
        <f t="shared" ca="1" si="129"/>
        <v>0.219483846070762+1.47963990204294i</v>
      </c>
      <c r="DB115" s="223" t="str">
        <f t="shared" ca="1" si="130"/>
        <v>0.737291904448875+1.30150222667417i</v>
      </c>
      <c r="DC115" s="223" t="str">
        <f t="shared" ca="1" si="131"/>
        <v>1.15629222890926+0.948944508265747i</v>
      </c>
      <c r="DD115" s="223" t="str">
        <f t="shared" ca="1" si="132"/>
        <v>1.42033274139286+0.469214558737368i</v>
      </c>
      <c r="DE115" s="223" t="str">
        <f t="shared" ca="1" si="133"/>
        <v>1.49402821042828-0.0733968994451096i</v>
      </c>
      <c r="DF115" s="223" t="str">
        <f t="shared" ca="1" si="134"/>
        <v>1.36750238177821-0.606172116015399i</v>
      </c>
      <c r="DG115" s="223" t="str">
        <f t="shared" ca="1" si="135"/>
        <v>1.05771153874853-1.05771153874858i</v>
      </c>
      <c r="DH115" s="223" t="str">
        <f t="shared" ca="1" si="136"/>
        <v>0.606172116015458-1.36750238177819i</v>
      </c>
      <c r="DI115" s="223" t="str">
        <f t="shared" ca="1" si="137"/>
        <v>0.0733968994450261-1.49402821042828i</v>
      </c>
      <c r="DJ115" s="223" t="str">
        <f t="shared" ca="1" si="138"/>
        <v>-0.469214558737306-1.42033274139288i</v>
      </c>
      <c r="DK115" s="223" t="str">
        <f t="shared" ca="1" si="139"/>
        <v>-0.948944508265811-1.15629222890921i</v>
      </c>
      <c r="DL115" s="223" t="str">
        <f t="shared" ca="1" si="140"/>
        <v>-1.30150222667414-0.737291904448932i</v>
      </c>
      <c r="DM115" s="223" t="str">
        <f t="shared" ca="1" si="141"/>
        <v>-1.47963990204296-0.219483846070679i</v>
      </c>
      <c r="DN115" s="223" t="str">
        <f t="shared" ca="1" si="142"/>
        <v>-1.45948452027508+0.327738208759803i</v>
      </c>
      <c r="DO115" s="223" t="str">
        <f t="shared" ca="1" si="143"/>
        <v>-1.24373719281187+0.831038623422599i</v>
      </c>
      <c r="DP115" s="223" t="str">
        <f t="shared" ca="1" si="144"/>
        <v>-0.861311168797687+1.22296789365381i</v>
      </c>
      <c r="DQ115" s="223" t="str">
        <f t="shared" ca="1" si="145"/>
        <v>-0.363457043276596+1.45100185254751i</v>
      </c>
      <c r="DR115" s="223" t="str">
        <f t="shared" ca="1" si="146"/>
        <v>0.183105560672159+1.48458066539161i</v>
      </c>
      <c r="DS115" s="223" t="str">
        <f t="shared" ca="1" si="147"/>
        <v>0.705129382343903+1.31920428765183i</v>
      </c>
      <c r="DT115" s="223" t="str">
        <f t="shared" ca="1" si="148"/>
        <v>1.13265571127526+0.977035535750467i</v>
      </c>
      <c r="DU115" s="223" t="str">
        <f t="shared" ca="1" si="149"/>
        <v>1.40838986201373+0.503929950469929i</v>
      </c>
      <c r="DV115" s="223" t="str">
        <f t="shared" ca="1" si="150"/>
        <v>1.49537948714611-0.0367095059394165i</v>
      </c>
      <c r="DW115" s="223" t="str">
        <f t="shared" ca="1" si="151"/>
        <v>1.38196672405129-0.572429359850303i</v>
      </c>
      <c r="DX115" s="223" t="str">
        <f t="shared" ca="1" si="152"/>
        <v>1.08335051639201-1.03143543522454i</v>
      </c>
      <c r="DY115" s="223" t="str">
        <f t="shared" ca="1" si="153"/>
        <v>0.639549736764101-1.35221430720454i</v>
      </c>
      <c r="DZ115" s="223" t="str">
        <f t="shared" ca="1" si="154"/>
        <v>0.11004008140298-1.4917769869818i</v>
      </c>
      <c r="EA115" s="223" t="str">
        <f t="shared" ca="1" si="155"/>
        <v>-0.434216529699766-1.43142006543822i</v>
      </c>
      <c r="EB115" s="223" t="str">
        <f t="shared" ca="1" si="156"/>
        <v>-0.920281872092633-1.17923223934107i</v>
      </c>
      <c r="EC115" s="223" t="str">
        <f t="shared" ca="1" si="157"/>
        <v>-1.2830161894215-0.769010309479656i</v>
      </c>
      <c r="ED115" s="223" t="str">
        <f t="shared" ca="1" si="158"/>
        <v>-1.4738078589446-0.255729922607439i</v>
      </c>
      <c r="EE115" s="223" t="str">
        <f t="shared" ca="1" si="159"/>
        <v>-1.46708804910124+0.291821957001182i</v>
      </c>
      <c r="EF115" s="223" t="str">
        <f t="shared" ca="1" si="160"/>
        <v>-1.26375731119135+0.800265491455229i</v>
      </c>
      <c r="EG115" s="223" t="str">
        <f t="shared" ca="1" si="161"/>
        <v>-0.891064892531257+1.20146192436628i</v>
      </c>
      <c r="EH115" s="223" t="str">
        <f t="shared" ca="1" si="162"/>
        <v>-0.398956944860991+1.44164515556043i</v>
      </c>
      <c r="EI115" s="223" t="str">
        <f t="shared" ca="1" si="163"/>
        <v>0.146616979330566+1.48862717285949i</v>
      </c>
      <c r="EJ115" s="223" t="str">
        <f t="shared" ca="1" si="164"/>
        <v>0.672542116665492+1.33611170929484i</v>
      </c>
      <c r="EK115" s="223" t="str">
        <f t="shared" ca="1" si="165"/>
        <v>1.10833692419351+1.00453803356216i</v>
      </c>
      <c r="EL115" s="223" t="str">
        <f t="shared" ca="1" si="166"/>
        <v>1.3955986212448+0.538341793643479i</v>
      </c>
      <c r="EM115" s="223" t="str">
        <f t="shared" ca="1" si="167"/>
        <v>1.49583000317672-2.56533498764926E-15i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-0.00153659739053542-0.355756958867483i</v>
      </c>
      <c r="G116" s="229" t="str">
        <f t="shared" si="173"/>
        <v>-5.32937313574183+3.23082200609173i</v>
      </c>
      <c r="H116" s="229" t="str">
        <f t="shared" si="38"/>
        <v>0.0055512681668804-0.0533165258302949i</v>
      </c>
      <c r="I116" s="229" t="str">
        <f t="shared" si="174"/>
        <v>-0.0277575568887782-0.00524866333116534i</v>
      </c>
      <c r="J116" s="255" t="str">
        <f ca="1">IMPRODUCT(1/N_FFT2,AE100)</f>
        <v>0.00620400087995094-3.79798836971446E-06i</v>
      </c>
      <c r="K116" s="254" t="str">
        <f t="shared" ca="1" si="175"/>
        <v>-0.000172227841725557-0.0000324572890468807i</v>
      </c>
      <c r="N116" s="246">
        <f t="shared" ca="1" si="176"/>
        <v>5.5042092461339971</v>
      </c>
      <c r="O116" s="223">
        <f t="shared" ca="1" si="39"/>
        <v>-1.4957907538660029</v>
      </c>
      <c r="P116" s="223" t="str">
        <f t="shared" ca="1" si="40"/>
        <v>-1.38193046241643+0.572414339789407i</v>
      </c>
      <c r="Q116" s="223" t="str">
        <f t="shared" ca="1" si="41"/>
        <v>-1.05768378529479+1.05768378529479i</v>
      </c>
      <c r="R116" s="223" t="str">
        <f t="shared" ca="1" si="42"/>
        <v>-0.57241433978941+1.38193046241643i</v>
      </c>
      <c r="S116" s="223" t="str">
        <f t="shared" ca="1" si="43"/>
        <v>5.22248798533479E-15+1.495790753866i</v>
      </c>
      <c r="T116" s="223" t="str">
        <f t="shared" ca="1" si="44"/>
        <v>0.572414339789406+1.38193046241643i</v>
      </c>
      <c r="U116" s="223" t="str">
        <f t="shared" ca="1" si="45"/>
        <v>1.05768378529478+1.05768378529479i</v>
      </c>
      <c r="V116" s="223" t="str">
        <f t="shared" ca="1" si="46"/>
        <v>1.38193046241643+0.572414339789406i</v>
      </c>
      <c r="W116" s="223" t="str">
        <f t="shared" ca="1" si="47"/>
        <v>1.495790753866+4.83310831099423E-15i</v>
      </c>
      <c r="X116" s="223" t="str">
        <f t="shared" ca="1" si="48"/>
        <v>1.38193046241643-0.57241433978941i</v>
      </c>
      <c r="Y116" s="223" t="str">
        <f t="shared" ca="1" si="49"/>
        <v>1.05768378529479-1.05768378529479i</v>
      </c>
      <c r="Z116" s="223" t="str">
        <f t="shared" ca="1" si="50"/>
        <v>0.5724143397894-1.38193046241643i</v>
      </c>
      <c r="AA116" s="223" t="str">
        <f t="shared" ca="1" si="51"/>
        <v>2.7488485964483E-16-1.495790753866i</v>
      </c>
      <c r="AB116" s="223" t="str">
        <f t="shared" ca="1" si="52"/>
        <v>-0.572414339789401-1.38193046241643i</v>
      </c>
      <c r="AC116" s="223" t="str">
        <f t="shared" ca="1" si="53"/>
        <v>-1.05768378529479-1.05768378529479i</v>
      </c>
      <c r="AD116" s="223" t="str">
        <f t="shared" ca="1" si="54"/>
        <v>-1.38193046241643-0.57241433978941i</v>
      </c>
      <c r="AE116" s="223" t="str">
        <f t="shared" ca="1" si="55"/>
        <v>-1.495790753866+4.94760312568996E-15i</v>
      </c>
      <c r="AF116" s="223" t="str">
        <f t="shared" ca="1" si="56"/>
        <v>-1.38193046241643+0.572414339789406i</v>
      </c>
      <c r="AG116" s="223" t="str">
        <f t="shared" ca="1" si="57"/>
        <v>-1.05768378529479+1.05768378529478i</v>
      </c>
      <c r="AH116" s="223" t="str">
        <f t="shared" ca="1" si="58"/>
        <v>-0.572414339789406+1.38193046241643i</v>
      </c>
      <c r="AI116" s="223" t="str">
        <f t="shared" ca="1" si="59"/>
        <v>-4.44372863665368E-15+1.495790753866i</v>
      </c>
      <c r="AJ116" s="223" t="str">
        <f t="shared" ca="1" si="60"/>
        <v>0.57241433978941+1.38193046241643i</v>
      </c>
      <c r="AK116" s="223" t="str">
        <f t="shared" ca="1" si="61"/>
        <v>1.05768378529479+1.05768378529479i</v>
      </c>
      <c r="AL116" s="223" t="str">
        <f t="shared" ca="1" si="62"/>
        <v>1.38193046241642+0.572414339789415i</v>
      </c>
      <c r="AM116" s="223" t="str">
        <f t="shared" ca="1" si="63"/>
        <v>1.495790753866+5.4976971928966E-16i</v>
      </c>
      <c r="AN116" s="223" t="str">
        <f t="shared" ca="1" si="64"/>
        <v>1.38193046241643-0.572414339789403i</v>
      </c>
      <c r="AO116" s="223" t="str">
        <f t="shared" ca="1" si="65"/>
        <v>1.05768378529482-1.05768378529476i</v>
      </c>
      <c r="AP116" s="223" t="str">
        <f t="shared" ca="1" si="66"/>
        <v>0.572414339789342-1.38193046241646i</v>
      </c>
      <c r="AQ116" s="223" t="str">
        <f t="shared" ca="1" si="67"/>
        <v>-3.65574158973435E-14-1.495790753866i</v>
      </c>
      <c r="AR116" s="223" t="str">
        <f t="shared" ca="1" si="68"/>
        <v>-3.65574158973435E-14-1.495790753866i</v>
      </c>
      <c r="AS116" s="223" t="str">
        <f t="shared" ca="1" si="69"/>
        <v>-1.05768378529476-1.05768378529481i</v>
      </c>
      <c r="AT116" s="223" t="str">
        <f t="shared" ca="1" si="70"/>
        <v>-1.3819304624164-0.572414339789475i</v>
      </c>
      <c r="AU116" s="223" t="str">
        <f t="shared" ca="1" si="71"/>
        <v>-1.495790753866+4.17799038826783E-14i</v>
      </c>
      <c r="AV116" s="223" t="str">
        <f t="shared" ca="1" si="72"/>
        <v>-1.38193046241643+0.572414339789412i</v>
      </c>
      <c r="AW116" s="223" t="str">
        <f t="shared" ca="1" si="73"/>
        <v>-1.05768378529481+1.05768378529477i</v>
      </c>
      <c r="AX116" s="223" t="str">
        <f t="shared" ca="1" si="74"/>
        <v>-0.57241433978947+1.3819304624164i</v>
      </c>
      <c r="AY116" s="223" t="str">
        <f t="shared" ca="1" si="75"/>
        <v>4.43453337320716E-14+1.495790753866i</v>
      </c>
      <c r="AZ116" s="223" t="str">
        <f t="shared" ca="1" si="76"/>
        <v>0.572414339789416+1.38193046241642i</v>
      </c>
      <c r="BA116" s="223" t="str">
        <f t="shared" ca="1" si="77"/>
        <v>1.05768378529477+1.05768378529481i</v>
      </c>
      <c r="BB116" s="223" t="str">
        <f t="shared" ca="1" si="78"/>
        <v>1.3819304624164+0.572414339789464i</v>
      </c>
      <c r="BC116" s="223" t="str">
        <f t="shared" ca="1" si="79"/>
        <v>1.495790753866-4.95678217174062E-14i</v>
      </c>
      <c r="BD116" s="223" t="str">
        <f t="shared" ca="1" si="80"/>
        <v>1.38193046241642-0.572414339789419i</v>
      </c>
      <c r="BE116" s="223" t="str">
        <f t="shared" ca="1" si="81"/>
        <v>1.0576837852948-1.05768378529477i</v>
      </c>
      <c r="BF116" s="223" t="str">
        <f t="shared" ca="1" si="82"/>
        <v>0.572414339789463-1.3819304624164i</v>
      </c>
      <c r="BG116" s="223" t="str">
        <f t="shared" ca="1" si="83"/>
        <v>-5.47903097027411E-14-1.495790753866i</v>
      </c>
      <c r="BH116" s="223" t="str">
        <f t="shared" ca="1" si="84"/>
        <v>-0.572414339789427-1.38193046241642i</v>
      </c>
      <c r="BI116" s="223" t="str">
        <f t="shared" ca="1" si="85"/>
        <v>-1.05768378529478-1.0576837852948i</v>
      </c>
      <c r="BJ116" s="223" t="str">
        <f t="shared" ca="1" si="86"/>
        <v>-1.38193046241641-0.572414339789455i</v>
      </c>
      <c r="BK116" s="223" t="str">
        <f t="shared" ca="1" si="87"/>
        <v>-1.495790753866+6.26698558240174E-14i</v>
      </c>
      <c r="BL116" s="223" t="str">
        <f t="shared" ca="1" si="88"/>
        <v>-1.38193046241642+0.572414339789428i</v>
      </c>
      <c r="BM116" s="223" t="str">
        <f t="shared" ca="1" si="89"/>
        <v>-1.0576837852948+1.05768378529478i</v>
      </c>
      <c r="BN116" s="223" t="str">
        <f t="shared" ca="1" si="90"/>
        <v>-0.572414339789452+1.38193046241641i</v>
      </c>
      <c r="BO116" s="223" t="str">
        <f t="shared" ca="1" si="91"/>
        <v>6.52352856734107E-14+1.495790753866i</v>
      </c>
      <c r="BP116" s="223" t="str">
        <f t="shared" ca="1" si="92"/>
        <v>0.572414339789436+1.38193046241642i</v>
      </c>
      <c r="BQ116" s="223" t="str">
        <f t="shared" ca="1" si="93"/>
        <v>1.05768378529478+1.05768378529479i</v>
      </c>
      <c r="BR116" s="223" t="str">
        <f t="shared" ca="1" si="94"/>
        <v>1.38193046241641+0.572414339789446i</v>
      </c>
      <c r="BS116" s="223" t="str">
        <f t="shared" ca="1" si="95"/>
        <v>1.495790753866-7.3114831794687E-14i</v>
      </c>
      <c r="BT116" s="223" t="str">
        <f t="shared" ca="1" si="96"/>
        <v>1.38193046241641-0.572414339789439i</v>
      </c>
      <c r="BU116" s="223" t="str">
        <f t="shared" ca="1" si="97"/>
        <v>1.05768378529479-1.05768378529479i</v>
      </c>
      <c r="BV116" s="223" t="str">
        <f t="shared" ca="1" si="98"/>
        <v>0.572414339789443-1.38193046241641i</v>
      </c>
      <c r="BW116" s="223" t="str">
        <f t="shared" ca="1" si="99"/>
        <v>7.31149939686454E-14-1.495790753866i</v>
      </c>
      <c r="BX116" s="223" t="str">
        <f t="shared" ca="1" si="100"/>
        <v>-0.572414339789446-1.38193046241641i</v>
      </c>
      <c r="BY116" s="223" t="str">
        <f t="shared" ca="1" si="101"/>
        <v>-1.05768378529479-1.05768378529479i</v>
      </c>
      <c r="BZ116" s="223" t="str">
        <f t="shared" ca="1" si="102"/>
        <v>-1.38193046241642-0.572414339789436i</v>
      </c>
      <c r="CA116" s="223" t="str">
        <f t="shared" ca="1" si="103"/>
        <v>-1.495790753866-7.05495641192522E-14i</v>
      </c>
      <c r="CB116" s="223" t="str">
        <f t="shared" ca="1" si="104"/>
        <v>-1.38193046241641+0.572414339789448i</v>
      </c>
      <c r="CC116" s="223" t="str">
        <f t="shared" ca="1" si="105"/>
        <v>-1.05768378529478+1.0576837852948i</v>
      </c>
      <c r="CD116" s="223" t="str">
        <f t="shared" ca="1" si="106"/>
        <v>-0.572414339789434+1.38193046241642i</v>
      </c>
      <c r="CE116" s="223" t="str">
        <f t="shared" ca="1" si="107"/>
        <v>-6.26700179979759E-14+1.495790753866i</v>
      </c>
      <c r="CF116" s="223" t="str">
        <f t="shared" ca="1" si="108"/>
        <v>0.572414339789455+1.38193046241641i</v>
      </c>
      <c r="CG116" s="223" t="str">
        <f t="shared" ca="1" si="109"/>
        <v>1.0576837852948+1.05768378529478i</v>
      </c>
      <c r="CH116" s="223" t="str">
        <f t="shared" ca="1" si="110"/>
        <v>1.38193046241642+0.572414339789427i</v>
      </c>
      <c r="CI116" s="223" t="str">
        <f t="shared" ca="1" si="111"/>
        <v>1.495790753866+6.01045881485827E-14i</v>
      </c>
      <c r="CJ116" s="223" t="str">
        <f t="shared" ca="1" si="112"/>
        <v>1.38193046241641-0.572414339789458i</v>
      </c>
      <c r="CK116" s="223" t="str">
        <f t="shared" ca="1" si="113"/>
        <v>1.05768378529477-1.0576837852948i</v>
      </c>
      <c r="CL116" s="223" t="str">
        <f t="shared" ca="1" si="114"/>
        <v>0.572414339789424-1.38193046241642i</v>
      </c>
      <c r="CM116" s="223" t="str">
        <f t="shared" ca="1" si="115"/>
        <v>5.22250420273063E-14-1.495790753866i</v>
      </c>
      <c r="CN116" s="223" t="str">
        <f t="shared" ca="1" si="116"/>
        <v>-0.57241433978946-1.38193046241641i</v>
      </c>
      <c r="CO116" s="223" t="str">
        <f t="shared" ca="1" si="117"/>
        <v>-1.05768378529481-1.05768378529477i</v>
      </c>
      <c r="CP116" s="223" t="str">
        <f t="shared" ca="1" si="118"/>
        <v>-1.38193046241642-0.572414339789416i</v>
      </c>
      <c r="CQ116" s="223" t="str">
        <f t="shared" ca="1" si="119"/>
        <v>-1.495790753866-4.9659612177913E-14i</v>
      </c>
      <c r="CR116" s="223" t="str">
        <f t="shared" ca="1" si="120"/>
        <v>-1.3819304624164+0.572414339789467i</v>
      </c>
      <c r="CS116" s="223" t="str">
        <f t="shared" ca="1" si="121"/>
        <v>-1.05768378529477+1.05768378529481i</v>
      </c>
      <c r="CT116" s="223" t="str">
        <f t="shared" ca="1" si="122"/>
        <v>-0.572414339789415+1.38193046241643i</v>
      </c>
      <c r="CU116" s="223" t="str">
        <f t="shared" ca="1" si="123"/>
        <v>-4.17800660566368E-14+1.495790753866i</v>
      </c>
      <c r="CV116" s="223" t="str">
        <f t="shared" ca="1" si="124"/>
        <v>0.572414339789475+1.3819304624164i</v>
      </c>
      <c r="CW116" s="223" t="str">
        <f t="shared" ca="1" si="125"/>
        <v>1.05768378529482+1.05768378529476i</v>
      </c>
      <c r="CX116" s="223" t="str">
        <f t="shared" ca="1" si="126"/>
        <v>1.38193046241643+0.572414339789412i</v>
      </c>
      <c r="CY116" s="223" t="str">
        <f t="shared" ca="1" si="127"/>
        <v>1.495790753866+3.92146362072435E-14i</v>
      </c>
      <c r="CZ116" s="223" t="str">
        <f t="shared" ca="1" si="128"/>
        <v>1.3819304624164-0.572414339789478i</v>
      </c>
      <c r="DA116" s="223" t="str">
        <f t="shared" ca="1" si="129"/>
        <v>1.05768378529476-1.05768378529482i</v>
      </c>
      <c r="DB116" s="223" t="str">
        <f t="shared" ca="1" si="130"/>
        <v>0.5724143397894-1.38193046241643i</v>
      </c>
      <c r="DC116" s="223" t="str">
        <f t="shared" ca="1" si="131"/>
        <v>3.66492063578503E-14-1.495790753866i</v>
      </c>
      <c r="DD116" s="223" t="str">
        <f t="shared" ca="1" si="132"/>
        <v>-0.572414339789342-1.38193046241646i</v>
      </c>
      <c r="DE116" s="223" t="str">
        <f t="shared" ca="1" si="133"/>
        <v>-1.05768378529482-1.05768378529476i</v>
      </c>
      <c r="DF116" s="223" t="str">
        <f t="shared" ca="1" si="134"/>
        <v>-1.38193046241643-0.572414339789397i</v>
      </c>
      <c r="DG116" s="223" t="str">
        <f t="shared" ca="1" si="135"/>
        <v>-1.495790753866-2.34555439646908E-14i</v>
      </c>
      <c r="DH116" s="223" t="str">
        <f t="shared" ca="1" si="136"/>
        <v>-1.38193046241645+0.572414339789345i</v>
      </c>
      <c r="DI116" s="223" t="str">
        <f t="shared" ca="1" si="137"/>
        <v>-1.05768378529476+1.05768378529482i</v>
      </c>
      <c r="DJ116" s="223" t="str">
        <f t="shared" ca="1" si="138"/>
        <v>-0.572414339789396+1.38193046241643i</v>
      </c>
      <c r="DK116" s="223" t="str">
        <f t="shared" ca="1" si="139"/>
        <v>-2.08901141152976E-14+1.495790753866i</v>
      </c>
      <c r="DL116" s="223" t="str">
        <f t="shared" ca="1" si="140"/>
        <v>0.572414339789357+1.38193046241645i</v>
      </c>
      <c r="DM116" s="223" t="str">
        <f t="shared" ca="1" si="141"/>
        <v>1.05768378529482+1.05768378529475i</v>
      </c>
      <c r="DN116" s="223" t="str">
        <f t="shared" ca="1" si="142"/>
        <v>1.38193046241643+0.572414339789393i</v>
      </c>
      <c r="DO116" s="223" t="str">
        <f t="shared" ca="1" si="143"/>
        <v>1.495790753866+1.83246842659044E-14i</v>
      </c>
      <c r="DP116" s="223" t="str">
        <f t="shared" ca="1" si="144"/>
        <v>1.38193046241645-0.57241433978936i</v>
      </c>
      <c r="DQ116" s="223" t="str">
        <f t="shared" ca="1" si="145"/>
        <v>1.05768378529474-1.05768378529483i</v>
      </c>
      <c r="DR116" s="223" t="str">
        <f t="shared" ca="1" si="146"/>
        <v>0.572414339789391-1.38193046241643i</v>
      </c>
      <c r="DS116" s="223" t="str">
        <f t="shared" ca="1" si="147"/>
        <v>1.57592544165111E-14-1.495790753866i</v>
      </c>
      <c r="DT116" s="223" t="str">
        <f t="shared" ca="1" si="148"/>
        <v>-0.572414339789361-1.38193046241645i</v>
      </c>
      <c r="DU116" s="223" t="str">
        <f t="shared" ca="1" si="149"/>
        <v>-1.05768378529483-1.05768378529474i</v>
      </c>
      <c r="DV116" s="223" t="str">
        <f t="shared" ca="1" si="150"/>
        <v>-1.38193046241644-0.572414339789378i</v>
      </c>
      <c r="DW116" s="223" t="str">
        <f t="shared" ca="1" si="151"/>
        <v>-1.495790753866-1.31938245671179E-14i</v>
      </c>
      <c r="DX116" s="223" t="str">
        <f t="shared" ca="1" si="152"/>
        <v>-1.38193046241645+0.572414339789364i</v>
      </c>
      <c r="DY116" s="223" t="str">
        <f t="shared" ca="1" si="153"/>
        <v>-1.05768378529485+1.05768378529473i</v>
      </c>
      <c r="DZ116" s="223" t="str">
        <f t="shared" ca="1" si="154"/>
        <v>-0.572414339789376+1.38193046241644i</v>
      </c>
      <c r="EA116" s="223" t="str">
        <f t="shared" ca="1" si="155"/>
        <v>-1.62173958492524E-19+1.495790753866i</v>
      </c>
      <c r="EB116" s="223" t="str">
        <f t="shared" ca="1" si="156"/>
        <v>0.572414339789376+1.38193046241644i</v>
      </c>
      <c r="EC116" s="223" t="str">
        <f t="shared" ca="1" si="157"/>
        <v>1.05768378529473+1.05768378529484i</v>
      </c>
      <c r="ED116" s="223" t="str">
        <f t="shared" ca="1" si="158"/>
        <v>1.38193046241644+0.572414339789373i</v>
      </c>
      <c r="EE116" s="223" t="str">
        <f t="shared" ca="1" si="159"/>
        <v>1.495790753866-2.56526767543476E-15i</v>
      </c>
      <c r="EF116" s="223" t="str">
        <f t="shared" ca="1" si="160"/>
        <v>1.38193046241644-0.572414339789378i</v>
      </c>
      <c r="EG116" s="223" t="str">
        <f t="shared" ca="1" si="161"/>
        <v>1.05768378529483-1.05768378529474i</v>
      </c>
      <c r="EH116" s="223" t="str">
        <f t="shared" ca="1" si="162"/>
        <v>0.572414339789372-1.38193046241644i</v>
      </c>
      <c r="EI116" s="223" t="str">
        <f t="shared" ca="1" si="163"/>
        <v>-5.13069752482802E-15-1.495790753866i</v>
      </c>
      <c r="EJ116" s="223" t="str">
        <f t="shared" ca="1" si="164"/>
        <v>-0.572414339789381-1.38193046241644i</v>
      </c>
      <c r="EK116" s="223" t="str">
        <f t="shared" ca="1" si="165"/>
        <v>-1.05768378529474-1.05768378529483i</v>
      </c>
      <c r="EL116" s="223" t="str">
        <f t="shared" ca="1" si="166"/>
        <v>-1.38193046241645-0.57241433978936i</v>
      </c>
      <c r="EM116" s="223" t="str">
        <f t="shared" ca="1" si="167"/>
        <v>-1.495790753866+7.69612737422127E-15i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-0.00422745351534432-0.334668931250564i</v>
      </c>
      <c r="G117" s="229" t="str">
        <f t="shared" si="173"/>
        <v>-5.17206716119524+3.3348860504983i</v>
      </c>
      <c r="H117" s="229" t="str">
        <f t="shared" si="38"/>
        <v>0.0051454017518268-0.0502056121795672i</v>
      </c>
      <c r="I117" s="229" t="str">
        <f t="shared" si="174"/>
        <v>-0.0288163162432608-0.00531242296289943i</v>
      </c>
      <c r="J117" s="255" t="str">
        <f ca="1">IMPRODUCT(1/N_FFT2,AF100)</f>
        <v>-0.0463377064147516-0.000179892941883589i</v>
      </c>
      <c r="K117" s="254" t="str">
        <f t="shared" ca="1" si="175"/>
        <v>0.00133432633463953+0.000251349347509067i</v>
      </c>
      <c r="N117" s="246">
        <f t="shared" ca="1" si="176"/>
        <v>5.5042517554979558</v>
      </c>
      <c r="O117" s="223">
        <f t="shared" ca="1" si="39"/>
        <v>-1.4957482445020438</v>
      </c>
      <c r="P117" s="223" t="str">
        <f t="shared" ca="1" si="40"/>
        <v>-1.3674276372002+0.606138984022664i</v>
      </c>
      <c r="Q117" s="223" t="str">
        <f t="shared" ca="1" si="41"/>
        <v>-1.00448312779205+1.10827634501149i</v>
      </c>
      <c r="R117" s="223" t="str">
        <f t="shared" ca="1" si="42"/>
        <v>-0.469188912533993+1.42025510922725i</v>
      </c>
      <c r="S117" s="223" t="str">
        <f t="shared" ca="1" si="43"/>
        <v>0.146608965579054+1.48854580787518i</v>
      </c>
      <c r="T117" s="223" t="str">
        <f t="shared" ca="1" si="44"/>
        <v>0.737251605745927+1.30143108951492i</v>
      </c>
      <c r="U117" s="223" t="str">
        <f t="shared" ca="1" si="45"/>
        <v>1.201396255183+0.891016188945642i</v>
      </c>
      <c r="V117" s="223" t="str">
        <f t="shared" ca="1" si="46"/>
        <v>1.45940474816203+0.327720295332859i</v>
      </c>
      <c r="W117" s="223" t="str">
        <f t="shared" ca="1" si="47"/>
        <v>1.46700786139658-0.291806006674969i</v>
      </c>
      <c r="X117" s="223" t="str">
        <f t="shared" ca="1" si="48"/>
        <v>1.22290104900301-0.86126409148314i</v>
      </c>
      <c r="Y117" s="223" t="str">
        <f t="shared" ca="1" si="49"/>
        <v>0.768968277120701-1.28294606266708i</v>
      </c>
      <c r="Z117" s="223" t="str">
        <f t="shared" ca="1" si="50"/>
        <v>0.183095552537536-1.48449952158023i</v>
      </c>
      <c r="AA117" s="223" t="str">
        <f t="shared" ca="1" si="51"/>
        <v>-0.434192796409199-1.43134182726465i</v>
      </c>
      <c r="AB117" s="223" t="str">
        <f t="shared" ca="1" si="52"/>
        <v>-0.976982133204524-1.13259380288349i</v>
      </c>
      <c r="AC117" s="223" t="str">
        <f t="shared" ca="1" si="53"/>
        <v>-1.35214039823803-0.639514780426253i</v>
      </c>
      <c r="AD117" s="223" t="str">
        <f t="shared" ca="1" si="54"/>
        <v>-1.49529775309561-0.0367074994810645i</v>
      </c>
      <c r="AE117" s="223" t="str">
        <f t="shared" ca="1" si="55"/>
        <v>-1.38189118888513+0.572398072160099i</v>
      </c>
      <c r="AF117" s="223" t="str">
        <f t="shared" ca="1" si="56"/>
        <v>-1.03137905930345+1.08329130291039i</v>
      </c>
      <c r="AG117" s="223" t="str">
        <f t="shared" ca="1" si="57"/>
        <v>-0.503902406801963+1.40831288261882i</v>
      </c>
      <c r="AH117" s="223" t="str">
        <f t="shared" ca="1" si="58"/>
        <v>0.110034066861755+1.49169544983579i</v>
      </c>
      <c r="AI117" s="223" t="str">
        <f t="shared" ca="1" si="59"/>
        <v>0.70509084157148+1.31913218293807i</v>
      </c>
      <c r="AJ117" s="223" t="str">
        <f t="shared" ca="1" si="60"/>
        <v>1.17916778518195+0.920231571573176i</v>
      </c>
      <c r="AK117" s="223" t="str">
        <f t="shared" ca="1" si="61"/>
        <v>1.45092254407786+0.363437177539095i</v>
      </c>
      <c r="AL117" s="223" t="str">
        <f t="shared" ca="1" si="62"/>
        <v>1.47372730395037-0.255715944989971i</v>
      </c>
      <c r="AM117" s="223" t="str">
        <f t="shared" ca="1" si="63"/>
        <v>1.2436692129583-0.830993200736705i</v>
      </c>
      <c r="AN117" s="223" t="str">
        <f t="shared" ca="1" si="64"/>
        <v>0.800221750758848-1.26368823708357i</v>
      </c>
      <c r="AO117" s="223" t="str">
        <f t="shared" ca="1" si="65"/>
        <v>0.219471849581494-1.47955902828249i</v>
      </c>
      <c r="AP117" s="223" t="str">
        <f t="shared" ca="1" si="66"/>
        <v>-0.398935138779309-1.44156635850664i</v>
      </c>
      <c r="AQ117" s="223" t="str">
        <f t="shared" ca="1" si="67"/>
        <v>-0.948892641111609-1.15622902859908i</v>
      </c>
      <c r="AR117" s="223" t="str">
        <f t="shared" ca="1" si="68"/>
        <v>-0.948892641111609-1.15622902859908i</v>
      </c>
      <c r="AS117" s="223" t="str">
        <f t="shared" ca="1" si="69"/>
        <v>-1.4939465502355-0.0733928877370818i</v>
      </c>
      <c r="AT117" s="223" t="str">
        <f t="shared" ca="1" si="70"/>
        <v>-1.39552234099012+0.538312369102168i</v>
      </c>
      <c r="AU117" s="223" t="str">
        <f t="shared" ca="1" si="71"/>
        <v>-1.05765372663529+1.05765372663525i</v>
      </c>
      <c r="AV117" s="223" t="str">
        <f t="shared" ca="1" si="72"/>
        <v>-0.53831236910223+1.3955223409901i</v>
      </c>
      <c r="AW117" s="223" t="str">
        <f t="shared" ca="1" si="73"/>
        <v>0.0733928877370191+1.49394655023551i</v>
      </c>
      <c r="AX117" s="223" t="str">
        <f t="shared" ca="1" si="74"/>
        <v>0.672505357039101+1.33603868045976i</v>
      </c>
      <c r="AY117" s="223" t="str">
        <f t="shared" ca="1" si="75"/>
        <v>1.15622902859904+0.948892641111657i</v>
      </c>
      <c r="AZ117" s="223" t="str">
        <f t="shared" ca="1" si="76"/>
        <v>1.44156635850662+0.398935138779369i</v>
      </c>
      <c r="BA117" s="223" t="str">
        <f t="shared" ca="1" si="77"/>
        <v>1.47955902828248-0.219471849581579i</v>
      </c>
      <c r="BB117" s="223" t="str">
        <f t="shared" ca="1" si="78"/>
        <v>1.26368823708353-0.800221750758918i</v>
      </c>
      <c r="BC117" s="223" t="str">
        <f t="shared" ca="1" si="79"/>
        <v>0.830993200736631-1.24366921295835i</v>
      </c>
      <c r="BD117" s="223" t="str">
        <f t="shared" ca="1" si="80"/>
        <v>0.25571594498993-1.47372730395038i</v>
      </c>
      <c r="BE117" s="223" t="str">
        <f t="shared" ca="1" si="81"/>
        <v>-0.363437177539147-1.45092254407784i</v>
      </c>
      <c r="BF117" s="223" t="str">
        <f t="shared" ca="1" si="82"/>
        <v>-0.920231571573218-1.17916778518192i</v>
      </c>
      <c r="BG117" s="223" t="str">
        <f t="shared" ca="1" si="83"/>
        <v>-1.31913218293811-0.705090841571416i</v>
      </c>
      <c r="BH117" s="223" t="str">
        <f t="shared" ca="1" si="84"/>
        <v>-1.49169544983579-0.110034066861832i</v>
      </c>
      <c r="BI117" s="223" t="str">
        <f t="shared" ca="1" si="85"/>
        <v>-1.40831288261884+0.503902406801904i</v>
      </c>
      <c r="BJ117" s="223" t="str">
        <f t="shared" ca="1" si="86"/>
        <v>-1.08329130291042+1.03137905930341i</v>
      </c>
      <c r="BK117" s="223" t="str">
        <f t="shared" ca="1" si="87"/>
        <v>-0.572398072160145+1.38189118888511i</v>
      </c>
      <c r="BL117" s="223" t="str">
        <f t="shared" ca="1" si="88"/>
        <v>0.0367074994810323+1.49529775309562i</v>
      </c>
      <c r="BM117" s="223" t="str">
        <f t="shared" ca="1" si="89"/>
        <v>0.639514780426225+1.35214039823805i</v>
      </c>
      <c r="BN117" s="223" t="str">
        <f t="shared" ca="1" si="90"/>
        <v>1.13259380288348+0.976982133204538i</v>
      </c>
      <c r="BO117" s="223" t="str">
        <f t="shared" ca="1" si="91"/>
        <v>1.43134182726464+0.434192796409219i</v>
      </c>
      <c r="BP117" s="223" t="str">
        <f t="shared" ca="1" si="92"/>
        <v>1.48449952158023-0.18309555253753i</v>
      </c>
      <c r="BQ117" s="223" t="str">
        <f t="shared" ca="1" si="93"/>
        <v>1.28294606266708-0.768968277120698i</v>
      </c>
      <c r="BR117" s="223" t="str">
        <f t="shared" ca="1" si="94"/>
        <v>0.86126409148313-1.22290104900302i</v>
      </c>
      <c r="BS117" s="223" t="str">
        <f t="shared" ca="1" si="95"/>
        <v>0.291806006674944-1.46700786139658i</v>
      </c>
      <c r="BT117" s="223" t="str">
        <f t="shared" ca="1" si="96"/>
        <v>-0.327720295332883-1.45940474816203i</v>
      </c>
      <c r="BU117" s="223" t="str">
        <f t="shared" ca="1" si="97"/>
        <v>-0.891016188945677-1.20139625518297i</v>
      </c>
      <c r="BV117" s="223" t="str">
        <f t="shared" ca="1" si="98"/>
        <v>-1.30143108951494-0.737251605745891i</v>
      </c>
      <c r="BW117" s="223" t="str">
        <f t="shared" ca="1" si="99"/>
        <v>-1.48854580787519-0.146608965578999i</v>
      </c>
      <c r="BX117" s="223" t="str">
        <f t="shared" ca="1" si="100"/>
        <v>-1.42025510922724+0.469188912534044i</v>
      </c>
      <c r="BY117" s="223" t="str">
        <f t="shared" ca="1" si="101"/>
        <v>-1.10827634501145+1.00448312779211i</v>
      </c>
      <c r="BZ117" s="223" t="str">
        <f t="shared" ca="1" si="102"/>
        <v>-0.60613898402273+1.36742763720017i</v>
      </c>
      <c r="CA117" s="223" t="str">
        <f t="shared" ca="1" si="103"/>
        <v>-6.26682369583502E-14+1.49574824450204i</v>
      </c>
      <c r="CB117" s="223" t="str">
        <f t="shared" ca="1" si="104"/>
        <v>0.606138984022614+1.36742763720022i</v>
      </c>
      <c r="CC117" s="223" t="str">
        <f t="shared" ca="1" si="105"/>
        <v>1.10827634501146+1.00448312779209i</v>
      </c>
      <c r="CD117" s="223" t="str">
        <f t="shared" ca="1" si="106"/>
        <v>1.42025510922724+0.469188912534027i</v>
      </c>
      <c r="CE117" s="223" t="str">
        <f t="shared" ca="1" si="107"/>
        <v>1.48854580787519-0.146608965579022i</v>
      </c>
      <c r="CF117" s="223" t="str">
        <f t="shared" ca="1" si="108"/>
        <v>1.30143108951493-0.737251605745911i</v>
      </c>
      <c r="CG117" s="223" t="str">
        <f t="shared" ca="1" si="109"/>
        <v>0.891016188945657-1.20139625518299i</v>
      </c>
      <c r="CH117" s="223" t="str">
        <f t="shared" ca="1" si="110"/>
        <v>0.327720295332866-1.45940474816203i</v>
      </c>
      <c r="CI117" s="223" t="str">
        <f t="shared" ca="1" si="111"/>
        <v>-0.291806006674968-1.46700786139658i</v>
      </c>
      <c r="CJ117" s="223" t="str">
        <f t="shared" ca="1" si="112"/>
        <v>-0.861264091483149-1.22290104900301i</v>
      </c>
      <c r="CK117" s="223" t="str">
        <f t="shared" ca="1" si="113"/>
        <v>-1.2829460626671-0.768968277120679i</v>
      </c>
      <c r="CL117" s="223" t="str">
        <f t="shared" ca="1" si="114"/>
        <v>-1.48449952158023-0.18309555253751i</v>
      </c>
      <c r="CM117" s="223" t="str">
        <f t="shared" ca="1" si="115"/>
        <v>-1.43134182726464+0.434192796409241i</v>
      </c>
      <c r="CN117" s="223" t="str">
        <f t="shared" ca="1" si="116"/>
        <v>-1.13259380288346+0.976982133204555i</v>
      </c>
      <c r="CO117" s="223" t="str">
        <f t="shared" ca="1" si="117"/>
        <v>-0.639514780426208+1.35214039823805i</v>
      </c>
      <c r="CP117" s="223" t="str">
        <f t="shared" ca="1" si="118"/>
        <v>-0.036707499481009+1.49529775309562i</v>
      </c>
      <c r="CQ117" s="223" t="str">
        <f t="shared" ca="1" si="119"/>
        <v>0.572398072160167+1.3818911888851i</v>
      </c>
      <c r="CR117" s="223" t="str">
        <f t="shared" ca="1" si="120"/>
        <v>1.08329130291033+1.0313790593035i</v>
      </c>
      <c r="CS117" s="223" t="str">
        <f t="shared" ca="1" si="121"/>
        <v>1.4083128826188+0.503902406802022i</v>
      </c>
      <c r="CT117" s="223" t="str">
        <f t="shared" ca="1" si="122"/>
        <v>1.4916954498358-0.110034066861702i</v>
      </c>
      <c r="CU117" s="223" t="str">
        <f t="shared" ca="1" si="123"/>
        <v>1.3191321829381-0.705090841571437i</v>
      </c>
      <c r="CV117" s="223" t="str">
        <f t="shared" ca="1" si="124"/>
        <v>0.9202315715732-1.17916778518193i</v>
      </c>
      <c r="CW117" s="223" t="str">
        <f t="shared" ca="1" si="125"/>
        <v>0.363437177539129-1.45092254407785i</v>
      </c>
      <c r="CX117" s="223" t="str">
        <f t="shared" ca="1" si="126"/>
        <v>-0.255715944989954-1.47372730395038i</v>
      </c>
      <c r="CY117" s="223" t="str">
        <f t="shared" ca="1" si="127"/>
        <v>-0.830993200736655-1.24366921295833i</v>
      </c>
      <c r="CZ117" s="223" t="str">
        <f t="shared" ca="1" si="128"/>
        <v>-1.26368823708354-0.800221750758903i</v>
      </c>
      <c r="DA117" s="223" t="str">
        <f t="shared" ca="1" si="129"/>
        <v>-1.47955902828248-0.219471849581552i</v>
      </c>
      <c r="DB117" s="223" t="str">
        <f t="shared" ca="1" si="130"/>
        <v>-1.44156635850661+0.398935138779387i</v>
      </c>
      <c r="DC117" s="223" t="str">
        <f t="shared" ca="1" si="131"/>
        <v>-1.15622902859903+0.948892641111675i</v>
      </c>
      <c r="DD117" s="223" t="str">
        <f t="shared" ca="1" si="132"/>
        <v>-0.672505357039078+1.33603868045977i</v>
      </c>
      <c r="DE117" s="223" t="str">
        <f t="shared" ca="1" si="133"/>
        <v>-0.0733928877369983+1.49394655023551i</v>
      </c>
      <c r="DF117" s="223" t="str">
        <f t="shared" ca="1" si="134"/>
        <v>0.538312369102252+1.39552234099009i</v>
      </c>
      <c r="DG117" s="223" t="str">
        <f t="shared" ca="1" si="135"/>
        <v>1.0576537266353+1.05765372663523i</v>
      </c>
      <c r="DH117" s="223" t="str">
        <f t="shared" ca="1" si="136"/>
        <v>1.39552234099013+0.53831236910215i</v>
      </c>
      <c r="DI117" s="223" t="str">
        <f t="shared" ca="1" si="137"/>
        <v>1.49394655023551-0.0733928877369593i</v>
      </c>
      <c r="DJ117" s="223" t="str">
        <f t="shared" ca="1" si="138"/>
        <v>1.33603868045979-0.672505357039042i</v>
      </c>
      <c r="DK117" s="223" t="str">
        <f t="shared" ca="1" si="139"/>
        <v>0.948892641111706-1.156229028599i</v>
      </c>
      <c r="DL117" s="223" t="str">
        <f t="shared" ca="1" si="140"/>
        <v>0.398935138779435-1.4415663585066i</v>
      </c>
      <c r="DM117" s="223" t="str">
        <f t="shared" ca="1" si="141"/>
        <v>-0.219471849581513-1.47955902828249i</v>
      </c>
      <c r="DN117" s="223" t="str">
        <f t="shared" ca="1" si="142"/>
        <v>-0.800221750758869-1.26368823708356i</v>
      </c>
      <c r="DO117" s="223" t="str">
        <f t="shared" ca="1" si="143"/>
        <v>-1.24366921295831-0.830993200736688i</v>
      </c>
      <c r="DP117" s="223" t="str">
        <f t="shared" ca="1" si="144"/>
        <v>-1.47372730395037-0.255715944989993i</v>
      </c>
      <c r="DQ117" s="223" t="str">
        <f t="shared" ca="1" si="145"/>
        <v>-1.45092254407786+0.363437177539081i</v>
      </c>
      <c r="DR117" s="223" t="str">
        <f t="shared" ca="1" si="146"/>
        <v>-1.17916778518196+0.920231571573169i</v>
      </c>
      <c r="DS117" s="223" t="str">
        <f t="shared" ca="1" si="147"/>
        <v>-0.705090841571471+1.31913218293808i</v>
      </c>
      <c r="DT117" s="223" t="str">
        <f t="shared" ca="1" si="148"/>
        <v>-0.110034066861752+1.49169544983579i</v>
      </c>
      <c r="DU117" s="223" t="str">
        <f t="shared" ca="1" si="149"/>
        <v>0.503902406801985+1.40831288261881i</v>
      </c>
      <c r="DV117" s="223" t="str">
        <f t="shared" ca="1" si="150"/>
        <v>1.03137905930348+1.08329130291036i</v>
      </c>
      <c r="DW117" s="223" t="str">
        <f t="shared" ca="1" si="151"/>
        <v>1.38189118888514+0.572398072160066i</v>
      </c>
      <c r="DX117" s="223" t="str">
        <f t="shared" ca="1" si="152"/>
        <v>1.49529775309561-0.0367074994811185i</v>
      </c>
      <c r="DY117" s="223" t="str">
        <f t="shared" ca="1" si="153"/>
        <v>1.35214039823801-0.639514780426298i</v>
      </c>
      <c r="DZ117" s="223" t="str">
        <f t="shared" ca="1" si="154"/>
        <v>0.976982133204473-1.13259380288353i</v>
      </c>
      <c r="EA117" s="223" t="str">
        <f t="shared" ca="1" si="155"/>
        <v>0.434192796409132-1.43134182726467i</v>
      </c>
      <c r="EB117" s="223" t="str">
        <f t="shared" ca="1" si="156"/>
        <v>-0.183095552537467-1.48449952158023i</v>
      </c>
      <c r="EC117" s="223" t="str">
        <f t="shared" ca="1" si="157"/>
        <v>-0.768968277120644-1.28294606266711i</v>
      </c>
      <c r="ED117" s="223" t="str">
        <f t="shared" ca="1" si="158"/>
        <v>-1.22290104900298-0.861264091483185i</v>
      </c>
      <c r="EE117" s="223" t="str">
        <f t="shared" ca="1" si="159"/>
        <v>-1.46700786139657-0.291806006675005i</v>
      </c>
      <c r="EF117" s="223" t="str">
        <f t="shared" ca="1" si="160"/>
        <v>-1.45940474816204+0.327720295332828i</v>
      </c>
      <c r="EG117" s="223" t="str">
        <f t="shared" ca="1" si="161"/>
        <v>-1.20139625518301+0.891016188945621i</v>
      </c>
      <c r="EH117" s="223" t="str">
        <f t="shared" ca="1" si="162"/>
        <v>-0.737251605745945+1.30143108951491i</v>
      </c>
      <c r="EI117" s="223" t="str">
        <f t="shared" ca="1" si="163"/>
        <v>-0.146608965579066+1.48854580787518i</v>
      </c>
      <c r="EJ117" s="223" t="str">
        <f t="shared" ca="1" si="164"/>
        <v>0.469188912533984+1.42025510922725i</v>
      </c>
      <c r="EK117" s="223" t="str">
        <f t="shared" ca="1" si="165"/>
        <v>1.00448312779206+1.10827634501149i</v>
      </c>
      <c r="EL117" s="223" t="str">
        <f t="shared" ca="1" si="166"/>
        <v>1.3674276372002+0.606138984022655i</v>
      </c>
      <c r="EM117" s="223" t="str">
        <f t="shared" ca="1" si="167"/>
        <v>1.49574824450204-2.34545530352586E-14i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-0.00647610349210431-0.315879810940115i</v>
      </c>
      <c r="G118" s="229" t="str">
        <f t="shared" si="173"/>
        <v>-5.01253443721802+3.42959079283849i</v>
      </c>
      <c r="H118" s="229" t="str">
        <f t="shared" si="38"/>
        <v>0.00480496856378807-0.0474364509688965i</v>
      </c>
      <c r="I118" s="229" t="str">
        <f t="shared" si="174"/>
        <v>-0.0299922955004801-0.00530256044324075i</v>
      </c>
      <c r="J118" s="255" t="str">
        <f ca="1">IMPRODUCT(1/N_FFT2,AG100)</f>
        <v>0.00548424559983453+3.73018187353096E-06i</v>
      </c>
      <c r="K118" s="254" t="str">
        <f t="shared" ca="1" si="175"/>
        <v>-0.000164465335112596-0.0000291924204957212i</v>
      </c>
      <c r="N118" s="246">
        <f t="shared" ca="1" si="176"/>
        <v>5.5042976815541182</v>
      </c>
      <c r="O118" s="223">
        <f t="shared" ca="1" si="39"/>
        <v>-1.4957023184458818</v>
      </c>
      <c r="P118" s="223" t="str">
        <f t="shared" ca="1" si="40"/>
        <v>-1.35209888157499+0.639495144507018i</v>
      </c>
      <c r="Q118" s="223" t="str">
        <f t="shared" ca="1" si="41"/>
        <v>-0.948863505930062+1.15619352727755i</v>
      </c>
      <c r="R118" s="223" t="str">
        <f t="shared" ca="1" si="42"/>
        <v>-0.363426018417715+1.45087799436804i</v>
      </c>
      <c r="S118" s="223" t="str">
        <f t="shared" ca="1" si="43"/>
        <v>0.291797046945878+1.46696281779671i</v>
      </c>
      <c r="T118" s="223" t="str">
        <f t="shared" ca="1" si="44"/>
        <v>0.890988830825927+1.2013593670288i</v>
      </c>
      <c r="U118" s="223" t="str">
        <f t="shared" ca="1" si="45"/>
        <v>1.31909167977256+0.705069192178465i</v>
      </c>
      <c r="V118" s="223" t="str">
        <f t="shared" ca="1" si="46"/>
        <v>1.49390067949929+0.0733906342522705i</v>
      </c>
      <c r="W118" s="223" t="str">
        <f t="shared" ca="1" si="47"/>
        <v>1.38184875874183-0.572380497019296i</v>
      </c>
      <c r="X118" s="223" t="str">
        <f t="shared" ca="1" si="48"/>
        <v>1.00445228573778-1.1082423160485i</v>
      </c>
      <c r="Y118" s="223" t="str">
        <f t="shared" ca="1" si="49"/>
        <v>0.434179464778809-1.43129787876905i</v>
      </c>
      <c r="Z118" s="223" t="str">
        <f t="shared" ca="1" si="50"/>
        <v>-0.219465110829546-1.47951359930653i</v>
      </c>
      <c r="AA118" s="223" t="str">
        <f t="shared" ca="1" si="51"/>
        <v>-0.830967685586943-1.24363102683821i</v>
      </c>
      <c r="AB118" s="223" t="str">
        <f t="shared" ca="1" si="52"/>
        <v>-1.28290667057477-0.768944666409194i</v>
      </c>
      <c r="AC118" s="223" t="str">
        <f t="shared" ca="1" si="53"/>
        <v>-1.48850010296554-0.146604464038352i</v>
      </c>
      <c r="AD118" s="223" t="str">
        <f t="shared" ca="1" si="54"/>
        <v>-1.4082696412132+0.503886934779637i</v>
      </c>
      <c r="AE118" s="223" t="str">
        <f t="shared" ca="1" si="55"/>
        <v>-1.05762125200953+1.05762125200952i</v>
      </c>
      <c r="AF118" s="223" t="str">
        <f t="shared" ca="1" si="56"/>
        <v>-0.503886934779635+1.4082696412132i</v>
      </c>
      <c r="AG118" s="223" t="str">
        <f t="shared" ca="1" si="57"/>
        <v>0.146604464038353+1.48850010296554i</v>
      </c>
      <c r="AH118" s="223" t="str">
        <f t="shared" ca="1" si="58"/>
        <v>0.768944666409194+1.28290667057477i</v>
      </c>
      <c r="AI118" s="223" t="str">
        <f t="shared" ca="1" si="59"/>
        <v>1.24363102683821+0.830967685586942i</v>
      </c>
      <c r="AJ118" s="223" t="str">
        <f t="shared" ca="1" si="60"/>
        <v>1.47951359930653+0.219465110829546i</v>
      </c>
      <c r="AK118" s="223" t="str">
        <f t="shared" ca="1" si="61"/>
        <v>1.43129787876905-0.434179464778809i</v>
      </c>
      <c r="AL118" s="223" t="str">
        <f t="shared" ca="1" si="62"/>
        <v>1.10824231604848-1.00445228573779i</v>
      </c>
      <c r="AM118" s="223" t="str">
        <f t="shared" ca="1" si="63"/>
        <v>0.572380497019227-1.38184875874186i</v>
      </c>
      <c r="AN118" s="223" t="str">
        <f t="shared" ca="1" si="64"/>
        <v>-0.0733906342522419-1.49390067949929i</v>
      </c>
      <c r="AO118" s="223" t="str">
        <f t="shared" ca="1" si="65"/>
        <v>-0.705069192178494-1.31909167977254i</v>
      </c>
      <c r="AP118" s="223" t="str">
        <f t="shared" ca="1" si="66"/>
        <v>-1.20135936702875-0.890988830825988i</v>
      </c>
      <c r="AQ118" s="223" t="str">
        <f t="shared" ca="1" si="67"/>
        <v>-1.4669628177967-0.291797046945893i</v>
      </c>
      <c r="AR118" s="223" t="str">
        <f t="shared" ca="1" si="68"/>
        <v>-1.4669628177967-0.291797046945893i</v>
      </c>
      <c r="AS118" s="223" t="str">
        <f t="shared" ca="1" si="69"/>
        <v>-1.15619352727759+0.948863505930016i</v>
      </c>
      <c r="AT118" s="223" t="str">
        <f t="shared" ca="1" si="70"/>
        <v>-0.639495144507024+1.35209888157498i</v>
      </c>
      <c r="AU118" s="223" t="str">
        <f t="shared" ca="1" si="71"/>
        <v>4.43427119093274E-14+1.49570231844588i</v>
      </c>
      <c r="AV118" s="223" t="str">
        <f t="shared" ca="1" si="72"/>
        <v>0.639495144506972+1.35209888157501i</v>
      </c>
      <c r="AW118" s="223" t="str">
        <f t="shared" ca="1" si="73"/>
        <v>1.15619352727755+0.94886350593006i</v>
      </c>
      <c r="AX118" s="223" t="str">
        <f t="shared" ca="1" si="74"/>
        <v>1.45087799436806+0.363426018417657i</v>
      </c>
      <c r="AY118" s="223" t="str">
        <f t="shared" ca="1" si="75"/>
        <v>1.46696281779671-0.291797046945836i</v>
      </c>
      <c r="AZ118" s="223" t="str">
        <f t="shared" ca="1" si="76"/>
        <v>1.20135936702879-0.890988830825939i</v>
      </c>
      <c r="BA118" s="223" t="str">
        <f t="shared" ca="1" si="77"/>
        <v>0.705069192178413-1.31909167977259i</v>
      </c>
      <c r="BB118" s="223" t="str">
        <f t="shared" ca="1" si="78"/>
        <v>0.0733906342522992-1.49390067949929i</v>
      </c>
      <c r="BC118" s="223" t="str">
        <f t="shared" ca="1" si="79"/>
        <v>-0.572380497019312-1.38184875874182i</v>
      </c>
      <c r="BD118" s="223" t="str">
        <f t="shared" ca="1" si="80"/>
        <v>-1.10824231604844-1.00445228573784i</v>
      </c>
      <c r="BE118" s="223" t="str">
        <f t="shared" ca="1" si="81"/>
        <v>-1.43129787876904-0.434179464778839i</v>
      </c>
      <c r="BF118" s="223" t="str">
        <f t="shared" ca="1" si="82"/>
        <v>-1.47951359930652+0.219465110829576i</v>
      </c>
      <c r="BG118" s="223" t="str">
        <f t="shared" ca="1" si="83"/>
        <v>-1.24363102683825+0.830967685586881i</v>
      </c>
      <c r="BH118" s="223" t="str">
        <f t="shared" ca="1" si="84"/>
        <v>-0.768944666409204+1.28290667057476i</v>
      </c>
      <c r="BI118" s="223" t="str">
        <f t="shared" ca="1" si="85"/>
        <v>-0.14660446403832+1.48850010296554i</v>
      </c>
      <c r="BJ118" s="223" t="str">
        <f t="shared" ca="1" si="86"/>
        <v>0.503886934779578+1.40826964121323i</v>
      </c>
      <c r="BK118" s="223" t="str">
        <f t="shared" ca="1" si="87"/>
        <v>1.05762125200952+1.05762125200953i</v>
      </c>
      <c r="BL118" s="223" t="str">
        <f t="shared" ca="1" si="88"/>
        <v>1.40826964121322+0.503886934779593i</v>
      </c>
      <c r="BM118" s="223" t="str">
        <f t="shared" ca="1" si="89"/>
        <v>1.48850010296554-0.14660446403831i</v>
      </c>
      <c r="BN118" s="223" t="str">
        <f t="shared" ca="1" si="90"/>
        <v>1.28290667057477-0.768944666409195i</v>
      </c>
      <c r="BO118" s="223" t="str">
        <f t="shared" ca="1" si="91"/>
        <v>0.83096768558689-1.24363102683825i</v>
      </c>
      <c r="BP118" s="223" t="str">
        <f t="shared" ca="1" si="92"/>
        <v>0.219465110829591-1.47951359930652i</v>
      </c>
      <c r="BQ118" s="223" t="str">
        <f t="shared" ca="1" si="93"/>
        <v>-0.434179464778824-1.43129787876904i</v>
      </c>
      <c r="BR118" s="223" t="str">
        <f t="shared" ca="1" si="94"/>
        <v>-1.00445228573783-1.10824231604845i</v>
      </c>
      <c r="BS118" s="223" t="str">
        <f t="shared" ca="1" si="95"/>
        <v>-1.38184875874182-0.572380497019321i</v>
      </c>
      <c r="BT118" s="223" t="str">
        <f t="shared" ca="1" si="96"/>
        <v>-1.49390067949929+0.0733906342522887i</v>
      </c>
      <c r="BU118" s="223" t="str">
        <f t="shared" ca="1" si="97"/>
        <v>-1.31909167977252+0.705069192178534i</v>
      </c>
      <c r="BV118" s="223" t="str">
        <f t="shared" ca="1" si="98"/>
        <v>-0.890988830825952+1.20135936702878i</v>
      </c>
      <c r="BW118" s="223" t="str">
        <f t="shared" ca="1" si="99"/>
        <v>-0.291797046945848+1.46696281779671i</v>
      </c>
      <c r="BX118" s="223" t="str">
        <f t="shared" ca="1" si="100"/>
        <v>0.363426018417645+1.45087799436806i</v>
      </c>
      <c r="BY118" s="223" t="str">
        <f t="shared" ca="1" si="101"/>
        <v>0.948863505930052+1.15619352727756i</v>
      </c>
      <c r="BZ118" s="223" t="str">
        <f t="shared" ca="1" si="102"/>
        <v>1.35209888157501+0.639495144506982i</v>
      </c>
      <c r="CA118" s="223" t="str">
        <f t="shared" ca="1" si="103"/>
        <v>1.49570231844588+6.01010345937219E-14i</v>
      </c>
      <c r="CB118" s="223" t="str">
        <f t="shared" ca="1" si="104"/>
        <v>1.35209888157499-0.639495144507012i</v>
      </c>
      <c r="CC118" s="223" t="str">
        <f t="shared" ca="1" si="105"/>
        <v>0.948863505930025-1.15619352727758i</v>
      </c>
      <c r="CD118" s="223" t="str">
        <f t="shared" ca="1" si="106"/>
        <v>0.363426018417756-1.45087799436803i</v>
      </c>
      <c r="CE118" s="223" t="str">
        <f t="shared" ca="1" si="107"/>
        <v>-0.291797046945882-1.46696281779671i</v>
      </c>
      <c r="CF118" s="223" t="str">
        <f t="shared" ca="1" si="108"/>
        <v>-0.890988830825975-1.20135936702876i</v>
      </c>
      <c r="CG118" s="223" t="str">
        <f t="shared" ca="1" si="109"/>
        <v>-1.31909167977254-0.705069192178504i</v>
      </c>
      <c r="CH118" s="223" t="str">
        <f t="shared" ca="1" si="110"/>
        <v>-1.49390067949929-0.0733906342522549i</v>
      </c>
      <c r="CI118" s="223" t="str">
        <f t="shared" ca="1" si="111"/>
        <v>-1.3818487587418+0.572380497019353i</v>
      </c>
      <c r="CJ118" s="223" t="str">
        <f t="shared" ca="1" si="112"/>
        <v>-1.0044522857378+1.10824231604848i</v>
      </c>
      <c r="CK118" s="223" t="str">
        <f t="shared" ca="1" si="113"/>
        <v>-0.434179464778797+1.43129787876905i</v>
      </c>
      <c r="CL118" s="223" t="str">
        <f t="shared" ca="1" si="114"/>
        <v>0.219465110829625+1.47951359930652i</v>
      </c>
      <c r="CM118" s="223" t="str">
        <f t="shared" ca="1" si="115"/>
        <v>0.830967685586918+1.24363102683823i</v>
      </c>
      <c r="CN118" s="223" t="str">
        <f t="shared" ca="1" si="116"/>
        <v>1.28290667057479+0.768944666409161i</v>
      </c>
      <c r="CO118" s="223" t="str">
        <f t="shared" ca="1" si="117"/>
        <v>1.48850010296553+0.146604464038424i</v>
      </c>
      <c r="CP118" s="223" t="str">
        <f t="shared" ca="1" si="118"/>
        <v>1.40826964121321-0.50388693477962i</v>
      </c>
      <c r="CQ118" s="223" t="str">
        <f t="shared" ca="1" si="119"/>
        <v>1.05762125200949-1.05762125200955i</v>
      </c>
      <c r="CR118" s="223" t="str">
        <f t="shared" ca="1" si="120"/>
        <v>0.503886934779692-1.40826964121318i</v>
      </c>
      <c r="CS118" s="223" t="str">
        <f t="shared" ca="1" si="121"/>
        <v>-0.146604464038359-1.48850010296554i</v>
      </c>
      <c r="CT118" s="223" t="str">
        <f t="shared" ca="1" si="122"/>
        <v>-0.768944666409233-1.28290667057474i</v>
      </c>
      <c r="CU118" s="223" t="str">
        <f t="shared" ca="1" si="123"/>
        <v>-1.24363102683819-0.830967685586981i</v>
      </c>
      <c r="CV118" s="223" t="str">
        <f t="shared" ca="1" si="124"/>
        <v>-1.47951359930653-0.219465110829542i</v>
      </c>
      <c r="CW118" s="223" t="str">
        <f t="shared" ca="1" si="125"/>
        <v>-1.43129787876903+0.434179464778866i</v>
      </c>
      <c r="CX118" s="223" t="str">
        <f t="shared" ca="1" si="126"/>
        <v>-1.10824231604852+1.00445228573775i</v>
      </c>
      <c r="CY118" s="223" t="str">
        <f t="shared" ca="1" si="127"/>
        <v>-0.572380497019281+1.38184875874183i</v>
      </c>
      <c r="CZ118" s="223" t="str">
        <f t="shared" ca="1" si="128"/>
        <v>0.0733906342523278+1.49390067949928i</v>
      </c>
      <c r="DA118" s="223" t="str">
        <f t="shared" ca="1" si="129"/>
        <v>0.705069192178443+1.31909167977257i</v>
      </c>
      <c r="DB118" s="223" t="str">
        <f t="shared" ca="1" si="130"/>
        <v>1.20135936702881+0.890988830825916i</v>
      </c>
      <c r="DC118" s="223" t="str">
        <f t="shared" ca="1" si="131"/>
        <v>1.46696281779669+0.291797046945945i</v>
      </c>
      <c r="DD118" s="223" t="str">
        <f t="shared" ca="1" si="132"/>
        <v>1.45087799436805-0.363426018417687i</v>
      </c>
      <c r="DE118" s="223" t="str">
        <f t="shared" ca="1" si="133"/>
        <v>1.15619352727753-0.948863505930082i</v>
      </c>
      <c r="DF118" s="223" t="str">
        <f t="shared" ca="1" si="134"/>
        <v>0.639495144507077-1.35209888157496i</v>
      </c>
      <c r="DG118" s="223" t="str">
        <f t="shared" ca="1" si="135"/>
        <v>1.57583226843945E-14-1.49570231844588i</v>
      </c>
      <c r="DH118" s="223" t="str">
        <f t="shared" ca="1" si="136"/>
        <v>-0.639495144507057-1.35209888157497i</v>
      </c>
      <c r="DI118" s="223" t="str">
        <f t="shared" ca="1" si="137"/>
        <v>-1.15619352727751-0.948863505930106i</v>
      </c>
      <c r="DJ118" s="223" t="str">
        <f t="shared" ca="1" si="138"/>
        <v>-1.45087799436804-0.363426018417718i</v>
      </c>
      <c r="DK118" s="223" t="str">
        <f t="shared" ca="1" si="139"/>
        <v>-1.4669628177967+0.291797046945926i</v>
      </c>
      <c r="DL118" s="223" t="str">
        <f t="shared" ca="1" si="140"/>
        <v>-1.20135936702882+0.890988830825891i</v>
      </c>
      <c r="DM118" s="223" t="str">
        <f t="shared" ca="1" si="141"/>
        <v>-0.705069192178461+1.31909167977256i</v>
      </c>
      <c r="DN118" s="223" t="str">
        <f t="shared" ca="1" si="142"/>
        <v>-0.0733906342522106+1.49390067949929i</v>
      </c>
      <c r="DO118" s="223" t="str">
        <f t="shared" ca="1" si="143"/>
        <v>0.572380497019262+1.38184875874184i</v>
      </c>
      <c r="DP118" s="223" t="str">
        <f t="shared" ca="1" si="144"/>
        <v>1.10824231604851+1.00445228573777i</v>
      </c>
      <c r="DQ118" s="223" t="str">
        <f t="shared" ca="1" si="145"/>
        <v>1.43129787876906+0.434179464778753i</v>
      </c>
      <c r="DR118" s="223" t="str">
        <f t="shared" ca="1" si="146"/>
        <v>1.47951359930653-0.219465110829522i</v>
      </c>
      <c r="DS118" s="223" t="str">
        <f t="shared" ca="1" si="147"/>
        <v>1.2436310268382-0.830967685586955i</v>
      </c>
      <c r="DT118" s="223" t="str">
        <f t="shared" ca="1" si="148"/>
        <v>0.768944666409251-1.28290667057473i</v>
      </c>
      <c r="DU118" s="223" t="str">
        <f t="shared" ca="1" si="149"/>
        <v>0.14660446403838-1.48850010296553i</v>
      </c>
      <c r="DV118" s="223" t="str">
        <f t="shared" ca="1" si="150"/>
        <v>-0.503886934779662-1.4082696412132i</v>
      </c>
      <c r="DW118" s="223" t="str">
        <f t="shared" ca="1" si="151"/>
        <v>-1.05762125200948-1.05762125200957i</v>
      </c>
      <c r="DX118" s="223" t="str">
        <f t="shared" ca="1" si="152"/>
        <v>-1.4082696412132-0.50388693477965i</v>
      </c>
      <c r="DY118" s="223" t="str">
        <f t="shared" ca="1" si="153"/>
        <v>-1.48850010296553+0.146604464038403i</v>
      </c>
      <c r="DZ118" s="223" t="str">
        <f t="shared" ca="1" si="154"/>
        <v>-1.2829066705748+0.768944666409143i</v>
      </c>
      <c r="EA118" s="223" t="str">
        <f t="shared" ca="1" si="155"/>
        <v>-0.830967685586945+1.24363102683821i</v>
      </c>
      <c r="EB118" s="223" t="str">
        <f t="shared" ca="1" si="156"/>
        <v>-0.219465110829498+1.47951359930654i</v>
      </c>
      <c r="EC118" s="223" t="str">
        <f t="shared" ca="1" si="157"/>
        <v>0.434179464778767+1.43129787876906i</v>
      </c>
      <c r="ED118" s="223" t="str">
        <f t="shared" ca="1" si="158"/>
        <v>1.00445228573779+1.10824231604849i</v>
      </c>
      <c r="EE118" s="223" t="str">
        <f t="shared" ca="1" si="159"/>
        <v>1.38184875874185+0.572380497019239i</v>
      </c>
      <c r="EF118" s="223" t="str">
        <f t="shared" ca="1" si="160"/>
        <v>1.49390067949929-0.0733906342522233i</v>
      </c>
      <c r="EG118" s="223" t="str">
        <f t="shared" ca="1" si="161"/>
        <v>1.31909167977255-0.705069192178482i</v>
      </c>
      <c r="EH118" s="223" t="str">
        <f t="shared" ca="1" si="162"/>
        <v>0.890988830825881-1.20135936702883i</v>
      </c>
      <c r="EI118" s="223" t="str">
        <f t="shared" ca="1" si="163"/>
        <v>0.291797046945902-1.4669628177967i</v>
      </c>
      <c r="EJ118" s="223" t="str">
        <f t="shared" ca="1" si="164"/>
        <v>-0.36342601841773-1.45087799436804i</v>
      </c>
      <c r="EK118" s="223" t="str">
        <f t="shared" ca="1" si="165"/>
        <v>-0.948863505930001-1.1561935272776i</v>
      </c>
      <c r="EL118" s="223" t="str">
        <f t="shared" ca="1" si="166"/>
        <v>-1.35209888157498-0.639495144507036i</v>
      </c>
      <c r="EM118" s="223" t="str">
        <f t="shared" ca="1" si="167"/>
        <v>-1.49570231844588+2.85843892249329E-14i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-0.00837220966819964-0.299031833136882i</v>
      </c>
      <c r="G119" s="229" t="str">
        <f t="shared" si="173"/>
        <v>-4.85157661736114+3.51494001973225i</v>
      </c>
      <c r="H119" s="229" t="str">
        <f t="shared" si="38"/>
        <v>0.00451663814183001-0.0449558327566057i</v>
      </c>
      <c r="I119" s="229" t="str">
        <f t="shared" si="174"/>
        <v>-0.0312937549833869-0.00519661132968598i</v>
      </c>
      <c r="J119" s="255" t="str">
        <f ca="1">IMPRODUCT(1/N_FFT2,AH100)</f>
        <v>0.0520792697390824+0.000179894582342595i</v>
      </c>
      <c r="K119" s="254" t="str">
        <f t="shared" ca="1" si="175"/>
        <v>-0.00162882106470381-0.000276265300150556i</v>
      </c>
      <c r="N119" s="246">
        <f t="shared" ca="1" si="176"/>
        <v>5.5043471978498566</v>
      </c>
      <c r="O119" s="223">
        <f t="shared" ca="1" si="39"/>
        <v>-1.4956528021501438</v>
      </c>
      <c r="P119" s="223" t="str">
        <f t="shared" ca="1" si="40"/>
        <v>-1.33595342903168+0.672462445076365i</v>
      </c>
      <c r="Q119" s="223" t="str">
        <f t="shared" ca="1" si="41"/>
        <v>-0.890959334002999+1.20131959516713i</v>
      </c>
      <c r="R119" s="223" t="str">
        <f t="shared" ca="1" si="42"/>
        <v>-0.255699627985233+1.47363326673491i</v>
      </c>
      <c r="S119" s="223" t="str">
        <f t="shared" ca="1" si="43"/>
        <v>0.434165090956888+1.43125049462838i</v>
      </c>
      <c r="T119" s="223" t="str">
        <f t="shared" ca="1" si="44"/>
        <v>1.03131324793213+1.08322217906543i</v>
      </c>
      <c r="U119" s="223" t="str">
        <f t="shared" ca="1" si="45"/>
        <v>1.40822301943882+0.503870253242024i</v>
      </c>
      <c r="V119" s="223" t="str">
        <f t="shared" ca="1" si="46"/>
        <v>1.48440479699923-0.183083869374793i</v>
      </c>
      <c r="W119" s="223" t="str">
        <f t="shared" ca="1" si="47"/>
        <v>1.243589855543-0.830940175806978i</v>
      </c>
      <c r="X119" s="223" t="str">
        <f t="shared" ca="1" si="48"/>
        <v>0.737204562383223-1.30134804636613i</v>
      </c>
      <c r="Y119" s="223" t="str">
        <f t="shared" ca="1" si="49"/>
        <v>0.0733882046027921-1.4938512228481i</v>
      </c>
      <c r="Z119" s="223" t="str">
        <f t="shared" ca="1" si="50"/>
        <v>-0.606100306838564-1.36734038287099i</v>
      </c>
      <c r="AA119" s="223" t="str">
        <f t="shared" ca="1" si="51"/>
        <v>-1.15615525066333-0.948832093124588i</v>
      </c>
      <c r="AB119" s="223" t="str">
        <f t="shared" ca="1" si="52"/>
        <v>-1.45931162485599-0.3276993837952i</v>
      </c>
      <c r="AC119" s="223" t="str">
        <f t="shared" ca="1" si="53"/>
        <v>-1.45082996201364+0.363413986939264i</v>
      </c>
      <c r="AD119" s="223" t="str">
        <f t="shared" ca="1" si="54"/>
        <v>-1.13252153309031+0.976919792852188i</v>
      </c>
      <c r="AE119" s="223" t="str">
        <f t="shared" ca="1" si="55"/>
        <v>-0.57236154795328+1.38180301164967i</v>
      </c>
      <c r="AF119" s="223" t="str">
        <f t="shared" ca="1" si="56"/>
        <v>0.110027045686789+1.49160026608908i</v>
      </c>
      <c r="AG119" s="223" t="str">
        <f t="shared" ca="1" si="57"/>
        <v>0.768919209945673+1.28286419903125i</v>
      </c>
      <c r="AH119" s="223" t="str">
        <f t="shared" ca="1" si="58"/>
        <v>1.26360760227226+0.800170689327799i</v>
      </c>
      <c r="AI119" s="223" t="str">
        <f t="shared" ca="1" si="59"/>
        <v>1.4884508251043+0.146599610592649i</v>
      </c>
      <c r="AJ119" s="223" t="str">
        <f t="shared" ca="1" si="60"/>
        <v>1.39543329396308-0.538278019873477i</v>
      </c>
      <c r="AK119" s="223" t="str">
        <f t="shared" ca="1" si="61"/>
        <v>1.00441903262593-1.10820562689348i</v>
      </c>
      <c r="AL119" s="223" t="str">
        <f t="shared" ca="1" si="62"/>
        <v>0.398909683086529-1.44147437345219i</v>
      </c>
      <c r="AM119" s="223" t="str">
        <f t="shared" ca="1" si="63"/>
        <v>-0.29178738679574-1.46691425294272i</v>
      </c>
      <c r="AN119" s="223" t="str">
        <f t="shared" ca="1" si="64"/>
        <v>-0.920172852423236-1.17909254354477i</v>
      </c>
      <c r="AO119" s="223" t="str">
        <f t="shared" ca="1" si="65"/>
        <v>-1.3520541193738-0.639473973562578i</v>
      </c>
      <c r="AP119" s="223" t="str">
        <f t="shared" ca="1" si="66"/>
        <v>-1.49520233948917+0.0367051572084349i</v>
      </c>
      <c r="AQ119" s="223" t="str">
        <f t="shared" ca="1" si="67"/>
        <v>-1.3190480102984+0.705045850358268i</v>
      </c>
      <c r="AR119" s="223" t="str">
        <f t="shared" ca="1" si="68"/>
        <v>-1.3190480102984+0.705045850358268i</v>
      </c>
      <c r="AS119" s="223" t="str">
        <f t="shared" ca="1" si="69"/>
        <v>-0.219457845280053+1.47946461894991i</v>
      </c>
      <c r="AT119" s="223" t="str">
        <f t="shared" ca="1" si="70"/>
        <v>0.469158974010961+1.42016448402449i</v>
      </c>
      <c r="AU119" s="223" t="str">
        <f t="shared" ca="1" si="71"/>
        <v>1.05758623870101+1.05758623870105i</v>
      </c>
      <c r="AV119" s="223" t="str">
        <f t="shared" ca="1" si="72"/>
        <v>1.42016448402453+0.469158974010868i</v>
      </c>
      <c r="AW119" s="223" t="str">
        <f t="shared" ca="1" si="73"/>
        <v>1.47946461894992-0.219457845280002i</v>
      </c>
      <c r="AX119" s="223" t="str">
        <f t="shared" ca="1" si="74"/>
        <v>1.22282301678559-0.861209134995081i</v>
      </c>
      <c r="AY119" s="223" t="str">
        <f t="shared" ca="1" si="75"/>
        <v>0.705045850358182-1.31904801029844i</v>
      </c>
      <c r="AZ119" s="223" t="str">
        <f t="shared" ca="1" si="76"/>
        <v>0.0367051572084871-1.49520233948917i</v>
      </c>
      <c r="BA119" s="223" t="str">
        <f t="shared" ca="1" si="77"/>
        <v>-0.639473973562532-1.35205411937382i</v>
      </c>
      <c r="BB119" s="223" t="str">
        <f t="shared" ca="1" si="78"/>
        <v>-1.17909254354482-0.920172852423161i</v>
      </c>
      <c r="BC119" s="223" t="str">
        <f t="shared" ca="1" si="79"/>
        <v>-1.46691425294271-0.291787386795791i</v>
      </c>
      <c r="BD119" s="223" t="str">
        <f t="shared" ca="1" si="80"/>
        <v>-1.4414743734522+0.398909683086477i</v>
      </c>
      <c r="BE119" s="223" t="str">
        <f t="shared" ca="1" si="81"/>
        <v>-1.10820562689341+1.004419032626i</v>
      </c>
      <c r="BF119" s="223" t="str">
        <f t="shared" ca="1" si="82"/>
        <v>-0.538278019873486+1.39543329396308i</v>
      </c>
      <c r="BG119" s="223" t="str">
        <f t="shared" ca="1" si="83"/>
        <v>0.146599610592594+1.4884508251043i</v>
      </c>
      <c r="BH119" s="223" t="str">
        <f t="shared" ca="1" si="84"/>
        <v>0.80017068932783+1.26360760227224i</v>
      </c>
      <c r="BI119" s="223" t="str">
        <f t="shared" ca="1" si="85"/>
        <v>1.28286419903125+0.768919209945682i</v>
      </c>
      <c r="BJ119" s="223" t="str">
        <f t="shared" ca="1" si="86"/>
        <v>1.49160026608907+0.110027045686856i</v>
      </c>
      <c r="BK119" s="223" t="str">
        <f t="shared" ca="1" si="87"/>
        <v>1.38180301164966-0.572361547953313i</v>
      </c>
      <c r="BL119" s="223" t="str">
        <f t="shared" ca="1" si="88"/>
        <v>0.976919792852203-1.13252153309029i</v>
      </c>
      <c r="BM119" s="223" t="str">
        <f t="shared" ca="1" si="89"/>
        <v>0.36341398693933-1.45082996201362i</v>
      </c>
      <c r="BN119" s="223" t="str">
        <f t="shared" ca="1" si="90"/>
        <v>-0.327699383795218-1.45931162485598i</v>
      </c>
      <c r="BO119" s="223" t="str">
        <f t="shared" ca="1" si="91"/>
        <v>-0.94883209312457-1.15615525066335i</v>
      </c>
      <c r="BP119" s="223" t="str">
        <f t="shared" ca="1" si="92"/>
        <v>-1.36734038287095-0.60610030683864i</v>
      </c>
      <c r="BQ119" s="223" t="str">
        <f t="shared" ca="1" si="93"/>
        <v>-1.4938512228481+0.0733882046028155i</v>
      </c>
      <c r="BR119" s="223" t="str">
        <f t="shared" ca="1" si="94"/>
        <v>-1.30134804636615+0.737204562383188i</v>
      </c>
      <c r="BS119" s="223" t="str">
        <f t="shared" ca="1" si="95"/>
        <v>-0.830940175806919+1.24358985554303i</v>
      </c>
      <c r="BT119" s="223" t="str">
        <f t="shared" ca="1" si="96"/>
        <v>-0.183083869374785+1.48440479699923i</v>
      </c>
      <c r="BU119" s="223" t="str">
        <f t="shared" ca="1" si="97"/>
        <v>0.503870253241988+1.40822301943884i</v>
      </c>
      <c r="BV119" s="223" t="str">
        <f t="shared" ca="1" si="98"/>
        <v>1.08322217906547+1.03131324793209i</v>
      </c>
      <c r="BW119" s="223" t="str">
        <f t="shared" ca="1" si="99"/>
        <v>1.43125049462838+0.434165090956882i</v>
      </c>
      <c r="BX119" s="223" t="str">
        <f t="shared" ca="1" si="100"/>
        <v>1.47363326673491-0.255699627985182i</v>
      </c>
      <c r="BY119" s="223" t="str">
        <f t="shared" ca="1" si="101"/>
        <v>1.2013195951671-0.890959334003041i</v>
      </c>
      <c r="BZ119" s="223" t="str">
        <f t="shared" ca="1" si="102"/>
        <v>0.672462445076368-1.33595342903167i</v>
      </c>
      <c r="CA119" s="223" t="str">
        <f t="shared" ca="1" si="103"/>
        <v>5.22202254885358E-14-1.49565280215014i</v>
      </c>
      <c r="CB119" s="223" t="str">
        <f t="shared" ca="1" si="104"/>
        <v>-0.672462445076402-1.33595342903166i</v>
      </c>
      <c r="CC119" s="223" t="str">
        <f t="shared" ca="1" si="105"/>
        <v>-1.20131959516712-0.890959334003005i</v>
      </c>
      <c r="CD119" s="223" t="str">
        <f t="shared" ca="1" si="106"/>
        <v>-1.4736332667349-0.255699627985285i</v>
      </c>
      <c r="CE119" s="223" t="str">
        <f t="shared" ca="1" si="107"/>
        <v>-1.43125049462837+0.434165090956924i</v>
      </c>
      <c r="CF119" s="223" t="str">
        <f t="shared" ca="1" si="108"/>
        <v>-1.08322217906544+1.03131324793212i</v>
      </c>
      <c r="CG119" s="223" t="str">
        <f t="shared" ca="1" si="109"/>
        <v>-0.503870253242085+1.4082230194388i</v>
      </c>
      <c r="CH119" s="223" t="str">
        <f t="shared" ca="1" si="110"/>
        <v>0.18308386937483+1.48440479699923i</v>
      </c>
      <c r="CI119" s="223" t="str">
        <f t="shared" ca="1" si="111"/>
        <v>0.830940175806957+1.24358985554301i</v>
      </c>
      <c r="CJ119" s="223" t="str">
        <f t="shared" ca="1" si="112"/>
        <v>1.30134804636609+0.737204562383284i</v>
      </c>
      <c r="CK119" s="223" t="str">
        <f t="shared" ca="1" si="113"/>
        <v>1.4938512228481+0.073388204602766i</v>
      </c>
      <c r="CL119" s="223" t="str">
        <f t="shared" ca="1" si="114"/>
        <v>1.367340382871-0.606100306838546i</v>
      </c>
      <c r="CM119" s="223" t="str">
        <f t="shared" ca="1" si="115"/>
        <v>0.948832093124536-1.15615525066337i</v>
      </c>
      <c r="CN119" s="223" t="str">
        <f t="shared" ca="1" si="116"/>
        <v>0.327699383795181-1.45931162485599i</v>
      </c>
      <c r="CO119" s="223" t="str">
        <f t="shared" ca="1" si="117"/>
        <v>-0.363413986939224-1.45082996201365i</v>
      </c>
      <c r="CP119" s="223" t="str">
        <f t="shared" ca="1" si="118"/>
        <v>-0.976919792852242-1.13252153309026i</v>
      </c>
      <c r="CQ119" s="223" t="str">
        <f t="shared" ca="1" si="119"/>
        <v>-1.38180301164967-0.572361547953271i</v>
      </c>
      <c r="CR119" s="223" t="str">
        <f t="shared" ca="1" si="120"/>
        <v>-1.49160026608908+0.110027045686751i</v>
      </c>
      <c r="CS119" s="223" t="str">
        <f t="shared" ca="1" si="121"/>
        <v>-1.28286419903123+0.768919209945714i</v>
      </c>
      <c r="CT119" s="223" t="str">
        <f t="shared" ca="1" si="122"/>
        <v>-0.800170689327797+1.26360760227226i</v>
      </c>
      <c r="CU119" s="223" t="str">
        <f t="shared" ca="1" si="123"/>
        <v>-0.146599610592698+1.48845082510429i</v>
      </c>
      <c r="CV119" s="223" t="str">
        <f t="shared" ca="1" si="124"/>
        <v>0.538278019873528+1.39543329396306i</v>
      </c>
      <c r="CW119" s="223" t="str">
        <f t="shared" ca="1" si="125"/>
        <v>1.10820562689344+1.00441903262597i</v>
      </c>
      <c r="CX119" s="223" t="str">
        <f t="shared" ca="1" si="126"/>
        <v>1.44147437345217+0.398909683086583i</v>
      </c>
      <c r="CY119" s="223" t="str">
        <f t="shared" ca="1" si="127"/>
        <v>1.4669142529427-0.291787386795829i</v>
      </c>
      <c r="CZ119" s="223" t="str">
        <f t="shared" ca="1" si="128"/>
        <v>1.17909254354479-0.920172852423197i</v>
      </c>
      <c r="DA119" s="223" t="str">
        <f t="shared" ca="1" si="129"/>
        <v>0.639473973562626-1.35205411937378i</v>
      </c>
      <c r="DB119" s="223" t="str">
        <f t="shared" ca="1" si="130"/>
        <v>-0.0367051572085313-1.49520233948917i</v>
      </c>
      <c r="DC119" s="223" t="str">
        <f t="shared" ca="1" si="131"/>
        <v>-0.705045850358217-1.31904801029843i</v>
      </c>
      <c r="DD119" s="223" t="str">
        <f t="shared" ca="1" si="132"/>
        <v>-1.22282301678552-0.861209134995171i</v>
      </c>
      <c r="DE119" s="223" t="str">
        <f t="shared" ca="1" si="133"/>
        <v>-1.47946461894993-0.219457845279955i</v>
      </c>
      <c r="DF119" s="223" t="str">
        <f t="shared" ca="1" si="134"/>
        <v>-1.42016448402451+0.46915897401091i</v>
      </c>
      <c r="DG119" s="223" t="str">
        <f t="shared" ca="1" si="135"/>
        <v>-1.05758623870109+1.05758623870097i</v>
      </c>
      <c r="DH119" s="223" t="str">
        <f t="shared" ca="1" si="136"/>
        <v>-0.469158974010923+1.42016448402451i</v>
      </c>
      <c r="DI119" s="223" t="str">
        <f t="shared" ca="1" si="137"/>
        <v>0.219457845279952+1.47946461894993i</v>
      </c>
      <c r="DJ119" s="223" t="str">
        <f t="shared" ca="1" si="138"/>
        <v>0.86120913499516+1.22282301678553i</v>
      </c>
      <c r="DK119" s="223" t="str">
        <f t="shared" ca="1" si="139"/>
        <v>1.31904801029842+0.705045850358229i</v>
      </c>
      <c r="DL119" s="223" t="str">
        <f t="shared" ca="1" si="140"/>
        <v>1.49520233948916+0.0367051572085446i</v>
      </c>
      <c r="DM119" s="223" t="str">
        <f t="shared" ca="1" si="141"/>
        <v>1.35205411937378-0.639473973562614i</v>
      </c>
      <c r="DN119" s="223" t="str">
        <f t="shared" ca="1" si="142"/>
        <v>0.920172852423199-1.17909254354479i</v>
      </c>
      <c r="DO119" s="223" t="str">
        <f t="shared" ca="1" si="143"/>
        <v>0.291787386795842-1.4669142529427i</v>
      </c>
      <c r="DP119" s="223" t="str">
        <f t="shared" ca="1" si="144"/>
        <v>-0.398909683086569-1.44147437345218i</v>
      </c>
      <c r="DQ119" s="223" t="str">
        <f t="shared" ca="1" si="145"/>
        <v>-1.00441903262596-1.10820562689345i</v>
      </c>
      <c r="DR119" s="223" t="str">
        <f t="shared" ca="1" si="146"/>
        <v>-1.39543329396306-0.53827801987354i</v>
      </c>
      <c r="DS119" s="223" t="str">
        <f t="shared" ca="1" si="147"/>
        <v>-1.48845082510429+0.146599610592695i</v>
      </c>
      <c r="DT119" s="223" t="str">
        <f t="shared" ca="1" si="148"/>
        <v>-1.26360760227227+0.800170689327787i</v>
      </c>
      <c r="DU119" s="223" t="str">
        <f t="shared" ca="1" si="149"/>
        <v>-0.768919209945725+1.28286419903122i</v>
      </c>
      <c r="DV119" s="223" t="str">
        <f t="shared" ca="1" si="150"/>
        <v>-0.110027045686765+1.49160026608908i</v>
      </c>
      <c r="DW119" s="223" t="str">
        <f t="shared" ca="1" si="151"/>
        <v>0.572361547953259+1.38180301164968i</v>
      </c>
      <c r="DX119" s="223" t="str">
        <f t="shared" ca="1" si="152"/>
        <v>1.13252153309026+0.976919792852243i</v>
      </c>
      <c r="DY119" s="223" t="str">
        <f t="shared" ca="1" si="153"/>
        <v>1.45082996201364+0.363413986939236i</v>
      </c>
      <c r="DZ119" s="223" t="str">
        <f t="shared" ca="1" si="154"/>
        <v>1.45931162485599-0.327699383795167i</v>
      </c>
      <c r="EA119" s="223" t="str">
        <f t="shared" ca="1" si="155"/>
        <v>1.15615525066329-0.94883209312464i</v>
      </c>
      <c r="EB119" s="223" t="str">
        <f t="shared" ca="1" si="156"/>
        <v>0.606100306838547-1.36734038287099i</v>
      </c>
      <c r="EC119" s="223" t="str">
        <f t="shared" ca="1" si="157"/>
        <v>-0.0733882046027635-1.4938512228481i</v>
      </c>
      <c r="ED119" s="223" t="str">
        <f t="shared" ca="1" si="158"/>
        <v>-0.737204562383274-1.3013480463661i</v>
      </c>
      <c r="EE119" s="223" t="str">
        <f t="shared" ca="1" si="159"/>
        <v>-1.243589855543-0.830940175806969i</v>
      </c>
      <c r="EF119" s="223" t="str">
        <f t="shared" ca="1" si="160"/>
        <v>-1.48440479699923-0.183083869374842i</v>
      </c>
      <c r="EG119" s="223" t="str">
        <f t="shared" ca="1" si="161"/>
        <v>-1.4082230194388+0.503870253242083i</v>
      </c>
      <c r="EH119" s="223" t="str">
        <f t="shared" ca="1" si="162"/>
        <v>-1.03131324793212+1.08322217906543i</v>
      </c>
      <c r="EI119" s="223" t="str">
        <f t="shared" ca="1" si="163"/>
        <v>-0.434165090956931+1.43125049462836i</v>
      </c>
      <c r="EJ119" s="223" t="str">
        <f t="shared" ca="1" si="164"/>
        <v>0.255699627985273+1.4736332667349i</v>
      </c>
      <c r="EK119" s="223" t="str">
        <f t="shared" ca="1" si="165"/>
        <v>0.890959334002995+1.20131959516713i</v>
      </c>
      <c r="EL119" s="223" t="str">
        <f t="shared" ca="1" si="166"/>
        <v>1.33595342903165+0.67246244507641i</v>
      </c>
      <c r="EM119" s="223" t="str">
        <f t="shared" ca="1" si="167"/>
        <v>1.49565280215014-4.43410817531114E-14i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-0.00998373770379309-0.283837631905263i</v>
      </c>
      <c r="G120" s="229" t="str">
        <f t="shared" si="173"/>
        <v>-4.68994561106906+3.59103563532471i</v>
      </c>
      <c r="H120" s="229" t="str">
        <f t="shared" si="38"/>
        <v>0.00427030669346952-0.0427210172190468i</v>
      </c>
      <c r="I120" s="229" t="str">
        <f t="shared" si="174"/>
        <v>-0.0327273493327699-0.00496660344752997i</v>
      </c>
      <c r="J120" s="255" t="str">
        <f ca="1">IMPRODUCT(1/N_FFT2,AI100)</f>
        <v>0.00620400462979793-3.66237454967836E-06i</v>
      </c>
      <c r="K120" s="254" t="str">
        <f t="shared" ca="1" si="175"/>
        <v>-0.000203058816343583-0.0000306929709715715i</v>
      </c>
      <c r="N120" s="246">
        <f t="shared" ca="1" si="176"/>
        <v>5.504400496583969</v>
      </c>
      <c r="O120" s="223">
        <f t="shared" ca="1" si="39"/>
        <v>-1.495599503416031</v>
      </c>
      <c r="P120" s="223" t="str">
        <f t="shared" ca="1" si="40"/>
        <v>-1.31900100501144+0.705020725508898i</v>
      </c>
      <c r="Q120" s="223" t="str">
        <f t="shared" ca="1" si="41"/>
        <v>-0.830910564616847+1.24354553926521i</v>
      </c>
      <c r="R120" s="223" t="str">
        <f t="shared" ca="1" si="42"/>
        <v>-0.146594386403144+1.48839778301816i</v>
      </c>
      <c r="S120" s="223" t="str">
        <f t="shared" ca="1" si="43"/>
        <v>0.572341151410769+1.38175377004012i</v>
      </c>
      <c r="T120" s="223" t="str">
        <f t="shared" ca="1" si="44"/>
        <v>1.15611405018471+0.948798280765608i</v>
      </c>
      <c r="U120" s="223" t="str">
        <f t="shared" ca="1" si="45"/>
        <v>1.46686197832882+0.291776988728596i</v>
      </c>
      <c r="V120" s="223" t="str">
        <f t="shared" ca="1" si="46"/>
        <v>1.43119949091986-0.434149619151062i</v>
      </c>
      <c r="W120" s="223" t="str">
        <f t="shared" ca="1" si="47"/>
        <v>1.05754855080471-1.05754855080471i</v>
      </c>
      <c r="X120" s="223" t="str">
        <f t="shared" ca="1" si="48"/>
        <v>0.434149619151052-1.43119949091986i</v>
      </c>
      <c r="Y120" s="223" t="str">
        <f t="shared" ca="1" si="49"/>
        <v>-0.291776988728593-1.46686197832883i</v>
      </c>
      <c r="Z120" s="223" t="str">
        <f t="shared" ca="1" si="50"/>
        <v>-0.948798280765617-1.15611405018471i</v>
      </c>
      <c r="AA120" s="223" t="str">
        <f t="shared" ca="1" si="51"/>
        <v>-1.38175377004011-0.572341151410774i</v>
      </c>
      <c r="AB120" s="223" t="str">
        <f t="shared" ca="1" si="52"/>
        <v>-1.48839778301816+0.146594386403153i</v>
      </c>
      <c r="AC120" s="223" t="str">
        <f t="shared" ca="1" si="53"/>
        <v>-1.24354553926521+0.830910564616842i</v>
      </c>
      <c r="AD120" s="223" t="str">
        <f t="shared" ca="1" si="54"/>
        <v>-0.705020725508897+1.31900100501144i</v>
      </c>
      <c r="AE120" s="223" t="str">
        <f t="shared" ca="1" si="55"/>
        <v>-4.44316046553809E-15+1.49559950341603i</v>
      </c>
      <c r="AF120" s="223" t="str">
        <f t="shared" ca="1" si="56"/>
        <v>0.705020725508901+1.31900100501144i</v>
      </c>
      <c r="AG120" s="223" t="str">
        <f t="shared" ca="1" si="57"/>
        <v>1.2435455392652+0.83091056461685i</v>
      </c>
      <c r="AH120" s="223" t="str">
        <f t="shared" ca="1" si="58"/>
        <v>1.48839778301816+0.146594386403148i</v>
      </c>
      <c r="AI120" s="223" t="str">
        <f t="shared" ca="1" si="59"/>
        <v>1.38175377004012-0.572341151410766i</v>
      </c>
      <c r="AJ120" s="223" t="str">
        <f t="shared" ca="1" si="60"/>
        <v>0.948798280765623-1.1561140501847i</v>
      </c>
      <c r="AK120" s="223" t="str">
        <f t="shared" ca="1" si="61"/>
        <v>0.291776988728616-1.46686197832882i</v>
      </c>
      <c r="AL120" s="223" t="str">
        <f t="shared" ca="1" si="62"/>
        <v>-0.434149619151029-1.43119949091987i</v>
      </c>
      <c r="AM120" s="223" t="str">
        <f t="shared" ca="1" si="63"/>
        <v>-1.05754855080468-1.05754855080473i</v>
      </c>
      <c r="AN120" s="223" t="str">
        <f t="shared" ca="1" si="64"/>
        <v>-1.43119949091985-0.4341496191511i</v>
      </c>
      <c r="AO120" s="223" t="str">
        <f t="shared" ca="1" si="65"/>
        <v>-1.46686197832883+0.291776988728544i</v>
      </c>
      <c r="AP120" s="223" t="str">
        <f t="shared" ca="1" si="66"/>
        <v>-1.15611405018475+0.948798280765568i</v>
      </c>
      <c r="AQ120" s="223" t="str">
        <f t="shared" ca="1" si="67"/>
        <v>-0.572341151410834+1.38175377004009i</v>
      </c>
      <c r="AR120" s="223" t="str">
        <f t="shared" ca="1" si="68"/>
        <v>-0.572341151410834+1.38175377004009i</v>
      </c>
      <c r="AS120" s="223" t="str">
        <f t="shared" ca="1" si="69"/>
        <v>0.830910564616899+1.24354553926517i</v>
      </c>
      <c r="AT120" s="223" t="str">
        <f t="shared" ca="1" si="70"/>
        <v>1.31900100501146+0.705020725508849i</v>
      </c>
      <c r="AU120" s="223" t="str">
        <f t="shared" ca="1" si="71"/>
        <v>1.49559950341603-4.95614840206508E-14i</v>
      </c>
      <c r="AV120" s="223" t="str">
        <f t="shared" ca="1" si="72"/>
        <v>1.31900100501142-0.705020725508939i</v>
      </c>
      <c r="AW120" s="223" t="str">
        <f t="shared" ca="1" si="73"/>
        <v>0.830910564616815-1.24354553926523i</v>
      </c>
      <c r="AX120" s="223" t="str">
        <f t="shared" ca="1" si="74"/>
        <v>0.146594386403122-1.48839778301816i</v>
      </c>
      <c r="AY120" s="223" t="str">
        <f t="shared" ca="1" si="75"/>
        <v>-0.57234115141079-1.38175377004011i</v>
      </c>
      <c r="AZ120" s="223" t="str">
        <f t="shared" ca="1" si="76"/>
        <v>-1.15611405018472-0.948798280765604i</v>
      </c>
      <c r="BA120" s="223" t="str">
        <f t="shared" ca="1" si="77"/>
        <v>-1.46686197832883-0.29177698872859i</v>
      </c>
      <c r="BB120" s="223" t="str">
        <f t="shared" ca="1" si="78"/>
        <v>-1.43119949091986+0.434149619151055i</v>
      </c>
      <c r="BC120" s="223" t="str">
        <f t="shared" ca="1" si="79"/>
        <v>-1.05754855080472+1.0575485508047i</v>
      </c>
      <c r="BD120" s="223" t="str">
        <f t="shared" ca="1" si="80"/>
        <v>-0.434149619151074+1.43119949091986i</v>
      </c>
      <c r="BE120" s="223" t="str">
        <f t="shared" ca="1" si="81"/>
        <v>0.291776988728569+1.46686197832883i</v>
      </c>
      <c r="BF120" s="223" t="str">
        <f t="shared" ca="1" si="82"/>
        <v>0.948798280765587+1.15611405018473i</v>
      </c>
      <c r="BG120" s="223" t="str">
        <f t="shared" ca="1" si="83"/>
        <v>1.3817537700401+0.57234115141081i</v>
      </c>
      <c r="BH120" s="223" t="str">
        <f t="shared" ca="1" si="84"/>
        <v>1.48839778301816-0.146594386403101i</v>
      </c>
      <c r="BI120" s="223" t="str">
        <f t="shared" ca="1" si="85"/>
        <v>1.24354553926524-0.830910564616797i</v>
      </c>
      <c r="BJ120" s="223" t="str">
        <f t="shared" ca="1" si="86"/>
        <v>0.705020725508957-1.31900100501141i</v>
      </c>
      <c r="BK120" s="223" t="str">
        <f t="shared" ca="1" si="87"/>
        <v>7.31056455517896E-14-1.49559950341603i</v>
      </c>
      <c r="BL120" s="223" t="str">
        <f t="shared" ca="1" si="88"/>
        <v>-0.70502072550896-1.31900100501141i</v>
      </c>
      <c r="BM120" s="223" t="str">
        <f t="shared" ca="1" si="89"/>
        <v>-1.24354553926524-0.830910564616796i</v>
      </c>
      <c r="BN120" s="223" t="str">
        <f t="shared" ca="1" si="90"/>
        <v>-1.48839778301816-0.146594386403098i</v>
      </c>
      <c r="BO120" s="223" t="str">
        <f t="shared" ca="1" si="91"/>
        <v>-1.3817537700401+0.572341151410811i</v>
      </c>
      <c r="BP120" s="223" t="str">
        <f t="shared" ca="1" si="92"/>
        <v>-0.948798280765585+1.15611405018473i</v>
      </c>
      <c r="BQ120" s="223" t="str">
        <f t="shared" ca="1" si="93"/>
        <v>-0.291776988728566+1.46686197832883i</v>
      </c>
      <c r="BR120" s="223" t="str">
        <f t="shared" ca="1" si="94"/>
        <v>0.434149619151077+1.43119949091986i</v>
      </c>
      <c r="BS120" s="223" t="str">
        <f t="shared" ca="1" si="95"/>
        <v>1.05754855080472+1.0575485508047i</v>
      </c>
      <c r="BT120" s="223" t="str">
        <f t="shared" ca="1" si="96"/>
        <v>1.43119949091986+0.434149619151052i</v>
      </c>
      <c r="BU120" s="223" t="str">
        <f t="shared" ca="1" si="97"/>
        <v>1.46686197832883-0.291776988728593i</v>
      </c>
      <c r="BV120" s="223" t="str">
        <f t="shared" ca="1" si="98"/>
        <v>1.15611405018472-0.948798280765605i</v>
      </c>
      <c r="BW120" s="223" t="str">
        <f t="shared" ca="1" si="99"/>
        <v>0.572341151410787-1.38175377004011i</v>
      </c>
      <c r="BX120" s="223" t="str">
        <f t="shared" ca="1" si="100"/>
        <v>-0.146594386403124-1.48839778301816i</v>
      </c>
      <c r="BY120" s="223" t="str">
        <f t="shared" ca="1" si="101"/>
        <v>-0.830910564616817-1.24354553926523i</v>
      </c>
      <c r="BZ120" s="223" t="str">
        <f t="shared" ca="1" si="102"/>
        <v>-1.31900100501142-0.705020725508936i</v>
      </c>
      <c r="CA120" s="223" t="str">
        <f t="shared" ca="1" si="103"/>
        <v>-1.49559950341603-4.96532627449125E-14i</v>
      </c>
      <c r="CB120" s="223" t="str">
        <f t="shared" ca="1" si="104"/>
        <v>-1.31900100501146+0.705020725508849i</v>
      </c>
      <c r="CC120" s="223" t="str">
        <f t="shared" ca="1" si="105"/>
        <v>-0.830910564616896+1.24354553926517i</v>
      </c>
      <c r="CD120" s="223" t="str">
        <f t="shared" ca="1" si="106"/>
        <v>-0.146594386403218+1.48839778301815i</v>
      </c>
      <c r="CE120" s="223" t="str">
        <f t="shared" ca="1" si="107"/>
        <v>0.572341151410838+1.38175377004009i</v>
      </c>
      <c r="CF120" s="223" t="str">
        <f t="shared" ca="1" si="108"/>
        <v>1.15611405018475+0.948798280765563i</v>
      </c>
      <c r="CG120" s="223" t="str">
        <f t="shared" ca="1" si="109"/>
        <v>1.46686197832884+0.291776988728539i</v>
      </c>
      <c r="CH120" s="223" t="str">
        <f t="shared" ca="1" si="110"/>
        <v>1.43119949091985-0.434149619151104i</v>
      </c>
      <c r="CI120" s="223" t="str">
        <f t="shared" ca="1" si="111"/>
        <v>1.05754855080468-1.05754855080474i</v>
      </c>
      <c r="CJ120" s="223" t="str">
        <f t="shared" ca="1" si="112"/>
        <v>0.434149619151025-1.43119949091987i</v>
      </c>
      <c r="CK120" s="223" t="str">
        <f t="shared" ca="1" si="113"/>
        <v>-0.29177698872862-1.46686197832882i</v>
      </c>
      <c r="CL120" s="223" t="str">
        <f t="shared" ca="1" si="114"/>
        <v>-0.948798280765628-1.1561140501847i</v>
      </c>
      <c r="CM120" s="223" t="str">
        <f t="shared" ca="1" si="115"/>
        <v>-1.38175377004012-0.57234115141076i</v>
      </c>
      <c r="CN120" s="223" t="str">
        <f t="shared" ca="1" si="116"/>
        <v>-1.48839778301816+0.146594386403153i</v>
      </c>
      <c r="CO120" s="223" t="str">
        <f t="shared" ca="1" si="117"/>
        <v>-1.24354553926521+0.830910564616841i</v>
      </c>
      <c r="CP120" s="223" t="str">
        <f t="shared" ca="1" si="118"/>
        <v>-0.705020725508911+1.31900100501143i</v>
      </c>
      <c r="CQ120" s="223" t="str">
        <f t="shared" ca="1" si="119"/>
        <v>-2.08874431242421E-14+1.49559950341603i</v>
      </c>
      <c r="CR120" s="223" t="str">
        <f t="shared" ca="1" si="120"/>
        <v>0.705020725508875+1.31900100501145i</v>
      </c>
      <c r="CS120" s="223" t="str">
        <f t="shared" ca="1" si="121"/>
        <v>1.24354553926519+0.830910564616875i</v>
      </c>
      <c r="CT120" s="223" t="str">
        <f t="shared" ca="1" si="122"/>
        <v>1.48839778301815+0.146594386403194i</v>
      </c>
      <c r="CU120" s="223" t="str">
        <f t="shared" ca="1" si="123"/>
        <v>1.38175377004013-0.572341151410723i</v>
      </c>
      <c r="CV120" s="223" t="str">
        <f t="shared" ca="1" si="124"/>
        <v>0.94879828076566-1.15611405018467i</v>
      </c>
      <c r="CW120" s="223" t="str">
        <f t="shared" ca="1" si="125"/>
        <v>0.291776988728662-1.46686197832881i</v>
      </c>
      <c r="CX120" s="223" t="str">
        <f t="shared" ca="1" si="126"/>
        <v>-0.434149619151126-1.43119949091984i</v>
      </c>
      <c r="CY120" s="223" t="str">
        <f t="shared" ca="1" si="127"/>
        <v>-1.05754855080475-1.05754855080466i</v>
      </c>
      <c r="CZ120" s="223" t="str">
        <f t="shared" ca="1" si="128"/>
        <v>-1.43119949091988-0.434149619151002i</v>
      </c>
      <c r="DA120" s="223" t="str">
        <f t="shared" ca="1" si="129"/>
        <v>-1.46686197832881+0.291776988728644i</v>
      </c>
      <c r="DB120" s="223" t="str">
        <f t="shared" ca="1" si="130"/>
        <v>-1.15611405018468+0.948798280765645i</v>
      </c>
      <c r="DC120" s="223" t="str">
        <f t="shared" ca="1" si="131"/>
        <v>-0.572341151410739+1.38175377004013i</v>
      </c>
      <c r="DD120" s="223" t="str">
        <f t="shared" ca="1" si="132"/>
        <v>0.146594386403176+1.48839778301815i</v>
      </c>
      <c r="DE120" s="223" t="str">
        <f t="shared" ca="1" si="133"/>
        <v>0.83091056461686+1.2435455392652i</v>
      </c>
      <c r="DF120" s="223" t="str">
        <f t="shared" ca="1" si="134"/>
        <v>1.31900100501144+0.705020725508891i</v>
      </c>
      <c r="DG120" s="223" t="str">
        <f t="shared" ca="1" si="135"/>
        <v>1.49559950341603-2.56493968263499E-15i</v>
      </c>
      <c r="DH120" s="223" t="str">
        <f t="shared" ca="1" si="136"/>
        <v>1.31900100501144-0.705020725508895i</v>
      </c>
      <c r="DI120" s="223" t="str">
        <f t="shared" ca="1" si="137"/>
        <v>0.830910564616857-1.2435455392652i</v>
      </c>
      <c r="DJ120" s="223" t="str">
        <f t="shared" ca="1" si="138"/>
        <v>0.146594386403171-1.48839778301815i</v>
      </c>
      <c r="DK120" s="223" t="str">
        <f t="shared" ca="1" si="139"/>
        <v>-0.572341151410744-1.38175377004013i</v>
      </c>
      <c r="DL120" s="223" t="str">
        <f t="shared" ca="1" si="140"/>
        <v>-1.15611405018469-0.948798280765641i</v>
      </c>
      <c r="DM120" s="223" t="str">
        <f t="shared" ca="1" si="141"/>
        <v>-1.46686197832882-0.291776988728638i</v>
      </c>
      <c r="DN120" s="223" t="str">
        <f t="shared" ca="1" si="142"/>
        <v>-1.43119949091988+0.434149619151007i</v>
      </c>
      <c r="DO120" s="223" t="str">
        <f t="shared" ca="1" si="143"/>
        <v>-1.05754855080475+1.05754855080467i</v>
      </c>
      <c r="DP120" s="223" t="str">
        <f t="shared" ca="1" si="144"/>
        <v>-0.434149619151122+1.43119949091984i</v>
      </c>
      <c r="DQ120" s="223" t="str">
        <f t="shared" ca="1" si="145"/>
        <v>0.291776988728521+1.46686197832884i</v>
      </c>
      <c r="DR120" s="223" t="str">
        <f t="shared" ca="1" si="146"/>
        <v>0.948798280765548+1.15611405018476i</v>
      </c>
      <c r="DS120" s="223" t="str">
        <f t="shared" ca="1" si="147"/>
        <v>1.38175377004014+0.572341151410717i</v>
      </c>
      <c r="DT120" s="223" t="str">
        <f t="shared" ca="1" si="148"/>
        <v>1.48839778301815-0.146594386403199i</v>
      </c>
      <c r="DU120" s="223" t="str">
        <f t="shared" ca="1" si="149"/>
        <v>1.24354553926518-0.83091056461688i</v>
      </c>
      <c r="DV120" s="223" t="str">
        <f t="shared" ca="1" si="150"/>
        <v>0.70502072550887-1.31900100501145i</v>
      </c>
      <c r="DW120" s="223" t="str">
        <f t="shared" ca="1" si="151"/>
        <v>-2.60173224895121E-14-1.49559950341603i</v>
      </c>
      <c r="DX120" s="223" t="str">
        <f t="shared" ca="1" si="152"/>
        <v>-0.705020725508915-1.31900100501143i</v>
      </c>
      <c r="DY120" s="223" t="str">
        <f t="shared" ca="1" si="153"/>
        <v>-1.24354553926521-0.830910564616838i</v>
      </c>
      <c r="DZ120" s="223" t="str">
        <f t="shared" ca="1" si="154"/>
        <v>-1.48839778301816-0.146594386403148i</v>
      </c>
      <c r="EA120" s="223" t="str">
        <f t="shared" ca="1" si="155"/>
        <v>-1.38175377004012+0.572341151410766i</v>
      </c>
      <c r="EB120" s="223" t="str">
        <f t="shared" ca="1" si="156"/>
        <v>-0.948798280765623+1.1561140501847i</v>
      </c>
      <c r="EC120" s="223" t="str">
        <f t="shared" ca="1" si="157"/>
        <v>-0.291776988728616+1.46686197832882i</v>
      </c>
      <c r="ED120" s="223" t="str">
        <f t="shared" ca="1" si="158"/>
        <v>0.434149619151029+1.43119949091987i</v>
      </c>
      <c r="EE120" s="223" t="str">
        <f t="shared" ca="1" si="159"/>
        <v>1.05754855080468+1.05754855080473i</v>
      </c>
      <c r="EF120" s="223" t="str">
        <f t="shared" ca="1" si="160"/>
        <v>1.43119949091985+0.4341496191511i</v>
      </c>
      <c r="EG120" s="223" t="str">
        <f t="shared" ca="1" si="161"/>
        <v>1.46686197832883-0.291776988728544i</v>
      </c>
      <c r="EH120" s="223" t="str">
        <f t="shared" ca="1" si="162"/>
        <v>1.15611405018475-0.948798280765566i</v>
      </c>
      <c r="EI120" s="223" t="str">
        <f t="shared" ca="1" si="163"/>
        <v>0.572341151410834-1.38175377004009i</v>
      </c>
      <c r="EJ120" s="223" t="str">
        <f t="shared" ca="1" si="164"/>
        <v>-0.146594386403075-1.48839778301816i</v>
      </c>
      <c r="EK120" s="223" t="str">
        <f t="shared" ca="1" si="165"/>
        <v>-0.830910564616899-1.24354553926517i</v>
      </c>
      <c r="EL120" s="223" t="str">
        <f t="shared" ca="1" si="166"/>
        <v>-1.31900100501146-0.705020725508849i</v>
      </c>
      <c r="EM120" s="223" t="str">
        <f t="shared" ca="1" si="167"/>
        <v>-1.49559950341603+4.94697052963892E-14i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-0.011362961842391-0.270063784579945i</v>
      </c>
      <c r="G121" s="229" t="str">
        <f t="shared" si="173"/>
        <v>-4.52833964141129+3.65806068735398i</v>
      </c>
      <c r="H121" s="229" t="str">
        <f t="shared" si="38"/>
        <v>0.00405820404701421-0.0406972860453761i</v>
      </c>
      <c r="I121" s="229" t="str">
        <f t="shared" si="174"/>
        <v>-0.0342965643500286-0.00457796588439435i</v>
      </c>
      <c r="J121" s="255" t="str">
        <f ca="1">IMPRODUCT(1/N_FFT2,AJ100)</f>
        <v>-0.0355700247174297-0.000179896192967452i</v>
      </c>
      <c r="K121" s="254" t="str">
        <f t="shared" ca="1" si="175"/>
        <v>0.0012191060830193+0.00016900818102189i</v>
      </c>
      <c r="N121" s="246">
        <f t="shared" ca="1" si="176"/>
        <v>5.5044577906057537</v>
      </c>
      <c r="O121" s="223">
        <f t="shared" ca="1" si="39"/>
        <v>-1.4955422093942468</v>
      </c>
      <c r="P121" s="223" t="str">
        <f t="shared" ca="1" si="40"/>
        <v>-1.30125182104792+0.737150051413761i</v>
      </c>
      <c r="Q121" s="223" t="str">
        <f t="shared" ca="1" si="41"/>
        <v>-0.768862353906376+1.28276934046046i</v>
      </c>
      <c r="R121" s="223" t="str">
        <f t="shared" ca="1" si="42"/>
        <v>-0.0367024431264+1.49509178004174i</v>
      </c>
      <c r="S121" s="223" t="str">
        <f t="shared" ca="1" si="43"/>
        <v>0.704993717293988+1.31895047619531i</v>
      </c>
      <c r="T121" s="223" t="str">
        <f t="shared" ca="1" si="44"/>
        <v>1.26351416758816+0.80011152246661i</v>
      </c>
      <c r="U121" s="223" t="str">
        <f t="shared" ca="1" si="45"/>
        <v>1.49374076330602+0.073382778073468i</v>
      </c>
      <c r="V121" s="223" t="str">
        <f t="shared" ca="1" si="46"/>
        <v>1.33585464489457-0.672412721320337i</v>
      </c>
      <c r="W121" s="223" t="str">
        <f t="shared" ca="1" si="47"/>
        <v>0.830878733763816-1.24349790102712i</v>
      </c>
      <c r="X121" s="223" t="str">
        <f t="shared" ca="1" si="48"/>
        <v>0.110018909978969-1.49148997298905i</v>
      </c>
      <c r="Y121" s="223" t="str">
        <f t="shared" ca="1" si="49"/>
        <v>-0.639426689066481-1.35195414470658i</v>
      </c>
      <c r="Z121" s="223" t="str">
        <f t="shared" ca="1" si="50"/>
        <v>-1.2227325978279-0.861145454780349i</v>
      </c>
      <c r="AA121" s="223" t="str">
        <f t="shared" ca="1" si="51"/>
        <v>-1.48834076488275-0.14658877060697i</v>
      </c>
      <c r="AB121" s="223" t="str">
        <f t="shared" ca="1" si="52"/>
        <v>-1.36723927789463+0.606055490084849i</v>
      </c>
      <c r="AC121" s="223" t="str">
        <f t="shared" ca="1" si="53"/>
        <v>-0.890893453975225+1.20123076623267i</v>
      </c>
      <c r="AD121" s="223" t="str">
        <f t="shared" ca="1" si="54"/>
        <v>-0.18307033164088+1.48429503595233i</v>
      </c>
      <c r="AE121" s="223" t="str">
        <f t="shared" ca="1" si="55"/>
        <v>0.572319225937863+1.38170083726605i</v>
      </c>
      <c r="AF121" s="223" t="str">
        <f t="shared" ca="1" si="56"/>
        <v>1.17900535814075+0.920104812266091i</v>
      </c>
      <c r="AG121" s="223" t="str">
        <f t="shared" ca="1" si="57"/>
        <v>1.47935522319362+0.219441617952435i</v>
      </c>
      <c r="AH121" s="223" t="str">
        <f t="shared" ca="1" si="58"/>
        <v>1.39533011171823-0.538238218089553i</v>
      </c>
      <c r="AI121" s="223" t="str">
        <f t="shared" ca="1" si="59"/>
        <v>0.94876193382298-1.15606976130695i</v>
      </c>
      <c r="AJ121" s="223" t="str">
        <f t="shared" ca="1" si="60"/>
        <v>0.255680720838772-1.47352430216512i</v>
      </c>
      <c r="AK121" s="223" t="str">
        <f t="shared" ca="1" si="61"/>
        <v>-0.50383299566476-1.40811889148584i</v>
      </c>
      <c r="AL121" s="223" t="str">
        <f t="shared" ca="1" si="62"/>
        <v>-1.13243779127714-0.976847556667453i</v>
      </c>
      <c r="AM121" s="223" t="str">
        <f t="shared" ca="1" si="63"/>
        <v>-1.4668057851956-0.291765811219452i</v>
      </c>
      <c r="AN121" s="223" t="str">
        <f t="shared" ca="1" si="64"/>
        <v>-1.4200594730862+0.469124283082809i</v>
      </c>
      <c r="AO121" s="223" t="str">
        <f t="shared" ca="1" si="65"/>
        <v>-1.00434476307036+1.10812368306655i</v>
      </c>
      <c r="AP121" s="223" t="str">
        <f t="shared" ca="1" si="66"/>
        <v>-0.32767515278528+1.45920371926848i</v>
      </c>
      <c r="AQ121" s="223" t="str">
        <f t="shared" ca="1" si="67"/>
        <v>0.434132987574417+1.43114466395942i</v>
      </c>
      <c r="AR121" s="223" t="str">
        <f t="shared" ca="1" si="68"/>
        <v>0.434132987574417+1.43114466395942i</v>
      </c>
      <c r="AS121" s="223" t="str">
        <f t="shared" ca="1" si="69"/>
        <v>1.45072268358405+0.363387115091487i</v>
      </c>
      <c r="AT121" s="223" t="str">
        <f t="shared" ca="1" si="70"/>
        <v>1.44136778680102-0.398880186587584i</v>
      </c>
      <c r="AU121" s="223" t="str">
        <f t="shared" ca="1" si="71"/>
        <v>1.0575080378134-1.05750803781337i</v>
      </c>
      <c r="AV121" s="223" t="str">
        <f t="shared" ca="1" si="72"/>
        <v>0.398880186587624-1.44136778680101i</v>
      </c>
      <c r="AW121" s="223" t="str">
        <f t="shared" ca="1" si="73"/>
        <v>-0.363387115091588-1.45072268358403i</v>
      </c>
      <c r="AX121" s="223" t="str">
        <f t="shared" ca="1" si="74"/>
        <v>-1.03123698974294-1.08314208258462i</v>
      </c>
      <c r="AY121" s="223" t="str">
        <f t="shared" ca="1" si="75"/>
        <v>-1.43114466395941-0.434132987574459i</v>
      </c>
      <c r="AZ121" s="223" t="str">
        <f t="shared" ca="1" si="76"/>
        <v>-1.45920371926849+0.327675152785237i</v>
      </c>
      <c r="BA121" s="223" t="str">
        <f t="shared" ca="1" si="77"/>
        <v>-1.10812368306647+1.00434476307044i</v>
      </c>
      <c r="BB121" s="223" t="str">
        <f t="shared" ca="1" si="78"/>
        <v>-0.469124283082853+1.42005947308619i</v>
      </c>
      <c r="BC121" s="223" t="str">
        <f t="shared" ca="1" si="79"/>
        <v>0.29176581121941+1.46680578519561i</v>
      </c>
      <c r="BD121" s="223" t="str">
        <f t="shared" ca="1" si="80"/>
        <v>0.976847556667418+1.13243779127717i</v>
      </c>
      <c r="BE121" s="223" t="str">
        <f t="shared" ca="1" si="81"/>
        <v>1.40811889148587+0.503832995664661i</v>
      </c>
      <c r="BF121" s="223" t="str">
        <f t="shared" ca="1" si="82"/>
        <v>1.47352430216512-0.255680720838731i</v>
      </c>
      <c r="BG121" s="223" t="str">
        <f t="shared" ca="1" si="83"/>
        <v>1.15606976130698-0.948761933822946i</v>
      </c>
      <c r="BH121" s="223" t="str">
        <f t="shared" ca="1" si="84"/>
        <v>0.538238218089553-1.39533011171823i</v>
      </c>
      <c r="BI121" s="223" t="str">
        <f t="shared" ca="1" si="85"/>
        <v>-0.219441617952483-1.47935522319361i</v>
      </c>
      <c r="BJ121" s="223" t="str">
        <f t="shared" ca="1" si="86"/>
        <v>-0.920104812266032-1.1790053581408i</v>
      </c>
      <c r="BK121" s="223" t="str">
        <f t="shared" ca="1" si="87"/>
        <v>-1.38170083726604-0.572319225937889i</v>
      </c>
      <c r="BL121" s="223" t="str">
        <f t="shared" ca="1" si="88"/>
        <v>-1.48429503595233+0.183070331640879i</v>
      </c>
      <c r="BM121" s="223" t="str">
        <f t="shared" ca="1" si="89"/>
        <v>-1.20123076623264+0.890893453975262i</v>
      </c>
      <c r="BN121" s="223" t="str">
        <f t="shared" ca="1" si="90"/>
        <v>-0.606055490084915+1.3672392778946i</v>
      </c>
      <c r="BO121" s="223" t="str">
        <f t="shared" ca="1" si="91"/>
        <v>0.146588770606941+1.48834076488275i</v>
      </c>
      <c r="BP121" s="223" t="str">
        <f t="shared" ca="1" si="92"/>
        <v>0.861145454780351+1.2227325978279i</v>
      </c>
      <c r="BQ121" s="223" t="str">
        <f t="shared" ca="1" si="93"/>
        <v>1.3519541447066+0.639426689066452i</v>
      </c>
      <c r="BR121" s="223" t="str">
        <f t="shared" ca="1" si="94"/>
        <v>1.49148997298905-0.110018909978895i</v>
      </c>
      <c r="BS121" s="223" t="str">
        <f t="shared" ca="1" si="95"/>
        <v>1.24349790102715-0.830878733763782i</v>
      </c>
      <c r="BT121" s="223" t="str">
        <f t="shared" ca="1" si="96"/>
        <v>0.672412721320339-1.33585464489457i</v>
      </c>
      <c r="BU121" s="223" t="str">
        <f t="shared" ca="1" si="97"/>
        <v>-0.0733827780734992-1.49374076330602i</v>
      </c>
      <c r="BV121" s="223" t="str">
        <f t="shared" ca="1" si="98"/>
        <v>-0.800111522466675-1.26351416758811i</v>
      </c>
      <c r="BW121" s="223" t="str">
        <f t="shared" ca="1" si="99"/>
        <v>-1.31895047619529-0.704993717294027i</v>
      </c>
      <c r="BX121" s="223" t="str">
        <f t="shared" ca="1" si="100"/>
        <v>-1.49509178004174+0.0367024431264021i</v>
      </c>
      <c r="BY121" s="223" t="str">
        <f t="shared" ca="1" si="101"/>
        <v>-1.28276934046044+0.768862353906406i</v>
      </c>
      <c r="BZ121" s="223" t="str">
        <f t="shared" ca="1" si="102"/>
        <v>-0.737150051413701+1.30125182104795i</v>
      </c>
      <c r="CA121" s="223" t="str">
        <f t="shared" ca="1" si="103"/>
        <v>-4.17731237724829E-14+1.49554220939425i</v>
      </c>
      <c r="CB121" s="223" t="str">
        <f t="shared" ca="1" si="104"/>
        <v>0.737150051413758+1.30125182104792i</v>
      </c>
      <c r="CC121" s="223" t="str">
        <f t="shared" ca="1" si="105"/>
        <v>1.28276934046048+0.768862353906345i</v>
      </c>
      <c r="CD121" s="223" t="str">
        <f t="shared" ca="1" si="106"/>
        <v>1.49509178004174+0.0367024431263421i</v>
      </c>
      <c r="CE121" s="223" t="str">
        <f t="shared" ca="1" si="107"/>
        <v>1.31895047619533-0.704993717293949i</v>
      </c>
      <c r="CF121" s="223" t="str">
        <f t="shared" ca="1" si="108"/>
        <v>0.80011152246662-1.26351416758815i</v>
      </c>
      <c r="CG121" s="223" t="str">
        <f t="shared" ca="1" si="109"/>
        <v>0.0733827780734342-1.49374076330602i</v>
      </c>
      <c r="CH121" s="223" t="str">
        <f t="shared" ca="1" si="110"/>
        <v>-0.672412721320397-1.33585464489454i</v>
      </c>
      <c r="CI121" s="223" t="str">
        <f t="shared" ca="1" si="111"/>
        <v>-1.2434979010271-0.830878733763855i</v>
      </c>
      <c r="CJ121" s="223" t="str">
        <f t="shared" ca="1" si="112"/>
        <v>-1.49148997298905-0.110018909978984i</v>
      </c>
      <c r="CK121" s="223" t="str">
        <f t="shared" ca="1" si="113"/>
        <v>-1.35195414470657+0.63942668906651i</v>
      </c>
      <c r="CL121" s="223" t="str">
        <f t="shared" ca="1" si="114"/>
        <v>-0.861145454780298+1.22273259782794i</v>
      </c>
      <c r="CM121" s="223" t="str">
        <f t="shared" ca="1" si="115"/>
        <v>-0.146588770607024+1.48834076488274i</v>
      </c>
      <c r="CN121" s="223" t="str">
        <f t="shared" ca="1" si="116"/>
        <v>0.606055490084833+1.36723927789464i</v>
      </c>
      <c r="CO121" s="223" t="str">
        <f t="shared" ca="1" si="117"/>
        <v>1.20123076623267+0.890893453975214i</v>
      </c>
      <c r="CP121" s="223" t="str">
        <f t="shared" ca="1" si="118"/>
        <v>1.48429503595234+0.18307033164082i</v>
      </c>
      <c r="CQ121" s="223" t="str">
        <f t="shared" ca="1" si="119"/>
        <v>1.38170083726607-0.572319225937813i</v>
      </c>
      <c r="CR121" s="223" t="str">
        <f t="shared" ca="1" si="120"/>
        <v>0.920104812266098-1.17900535814075i</v>
      </c>
      <c r="CS121" s="223" t="str">
        <f t="shared" ca="1" si="121"/>
        <v>0.219441617952423-1.47935522319362i</v>
      </c>
      <c r="CT121" s="223" t="str">
        <f t="shared" ca="1" si="122"/>
        <v>-0.538238218089608-1.39533011171821i</v>
      </c>
      <c r="CU121" s="223" t="str">
        <f t="shared" ca="1" si="123"/>
        <v>-1.15606976130692-0.948761933823015i</v>
      </c>
      <c r="CV121" s="223" t="str">
        <f t="shared" ca="1" si="124"/>
        <v>-1.47352430216511-0.255680720838813i</v>
      </c>
      <c r="CW121" s="223" t="str">
        <f t="shared" ca="1" si="125"/>
        <v>-1.40811889148585+0.503832995664723i</v>
      </c>
      <c r="CX121" s="223" t="str">
        <f t="shared" ca="1" si="126"/>
        <v>-0.976847556667368+1.13243779127722i</v>
      </c>
      <c r="CY121" s="223" t="str">
        <f t="shared" ca="1" si="127"/>
        <v>-0.291765811219496+1.46680578519559i</v>
      </c>
      <c r="CZ121" s="223" t="str">
        <f t="shared" ca="1" si="128"/>
        <v>0.469124283082768+1.42005947308622i</v>
      </c>
      <c r="DA121" s="223" t="str">
        <f t="shared" ca="1" si="129"/>
        <v>1.10812368306652+1.00434476307039i</v>
      </c>
      <c r="DB121" s="223" t="str">
        <f t="shared" ca="1" si="130"/>
        <v>1.4592037192685+0.327675152785172i</v>
      </c>
      <c r="DC121" s="223" t="str">
        <f t="shared" ca="1" si="131"/>
        <v>1.43114466395944-0.43413298757438i</v>
      </c>
      <c r="DD121" s="223" t="str">
        <f t="shared" ca="1" si="132"/>
        <v>1.03123698974301-1.08314208258455i</v>
      </c>
      <c r="DE121" s="223" t="str">
        <f t="shared" ca="1" si="133"/>
        <v>0.36338711509153-1.45072268358404i</v>
      </c>
      <c r="DF121" s="223" t="str">
        <f t="shared" ca="1" si="134"/>
        <v>-0.398880186587687-1.44136778680099i</v>
      </c>
      <c r="DG121" s="223" t="str">
        <f t="shared" ca="1" si="135"/>
        <v>-1.05750803781334-1.05750803781343i</v>
      </c>
      <c r="DH121" s="223" t="str">
        <f t="shared" ca="1" si="136"/>
        <v>-1.441367786801-0.398880186587665i</v>
      </c>
      <c r="DI121" s="223" t="str">
        <f t="shared" ca="1" si="137"/>
        <v>-1.45072268358404+0.363387115091542i</v>
      </c>
      <c r="DJ121" s="223" t="str">
        <f t="shared" ca="1" si="138"/>
        <v>-1.08314208258455+1.03123698974302i</v>
      </c>
      <c r="DK121" s="223" t="str">
        <f t="shared" ca="1" si="139"/>
        <v>-0.4341329875745+1.4311446639594i</v>
      </c>
      <c r="DL121" s="223" t="str">
        <f t="shared" ca="1" si="140"/>
        <v>0.327675152785196+1.4592037192685i</v>
      </c>
      <c r="DM121" s="223" t="str">
        <f t="shared" ca="1" si="141"/>
        <v>1.00434476307041+1.1081236830665i</v>
      </c>
      <c r="DN121" s="223" t="str">
        <f t="shared" ca="1" si="142"/>
        <v>1.42005947308622+0.469124283082756i</v>
      </c>
      <c r="DO121" s="223" t="str">
        <f t="shared" ca="1" si="143"/>
        <v>1.46680578519562-0.291765811219363i</v>
      </c>
      <c r="DP121" s="223" t="str">
        <f t="shared" ca="1" si="144"/>
        <v>1.1324377912772-0.976847556667386i</v>
      </c>
      <c r="DQ121" s="223" t="str">
        <f t="shared" ca="1" si="145"/>
        <v>0.503832995664702-1.40811889148586i</v>
      </c>
      <c r="DR121" s="223" t="str">
        <f t="shared" ca="1" si="146"/>
        <v>-0.255680720838836-1.4735243021651i</v>
      </c>
      <c r="DS121" s="223" t="str">
        <f t="shared" ca="1" si="147"/>
        <v>-0.94876193382291-1.15606976130701i</v>
      </c>
      <c r="DT121" s="223" t="str">
        <f t="shared" ca="1" si="148"/>
        <v>-1.39533011171821-0.538238218089596i</v>
      </c>
      <c r="DU121" s="223" t="str">
        <f t="shared" ca="1" si="149"/>
        <v>-1.47935522319362+0.219441617952437i</v>
      </c>
      <c r="DV121" s="223" t="str">
        <f t="shared" ca="1" si="150"/>
        <v>-1.17900535814073+0.920104812266116i</v>
      </c>
      <c r="DW121" s="223" t="str">
        <f t="shared" ca="1" si="151"/>
        <v>-0.57231922593779+1.38170083726608i</v>
      </c>
      <c r="DX121" s="223" t="str">
        <f t="shared" ca="1" si="152"/>
        <v>0.183070331640843+1.48429503595233i</v>
      </c>
      <c r="DY121" s="223" t="str">
        <f t="shared" ca="1" si="153"/>
        <v>0.890893453975225+1.20123076623267i</v>
      </c>
      <c r="DZ121" s="223" t="str">
        <f t="shared" ca="1" si="154"/>
        <v>1.36723927789465+0.606055490084821i</v>
      </c>
      <c r="EA121" s="223" t="str">
        <f t="shared" ca="1" si="155"/>
        <v>1.48834076488275-0.146588770606899i</v>
      </c>
      <c r="EB121" s="223" t="str">
        <f t="shared" ca="1" si="156"/>
        <v>1.22273259782792-0.861145454780316i</v>
      </c>
      <c r="EC121" s="223" t="str">
        <f t="shared" ca="1" si="157"/>
        <v>0.639426689066489-1.35195414470658i</v>
      </c>
      <c r="ED121" s="223" t="str">
        <f t="shared" ca="1" si="158"/>
        <v>-0.110018909978997-1.49148997298904i</v>
      </c>
      <c r="EE121" s="223" t="str">
        <f t="shared" ca="1" si="159"/>
        <v>-0.830878733763743-1.24349790102717i</v>
      </c>
      <c r="EF121" s="223" t="str">
        <f t="shared" ca="1" si="160"/>
        <v>-1.33585464489455-0.672412721320376i</v>
      </c>
      <c r="EG121" s="223" t="str">
        <f t="shared" ca="1" si="161"/>
        <v>-1.49374076330602+0.0733827780734575i</v>
      </c>
      <c r="EH121" s="223" t="str">
        <f t="shared" ca="1" si="162"/>
        <v>-1.26351416758814+0.800111522466639i</v>
      </c>
      <c r="EI121" s="223" t="str">
        <f t="shared" ca="1" si="163"/>
        <v>-0.704993717293929+1.31895047619534i</v>
      </c>
      <c r="EJ121" s="223" t="str">
        <f t="shared" ca="1" si="164"/>
        <v>0.036702443126355+1.49509178004174i</v>
      </c>
      <c r="EK121" s="223" t="str">
        <f t="shared" ca="1" si="165"/>
        <v>0.768862353906366+1.28276934046047i</v>
      </c>
      <c r="EL121" s="223" t="str">
        <f t="shared" ca="1" si="166"/>
        <v>1.30125182104793+0.737150051413737i</v>
      </c>
      <c r="EM121" s="223" t="str">
        <f t="shared" ca="1" si="167"/>
        <v>1.49554220939425-6.5224283862111E-14i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-0.0125506182973532-0.25751875390802i</v>
      </c>
      <c r="G122" s="229" t="str">
        <f t="shared" si="173"/>
        <v>-4.36740059273731+3.71626476374519i</v>
      </c>
      <c r="H122" s="229" t="str">
        <f t="shared" si="38"/>
        <v>0.00387427599726404-0.0388561498190007i</v>
      </c>
      <c r="I122" s="229" t="str">
        <f t="shared" si="174"/>
        <v>-0.0359993863101313-0.00398854998248656i</v>
      </c>
      <c r="J122" s="255" t="str">
        <f ca="1">IMPRODUCT(1/N_FFT2,AK100)</f>
        <v>0.0054842419181357+3.59456646627015E-06i</v>
      </c>
      <c r="K122" s="254" t="str">
        <f t="shared" ca="1" si="175"/>
        <v>-0.000197415006321166-0.0000220035751933689i</v>
      </c>
      <c r="N122" s="246">
        <f t="shared" ca="1" si="176"/>
        <v>5.5045193157120842</v>
      </c>
      <c r="O122" s="223">
        <f t="shared" ca="1" si="39"/>
        <v>-1.4954806842879154</v>
      </c>
      <c r="P122" s="223" t="str">
        <f t="shared" ca="1" si="40"/>
        <v>-1.28271656861653+0.768830723680375i</v>
      </c>
      <c r="Q122" s="223" t="str">
        <f t="shared" ca="1" si="41"/>
        <v>-0.704964714559635+1.31889621589574i</v>
      </c>
      <c r="R122" s="223" t="str">
        <f t="shared" ca="1" si="42"/>
        <v>0.073379759179588+1.49367931230937i</v>
      </c>
      <c r="S122" s="223" t="str">
        <f t="shared" ca="1" si="43"/>
        <v>0.830844552246148+1.24344674477082i</v>
      </c>
      <c r="T122" s="223" t="str">
        <f t="shared" ca="1" si="44"/>
        <v>1.3518985266692+0.6394003836939i</v>
      </c>
      <c r="U122" s="223" t="str">
        <f t="shared" ca="1" si="45"/>
        <v>1.48827953603662-0.146582740091989i</v>
      </c>
      <c r="V122" s="223" t="str">
        <f t="shared" ca="1" si="46"/>
        <v>1.20118134880388-0.890856803512179i</v>
      </c>
      <c r="W122" s="223" t="str">
        <f t="shared" ca="1" si="47"/>
        <v>0.572295681298986-1.38164399547958i</v>
      </c>
      <c r="X122" s="223" t="str">
        <f t="shared" ca="1" si="48"/>
        <v>-0.219432590344392-1.47929436400366i</v>
      </c>
      <c r="Y122" s="223" t="str">
        <f t="shared" ca="1" si="49"/>
        <v>-0.94872290270871-1.15602220175661i</v>
      </c>
      <c r="Z122" s="223" t="str">
        <f t="shared" ca="1" si="50"/>
        <v>-1.40806096288713-0.503812268480656i</v>
      </c>
      <c r="AA122" s="223" t="str">
        <f t="shared" ca="1" si="51"/>
        <v>-1.46674544227694+0.291753808266632i</v>
      </c>
      <c r="AB122" s="223" t="str">
        <f t="shared" ca="1" si="52"/>
        <v>-1.10807809596973+1.0043034453343i</v>
      </c>
      <c r="AC122" s="223" t="str">
        <f t="shared" ca="1" si="53"/>
        <v>-0.434115127778801+1.43108578810351i</v>
      </c>
      <c r="AD122" s="223" t="str">
        <f t="shared" ca="1" si="54"/>
        <v>0.363372165710125+1.45066300230804i</v>
      </c>
      <c r="AE122" s="223" t="str">
        <f t="shared" ca="1" si="55"/>
        <v>1.05746453299348+1.05746453299348i</v>
      </c>
      <c r="AF122" s="223" t="str">
        <f t="shared" ca="1" si="56"/>
        <v>1.45066300230804+0.363372165710131i</v>
      </c>
      <c r="AG122" s="223" t="str">
        <f t="shared" ca="1" si="57"/>
        <v>1.43108578810351-0.434115127778795i</v>
      </c>
      <c r="AH122" s="223" t="str">
        <f t="shared" ca="1" si="58"/>
        <v>1.00430344533426-1.10807809596977i</v>
      </c>
      <c r="AI122" s="223" t="str">
        <f t="shared" ca="1" si="59"/>
        <v>0.29175380826665-1.46674544227693i</v>
      </c>
      <c r="AJ122" s="223" t="str">
        <f t="shared" ca="1" si="60"/>
        <v>-0.503812268480708-1.40806096288711i</v>
      </c>
      <c r="AK122" s="223" t="str">
        <f t="shared" ca="1" si="61"/>
        <v>-1.15602220175661-0.948722902708713i</v>
      </c>
      <c r="AL122" s="223" t="str">
        <f t="shared" ca="1" si="62"/>
        <v>-1.47929436400365-0.219432590344472i</v>
      </c>
      <c r="AM122" s="223" t="str">
        <f t="shared" ca="1" si="63"/>
        <v>-1.38164399547958+0.572295681298997i</v>
      </c>
      <c r="AN122" s="223" t="str">
        <f t="shared" ca="1" si="64"/>
        <v>-0.890856803512231+1.20118134880384i</v>
      </c>
      <c r="AO122" s="223" t="str">
        <f t="shared" ca="1" si="65"/>
        <v>-0.146582740091978+1.48827953603662i</v>
      </c>
      <c r="AP122" s="223" t="str">
        <f t="shared" ca="1" si="66"/>
        <v>0.639400383693855+1.35189852666922i</v>
      </c>
      <c r="AQ122" s="223" t="str">
        <f t="shared" ca="1" si="67"/>
        <v>1.24344674477083+0.830844552246127i</v>
      </c>
      <c r="AR122" s="223" t="str">
        <f t="shared" ca="1" si="68"/>
        <v>1.24344674477083+0.830844552246127i</v>
      </c>
      <c r="AS122" s="223" t="str">
        <f t="shared" ca="1" si="69"/>
        <v>1.31889621589572-0.704964714559673i</v>
      </c>
      <c r="AT122" s="223" t="str">
        <f t="shared" ca="1" si="70"/>
        <v>0.768830723680396-1.28271656861652i</v>
      </c>
      <c r="AU122" s="223" t="str">
        <f t="shared" ca="1" si="71"/>
        <v>-5.47789519589063E-14-1.49548068428792i</v>
      </c>
      <c r="AV122" s="223" t="str">
        <f t="shared" ca="1" si="72"/>
        <v>-0.768830723680361-1.28271656861654i</v>
      </c>
      <c r="AW122" s="223" t="str">
        <f t="shared" ca="1" si="73"/>
        <v>-1.31889621589577-0.704964714559571i</v>
      </c>
      <c r="AX122" s="223" t="str">
        <f t="shared" ca="1" si="74"/>
        <v>-1.49367931230937+0.073379759179585i</v>
      </c>
      <c r="AY122" s="223" t="str">
        <f t="shared" ca="1" si="75"/>
        <v>-1.24344674477086+0.830844552246094i</v>
      </c>
      <c r="AZ122" s="223" t="str">
        <f t="shared" ca="1" si="76"/>
        <v>-0.639400383693891+1.3518985266692i</v>
      </c>
      <c r="BA122" s="223" t="str">
        <f t="shared" ca="1" si="77"/>
        <v>0.146582740091939+1.48827953603663i</v>
      </c>
      <c r="BB122" s="223" t="str">
        <f t="shared" ca="1" si="78"/>
        <v>0.890856803512201+1.20118134880387i</v>
      </c>
      <c r="BC122" s="223" t="str">
        <f t="shared" ca="1" si="79"/>
        <v>1.38164399547956+0.572295681299032i</v>
      </c>
      <c r="BD122" s="223" t="str">
        <f t="shared" ca="1" si="80"/>
        <v>1.47929436400366-0.219432590344433i</v>
      </c>
      <c r="BE122" s="223" t="str">
        <f t="shared" ca="1" si="81"/>
        <v>1.15602220175664-0.948722902708682i</v>
      </c>
      <c r="BF122" s="223" t="str">
        <f t="shared" ca="1" si="82"/>
        <v>0.503812268480602-1.40806096288715i</v>
      </c>
      <c r="BG122" s="223" t="str">
        <f t="shared" ca="1" si="83"/>
        <v>-0.291753808266614-1.46674544227694i</v>
      </c>
      <c r="BH122" s="223" t="str">
        <f t="shared" ca="1" si="84"/>
        <v>-1.00430344533434-1.10807809596969i</v>
      </c>
      <c r="BI122" s="223" t="str">
        <f t="shared" ca="1" si="85"/>
        <v>-1.43108578810351-0.434115127778805i</v>
      </c>
      <c r="BJ122" s="223" t="str">
        <f t="shared" ca="1" si="86"/>
        <v>-1.45066300230806+0.363372165710062i</v>
      </c>
      <c r="BK122" s="223" t="str">
        <f t="shared" ca="1" si="87"/>
        <v>-1.05746453299348+1.05746453299349i</v>
      </c>
      <c r="BL122" s="223" t="str">
        <f t="shared" ca="1" si="88"/>
        <v>-0.363372165710191+1.45066300230803i</v>
      </c>
      <c r="BM122" s="223" t="str">
        <f t="shared" ca="1" si="89"/>
        <v>0.43411512777882+1.43108578810351i</v>
      </c>
      <c r="BN122" s="223" t="str">
        <f t="shared" ca="1" si="90"/>
        <v>1.1080780959697+1.00430344533433i</v>
      </c>
      <c r="BO122" s="223" t="str">
        <f t="shared" ca="1" si="91"/>
        <v>1.46674544227694+0.291753808266593i</v>
      </c>
      <c r="BP122" s="223" t="str">
        <f t="shared" ca="1" si="92"/>
        <v>1.40806096288714-0.503812268480623i</v>
      </c>
      <c r="BQ122" s="223" t="str">
        <f t="shared" ca="1" si="93"/>
        <v>0.94872290270867-1.15602220175665i</v>
      </c>
      <c r="BR122" s="223" t="str">
        <f t="shared" ca="1" si="94"/>
        <v>0.219432590344416-1.47929436400366i</v>
      </c>
      <c r="BS122" s="223" t="str">
        <f t="shared" ca="1" si="95"/>
        <v>-0.572295681299045-1.38164399547956i</v>
      </c>
      <c r="BT122" s="223" t="str">
        <f t="shared" ca="1" si="96"/>
        <v>-1.20118134880388-0.890856803512185i</v>
      </c>
      <c r="BU122" s="223" t="str">
        <f t="shared" ca="1" si="97"/>
        <v>-1.48827953603663-0.146582740091923i</v>
      </c>
      <c r="BV122" s="223" t="str">
        <f t="shared" ca="1" si="98"/>
        <v>-1.35189852666919+0.639400383693905i</v>
      </c>
      <c r="BW122" s="223" t="str">
        <f t="shared" ca="1" si="99"/>
        <v>-0.830844552246202+1.24344674477078i</v>
      </c>
      <c r="BX122" s="223" t="str">
        <f t="shared" ca="1" si="100"/>
        <v>-0.0733797591795694+1.49367931230937i</v>
      </c>
      <c r="BY122" s="223" t="str">
        <f t="shared" ca="1" si="101"/>
        <v>0.704964714559589+1.31889621589577i</v>
      </c>
      <c r="BZ122" s="223" t="str">
        <f t="shared" ca="1" si="102"/>
        <v>1.28271656861655+0.768830723680343i</v>
      </c>
      <c r="CA122" s="223" t="str">
        <f t="shared" ca="1" si="103"/>
        <v>1.49548068428792+3.92065072188324E-14i</v>
      </c>
      <c r="CB122" s="223" t="str">
        <f t="shared" ca="1" si="104"/>
        <v>1.28271656861651-0.768830723680414i</v>
      </c>
      <c r="CC122" s="223" t="str">
        <f t="shared" ca="1" si="105"/>
        <v>0.704964714559659-1.31889621589573i</v>
      </c>
      <c r="CD122" s="223" t="str">
        <f t="shared" ca="1" si="106"/>
        <v>-0.0733797591796397-1.49367931230937i</v>
      </c>
      <c r="CE122" s="223" t="str">
        <f t="shared" ca="1" si="107"/>
        <v>-0.830844552246145-1.24344674477082i</v>
      </c>
      <c r="CF122" s="223" t="str">
        <f t="shared" ca="1" si="108"/>
        <v>-1.35189852666922-0.639400383693842i</v>
      </c>
      <c r="CG122" s="223" t="str">
        <f t="shared" ca="1" si="109"/>
        <v>-1.48827953603662+0.146582740091998i</v>
      </c>
      <c r="CH122" s="223" t="str">
        <f t="shared" ca="1" si="110"/>
        <v>-1.20118134880393+0.890856803512122i</v>
      </c>
      <c r="CI122" s="223" t="str">
        <f t="shared" ca="1" si="111"/>
        <v>-0.572295681298981+1.38164399547958i</v>
      </c>
      <c r="CJ122" s="223" t="str">
        <f t="shared" ca="1" si="112"/>
        <v>0.219432590344344+1.47929436400367i</v>
      </c>
      <c r="CK122" s="223" t="str">
        <f t="shared" ca="1" si="113"/>
        <v>0.948722902708725+1.1560222017566i</v>
      </c>
      <c r="CL122" s="223" t="str">
        <f t="shared" ca="1" si="114"/>
        <v>1.40806096288712+0.503812268480691i</v>
      </c>
      <c r="CM122" s="223" t="str">
        <f t="shared" ca="1" si="115"/>
        <v>1.46674544227693-0.291753808266662i</v>
      </c>
      <c r="CN122" s="223" t="str">
        <f t="shared" ca="1" si="116"/>
        <v>1.10807809596976-1.00430344533427i</v>
      </c>
      <c r="CO122" s="223" t="str">
        <f t="shared" ca="1" si="117"/>
        <v>0.434115127778747-1.43108578810353i</v>
      </c>
      <c r="CP122" s="223" t="str">
        <f t="shared" ca="1" si="118"/>
        <v>-0.363372165710115-1.45066300230805i</v>
      </c>
      <c r="CQ122" s="223" t="str">
        <f t="shared" ca="1" si="119"/>
        <v>-1.05746453299353-1.05746453299344i</v>
      </c>
      <c r="CR122" s="223" t="str">
        <f t="shared" ca="1" si="120"/>
        <v>-1.45066300230804-0.363372165710143i</v>
      </c>
      <c r="CS122" s="223" t="str">
        <f t="shared" ca="1" si="121"/>
        <v>-1.43108578810353+0.434115127778731i</v>
      </c>
      <c r="CT122" s="223" t="str">
        <f t="shared" ca="1" si="122"/>
        <v>-1.00430344533429+1.10807809596974i</v>
      </c>
      <c r="CU122" s="223" t="str">
        <f t="shared" ca="1" si="123"/>
        <v>-0.29175380826669+1.46674544227693i</v>
      </c>
      <c r="CV122" s="223" t="str">
        <f t="shared" ca="1" si="124"/>
        <v>0.503812268480674+1.40806096288712i</v>
      </c>
      <c r="CW122" s="223" t="str">
        <f t="shared" ca="1" si="125"/>
        <v>1.15602220175659+0.948722902708739i</v>
      </c>
      <c r="CX122" s="223" t="str">
        <f t="shared" ca="1" si="126"/>
        <v>1.47929436400367+0.219432590344362i</v>
      </c>
      <c r="CY122" s="223" t="str">
        <f t="shared" ca="1" si="127"/>
        <v>1.38164399547959-0.572295681298963i</v>
      </c>
      <c r="CZ122" s="223" t="str">
        <f t="shared" ca="1" si="128"/>
        <v>0.890856803512145-1.20118134880391i</v>
      </c>
      <c r="DA122" s="223" t="str">
        <f t="shared" ca="1" si="129"/>
        <v>0.146582740092017-1.48827953603662i</v>
      </c>
      <c r="DB122" s="223" t="str">
        <f t="shared" ca="1" si="130"/>
        <v>-0.63940038369396-1.35189852666917i</v>
      </c>
      <c r="DC122" s="223" t="str">
        <f t="shared" ca="1" si="131"/>
        <v>-1.24344674477081-0.83084455224616i</v>
      </c>
      <c r="DD122" s="223" t="str">
        <f t="shared" ca="1" si="132"/>
        <v>-1.49367931230937-0.073379759179658i</v>
      </c>
      <c r="DE122" s="223" t="str">
        <f t="shared" ca="1" si="133"/>
        <v>-1.31889621589574+0.704964714559634i</v>
      </c>
      <c r="DF122" s="223" t="str">
        <f t="shared" ca="1" si="134"/>
        <v>-0.768830723680428+1.2827165686165i</v>
      </c>
      <c r="DG122" s="223" t="str">
        <f t="shared" ca="1" si="135"/>
        <v>2.08854594235255E-14+1.49548068428792i</v>
      </c>
      <c r="DH122" s="223" t="str">
        <f t="shared" ca="1" si="136"/>
        <v>0.768830723680328+1.28271656861656i</v>
      </c>
      <c r="DI122" s="223" t="str">
        <f t="shared" ca="1" si="137"/>
        <v>1.31889621589576+0.704964714559605i</v>
      </c>
      <c r="DJ122" s="223" t="str">
        <f t="shared" ca="1" si="138"/>
        <v>1.49367931230937-0.0733797591795404i</v>
      </c>
      <c r="DK122" s="223" t="str">
        <f t="shared" ca="1" si="139"/>
        <v>1.2434467447708-0.830844552246185i</v>
      </c>
      <c r="DL122" s="223" t="str">
        <f t="shared" ca="1" si="140"/>
        <v>0.639400383693923-1.35189852666919i</v>
      </c>
      <c r="DM122" s="223" t="str">
        <f t="shared" ca="1" si="141"/>
        <v>-0.146582740092048-1.48827953603661i</v>
      </c>
      <c r="DN122" s="223" t="str">
        <f t="shared" ca="1" si="142"/>
        <v>-0.89085680351217-1.20118134880389i</v>
      </c>
      <c r="DO122" s="223" t="str">
        <f t="shared" ca="1" si="143"/>
        <v>-1.38164399547961-0.572295681298926i</v>
      </c>
      <c r="DP122" s="223" t="str">
        <f t="shared" ca="1" si="144"/>
        <v>-1.47929436400366+0.219432590344394i</v>
      </c>
      <c r="DQ122" s="223" t="str">
        <f t="shared" ca="1" si="145"/>
        <v>-1.15602220175666+0.948722902708656i</v>
      </c>
      <c r="DR122" s="223" t="str">
        <f t="shared" ca="1" si="146"/>
        <v>-0.503812268480644+1.40806096288713i</v>
      </c>
      <c r="DS122" s="223" t="str">
        <f t="shared" ca="1" si="147"/>
        <v>0.291753808266575+1.46674544227695i</v>
      </c>
      <c r="DT122" s="223" t="str">
        <f t="shared" ca="1" si="148"/>
        <v>1.00430344533432+1.10807809596972i</v>
      </c>
      <c r="DU122" s="223" t="str">
        <f t="shared" ca="1" si="149"/>
        <v>1.4310857881035+0.434115127778843i</v>
      </c>
      <c r="DV122" s="223" t="str">
        <f t="shared" ca="1" si="150"/>
        <v>1.45066300230803-0.363372165710173i</v>
      </c>
      <c r="DW122" s="223" t="str">
        <f t="shared" ca="1" si="151"/>
        <v>1.05746453299351-1.05746453299346i</v>
      </c>
      <c r="DX122" s="223" t="str">
        <f t="shared" ca="1" si="152"/>
        <v>0.363372165710085-1.45066300230805i</v>
      </c>
      <c r="DY122" s="223" t="str">
        <f t="shared" ca="1" si="153"/>
        <v>-0.434115127778788-1.43108578810351i</v>
      </c>
      <c r="DZ122" s="223" t="str">
        <f t="shared" ca="1" si="154"/>
        <v>-1.10807809596978-1.00430344533425i</v>
      </c>
      <c r="EA122" s="223" t="str">
        <f t="shared" ca="1" si="155"/>
        <v>-1.46674544227694-0.291753808266632i</v>
      </c>
      <c r="EB122" s="223" t="str">
        <f t="shared" ca="1" si="156"/>
        <v>-1.40806096288716+0.503812268480579i</v>
      </c>
      <c r="EC122" s="223" t="str">
        <f t="shared" ca="1" si="157"/>
        <v>-0.9487229027087+1.15602220175662i</v>
      </c>
      <c r="ED122" s="223" t="str">
        <f t="shared" ca="1" si="158"/>
        <v>-0.219432590344451+1.47929436400365i</v>
      </c>
      <c r="EE122" s="223" t="str">
        <f t="shared" ca="1" si="159"/>
        <v>0.57229568129902+1.38164399547957i</v>
      </c>
      <c r="EF122" s="223" t="str">
        <f t="shared" ca="1" si="160"/>
        <v>1.20118134880385+0.890856803512225i</v>
      </c>
      <c r="EG122" s="223" t="str">
        <f t="shared" ca="1" si="161"/>
        <v>1.48827953603662+0.146582740091968i</v>
      </c>
      <c r="EH122" s="223" t="str">
        <f t="shared" ca="1" si="162"/>
        <v>1.35189852666921-0.63940038369387i</v>
      </c>
      <c r="EI122" s="223" t="str">
        <f t="shared" ca="1" si="163"/>
        <v>0.830844552246111-1.24344674477085i</v>
      </c>
      <c r="EJ122" s="223" t="str">
        <f t="shared" ca="1" si="164"/>
        <v>0.073379759179598-1.49367931230937i</v>
      </c>
      <c r="EK122" s="223" t="str">
        <f t="shared" ca="1" si="165"/>
        <v>-0.704964714559695-1.31889621589571i</v>
      </c>
      <c r="EL122" s="223" t="str">
        <f t="shared" ca="1" si="166"/>
        <v>-1.28271656861652-0.768830723680387i</v>
      </c>
      <c r="EM122" s="223" t="str">
        <f t="shared" ca="1" si="167"/>
        <v>-1.49548068428792-7.84130144376648E-14i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-0.0135788313370561-0.24604391856749i</v>
      </c>
      <c r="G123" s="229" t="str">
        <f t="shared" si="173"/>
        <v>-4.20771254017838+3.76595123116211i</v>
      </c>
      <c r="H123" s="229" t="str">
        <f t="shared" si="38"/>
        <v>0.00371374916294248-0.0371740141710094i</v>
      </c>
      <c r="I123" s="229" t="str">
        <f t="shared" si="174"/>
        <v>-0.0378249682908005-0.00314806907012402i</v>
      </c>
      <c r="J123" s="255" t="str">
        <f ca="1">IMPRODUCT(1/N_FFT2,AL100)</f>
        <v>0.0432691424979172+0.000179897773748926i</v>
      </c>
      <c r="K123" s="254" t="str">
        <f t="shared" ca="1" si="175"/>
        <v>-0.00163608761233652-0.000143018876776121i</v>
      </c>
      <c r="N123" s="246">
        <f t="shared" ca="1" si="176"/>
        <v>5.5045853332920984</v>
      </c>
      <c r="O123" s="223">
        <f t="shared" ca="1" si="39"/>
        <v>-1.4954146667079018</v>
      </c>
      <c r="P123" s="223" t="str">
        <f t="shared" ca="1" si="40"/>
        <v>-1.26340641269487+0.800043287432984i</v>
      </c>
      <c r="Q123" s="223" t="str">
        <f t="shared" ca="1" si="41"/>
        <v>-0.639372157541314+1.35183884748371i</v>
      </c>
      <c r="R123" s="223" t="str">
        <f t="shared" ca="1" si="42"/>
        <v>0.183054719054528+1.48416845244634i</v>
      </c>
      <c r="S123" s="223" t="str">
        <f t="shared" ca="1" si="43"/>
        <v>0.948681021599305+1.15597116947716i</v>
      </c>
      <c r="T123" s="223" t="str">
        <f t="shared" ca="1" si="44"/>
        <v>1.4199383677113+0.469084275270962i</v>
      </c>
      <c r="U123" s="223" t="str">
        <f t="shared" ca="1" si="45"/>
        <v>1.45059896319217-0.363356124746672i</v>
      </c>
      <c r="V123" s="223" t="str">
        <f t="shared" ca="1" si="46"/>
        <v>1.03114904388957-1.08304971016604i</v>
      </c>
      <c r="W123" s="223" t="str">
        <f t="shared" ca="1" si="47"/>
        <v>0.291740928875682-1.46668069320621i</v>
      </c>
      <c r="X123" s="223" t="str">
        <f t="shared" ca="1" si="48"/>
        <v>-0.538192316109791-1.39521111531033i</v>
      </c>
      <c r="Y123" s="223" t="str">
        <f t="shared" ca="1" si="49"/>
        <v>-1.20112832298641-0.890817476885681i</v>
      </c>
      <c r="Z123" s="223" t="str">
        <f t="shared" ca="1" si="50"/>
        <v>-1.49136277588513-0.110009527356917i</v>
      </c>
      <c r="AA123" s="223" t="str">
        <f t="shared" ca="1" si="51"/>
        <v>-1.31883799358811+0.704933594087839i</v>
      </c>
      <c r="AB123" s="223" t="str">
        <f t="shared" ca="1" si="52"/>
        <v>-0.737087185854227+1.30114084781572i</v>
      </c>
      <c r="AC123" s="223" t="str">
        <f t="shared" ca="1" si="53"/>
        <v>0.0733765198504617+1.49361337425043i</v>
      </c>
      <c r="AD123" s="223" t="str">
        <f t="shared" ca="1" si="54"/>
        <v>0.861072014656798+1.22262832086452i</v>
      </c>
      <c r="AE123" s="223" t="str">
        <f t="shared" ca="1" si="55"/>
        <v>1.38158300318861+0.572270417464884i</v>
      </c>
      <c r="AF123" s="223" t="str">
        <f t="shared" ca="1" si="56"/>
        <v>1.47339863720781-0.255658915900236i</v>
      </c>
      <c r="AG123" s="223" t="str">
        <f t="shared" ca="1" si="57"/>
        <v>1.10802918016952-1.00425911063728i</v>
      </c>
      <c r="AH123" s="223" t="str">
        <f t="shared" ca="1" si="58"/>
        <v>0.398846169326076-1.44124486421254i</v>
      </c>
      <c r="AI123" s="223" t="str">
        <f t="shared" ca="1" si="59"/>
        <v>-0.434095963886865-1.43102261321834i</v>
      </c>
      <c r="AJ123" s="223" t="str">
        <f t="shared" ca="1" si="60"/>
        <v>-1.13234121482673-0.976764249248415i</v>
      </c>
      <c r="AK123" s="223" t="str">
        <f t="shared" ca="1" si="61"/>
        <v>-1.47922906096426-0.219422903553634i</v>
      </c>
      <c r="AL123" s="223" t="str">
        <f t="shared" ca="1" si="62"/>
        <v>-1.36712267712649+0.606003804519089i</v>
      </c>
      <c r="AM123" s="223" t="str">
        <f t="shared" ca="1" si="63"/>
        <v>-0.830807874843818+1.24339185315917i</v>
      </c>
      <c r="AN123" s="223" t="str">
        <f t="shared" ca="1" si="64"/>
        <v>-0.0366993130721927+1.49496427576887i</v>
      </c>
      <c r="AO123" s="223" t="str">
        <f t="shared" ca="1" si="65"/>
        <v>0.768796783861305+1.2826599434494i</v>
      </c>
      <c r="AP123" s="223" t="str">
        <f t="shared" ca="1" si="66"/>
        <v>1.33574072066767+0.672355376683583i</v>
      </c>
      <c r="AQ123" s="223" t="str">
        <f t="shared" ca="1" si="67"/>
        <v>1.4882138363493-0.146576269237521i</v>
      </c>
      <c r="AR123" s="223" t="str">
        <f t="shared" ca="1" si="68"/>
        <v>1.4882138363493-0.146576269237521i</v>
      </c>
      <c r="AS123" s="223" t="str">
        <f t="shared" ca="1" si="69"/>
        <v>0.503790027827771-1.40799880442648i</v>
      </c>
      <c r="AT123" s="223" t="str">
        <f t="shared" ca="1" si="70"/>
        <v>-0.327647208024483-1.45907927559775i</v>
      </c>
      <c r="AU123" s="223" t="str">
        <f t="shared" ca="1" si="71"/>
        <v>-1.05741785151497-1.05741785151499i</v>
      </c>
      <c r="AV123" s="223" t="str">
        <f t="shared" ca="1" si="72"/>
        <v>-1.45907927559775-0.327647208024514i</v>
      </c>
      <c r="AW123" s="223" t="str">
        <f t="shared" ca="1" si="73"/>
        <v>-1.40799880442649+0.503790027827741i</v>
      </c>
      <c r="AX123" s="223" t="str">
        <f t="shared" ca="1" si="74"/>
        <v>-0.920026343976251+1.17890481031964i</v>
      </c>
      <c r="AY123" s="223" t="str">
        <f t="shared" ca="1" si="75"/>
        <v>-0.146576269237552+1.4882138363493i</v>
      </c>
      <c r="AZ123" s="223" t="str">
        <f t="shared" ca="1" si="76"/>
        <v>0.67235537668355+1.33574072066769i</v>
      </c>
      <c r="BA123" s="223" t="str">
        <f t="shared" ca="1" si="77"/>
        <v>1.28265994344938+0.768796783861335i</v>
      </c>
      <c r="BB123" s="223" t="str">
        <f t="shared" ca="1" si="78"/>
        <v>1.49496427576887-0.0366993130721588i</v>
      </c>
      <c r="BC123" s="223" t="str">
        <f t="shared" ca="1" si="79"/>
        <v>1.24339185315919-0.830807874843792i</v>
      </c>
      <c r="BD123" s="223" t="str">
        <f t="shared" ca="1" si="80"/>
        <v>0.606003804518982-1.36712267712654i</v>
      </c>
      <c r="BE123" s="223" t="str">
        <f t="shared" ca="1" si="81"/>
        <v>-0.219422903553602-1.47922906096426i</v>
      </c>
      <c r="BF123" s="223" t="str">
        <f t="shared" ca="1" si="82"/>
        <v>-0.976764249248389-1.13234121482676i</v>
      </c>
      <c r="BG123" s="223" t="str">
        <f t="shared" ca="1" si="83"/>
        <v>-1.43102261321833-0.434095963886898i</v>
      </c>
      <c r="BH123" s="223" t="str">
        <f t="shared" ca="1" si="84"/>
        <v>-1.44124486421255+0.398846169326043i</v>
      </c>
      <c r="BI123" s="223" t="str">
        <f t="shared" ca="1" si="85"/>
        <v>-1.0042591106373+1.1080291801695i</v>
      </c>
      <c r="BJ123" s="223" t="str">
        <f t="shared" ca="1" si="86"/>
        <v>-0.255658915900166+1.47339863720782i</v>
      </c>
      <c r="BK123" s="223" t="str">
        <f t="shared" ca="1" si="87"/>
        <v>0.572270417464925+1.3815830031886i</v>
      </c>
      <c r="BL123" s="223" t="str">
        <f t="shared" ca="1" si="88"/>
        <v>1.22262832086453+0.861072014656777i</v>
      </c>
      <c r="BM123" s="223" t="str">
        <f t="shared" ca="1" si="89"/>
        <v>1.49361337425042+0.0733765198504665i</v>
      </c>
      <c r="BN123" s="223" t="str">
        <f t="shared" ca="1" si="90"/>
        <v>1.30114084781573-0.73708718585421i</v>
      </c>
      <c r="BO123" s="223" t="str">
        <f t="shared" ca="1" si="91"/>
        <v>0.704933594087881-1.31883799358809i</v>
      </c>
      <c r="BP123" s="223" t="str">
        <f t="shared" ca="1" si="92"/>
        <v>-0.110009527356842-1.49136277588514i</v>
      </c>
      <c r="BQ123" s="223" t="str">
        <f t="shared" ca="1" si="93"/>
        <v>-0.890817476885724-1.20112832298637i</v>
      </c>
      <c r="BR123" s="223" t="str">
        <f t="shared" ca="1" si="94"/>
        <v>-1.39521111531033-0.538192316109769i</v>
      </c>
      <c r="BS123" s="223" t="str">
        <f t="shared" ca="1" si="95"/>
        <v>-1.46668069320621+0.291740928875693i</v>
      </c>
      <c r="BT123" s="223" t="str">
        <f t="shared" ca="1" si="96"/>
        <v>-1.08304971016605+1.03114904388955i</v>
      </c>
      <c r="BU123" s="223" t="str">
        <f t="shared" ca="1" si="97"/>
        <v>-0.363356124746701+1.45059896319216i</v>
      </c>
      <c r="BV123" s="223" t="str">
        <f t="shared" ca="1" si="98"/>
        <v>0.469084275270901+1.41993836771132i</v>
      </c>
      <c r="BW123" s="223" t="str">
        <f t="shared" ca="1" si="99"/>
        <v>1.1559711694772+0.948681021599259i</v>
      </c>
      <c r="BX123" s="223" t="str">
        <f t="shared" ca="1" si="100"/>
        <v>1.48416845244635+0.183054719054489i</v>
      </c>
      <c r="BY123" s="223" t="str">
        <f t="shared" ca="1" si="101"/>
        <v>1.3518388474837-0.639372157541329i</v>
      </c>
      <c r="BZ123" s="223" t="str">
        <f t="shared" ca="1" si="102"/>
        <v>0.800043287432991-1.26340641269487i</v>
      </c>
      <c r="CA123" s="223" t="str">
        <f t="shared" ca="1" si="103"/>
        <v>3.6639991635918E-14-1.4954146667079i</v>
      </c>
      <c r="CB123" s="223" t="str">
        <f t="shared" ca="1" si="104"/>
        <v>-0.800043287432939-1.2634064126949i</v>
      </c>
      <c r="CC123" s="223" t="str">
        <f t="shared" ca="1" si="105"/>
        <v>-1.35183884748373-0.639372157541251i</v>
      </c>
      <c r="CD123" s="223" t="str">
        <f t="shared" ca="1" si="106"/>
        <v>-1.48416845244634+0.183054719054574i</v>
      </c>
      <c r="CE123" s="223" t="str">
        <f t="shared" ca="1" si="107"/>
        <v>-1.15597116947715+0.948681021599325i</v>
      </c>
      <c r="CF123" s="223" t="str">
        <f t="shared" ca="1" si="108"/>
        <v>-0.46908427527097+1.41993836771129i</v>
      </c>
      <c r="CG123" s="223" t="str">
        <f t="shared" ca="1" si="109"/>
        <v>0.363356124746642+1.45059896319217i</v>
      </c>
      <c r="CH123" s="223" t="str">
        <f t="shared" ca="1" si="110"/>
        <v>1.083049710166+1.0311490438896i</v>
      </c>
      <c r="CI123" s="223" t="str">
        <f t="shared" ca="1" si="111"/>
        <v>1.4666806932062+0.291740928875754i</v>
      </c>
      <c r="CJ123" s="223" t="str">
        <f t="shared" ca="1" si="112"/>
        <v>1.39521111531031-0.538192316109844i</v>
      </c>
      <c r="CK123" s="223" t="str">
        <f t="shared" ca="1" si="113"/>
        <v>0.890817476885663-1.20112832298642i</v>
      </c>
      <c r="CL123" s="223" t="str">
        <f t="shared" ca="1" si="114"/>
        <v>0.110009527356904-1.49136277588513i</v>
      </c>
      <c r="CM123" s="223" t="str">
        <f t="shared" ca="1" si="115"/>
        <v>-0.704933594087821-1.31883799358812i</v>
      </c>
      <c r="CN123" s="223" t="str">
        <f t="shared" ca="1" si="116"/>
        <v>-1.30114084781569-0.737087185854266i</v>
      </c>
      <c r="CO123" s="223" t="str">
        <f t="shared" ca="1" si="117"/>
        <v>-1.49361337425043+0.0733765198503986i</v>
      </c>
      <c r="CP123" s="223" t="str">
        <f t="shared" ca="1" si="118"/>
        <v>-1.22262832086448+0.861072014656847i</v>
      </c>
      <c r="CQ123" s="223" t="str">
        <f t="shared" ca="1" si="119"/>
        <v>-0.572270417464846+1.38158300318863i</v>
      </c>
      <c r="CR123" s="223" t="str">
        <f t="shared" ca="1" si="120"/>
        <v>0.255658915900245+1.47339863720781i</v>
      </c>
      <c r="CS123" s="223" t="str">
        <f t="shared" ca="1" si="121"/>
        <v>1.00425911063725+1.10802918016954i</v>
      </c>
      <c r="CT123" s="223" t="str">
        <f t="shared" ca="1" si="122"/>
        <v>1.44124486421253+0.398846169326109i</v>
      </c>
      <c r="CU123" s="223" t="str">
        <f t="shared" ca="1" si="123"/>
        <v>1.43102261321835-0.434095963886838i</v>
      </c>
      <c r="CV123" s="223" t="str">
        <f t="shared" ca="1" si="124"/>
        <v>0.976764249248327-1.13234121482681i</v>
      </c>
      <c r="CW123" s="223" t="str">
        <f t="shared" ca="1" si="125"/>
        <v>0.219422903553523-1.47922906096427i</v>
      </c>
      <c r="CX123" s="223" t="str">
        <f t="shared" ca="1" si="126"/>
        <v>-0.606003804519061-1.3671226771265i</v>
      </c>
      <c r="CY123" s="223" t="str">
        <f t="shared" ca="1" si="127"/>
        <v>-1.24339185315915-0.830807874843848i</v>
      </c>
      <c r="CZ123" s="223" t="str">
        <f t="shared" ca="1" si="128"/>
        <v>-1.49496427576887-0.0366993130722213i</v>
      </c>
      <c r="DA123" s="223" t="str">
        <f t="shared" ca="1" si="129"/>
        <v>-1.28265994344942+0.768796783861275i</v>
      </c>
      <c r="DB123" s="223" t="str">
        <f t="shared" ca="1" si="130"/>
        <v>-0.672355376683482+1.33574072066772i</v>
      </c>
      <c r="DC123" s="223" t="str">
        <f t="shared" ca="1" si="131"/>
        <v>0.146576269237638+1.48821383634929i</v>
      </c>
      <c r="DD123" s="223" t="str">
        <f t="shared" ca="1" si="132"/>
        <v>0.920026343976316+1.1789048103196i</v>
      </c>
      <c r="DE123" s="223" t="str">
        <f t="shared" ca="1" si="133"/>
        <v>1.40799880442647+0.503790027827799i</v>
      </c>
      <c r="DF123" s="223" t="str">
        <f t="shared" ca="1" si="134"/>
        <v>1.45907927559776-0.327647208024447i</v>
      </c>
      <c r="DG123" s="223" t="str">
        <f t="shared" ca="1" si="135"/>
        <v>1.05741785151502-1.05741785151494i</v>
      </c>
      <c r="DH123" s="223" t="str">
        <f t="shared" ca="1" si="136"/>
        <v>0.327647208024544-1.45907927559774i</v>
      </c>
      <c r="DI123" s="223" t="str">
        <f t="shared" ca="1" si="137"/>
        <v>-0.503790027827845-1.40799880442645i</v>
      </c>
      <c r="DJ123" s="223" t="str">
        <f t="shared" ca="1" si="138"/>
        <v>-1.17890481031963-0.920026343976277i</v>
      </c>
      <c r="DK123" s="223" t="str">
        <f t="shared" ca="1" si="139"/>
        <v>-1.4882138363493-0.146576269237589i</v>
      </c>
      <c r="DL123" s="223" t="str">
        <f t="shared" ca="1" si="140"/>
        <v>-1.3357407206677+0.672355376683527i</v>
      </c>
      <c r="DM123" s="223" t="str">
        <f t="shared" ca="1" si="141"/>
        <v>-0.768796783861361+1.28265994344937i</v>
      </c>
      <c r="DN123" s="223" t="str">
        <f t="shared" ca="1" si="142"/>
        <v>0.0366993130721222+1.49496427576887i</v>
      </c>
      <c r="DO123" s="223" t="str">
        <f t="shared" ca="1" si="143"/>
        <v>0.83080787484389+1.24339185315913i</v>
      </c>
      <c r="DP123" s="223" t="str">
        <f t="shared" ca="1" si="144"/>
        <v>1.36712267712652+0.606003804519014i</v>
      </c>
      <c r="DQ123" s="223" t="str">
        <f t="shared" ca="1" si="145"/>
        <v>1.47922906096427-0.219422903553571i</v>
      </c>
      <c r="DR123" s="223" t="str">
        <f t="shared" ca="1" si="146"/>
        <v>1.13234121482678-0.976764249248365i</v>
      </c>
      <c r="DS123" s="223" t="str">
        <f t="shared" ca="1" si="147"/>
        <v>0.434095963886933-1.43102261321832i</v>
      </c>
      <c r="DT123" s="223" t="str">
        <f t="shared" ca="1" si="148"/>
        <v>-0.398846169326013-1.44124486421256i</v>
      </c>
      <c r="DU123" s="223" t="str">
        <f t="shared" ca="1" si="149"/>
        <v>-1.10802918016957-1.00425911063722i</v>
      </c>
      <c r="DV123" s="223" t="str">
        <f t="shared" ca="1" si="150"/>
        <v>-1.47339863720781-0.255658915900196i</v>
      </c>
      <c r="DW123" s="223" t="str">
        <f t="shared" ca="1" si="151"/>
        <v>-1.38158300318861+0.57227041746489i</v>
      </c>
      <c r="DX123" s="223" t="str">
        <f t="shared" ca="1" si="152"/>
        <v>-0.861072014656807+1.22262832086451i</v>
      </c>
      <c r="DY123" s="223" t="str">
        <f t="shared" ca="1" si="153"/>
        <v>-0.0733765198505083+1.49361337425042i</v>
      </c>
      <c r="DZ123" s="223" t="str">
        <f t="shared" ca="1" si="154"/>
        <v>0.737087185854179+1.30114084781574i</v>
      </c>
      <c r="EA123" s="223" t="str">
        <f t="shared" ca="1" si="155"/>
        <v>1.31883799358814+0.704933594087778i</v>
      </c>
      <c r="EB123" s="223" t="str">
        <f t="shared" ca="1" si="156"/>
        <v>1.49136277588513-0.110009527356964i</v>
      </c>
      <c r="EC123" s="223" t="str">
        <f t="shared" ca="1" si="157"/>
        <v>1.20112832298639-0.890817476885694i</v>
      </c>
      <c r="ED123" s="223" t="str">
        <f t="shared" ca="1" si="158"/>
        <v>0.538192316109799-1.39521111531032i</v>
      </c>
      <c r="EE123" s="223" t="str">
        <f t="shared" ca="1" si="159"/>
        <v>-0.291740928875667-1.46668069320622i</v>
      </c>
      <c r="EF123" s="223" t="str">
        <f t="shared" ca="1" si="160"/>
        <v>-1.03114904388952-1.08304971016608i</v>
      </c>
      <c r="EG123" s="223" t="str">
        <f t="shared" ca="1" si="161"/>
        <v>-1.45059896319215-0.363356124746737i</v>
      </c>
      <c r="EH123" s="223" t="str">
        <f t="shared" ca="1" si="162"/>
        <v>-1.41993836771128+0.469084275271016i</v>
      </c>
      <c r="EI123" s="223" t="str">
        <f t="shared" ca="1" si="163"/>
        <v>-0.948681021599278+1.15597116947719i</v>
      </c>
      <c r="EJ123" s="223" t="str">
        <f t="shared" ca="1" si="164"/>
        <v>-0.183054719054525+1.48416845244634i</v>
      </c>
      <c r="EK123" s="223" t="str">
        <f t="shared" ca="1" si="165"/>
        <v>0.639372157541296+1.35183884748371i</v>
      </c>
      <c r="EL123" s="223" t="str">
        <f t="shared" ca="1" si="166"/>
        <v>1.26340641269486+0.800043287433014i</v>
      </c>
      <c r="EM123" s="223" t="str">
        <f t="shared" ca="1" si="167"/>
        <v>1.4954146667079+7.32799832718359E-14i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-0.0144732094343365-0.235506809017293i</v>
      </c>
      <c r="G124" s="229" t="str">
        <f t="shared" si="173"/>
        <v>-4.04980133654486+3.80746598863818i</v>
      </c>
      <c r="H124" s="229" t="str">
        <f t="shared" si="38"/>
        <v>0.00357281926365937-0.0356311738880547i</v>
      </c>
      <c r="I124" s="229" t="str">
        <f t="shared" si="174"/>
        <v>-0.0397491007903126-0.00199849493297859i</v>
      </c>
      <c r="J124" s="255" t="str">
        <f ca="1">IMPRODUCT(1/N_FFT2,AM100)</f>
        <v>0.00620400824332684-3.52675766659939E-06i</v>
      </c>
      <c r="K124" s="254" t="str">
        <f t="shared" ca="1" si="175"/>
        <v>-0.000246610797175255-0.0000122584935924934i</v>
      </c>
      <c r="N124" s="246">
        <f t="shared" ca="1" si="176"/>
        <v>5.5046561333796005</v>
      </c>
      <c r="O124" s="223">
        <f t="shared" ca="1" si="39"/>
        <v>-1.4953438666203998</v>
      </c>
      <c r="P124" s="223" t="str">
        <f t="shared" ca="1" si="40"/>
        <v>-1.24333298503785+0.830768540422728i</v>
      </c>
      <c r="Q124" s="223" t="str">
        <f t="shared" ca="1" si="41"/>
        <v>-0.572243323444383+1.38151759243687i</v>
      </c>
      <c r="R124" s="223" t="str">
        <f t="shared" ca="1" si="42"/>
        <v>0.291727116463817+1.46661125352254i</v>
      </c>
      <c r="S124" s="223" t="str">
        <f t="shared" ca="1" si="43"/>
        <v>1.05736778829299+1.057367788293i</v>
      </c>
      <c r="T124" s="223" t="str">
        <f t="shared" ca="1" si="44"/>
        <v>1.46661125352254+0.291727116463817i</v>
      </c>
      <c r="U124" s="223" t="str">
        <f t="shared" ca="1" si="45"/>
        <v>1.38151759243687-0.572243323444383i</v>
      </c>
      <c r="V124" s="223" t="str">
        <f t="shared" ca="1" si="46"/>
        <v>0.830768540422733-1.24333298503785i</v>
      </c>
      <c r="W124" s="223" t="str">
        <f t="shared" ca="1" si="47"/>
        <v>2.7480273416206E-16-1.4953438666204i</v>
      </c>
      <c r="X124" s="223" t="str">
        <f t="shared" ca="1" si="48"/>
        <v>-0.830768540422734-1.24333298503785i</v>
      </c>
      <c r="Y124" s="223" t="str">
        <f t="shared" ca="1" si="49"/>
        <v>-1.38151759243687-0.572243323444383i</v>
      </c>
      <c r="Z124" s="223" t="str">
        <f t="shared" ca="1" si="50"/>
        <v>-1.46661125352254+0.291727116463819i</v>
      </c>
      <c r="AA124" s="223" t="str">
        <f t="shared" ca="1" si="51"/>
        <v>-1.057367788293+1.05736778829299i</v>
      </c>
      <c r="AB124" s="223" t="str">
        <f t="shared" ca="1" si="52"/>
        <v>-0.291727116463819+1.46661125352254i</v>
      </c>
      <c r="AC124" s="223" t="str">
        <f t="shared" ca="1" si="53"/>
        <v>0.572243323444383+1.38151759243687i</v>
      </c>
      <c r="AD124" s="223" t="str">
        <f t="shared" ca="1" si="54"/>
        <v>1.24333298503785+0.830768540422733i</v>
      </c>
      <c r="AE124" s="223" t="str">
        <f t="shared" ca="1" si="55"/>
        <v>1.4953438666204+5.49605468324119E-16i</v>
      </c>
      <c r="AF124" s="223" t="str">
        <f t="shared" ca="1" si="56"/>
        <v>1.24333298503782-0.830768540422772i</v>
      </c>
      <c r="AG124" s="223" t="str">
        <f t="shared" ca="1" si="57"/>
        <v>0.572243323444314-1.3815175924369i</v>
      </c>
      <c r="AH124" s="223" t="str">
        <f t="shared" ca="1" si="58"/>
        <v>-0.29172711646376-1.46661125352255i</v>
      </c>
      <c r="AI124" s="223" t="str">
        <f t="shared" ca="1" si="59"/>
        <v>-1.05736778829297-1.05736778829302i</v>
      </c>
      <c r="AJ124" s="223" t="str">
        <f t="shared" ca="1" si="60"/>
        <v>-1.46661125352254-0.291727116463832i</v>
      </c>
      <c r="AK124" s="223" t="str">
        <f t="shared" ca="1" si="61"/>
        <v>-1.38151759243687+0.572243323444384i</v>
      </c>
      <c r="AL124" s="223" t="str">
        <f t="shared" ca="1" si="62"/>
        <v>-0.830768540422707+1.24333298503787i</v>
      </c>
      <c r="AM124" s="223" t="str">
        <f t="shared" ca="1" si="63"/>
        <v>4.4332084977862E-14+1.4953438666204i</v>
      </c>
      <c r="AN124" s="223" t="str">
        <f t="shared" ca="1" si="64"/>
        <v>0.830768540422782+1.24333298503782i</v>
      </c>
      <c r="AO124" s="223" t="str">
        <f t="shared" ca="1" si="65"/>
        <v>1.38151759243685+0.572243323444437i</v>
      </c>
      <c r="AP124" s="223" t="str">
        <f t="shared" ca="1" si="66"/>
        <v>1.46661125352255-0.291727116463775i</v>
      </c>
      <c r="AQ124" s="223" t="str">
        <f t="shared" ca="1" si="67"/>
        <v>1.05736778829301-1.05736778829298i</v>
      </c>
      <c r="AR124" s="223" t="str">
        <f t="shared" ca="1" si="68"/>
        <v>1.05736778829301-1.05736778829298i</v>
      </c>
      <c r="AS124" s="223" t="str">
        <f t="shared" ca="1" si="69"/>
        <v>-0.572243323444399-1.38151759243687i</v>
      </c>
      <c r="AT124" s="223" t="str">
        <f t="shared" ca="1" si="70"/>
        <v>-1.24333298503787-0.830768540422697i</v>
      </c>
      <c r="AU124" s="223" t="str">
        <f t="shared" ca="1" si="71"/>
        <v>-1.4953438666204+6.26511323767844E-14i</v>
      </c>
      <c r="AV124" s="223" t="str">
        <f t="shared" ca="1" si="72"/>
        <v>-1.24333298503789+0.830768540422671i</v>
      </c>
      <c r="AW124" s="223" t="str">
        <f t="shared" ca="1" si="73"/>
        <v>-0.572243323444425+1.38151759243686i</v>
      </c>
      <c r="AX124" s="223" t="str">
        <f t="shared" ca="1" si="74"/>
        <v>0.29172711646379+1.46661125352254i</v>
      </c>
      <c r="AY124" s="223" t="str">
        <f t="shared" ca="1" si="75"/>
        <v>1.05736778829299+1.057367788293i</v>
      </c>
      <c r="AZ124" s="223" t="str">
        <f t="shared" ca="1" si="76"/>
        <v>1.46661125352254+0.291727116463801i</v>
      </c>
      <c r="BA124" s="223" t="str">
        <f t="shared" ca="1" si="77"/>
        <v>1.38151759243686-0.572243323444411i</v>
      </c>
      <c r="BB124" s="223" t="str">
        <f t="shared" ca="1" si="78"/>
        <v>0.83076854042268-1.24333298503789i</v>
      </c>
      <c r="BC124" s="223" t="str">
        <f t="shared" ca="1" si="79"/>
        <v>7.30931498984221E-14-1.4953438666204i</v>
      </c>
      <c r="BD124" s="223" t="str">
        <f t="shared" ca="1" si="80"/>
        <v>-0.830768540422683-1.24333298503788i</v>
      </c>
      <c r="BE124" s="223" t="str">
        <f t="shared" ca="1" si="81"/>
        <v>-1.38151759243686-0.572243323444408i</v>
      </c>
      <c r="BF124" s="223" t="str">
        <f t="shared" ca="1" si="82"/>
        <v>-1.46661125352254+0.291727116463804i</v>
      </c>
      <c r="BG124" s="223" t="str">
        <f t="shared" ca="1" si="83"/>
        <v>-1.05736778829299+1.057367788293i</v>
      </c>
      <c r="BH124" s="223" t="str">
        <f t="shared" ca="1" si="84"/>
        <v>-0.291727116463787+1.46661125352254i</v>
      </c>
      <c r="BI124" s="223" t="str">
        <f t="shared" ca="1" si="85"/>
        <v>0.572243323444428+1.38151759243685i</v>
      </c>
      <c r="BJ124" s="223" t="str">
        <f t="shared" ca="1" si="86"/>
        <v>1.24333298503789+0.83076854042267i</v>
      </c>
      <c r="BK124" s="223" t="str">
        <f t="shared" ca="1" si="87"/>
        <v>1.4953438666204+6.00866311089524E-14i</v>
      </c>
      <c r="BL124" s="223" t="str">
        <f t="shared" ca="1" si="88"/>
        <v>1.24333298503787-0.830768540422698i</v>
      </c>
      <c r="BM124" s="223" t="str">
        <f t="shared" ca="1" si="89"/>
        <v>0.572243323444396-1.38151759243687i</v>
      </c>
      <c r="BN124" s="223" t="str">
        <f t="shared" ca="1" si="90"/>
        <v>-0.291727116463822-1.46661125352254i</v>
      </c>
      <c r="BO124" s="223" t="str">
        <f t="shared" ca="1" si="91"/>
        <v>-1.05736778829301-1.05736778829298i</v>
      </c>
      <c r="BP124" s="223" t="str">
        <f t="shared" ca="1" si="92"/>
        <v>-1.46661125352255-0.291727116463769i</v>
      </c>
      <c r="BQ124" s="223" t="str">
        <f t="shared" ca="1" si="93"/>
        <v>-1.38151759243685+0.57224332344444i</v>
      </c>
      <c r="BR124" s="223" t="str">
        <f t="shared" ca="1" si="94"/>
        <v>-0.830768540422779+1.24333298503782i</v>
      </c>
      <c r="BS124" s="223" t="str">
        <f t="shared" ca="1" si="95"/>
        <v>-4.17675837100298E-14+1.4953438666204i</v>
      </c>
      <c r="BT124" s="223" t="str">
        <f t="shared" ca="1" si="96"/>
        <v>0.830768540422709+1.24333298503787i</v>
      </c>
      <c r="BU124" s="223" t="str">
        <f t="shared" ca="1" si="97"/>
        <v>1.38151759243687+0.572243323444384i</v>
      </c>
      <c r="BV124" s="223" t="str">
        <f t="shared" ca="1" si="98"/>
        <v>1.46661125352253-0.29172711646384i</v>
      </c>
      <c r="BW124" s="223" t="str">
        <f t="shared" ca="1" si="99"/>
        <v>1.05736778829297-1.05736778829303i</v>
      </c>
      <c r="BX124" s="223" t="str">
        <f t="shared" ca="1" si="100"/>
        <v>0.291727116463757-1.46661125352255i</v>
      </c>
      <c r="BY124" s="223" t="str">
        <f t="shared" ca="1" si="101"/>
        <v>-0.572243323444314-1.3815175924369i</v>
      </c>
      <c r="BZ124" s="223" t="str">
        <f t="shared" ca="1" si="102"/>
        <v>-1.24333298503782-0.830768540422772i</v>
      </c>
      <c r="CA124" s="223" t="str">
        <f t="shared" ca="1" si="103"/>
        <v>-1.4953438666204-2.34485363111073E-14i</v>
      </c>
      <c r="CB124" s="223" t="str">
        <f t="shared" ca="1" si="104"/>
        <v>-1.24333298503786+0.830768540422724i</v>
      </c>
      <c r="CC124" s="223" t="str">
        <f t="shared" ca="1" si="105"/>
        <v>-0.572243323444368+1.38151759243688i</v>
      </c>
      <c r="CD124" s="223" t="str">
        <f t="shared" ca="1" si="106"/>
        <v>0.291727116463847+1.46661125352253i</v>
      </c>
      <c r="CE124" s="223" t="str">
        <f t="shared" ca="1" si="107"/>
        <v>1.05736778829303+1.05736778829296i</v>
      </c>
      <c r="CF124" s="223" t="str">
        <f t="shared" ca="1" si="108"/>
        <v>1.46661125352253+0.291727116463884i</v>
      </c>
      <c r="CG124" s="223" t="str">
        <f t="shared" ca="1" si="109"/>
        <v>1.38151759243689-0.572243323444332i</v>
      </c>
      <c r="CH124" s="223" t="str">
        <f t="shared" ca="1" si="110"/>
        <v>0.830768540422757-1.24333298503783i</v>
      </c>
      <c r="CI124" s="223" t="str">
        <f t="shared" ca="1" si="111"/>
        <v>1.57545461310904E-14-1.4953438666204i</v>
      </c>
      <c r="CJ124" s="223" t="str">
        <f t="shared" ca="1" si="112"/>
        <v>-0.830768540422731-1.24333298503785i</v>
      </c>
      <c r="CK124" s="223" t="str">
        <f t="shared" ca="1" si="113"/>
        <v>-1.38151759243689-0.57224332344435i</v>
      </c>
      <c r="CL124" s="223" t="str">
        <f t="shared" ca="1" si="114"/>
        <v>-1.46661125352253+0.291727116463865i</v>
      </c>
      <c r="CM124" s="223" t="str">
        <f t="shared" ca="1" si="115"/>
        <v>-1.05736778829305+1.05736778829294i</v>
      </c>
      <c r="CN124" s="223" t="str">
        <f t="shared" ca="1" si="116"/>
        <v>-0.291727116463877+1.46661125352253i</v>
      </c>
      <c r="CO124" s="223" t="str">
        <f t="shared" ca="1" si="117"/>
        <v>0.572243323444349+1.38151759243689i</v>
      </c>
      <c r="CP124" s="223" t="str">
        <f t="shared" ca="1" si="118"/>
        <v>1.24333298503784+0.830768540422742i</v>
      </c>
      <c r="CQ124" s="223" t="str">
        <f t="shared" ca="1" si="119"/>
        <v>1.4953438666204-2.56450126783213E-15i</v>
      </c>
      <c r="CR124" s="223" t="str">
        <f t="shared" ca="1" si="120"/>
        <v>1.24333298503784-0.830768540422746i</v>
      </c>
      <c r="CS124" s="223" t="str">
        <f t="shared" ca="1" si="121"/>
        <v>0.572243323444344-1.38151759243689i</v>
      </c>
      <c r="CT124" s="223" t="str">
        <f t="shared" ca="1" si="122"/>
        <v>-0.291727116463883-1.46661125352253i</v>
      </c>
      <c r="CU124" s="223" t="str">
        <f t="shared" ca="1" si="123"/>
        <v>-1.05736778829295-1.05736778829304i</v>
      </c>
      <c r="CV124" s="223" t="str">
        <f t="shared" ca="1" si="124"/>
        <v>-1.46661125352253-0.291727116463859i</v>
      </c>
      <c r="CW124" s="223" t="str">
        <f t="shared" ca="1" si="125"/>
        <v>-1.38151759243689+0.572243323444356i</v>
      </c>
      <c r="CX124" s="223" t="str">
        <f t="shared" ca="1" si="126"/>
        <v>-0.830768540422736+1.24333298503785i</v>
      </c>
      <c r="CY124" s="223" t="str">
        <f t="shared" ca="1" si="127"/>
        <v>2.08835486667546E-14+1.4953438666204i</v>
      </c>
      <c r="CZ124" s="223" t="str">
        <f t="shared" ca="1" si="128"/>
        <v>0.830768540422761+1.24333298503783i</v>
      </c>
      <c r="DA124" s="223" t="str">
        <f t="shared" ca="1" si="129"/>
        <v>1.3815175924369+0.572243323444326i</v>
      </c>
      <c r="DB124" s="223" t="str">
        <f t="shared" ca="1" si="130"/>
        <v>1.46661125352255-0.291727116463744i</v>
      </c>
      <c r="DC124" s="223" t="str">
        <f t="shared" ca="1" si="131"/>
        <v>1.05736778829304-1.05736778829296i</v>
      </c>
      <c r="DD124" s="223" t="str">
        <f t="shared" ca="1" si="132"/>
        <v>0.291727116463841-1.46661125352253i</v>
      </c>
      <c r="DE124" s="223" t="str">
        <f t="shared" ca="1" si="133"/>
        <v>-0.572243323444372-1.38151759243688i</v>
      </c>
      <c r="DF124" s="223" t="str">
        <f t="shared" ca="1" si="134"/>
        <v>-1.24333298503786-0.830768540422721i</v>
      </c>
      <c r="DG124" s="223" t="str">
        <f t="shared" ca="1" si="135"/>
        <v>-1.4953438666204+2.85775388467717E-14i</v>
      </c>
      <c r="DH124" s="223" t="str">
        <f t="shared" ca="1" si="136"/>
        <v>-1.24333298503782+0.830768540422776i</v>
      </c>
      <c r="DI124" s="223" t="str">
        <f t="shared" ca="1" si="137"/>
        <v>-0.572243323444447+1.38151759243685i</v>
      </c>
      <c r="DJ124" s="223" t="str">
        <f t="shared" ca="1" si="138"/>
        <v>0.291727116463762+1.46661125352255i</v>
      </c>
      <c r="DK124" s="223" t="str">
        <f t="shared" ca="1" si="139"/>
        <v>1.05736778829297+1.05736778829302i</v>
      </c>
      <c r="DL124" s="223" t="str">
        <f t="shared" ca="1" si="140"/>
        <v>1.46661125352254+0.291727116463834i</v>
      </c>
      <c r="DM124" s="223" t="str">
        <f t="shared" ca="1" si="141"/>
        <v>1.38151759243687-0.572243323444389i</v>
      </c>
      <c r="DN124" s="223" t="str">
        <f t="shared" ca="1" si="142"/>
        <v>0.830768540422704-1.24333298503787i</v>
      </c>
      <c r="DO124" s="223" t="str">
        <f t="shared" ca="1" si="143"/>
        <v>-4.6896586245694E-14-1.4953438666204i</v>
      </c>
      <c r="DP124" s="223" t="str">
        <f t="shared" ca="1" si="144"/>
        <v>-0.830768540422782-1.24333298503782i</v>
      </c>
      <c r="DQ124" s="223" t="str">
        <f t="shared" ca="1" si="145"/>
        <v>-1.38151759243685-0.57224332344444i</v>
      </c>
      <c r="DR124" s="223" t="str">
        <f t="shared" ca="1" si="146"/>
        <v>-1.46661125352255+0.29172711646378i</v>
      </c>
      <c r="DS124" s="223" t="str">
        <f t="shared" ca="1" si="147"/>
        <v>-1.05736778829301+1.05736778829298i</v>
      </c>
      <c r="DT124" s="223" t="str">
        <f t="shared" ca="1" si="148"/>
        <v>-0.291727116463816+1.46661125352254i</v>
      </c>
      <c r="DU124" s="223" t="str">
        <f t="shared" ca="1" si="149"/>
        <v>0.572243323444407+1.38151759243686i</v>
      </c>
      <c r="DV124" s="223" t="str">
        <f t="shared" ca="1" si="150"/>
        <v>1.24333298503787+0.830768540422698i</v>
      </c>
      <c r="DW124" s="223" t="str">
        <f t="shared" ca="1" si="151"/>
        <v>1.4953438666204-6.52156336446166E-14i</v>
      </c>
      <c r="DX124" s="223" t="str">
        <f t="shared" ca="1" si="152"/>
        <v>1.24333298503789-0.830768540422665i</v>
      </c>
      <c r="DY124" s="223" t="str">
        <f t="shared" ca="1" si="153"/>
        <v>0.572243323444423-1.38151759243686i</v>
      </c>
      <c r="DZ124" s="223" t="str">
        <f t="shared" ca="1" si="154"/>
        <v>-0.291727116463798-1.46661125352254i</v>
      </c>
      <c r="EA124" s="223" t="str">
        <f t="shared" ca="1" si="155"/>
        <v>-1.05736778829299-1.05736778829301i</v>
      </c>
      <c r="EB124" s="223" t="str">
        <f t="shared" ca="1" si="156"/>
        <v>-1.46661125352254-0.291727116463798i</v>
      </c>
      <c r="EC124" s="223" t="str">
        <f t="shared" ca="1" si="157"/>
        <v>-1.38151759243686+0.572243323444423i</v>
      </c>
      <c r="ED124" s="223" t="str">
        <f t="shared" ca="1" si="158"/>
        <v>-0.830768540422683+1.24333298503788i</v>
      </c>
      <c r="EE124" s="223" t="str">
        <f t="shared" ca="1" si="159"/>
        <v>-6.52161200211373E-14+1.4953438666204i</v>
      </c>
      <c r="EF124" s="223" t="str">
        <f t="shared" ca="1" si="160"/>
        <v>0.83076854042268+1.24333298503789i</v>
      </c>
      <c r="EG124" s="223" t="str">
        <f t="shared" ca="1" si="161"/>
        <v>1.38151759243686+0.572243323444407i</v>
      </c>
      <c r="EH124" s="223" t="str">
        <f t="shared" ca="1" si="162"/>
        <v>1.46661125352254-0.291727116463816i</v>
      </c>
      <c r="EI124" s="223" t="str">
        <f t="shared" ca="1" si="163"/>
        <v>1.05736778829299-1.057367788293i</v>
      </c>
      <c r="EJ124" s="223" t="str">
        <f t="shared" ca="1" si="164"/>
        <v>0.29172711646378-1.46661125352255i</v>
      </c>
      <c r="EK124" s="223" t="str">
        <f t="shared" ca="1" si="165"/>
        <v>-0.57224332344442-1.38151759243686i</v>
      </c>
      <c r="EL124" s="223" t="str">
        <f t="shared" ca="1" si="166"/>
        <v>-1.24333298503781-0.830768540422791i</v>
      </c>
      <c r="EM124" s="223" t="str">
        <f t="shared" ca="1" si="167"/>
        <v>-1.4953438666204-4.68970726222148E-14i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-0.0152543698393585-0.225795942253725i</v>
      </c>
      <c r="G125" s="229" t="str">
        <f t="shared" si="173"/>
        <v>-3.8941351226637+3.84118752761839i</v>
      </c>
      <c r="H125" s="229" t="str">
        <f t="shared" si="38"/>
        <v>0.00344842439585015-0.0342110447932514i</v>
      </c>
      <c r="I125" s="229" t="str">
        <f t="shared" si="174"/>
        <v>-0.0417284842298522-0.000476259195909255i</v>
      </c>
      <c r="J125" s="255" t="str">
        <f ca="1">IMPRODUCT(1/N_FFT2,AN100)</f>
        <v>-0.0282238251622113-0.000179899324790732i</v>
      </c>
      <c r="K125" s="254" t="str">
        <f t="shared" ca="1" si="175"/>
        <v>0.00117765176447967+0.0000209487824147293i</v>
      </c>
      <c r="N125" s="246">
        <f t="shared" ca="1" si="176"/>
        <v>5.504732038185268</v>
      </c>
      <c r="O125" s="223">
        <f t="shared" ca="1" si="39"/>
        <v>-1.4952679618147318</v>
      </c>
      <c r="P125" s="223" t="str">
        <f t="shared" ca="1" si="40"/>
        <v>-1.22250837717185+0.860987540777588i</v>
      </c>
      <c r="Q125" s="223" t="str">
        <f t="shared" ca="1" si="41"/>
        <v>-0.503740604437853+1.40786067530497i</v>
      </c>
      <c r="R125" s="223" t="str">
        <f t="shared" ca="1" si="42"/>
        <v>0.398807041259479+1.44110347354777i</v>
      </c>
      <c r="S125" s="223" t="str">
        <f t="shared" ca="1" si="43"/>
        <v>1.15585776506119+0.948587953000323i</v>
      </c>
      <c r="T125" s="223" t="str">
        <f t="shared" ca="1" si="44"/>
        <v>1.49121646849523+0.109998735075469i</v>
      </c>
      <c r="U125" s="223" t="str">
        <f t="shared" ca="1" si="45"/>
        <v>1.28253411046529-0.768721362473161i</v>
      </c>
      <c r="V125" s="223" t="str">
        <f t="shared" ca="1" si="46"/>
        <v>0.605944353635373-1.36698855808196i</v>
      </c>
      <c r="W125" s="223" t="str">
        <f t="shared" ca="1" si="47"/>
        <v>-0.291712308170834-1.46653680720643i</v>
      </c>
      <c r="X125" s="223" t="str">
        <f t="shared" ca="1" si="48"/>
        <v>-1.08294345957511-1.03104788491761i</v>
      </c>
      <c r="Y125" s="223" t="str">
        <f t="shared" ca="1" si="49"/>
        <v>-1.47908394393005-0.219401377474985i</v>
      </c>
      <c r="Z125" s="223" t="str">
        <f t="shared" ca="1" si="50"/>
        <v>-1.33560968029201+0.672289416501453i</v>
      </c>
      <c r="AA125" s="223" t="str">
        <f t="shared" ca="1" si="51"/>
        <v>-0.704864437879922+1.31870861142324i</v>
      </c>
      <c r="AB125" s="223" t="str">
        <f t="shared" ca="1" si="52"/>
        <v>0.183036760809491+1.48402285084225i</v>
      </c>
      <c r="AC125" s="223" t="str">
        <f t="shared" ca="1" si="53"/>
        <v>1.00416058965253+1.10792047901384i</v>
      </c>
      <c r="AD125" s="223" t="str">
        <f t="shared" ca="1" si="54"/>
        <v>1.458936135321+0.327615064800439i</v>
      </c>
      <c r="AE125" s="223" t="str">
        <f t="shared" ca="1" si="55"/>
        <v>1.3814474655405-0.572214275932809i</v>
      </c>
      <c r="AF125" s="223" t="str">
        <f t="shared" ca="1" si="56"/>
        <v>0.799964800664263-1.26328246854287i</v>
      </c>
      <c r="AG125" s="223" t="str">
        <f t="shared" ca="1" si="57"/>
        <v>-0.0733693213825227-1.49346684606972i</v>
      </c>
      <c r="AH125" s="223" t="str">
        <f t="shared" ca="1" si="58"/>
        <v>-0.919936086491561-1.17878915604114i</v>
      </c>
      <c r="AI125" s="223" t="str">
        <f t="shared" ca="1" si="59"/>
        <v>-1.43088222538859-0.43405337770437i</v>
      </c>
      <c r="AJ125" s="223" t="str">
        <f t="shared" ca="1" si="60"/>
        <v>-1.41979906728099+0.469038256624767i</v>
      </c>
      <c r="AK125" s="223" t="str">
        <f t="shared" ca="1" si="61"/>
        <v>-0.890730084882906+1.20101048851127i</v>
      </c>
      <c r="AL125" s="223" t="str">
        <f t="shared" ca="1" si="62"/>
        <v>-0.036695712753884+1.49481761506047i</v>
      </c>
      <c r="AM125" s="223" t="str">
        <f t="shared" ca="1" si="63"/>
        <v>0.83072636997221+1.24326987249848i</v>
      </c>
      <c r="AN125" s="223" t="str">
        <f t="shared" ca="1" si="64"/>
        <v>1.39507424070143+0.538139517746928i</v>
      </c>
      <c r="AO125" s="223" t="str">
        <f t="shared" ca="1" si="65"/>
        <v>1.45045665486079-0.363320478365374i</v>
      </c>
      <c r="AP125" s="223" t="str">
        <f t="shared" ca="1" si="66"/>
        <v>0.976668425596255-1.13223012858381i</v>
      </c>
      <c r="AQ125" s="223" t="str">
        <f t="shared" ca="1" si="67"/>
        <v>0.146561889643462-1.48806783788029i</v>
      </c>
      <c r="AR125" s="223" t="str">
        <f t="shared" ca="1" si="68"/>
        <v>0.146561889643462-1.48806783788029i</v>
      </c>
      <c r="AS125" s="223" t="str">
        <f t="shared" ca="1" si="69"/>
        <v>-1.35170622783104-0.639309433116998i</v>
      </c>
      <c r="AT125" s="223" t="str">
        <f t="shared" ca="1" si="70"/>
        <v>-1.47325409215652+0.255633834954685i</v>
      </c>
      <c r="AU125" s="223" t="str">
        <f t="shared" ca="1" si="71"/>
        <v>-1.05731411549019+1.05731411549018i</v>
      </c>
      <c r="AV125" s="223" t="str">
        <f t="shared" ca="1" si="72"/>
        <v>-0.25563383495456+1.47325409215654i</v>
      </c>
      <c r="AW125" s="223" t="str">
        <f t="shared" ca="1" si="73"/>
        <v>0.639309433116978+1.35170622783104i</v>
      </c>
      <c r="AX125" s="223" t="str">
        <f t="shared" ca="1" si="74"/>
        <v>1.30101320179665+0.737014875277565i</v>
      </c>
      <c r="AY125" s="223" t="str">
        <f t="shared" ca="1" si="75"/>
        <v>1.48806783788029-0.146561889643441i</v>
      </c>
      <c r="AZ125" s="223" t="str">
        <f t="shared" ca="1" si="76"/>
        <v>1.13223012858383-0.976668425596238i</v>
      </c>
      <c r="BA125" s="223" t="str">
        <f t="shared" ca="1" si="77"/>
        <v>0.363320478365398-1.45045665486078i</v>
      </c>
      <c r="BB125" s="223" t="str">
        <f t="shared" ca="1" si="78"/>
        <v>-0.538139517746905-1.39507424070144i</v>
      </c>
      <c r="BC125" s="223" t="str">
        <f t="shared" ca="1" si="79"/>
        <v>-1.24326987249855-0.830726369972106i</v>
      </c>
      <c r="BD125" s="223" t="str">
        <f t="shared" ca="1" si="80"/>
        <v>-1.49481761506047+0.0366957127538604i</v>
      </c>
      <c r="BE125" s="223" t="str">
        <f t="shared" ca="1" si="81"/>
        <v>-1.20101048851128+0.890730084882887i</v>
      </c>
      <c r="BF125" s="223" t="str">
        <f t="shared" ca="1" si="82"/>
        <v>-0.469038256624789+1.41979906728099i</v>
      </c>
      <c r="BG125" s="223" t="str">
        <f t="shared" ca="1" si="83"/>
        <v>0.434053377704348+1.4308822253886i</v>
      </c>
      <c r="BH125" s="223" t="str">
        <f t="shared" ca="1" si="84"/>
        <v>1.17878915604112+0.919936086491579i</v>
      </c>
      <c r="BI125" s="223" t="str">
        <f t="shared" ca="1" si="85"/>
        <v>1.49346684606972+0.0733693213825462i</v>
      </c>
      <c r="BJ125" s="223" t="str">
        <f t="shared" ca="1" si="86"/>
        <v>1.2632824685428-0.799964800664367i</v>
      </c>
      <c r="BK125" s="223" t="str">
        <f t="shared" ca="1" si="87"/>
        <v>0.57221427593283-1.38144746554049i</v>
      </c>
      <c r="BL125" s="223" t="str">
        <f t="shared" ca="1" si="88"/>
        <v>-0.327615064800488-1.45893613532099i</v>
      </c>
      <c r="BM125" s="223" t="str">
        <f t="shared" ca="1" si="89"/>
        <v>-1.10792047901382-1.00416058965256i</v>
      </c>
      <c r="BN125" s="223" t="str">
        <f t="shared" ca="1" si="90"/>
        <v>-1.48402285084225-0.18303676080947i</v>
      </c>
      <c r="BO125" s="223" t="str">
        <f t="shared" ca="1" si="91"/>
        <v>-1.31870861142326+0.704864437879875i</v>
      </c>
      <c r="BP125" s="223" t="str">
        <f t="shared" ca="1" si="92"/>
        <v>-0.672289416501444+1.33560968029201i</v>
      </c>
      <c r="BQ125" s="223" t="str">
        <f t="shared" ca="1" si="93"/>
        <v>0.219401377474906+1.47908394393006i</v>
      </c>
      <c r="BR125" s="223" t="str">
        <f t="shared" ca="1" si="94"/>
        <v>1.03104788491761+1.08294345957511i</v>
      </c>
      <c r="BS125" s="223" t="str">
        <f t="shared" ca="1" si="95"/>
        <v>1.46653680720644+0.29171230817078i</v>
      </c>
      <c r="BT125" s="223" t="str">
        <f t="shared" ca="1" si="96"/>
        <v>1.36698855808197-0.605944353635341i</v>
      </c>
      <c r="BU125" s="223" t="str">
        <f t="shared" ca="1" si="97"/>
        <v>0.768721362473127-1.28253411046531i</v>
      </c>
      <c r="BV125" s="223" t="str">
        <f t="shared" ca="1" si="98"/>
        <v>-0.109998735075419-1.49121646849523i</v>
      </c>
      <c r="BW125" s="223" t="str">
        <f t="shared" ca="1" si="99"/>
        <v>-0.948587953000342-1.15585776506117i</v>
      </c>
      <c r="BX125" s="223" t="str">
        <f t="shared" ca="1" si="100"/>
        <v>-1.44110347354775-0.398807041259542i</v>
      </c>
      <c r="BY125" s="223" t="str">
        <f t="shared" ca="1" si="101"/>
        <v>-1.40786067530497+0.503740604437847i</v>
      </c>
      <c r="BZ125" s="223" t="str">
        <f t="shared" ca="1" si="102"/>
        <v>-0.860987540777537+1.22250837717188i</v>
      </c>
      <c r="CA125" s="223" t="str">
        <f t="shared" ca="1" si="103"/>
        <v>-2.08828128363043E-14+1.49526796181473i</v>
      </c>
      <c r="CB125" s="223" t="str">
        <f t="shared" ca="1" si="104"/>
        <v>0.860987540777624+1.22250837717182i</v>
      </c>
      <c r="CC125" s="223" t="str">
        <f t="shared" ca="1" si="105"/>
        <v>1.40786067530496+0.503740604437887i</v>
      </c>
      <c r="CD125" s="223" t="str">
        <f t="shared" ca="1" si="106"/>
        <v>1.44110347354776-0.398807041259502i</v>
      </c>
      <c r="CE125" s="223" t="str">
        <f t="shared" ca="1" si="107"/>
        <v>0.948587953000375-1.15585776506114i</v>
      </c>
      <c r="CF125" s="223" t="str">
        <f t="shared" ca="1" si="108"/>
        <v>0.10999873507546-1.49121646849523i</v>
      </c>
      <c r="CG125" s="223" t="str">
        <f t="shared" ca="1" si="109"/>
        <v>-0.768721362473218-1.28253411046525i</v>
      </c>
      <c r="CH125" s="223" t="str">
        <f t="shared" ca="1" si="110"/>
        <v>-1.36698855808196-0.605944353635379i</v>
      </c>
      <c r="CI125" s="223" t="str">
        <f t="shared" ca="1" si="111"/>
        <v>-1.46653680720642+0.291712308170885i</v>
      </c>
      <c r="CJ125" s="223" t="str">
        <f t="shared" ca="1" si="112"/>
        <v>-1.03104788491764+1.08294345957508i</v>
      </c>
      <c r="CK125" s="223" t="str">
        <f t="shared" ca="1" si="113"/>
        <v>-0.219401377474948+1.47908394393005i</v>
      </c>
      <c r="CL125" s="223" t="str">
        <f t="shared" ca="1" si="114"/>
        <v>0.672289416501406+1.33560968029203i</v>
      </c>
      <c r="CM125" s="223" t="str">
        <f t="shared" ca="1" si="115"/>
        <v>1.31870861142324+0.704864437879916i</v>
      </c>
      <c r="CN125" s="223" t="str">
        <f t="shared" ca="1" si="116"/>
        <v>1.48402285084224-0.183036760809572i</v>
      </c>
      <c r="CO125" s="223" t="str">
        <f t="shared" ca="1" si="117"/>
        <v>1.10792047901385-1.00416058965253i</v>
      </c>
      <c r="CP125" s="223" t="str">
        <f t="shared" ca="1" si="118"/>
        <v>0.327615064800389-1.45893613532102i</v>
      </c>
      <c r="CQ125" s="223" t="str">
        <f t="shared" ca="1" si="119"/>
        <v>-0.572214275932787-1.38144746554051i</v>
      </c>
      <c r="CR125" s="223" t="str">
        <f t="shared" ca="1" si="120"/>
        <v>-1.26328246854286-0.799964800664282i</v>
      </c>
      <c r="CS125" s="223" t="str">
        <f t="shared" ca="1" si="121"/>
        <v>-1.49346684606973+0.0733693213824991i</v>
      </c>
      <c r="CT125" s="223" t="str">
        <f t="shared" ca="1" si="122"/>
        <v>-1.17878915604115+0.919936086491542i</v>
      </c>
      <c r="CU125" s="223" t="str">
        <f t="shared" ca="1" si="123"/>
        <v>-0.434053377704392+1.43088222538859i</v>
      </c>
      <c r="CV125" s="223" t="str">
        <f t="shared" ca="1" si="124"/>
        <v>0.469038256624745+1.419799067281i</v>
      </c>
      <c r="CW125" s="223" t="str">
        <f t="shared" ca="1" si="125"/>
        <v>1.20101048851134+0.890730084882804i</v>
      </c>
      <c r="CX125" s="223" t="str">
        <f t="shared" ca="1" si="126"/>
        <v>1.49481761506047+0.0366957127539075i</v>
      </c>
      <c r="CY125" s="223" t="str">
        <f t="shared" ca="1" si="127"/>
        <v>1.24326987249849-0.83072636997219i</v>
      </c>
      <c r="CZ125" s="223" t="str">
        <f t="shared" ca="1" si="128"/>
        <v>0.53813951774695-1.39507424070143i</v>
      </c>
      <c r="DA125" s="223" t="str">
        <f t="shared" ca="1" si="129"/>
        <v>-0.363320478365351-1.45045665486079i</v>
      </c>
      <c r="DB125" s="223" t="str">
        <f t="shared" ca="1" si="130"/>
        <v>-1.13223012858379-0.976668425596274i</v>
      </c>
      <c r="DC125" s="223" t="str">
        <f t="shared" ca="1" si="131"/>
        <v>-1.48806783788029-0.146561889643488i</v>
      </c>
      <c r="DD125" s="223" t="str">
        <f t="shared" ca="1" si="132"/>
        <v>-1.30101320179668+0.737014875277525i</v>
      </c>
      <c r="DE125" s="223" t="str">
        <f t="shared" ca="1" si="133"/>
        <v>-0.63930943311702+1.35170622783102i</v>
      </c>
      <c r="DF125" s="223" t="str">
        <f t="shared" ca="1" si="134"/>
        <v>0.25563383495466+1.47325409215653i</v>
      </c>
      <c r="DG125" s="223" t="str">
        <f t="shared" ca="1" si="135"/>
        <v>1.05731411549016+1.05731411549021i</v>
      </c>
      <c r="DH125" s="223" t="str">
        <f t="shared" ca="1" si="136"/>
        <v>1.47325409215654+0.255633834954585i</v>
      </c>
      <c r="DI125" s="223" t="str">
        <f t="shared" ca="1" si="137"/>
        <v>1.35170622783105-0.639309433116954i</v>
      </c>
      <c r="DJ125" s="223" t="str">
        <f t="shared" ca="1" si="138"/>
        <v>0.737014875277587-1.30101320179664i</v>
      </c>
      <c r="DK125" s="223" t="str">
        <f t="shared" ca="1" si="139"/>
        <v>-0.146561889643415-1.48806783788029i</v>
      </c>
      <c r="DL125" s="223" t="str">
        <f t="shared" ca="1" si="140"/>
        <v>-0.976668425596219-1.13223012858384i</v>
      </c>
      <c r="DM125" s="223" t="str">
        <f t="shared" ca="1" si="141"/>
        <v>-1.45045665486081-0.363320478365278i</v>
      </c>
      <c r="DN125" s="223" t="str">
        <f t="shared" ca="1" si="142"/>
        <v>-1.39507424070145+0.538139517746882i</v>
      </c>
      <c r="DO125" s="223" t="str">
        <f t="shared" ca="1" si="143"/>
        <v>-0.830726369972127+1.24326987249853i</v>
      </c>
      <c r="DP125" s="223" t="str">
        <f t="shared" ca="1" si="144"/>
        <v>0.0366957127538342+1.49481761506047i</v>
      </c>
      <c r="DQ125" s="223" t="str">
        <f t="shared" ca="1" si="145"/>
        <v>0.890730084882875+1.20101048851129i</v>
      </c>
      <c r="DR125" s="223" t="str">
        <f t="shared" ca="1" si="146"/>
        <v>1.41979906728098+0.469038256624815i</v>
      </c>
      <c r="DS125" s="223" t="str">
        <f t="shared" ca="1" si="147"/>
        <v>1.4308822253886-0.434053377704333i</v>
      </c>
      <c r="DT125" s="223" t="str">
        <f t="shared" ca="1" si="148"/>
        <v>0.919936086491483-1.1787891560412i</v>
      </c>
      <c r="DU125" s="223" t="str">
        <f t="shared" ca="1" si="149"/>
        <v>0.0733693213825617-1.49346684606972i</v>
      </c>
      <c r="DV125" s="223" t="str">
        <f t="shared" ca="1" si="150"/>
        <v>-0.799964800664347-1.26328246854282i</v>
      </c>
      <c r="DW125" s="223" t="str">
        <f t="shared" ca="1" si="151"/>
        <v>-1.38144746554049-0.572214275932845i</v>
      </c>
      <c r="DX125" s="223" t="str">
        <f t="shared" ca="1" si="152"/>
        <v>-1.458936135321+0.327615064800463i</v>
      </c>
      <c r="DY125" s="223" t="str">
        <f t="shared" ca="1" si="153"/>
        <v>-1.00416058965257+1.10792047901381i</v>
      </c>
      <c r="DZ125" s="223" t="str">
        <f t="shared" ca="1" si="154"/>
        <v>-0.183036760809497+1.48402285084225i</v>
      </c>
      <c r="EA125" s="223" t="str">
        <f t="shared" ca="1" si="155"/>
        <v>0.704864437879861+1.31870861142327i</v>
      </c>
      <c r="EB125" s="223" t="str">
        <f t="shared" ca="1" si="156"/>
        <v>1.335609680292+0.672289416501472i</v>
      </c>
      <c r="EC125" s="223" t="str">
        <f t="shared" ca="1" si="157"/>
        <v>1.47908394393004-0.219401377475033i</v>
      </c>
      <c r="ED125" s="223" t="str">
        <f t="shared" ca="1" si="158"/>
        <v>1.08294345957513-1.03104788491759i</v>
      </c>
      <c r="EE125" s="223" t="str">
        <f t="shared" ca="1" si="159"/>
        <v>0.2917123081708-1.46653680720644i</v>
      </c>
      <c r="EF125" s="223" t="str">
        <f t="shared" ca="1" si="160"/>
        <v>-0.605944353635311-1.36698855808199i</v>
      </c>
      <c r="EG125" s="223" t="str">
        <f t="shared" ca="1" si="161"/>
        <v>-1.2825341104653-0.768721362473144i</v>
      </c>
      <c r="EH125" s="223" t="str">
        <f t="shared" ca="1" si="162"/>
        <v>-1.49121646849523+0.109998735075387i</v>
      </c>
      <c r="EI125" s="223" t="str">
        <f t="shared" ca="1" si="163"/>
        <v>-1.15585776506118+0.948587953000326i</v>
      </c>
      <c r="EJ125" s="223" t="str">
        <f t="shared" ca="1" si="164"/>
        <v>-0.398807041259428+1.44110347354778i</v>
      </c>
      <c r="EK125" s="223" t="str">
        <f t="shared" ca="1" si="165"/>
        <v>0.503740604437828+1.40786067530498i</v>
      </c>
      <c r="EL125" s="223" t="str">
        <f t="shared" ca="1" si="166"/>
        <v>1.22250837717187+0.860987540777563i</v>
      </c>
      <c r="EM125" s="223" t="str">
        <f t="shared" ca="1" si="167"/>
        <v>1.49526796181473+4.17656256726087E-14i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-0.0159390629020069-0.216816832055711i</v>
      </c>
      <c r="G126" s="229" t="str">
        <f t="shared" si="173"/>
        <v>-3.74112562370516+3.86751815793649i</v>
      </c>
      <c r="H126" s="229" t="str">
        <f t="shared" si="38"/>
        <v>0.00333807782981218-0.0328995704336992i</v>
      </c>
      <c r="I126" s="229" t="str">
        <f t="shared" si="174"/>
        <v>-0.0436942633659783+0.00148256586392742i</v>
      </c>
      <c r="J126" s="255" t="str">
        <f ca="1">IMPRODUCT(1/N_FFT2,AO100)</f>
        <v>0.0054842383727725+3.45894801663353E-06i</v>
      </c>
      <c r="K126" s="254" t="str">
        <f t="shared" ca="1" si="175"/>
        <v>-0.00023963488393998+7.97960841550536E-06i</v>
      </c>
      <c r="N126" s="246">
        <f t="shared" ca="1" si="176"/>
        <v>5.5048134061962894</v>
      </c>
      <c r="O126" s="223">
        <f t="shared" ca="1" si="39"/>
        <v>-1.4951865938037103</v>
      </c>
      <c r="P126" s="223" t="str">
        <f t="shared" ca="1" si="40"/>
        <v>-1.20094513311203+0.890681614015282i</v>
      </c>
      <c r="Q126" s="223" t="str">
        <f t="shared" ca="1" si="41"/>
        <v>-0.434029757817514+1.43080436105682i</v>
      </c>
      <c r="R126" s="223" t="str">
        <f t="shared" ca="1" si="42"/>
        <v>0.503713192380545+1.4077840637371i</v>
      </c>
      <c r="S126" s="223" t="str">
        <f t="shared" ca="1" si="43"/>
        <v>1.24320221746994+0.830681164327309i</v>
      </c>
      <c r="T126" s="223" t="str">
        <f t="shared" ca="1" si="44"/>
        <v>1.49338557607004-0.0733653288434762i</v>
      </c>
      <c r="U126" s="223" t="str">
        <f t="shared" ca="1" si="45"/>
        <v>1.15579486673809-0.94853633368059i</v>
      </c>
      <c r="V126" s="223" t="str">
        <f t="shared" ca="1" si="46"/>
        <v>0.363300707551371-1.4503777253471i</v>
      </c>
      <c r="W126" s="223" t="str">
        <f t="shared" ca="1" si="47"/>
        <v>-0.572183137743066-1.38137229130052i</v>
      </c>
      <c r="X126" s="223" t="str">
        <f t="shared" ca="1" si="48"/>
        <v>-1.2824643187943-0.768679530955405i</v>
      </c>
      <c r="Y126" s="223" t="str">
        <f t="shared" ca="1" si="49"/>
        <v>-1.48798686167848+0.146553914183739i</v>
      </c>
      <c r="Z126" s="223" t="str">
        <f t="shared" ca="1" si="50"/>
        <v>-1.10786018929451+1.00410594623609i</v>
      </c>
      <c r="AA126" s="223" t="str">
        <f t="shared" ca="1" si="51"/>
        <v>-0.291696434059366+1.46645700265892i</v>
      </c>
      <c r="AB126" s="223" t="str">
        <f t="shared" ca="1" si="52"/>
        <v>0.639274643809453+1.35163267202026i</v>
      </c>
      <c r="AC126" s="223" t="str">
        <f t="shared" ca="1" si="53"/>
        <v>1.31863685124408+0.704826081265052i</v>
      </c>
      <c r="AD126" s="223" t="str">
        <f t="shared" ca="1" si="54"/>
        <v>1.47900345660488-0.219389438308114i</v>
      </c>
      <c r="AE126" s="223" t="str">
        <f t="shared" ca="1" si="55"/>
        <v>1.05725657961785-1.05725657961779i</v>
      </c>
      <c r="AF126" s="223" t="str">
        <f t="shared" ca="1" si="56"/>
        <v>0.219389438308049-1.47900345660489i</v>
      </c>
      <c r="AG126" s="223" t="str">
        <f t="shared" ca="1" si="57"/>
        <v>-0.704826081265073-1.31863685124406i</v>
      </c>
      <c r="AH126" s="223" t="str">
        <f t="shared" ca="1" si="58"/>
        <v>-1.35163267202026-0.639274643809461i</v>
      </c>
      <c r="AI126" s="223" t="str">
        <f t="shared" ca="1" si="59"/>
        <v>-1.46645700265893+0.291696434059313i</v>
      </c>
      <c r="AJ126" s="223" t="str">
        <f t="shared" ca="1" si="60"/>
        <v>-1.00410594623605+1.10786018929454i</v>
      </c>
      <c r="AK126" s="223" t="str">
        <f t="shared" ca="1" si="61"/>
        <v>-0.146553914183718+1.48798686167848i</v>
      </c>
      <c r="AL126" s="223" t="str">
        <f t="shared" ca="1" si="62"/>
        <v>0.768679530955384+1.28246431879431i</v>
      </c>
      <c r="AM126" s="223" t="str">
        <f t="shared" ca="1" si="63"/>
        <v>1.38137229130049+0.572183137743128i</v>
      </c>
      <c r="AN126" s="223" t="str">
        <f t="shared" ca="1" si="64"/>
        <v>1.45037772534708-0.363300707551417i</v>
      </c>
      <c r="AO126" s="223" t="str">
        <f t="shared" ca="1" si="65"/>
        <v>0.948536333680587-1.1557948667381i</v>
      </c>
      <c r="AP126" s="223" t="str">
        <f t="shared" ca="1" si="66"/>
        <v>0.0733653288435145-1.49338557607003i</v>
      </c>
      <c r="AQ126" s="223" t="str">
        <f t="shared" ca="1" si="67"/>
        <v>-0.83068116432725-1.24320221746998i</v>
      </c>
      <c r="AR126" s="223" t="str">
        <f t="shared" ca="1" si="68"/>
        <v>-0.83068116432725-1.24320221746998i</v>
      </c>
      <c r="AS126" s="223" t="str">
        <f t="shared" ca="1" si="69"/>
        <v>-1.43080436105682+0.434029757817507i</v>
      </c>
      <c r="AT126" s="223" t="str">
        <f t="shared" ca="1" si="70"/>
        <v>-0.890681614015318+1.20094513311201i</v>
      </c>
      <c r="AU126" s="223" t="str">
        <f t="shared" ca="1" si="71"/>
        <v>6.52089366976905E-14+1.49518659380371i</v>
      </c>
      <c r="AV126" s="223" t="str">
        <f t="shared" ca="1" si="72"/>
        <v>0.890681614015303+1.20094513311202i</v>
      </c>
      <c r="AW126" s="223" t="str">
        <f t="shared" ca="1" si="73"/>
        <v>1.43080436105682+0.434029757817523i</v>
      </c>
      <c r="AX126" s="223" t="str">
        <f t="shared" ca="1" si="74"/>
        <v>1.40778406373712-0.503713192380494i</v>
      </c>
      <c r="AY126" s="223" t="str">
        <f t="shared" ca="1" si="75"/>
        <v>0.830681164327264-1.24320221746997i</v>
      </c>
      <c r="AZ126" s="223" t="str">
        <f t="shared" ca="1" si="76"/>
        <v>-0.0733653288434962-1.49338557607003i</v>
      </c>
      <c r="BA126" s="223" t="str">
        <f t="shared" ca="1" si="77"/>
        <v>-0.948536333680572-1.15579486673811i</v>
      </c>
      <c r="BB126" s="223" t="str">
        <f t="shared" ca="1" si="78"/>
        <v>-1.45037772534708-0.363300707551438i</v>
      </c>
      <c r="BC126" s="223" t="str">
        <f t="shared" ca="1" si="79"/>
        <v>-1.3813722913005+0.572183137743112i</v>
      </c>
      <c r="BD126" s="223" t="str">
        <f t="shared" ca="1" si="80"/>
        <v>-0.768679530955398+1.2824643187943i</v>
      </c>
      <c r="BE126" s="223" t="str">
        <f t="shared" ca="1" si="81"/>
        <v>0.1465539141837+1.48798686167848i</v>
      </c>
      <c r="BF126" s="223" t="str">
        <f t="shared" ca="1" si="82"/>
        <v>1.00410594623615+1.10786018929446i</v>
      </c>
      <c r="BG126" s="223" t="str">
        <f t="shared" ca="1" si="83"/>
        <v>1.46645700265893+0.291696434059328i</v>
      </c>
      <c r="BH126" s="223" t="str">
        <f t="shared" ca="1" si="84"/>
        <v>1.35163267202027-0.639274643809444i</v>
      </c>
      <c r="BI126" s="223" t="str">
        <f t="shared" ca="1" si="85"/>
        <v>0.704826081265087-1.31863685124406i</v>
      </c>
      <c r="BJ126" s="223" t="str">
        <f t="shared" ca="1" si="86"/>
        <v>-0.219389438308175-1.47900345660487i</v>
      </c>
      <c r="BK126" s="223" t="str">
        <f t="shared" ca="1" si="87"/>
        <v>-1.05725657961784-1.0572565796178i</v>
      </c>
      <c r="BL126" s="223" t="str">
        <f t="shared" ca="1" si="88"/>
        <v>-1.47900345660488-0.219389438308128i</v>
      </c>
      <c r="BM126" s="223" t="str">
        <f t="shared" ca="1" si="89"/>
        <v>-1.31863685124411+0.704826081264997i</v>
      </c>
      <c r="BN126" s="223" t="str">
        <f t="shared" ca="1" si="90"/>
        <v>-0.639274643809407+1.35163267202029i</v>
      </c>
      <c r="BO126" s="223" t="str">
        <f t="shared" ca="1" si="91"/>
        <v>0.291696434059374+1.46645700265892i</v>
      </c>
      <c r="BP126" s="223" t="str">
        <f t="shared" ca="1" si="92"/>
        <v>1.10786018929449+1.00410594623611i</v>
      </c>
      <c r="BQ126" s="223" t="str">
        <f t="shared" ca="1" si="93"/>
        <v>1.48798686167847+0.146553914183801i</v>
      </c>
      <c r="BR126" s="223" t="str">
        <f t="shared" ca="1" si="94"/>
        <v>1.28246431879427-0.768679530955443i</v>
      </c>
      <c r="BS126" s="223" t="str">
        <f t="shared" ca="1" si="95"/>
        <v>0.572183137743064-1.38137229130052i</v>
      </c>
      <c r="BT126" s="223" t="str">
        <f t="shared" ca="1" si="96"/>
        <v>-0.363300707551335-1.45037772534711i</v>
      </c>
      <c r="BU126" s="223" t="str">
        <f t="shared" ca="1" si="97"/>
        <v>-1.15579486673804-0.948536333680651i</v>
      </c>
      <c r="BV126" s="223" t="str">
        <f t="shared" ca="1" si="98"/>
        <v>-1.49338557607004-0.0733653288434493i</v>
      </c>
      <c r="BW126" s="223" t="str">
        <f t="shared" ca="1" si="99"/>
        <v>-1.24320221746994+0.830681164327308i</v>
      </c>
      <c r="BX126" s="223" t="str">
        <f t="shared" ca="1" si="100"/>
        <v>-0.503713192380585+1.40778406373708i</v>
      </c>
      <c r="BY126" s="223" t="str">
        <f t="shared" ca="1" si="101"/>
        <v>0.434029757817564+1.4308043610568i</v>
      </c>
      <c r="BZ126" s="223" t="str">
        <f t="shared" ca="1" si="102"/>
        <v>1.20094513311204+0.890681614015265i</v>
      </c>
      <c r="CA126" s="223" t="str">
        <f t="shared" ca="1" si="103"/>
        <v>1.49518659380371+1.8317282801255E-14i</v>
      </c>
      <c r="CB126" s="223" t="str">
        <f t="shared" ca="1" si="104"/>
        <v>1.20094513311207-0.890681614015235i</v>
      </c>
      <c r="CC126" s="223" t="str">
        <f t="shared" ca="1" si="105"/>
        <v>0.434029757817456-1.43080436105684i</v>
      </c>
      <c r="CD126" s="223" t="str">
        <f t="shared" ca="1" si="106"/>
        <v>-0.503713192380551-1.4077840637371i</v>
      </c>
      <c r="CE126" s="223" t="str">
        <f t="shared" ca="1" si="107"/>
        <v>-1.24320221746992-0.830681164327339i</v>
      </c>
      <c r="CF126" s="223" t="str">
        <f t="shared" ca="1" si="108"/>
        <v>-1.49338557607004+0.0733653288434128i</v>
      </c>
      <c r="CG126" s="223" t="str">
        <f t="shared" ca="1" si="109"/>
        <v>-1.15579486673807+0.948536333680623i</v>
      </c>
      <c r="CH126" s="223" t="str">
        <f t="shared" ca="1" si="110"/>
        <v>-0.36330070755137+1.4503777253471i</v>
      </c>
      <c r="CI126" s="223" t="str">
        <f t="shared" ca="1" si="111"/>
        <v>0.57218313774304+1.38137229130053i</v>
      </c>
      <c r="CJ126" s="223" t="str">
        <f t="shared" ca="1" si="112"/>
        <v>1.28246431879426+0.768679530955474i</v>
      </c>
      <c r="CK126" s="223" t="str">
        <f t="shared" ca="1" si="113"/>
        <v>1.48798686167848-0.146553914183765i</v>
      </c>
      <c r="CL126" s="223" t="str">
        <f t="shared" ca="1" si="114"/>
        <v>1.10786018929451-1.00410594623609i</v>
      </c>
      <c r="CM126" s="223" t="str">
        <f t="shared" ca="1" si="115"/>
        <v>0.29169643405941-1.46645700265891i</v>
      </c>
      <c r="CN126" s="223" t="str">
        <f t="shared" ca="1" si="116"/>
        <v>-0.639274643809509-1.35163267202024i</v>
      </c>
      <c r="CO126" s="223" t="str">
        <f t="shared" ca="1" si="117"/>
        <v>-1.31863685124409-0.704826081265033i</v>
      </c>
      <c r="CP126" s="223" t="str">
        <f t="shared" ca="1" si="118"/>
        <v>-1.47900345660489+0.219389438308093i</v>
      </c>
      <c r="CQ126" s="223" t="str">
        <f t="shared" ca="1" si="119"/>
        <v>-1.05725657961786+1.05725657961778i</v>
      </c>
      <c r="CR126" s="223" t="str">
        <f t="shared" ca="1" si="120"/>
        <v>-0.219389438308064+1.47900345660489i</v>
      </c>
      <c r="CS126" s="223" t="str">
        <f t="shared" ca="1" si="121"/>
        <v>0.704826081265059+1.31863685124407i</v>
      </c>
      <c r="CT126" s="223" t="str">
        <f t="shared" ca="1" si="122"/>
        <v>1.35163267202025+0.639274643809482i</v>
      </c>
      <c r="CU126" s="223" t="str">
        <f t="shared" ca="1" si="123"/>
        <v>1.46645700265894-0.291696434059292i</v>
      </c>
      <c r="CV126" s="223" t="str">
        <f t="shared" ca="1" si="124"/>
        <v>1.00410594623607-1.10786018929453i</v>
      </c>
      <c r="CW126" s="223" t="str">
        <f t="shared" ca="1" si="125"/>
        <v>0.146553914183736-1.48798686167848i</v>
      </c>
      <c r="CX126" s="223" t="str">
        <f t="shared" ca="1" si="126"/>
        <v>-0.768679530955371-1.28246431879432i</v>
      </c>
      <c r="CY126" s="223" t="str">
        <f t="shared" ca="1" si="127"/>
        <v>-1.38137229130049-0.572183137743142i</v>
      </c>
      <c r="CZ126" s="223" t="str">
        <f t="shared" ca="1" si="128"/>
        <v>-1.45037772534709+0.363300707551398i</v>
      </c>
      <c r="DA126" s="223" t="str">
        <f t="shared" ca="1" si="129"/>
        <v>-0.9485363336806+1.15579486673808i</v>
      </c>
      <c r="DB126" s="223" t="str">
        <f t="shared" ca="1" si="130"/>
        <v>-0.0733653288435327+1.49338557607003i</v>
      </c>
      <c r="DC126" s="223" t="str">
        <f t="shared" ca="1" si="131"/>
        <v>0.830681164327363+1.2432022174699i</v>
      </c>
      <c r="DD126" s="223" t="str">
        <f t="shared" ca="1" si="132"/>
        <v>1.40778406373711+0.503713192380524i</v>
      </c>
      <c r="DE126" s="223" t="str">
        <f t="shared" ca="1" si="133"/>
        <v>1.43080436105683-0.434029757817485i</v>
      </c>
      <c r="DF126" s="223" t="str">
        <f t="shared" ca="1" si="134"/>
        <v>0.890681614015333-1.20094513311199i</v>
      </c>
      <c r="DG126" s="223" t="str">
        <f t="shared" ca="1" si="135"/>
        <v>-4.68916538964354E-14-1.49518659380371i</v>
      </c>
      <c r="DH126" s="223" t="str">
        <f t="shared" ca="1" si="136"/>
        <v>-0.890681614015288-1.20094513311203i</v>
      </c>
      <c r="DI126" s="223" t="str">
        <f t="shared" ca="1" si="137"/>
        <v>-1.43080436105681-0.434029757817537i</v>
      </c>
      <c r="DJ126" s="223" t="str">
        <f t="shared" ca="1" si="138"/>
        <v>-1.40778406373707+0.503713192380623i</v>
      </c>
      <c r="DK126" s="223" t="str">
        <f t="shared" ca="1" si="139"/>
        <v>-0.830681164327284+1.24320221746995i</v>
      </c>
      <c r="DL126" s="223" t="str">
        <f t="shared" ca="1" si="140"/>
        <v>0.0733653288434779+1.49338557607004i</v>
      </c>
      <c r="DM126" s="223" t="str">
        <f t="shared" ca="1" si="141"/>
        <v>0.948536333680549+1.15579486673813i</v>
      </c>
      <c r="DN126" s="223" t="str">
        <f t="shared" ca="1" si="142"/>
        <v>1.45037772534708+0.363300707551452i</v>
      </c>
      <c r="DO126" s="223" t="str">
        <f t="shared" ca="1" si="143"/>
        <v>1.38137229130051-0.572183137743091i</v>
      </c>
      <c r="DP126" s="223" t="str">
        <f t="shared" ca="1" si="144"/>
        <v>0.768679530955408-1.28246431879429i</v>
      </c>
      <c r="DQ126" s="223" t="str">
        <f t="shared" ca="1" si="145"/>
        <v>-0.146553914183681-1.48798686167848i</v>
      </c>
      <c r="DR126" s="223" t="str">
        <f t="shared" ca="1" si="146"/>
        <v>-1.00410594623614-1.10786018929446i</v>
      </c>
      <c r="DS126" s="223" t="str">
        <f t="shared" ca="1" si="147"/>
        <v>-1.46645700265893-0.291696434059345i</v>
      </c>
      <c r="DT126" s="223" t="str">
        <f t="shared" ca="1" si="148"/>
        <v>-1.35163267202028+0.639274643809424i</v>
      </c>
      <c r="DU126" s="223" t="str">
        <f t="shared" ca="1" si="149"/>
        <v>-0.704826081265099+1.31863685124405i</v>
      </c>
      <c r="DV126" s="223" t="str">
        <f t="shared" ca="1" si="150"/>
        <v>0.219389438308157+1.47900345660488i</v>
      </c>
      <c r="DW126" s="223" t="str">
        <f t="shared" ca="1" si="151"/>
        <v>1.05725657961783+1.05725657961781i</v>
      </c>
      <c r="DX126" s="223" t="str">
        <f t="shared" ca="1" si="152"/>
        <v>1.47900345660488+0.219389438308146i</v>
      </c>
      <c r="DY126" s="223" t="str">
        <f t="shared" ca="1" si="153"/>
        <v>1.31863685124412-0.704826081264976i</v>
      </c>
      <c r="DZ126" s="223" t="str">
        <f t="shared" ca="1" si="154"/>
        <v>0.639274643809415-1.35163267202028i</v>
      </c>
      <c r="EA126" s="223" t="str">
        <f t="shared" ca="1" si="155"/>
        <v>-0.291696434059356-1.46645700265893i</v>
      </c>
      <c r="EB126" s="223" t="str">
        <f t="shared" ca="1" si="156"/>
        <v>-1.10786018929448-1.00410594623612i</v>
      </c>
      <c r="EC126" s="223" t="str">
        <f t="shared" ca="1" si="157"/>
        <v>-1.48798686167848-0.146553914183671i</v>
      </c>
      <c r="ED126" s="223" t="str">
        <f t="shared" ca="1" si="158"/>
        <v>-1.28246431879429+0.768679530955417i</v>
      </c>
      <c r="EE126" s="223" t="str">
        <f t="shared" ca="1" si="159"/>
        <v>-0.57218313774308+1.38137229130051i</v>
      </c>
      <c r="EF126" s="223" t="str">
        <f t="shared" ca="1" si="160"/>
        <v>0.363300707551317+1.45037772534711i</v>
      </c>
      <c r="EG126" s="223" t="str">
        <f t="shared" ca="1" si="161"/>
        <v>1.15579486673813+0.948536333680542i</v>
      </c>
      <c r="EH126" s="223" t="str">
        <f t="shared" ca="1" si="162"/>
        <v>1.49338557607004+0.0733653288434677i</v>
      </c>
      <c r="EI126" s="223" t="str">
        <f t="shared" ca="1" si="163"/>
        <v>1.24320221746995-0.830681164327284i</v>
      </c>
      <c r="EJ126" s="223" t="str">
        <f t="shared" ca="1" si="164"/>
        <v>0.503713192380603-1.40778406373708i</v>
      </c>
      <c r="EK126" s="223" t="str">
        <f t="shared" ca="1" si="165"/>
        <v>-0.434029757817546-1.43080436105681i</v>
      </c>
      <c r="EL126" s="223" t="str">
        <f t="shared" ca="1" si="166"/>
        <v>-1.20094513311204-0.890681614015271i</v>
      </c>
      <c r="EM126" s="223" t="str">
        <f t="shared" ca="1" si="167"/>
        <v>-1.49518659380371-3.663456560251E-14i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-0.0165410118180912-0.208488874550994i</v>
      </c>
      <c r="G127" s="229" t="str">
        <f t="shared" si="173"/>
        <v>-3.5911300955733+3.88687629742305i</v>
      </c>
      <c r="H127" s="229" t="str">
        <f t="shared" si="38"/>
        <v>0.00323974312593628-0.0316847589366797i</v>
      </c>
      <c r="I127" s="229" t="str">
        <f t="shared" si="174"/>
        <v>-0.0455461523696126+0.00393278632147549i</v>
      </c>
      <c r="J127" s="255" t="str">
        <f ca="1">IMPRODUCT(1/N_FFT2,AP100)</f>
        <v>0.0370464580140194+0.000179900845974481i</v>
      </c>
      <c r="K127" s="254" t="str">
        <f t="shared" ca="1" si="175"/>
        <v>-0.00168803113304725+0.000137502011994476i</v>
      </c>
      <c r="N127" s="246">
        <f t="shared" ca="1" si="176"/>
        <v>5.5049006369500901</v>
      </c>
      <c r="O127" s="223">
        <f t="shared" ca="1" si="39"/>
        <v>-1.4950993630499094</v>
      </c>
      <c r="P127" s="223" t="str">
        <f t="shared" ca="1" si="40"/>
        <v>-1.17865624180721+0.919832359205278i</v>
      </c>
      <c r="Q127" s="223" t="str">
        <f t="shared" ca="1" si="41"/>
        <v>-0.363279512207128+1.45029310878967i</v>
      </c>
      <c r="R127" s="223" t="str">
        <f t="shared" ca="1" si="42"/>
        <v>0.605876030450367+1.36683442344636i</v>
      </c>
      <c r="S127" s="223" t="str">
        <f t="shared" ca="1" si="43"/>
        <v>1.3185599205874+0.704784960972352i</v>
      </c>
      <c r="T127" s="223" t="str">
        <f t="shared" ca="1" si="44"/>
        <v>1.47308797556302-0.255605010991328i</v>
      </c>
      <c r="U127" s="223" t="str">
        <f t="shared" ca="1" si="45"/>
        <v>1.00404736564224-1.10779555556931i</v>
      </c>
      <c r="V127" s="223" t="str">
        <f t="shared" ca="1" si="46"/>
        <v>0.109986332180906-1.49104832655606i</v>
      </c>
      <c r="W127" s="223" t="str">
        <f t="shared" ca="1" si="47"/>
        <v>-0.830632701517103-1.24312968774889i</v>
      </c>
      <c r="X127" s="223" t="str">
        <f t="shared" ca="1" si="48"/>
        <v>-1.41963897800259-0.468985370270773i</v>
      </c>
      <c r="Y127" s="223" t="str">
        <f t="shared" ca="1" si="49"/>
        <v>-1.40770193213856+0.503683805224685i</v>
      </c>
      <c r="Z127" s="223" t="str">
        <f t="shared" ca="1" si="50"/>
        <v>-0.799874600726413+1.26314002727528i</v>
      </c>
      <c r="AA127" s="223" t="str">
        <f t="shared" ca="1" si="51"/>
        <v>0.146545364074693+1.4879000509646i</v>
      </c>
      <c r="AB127" s="223" t="str">
        <f t="shared" ca="1" si="52"/>
        <v>1.03093162923347+1.08282135241149i</v>
      </c>
      <c r="AC127" s="223" t="str">
        <f t="shared" ca="1" si="53"/>
        <v>1.47891716999228+0.21937663889822i</v>
      </c>
      <c r="AD127" s="223" t="str">
        <f t="shared" ca="1" si="54"/>
        <v>1.30086650620465-0.736931773251196i</v>
      </c>
      <c r="AE127" s="223" t="str">
        <f t="shared" ca="1" si="55"/>
        <v>0.572149755978733-1.3812917005925i</v>
      </c>
      <c r="AF127" s="223" t="str">
        <f t="shared" ca="1" si="56"/>
        <v>-0.398762073817936-1.44094098209353i</v>
      </c>
      <c r="AG127" s="223" t="str">
        <f t="shared" ca="1" si="57"/>
        <v>-1.20087506871356-0.890629650715967i</v>
      </c>
      <c r="AH127" s="223" t="str">
        <f t="shared" ca="1" si="58"/>
        <v>-1.49464906707444+0.0366915751330025i</v>
      </c>
      <c r="AI127" s="223" t="str">
        <f t="shared" ca="1" si="59"/>
        <v>-1.15572743645359+0.948480995076161i</v>
      </c>
      <c r="AJ127" s="223" t="str">
        <f t="shared" ca="1" si="60"/>
        <v>-0.327578124602037+1.45877163314703i</v>
      </c>
      <c r="AK127" s="223" t="str">
        <f t="shared" ca="1" si="61"/>
        <v>0.639237347856313+1.35155381635282i</v>
      </c>
      <c r="AL127" s="223" t="str">
        <f t="shared" ca="1" si="62"/>
        <v>1.33545908377809+0.672213612586668i</v>
      </c>
      <c r="AM127" s="223" t="str">
        <f t="shared" ca="1" si="63"/>
        <v>1.4663714480196-0.291679416183474i</v>
      </c>
      <c r="AN127" s="223" t="str">
        <f t="shared" ca="1" si="64"/>
        <v>0.976558301461717-1.13210246410758i</v>
      </c>
      <c r="AO127" s="223" t="str">
        <f t="shared" ca="1" si="65"/>
        <v>0.0733610486332956-1.49329845038949i</v>
      </c>
      <c r="AP127" s="223" t="str">
        <f t="shared" ca="1" si="66"/>
        <v>-0.860890460227717-1.22237053338223i</v>
      </c>
      <c r="AQ127" s="223" t="str">
        <f t="shared" ca="1" si="67"/>
        <v>-1.43072088642998-0.43400443606632i</v>
      </c>
      <c r="AR127" s="223" t="str">
        <f t="shared" ca="1" si="68"/>
        <v>-1.43072088642998-0.43400443606632i</v>
      </c>
      <c r="AS127" s="223" t="str">
        <f t="shared" ca="1" si="69"/>
        <v>-0.768634685385509+1.28238949848108i</v>
      </c>
      <c r="AT127" s="223" t="str">
        <f t="shared" ca="1" si="70"/>
        <v>0.183016122520847+1.4838555200186i</v>
      </c>
      <c r="AU127" s="223" t="str">
        <f t="shared" ca="1" si="71"/>
        <v>1.05719489816027+1.05719489816028i</v>
      </c>
      <c r="AV127" s="223" t="str">
        <f t="shared" ca="1" si="72"/>
        <v>1.4838555200186+0.183016122520862i</v>
      </c>
      <c r="AW127" s="223" t="str">
        <f t="shared" ca="1" si="73"/>
        <v>1.28238949848109-0.7686346853855i</v>
      </c>
      <c r="AX127" s="223" t="str">
        <f t="shared" ca="1" si="74"/>
        <v>0.538078839888278-1.39491693926797i</v>
      </c>
      <c r="AY127" s="223" t="str">
        <f t="shared" ca="1" si="75"/>
        <v>-0.434004436066305-1.43072088642999i</v>
      </c>
      <c r="AZ127" s="223" t="str">
        <f t="shared" ca="1" si="76"/>
        <v>-1.22237053338222-0.86089046022773i</v>
      </c>
      <c r="BA127" s="223" t="str">
        <f t="shared" ca="1" si="77"/>
        <v>-1.4932984503895+0.0733610486332852i</v>
      </c>
      <c r="BB127" s="223" t="str">
        <f t="shared" ca="1" si="78"/>
        <v>-1.13210246410758+0.97655830146171i</v>
      </c>
      <c r="BC127" s="223" t="str">
        <f t="shared" ca="1" si="79"/>
        <v>-0.291679416183486+1.4663714480196i</v>
      </c>
      <c r="BD127" s="223" t="str">
        <f t="shared" ca="1" si="80"/>
        <v>0.672213612586654+1.3354590837781i</v>
      </c>
      <c r="BE127" s="223" t="str">
        <f t="shared" ca="1" si="81"/>
        <v>1.35155381635282+0.639237347856323i</v>
      </c>
      <c r="BF127" s="223" t="str">
        <f t="shared" ca="1" si="82"/>
        <v>1.45877163314703-0.327578124602023i</v>
      </c>
      <c r="BG127" s="223" t="str">
        <f t="shared" ca="1" si="83"/>
        <v>0.94848099507617-1.15572743645358i</v>
      </c>
      <c r="BH127" s="223" t="str">
        <f t="shared" ca="1" si="84"/>
        <v>0.0366915751330182-1.49464906707444i</v>
      </c>
      <c r="BI127" s="223" t="str">
        <f t="shared" ca="1" si="85"/>
        <v>-0.890629650715954-1.20087506871357i</v>
      </c>
      <c r="BJ127" s="223" t="str">
        <f t="shared" ca="1" si="86"/>
        <v>-1.44094098209353-0.398762073817945i</v>
      </c>
      <c r="BK127" s="223" t="str">
        <f t="shared" ca="1" si="87"/>
        <v>-1.38129170059245+0.572149755978859i</v>
      </c>
      <c r="BL127" s="223" t="str">
        <f t="shared" ca="1" si="88"/>
        <v>-0.736931773251272+1.30086650620461i</v>
      </c>
      <c r="BM127" s="223" t="str">
        <f t="shared" ca="1" si="89"/>
        <v>0.219376638898299+1.47891716999226i</v>
      </c>
      <c r="BN127" s="223" t="str">
        <f t="shared" ca="1" si="90"/>
        <v>1.08282135241144+1.03093162923353i</v>
      </c>
      <c r="BO127" s="223" t="str">
        <f t="shared" ca="1" si="91"/>
        <v>1.48790005096459+0.146545364074765i</v>
      </c>
      <c r="BP127" s="223" t="str">
        <f t="shared" ca="1" si="92"/>
        <v>1.26314002727532-0.799874600726359i</v>
      </c>
      <c r="BQ127" s="223" t="str">
        <f t="shared" ca="1" si="93"/>
        <v>0.503683805224741-1.40770193213854i</v>
      </c>
      <c r="BR127" s="223" t="str">
        <f t="shared" ca="1" si="94"/>
        <v>-0.468985370270723-1.4196389780026i</v>
      </c>
      <c r="BS127" s="223" t="str">
        <f t="shared" ca="1" si="95"/>
        <v>-1.24312968774886-0.83063270151714i</v>
      </c>
      <c r="BT127" s="223" t="str">
        <f t="shared" ca="1" si="96"/>
        <v>-1.49104832655607+0.109986332180864i</v>
      </c>
      <c r="BU127" s="223" t="str">
        <f t="shared" ca="1" si="97"/>
        <v>-1.10779555556934+1.00404736564221i</v>
      </c>
      <c r="BV127" s="223" t="str">
        <f t="shared" ca="1" si="98"/>
        <v>-0.255605010991373+1.47308797556302i</v>
      </c>
      <c r="BW127" s="223" t="str">
        <f t="shared" ca="1" si="99"/>
        <v>0.70478496097233+1.31855992058741i</v>
      </c>
      <c r="BX127" s="223" t="str">
        <f t="shared" ca="1" si="100"/>
        <v>1.36683442344635+0.605876030450397i</v>
      </c>
      <c r="BY127" s="223" t="str">
        <f t="shared" ca="1" si="101"/>
        <v>1.45029310878967-0.3632795122071i</v>
      </c>
      <c r="BZ127" s="223" t="str">
        <f t="shared" ca="1" si="102"/>
        <v>0.919832359205289-1.1786562418072i</v>
      </c>
      <c r="CA127" s="223" t="str">
        <f t="shared" ca="1" si="103"/>
        <v>1.57519701063602E-14-1.49509936304991i</v>
      </c>
      <c r="CB127" s="223" t="str">
        <f t="shared" ca="1" si="104"/>
        <v>-0.919832359205272-1.17865624180721i</v>
      </c>
      <c r="CC127" s="223" t="str">
        <f t="shared" ca="1" si="105"/>
        <v>-1.45029310878967-0.363279512207131i</v>
      </c>
      <c r="CD127" s="223" t="str">
        <f t="shared" ca="1" si="106"/>
        <v>-1.36683442344636+0.605876030450367i</v>
      </c>
      <c r="CE127" s="223" t="str">
        <f t="shared" ca="1" si="107"/>
        <v>-0.704784960972348+1.3185599205874i</v>
      </c>
      <c r="CF127" s="223" t="str">
        <f t="shared" ca="1" si="108"/>
        <v>0.255605010991341+1.47308797556302i</v>
      </c>
      <c r="CG127" s="223" t="str">
        <f t="shared" ca="1" si="109"/>
        <v>1.10779555556932+1.00404736564223i</v>
      </c>
      <c r="CH127" s="223" t="str">
        <f t="shared" ca="1" si="110"/>
        <v>1.49104832655606+0.109986332180885i</v>
      </c>
      <c r="CI127" s="223" t="str">
        <f t="shared" ca="1" si="111"/>
        <v>1.24312968774888-0.830632701517115i</v>
      </c>
      <c r="CJ127" s="223" t="str">
        <f t="shared" ca="1" si="112"/>
        <v>0.468985370270742-1.4196389780026i</v>
      </c>
      <c r="CK127" s="223" t="str">
        <f t="shared" ca="1" si="113"/>
        <v>-0.503683805224711-1.40770193213855i</v>
      </c>
      <c r="CL127" s="223" t="str">
        <f t="shared" ca="1" si="114"/>
        <v>-1.2631400272753-0.799874600726386i</v>
      </c>
      <c r="CM127" s="223" t="str">
        <f t="shared" ca="1" si="115"/>
        <v>-1.4879000509646+0.146545364074744i</v>
      </c>
      <c r="CN127" s="223" t="str">
        <f t="shared" ca="1" si="116"/>
        <v>-1.08282135241146+1.03093162923351i</v>
      </c>
      <c r="CO127" s="223" t="str">
        <f t="shared" ca="1" si="117"/>
        <v>-0.219376638898172+1.47891716999228i</v>
      </c>
      <c r="CP127" s="223" t="str">
        <f t="shared" ca="1" si="118"/>
        <v>0.736931773251244+1.30086650620462i</v>
      </c>
      <c r="CQ127" s="223" t="str">
        <f t="shared" ca="1" si="119"/>
        <v>1.38129170059249+0.572149755978745i</v>
      </c>
      <c r="CR127" s="223" t="str">
        <f t="shared" ca="1" si="120"/>
        <v>1.44094098209349-0.398762073818069i</v>
      </c>
      <c r="CS127" s="223" t="str">
        <f t="shared" ca="1" si="121"/>
        <v>0.890629650715979-1.20087506871355i</v>
      </c>
      <c r="CT127" s="223" t="str">
        <f t="shared" ca="1" si="122"/>
        <v>-0.0366915751331408-1.49464906707444i</v>
      </c>
      <c r="CU127" s="223" t="str">
        <f t="shared" ca="1" si="123"/>
        <v>-0.948480995076146-1.1557274364536i</v>
      </c>
      <c r="CV127" s="223" t="str">
        <f t="shared" ca="1" si="124"/>
        <v>-1.45877163314703-0.327578124602049i</v>
      </c>
      <c r="CW127" s="223" t="str">
        <f t="shared" ca="1" si="125"/>
        <v>-1.35155381635282+0.639237347856304i</v>
      </c>
      <c r="CX127" s="223" t="str">
        <f t="shared" ca="1" si="126"/>
        <v>-0.672213612586683+1.33545908377809i</v>
      </c>
      <c r="CY127" s="223" t="str">
        <f t="shared" ca="1" si="127"/>
        <v>0.291679416183461+1.46637144801961i</v>
      </c>
      <c r="CZ127" s="223" t="str">
        <f t="shared" ca="1" si="128"/>
        <v>1.13210246410757+0.976558301461725i</v>
      </c>
      <c r="DA127" s="223" t="str">
        <f t="shared" ca="1" si="129"/>
        <v>1.49329845038949+0.0733610486333113i</v>
      </c>
      <c r="DB127" s="223" t="str">
        <f t="shared" ca="1" si="130"/>
        <v>1.22237053338224-0.860890460227708i</v>
      </c>
      <c r="DC127" s="223" t="str">
        <f t="shared" ca="1" si="131"/>
        <v>0.434004436066335-1.43072088642998i</v>
      </c>
      <c r="DD127" s="223" t="str">
        <f t="shared" ca="1" si="132"/>
        <v>-0.538078839888253-1.39491693926798i</v>
      </c>
      <c r="DE127" s="223" t="str">
        <f t="shared" ca="1" si="133"/>
        <v>-1.28238949848108-0.768634685385518i</v>
      </c>
      <c r="DF127" s="223" t="str">
        <f t="shared" ca="1" si="134"/>
        <v>-1.4838555200186+0.18301612252083i</v>
      </c>
      <c r="DG127" s="223" t="str">
        <f t="shared" ca="1" si="135"/>
        <v>-1.05719489816029+1.05719489816027i</v>
      </c>
      <c r="DH127" s="223" t="str">
        <f t="shared" ca="1" si="136"/>
        <v>-0.183016122520868+1.4838555200186i</v>
      </c>
      <c r="DI127" s="223" t="str">
        <f t="shared" ca="1" si="137"/>
        <v>0.768634685385486+1.2823894984811i</v>
      </c>
      <c r="DJ127" s="223" t="str">
        <f t="shared" ca="1" si="138"/>
        <v>1.39491693926797+0.538078839888298i</v>
      </c>
      <c r="DK127" s="223" t="str">
        <f t="shared" ca="1" si="139"/>
        <v>1.43072088642999-0.434004436066301i</v>
      </c>
      <c r="DL127" s="223" t="str">
        <f t="shared" ca="1" si="140"/>
        <v>0.860890460227739-1.22237053338221i</v>
      </c>
      <c r="DM127" s="223" t="str">
        <f t="shared" ca="1" si="141"/>
        <v>-0.0733610486332642-1.4932984503895i</v>
      </c>
      <c r="DN127" s="223" t="str">
        <f t="shared" ca="1" si="142"/>
        <v>-0.976558301461705-1.13210246410759i</v>
      </c>
      <c r="DO127" s="223" t="str">
        <f t="shared" ca="1" si="143"/>
        <v>-1.4663714480196-0.291679416183497i</v>
      </c>
      <c r="DP127" s="223" t="str">
        <f t="shared" ca="1" si="144"/>
        <v>-1.33545908377811+0.672213612586639i</v>
      </c>
      <c r="DQ127" s="223" t="str">
        <f t="shared" ca="1" si="145"/>
        <v>-0.639237347856328+1.35155381635281i</v>
      </c>
      <c r="DR127" s="223" t="str">
        <f t="shared" ca="1" si="146"/>
        <v>0.327578124602014+1.45877163314704i</v>
      </c>
      <c r="DS127" s="223" t="str">
        <f t="shared" ca="1" si="147"/>
        <v>1.15572743645357+0.948480995076182i</v>
      </c>
      <c r="DT127" s="223" t="str">
        <f t="shared" ca="1" si="148"/>
        <v>1.49464906707444+0.0366915751330393i</v>
      </c>
      <c r="DU127" s="223" t="str">
        <f t="shared" ca="1" si="149"/>
        <v>1.20087506871357-0.890629650715949i</v>
      </c>
      <c r="DV127" s="223" t="str">
        <f t="shared" ca="1" si="150"/>
        <v>0.398762073817962-1.44094098209352i</v>
      </c>
      <c r="DW127" s="223" t="str">
        <f t="shared" ca="1" si="151"/>
        <v>-0.57214975597884-1.38129170059246i</v>
      </c>
      <c r="DX127" s="223" t="str">
        <f t="shared" ca="1" si="152"/>
        <v>-1.30086650620468-0.736931773251147i</v>
      </c>
      <c r="DY127" s="223" t="str">
        <f t="shared" ca="1" si="153"/>
        <v>-1.47891716999227+0.219376638898283i</v>
      </c>
      <c r="DZ127" s="223" t="str">
        <f t="shared" ca="1" si="154"/>
        <v>-1.03093162923343+1.08282135241153i</v>
      </c>
      <c r="EA127" s="223" t="str">
        <f t="shared" ca="1" si="155"/>
        <v>-0.14654536407477+1.48790005096459i</v>
      </c>
      <c r="EB127" s="223" t="str">
        <f t="shared" ca="1" si="156"/>
        <v>0.799874600726355+1.26314002727532i</v>
      </c>
      <c r="EC127" s="223" t="str">
        <f t="shared" ca="1" si="157"/>
        <v>1.40770193213853+0.503683805224756i</v>
      </c>
      <c r="ED127" s="223" t="str">
        <f t="shared" ca="1" si="158"/>
        <v>1.41963897800261-0.468985370270697i</v>
      </c>
      <c r="EE127" s="223" t="str">
        <f t="shared" ca="1" si="159"/>
        <v>0.830632701517145-1.24312968774886i</v>
      </c>
      <c r="EF127" s="223" t="str">
        <f t="shared" ca="1" si="160"/>
        <v>-0.109986332180848-1.49104832655607i</v>
      </c>
      <c r="EG127" s="223" t="str">
        <f t="shared" ca="1" si="161"/>
        <v>-1.00404736564219-1.10779555556935i</v>
      </c>
      <c r="EH127" s="223" t="str">
        <f t="shared" ca="1" si="162"/>
        <v>-1.47308797556301-0.255605010991377i</v>
      </c>
      <c r="EI127" s="223" t="str">
        <f t="shared" ca="1" si="163"/>
        <v>-1.31855992058742+0.704784960972315i</v>
      </c>
      <c r="EJ127" s="223" t="str">
        <f t="shared" ca="1" si="164"/>
        <v>-0.605876030450411+1.36683442344634i</v>
      </c>
      <c r="EK127" s="223" t="str">
        <f t="shared" ca="1" si="165"/>
        <v>0.363279512207095+1.45029310878967i</v>
      </c>
      <c r="EL127" s="223" t="str">
        <f t="shared" ca="1" si="166"/>
        <v>1.17865624180719+0.919832359205301i</v>
      </c>
      <c r="EM127" s="223" t="str">
        <f t="shared" ca="1" si="167"/>
        <v>1.49509936304991+3.15039402127204E-14i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-0.0170715471967881-0.200742893310196i</v>
      </c>
      <c r="G128" s="229" t="str">
        <f t="shared" si="173"/>
        <v>-3.44445379097275+3.89968974317527i</v>
      </c>
      <c r="H128" s="229" t="str">
        <f t="shared" si="38"/>
        <v>0.00315173976296011-0.0305563179439572i</v>
      </c>
      <c r="I128" s="229" t="str">
        <f t="shared" si="174"/>
        <v>-0.0471497722733574+0.00690542285024413i</v>
      </c>
      <c r="J128" s="255" t="str">
        <f ca="1">IMPRODUCT(1/N_FFT2,AQ100)</f>
        <v>0.00620401172052477-3.39113766610871E-06i</v>
      </c>
      <c r="K128" s="254" t="str">
        <f t="shared" ca="1" si="175"/>
        <v>-0.000292494322564455+0.0000430012156667988i</v>
      </c>
      <c r="N128" s="246">
        <f t="shared" ca="1" si="176"/>
        <v>5.5049941766121764</v>
      </c>
      <c r="O128" s="223">
        <f t="shared" ca="1" si="39"/>
        <v>-1.4950058233878238</v>
      </c>
      <c r="P128" s="223" t="str">
        <f t="shared" ca="1" si="40"/>
        <v>-1.15565512931695+0.948421654142776i</v>
      </c>
      <c r="Q128" s="223" t="str">
        <f t="shared" ca="1" si="41"/>
        <v>-0.291661167500725+1.46627970569589i</v>
      </c>
      <c r="R128" s="223" t="str">
        <f t="shared" ca="1" si="42"/>
        <v>0.704740866680881+1.31847742597034i</v>
      </c>
      <c r="S128" s="223" t="str">
        <f t="shared" ca="1" si="43"/>
        <v>1.38120528121319+0.572113959899848i</v>
      </c>
      <c r="T128" s="223" t="str">
        <f t="shared" ca="1" si="44"/>
        <v>1.43063137455435-0.433977282935682i</v>
      </c>
      <c r="U128" s="223" t="str">
        <f t="shared" ca="1" si="45"/>
        <v>0.83058073366524-1.24305191236232i</v>
      </c>
      <c r="V128" s="223" t="str">
        <f t="shared" ca="1" si="46"/>
        <v>-0.146536195584514-1.48780696172155i</v>
      </c>
      <c r="W128" s="223" t="str">
        <f t="shared" ca="1" si="47"/>
        <v>-1.05712875563091-1.05712875563091i</v>
      </c>
      <c r="X128" s="223" t="str">
        <f t="shared" ca="1" si="48"/>
        <v>-1.48780696172155-0.146536195584508i</v>
      </c>
      <c r="Y128" s="223" t="str">
        <f t="shared" ca="1" si="49"/>
        <v>-1.24305191236232+0.830580733665232i</v>
      </c>
      <c r="Z128" s="223" t="str">
        <f t="shared" ca="1" si="50"/>
        <v>-0.433977282935677+1.43063137455435i</v>
      </c>
      <c r="AA128" s="223" t="str">
        <f t="shared" ca="1" si="51"/>
        <v>0.572113959899853+1.38120528121319i</v>
      </c>
      <c r="AB128" s="223" t="str">
        <f t="shared" ca="1" si="52"/>
        <v>1.31847742597035+0.704740866680877i</v>
      </c>
      <c r="AC128" s="223" t="str">
        <f t="shared" ca="1" si="53"/>
        <v>1.46627970569589-0.291661167500716i</v>
      </c>
      <c r="AD128" s="223" t="str">
        <f t="shared" ca="1" si="54"/>
        <v>0.948421654142786-1.15565512931694i</v>
      </c>
      <c r="AE128" s="223" t="str">
        <f t="shared" ca="1" si="55"/>
        <v>-3.65382320443433E-14-1.49500582338782i</v>
      </c>
      <c r="AF128" s="223" t="str">
        <f t="shared" ca="1" si="56"/>
        <v>-0.948421654142726-1.155655129317i</v>
      </c>
      <c r="AG128" s="223" t="str">
        <f t="shared" ca="1" si="57"/>
        <v>-1.46627970569589-0.291661167500734i</v>
      </c>
      <c r="AH128" s="223" t="str">
        <f t="shared" ca="1" si="58"/>
        <v>-1.31847742597033+0.704740866680914i</v>
      </c>
      <c r="AI128" s="223" t="str">
        <f t="shared" ca="1" si="59"/>
        <v>-0.572113959899913+1.38120528121317i</v>
      </c>
      <c r="AJ128" s="223" t="str">
        <f t="shared" ca="1" si="60"/>
        <v>0.433977282935659+1.43063137455436i</v>
      </c>
      <c r="AK128" s="223" t="str">
        <f t="shared" ca="1" si="61"/>
        <v>1.24305191236234+0.830580733665211i</v>
      </c>
      <c r="AL128" s="223" t="str">
        <f t="shared" ca="1" si="62"/>
        <v>1.48780696172156-0.146536195584445i</v>
      </c>
      <c r="AM128" s="223" t="str">
        <f t="shared" ca="1" si="63"/>
        <v>1.05712875563092-1.05712875563089i</v>
      </c>
      <c r="AN128" s="223" t="str">
        <f t="shared" ca="1" si="64"/>
        <v>0.146536195584486-1.48780696172156i</v>
      </c>
      <c r="AO128" s="223" t="str">
        <f t="shared" ca="1" si="65"/>
        <v>-0.830580733665301-1.24305191236228i</v>
      </c>
      <c r="AP128" s="223" t="str">
        <f t="shared" ca="1" si="66"/>
        <v>-1.43063137455434-0.433977282935701i</v>
      </c>
      <c r="AQ128" s="223" t="str">
        <f t="shared" ca="1" si="67"/>
        <v>-1.38120528121319+0.572113959899871i</v>
      </c>
      <c r="AR128" s="223" t="str">
        <f t="shared" ca="1" si="68"/>
        <v>-1.38120528121319+0.572113959899871i</v>
      </c>
      <c r="AS128" s="223" t="str">
        <f t="shared" ca="1" si="69"/>
        <v>0.291661167500692+1.46627970569589i</v>
      </c>
      <c r="AT128" s="223" t="str">
        <f t="shared" ca="1" si="70"/>
        <v>1.15565512931697+0.948421654142758i</v>
      </c>
      <c r="AU128" s="223" t="str">
        <f t="shared" ca="1" si="71"/>
        <v>1.49500582338782-7.30764640886865E-14i</v>
      </c>
      <c r="AV128" s="223" t="str">
        <f t="shared" ca="1" si="72"/>
        <v>1.15565512931697-0.948421654142752i</v>
      </c>
      <c r="AW128" s="223" t="str">
        <f t="shared" ca="1" si="73"/>
        <v>0.291661167500699-1.46627970569589i</v>
      </c>
      <c r="AX128" s="223" t="str">
        <f t="shared" ca="1" si="74"/>
        <v>-0.704740866680944-1.31847742597031i</v>
      </c>
      <c r="AY128" s="223" t="str">
        <f t="shared" ca="1" si="75"/>
        <v>-1.38120528121318-0.572113959899878i</v>
      </c>
      <c r="AZ128" s="223" t="str">
        <f t="shared" ca="1" si="76"/>
        <v>-1.43063137455435+0.433977282935694i</v>
      </c>
      <c r="BA128" s="223" t="str">
        <f t="shared" ca="1" si="77"/>
        <v>-0.830580733665178+1.24305191236236i</v>
      </c>
      <c r="BB128" s="223" t="str">
        <f t="shared" ca="1" si="78"/>
        <v>0.146536195584478+1.48780696172156i</v>
      </c>
      <c r="BC128" s="223" t="str">
        <f t="shared" ca="1" si="79"/>
        <v>1.05712875563092+1.0571287556309i</v>
      </c>
      <c r="BD128" s="223" t="str">
        <f t="shared" ca="1" si="80"/>
        <v>1.48780696172156+0.146536195584452i</v>
      </c>
      <c r="BE128" s="223" t="str">
        <f t="shared" ca="1" si="81"/>
        <v>1.24305191236234-0.830580733665205i</v>
      </c>
      <c r="BF128" s="223" t="str">
        <f t="shared" ca="1" si="82"/>
        <v>0.433977282935664-1.43063137455435i</v>
      </c>
      <c r="BG128" s="223" t="str">
        <f t="shared" ca="1" si="83"/>
        <v>-0.572113959899902-1.38120528121317i</v>
      </c>
      <c r="BH128" s="223" t="str">
        <f t="shared" ca="1" si="84"/>
        <v>-1.31847742597032-0.70474086668092i</v>
      </c>
      <c r="BI128" s="223" t="str">
        <f t="shared" ca="1" si="85"/>
        <v>-1.46627970569589+0.291661167500725i</v>
      </c>
      <c r="BJ128" s="223" t="str">
        <f t="shared" ca="1" si="86"/>
        <v>-0.948421654142737+1.15565512931699i</v>
      </c>
      <c r="BK128" s="223" t="str">
        <f t="shared" ca="1" si="87"/>
        <v>-4.17581415681056E-14+1.49500582338782i</v>
      </c>
      <c r="BL128" s="223" t="str">
        <f t="shared" ca="1" si="88"/>
        <v>0.948421654142779+1.15565512931695i</v>
      </c>
      <c r="BM128" s="223" t="str">
        <f t="shared" ca="1" si="89"/>
        <v>1.4662797056959+0.291661167500662i</v>
      </c>
      <c r="BN128" s="223" t="str">
        <f t="shared" ca="1" si="90"/>
        <v>1.31847742597037-0.704740866680843i</v>
      </c>
      <c r="BO128" s="223" t="str">
        <f t="shared" ca="1" si="91"/>
        <v>0.572113959899842-1.3812052812132i</v>
      </c>
      <c r="BP128" s="223" t="str">
        <f t="shared" ca="1" si="92"/>
        <v>-0.433977282935727-1.43063137455434i</v>
      </c>
      <c r="BQ128" s="223" t="str">
        <f t="shared" ca="1" si="93"/>
        <v>-1.24305191236229-0.830580733665279i</v>
      </c>
      <c r="BR128" s="223" t="str">
        <f t="shared" ca="1" si="94"/>
        <v>-1.48780696172155+0.146536195584517i</v>
      </c>
      <c r="BS128" s="223" t="str">
        <f t="shared" ca="1" si="95"/>
        <v>-1.05712875563087+1.05712875563094i</v>
      </c>
      <c r="BT128" s="223" t="str">
        <f t="shared" ca="1" si="96"/>
        <v>-0.146536195584561+1.48780696172155i</v>
      </c>
      <c r="BU128" s="223" t="str">
        <f t="shared" ca="1" si="97"/>
        <v>0.830580733665234+1.24305191236232i</v>
      </c>
      <c r="BV128" s="223" t="str">
        <f t="shared" ca="1" si="98"/>
        <v>1.43063137455436+0.433977282935637i</v>
      </c>
      <c r="BW128" s="223" t="str">
        <f t="shared" ca="1" si="99"/>
        <v>1.38120528121321-0.572113959899802i</v>
      </c>
      <c r="BX128" s="223" t="str">
        <f t="shared" ca="1" si="100"/>
        <v>0.70474086668089-1.31847742597034i</v>
      </c>
      <c r="BY128" s="223" t="str">
        <f t="shared" ca="1" si="101"/>
        <v>-0.291661167500763-1.46627970569588i</v>
      </c>
      <c r="BZ128" s="223" t="str">
        <f t="shared" ca="1" si="102"/>
        <v>-1.15565512931692-0.948421654142821i</v>
      </c>
      <c r="CA128" s="223" t="str">
        <f t="shared" ca="1" si="103"/>
        <v>-1.49500582338782-1.31869009817168E-14i</v>
      </c>
      <c r="CB128" s="223" t="str">
        <f t="shared" ca="1" si="104"/>
        <v>-1.15565512931693+0.948421654142809i</v>
      </c>
      <c r="CC128" s="223" t="str">
        <f t="shared" ca="1" si="105"/>
        <v>-0.291661167500778+1.46627970569588i</v>
      </c>
      <c r="CD128" s="223" t="str">
        <f t="shared" ca="1" si="106"/>
        <v>0.704740866680877+1.31847742597035i</v>
      </c>
      <c r="CE128" s="223" t="str">
        <f t="shared" ca="1" si="107"/>
        <v>1.38120528121321+0.572113959899816i</v>
      </c>
      <c r="CF128" s="223" t="str">
        <f t="shared" ca="1" si="108"/>
        <v>1.43063137455437-0.433977282935622i</v>
      </c>
      <c r="CG128" s="223" t="str">
        <f t="shared" ca="1" si="109"/>
        <v>0.830580733665247-1.24305191236231i</v>
      </c>
      <c r="CH128" s="223" t="str">
        <f t="shared" ca="1" si="110"/>
        <v>-0.146536195584546-1.48780696172155i</v>
      </c>
      <c r="CI128" s="223" t="str">
        <f t="shared" ca="1" si="111"/>
        <v>-1.05712875563086-1.05712875563095i</v>
      </c>
      <c r="CJ128" s="223" t="str">
        <f t="shared" ca="1" si="112"/>
        <v>-1.48780696172155-0.146536195584533i</v>
      </c>
      <c r="CK128" s="223" t="str">
        <f t="shared" ca="1" si="113"/>
        <v>-1.2430519123623+0.830580733665265i</v>
      </c>
      <c r="CL128" s="223" t="str">
        <f t="shared" ca="1" si="114"/>
        <v>-0.433977282935741+1.43063137455433i</v>
      </c>
      <c r="CM128" s="223" t="str">
        <f t="shared" ca="1" si="115"/>
        <v>0.572113959899828+1.3812052812132i</v>
      </c>
      <c r="CN128" s="223" t="str">
        <f t="shared" ca="1" si="116"/>
        <v>1.31847742597036+0.704740866680856i</v>
      </c>
      <c r="CO128" s="223" t="str">
        <f t="shared" ca="1" si="117"/>
        <v>1.4662797056959-0.291661167500645i</v>
      </c>
      <c r="CP128" s="223" t="str">
        <f t="shared" ca="1" si="118"/>
        <v>0.948421654142791-1.15565512931694i</v>
      </c>
      <c r="CQ128" s="223" t="str">
        <f t="shared" ca="1" si="119"/>
        <v>-2.60069948819446E-14-1.49500582338782i</v>
      </c>
      <c r="CR128" s="223" t="str">
        <f t="shared" ca="1" si="120"/>
        <v>-0.948421654142716-1.155655129317i</v>
      </c>
      <c r="CS128" s="223" t="str">
        <f t="shared" ca="1" si="121"/>
        <v>-1.46627970569588-0.291661167500741i</v>
      </c>
      <c r="CT128" s="223" t="str">
        <f t="shared" ca="1" si="122"/>
        <v>-1.31847742597033+0.704740866680902i</v>
      </c>
      <c r="CU128" s="223" t="str">
        <f t="shared" ca="1" si="123"/>
        <v>-0.57211395989978+1.38120528121322i</v>
      </c>
      <c r="CV128" s="223" t="str">
        <f t="shared" ca="1" si="124"/>
        <v>0.433977282935649+1.43063137455436i</v>
      </c>
      <c r="CW128" s="223" t="str">
        <f t="shared" ca="1" si="125"/>
        <v>1.24305191236234+0.830580733665214i</v>
      </c>
      <c r="CX128" s="223" t="str">
        <f t="shared" ca="1" si="126"/>
        <v>1.48780696172156-0.146536195584437i</v>
      </c>
      <c r="CY128" s="223" t="str">
        <f t="shared" ca="1" si="127"/>
        <v>1.05712875563093-1.05712875563088i</v>
      </c>
      <c r="CZ128" s="223" t="str">
        <f t="shared" ca="1" si="128"/>
        <v>0.146536195584494-1.48780696172156i</v>
      </c>
      <c r="DA128" s="223" t="str">
        <f t="shared" ca="1" si="129"/>
        <v>-0.830580733665289-1.24305191236229i</v>
      </c>
      <c r="DB128" s="223" t="str">
        <f t="shared" ca="1" si="130"/>
        <v>-1.43063137455434-0.433977282935704i</v>
      </c>
      <c r="DC128" s="223" t="str">
        <f t="shared" ca="1" si="131"/>
        <v>-1.38120528121319+0.572113959899863i</v>
      </c>
      <c r="DD128" s="223" t="str">
        <f t="shared" ca="1" si="132"/>
        <v>-0.704740866680962+1.3184774259703i</v>
      </c>
      <c r="DE128" s="223" t="str">
        <f t="shared" ca="1" si="133"/>
        <v>0.291661167500674+1.4662797056959i</v>
      </c>
      <c r="DF128" s="223" t="str">
        <f t="shared" ca="1" si="134"/>
        <v>1.15565512931697+0.948421654142761i</v>
      </c>
      <c r="DG128" s="223" t="str">
        <f t="shared" ca="1" si="135"/>
        <v>1.49500582338782-6.5200890745606E-14i</v>
      </c>
      <c r="DH128" s="223" t="str">
        <f t="shared" ca="1" si="136"/>
        <v>1.15565512931698-0.948421654142746i</v>
      </c>
      <c r="DI128" s="223" t="str">
        <f t="shared" ca="1" si="137"/>
        <v>0.291661167500713-1.46627970569589i</v>
      </c>
      <c r="DJ128" s="223" t="str">
        <f t="shared" ca="1" si="138"/>
        <v>-0.704740866680946-1.31847742597031i</v>
      </c>
      <c r="DK128" s="223" t="str">
        <f t="shared" ca="1" si="139"/>
        <v>-1.38120528121318-0.572113959899881i</v>
      </c>
      <c r="DL128" s="223" t="str">
        <f t="shared" ca="1" si="140"/>
        <v>-1.43063137455435+0.433977282935686i</v>
      </c>
      <c r="DM128" s="223" t="str">
        <f t="shared" ca="1" si="141"/>
        <v>-0.83058073366519+1.24305191236235i</v>
      </c>
      <c r="DN128" s="223" t="str">
        <f t="shared" ca="1" si="142"/>
        <v>0.146536195584465+1.48780696172156i</v>
      </c>
      <c r="DO128" s="223" t="str">
        <f t="shared" ca="1" si="143"/>
        <v>1.05712875563092+1.0571287556309i</v>
      </c>
      <c r="DP128" s="223" t="str">
        <f t="shared" ca="1" si="144"/>
        <v>1.48780696172156+0.146536195584455i</v>
      </c>
      <c r="DQ128" s="223" t="str">
        <f t="shared" ca="1" si="145"/>
        <v>1.24305191236235-0.830580733665199i</v>
      </c>
      <c r="DR128" s="223" t="str">
        <f t="shared" ca="1" si="146"/>
        <v>0.433977282935676-1.43063137455435i</v>
      </c>
      <c r="DS128" s="223" t="str">
        <f t="shared" ca="1" si="147"/>
        <v>-0.57211395989989-1.38120528121318i</v>
      </c>
      <c r="DT128" s="223" t="str">
        <f t="shared" ca="1" si="148"/>
        <v>-1.31847742597033-0.704740866680919i</v>
      </c>
      <c r="DU128" s="223" t="str">
        <f t="shared" ca="1" si="149"/>
        <v>-1.46627970569589+0.291661167500723i</v>
      </c>
      <c r="DV128" s="223" t="str">
        <f t="shared" ca="1" si="150"/>
        <v>-0.948421654142738+1.15565512931698i</v>
      </c>
      <c r="DW128" s="223" t="str">
        <f t="shared" ca="1" si="151"/>
        <v>-5.49450425498225E-14+1.49500582338782i</v>
      </c>
      <c r="DX128" s="223" t="str">
        <f t="shared" ca="1" si="152"/>
        <v>0.948421654142768+1.15565512931696i</v>
      </c>
      <c r="DY128" s="223" t="str">
        <f t="shared" ca="1" si="153"/>
        <v>1.4662797056959+0.291661167500663i</v>
      </c>
      <c r="DZ128" s="223" t="str">
        <f t="shared" ca="1" si="154"/>
        <v>1.31847742597037-0.70474086668084i</v>
      </c>
      <c r="EA128" s="223" t="str">
        <f t="shared" ca="1" si="155"/>
        <v>0.572113959899854-1.38120528121319i</v>
      </c>
      <c r="EB128" s="223" t="str">
        <f t="shared" ca="1" si="156"/>
        <v>-0.433977282935713-1.43063137455434i</v>
      </c>
      <c r="EC128" s="223" t="str">
        <f t="shared" ca="1" si="157"/>
        <v>-1.24305191236229-0.830580733665291i</v>
      </c>
      <c r="ED128" s="223" t="str">
        <f t="shared" ca="1" si="158"/>
        <v>-1.48780696172155+0.146536195584515i</v>
      </c>
      <c r="EE128" s="223" t="str">
        <f t="shared" ca="1" si="159"/>
        <v>-1.05712875563088+1.05712875563094i</v>
      </c>
      <c r="EF128" s="223" t="str">
        <f t="shared" ca="1" si="160"/>
        <v>-0.146536195584574+1.48780696172155i</v>
      </c>
      <c r="EG128" s="223" t="str">
        <f t="shared" ca="1" si="161"/>
        <v>0.830580733665222+1.24305191236233i</v>
      </c>
      <c r="EH128" s="223" t="str">
        <f t="shared" ca="1" si="162"/>
        <v>1.43063137455436+0.433977282935649i</v>
      </c>
      <c r="EI128" s="223" t="str">
        <f t="shared" ca="1" si="163"/>
        <v>1.38120528121322-0.572113959899799i</v>
      </c>
      <c r="EJ128" s="223" t="str">
        <f t="shared" ca="1" si="164"/>
        <v>0.704740866680893-1.31847742597034i</v>
      </c>
      <c r="EK128" s="223" t="str">
        <f t="shared" ca="1" si="165"/>
        <v>-0.29166116750075-1.46627970569588i</v>
      </c>
      <c r="EL128" s="223" t="str">
        <f t="shared" ca="1" si="166"/>
        <v>-1.15565512931691-0.948421654142831i</v>
      </c>
      <c r="EM128" s="223" t="str">
        <f t="shared" ca="1" si="167"/>
        <v>-1.49500582338782-2.63738019634336E-14i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-0.0175400917785335-0.193519186815912i</v>
      </c>
      <c r="G129" s="229" t="str">
        <f t="shared" si="173"/>
        <v>-3.30135282331754+3.90638985253338i</v>
      </c>
      <c r="H129" s="229" t="str">
        <f t="shared" si="38"/>
        <v>0.0030726710502524-0.0295053642539974i</v>
      </c>
      <c r="I129" s="229" t="str">
        <f t="shared" si="174"/>
        <v>-0.0483411732431897+0.0103885805546225i</v>
      </c>
      <c r="J129" s="255" t="str">
        <f ca="1">IMPRODUCT(1/N_FFT2,AR100)</f>
        <v>0.00620401172052477-3.39113766610871E-06i</v>
      </c>
      <c r="K129" s="254" t="str">
        <f t="shared" ca="1" si="175"/>
        <v>-0.000299873976277851+0.0000646148070939026i</v>
      </c>
      <c r="N129" s="246">
        <f t="shared" ca="1" si="176"/>
        <v>5.5050945245185163</v>
      </c>
      <c r="O129" s="223">
        <f t="shared" ca="1" si="39"/>
        <v>-1.4949054754814834</v>
      </c>
      <c r="P129" s="223" t="str">
        <f t="shared" ca="1" si="40"/>
        <v>-1.13195565072556+0.976431659367408i</v>
      </c>
      <c r="Q129" s="223" t="str">
        <f t="shared" ca="1" si="41"/>
        <v>-0.219348189683309+1.47872538096402i</v>
      </c>
      <c r="R129" s="223" t="str">
        <f t="shared" ca="1" si="42"/>
        <v>0.79977087133878+1.26297622067184i</v>
      </c>
      <c r="S129" s="223" t="str">
        <f t="shared" ca="1" si="43"/>
        <v>1.43053534759517+0.43394815347607i</v>
      </c>
      <c r="T129" s="223" t="str">
        <f t="shared" ca="1" si="44"/>
        <v>1.3666571695398-0.605797459197374i</v>
      </c>
      <c r="U129" s="223" t="str">
        <f t="shared" ca="1" si="45"/>
        <v>0.639154450238933-1.35137854406687i</v>
      </c>
      <c r="V129" s="223" t="str">
        <f t="shared" ca="1" si="46"/>
        <v>-0.398710361529987-1.44075411789561i</v>
      </c>
      <c r="W129" s="223" t="str">
        <f t="shared" ca="1" si="47"/>
        <v>-1.24296847612754-0.830524983355527i</v>
      </c>
      <c r="X129" s="223" t="str">
        <f t="shared" ca="1" si="48"/>
        <v>-1.48366309057493+0.182992388612696i</v>
      </c>
      <c r="Y129" s="223" t="str">
        <f t="shared" ca="1" si="49"/>
        <v>-1.00391715870944+1.10765189435729i</v>
      </c>
      <c r="Z129" s="223" t="str">
        <f t="shared" ca="1" si="50"/>
        <v>-0.0366868168939483+1.49445523790133i</v>
      </c>
      <c r="AA129" s="223" t="str">
        <f t="shared" ca="1" si="51"/>
        <v>0.948357994104914+1.15557755933638i</v>
      </c>
      <c r="AB129" s="223" t="str">
        <f t="shared" ca="1" si="52"/>
        <v>1.47289694247672+0.255571863606426i</v>
      </c>
      <c r="AC129" s="223" t="str">
        <f t="shared" ca="1" si="53"/>
        <v>1.28222319556653-0.768535007254497i</v>
      </c>
      <c r="AD129" s="223" t="str">
        <f t="shared" ca="1" si="54"/>
        <v>0.468924551280811-1.41945487629252i</v>
      </c>
      <c r="AE129" s="223" t="str">
        <f t="shared" ca="1" si="55"/>
        <v>-0.572075558418621-1.3811125718364i</v>
      </c>
      <c r="AF129" s="223" t="str">
        <f t="shared" ca="1" si="56"/>
        <v>-1.33528589869027-0.672126438539233i</v>
      </c>
      <c r="AG129" s="223" t="str">
        <f t="shared" ca="1" si="57"/>
        <v>-1.45010503178868+0.363232401370901i</v>
      </c>
      <c r="AH129" s="223" t="str">
        <f t="shared" ca="1" si="58"/>
        <v>-0.860778818177643+1.2222120138508i</v>
      </c>
      <c r="AI129" s="223" t="str">
        <f t="shared" ca="1" si="59"/>
        <v>0.146526359769622+1.48770709701782i</v>
      </c>
      <c r="AJ129" s="223" t="str">
        <f t="shared" ca="1" si="60"/>
        <v>1.08268092990565+1.03079793589391i</v>
      </c>
      <c r="AK129" s="223" t="str">
        <f t="shared" ca="1" si="61"/>
        <v>1.49310479636714+0.0733515350212372i</v>
      </c>
      <c r="AL129" s="223" t="str">
        <f t="shared" ca="1" si="62"/>
        <v>1.17850339123525-0.919713073448205i</v>
      </c>
      <c r="AM129" s="223" t="str">
        <f t="shared" ca="1" si="63"/>
        <v>0.291641590595359-1.46618128594643i</v>
      </c>
      <c r="AN129" s="223" t="str">
        <f t="shared" ca="1" si="64"/>
        <v>-0.736836206419181-1.30069780715365i</v>
      </c>
      <c r="AO129" s="223" t="str">
        <f t="shared" ca="1" si="65"/>
        <v>-1.4075193784492-0.503618486470151i</v>
      </c>
      <c r="AP129" s="223" t="str">
        <f t="shared" ca="1" si="66"/>
        <v>-1.39473604356285+0.538009060714746i</v>
      </c>
      <c r="AQ129" s="223" t="str">
        <f t="shared" ca="1" si="67"/>
        <v>-0.704693563005354+1.31838892701787i</v>
      </c>
      <c r="AR129" s="223" t="str">
        <f t="shared" ca="1" si="68"/>
        <v>-0.704693563005354+1.31838892701787i</v>
      </c>
      <c r="AS129" s="223" t="str">
        <f t="shared" ca="1" si="69"/>
        <v>1.20071933675836+0.890514152026281i</v>
      </c>
      <c r="AT129" s="223" t="str">
        <f t="shared" ca="1" si="70"/>
        <v>1.4908549643344-0.109972068926601i</v>
      </c>
      <c r="AU129" s="223" t="str">
        <f t="shared" ca="1" si="71"/>
        <v>1.05705779894586-1.05705779894586i</v>
      </c>
      <c r="AV129" s="223" t="str">
        <f t="shared" ca="1" si="72"/>
        <v>0.109972068926607-1.4908549643344i</v>
      </c>
      <c r="AW129" s="223" t="str">
        <f t="shared" ca="1" si="73"/>
        <v>-0.890514152026281-1.20071933675836i</v>
      </c>
      <c r="AX129" s="223" t="str">
        <f t="shared" ca="1" si="74"/>
        <v>-1.45858245663354-0.327535643595308i</v>
      </c>
      <c r="AY129" s="223" t="str">
        <f t="shared" ca="1" si="75"/>
        <v>-1.31838892701795+0.704693563005218i</v>
      </c>
      <c r="AZ129" s="223" t="str">
        <f t="shared" ca="1" si="76"/>
        <v>-0.538009060714746+1.39473604356285i</v>
      </c>
      <c r="BA129" s="223" t="str">
        <f t="shared" ca="1" si="77"/>
        <v>0.503618486470147+1.40751937844921i</v>
      </c>
      <c r="BB129" s="223" t="str">
        <f t="shared" ca="1" si="78"/>
        <v>1.30069780715365+0.736836206419181i</v>
      </c>
      <c r="BC129" s="223" t="str">
        <f t="shared" ca="1" si="79"/>
        <v>1.46618128594643-0.291641590595354i</v>
      </c>
      <c r="BD129" s="223" t="str">
        <f t="shared" ca="1" si="80"/>
        <v>0.919713073448205-1.17850339123525i</v>
      </c>
      <c r="BE129" s="223" t="str">
        <f t="shared" ca="1" si="81"/>
        <v>-0.0733515350212345-1.49310479636714i</v>
      </c>
      <c r="BF129" s="223" t="str">
        <f t="shared" ca="1" si="82"/>
        <v>-1.03079793589391-1.08268092990566i</v>
      </c>
      <c r="BG129" s="223" t="str">
        <f t="shared" ca="1" si="83"/>
        <v>-1.4877070970178-0.146526359769772i</v>
      </c>
      <c r="BH129" s="223" t="str">
        <f t="shared" ca="1" si="84"/>
        <v>-1.2222120138508+0.860778818177643i</v>
      </c>
      <c r="BI129" s="223" t="str">
        <f t="shared" ca="1" si="85"/>
        <v>-0.363232401370901+1.45010503178868i</v>
      </c>
      <c r="BJ129" s="223" t="str">
        <f t="shared" ca="1" si="86"/>
        <v>0.672126438539229+1.33528589869027i</v>
      </c>
      <c r="BK129" s="223" t="str">
        <f t="shared" ca="1" si="87"/>
        <v>1.38111257183639+0.572075558418625i</v>
      </c>
      <c r="BL129" s="223" t="str">
        <f t="shared" ca="1" si="88"/>
        <v>1.41945487629252-0.468924551280804i</v>
      </c>
      <c r="BM129" s="223" t="str">
        <f t="shared" ca="1" si="89"/>
        <v>0.768535007254471-1.28222319556655i</v>
      </c>
      <c r="BN129" s="223" t="str">
        <f t="shared" ca="1" si="90"/>
        <v>-0.255571863606411-1.47289694247672i</v>
      </c>
      <c r="BO129" s="223" t="str">
        <f t="shared" ca="1" si="91"/>
        <v>-1.15557755933642-0.94835799410486i</v>
      </c>
      <c r="BP129" s="223" t="str">
        <f t="shared" ca="1" si="92"/>
        <v>-1.49445523790133+0.0366868168939562i</v>
      </c>
      <c r="BQ129" s="223" t="str">
        <f t="shared" ca="1" si="93"/>
        <v>-1.10765189435732+1.0039171587094i</v>
      </c>
      <c r="BR129" s="223" t="str">
        <f t="shared" ca="1" si="94"/>
        <v>-0.182992388612638+1.48366309057493i</v>
      </c>
      <c r="BS129" s="223" t="str">
        <f t="shared" ca="1" si="95"/>
        <v>0.830524983355525+1.24296847612754i</v>
      </c>
      <c r="BT129" s="223" t="str">
        <f t="shared" ca="1" si="96"/>
        <v>1.44075411789559+0.39871036153005i</v>
      </c>
      <c r="BU129" s="223" t="str">
        <f t="shared" ca="1" si="97"/>
        <v>1.35137854406686-0.639154450238953i</v>
      </c>
      <c r="BV129" s="223" t="str">
        <f t="shared" ca="1" si="98"/>
        <v>0.605797459197387-1.36665716953979i</v>
      </c>
      <c r="BW129" s="223" t="str">
        <f t="shared" ca="1" si="99"/>
        <v>-0.433948153475999-1.43053534759519i</v>
      </c>
      <c r="BX129" s="223" t="str">
        <f t="shared" ca="1" si="100"/>
        <v>-1.26297622067185-0.799770871338771i</v>
      </c>
      <c r="BY129" s="223" t="str">
        <f t="shared" ca="1" si="101"/>
        <v>-1.47872538096402+0.219348189683273i</v>
      </c>
      <c r="BZ129" s="223" t="str">
        <f t="shared" ca="1" si="102"/>
        <v>-0.976431659367363+1.1319556507256i</v>
      </c>
      <c r="CA129" s="223" t="str">
        <f t="shared" ca="1" si="103"/>
        <v>-1.62077976417749E-19+1.49490547548148i</v>
      </c>
      <c r="CB129" s="223" t="str">
        <f t="shared" ca="1" si="104"/>
        <v>0.976431659367363+1.1319556507256i</v>
      </c>
      <c r="CC129" s="223" t="str">
        <f t="shared" ca="1" si="105"/>
        <v>1.47872538096402+0.219348189683284i</v>
      </c>
      <c r="CD129" s="223" t="str">
        <f t="shared" ca="1" si="106"/>
        <v>1.26297622067185-0.799770871338762i</v>
      </c>
      <c r="CE129" s="223" t="str">
        <f t="shared" ca="1" si="107"/>
        <v>0.433948153475999-1.43053534759519i</v>
      </c>
      <c r="CF129" s="223" t="str">
        <f t="shared" ca="1" si="108"/>
        <v>-0.605797459197387-1.36665716953979i</v>
      </c>
      <c r="CG129" s="223" t="str">
        <f t="shared" ca="1" si="109"/>
        <v>-1.35137854406685-0.639154450238963i</v>
      </c>
      <c r="CH129" s="223" t="str">
        <f t="shared" ca="1" si="110"/>
        <v>-1.44075411789559+0.398710361530039i</v>
      </c>
      <c r="CI129" s="223" t="str">
        <f t="shared" ca="1" si="111"/>
        <v>-0.830524983355534+1.24296847612754i</v>
      </c>
      <c r="CJ129" s="223" t="str">
        <f t="shared" ca="1" si="112"/>
        <v>0.182992388612638+1.48366309057493i</v>
      </c>
      <c r="CK129" s="223" t="str">
        <f t="shared" ca="1" si="113"/>
        <v>1.10765189435732+1.0039171587094i</v>
      </c>
      <c r="CL129" s="223" t="str">
        <f t="shared" ca="1" si="114"/>
        <v>1.49445523790133+0.0366868168939668i</v>
      </c>
      <c r="CM129" s="223" t="str">
        <f t="shared" ca="1" si="115"/>
        <v>1.15557755933643-0.948357994104852i</v>
      </c>
      <c r="CN129" s="223" t="str">
        <f t="shared" ca="1" si="116"/>
        <v>0.255571863606411-1.47289694247672i</v>
      </c>
      <c r="CO129" s="223" t="str">
        <f t="shared" ca="1" si="117"/>
        <v>-0.768535007254471-1.28222319556655i</v>
      </c>
      <c r="CP129" s="223" t="str">
        <f t="shared" ca="1" si="118"/>
        <v>-1.41945487629252-0.468924551280814i</v>
      </c>
      <c r="CQ129" s="223" t="str">
        <f t="shared" ca="1" si="119"/>
        <v>-1.3811125718364+0.572075558418616i</v>
      </c>
      <c r="CR129" s="223" t="str">
        <f t="shared" ca="1" si="120"/>
        <v>-0.672126438539239+1.33528589869027i</v>
      </c>
      <c r="CS129" s="223" t="str">
        <f t="shared" ca="1" si="121"/>
        <v>0.363232401370901+1.45010503178868i</v>
      </c>
      <c r="CT129" s="223" t="str">
        <f t="shared" ca="1" si="122"/>
        <v>1.2222120138508+0.860778818177643i</v>
      </c>
      <c r="CU129" s="223" t="str">
        <f t="shared" ca="1" si="123"/>
        <v>1.4877070970178-0.146526359769767i</v>
      </c>
      <c r="CV129" s="223" t="str">
        <f t="shared" ca="1" si="124"/>
        <v>1.03079793589392-1.08268092990565i</v>
      </c>
      <c r="CW129" s="223" t="str">
        <f t="shared" ca="1" si="125"/>
        <v>0.0733515350212451-1.49310479636714i</v>
      </c>
      <c r="CX129" s="223" t="str">
        <f t="shared" ca="1" si="126"/>
        <v>-0.919713073448205-1.17850339123525i</v>
      </c>
      <c r="CY129" s="223" t="str">
        <f t="shared" ca="1" si="127"/>
        <v>-1.46618128594643-0.291641590595359i</v>
      </c>
      <c r="CZ129" s="223" t="str">
        <f t="shared" ca="1" si="128"/>
        <v>-1.30069780715365+0.736836206419177i</v>
      </c>
      <c r="DA129" s="223" t="str">
        <f t="shared" ca="1" si="129"/>
        <v>-0.503618486470147+1.40751937844921i</v>
      </c>
      <c r="DB129" s="223" t="str">
        <f t="shared" ca="1" si="130"/>
        <v>0.538009060714746+1.39473604356285i</v>
      </c>
      <c r="DC129" s="223" t="str">
        <f t="shared" ca="1" si="131"/>
        <v>1.31838892701787+0.704693563005354i</v>
      </c>
      <c r="DD129" s="223" t="str">
        <f t="shared" ca="1" si="132"/>
        <v>1.45858245663354-0.327535643595303i</v>
      </c>
      <c r="DE129" s="223" t="str">
        <f t="shared" ca="1" si="133"/>
        <v>0.890514152026285-1.20071933675836i</v>
      </c>
      <c r="DF129" s="223" t="str">
        <f t="shared" ca="1" si="134"/>
        <v>-0.109972068926596-1.4908549643344i</v>
      </c>
      <c r="DG129" s="223" t="str">
        <f t="shared" ca="1" si="135"/>
        <v>-1.05705779894585-1.05705779894587i</v>
      </c>
      <c r="DH129" s="223" t="str">
        <f t="shared" ca="1" si="136"/>
        <v>-1.4908549643344-0.109972068926617i</v>
      </c>
      <c r="DI129" s="223" t="str">
        <f t="shared" ca="1" si="137"/>
        <v>-1.20071933675836+0.890514152026285i</v>
      </c>
      <c r="DJ129" s="223" t="str">
        <f t="shared" ca="1" si="138"/>
        <v>-0.327535643595303+1.45858245663354i</v>
      </c>
      <c r="DK129" s="223" t="str">
        <f t="shared" ca="1" si="139"/>
        <v>0.704693563005224+1.31838892701794i</v>
      </c>
      <c r="DL129" s="223" t="str">
        <f t="shared" ca="1" si="140"/>
        <v>1.39473604356285+0.538009060714746i</v>
      </c>
      <c r="DM129" s="223" t="str">
        <f t="shared" ca="1" si="141"/>
        <v>1.40751937844921-0.503618486470147i</v>
      </c>
      <c r="DN129" s="223" t="str">
        <f t="shared" ca="1" si="142"/>
        <v>0.736836206419186-1.30069780715365i</v>
      </c>
      <c r="DO129" s="223" t="str">
        <f t="shared" ca="1" si="143"/>
        <v>-0.291641590595348-1.46618128594643i</v>
      </c>
      <c r="DP129" s="223" t="str">
        <f t="shared" ca="1" si="144"/>
        <v>-1.17850339123524-0.919713073448214i</v>
      </c>
      <c r="DQ129" s="223" t="str">
        <f t="shared" ca="1" si="145"/>
        <v>-1.49310479636714+0.0733515350212239i</v>
      </c>
      <c r="DR129" s="223" t="str">
        <f t="shared" ca="1" si="146"/>
        <v>-1.08268092990566+1.0307979358939i</v>
      </c>
      <c r="DS129" s="223" t="str">
        <f t="shared" ca="1" si="147"/>
        <v>-0.146526359769767+1.4877070970178i</v>
      </c>
      <c r="DT129" s="223" t="str">
        <f t="shared" ca="1" si="148"/>
        <v>0.860778818177643+1.2222120138508i</v>
      </c>
      <c r="DU129" s="223" t="str">
        <f t="shared" ca="1" si="149"/>
        <v>1.45010503178868+0.363232401370901i</v>
      </c>
      <c r="DV129" s="223" t="str">
        <f t="shared" ca="1" si="150"/>
        <v>1.33528589869027-0.672126438539229i</v>
      </c>
      <c r="DW129" s="223" t="str">
        <f t="shared" ca="1" si="151"/>
        <v>0.572075558418625-1.38111257183639i</v>
      </c>
      <c r="DX129" s="223" t="str">
        <f t="shared" ca="1" si="152"/>
        <v>-0.468924551280804-1.41945487629252i</v>
      </c>
      <c r="DY129" s="223" t="str">
        <f t="shared" ca="1" si="153"/>
        <v>-1.28222319556654-0.76853500725448i</v>
      </c>
      <c r="DZ129" s="223" t="str">
        <f t="shared" ca="1" si="154"/>
        <v>-1.47289694247672+0.2555718636064i</v>
      </c>
      <c r="EA129" s="223" t="str">
        <f t="shared" ca="1" si="155"/>
        <v>-0.948357994104869+1.15557755933642i</v>
      </c>
      <c r="EB129" s="223" t="str">
        <f t="shared" ca="1" si="156"/>
        <v>0.0366868168939668+1.49445523790133i</v>
      </c>
      <c r="EC129" s="223" t="str">
        <f t="shared" ca="1" si="157"/>
        <v>1.0039171587094+1.10765189435732i</v>
      </c>
      <c r="ED129" s="223" t="str">
        <f t="shared" ca="1" si="158"/>
        <v>1.48366309057493+0.182992388612638i</v>
      </c>
      <c r="EE129" s="223" t="str">
        <f t="shared" ca="1" si="159"/>
        <v>1.24296847612754-0.830524983355525i</v>
      </c>
      <c r="EF129" s="223" t="str">
        <f t="shared" ca="1" si="160"/>
        <v>0.39871036153005-1.44075411789559i</v>
      </c>
      <c r="EG129" s="223" t="str">
        <f t="shared" ca="1" si="161"/>
        <v>-0.639154450238953-1.35137854406686i</v>
      </c>
      <c r="EH129" s="223" t="str">
        <f t="shared" ca="1" si="162"/>
        <v>-1.36665716953979-0.605797459197396i</v>
      </c>
      <c r="EI129" s="223" t="str">
        <f t="shared" ca="1" si="163"/>
        <v>-1.43053534759515+0.43394815347613i</v>
      </c>
      <c r="EJ129" s="223" t="str">
        <f t="shared" ca="1" si="164"/>
        <v>-0.79977087133878+1.26297622067184i</v>
      </c>
      <c r="EK129" s="223" t="str">
        <f t="shared" ca="1" si="165"/>
        <v>0.219348189683284+1.47872538096402i</v>
      </c>
      <c r="EL129" s="223" t="str">
        <f t="shared" ca="1" si="166"/>
        <v>1.1319556507256+0.976431659367363i</v>
      </c>
      <c r="EM129" s="223" t="str">
        <f t="shared" ca="1" si="167"/>
        <v>1.49490547548148+3.241559528355E-19i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-0.017954534402845-0.186765962482162i</v>
      </c>
      <c r="G130" s="229" t="str">
        <f t="shared" si="173"/>
        <v>-3.16203731730967+3.9074065661598i</v>
      </c>
      <c r="H130" s="229" t="str">
        <f t="shared" si="38"/>
        <v>0.00300136850965899-0.028524190947822i</v>
      </c>
      <c r="I130" s="229" t="str">
        <f t="shared" si="174"/>
        <v>-0.0489428518253796+0.0143077017503523i</v>
      </c>
      <c r="J130" s="255" t="str">
        <f ca="1">IMPRODUCT(1/N_FFT2,AS100)</f>
        <v>0.00548423496370731+3.32332662705825E-06i</v>
      </c>
      <c r="K130" s="254" t="str">
        <f t="shared" ca="1" si="175"/>
        <v>-0.000268461648370492+0.0000783041451069029i</v>
      </c>
      <c r="N130" s="246">
        <f t="shared" ca="1" si="176"/>
        <v>5.5052022408802044</v>
      </c>
      <c r="O130" s="223">
        <f t="shared" ca="1" si="39"/>
        <v>-1.4947977591197954</v>
      </c>
      <c r="P130" s="223" t="str">
        <f t="shared" ca="1" si="40"/>
        <v>-1.10757208179788+1.00384482082216i</v>
      </c>
      <c r="Q130" s="223" t="str">
        <f t="shared" ca="1" si="41"/>
        <v>-0.146515801719951+1.48759989933985i</v>
      </c>
      <c r="R130" s="223" t="str">
        <f t="shared" ca="1" si="42"/>
        <v>0.890449985464505+1.20063281816541i</v>
      </c>
      <c r="S130" s="223" t="str">
        <f t="shared" ca="1" si="43"/>
        <v>1.46607563932443+0.291620576175669i</v>
      </c>
      <c r="T130" s="223" t="str">
        <f t="shared" ca="1" si="44"/>
        <v>1.28213080416134-0.768479629977367i</v>
      </c>
      <c r="U130" s="223" t="str">
        <f t="shared" ca="1" si="45"/>
        <v>0.433916885066778-1.43043226946385i</v>
      </c>
      <c r="V130" s="223" t="str">
        <f t="shared" ca="1" si="46"/>
        <v>-0.639108395559834-1.35128116962921i</v>
      </c>
      <c r="W130" s="223" t="str">
        <f t="shared" ca="1" si="47"/>
        <v>-1.38101305489451-0.572034337151611i</v>
      </c>
      <c r="X130" s="223" t="str">
        <f t="shared" ca="1" si="48"/>
        <v>-1.40741795874812+0.503582197920887i</v>
      </c>
      <c r="Y130" s="223" t="str">
        <f t="shared" ca="1" si="49"/>
        <v>-0.704642785863883+1.31829392966802i</v>
      </c>
      <c r="Z130" s="223" t="str">
        <f t="shared" ca="1" si="50"/>
        <v>0.363206228429915+1.45000054355137i</v>
      </c>
      <c r="AA130" s="223" t="str">
        <f t="shared" ca="1" si="51"/>
        <v>1.24287891324605+0.830465139351368i</v>
      </c>
      <c r="AB130" s="223" t="str">
        <f t="shared" ca="1" si="52"/>
        <v>1.47861883046929-0.219332384410458i</v>
      </c>
      <c r="AC130" s="223" t="str">
        <f t="shared" ca="1" si="53"/>
        <v>0.948289659568475-1.15549429346279i</v>
      </c>
      <c r="AD130" s="223" t="str">
        <f t="shared" ca="1" si="54"/>
        <v>-0.0733462496298197-1.49299720975453i</v>
      </c>
      <c r="AE130" s="223" t="str">
        <f t="shared" ca="1" si="55"/>
        <v>-1.05698163197604-1.05698163197609i</v>
      </c>
      <c r="AF130" s="223" t="str">
        <f t="shared" ca="1" si="56"/>
        <v>-1.49299720975452-0.0733462496298926i</v>
      </c>
      <c r="AG130" s="223" t="str">
        <f t="shared" ca="1" si="57"/>
        <v>-1.15549429346283+0.948289659568419i</v>
      </c>
      <c r="AH130" s="223" t="str">
        <f t="shared" ca="1" si="58"/>
        <v>-0.21933238441053+1.47861883046928i</v>
      </c>
      <c r="AI130" s="223" t="str">
        <f t="shared" ca="1" si="59"/>
        <v>0.830465139351418+1.24287891324601i</v>
      </c>
      <c r="AJ130" s="223" t="str">
        <f t="shared" ca="1" si="60"/>
        <v>1.45000054355138+0.363206228429871i</v>
      </c>
      <c r="AK130" s="223" t="str">
        <f t="shared" ca="1" si="61"/>
        <v>1.318293929668-0.704642785863925i</v>
      </c>
      <c r="AL130" s="223" t="str">
        <f t="shared" ca="1" si="62"/>
        <v>0.503582197920857-1.40741795874813i</v>
      </c>
      <c r="AM130" s="223" t="str">
        <f t="shared" ca="1" si="63"/>
        <v>-0.572034337151628-1.38101305489451i</v>
      </c>
      <c r="AN130" s="223" t="str">
        <f t="shared" ca="1" si="64"/>
        <v>-1.35128116962921-0.639108395559833i</v>
      </c>
      <c r="AO130" s="223" t="str">
        <f t="shared" ca="1" si="65"/>
        <v>-1.43043226946385+0.433916885066781i</v>
      </c>
      <c r="AP130" s="223" t="str">
        <f t="shared" ca="1" si="66"/>
        <v>-0.768479629977378+1.28213080416134i</v>
      </c>
      <c r="AQ130" s="223" t="str">
        <f t="shared" ca="1" si="67"/>
        <v>0.291620576175642+1.46607563932443i</v>
      </c>
      <c r="AR130" s="223" t="str">
        <f t="shared" ca="1" si="68"/>
        <v>0.291620576175642+1.46607563932443i</v>
      </c>
      <c r="AS130" s="223" t="str">
        <f t="shared" ca="1" si="69"/>
        <v>1.48759989933985-0.146515801719908i</v>
      </c>
      <c r="AT130" s="223" t="str">
        <f t="shared" ca="1" si="70"/>
        <v>1.0038448208222-1.10757208179784i</v>
      </c>
      <c r="AU130" s="223" t="str">
        <f t="shared" ca="1" si="71"/>
        <v>7.30664558929205E-14-1.4947977591198i</v>
      </c>
      <c r="AV130" s="223" t="str">
        <f t="shared" ca="1" si="72"/>
        <v>-1.0038448208222-1.10757208179784i</v>
      </c>
      <c r="AW130" s="223" t="str">
        <f t="shared" ca="1" si="73"/>
        <v>-1.48759989933985-0.146515801719906i</v>
      </c>
      <c r="AX130" s="223" t="str">
        <f t="shared" ca="1" si="74"/>
        <v>-1.20063281816539+0.890449985464542i</v>
      </c>
      <c r="AY130" s="223" t="str">
        <f t="shared" ca="1" si="75"/>
        <v>-0.291620576175639+1.46607563932443i</v>
      </c>
      <c r="AZ130" s="223" t="str">
        <f t="shared" ca="1" si="76"/>
        <v>0.768479629977379+1.28213080416133i</v>
      </c>
      <c r="BA130" s="223" t="str">
        <f t="shared" ca="1" si="77"/>
        <v>1.43043226946385+0.433916885066778i</v>
      </c>
      <c r="BB130" s="223" t="str">
        <f t="shared" ca="1" si="78"/>
        <v>1.35128116962921-0.639108395559834i</v>
      </c>
      <c r="BC130" s="223" t="str">
        <f t="shared" ca="1" si="79"/>
        <v>0.572034337151625-1.38101305489451i</v>
      </c>
      <c r="BD130" s="223" t="str">
        <f t="shared" ca="1" si="80"/>
        <v>-0.503582197920858-1.40741795874813i</v>
      </c>
      <c r="BE130" s="223" t="str">
        <f t="shared" ca="1" si="81"/>
        <v>-1.318293929668-0.704642785863922i</v>
      </c>
      <c r="BF130" s="223" t="str">
        <f t="shared" ca="1" si="82"/>
        <v>-1.45000054355138+0.363206228429871i</v>
      </c>
      <c r="BG130" s="223" t="str">
        <f t="shared" ca="1" si="83"/>
        <v>-0.830465139351415+1.24287891324602i</v>
      </c>
      <c r="BH130" s="223" t="str">
        <f t="shared" ca="1" si="84"/>
        <v>0.219332384410536+1.47861883046928i</v>
      </c>
      <c r="BI130" s="223" t="str">
        <f t="shared" ca="1" si="85"/>
        <v>1.15549429346284+0.948289659568415i</v>
      </c>
      <c r="BJ130" s="223" t="str">
        <f t="shared" ca="1" si="86"/>
        <v>1.49299720975452-0.0733462496298979i</v>
      </c>
      <c r="BK130" s="223" t="str">
        <f t="shared" ca="1" si="87"/>
        <v>1.05698163197603-1.05698163197609i</v>
      </c>
      <c r="BL130" s="223" t="str">
        <f t="shared" ca="1" si="88"/>
        <v>0.0733462496298145-1.49299720975453i</v>
      </c>
      <c r="BM130" s="223" t="str">
        <f t="shared" ca="1" si="89"/>
        <v>-0.948289659568479-1.15549429346278i</v>
      </c>
      <c r="BN130" s="223" t="str">
        <f t="shared" ca="1" si="90"/>
        <v>-1.4786188304693-0.219332384410452i</v>
      </c>
      <c r="BO130" s="223" t="str">
        <f t="shared" ca="1" si="91"/>
        <v>-1.24287891324605+0.830465139351359i</v>
      </c>
      <c r="BP130" s="223" t="str">
        <f t="shared" ca="1" si="92"/>
        <v>-0.36320622842994+1.45000054355137i</v>
      </c>
      <c r="BQ130" s="223" t="str">
        <f t="shared" ca="1" si="93"/>
        <v>0.70464278586386+1.31829392966803i</v>
      </c>
      <c r="BR130" s="223" t="str">
        <f t="shared" ca="1" si="94"/>
        <v>1.40741795874811+0.503582197920926i</v>
      </c>
      <c r="BS130" s="223" t="str">
        <f t="shared" ca="1" si="95"/>
        <v>1.38101305489454-0.57203433715156i</v>
      </c>
      <c r="BT130" s="223" t="str">
        <f t="shared" ca="1" si="96"/>
        <v>0.639108395559899-1.35128116962918i</v>
      </c>
      <c r="BU130" s="223" t="str">
        <f t="shared" ca="1" si="97"/>
        <v>-0.433916885066853-1.43043226946383i</v>
      </c>
      <c r="BV130" s="223" t="str">
        <f t="shared" ca="1" si="98"/>
        <v>-1.28213080416137-0.768479629977313i</v>
      </c>
      <c r="BW130" s="223" t="str">
        <f t="shared" ca="1" si="99"/>
        <v>-1.46607563932442+0.291620576175717i</v>
      </c>
      <c r="BX130" s="223" t="str">
        <f t="shared" ca="1" si="100"/>
        <v>-0.89044998546448+1.20063281816543i</v>
      </c>
      <c r="BY130" s="223" t="str">
        <f t="shared" ca="1" si="101"/>
        <v>0.146515801719984+1.48759989933984i</v>
      </c>
      <c r="BZ130" s="223" t="str">
        <f t="shared" ca="1" si="102"/>
        <v>1.10757208179789+1.00384482082214i</v>
      </c>
      <c r="CA130" s="223" t="str">
        <f t="shared" ca="1" si="103"/>
        <v>1.4947977591198-2.5635646983855E-15i</v>
      </c>
      <c r="CB130" s="223" t="str">
        <f t="shared" ca="1" si="104"/>
        <v>1.10757208179789-1.00384482082215i</v>
      </c>
      <c r="CC130" s="223" t="str">
        <f t="shared" ca="1" si="105"/>
        <v>0.146515801719978-1.48759989933984i</v>
      </c>
      <c r="CD130" s="223" t="str">
        <f t="shared" ca="1" si="106"/>
        <v>-0.890449985464484-1.20063281816543i</v>
      </c>
      <c r="CE130" s="223" t="str">
        <f t="shared" ca="1" si="107"/>
        <v>-1.46607563932442-0.291620576175711i</v>
      </c>
      <c r="CF130" s="223" t="str">
        <f t="shared" ca="1" si="108"/>
        <v>-1.28213080416137+0.768479629977316i</v>
      </c>
      <c r="CG130" s="223" t="str">
        <f t="shared" ca="1" si="109"/>
        <v>-0.433916885066849+1.43043226946383i</v>
      </c>
      <c r="CH130" s="223" t="str">
        <f t="shared" ca="1" si="110"/>
        <v>0.639108395559903+1.35128116962918i</v>
      </c>
      <c r="CI130" s="223" t="str">
        <f t="shared" ca="1" si="111"/>
        <v>1.38101305489454+0.572034337151554i</v>
      </c>
      <c r="CJ130" s="223" t="str">
        <f t="shared" ca="1" si="112"/>
        <v>1.40741795874811-0.50358219792093i</v>
      </c>
      <c r="CK130" s="223" t="str">
        <f t="shared" ca="1" si="113"/>
        <v>0.704642785863856-1.31829392966803i</v>
      </c>
      <c r="CL130" s="223" t="str">
        <f t="shared" ca="1" si="114"/>
        <v>-0.363206228429945-1.45000054355137i</v>
      </c>
      <c r="CM130" s="223" t="str">
        <f t="shared" ca="1" si="115"/>
        <v>-1.24287891324606-0.830465139351356i</v>
      </c>
      <c r="CN130" s="223" t="str">
        <f t="shared" ca="1" si="116"/>
        <v>-1.47861883046929+0.219332384410458i</v>
      </c>
      <c r="CO130" s="223" t="str">
        <f t="shared" ca="1" si="117"/>
        <v>-0.948289659568475+1.15549429346279i</v>
      </c>
      <c r="CP130" s="223" t="str">
        <f t="shared" ca="1" si="118"/>
        <v>0.0733462496298195+1.49299720975453i</v>
      </c>
      <c r="CQ130" s="223" t="str">
        <f t="shared" ca="1" si="119"/>
        <v>1.05698163197604+1.05698163197609i</v>
      </c>
      <c r="CR130" s="223" t="str">
        <f t="shared" ca="1" si="120"/>
        <v>1.49299720975452+0.0733462496298926i</v>
      </c>
      <c r="CS130" s="223" t="str">
        <f t="shared" ca="1" si="121"/>
        <v>1.15549429346283-0.948289659568418i</v>
      </c>
      <c r="CT130" s="223" t="str">
        <f t="shared" ca="1" si="122"/>
        <v>0.21933238441053-1.47861883046928i</v>
      </c>
      <c r="CU130" s="223" t="str">
        <f t="shared" ca="1" si="123"/>
        <v>-0.830465139351418-1.24287891324601i</v>
      </c>
      <c r="CV130" s="223" t="str">
        <f t="shared" ca="1" si="124"/>
        <v>-1.45000054355138-0.363206228429871i</v>
      </c>
      <c r="CW130" s="223" t="str">
        <f t="shared" ca="1" si="125"/>
        <v>-1.318293929668+0.704642785863922i</v>
      </c>
      <c r="CX130" s="223" t="str">
        <f t="shared" ca="1" si="126"/>
        <v>-0.503582197920849+1.40741795874814i</v>
      </c>
      <c r="CY130" s="223" t="str">
        <f t="shared" ca="1" si="127"/>
        <v>0.572034337151635+1.3810130548945i</v>
      </c>
      <c r="CZ130" s="223" t="str">
        <f t="shared" ca="1" si="128"/>
        <v>1.35128116962922+0.639108395559825i</v>
      </c>
      <c r="DA130" s="223" t="str">
        <f t="shared" ca="1" si="129"/>
        <v>1.43043226946385-0.433916885066789i</v>
      </c>
      <c r="DB130" s="223" t="str">
        <f t="shared" ca="1" si="130"/>
        <v>0.76847962997737-1.28213080416134i</v>
      </c>
      <c r="DC130" s="223" t="str">
        <f t="shared" ca="1" si="131"/>
        <v>-0.29162057617565-1.46607563932443i</v>
      </c>
      <c r="DD130" s="223" t="str">
        <f t="shared" ca="1" si="132"/>
        <v>-1.20063281816539-0.890449985464533i</v>
      </c>
      <c r="DE130" s="223" t="str">
        <f t="shared" ca="1" si="133"/>
        <v>-1.48759989933985+0.146515801719916i</v>
      </c>
      <c r="DF130" s="223" t="str">
        <f t="shared" ca="1" si="134"/>
        <v>-1.00384482082219+1.10757208179785i</v>
      </c>
      <c r="DG130" s="223" t="str">
        <f t="shared" ca="1" si="135"/>
        <v>-6.51923027486698E-14+1.4947977591198i</v>
      </c>
      <c r="DH130" s="223" t="str">
        <f t="shared" ca="1" si="136"/>
        <v>1.0038448208221+1.10757208179794i</v>
      </c>
      <c r="DI130" s="223" t="str">
        <f t="shared" ca="1" si="137"/>
        <v>1.48759989933985+0.146515801719898i</v>
      </c>
      <c r="DJ130" s="223" t="str">
        <f t="shared" ca="1" si="138"/>
        <v>1.20063281816538-0.890449985464548i</v>
      </c>
      <c r="DK130" s="223" t="str">
        <f t="shared" ca="1" si="139"/>
        <v>0.291620576175632-1.46607563932444i</v>
      </c>
      <c r="DL130" s="223" t="str">
        <f t="shared" ca="1" si="140"/>
        <v>-0.768479629977387-1.28213080416133i</v>
      </c>
      <c r="DM130" s="223" t="str">
        <f t="shared" ca="1" si="141"/>
        <v>-1.43043226946385-0.433916885066771i</v>
      </c>
      <c r="DN130" s="223" t="str">
        <f t="shared" ca="1" si="142"/>
        <v>-1.35128116962921+0.639108395559842i</v>
      </c>
      <c r="DO130" s="223" t="str">
        <f t="shared" ca="1" si="143"/>
        <v>-0.572034337151617+1.38101305489451i</v>
      </c>
      <c r="DP130" s="223" t="str">
        <f t="shared" ca="1" si="144"/>
        <v>0.503582197920866+1.40741795874813i</v>
      </c>
      <c r="DQ130" s="223" t="str">
        <f t="shared" ca="1" si="145"/>
        <v>1.318293929668+0.704642785863916i</v>
      </c>
      <c r="DR130" s="223" t="str">
        <f t="shared" ca="1" si="146"/>
        <v>1.45000054355138-0.363206228429879i</v>
      </c>
      <c r="DS130" s="223" t="str">
        <f t="shared" ca="1" si="147"/>
        <v>0.830465139351412-1.24287891324602i</v>
      </c>
      <c r="DT130" s="223" t="str">
        <f t="shared" ca="1" si="148"/>
        <v>-0.219332384410391-1.47861883046931i</v>
      </c>
      <c r="DU130" s="223" t="str">
        <f t="shared" ca="1" si="149"/>
        <v>-1.15549429346284-0.948289659568412i</v>
      </c>
      <c r="DV130" s="223" t="str">
        <f t="shared" ca="1" si="150"/>
        <v>-1.49299720975452+0.0733462496299004i</v>
      </c>
      <c r="DW130" s="223" t="str">
        <f t="shared" ca="1" si="151"/>
        <v>-1.05698163197603+1.05698163197609i</v>
      </c>
      <c r="DX130" s="223" t="str">
        <f t="shared" ca="1" si="152"/>
        <v>-0.0733462496298117+1.49299720975453i</v>
      </c>
      <c r="DY130" s="223" t="str">
        <f t="shared" ca="1" si="153"/>
        <v>0.948289659568481+1.15549429346278i</v>
      </c>
      <c r="DZ130" s="223" t="str">
        <f t="shared" ca="1" si="154"/>
        <v>1.4786188304693+0.219332384410451i</v>
      </c>
      <c r="EA130" s="223" t="str">
        <f t="shared" ca="1" si="155"/>
        <v>1.24287891324605-0.830465139351362i</v>
      </c>
      <c r="EB130" s="223" t="str">
        <f t="shared" ca="1" si="156"/>
        <v>0.363206228429937-1.45000054355137i</v>
      </c>
      <c r="EC130" s="223" t="str">
        <f t="shared" ca="1" si="157"/>
        <v>-0.704642785863862-1.31829392966803i</v>
      </c>
      <c r="ED130" s="223" t="str">
        <f t="shared" ca="1" si="158"/>
        <v>-1.40741795874811-0.503582197920923i</v>
      </c>
      <c r="EE130" s="223" t="str">
        <f t="shared" ca="1" si="159"/>
        <v>-1.38101305489454+0.572034337151562i</v>
      </c>
      <c r="EF130" s="223" t="str">
        <f t="shared" ca="1" si="160"/>
        <v>-0.639108395559896+1.35128116962919i</v>
      </c>
      <c r="EG130" s="223" t="str">
        <f t="shared" ca="1" si="161"/>
        <v>0.433916885066714+1.43043226946387i</v>
      </c>
      <c r="EH130" s="223" t="str">
        <f t="shared" ca="1" si="162"/>
        <v>1.28213080416138+0.76847962997731i</v>
      </c>
      <c r="EI130" s="223" t="str">
        <f t="shared" ca="1" si="163"/>
        <v>1.46607563932442-0.291620576175718i</v>
      </c>
      <c r="EJ130" s="223" t="str">
        <f t="shared" ca="1" si="164"/>
        <v>0.890449985464478-1.20063281816543i</v>
      </c>
      <c r="EK130" s="223" t="str">
        <f t="shared" ca="1" si="165"/>
        <v>-0.146515801719986-1.48759989933984i</v>
      </c>
      <c r="EL130" s="223" t="str">
        <f t="shared" ca="1" si="166"/>
        <v>-1.1075720817979-1.00384482082214i</v>
      </c>
      <c r="EM130" s="223" t="str">
        <f t="shared" ca="1" si="167"/>
        <v>-1.4947977591198+5.12712939677101E-15i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-0.0183215212160564-0.180438070905909i</v>
      </c>
      <c r="G131" s="229" t="str">
        <f t="shared" si="173"/>
        <v>-3.02667474697307+3.90316420717059i</v>
      </c>
      <c r="H131" s="229" t="str">
        <f t="shared" si="38"/>
        <v>0.00293684856453394-0.0276060791621172i</v>
      </c>
      <c r="I131" s="229" t="str">
        <f t="shared" si="174"/>
        <v>-0.0487932023082124+0.0185130134318305i</v>
      </c>
      <c r="J131" s="255" t="str">
        <f ca="1">IMPRODUCT(1/N_FFT2,AT100)</f>
        <v>0.0324085612548557+0.000179903798861947i</v>
      </c>
      <c r="K131" s="254" t="str">
        <f t="shared" ca="1" si="175"/>
        <v>-0.00158464804727104+0.000591202047363558i</v>
      </c>
      <c r="N131" s="246">
        <f t="shared" ca="1" si="176"/>
        <v>5.5053179558961416</v>
      </c>
      <c r="O131" s="223">
        <f t="shared" ca="1" si="39"/>
        <v>-1.4946820441038584</v>
      </c>
      <c r="P131" s="223" t="str">
        <f t="shared" ca="1" si="40"/>
        <v>-1.08251911038216+1.03064387090009i</v>
      </c>
      <c r="Q131" s="223" t="str">
        <f t="shared" ca="1" si="41"/>
        <v>-0.0733405717631217+1.49288163412239i</v>
      </c>
      <c r="R131" s="223" t="str">
        <f t="shared" ca="1" si="42"/>
        <v>0.976285720059275+1.13178646650984i</v>
      </c>
      <c r="S131" s="223" t="str">
        <f t="shared" ca="1" si="43"/>
        <v>1.48748474152334+0.146504459665005i</v>
      </c>
      <c r="T131" s="223" t="str">
        <f t="shared" ca="1" si="44"/>
        <v>1.17832724990691-0.91957561140632i</v>
      </c>
      <c r="U131" s="223" t="str">
        <f t="shared" ca="1" si="45"/>
        <v>0.219315405491266-1.47850436789368i</v>
      </c>
      <c r="V131" s="223" t="str">
        <f t="shared" ca="1" si="46"/>
        <v>-0.860650164560176-1.22202933974968i</v>
      </c>
      <c r="W131" s="223" t="str">
        <f t="shared" ca="1" si="47"/>
        <v>-1.46596214774008-0.291598001295952i</v>
      </c>
      <c r="X131" s="223" t="str">
        <f t="shared" ca="1" si="48"/>
        <v>-1.26278745387587+0.799651336083542i</v>
      </c>
      <c r="Y131" s="223" t="str">
        <f t="shared" ca="1" si="49"/>
        <v>-0.363178111974534+1.44988829636945i</v>
      </c>
      <c r="Z131" s="223" t="str">
        <f t="shared" ca="1" si="50"/>
        <v>0.736726077497112+1.30050340241854i</v>
      </c>
      <c r="AA131" s="223" t="str">
        <f t="shared" ca="1" si="51"/>
        <v>1.43032153709765+0.433883294770722i</v>
      </c>
      <c r="AB131" s="223" t="str">
        <f t="shared" ca="1" si="52"/>
        <v>1.33508632435415-0.672025981260409i</v>
      </c>
      <c r="AC131" s="223" t="str">
        <f t="shared" ca="1" si="53"/>
        <v>0.503543214706122-1.40730900796162i</v>
      </c>
      <c r="AD131" s="223" t="str">
        <f t="shared" ca="1" si="54"/>
        <v>-0.605706915572352-1.36645290639462i</v>
      </c>
      <c r="AE131" s="223" t="str">
        <f t="shared" ca="1" si="55"/>
        <v>-1.38090614815966-0.571990054932201i</v>
      </c>
      <c r="AF131" s="223" t="str">
        <f t="shared" ca="1" si="56"/>
        <v>-1.3945275836965+0.53792864887091i</v>
      </c>
      <c r="AG131" s="223" t="str">
        <f t="shared" ca="1" si="57"/>
        <v>-0.639058921015396+1.35117656449375i</v>
      </c>
      <c r="AH131" s="223" t="str">
        <f t="shared" ca="1" si="58"/>
        <v>0.468854464937496+1.41924272190301i</v>
      </c>
      <c r="AI131" s="223" t="str">
        <f t="shared" ca="1" si="59"/>
        <v>1.31819187813489+0.70458823818292i</v>
      </c>
      <c r="AJ131" s="223" t="str">
        <f t="shared" ca="1" si="60"/>
        <v>1.44053878008152-0.3986507695311i</v>
      </c>
      <c r="AK131" s="223" t="str">
        <f t="shared" ca="1" si="61"/>
        <v>0.768420140570149-1.28203155208156i</v>
      </c>
      <c r="AL131" s="223" t="str">
        <f t="shared" ca="1" si="62"/>
        <v>-0.32748668950337-1.45836445416247i</v>
      </c>
      <c r="AM131" s="223" t="str">
        <f t="shared" ca="1" si="63"/>
        <v>-1.24278269972663-0.830400851532964i</v>
      </c>
      <c r="AN131" s="223" t="str">
        <f t="shared" ca="1" si="64"/>
        <v>-1.47267680053572+0.255533665356176i</v>
      </c>
      <c r="AO131" s="223" t="str">
        <f t="shared" ca="1" si="65"/>
        <v>-0.890381054110034+1.20053987499308i</v>
      </c>
      <c r="AP131" s="223" t="str">
        <f t="shared" ca="1" si="66"/>
        <v>0.182965038226887+1.48344133950525i</v>
      </c>
      <c r="AQ131" s="223" t="str">
        <f t="shared" ca="1" si="67"/>
        <v>1.15540484454588+0.948216250739459i</v>
      </c>
      <c r="AR131" s="223" t="str">
        <f t="shared" ca="1" si="68"/>
        <v>1.15540484454588+0.948216250739459i</v>
      </c>
      <c r="AS131" s="223" t="str">
        <f t="shared" ca="1" si="69"/>
        <v>1.00376711136704-1.10748634262656i</v>
      </c>
      <c r="AT131" s="223" t="str">
        <f t="shared" ca="1" si="70"/>
        <v>-0.0366813336134197-1.49423187381706i</v>
      </c>
      <c r="AU131" s="223" t="str">
        <f t="shared" ca="1" si="71"/>
        <v>-1.05689980910361-1.05689980910361i</v>
      </c>
      <c r="AV131" s="223" t="str">
        <f t="shared" ca="1" si="72"/>
        <v>-1.49423187381706-0.0366813336134093i</v>
      </c>
      <c r="AW131" s="223" t="str">
        <f t="shared" ca="1" si="73"/>
        <v>-1.10748634262656+1.00376711136705i</v>
      </c>
      <c r="AX131" s="223" t="str">
        <f t="shared" ca="1" si="74"/>
        <v>-0.109955632294807+1.49063213835377i</v>
      </c>
      <c r="AY131" s="223" t="str">
        <f t="shared" ca="1" si="75"/>
        <v>0.948216250739468+1.15540484454588i</v>
      </c>
      <c r="AZ131" s="223" t="str">
        <f t="shared" ca="1" si="76"/>
        <v>1.48344133950525+0.182965038226881i</v>
      </c>
      <c r="BA131" s="223" t="str">
        <f t="shared" ca="1" si="77"/>
        <v>1.20053987499307-0.890381054110038i</v>
      </c>
      <c r="BB131" s="223" t="str">
        <f t="shared" ca="1" si="78"/>
        <v>0.255533665356166-1.47267680053572i</v>
      </c>
      <c r="BC131" s="223" t="str">
        <f t="shared" ca="1" si="79"/>
        <v>-0.830400851532967-1.24278269972663i</v>
      </c>
      <c r="BD131" s="223" t="str">
        <f t="shared" ca="1" si="80"/>
        <v>-1.45836445416248-0.327486689503359i</v>
      </c>
      <c r="BE131" s="223" t="str">
        <f t="shared" ca="1" si="81"/>
        <v>-1.28203155208155+0.768420140570158i</v>
      </c>
      <c r="BF131" s="223" t="str">
        <f t="shared" ca="1" si="82"/>
        <v>-0.398650769531096+1.44053878008152i</v>
      </c>
      <c r="BG131" s="223" t="str">
        <f t="shared" ca="1" si="83"/>
        <v>0.704588238182926+1.31819187813488i</v>
      </c>
      <c r="BH131" s="223" t="str">
        <f t="shared" ca="1" si="84"/>
        <v>1.41924272190301+0.468854464937485i</v>
      </c>
      <c r="BI131" s="223" t="str">
        <f t="shared" ca="1" si="85"/>
        <v>1.35117656449374-0.639058921015408i</v>
      </c>
      <c r="BJ131" s="223" t="str">
        <f t="shared" ca="1" si="86"/>
        <v>0.537928648870908-1.3945275836965i</v>
      </c>
      <c r="BK131" s="223" t="str">
        <f t="shared" ca="1" si="87"/>
        <v>-0.571990054932068-1.38090614815971i</v>
      </c>
      <c r="BL131" s="223" t="str">
        <f t="shared" ca="1" si="88"/>
        <v>-1.36645290639463-0.605706915572345i</v>
      </c>
      <c r="BM131" s="223" t="str">
        <f t="shared" ca="1" si="89"/>
        <v>-1.40730900796161+0.503543214706131i</v>
      </c>
      <c r="BN131" s="223" t="str">
        <f t="shared" ca="1" si="90"/>
        <v>-0.672025981260372+1.33508632435417i</v>
      </c>
      <c r="BO131" s="223" t="str">
        <f t="shared" ca="1" si="91"/>
        <v>0.433883294770783+1.43032153709763i</v>
      </c>
      <c r="BP131" s="223" t="str">
        <f t="shared" ca="1" si="92"/>
        <v>1.30050340241852+0.736726077497159i</v>
      </c>
      <c r="BQ131" s="223" t="str">
        <f t="shared" ca="1" si="93"/>
        <v>1.44988829636945-0.363178111974511i</v>
      </c>
      <c r="BR131" s="223" t="str">
        <f t="shared" ca="1" si="94"/>
        <v>0.799651336083535-1.26278745387587i</v>
      </c>
      <c r="BS131" s="223" t="str">
        <f t="shared" ca="1" si="95"/>
        <v>-0.291598001295993-1.46596214774007i</v>
      </c>
      <c r="BT131" s="223" t="str">
        <f t="shared" ca="1" si="96"/>
        <v>-1.22202933974964-0.860650164560235i</v>
      </c>
      <c r="BU131" s="223" t="str">
        <f t="shared" ca="1" si="97"/>
        <v>-1.47850436789369+0.219315405491226i</v>
      </c>
      <c r="BV131" s="223" t="str">
        <f t="shared" ca="1" si="98"/>
        <v>-0.919575611406326+1.17832724990691i</v>
      </c>
      <c r="BW131" s="223" t="str">
        <f t="shared" ca="1" si="99"/>
        <v>0.146504459665028+1.48748474152334i</v>
      </c>
      <c r="BX131" s="223" t="str">
        <f t="shared" ca="1" si="100"/>
        <v>1.13178646650988+0.976285720059234i</v>
      </c>
      <c r="BY131" s="223" t="str">
        <f t="shared" ca="1" si="101"/>
        <v>1.4928816341224-0.0733405717630742i</v>
      </c>
      <c r="BZ131" s="223" t="str">
        <f t="shared" ca="1" si="102"/>
        <v>1.03064387090011-1.08251911038213i</v>
      </c>
      <c r="CA131" s="223" t="str">
        <f t="shared" ca="1" si="103"/>
        <v>-5.12689455010198E-15-1.49468204410386i</v>
      </c>
      <c r="CB131" s="223" t="str">
        <f t="shared" ca="1" si="104"/>
        <v>-1.03064387090012-1.08251911038213i</v>
      </c>
      <c r="CC131" s="223" t="str">
        <f t="shared" ca="1" si="105"/>
        <v>-1.4928816341224-0.0733405717630534i</v>
      </c>
      <c r="CD131" s="223" t="str">
        <f t="shared" ca="1" si="106"/>
        <v>-1.13178646650986+0.97628572005925i</v>
      </c>
      <c r="CE131" s="223" t="str">
        <f t="shared" ca="1" si="107"/>
        <v>-0.146504459665018+1.48748474152334i</v>
      </c>
      <c r="CF131" s="223" t="str">
        <f t="shared" ca="1" si="108"/>
        <v>0.919575611406335+1.1783272499069i</v>
      </c>
      <c r="CG131" s="223" t="str">
        <f t="shared" ca="1" si="109"/>
        <v>1.47850436789369+0.219315405491216i</v>
      </c>
      <c r="CH131" s="223" t="str">
        <f t="shared" ca="1" si="110"/>
        <v>1.22202933974972-0.860650164560121i</v>
      </c>
      <c r="CI131" s="223" t="str">
        <f t="shared" ca="1" si="111"/>
        <v>0.291598001295972-1.46596214774007i</v>
      </c>
      <c r="CJ131" s="223" t="str">
        <f t="shared" ca="1" si="112"/>
        <v>-0.799651336083553-1.26278745387586i</v>
      </c>
      <c r="CK131" s="223" t="str">
        <f t="shared" ca="1" si="113"/>
        <v>-1.44988829636946-0.363178111974503i</v>
      </c>
      <c r="CL131" s="223" t="str">
        <f t="shared" ca="1" si="114"/>
        <v>-1.30050340241858+0.73672607749704i</v>
      </c>
      <c r="CM131" s="223" t="str">
        <f t="shared" ca="1" si="115"/>
        <v>-0.433883294770773+1.43032153709764i</v>
      </c>
      <c r="CN131" s="223" t="str">
        <f t="shared" ca="1" si="116"/>
        <v>0.67202598126039+1.33508632435416i</v>
      </c>
      <c r="CO131" s="223" t="str">
        <f t="shared" ca="1" si="117"/>
        <v>1.40730900796162+0.503543214706112i</v>
      </c>
      <c r="CP131" s="223" t="str">
        <f t="shared" ca="1" si="118"/>
        <v>1.36645290639462-0.605706915572354i</v>
      </c>
      <c r="CQ131" s="223" t="str">
        <f t="shared" ca="1" si="119"/>
        <v>0.571990054932196-1.38090614815966i</v>
      </c>
      <c r="CR131" s="223" t="str">
        <f t="shared" ca="1" si="120"/>
        <v>-0.537928648870917-1.3945275836965i</v>
      </c>
      <c r="CS131" s="223" t="str">
        <f t="shared" ca="1" si="121"/>
        <v>-1.35117656449375-0.639058921015389i</v>
      </c>
      <c r="CT131" s="223" t="str">
        <f t="shared" ca="1" si="122"/>
        <v>-1.41924272190301+0.468854464937505i</v>
      </c>
      <c r="CU131" s="223" t="str">
        <f t="shared" ca="1" si="123"/>
        <v>-0.704588238182908+1.31819187813489i</v>
      </c>
      <c r="CV131" s="223" t="str">
        <f t="shared" ca="1" si="124"/>
        <v>0.398650769531105+1.44053878008152i</v>
      </c>
      <c r="CW131" s="223" t="str">
        <f t="shared" ca="1" si="125"/>
        <v>1.28203155208156+0.768420140570145i</v>
      </c>
      <c r="CX131" s="223" t="str">
        <f t="shared" ca="1" si="126"/>
        <v>1.45836445416247-0.327486689503376i</v>
      </c>
      <c r="CY131" s="223" t="str">
        <f t="shared" ca="1" si="127"/>
        <v>0.830400851532955-1.24278269972664i</v>
      </c>
      <c r="CZ131" s="223" t="str">
        <f t="shared" ca="1" si="128"/>
        <v>-0.25553366535604-1.47267680053574i</v>
      </c>
      <c r="DA131" s="223" t="str">
        <f t="shared" ca="1" si="129"/>
        <v>-1.20053987499309-0.89038105411002i</v>
      </c>
      <c r="DB131" s="223" t="str">
        <f t="shared" ca="1" si="130"/>
        <v>-1.48344133950525+0.182965038226902i</v>
      </c>
      <c r="DC131" s="223" t="str">
        <f t="shared" ca="1" si="131"/>
        <v>-0.948216250739447+1.15540484454589i</v>
      </c>
      <c r="DD131" s="223" t="str">
        <f t="shared" ca="1" si="132"/>
        <v>0.109955632294812+1.49063213835377i</v>
      </c>
      <c r="DE131" s="223" t="str">
        <f t="shared" ca="1" si="133"/>
        <v>1.10748634262656+1.00376711136704i</v>
      </c>
      <c r="DF131" s="223" t="str">
        <f t="shared" ca="1" si="134"/>
        <v>1.49423187381706-0.0366813336134196i</v>
      </c>
      <c r="DG131" s="223" t="str">
        <f t="shared" ca="1" si="135"/>
        <v>1.0568998091036-1.05689980910361i</v>
      </c>
      <c r="DH131" s="223" t="str">
        <f t="shared" ca="1" si="136"/>
        <v>0.0366813336134042-1.49423187381706i</v>
      </c>
      <c r="DI131" s="223" t="str">
        <f t="shared" ca="1" si="137"/>
        <v>-1.00376711136694-1.10748634262665i</v>
      </c>
      <c r="DJ131" s="223" t="str">
        <f t="shared" ca="1" si="138"/>
        <v>-1.49063213835377-0.109955632294796i</v>
      </c>
      <c r="DK131" s="223" t="str">
        <f t="shared" ca="1" si="139"/>
        <v>-1.15540484454587+0.948216250739475i</v>
      </c>
      <c r="DL131" s="223" t="str">
        <f t="shared" ca="1" si="140"/>
        <v>-0.182965038226866+1.48344133950525i</v>
      </c>
      <c r="DM131" s="223" t="str">
        <f t="shared" ca="1" si="141"/>
        <v>0.89038105411005+1.20053987499306i</v>
      </c>
      <c r="DN131" s="223" t="str">
        <f t="shared" ca="1" si="142"/>
        <v>1.47267680053572+0.255533665356172i</v>
      </c>
      <c r="DO131" s="223" t="str">
        <f t="shared" ca="1" si="143"/>
        <v>1.24278269972663-0.830400851532967i</v>
      </c>
      <c r="DP131" s="223" t="str">
        <f t="shared" ca="1" si="144"/>
        <v>0.327486689503359-1.45836445416248i</v>
      </c>
      <c r="DQ131" s="223" t="str">
        <f t="shared" ca="1" si="145"/>
        <v>-0.768420140570158-1.28203155208155i</v>
      </c>
      <c r="DR131" s="223" t="str">
        <f t="shared" ca="1" si="146"/>
        <v>-1.44053878008148-0.398650769531233i</v>
      </c>
      <c r="DS131" s="223" t="str">
        <f t="shared" ca="1" si="147"/>
        <v>-1.31819187813488+0.704588238182931i</v>
      </c>
      <c r="DT131" s="223" t="str">
        <f t="shared" ca="1" si="148"/>
        <v>-0.468854464937481+1.41924272190302i</v>
      </c>
      <c r="DU131" s="223" t="str">
        <f t="shared" ca="1" si="149"/>
        <v>0.639058921015413+1.35117656449374i</v>
      </c>
      <c r="DV131" s="223" t="str">
        <f t="shared" ca="1" si="150"/>
        <v>1.39452758369651+0.537928648870893i</v>
      </c>
      <c r="DW131" s="223" t="str">
        <f t="shared" ca="1" si="151"/>
        <v>1.38090614815971-0.571990054932083i</v>
      </c>
      <c r="DX131" s="223" t="str">
        <f t="shared" ca="1" si="152"/>
        <v>0.60570691557233-1.36645290639463i</v>
      </c>
      <c r="DY131" s="223" t="str">
        <f t="shared" ca="1" si="153"/>
        <v>-0.503543214706127-1.40730900796162i</v>
      </c>
      <c r="DZ131" s="223" t="str">
        <f t="shared" ca="1" si="154"/>
        <v>-1.33508632435417-0.672025981260376i</v>
      </c>
      <c r="EA131" s="223" t="str">
        <f t="shared" ca="1" si="155"/>
        <v>-1.43032153709763+0.433883294770788i</v>
      </c>
      <c r="EB131" s="223" t="str">
        <f t="shared" ca="1" si="156"/>
        <v>-0.736726077497155+1.30050340241852i</v>
      </c>
      <c r="EC131" s="223" t="str">
        <f t="shared" ca="1" si="157"/>
        <v>0.363178111974517+1.44988829636945i</v>
      </c>
      <c r="ED131" s="223" t="str">
        <f t="shared" ca="1" si="158"/>
        <v>1.26278745387587+0.79965133608353i</v>
      </c>
      <c r="EE131" s="223" t="str">
        <f t="shared" ca="1" si="159"/>
        <v>1.46596214774007-0.291598001295997i</v>
      </c>
      <c r="EF131" s="223" t="str">
        <f t="shared" ca="1" si="160"/>
        <v>0.860650164560221-1.22202933974964i</v>
      </c>
      <c r="EG131" s="223" t="str">
        <f t="shared" ca="1" si="161"/>
        <v>-0.219315405491243-1.47850436789368i</v>
      </c>
      <c r="EH131" s="223" t="str">
        <f t="shared" ca="1" si="162"/>
        <v>-1.17832724990691-0.919575611406314i</v>
      </c>
      <c r="EI131" s="223" t="str">
        <f t="shared" ca="1" si="163"/>
        <v>-1.48748474152333+0.146504459665044i</v>
      </c>
      <c r="EJ131" s="223" t="str">
        <f t="shared" ca="1" si="164"/>
        <v>-0.976285720059238+1.13178646650987i</v>
      </c>
      <c r="EK131" s="223" t="str">
        <f t="shared" ca="1" si="165"/>
        <v>0.0733405717630687+1.4928816341224i</v>
      </c>
      <c r="EL131" s="223" t="str">
        <f t="shared" ca="1" si="166"/>
        <v>1.08251911038214+1.03064387090011i</v>
      </c>
      <c r="EM131" s="223" t="str">
        <f t="shared" ca="1" si="167"/>
        <v>1.49468204410386-1.0253789100204E-14i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-0.0186466843979209-0.174495975353898i</v>
      </c>
      <c r="G132" s="229" t="str">
        <f t="shared" si="173"/>
        <v>-2.89539337449858+3.89407799074632i</v>
      </c>
      <c r="H132" s="229" t="str">
        <f t="shared" si="38"/>
        <v>0.00287827852028563-0.0267451448439275i</v>
      </c>
      <c r="I132" s="229" t="str">
        <f t="shared" si="174"/>
        <v>-0.0477851780517011+0.0227841157649119i</v>
      </c>
      <c r="J132" s="255" t="str">
        <f ca="1">IMPRODUCT(1/N_FFT2,AU100)</f>
        <v>0.00620401506138461-3.25551481815661E-06i</v>
      </c>
      <c r="K132" s="254" t="str">
        <f t="shared" ca="1" si="175"/>
        <v>-0.000296385790317208+0.00014150856272108i</v>
      </c>
      <c r="N132" s="246">
        <f t="shared" ca="1" si="176"/>
        <v>5.5054423805813268</v>
      </c>
      <c r="O132" s="223">
        <f t="shared" ca="1" si="39"/>
        <v>-1.4945576194186729</v>
      </c>
      <c r="P132" s="223" t="str">
        <f t="shared" ca="1" si="40"/>
        <v>-1.05681182756497+1.05681182756497i</v>
      </c>
      <c r="Q132" s="223" t="str">
        <f t="shared" ca="1" si="41"/>
        <v>5.2181825503541E-15+1.49455761941867i</v>
      </c>
      <c r="R132" s="223" t="str">
        <f t="shared" ca="1" si="42"/>
        <v>1.05681182756496+1.05681182756497i</v>
      </c>
      <c r="S132" s="223" t="str">
        <f t="shared" ca="1" si="43"/>
        <v>1.49455761941867+4.82912388180147E-15i</v>
      </c>
      <c r="T132" s="223" t="str">
        <f t="shared" ca="1" si="44"/>
        <v>1.05681182756497-1.05681182756496i</v>
      </c>
      <c r="U132" s="223" t="str">
        <f t="shared" ca="1" si="45"/>
        <v>2.74658243730404E-16-1.49455761941867i</v>
      </c>
      <c r="V132" s="223" t="str">
        <f t="shared" ca="1" si="46"/>
        <v>-1.05681182756497-1.05681182756496i</v>
      </c>
      <c r="W132" s="223" t="str">
        <f t="shared" ca="1" si="47"/>
        <v>-1.49455761941867+4.9435243066237E-15i</v>
      </c>
      <c r="X132" s="223" t="str">
        <f t="shared" ca="1" si="48"/>
        <v>-1.05681182756497+1.05681182756496i</v>
      </c>
      <c r="Y132" s="223" t="str">
        <f t="shared" ca="1" si="49"/>
        <v>-4.44006521324885E-15+1.49455761941867i</v>
      </c>
      <c r="Z132" s="223" t="str">
        <f t="shared" ca="1" si="50"/>
        <v>1.05681182756497+1.05681182756497i</v>
      </c>
      <c r="AA132" s="223" t="str">
        <f t="shared" ca="1" si="51"/>
        <v>1.49455761941867+5.49316487460808E-16i</v>
      </c>
      <c r="AB132" s="223" t="str">
        <f t="shared" ca="1" si="52"/>
        <v>1.056811827565-1.05681182756494i</v>
      </c>
      <c r="AC132" s="223" t="str">
        <f t="shared" ca="1" si="53"/>
        <v>-3.65272778524787E-14-1.49455761941867i</v>
      </c>
      <c r="AD132" s="223" t="str">
        <f t="shared" ca="1" si="54"/>
        <v>-1.05681182756494-1.05681182756499i</v>
      </c>
      <c r="AE132" s="223" t="str">
        <f t="shared" ca="1" si="55"/>
        <v>-1.49455761941867+4.17454604028328E-14i</v>
      </c>
      <c r="AF132" s="223" t="str">
        <f t="shared" ca="1" si="56"/>
        <v>-1.05681182756499+1.05681182756495i</v>
      </c>
      <c r="AG132" s="223" t="str">
        <f t="shared" ca="1" si="57"/>
        <v>4.43087753040548E-14+1.49455761941867i</v>
      </c>
      <c r="AH132" s="223" t="str">
        <f t="shared" ca="1" si="58"/>
        <v>1.05681182756495+1.05681182756499i</v>
      </c>
      <c r="AI132" s="223" t="str">
        <f t="shared" ca="1" si="59"/>
        <v>1.49455761941867-4.95269578544088E-14i</v>
      </c>
      <c r="AJ132" s="223" t="str">
        <f t="shared" ca="1" si="60"/>
        <v>1.05681182756498-1.05681182756495i</v>
      </c>
      <c r="AK132" s="223" t="str">
        <f t="shared" ca="1" si="61"/>
        <v>-5.47451404047629E-14-1.49455761941867i</v>
      </c>
      <c r="AL132" s="223" t="str">
        <f t="shared" ca="1" si="62"/>
        <v>-1.05681182756495-1.05681182756498i</v>
      </c>
      <c r="AM132" s="223" t="str">
        <f t="shared" ca="1" si="63"/>
        <v>-1.49455761941867+6.26181906042491E-14i</v>
      </c>
      <c r="AN132" s="223" t="str">
        <f t="shared" ca="1" si="64"/>
        <v>-1.05681182756497+1.05681182756496i</v>
      </c>
      <c r="AO132" s="223" t="str">
        <f t="shared" ca="1" si="65"/>
        <v>6.51815055054712E-14+1.49455761941867i</v>
      </c>
      <c r="AP132" s="223" t="str">
        <f t="shared" ca="1" si="66"/>
        <v>1.05681182756496+1.05681182756497i</v>
      </c>
      <c r="AQ132" s="223" t="str">
        <f t="shared" ca="1" si="67"/>
        <v>1.49455761941867-7.30545557049574E-14i</v>
      </c>
      <c r="AR132" s="223" t="str">
        <f t="shared" ca="1" si="68"/>
        <v>1.49455761941867-7.30545557049574E-14i</v>
      </c>
      <c r="AS132" s="223" t="str">
        <f t="shared" ca="1" si="69"/>
        <v>7.30547177452191E-14-1.49455761941867i</v>
      </c>
      <c r="AT132" s="223" t="str">
        <f t="shared" ca="1" si="70"/>
        <v>-1.05681182756497-1.05681182756496i</v>
      </c>
      <c r="AU132" s="223" t="str">
        <f t="shared" ca="1" si="71"/>
        <v>-1.49455761941867-7.04914028439972E-14i</v>
      </c>
      <c r="AV132" s="223" t="str">
        <f t="shared" ca="1" si="72"/>
        <v>-1.05681182756496+1.05681182756497i</v>
      </c>
      <c r="AW132" s="223" t="str">
        <f t="shared" ca="1" si="73"/>
        <v>-6.2618352644511E-14+1.49455761941867i</v>
      </c>
      <c r="AX132" s="223" t="str">
        <f t="shared" ca="1" si="74"/>
        <v>1.05681182756498+1.05681182756496i</v>
      </c>
      <c r="AY132" s="223" t="str">
        <f t="shared" ca="1" si="75"/>
        <v>1.49455761941867+6.0055037743289E-14i</v>
      </c>
      <c r="AZ132" s="223" t="str">
        <f t="shared" ca="1" si="76"/>
        <v>1.05681182756495-1.05681182756498i</v>
      </c>
      <c r="BA132" s="223" t="str">
        <f t="shared" ca="1" si="77"/>
        <v>5.21819875438027E-14-1.49455761941867i</v>
      </c>
      <c r="BB132" s="223" t="str">
        <f t="shared" ca="1" si="78"/>
        <v>-1.05681182756498-1.05681182756495i</v>
      </c>
      <c r="BC132" s="223" t="str">
        <f t="shared" ca="1" si="79"/>
        <v>-1.49455761941867-4.96186726425807E-14i</v>
      </c>
      <c r="BD132" s="223" t="str">
        <f t="shared" ca="1" si="80"/>
        <v>-1.05681182756495+1.05681182756499i</v>
      </c>
      <c r="BE132" s="223" t="str">
        <f t="shared" ca="1" si="81"/>
        <v>-4.17456224430946E-14+1.49455761941867i</v>
      </c>
      <c r="BF132" s="223" t="str">
        <f t="shared" ca="1" si="82"/>
        <v>1.05681182756499+1.05681182756494i</v>
      </c>
      <c r="BG132" s="223" t="str">
        <f t="shared" ca="1" si="83"/>
        <v>1.49455761941867+3.91823075418726E-14i</v>
      </c>
      <c r="BH132" s="223" t="str">
        <f t="shared" ca="1" si="84"/>
        <v>1.05681182756494-1.056811827565i</v>
      </c>
      <c r="BI132" s="223" t="str">
        <f t="shared" ca="1" si="85"/>
        <v>3.66189926406507E-14-1.49455761941867i</v>
      </c>
      <c r="BJ132" s="223" t="str">
        <f t="shared" ca="1" si="86"/>
        <v>-1.056811827565-1.05681182756494i</v>
      </c>
      <c r="BK132" s="223" t="str">
        <f t="shared" ca="1" si="87"/>
        <v>-1.49455761941867-2.34362071429001E-14i</v>
      </c>
      <c r="BL132" s="223" t="str">
        <f t="shared" ca="1" si="88"/>
        <v>-1.05681182756493+1.056811827565i</v>
      </c>
      <c r="BM132" s="223" t="str">
        <f t="shared" ca="1" si="89"/>
        <v>-2.08728922416781E-14+1.49455761941867i</v>
      </c>
      <c r="BN132" s="223" t="str">
        <f t="shared" ca="1" si="90"/>
        <v>1.056811827565+1.05681182756493i</v>
      </c>
      <c r="BO132" s="223" t="str">
        <f t="shared" ca="1" si="91"/>
        <v>1.49455761941867+1.83095773404562E-14i</v>
      </c>
      <c r="BP132" s="223" t="str">
        <f t="shared" ca="1" si="92"/>
        <v>1.05681182756492-1.05681182756501i</v>
      </c>
      <c r="BQ132" s="223" t="str">
        <f t="shared" ca="1" si="93"/>
        <v>1.57462624392342E-14-1.49455761941867i</v>
      </c>
      <c r="BR132" s="223" t="str">
        <f t="shared" ca="1" si="94"/>
        <v>-1.05681182756501-1.05681182756492i</v>
      </c>
      <c r="BS132" s="223" t="str">
        <f t="shared" ca="1" si="95"/>
        <v>-1.49455761941867-1.31829475380122E-14i</v>
      </c>
      <c r="BT132" s="223" t="str">
        <f t="shared" ca="1" si="96"/>
        <v>-1.05681182756502+1.05681182756491i</v>
      </c>
      <c r="BU132" s="223" t="str">
        <f t="shared" ca="1" si="97"/>
        <v>-1.62040261787848E-19+1.49455761941867i</v>
      </c>
      <c r="BV132" s="223" t="str">
        <f t="shared" ca="1" si="98"/>
        <v>1.05681182756491+1.05681182756502i</v>
      </c>
      <c r="BW132" s="223" t="str">
        <f t="shared" ca="1" si="99"/>
        <v>1.49455761941867-2.56315286096019E-15i</v>
      </c>
      <c r="BX132" s="223" t="str">
        <f t="shared" ca="1" si="100"/>
        <v>1.05681182756501-1.05681182756492i</v>
      </c>
      <c r="BY132" s="223" t="str">
        <f t="shared" ca="1" si="101"/>
        <v>-5.12646776218217E-15-1.49455761941867i</v>
      </c>
      <c r="BZ132" s="223" t="str">
        <f t="shared" ca="1" si="102"/>
        <v>-1.05681182756492-1.05681182756501i</v>
      </c>
      <c r="CA132" s="223" t="str">
        <f t="shared" ca="1" si="103"/>
        <v>-1.49455761941867+7.68978266340416E-15i</v>
      </c>
      <c r="CB132" s="223" t="str">
        <f t="shared" ca="1" si="104"/>
        <v>-1.05681182756501+1.05681182756492i</v>
      </c>
      <c r="CC132" s="223" t="str">
        <f t="shared" ca="1" si="105"/>
        <v>2.08725681611546E-14+1.49455761941867i</v>
      </c>
      <c r="CD132" s="223" t="str">
        <f t="shared" ca="1" si="106"/>
        <v>1.05681182756493+1.05681182756501i</v>
      </c>
      <c r="CE132" s="223" t="str">
        <f t="shared" ca="1" si="107"/>
        <v>1.49455761941867-2.34358830623767E-14i</v>
      </c>
      <c r="CF132" s="223" t="str">
        <f t="shared" ca="1" si="108"/>
        <v>1.05681182756501-1.05681182756493i</v>
      </c>
      <c r="CG132" s="223" t="str">
        <f t="shared" ca="1" si="109"/>
        <v>-2.59991979635986E-14-1.49455761941867i</v>
      </c>
      <c r="CH132" s="223" t="str">
        <f t="shared" ca="1" si="110"/>
        <v>-1.05681182756494-1.056811827565i</v>
      </c>
      <c r="CI132" s="223" t="str">
        <f t="shared" ca="1" si="111"/>
        <v>-1.49455761941867+2.85625128648206E-14i</v>
      </c>
      <c r="CJ132" s="223" t="str">
        <f t="shared" ca="1" si="112"/>
        <v>-1.05681182756499+1.05681182756494i</v>
      </c>
      <c r="CK132" s="223" t="str">
        <f t="shared" ca="1" si="113"/>
        <v>4.1745298362571E-14+1.49455761941867i</v>
      </c>
      <c r="CL132" s="223" t="str">
        <f t="shared" ca="1" si="114"/>
        <v>1.05681182756494+1.05681182756499i</v>
      </c>
      <c r="CM132" s="223" t="str">
        <f t="shared" ca="1" si="115"/>
        <v>1.49455761941867-4.43086132637929E-14i</v>
      </c>
      <c r="CN132" s="223" t="str">
        <f t="shared" ca="1" si="116"/>
        <v>1.05681182756499-1.05681182756494i</v>
      </c>
      <c r="CO132" s="223" t="str">
        <f t="shared" ca="1" si="117"/>
        <v>-4.68719281650149E-14-1.49455761941867i</v>
      </c>
      <c r="CP132" s="223" t="str">
        <f t="shared" ca="1" si="118"/>
        <v>-1.05681182756495-1.05681182756498i</v>
      </c>
      <c r="CQ132" s="223" t="str">
        <f t="shared" ca="1" si="119"/>
        <v>-1.49455761941867+4.9435243066237E-14i</v>
      </c>
      <c r="CR132" s="223" t="str">
        <f t="shared" ca="1" si="120"/>
        <v>-1.05681182756498+1.05681182756495i</v>
      </c>
      <c r="CS132" s="223" t="str">
        <f t="shared" ca="1" si="121"/>
        <v>5.19985579674589E-14+1.49455761941867i</v>
      </c>
      <c r="CT132" s="223" t="str">
        <f t="shared" ca="1" si="122"/>
        <v>1.05681182756496+1.05681182756498i</v>
      </c>
      <c r="CU132" s="223" t="str">
        <f t="shared" ca="1" si="123"/>
        <v>1.49455761941867-6.51813434652093E-14i</v>
      </c>
      <c r="CV132" s="223" t="str">
        <f t="shared" ca="1" si="124"/>
        <v>1.05681182756497-1.05681182756496i</v>
      </c>
      <c r="CW132" s="223" t="str">
        <f t="shared" ca="1" si="125"/>
        <v>-7.83641289629598E-14-1.49455761941867i</v>
      </c>
      <c r="CX132" s="223" t="str">
        <f t="shared" ca="1" si="126"/>
        <v>-1.05681182756496-1.05681182756498i</v>
      </c>
      <c r="CY132" s="223" t="str">
        <f t="shared" ca="1" si="127"/>
        <v>-1.49455761941867-7.83646150837452E-14i</v>
      </c>
      <c r="CZ132" s="223" t="str">
        <f t="shared" ca="1" si="128"/>
        <v>-1.05681182756496+1.05681182756497i</v>
      </c>
      <c r="DA132" s="223" t="str">
        <f t="shared" ca="1" si="129"/>
        <v>-6.51818295859948E-14+1.49455761941867i</v>
      </c>
      <c r="DB132" s="223" t="str">
        <f t="shared" ca="1" si="130"/>
        <v>1.05681182756498+1.05681182756496i</v>
      </c>
      <c r="DC132" s="223" t="str">
        <f t="shared" ca="1" si="131"/>
        <v>1.49455761941867+7.32379852813012E-14i</v>
      </c>
      <c r="DD132" s="223" t="str">
        <f t="shared" ca="1" si="132"/>
        <v>1.05681182756496-1.05681182756497i</v>
      </c>
      <c r="DE132" s="223" t="str">
        <f t="shared" ca="1" si="133"/>
        <v>6.00551997835507E-14-1.49455761941867i</v>
      </c>
      <c r="DF132" s="223" t="str">
        <f t="shared" ca="1" si="134"/>
        <v>-1.05681182756498-1.05681182756495i</v>
      </c>
      <c r="DG132" s="223" t="str">
        <f t="shared" ca="1" si="135"/>
        <v>-1.49455761941867-4.68724142858003E-14i</v>
      </c>
      <c r="DH132" s="223" t="str">
        <f t="shared" ca="1" si="136"/>
        <v>-1.05681182756496+1.05681182756498i</v>
      </c>
      <c r="DI132" s="223" t="str">
        <f t="shared" ca="1" si="137"/>
        <v>-5.49285699811068E-14+1.49455761941867i</v>
      </c>
      <c r="DJ132" s="223" t="str">
        <f t="shared" ca="1" si="138"/>
        <v>1.05681182756499+1.05681182756495i</v>
      </c>
      <c r="DK132" s="223" t="str">
        <f t="shared" ca="1" si="139"/>
        <v>1.49455761941867+4.17457844833564E-14i</v>
      </c>
      <c r="DL132" s="223" t="str">
        <f t="shared" ca="1" si="140"/>
        <v>1.05681182756494-1.05681182756499i</v>
      </c>
      <c r="DM132" s="223" t="str">
        <f t="shared" ca="1" si="141"/>
        <v>4.98019401786628E-14-1.49455761941867i</v>
      </c>
      <c r="DN132" s="223" t="str">
        <f t="shared" ca="1" si="142"/>
        <v>-1.05681182756499-1.05681182756495i</v>
      </c>
      <c r="DO132" s="223" t="str">
        <f t="shared" ca="1" si="143"/>
        <v>-1.49455761941867-3.66191546809124E-14i</v>
      </c>
      <c r="DP132" s="223" t="str">
        <f t="shared" ca="1" si="144"/>
        <v>-1.05681182756494+1.056811827565i</v>
      </c>
      <c r="DQ132" s="223" t="str">
        <f t="shared" ca="1" si="145"/>
        <v>-2.3436369183162E-14+1.49455761941867i</v>
      </c>
      <c r="DR132" s="223" t="str">
        <f t="shared" ca="1" si="146"/>
        <v>1.05681182756499+1.05681182756494i</v>
      </c>
      <c r="DS132" s="223" t="str">
        <f t="shared" ca="1" si="147"/>
        <v>1.49455761941867+3.14925248784685E-14i</v>
      </c>
      <c r="DT132" s="223" t="str">
        <f t="shared" ca="1" si="148"/>
        <v>1.05681182756493-1.056811827565i</v>
      </c>
      <c r="DU132" s="223" t="str">
        <f t="shared" ca="1" si="149"/>
        <v>1.8309739380718E-14-1.49455761941867i</v>
      </c>
      <c r="DV132" s="223" t="str">
        <f t="shared" ca="1" si="150"/>
        <v>-1.05681182756501-1.05681182756492i</v>
      </c>
      <c r="DW132" s="223" t="str">
        <f t="shared" ca="1" si="151"/>
        <v>-1.49455761941867-2.63658950760244E-14i</v>
      </c>
      <c r="DX132" s="223" t="str">
        <f t="shared" ca="1" si="152"/>
        <v>-1.05681182756493+1.056811827565i</v>
      </c>
      <c r="DY132" s="223" t="str">
        <f t="shared" ca="1" si="153"/>
        <v>-1.3183109578274E-14+1.49455761941867i</v>
      </c>
      <c r="DZ132" s="223" t="str">
        <f t="shared" ca="1" si="154"/>
        <v>1.05681182756502+1.05681182756492i</v>
      </c>
      <c r="EA132" s="223" t="str">
        <f t="shared" ca="1" si="155"/>
        <v>1.49455761941867+3.24080523575698E-19i</v>
      </c>
      <c r="EB132" s="223" t="str">
        <f t="shared" ca="1" si="156"/>
        <v>1.05681182756502-1.05681182756492i</v>
      </c>
      <c r="EC132" s="223" t="str">
        <f t="shared" ca="1" si="157"/>
        <v>8.05647977583006E-15-1.49455761941867i</v>
      </c>
      <c r="ED132" s="223" t="str">
        <f t="shared" ca="1" si="158"/>
        <v>-1.05681182756491-1.05681182756502i</v>
      </c>
      <c r="EE132" s="223" t="str">
        <f t="shared" ca="1" si="159"/>
        <v>-1.49455761941867+5.12630572192038E-15i</v>
      </c>
      <c r="EF132" s="223" t="str">
        <f t="shared" ca="1" si="160"/>
        <v>-1.05681182756501+1.05681182756492i</v>
      </c>
      <c r="EG132" s="223" t="str">
        <f t="shared" ca="1" si="161"/>
        <v>1.83090912196709E-14+1.49455761941867i</v>
      </c>
      <c r="EH132" s="223" t="str">
        <f t="shared" ca="1" si="162"/>
        <v>1.05681182756492+1.05681182756502i</v>
      </c>
      <c r="EI132" s="223" t="str">
        <f t="shared" ca="1" si="163"/>
        <v>1.49455761941867-1.02529355243643E-14i</v>
      </c>
      <c r="EJ132" s="223" t="str">
        <f t="shared" ca="1" si="164"/>
        <v>1.05681182756501-1.05681182756493i</v>
      </c>
      <c r="EK132" s="223" t="str">
        <f t="shared" ca="1" si="165"/>
        <v>-2.34357210221148E-14-1.49455761941867i</v>
      </c>
      <c r="EL132" s="223" t="str">
        <f t="shared" ca="1" si="166"/>
        <v>-1.05681182756494-1.056811827565i</v>
      </c>
      <c r="EM132" s="223" t="str">
        <f t="shared" ca="1" si="167"/>
        <v>-1.49455761941867-5.79310788078786E-13i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-0.0189348232643143-0.168904907068892i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-2.76828571587552+3.88055117904851i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0.00282494962703076-0.0259362131383062i</v>
      </c>
      <c r="I133" s="229" t="str">
        <f t="shared" si="174"/>
        <v>-0.0459018857173821+0.0268581292792418i</v>
      </c>
      <c r="J133" s="255" t="str">
        <f ca="1">IMPRODUCT(1/N_FFT2,AV100)</f>
        <v>-0.0188152383385476-0.000179905230567398i</v>
      </c>
      <c r="K133" s="254" t="str">
        <f t="shared" ca="1" si="175"/>
        <v>0.000868486837901909-0.000497084114382994i</v>
      </c>
      <c r="N133" s="246">
        <f t="shared" ca="1" si="176"/>
        <v>5.5055763196971839</v>
      </c>
      <c r="O133" s="223">
        <f t="shared" ca="1" si="39"/>
        <v>-1.4944236803028161</v>
      </c>
      <c r="P133" s="223" t="str">
        <f t="shared" ca="1" si="40"/>
        <v>-1.03046571858398+1.08233199115291i</v>
      </c>
      <c r="Q133" s="223" t="str">
        <f t="shared" ca="1" si="41"/>
        <v>0.0733278944522844+1.49262358153186i</v>
      </c>
      <c r="R133" s="223" t="str">
        <f t="shared" ca="1" si="42"/>
        <v>1.13159083115407+0.976116963840832i</v>
      </c>
      <c r="S133" s="223" t="str">
        <f t="shared" ca="1" si="43"/>
        <v>1.48722762181462-0.146479135584053i</v>
      </c>
      <c r="T133" s="223" t="str">
        <f t="shared" ca="1" si="44"/>
        <v>0.919416657834059-1.17812356972733i</v>
      </c>
      <c r="U133" s="223" t="str">
        <f t="shared" ca="1" si="45"/>
        <v>-0.219277495648157-1.47824880049066i</v>
      </c>
      <c r="V133" s="223" t="str">
        <f t="shared" ca="1" si="46"/>
        <v>-1.22181810542968-0.860501396567164i</v>
      </c>
      <c r="W133" s="223" t="str">
        <f t="shared" ca="1" si="47"/>
        <v>-1.46570874832702+0.291547597018807i</v>
      </c>
      <c r="X133" s="223" t="str">
        <f t="shared" ca="1" si="48"/>
        <v>-0.79951311206492+1.26256917429742i</v>
      </c>
      <c r="Y133" s="223" t="str">
        <f t="shared" ca="1" si="49"/>
        <v>0.363115334691667+1.44963767540775i</v>
      </c>
      <c r="Z133" s="223" t="str">
        <f t="shared" ca="1" si="50"/>
        <v>1.30027860343628+0.736598730446645i</v>
      </c>
      <c r="AA133" s="223" t="str">
        <f t="shared" ca="1" si="51"/>
        <v>1.43007429835514-0.433808295718124i</v>
      </c>
      <c r="AB133" s="223" t="str">
        <f t="shared" ca="1" si="52"/>
        <v>0.671909817968334-1.33485554752849i</v>
      </c>
      <c r="AC133" s="223" t="str">
        <f t="shared" ca="1" si="53"/>
        <v>-0.503456174563133-1.40706574705807i</v>
      </c>
      <c r="AD133" s="223" t="str">
        <f t="shared" ca="1" si="54"/>
        <v>-1.36621670768722-0.605602215886056i</v>
      </c>
      <c r="AE133" s="223" t="str">
        <f t="shared" ca="1" si="55"/>
        <v>-1.38066745113196+0.571891183385956i</v>
      </c>
      <c r="AF133" s="223" t="str">
        <f t="shared" ca="1" si="56"/>
        <v>-0.537835665021356+1.39428653213063i</v>
      </c>
      <c r="AG133" s="223" t="str">
        <f t="shared" ca="1" si="57"/>
        <v>0.63894845625625+1.3509430063839i</v>
      </c>
      <c r="AH133" s="223" t="str">
        <f t="shared" ca="1" si="58"/>
        <v>1.41899739819311+0.468773420930636i</v>
      </c>
      <c r="AI133" s="223" t="str">
        <f t="shared" ca="1" si="59"/>
        <v>1.31796402160476-0.704466446330285i</v>
      </c>
      <c r="AJ133" s="223" t="str">
        <f t="shared" ca="1" si="60"/>
        <v>0.398581860609333-1.44028977523379i</v>
      </c>
      <c r="AK133" s="223" t="str">
        <f t="shared" ca="1" si="61"/>
        <v>-0.768287315030999-1.28180994605763i</v>
      </c>
      <c r="AL133" s="223" t="str">
        <f t="shared" ca="1" si="62"/>
        <v>-1.45811236805146-0.327430081674181i</v>
      </c>
      <c r="AM133" s="223" t="str">
        <f t="shared" ca="1" si="63"/>
        <v>-1.24256787807716+0.83025731229579i</v>
      </c>
      <c r="AN133" s="223" t="str">
        <f t="shared" ca="1" si="64"/>
        <v>-0.255489494992637+1.47242224045897i</v>
      </c>
      <c r="AO133" s="223" t="str">
        <f t="shared" ca="1" si="65"/>
        <v>0.890227146973432+1.20033235524223i</v>
      </c>
      <c r="AP133" s="223" t="str">
        <f t="shared" ca="1" si="66"/>
        <v>1.48318491872023+0.18293341173957i</v>
      </c>
      <c r="AQ133" s="223" t="str">
        <f t="shared" ca="1" si="67"/>
        <v>1.15520512662691-0.948052346479201i</v>
      </c>
      <c r="AR133" s="223" t="str">
        <f t="shared" ca="1" si="68"/>
        <v>1.15520512662691-0.948052346479201i</v>
      </c>
      <c r="AS133" s="223" t="str">
        <f t="shared" ca="1" si="69"/>
        <v>-1.00359360484284-1.10729490767743i</v>
      </c>
      <c r="AT133" s="223" t="str">
        <f t="shared" ca="1" si="70"/>
        <v>-1.49397358783036-0.0366749930483258i</v>
      </c>
      <c r="AU133" s="223" t="str">
        <f t="shared" ca="1" si="71"/>
        <v>-1.05671711830787+1.05671711830789i</v>
      </c>
      <c r="AV133" s="223" t="str">
        <f t="shared" ca="1" si="72"/>
        <v>0.0366749930483414+1.49397358783036i</v>
      </c>
      <c r="AW133" s="223" t="str">
        <f t="shared" ca="1" si="73"/>
        <v>1.10729490767744+1.00359360484283i</v>
      </c>
      <c r="AX133" s="223" t="str">
        <f t="shared" ca="1" si="74"/>
        <v>1.49037447460065-0.109936625874411i</v>
      </c>
      <c r="AY133" s="223" t="str">
        <f t="shared" ca="1" si="75"/>
        <v>0.948052346479189-1.15520512662692i</v>
      </c>
      <c r="AZ133" s="223" t="str">
        <f t="shared" ca="1" si="76"/>
        <v>-0.182933411739586-1.48318491872023i</v>
      </c>
      <c r="BA133" s="223" t="str">
        <f t="shared" ca="1" si="77"/>
        <v>-1.20033235524224-0.890227146973416i</v>
      </c>
      <c r="BB133" s="223" t="str">
        <f t="shared" ca="1" si="78"/>
        <v>-1.47242224045897+0.255489494992652i</v>
      </c>
      <c r="BC133" s="223" t="str">
        <f t="shared" ca="1" si="79"/>
        <v>-0.830257312295898+1.24256787807709i</v>
      </c>
      <c r="BD133" s="223" t="str">
        <f t="shared" ca="1" si="80"/>
        <v>0.327430081674196+1.45811236805146i</v>
      </c>
      <c r="BE133" s="223" t="str">
        <f t="shared" ca="1" si="81"/>
        <v>1.28180994605764+0.768287315030981i</v>
      </c>
      <c r="BF133" s="223" t="str">
        <f t="shared" ca="1" si="82"/>
        <v>1.44028977523379-0.398581860609352i</v>
      </c>
      <c r="BG133" s="223" t="str">
        <f t="shared" ca="1" si="83"/>
        <v>0.704466446330271-1.31796402160477i</v>
      </c>
      <c r="BH133" s="223" t="str">
        <f t="shared" ca="1" si="84"/>
        <v>-0.468773420930657-1.4189973981931i</v>
      </c>
      <c r="BI133" s="223" t="str">
        <f t="shared" ca="1" si="85"/>
        <v>-1.35094300638384-0.638948456256371i</v>
      </c>
      <c r="BJ133" s="223" t="str">
        <f t="shared" ca="1" si="86"/>
        <v>-1.39428653213062+0.537835665021375i</v>
      </c>
      <c r="BK133" s="223" t="str">
        <f t="shared" ca="1" si="87"/>
        <v>-0.57189118338594+1.38066745113197i</v>
      </c>
      <c r="BL133" s="223" t="str">
        <f t="shared" ca="1" si="88"/>
        <v>0.605602215886068+1.36621670768722i</v>
      </c>
      <c r="BM133" s="223" t="str">
        <f t="shared" ca="1" si="89"/>
        <v>1.40706574705807+0.503456174563116i</v>
      </c>
      <c r="BN133" s="223" t="str">
        <f t="shared" ca="1" si="90"/>
        <v>1.33485554752855-0.671909817968215i</v>
      </c>
      <c r="BO133" s="223" t="str">
        <f t="shared" ca="1" si="91"/>
        <v>0.433808295718076-1.43007429835516i</v>
      </c>
      <c r="BP133" s="223" t="str">
        <f t="shared" ca="1" si="92"/>
        <v>-0.736598730446658-1.30027860343627i</v>
      </c>
      <c r="BQ133" s="223" t="str">
        <f t="shared" ca="1" si="93"/>
        <v>-1.44963767540774-0.363115334691685i</v>
      </c>
      <c r="BR133" s="223" t="str">
        <f t="shared" ca="1" si="94"/>
        <v>-1.26256917429744+0.799513112064897i</v>
      </c>
      <c r="BS133" s="223" t="str">
        <f t="shared" ca="1" si="95"/>
        <v>-0.291547597018865+1.46570874832701i</v>
      </c>
      <c r="BT133" s="223" t="str">
        <f t="shared" ca="1" si="96"/>
        <v>0.860501396567218+1.22181810542964i</v>
      </c>
      <c r="BU133" s="223" t="str">
        <f t="shared" ca="1" si="97"/>
        <v>1.47824880049067+0.219277495648128i</v>
      </c>
      <c r="BV133" s="223" t="str">
        <f t="shared" ca="1" si="98"/>
        <v>1.17812356972732-0.919416657834065i</v>
      </c>
      <c r="BW133" s="223" t="str">
        <f t="shared" ca="1" si="99"/>
        <v>0.14647913558408-1.48722762181461i</v>
      </c>
      <c r="BX133" s="223" t="str">
        <f t="shared" ca="1" si="100"/>
        <v>-0.976116963840796-1.13159083115411i</v>
      </c>
      <c r="BY133" s="223" t="str">
        <f t="shared" ca="1" si="101"/>
        <v>-1.49262358153186-0.0733278944523543i</v>
      </c>
      <c r="BZ133" s="223" t="str">
        <f t="shared" ca="1" si="102"/>
        <v>-1.08233199115288+1.03046571858401i</v>
      </c>
      <c r="CA133" s="223" t="str">
        <f t="shared" ca="1" si="103"/>
        <v>2.08706976054203E-14+1.49442368030282i</v>
      </c>
      <c r="CB133" s="223" t="str">
        <f t="shared" ca="1" si="104"/>
        <v>1.0823319911529+1.03046571858398i</v>
      </c>
      <c r="CC133" s="223" t="str">
        <f t="shared" ca="1" si="105"/>
        <v>1.49262358153187-0.0733278944522368i</v>
      </c>
      <c r="CD133" s="223" t="str">
        <f t="shared" ca="1" si="106"/>
        <v>0.976116963840886-1.13159083115403i</v>
      </c>
      <c r="CE133" s="223" t="str">
        <f t="shared" ca="1" si="107"/>
        <v>-0.146479135584111-1.48722762181461i</v>
      </c>
      <c r="CF133" s="223" t="str">
        <f t="shared" ca="1" si="108"/>
        <v>-1.17812356972735-0.919416657834032i</v>
      </c>
      <c r="CG133" s="223" t="str">
        <f t="shared" ca="1" si="109"/>
        <v>-1.47824880049066+0.219277495648159i</v>
      </c>
      <c r="CH133" s="223" t="str">
        <f t="shared" ca="1" si="110"/>
        <v>-0.860501396567184+1.22181810542967i</v>
      </c>
      <c r="CI133" s="223" t="str">
        <f t="shared" ca="1" si="111"/>
        <v>0.29154759701875+1.46570874832704i</v>
      </c>
      <c r="CJ133" s="223" t="str">
        <f t="shared" ca="1" si="112"/>
        <v>1.26256917429738+0.799513112064996i</v>
      </c>
      <c r="CK133" s="223" t="str">
        <f t="shared" ca="1" si="113"/>
        <v>1.44963767540773-0.363115334691715i</v>
      </c>
      <c r="CL133" s="223" t="str">
        <f t="shared" ca="1" si="114"/>
        <v>0.736598730446631-1.30027860343629i</v>
      </c>
      <c r="CM133" s="223" t="str">
        <f t="shared" ca="1" si="115"/>
        <v>-0.433808295718116-1.43007429835514i</v>
      </c>
      <c r="CN133" s="223" t="str">
        <f t="shared" ca="1" si="116"/>
        <v>-1.33485554752849-0.671909817968321i</v>
      </c>
      <c r="CO133" s="223" t="str">
        <f t="shared" ca="1" si="117"/>
        <v>-1.40706574705811+0.503456174563004i</v>
      </c>
      <c r="CP133" s="223" t="str">
        <f t="shared" ca="1" si="118"/>
        <v>-0.60560221588604+1.36621670768723i</v>
      </c>
      <c r="CQ133" s="223" t="str">
        <f t="shared" ca="1" si="119"/>
        <v>0.571891183385979+1.38066745113195i</v>
      </c>
      <c r="CR133" s="223" t="str">
        <f t="shared" ca="1" si="120"/>
        <v>1.39428653213063+0.537835665021347i</v>
      </c>
      <c r="CS133" s="223" t="str">
        <f t="shared" ca="1" si="121"/>
        <v>1.35094300638389-0.638948456256265i</v>
      </c>
      <c r="CT133" s="223" t="str">
        <f t="shared" ca="1" si="122"/>
        <v>0.468773420930757-1.41899739819307i</v>
      </c>
      <c r="CU133" s="223" t="str">
        <f t="shared" ca="1" si="123"/>
        <v>-0.704466446330307-1.31796402160475i</v>
      </c>
      <c r="CV133" s="223" t="str">
        <f t="shared" ca="1" si="124"/>
        <v>-1.4402897752338-0.398581860609323i</v>
      </c>
      <c r="CW133" s="223" t="str">
        <f t="shared" ca="1" si="125"/>
        <v>-1.28180994605762+0.768287315031017i</v>
      </c>
      <c r="CX133" s="223" t="str">
        <f t="shared" ca="1" si="126"/>
        <v>-0.327430081674156+1.45811236805147i</v>
      </c>
      <c r="CY133" s="223" t="str">
        <f t="shared" ca="1" si="127"/>
        <v>0.830257312295799+1.24256787807716i</v>
      </c>
      <c r="CZ133" s="223" t="str">
        <f t="shared" ca="1" si="128"/>
        <v>1.47242224045898+0.255489494992621i</v>
      </c>
      <c r="DA133" s="223" t="str">
        <f t="shared" ca="1" si="129"/>
        <v>1.20033235524222-0.890227146973449i</v>
      </c>
      <c r="DB133" s="223" t="str">
        <f t="shared" ca="1" si="130"/>
        <v>0.182933411739559-1.48318491872023i</v>
      </c>
      <c r="DC133" s="223" t="str">
        <f t="shared" ca="1" si="131"/>
        <v>-0.948052346479213-1.1552051266269i</v>
      </c>
      <c r="DD133" s="223" t="str">
        <f t="shared" ca="1" si="132"/>
        <v>-1.49037447460064-0.109936625874523i</v>
      </c>
      <c r="DE133" s="223" t="str">
        <f t="shared" ca="1" si="133"/>
        <v>-1.10729490767751+1.00359360484275i</v>
      </c>
      <c r="DF133" s="223" t="str">
        <f t="shared" ca="1" si="134"/>
        <v>-0.0366749930483157+1.49397358783036i</v>
      </c>
      <c r="DG133" s="223" t="str">
        <f t="shared" ca="1" si="135"/>
        <v>1.0567171183079+1.05671711830786i</v>
      </c>
      <c r="DH133" s="223" t="str">
        <f t="shared" ca="1" si="136"/>
        <v>1.49397358783036-0.0366749930483677i</v>
      </c>
      <c r="DI133" s="223" t="str">
        <f t="shared" ca="1" si="137"/>
        <v>1.00359360484282-1.10729490767745i</v>
      </c>
      <c r="DJ133" s="223" t="str">
        <f t="shared" ca="1" si="138"/>
        <v>-0.109936625874426-1.49037447460065i</v>
      </c>
      <c r="DK133" s="223" t="str">
        <f t="shared" ca="1" si="139"/>
        <v>-1.15520512662693-0.948052346479172i</v>
      </c>
      <c r="DL133" s="223" t="str">
        <f t="shared" ca="1" si="140"/>
        <v>-1.48318491872022+0.182933411739611i</v>
      </c>
      <c r="DM133" s="223" t="str">
        <f t="shared" ca="1" si="141"/>
        <v>-0.890227146973407+1.20033235524225i</v>
      </c>
      <c r="DN133" s="223" t="str">
        <f t="shared" ca="1" si="142"/>
        <v>0.255489494992673+1.47242224045897i</v>
      </c>
      <c r="DO133" s="223" t="str">
        <f t="shared" ca="1" si="143"/>
        <v>1.2425678780771+0.83025731229588i</v>
      </c>
      <c r="DP133" s="223" t="str">
        <f t="shared" ca="1" si="144"/>
        <v>1.45811236805146-0.327430081674205i</v>
      </c>
      <c r="DQ133" s="223" t="str">
        <f t="shared" ca="1" si="145"/>
        <v>0.768287315030973-1.28180994605765i</v>
      </c>
      <c r="DR133" s="223" t="str">
        <f t="shared" ca="1" si="146"/>
        <v>-0.398581860609373-1.44028977523378i</v>
      </c>
      <c r="DS133" s="223" t="str">
        <f t="shared" ca="1" si="147"/>
        <v>-1.31796402160477-0.704466446330262i</v>
      </c>
      <c r="DT133" s="223" t="str">
        <f t="shared" ca="1" si="148"/>
        <v>-1.4189973981931+0.468773420930666i</v>
      </c>
      <c r="DU133" s="223" t="str">
        <f t="shared" ca="1" si="149"/>
        <v>-0.638948456256352+1.35094300638385i</v>
      </c>
      <c r="DV133" s="223" t="str">
        <f t="shared" ca="1" si="150"/>
        <v>0.537835665021395+1.39428653213061i</v>
      </c>
      <c r="DW133" s="223" t="str">
        <f t="shared" ca="1" si="151"/>
        <v>1.38066745113197+0.571891183385929i</v>
      </c>
      <c r="DX133" s="223" t="str">
        <f t="shared" ca="1" si="152"/>
        <v>1.36621670768721-0.605602215886088i</v>
      </c>
      <c r="DY133" s="223" t="str">
        <f t="shared" ca="1" si="153"/>
        <v>0.503456174563095-1.40706574705808i</v>
      </c>
      <c r="DZ133" s="223" t="str">
        <f t="shared" ca="1" si="154"/>
        <v>-0.671909817968224-1.33485554752854i</v>
      </c>
      <c r="EA133" s="223" t="str">
        <f t="shared" ca="1" si="155"/>
        <v>-1.43007429835516-0.433808295718067i</v>
      </c>
      <c r="EB133" s="223" t="str">
        <f t="shared" ca="1" si="156"/>
        <v>-1.30027860343626+0.736598730446676i</v>
      </c>
      <c r="EC133" s="223" t="str">
        <f t="shared" ca="1" si="157"/>
        <v>-0.363115334691654+1.44963767540775i</v>
      </c>
      <c r="ED133" s="223" t="str">
        <f t="shared" ca="1" si="158"/>
        <v>0.799513112064906+1.26256917429743i</v>
      </c>
      <c r="EE133" s="223" t="str">
        <f t="shared" ca="1" si="159"/>
        <v>1.46570874832702+0.291547597018845i</v>
      </c>
      <c r="EF133" s="223" t="str">
        <f t="shared" ca="1" si="160"/>
        <v>1.22181810542972-0.860501396567114i</v>
      </c>
      <c r="EG133" s="223" t="str">
        <f t="shared" ca="1" si="161"/>
        <v>0.219277495648117-1.47824880049067i</v>
      </c>
      <c r="EH133" s="223" t="str">
        <f t="shared" ca="1" si="162"/>
        <v>-0.919416657834072-1.17812356972732i</v>
      </c>
      <c r="EI133" s="223" t="str">
        <f t="shared" ca="1" si="163"/>
        <v>-1.48722762181466-0.146479135583616i</v>
      </c>
      <c r="EJ133" s="223" t="str">
        <f t="shared" ca="1" si="164"/>
        <v>-1.13159083115439+0.976116963840466i</v>
      </c>
      <c r="EK133" s="223" t="str">
        <f t="shared" ca="1" si="165"/>
        <v>-0.0733278944521956+1.49262358153187i</v>
      </c>
      <c r="EL133" s="223" t="str">
        <f t="shared" ca="1" si="166"/>
        <v>1.03046571858445+1.08233199115246i</v>
      </c>
      <c r="EM133" s="223" t="str">
        <f t="shared" ca="1" si="167"/>
        <v>1.49442368030282+2.55577134041531E-13i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-0.0191900487450577-0.163634168485129i</v>
      </c>
      <c r="G134" s="229" t="str">
        <f t="shared" si="178"/>
        <v>-2.64541197152229+3.86297281710988i</v>
      </c>
      <c r="H134" s="229" t="str">
        <f t="shared" si="179"/>
        <v>0.00277625558870427-0.0251747147712959i</v>
      </c>
      <c r="I134" s="229" t="str">
        <f t="shared" si="174"/>
        <v>-0.0432327947363369+0.0304773719395916i</v>
      </c>
      <c r="J134" s="255" t="str">
        <f ca="1">IMPRODUCT(1/N_FFT2,AW100)</f>
        <v>0.00548423169105363+3.18770236912378E-06i</v>
      </c>
      <c r="K134" s="254" t="str">
        <f t="shared" ca="1" si="175"/>
        <v>-0.000237195815776572+0.000167007155768932i</v>
      </c>
      <c r="N134" s="246">
        <f t="shared" ca="1" si="176"/>
        <v>5.5057206872740041</v>
      </c>
      <c r="O134" s="223">
        <f t="shared" ca="1" si="39"/>
        <v>-1.4942793127259959</v>
      </c>
      <c r="P134" s="223" t="str">
        <f t="shared" ca="1" si="40"/>
        <v>-1.00349665350379+1.10718793835896i</v>
      </c>
      <c r="Q134" s="223" t="str">
        <f t="shared" ca="1" si="41"/>
        <v>0.146464985087027+1.48708394940714i</v>
      </c>
      <c r="R134" s="223" t="str">
        <f t="shared" ca="1" si="42"/>
        <v>1.20021639811724+0.890141147308304i</v>
      </c>
      <c r="S134" s="223" t="str">
        <f t="shared" ca="1" si="43"/>
        <v>1.46556715473271-0.29151943230176i</v>
      </c>
      <c r="T134" s="223" t="str">
        <f t="shared" ca="1" si="44"/>
        <v>0.768213095263602-1.28168611785663i</v>
      </c>
      <c r="U134" s="223" t="str">
        <f t="shared" ca="1" si="45"/>
        <v>-0.433766388022681-1.42993614719771i</v>
      </c>
      <c r="V134" s="223" t="str">
        <f t="shared" ca="1" si="46"/>
        <v>-1.35081249964016-0.638886731163502i</v>
      </c>
      <c r="W134" s="223" t="str">
        <f t="shared" ca="1" si="47"/>
        <v>-1.38053407288258+0.57183593630613i</v>
      </c>
      <c r="X134" s="223" t="str">
        <f t="shared" ca="1" si="48"/>
        <v>-0.503407538591287+1.40692981862292i</v>
      </c>
      <c r="Y134" s="223" t="str">
        <f t="shared" ca="1" si="49"/>
        <v>0.704398391925631+1.3178367007689i</v>
      </c>
      <c r="Z134" s="223" t="str">
        <f t="shared" ca="1" si="50"/>
        <v>1.44949763434628+0.363080256231885i</v>
      </c>
      <c r="AA134" s="223" t="str">
        <f t="shared" ca="1" si="51"/>
        <v>1.24244784082397-0.830177105967596i</v>
      </c>
      <c r="AB134" s="223" t="str">
        <f t="shared" ca="1" si="52"/>
        <v>0.219256312525052-1.47810599547488i</v>
      </c>
      <c r="AC134" s="223" t="str">
        <f t="shared" ca="1" si="53"/>
        <v>-0.94796076065799-1.15509352898092i</v>
      </c>
      <c r="AD134" s="223" t="str">
        <f t="shared" ca="1" si="54"/>
        <v>-1.49247938785211-0.0733208106710854i</v>
      </c>
      <c r="AE134" s="223" t="str">
        <f t="shared" ca="1" si="55"/>
        <v>-1.05661503501535+1.0566150350153i</v>
      </c>
      <c r="AF134" s="223" t="str">
        <f t="shared" ca="1" si="56"/>
        <v>0.0733208106710228+1.49247938785211i</v>
      </c>
      <c r="AG134" s="223" t="str">
        <f t="shared" ca="1" si="57"/>
        <v>1.15509352898088+0.947960760658037i</v>
      </c>
      <c r="AH134" s="223" t="str">
        <f t="shared" ca="1" si="58"/>
        <v>1.47810599547487-0.219256312525137i</v>
      </c>
      <c r="AI134" s="223" t="str">
        <f t="shared" ca="1" si="59"/>
        <v>0.830177105967522-1.24244784082402i</v>
      </c>
      <c r="AJ134" s="223" t="str">
        <f t="shared" ca="1" si="60"/>
        <v>-0.363080256231938-1.44949763434627i</v>
      </c>
      <c r="AK134" s="223" t="str">
        <f t="shared" ca="1" si="61"/>
        <v>-1.31783670076893-0.704398391925567i</v>
      </c>
      <c r="AL134" s="223" t="str">
        <f t="shared" ca="1" si="62"/>
        <v>-1.40692981862295+0.503407538591228i</v>
      </c>
      <c r="AM134" s="223" t="str">
        <f t="shared" ca="1" si="63"/>
        <v>-0.571835936306177+1.38053407288256i</v>
      </c>
      <c r="AN134" s="223" t="str">
        <f t="shared" ca="1" si="64"/>
        <v>0.638886731163474+1.35081249964017i</v>
      </c>
      <c r="AO134" s="223" t="str">
        <f t="shared" ca="1" si="65"/>
        <v>1.4299361471977+0.4337663880227i</v>
      </c>
      <c r="AP134" s="223" t="str">
        <f t="shared" ca="1" si="66"/>
        <v>1.28168611785663-0.768213095263599i</v>
      </c>
      <c r="AQ134" s="223" t="str">
        <f t="shared" ca="1" si="67"/>
        <v>0.291519432301735-1.46556715473272i</v>
      </c>
      <c r="AR134" s="223" t="str">
        <f t="shared" ca="1" si="68"/>
        <v>0.291519432301735-1.46556715473272i</v>
      </c>
      <c r="AS134" s="223" t="str">
        <f t="shared" ca="1" si="69"/>
        <v>-1.48708394940714-0.146464985086971i</v>
      </c>
      <c r="AT134" s="223" t="str">
        <f t="shared" ca="1" si="70"/>
        <v>-1.10718793835891+1.00349665350384i</v>
      </c>
      <c r="AU134" s="223" t="str">
        <f t="shared" ca="1" si="71"/>
        <v>-6.26066922666179E-14+1.494279312726i</v>
      </c>
      <c r="AV134" s="223" t="str">
        <f t="shared" ca="1" si="72"/>
        <v>1.10718793835893+1.00349665350383i</v>
      </c>
      <c r="AW134" s="223" t="str">
        <f t="shared" ca="1" si="73"/>
        <v>1.48708394940714-0.146464985086995i</v>
      </c>
      <c r="AX134" s="223" t="str">
        <f t="shared" ca="1" si="74"/>
        <v>0.890141147308319-1.20021639811723i</v>
      </c>
      <c r="AY134" s="223" t="str">
        <f t="shared" ca="1" si="75"/>
        <v>-0.291519432301759-1.46556715473271i</v>
      </c>
      <c r="AZ134" s="223" t="str">
        <f t="shared" ca="1" si="76"/>
        <v>-1.28168611785664-0.76821309526358i</v>
      </c>
      <c r="BA134" s="223" t="str">
        <f t="shared" ca="1" si="77"/>
        <v>-1.4299361471977+0.433766388022722i</v>
      </c>
      <c r="BB134" s="223" t="str">
        <f t="shared" ca="1" si="78"/>
        <v>-0.638886731163457+1.35081249964018i</v>
      </c>
      <c r="BC134" s="223" t="str">
        <f t="shared" ca="1" si="79"/>
        <v>0.571835936306199+1.38053407288255i</v>
      </c>
      <c r="BD134" s="223" t="str">
        <f t="shared" ca="1" si="80"/>
        <v>1.4069298186229+0.503407538591346i</v>
      </c>
      <c r="BE134" s="223" t="str">
        <f t="shared" ca="1" si="81"/>
        <v>1.31783670076892-0.704398391925588i</v>
      </c>
      <c r="BF134" s="223" t="str">
        <f t="shared" ca="1" si="82"/>
        <v>0.36308025623192-1.44949763434627i</v>
      </c>
      <c r="BG134" s="223" t="str">
        <f t="shared" ca="1" si="83"/>
        <v>-0.830177105967546-1.242447840824i</v>
      </c>
      <c r="BH134" s="223" t="str">
        <f t="shared" ca="1" si="84"/>
        <v>-1.47810599547487-0.21925631252511i</v>
      </c>
      <c r="BI134" s="223" t="str">
        <f t="shared" ca="1" si="85"/>
        <v>-1.15509352898087+0.947960760658055i</v>
      </c>
      <c r="BJ134" s="223" t="str">
        <f t="shared" ca="1" si="86"/>
        <v>-0.073320810671002+1.49247938785211i</v>
      </c>
      <c r="BK134" s="223" t="str">
        <f t="shared" ca="1" si="87"/>
        <v>1.05661503501536+1.05661503501529i</v>
      </c>
      <c r="BL134" s="223" t="str">
        <f t="shared" ca="1" si="88"/>
        <v>1.49247938785212-0.073320810670963i</v>
      </c>
      <c r="BM134" s="223" t="str">
        <f t="shared" ca="1" si="89"/>
        <v>0.947960760658087-1.15509352898084i</v>
      </c>
      <c r="BN134" s="223" t="str">
        <f t="shared" ca="1" si="90"/>
        <v>-0.219256312525071-1.47810599547488i</v>
      </c>
      <c r="BO134" s="223" t="str">
        <f t="shared" ca="1" si="91"/>
        <v>-1.24244784082398-0.830177105967579i</v>
      </c>
      <c r="BP134" s="223" t="str">
        <f t="shared" ca="1" si="92"/>
        <v>-1.44949763434628+0.363080256231872i</v>
      </c>
      <c r="BQ134" s="223" t="str">
        <f t="shared" ca="1" si="93"/>
        <v>-0.704398391925622+1.3178367007689i</v>
      </c>
      <c r="BR134" s="223" t="str">
        <f t="shared" ca="1" si="94"/>
        <v>0.503407538591309+1.40692981862292i</v>
      </c>
      <c r="BS134" s="223" t="str">
        <f t="shared" ca="1" si="95"/>
        <v>1.38053407288259+0.571835936306098i</v>
      </c>
      <c r="BT134" s="223" t="str">
        <f t="shared" ca="1" si="96"/>
        <v>1.35081249964014-0.638886731163547i</v>
      </c>
      <c r="BU134" s="223" t="str">
        <f t="shared" ca="1" si="97"/>
        <v>0.433766388022613-1.42993614719773i</v>
      </c>
      <c r="BV134" s="223" t="str">
        <f t="shared" ca="1" si="98"/>
        <v>-0.768213095263546-1.28168611785666i</v>
      </c>
      <c r="BW134" s="223" t="str">
        <f t="shared" ca="1" si="99"/>
        <v>-1.4655671547327-0.291519432301796i</v>
      </c>
      <c r="BX134" s="223" t="str">
        <f t="shared" ca="1" si="100"/>
        <v>-1.20021639811726+0.890141147308283i</v>
      </c>
      <c r="BY134" s="223" t="str">
        <f t="shared" ca="1" si="101"/>
        <v>-0.146464985087039+1.48708394940714i</v>
      </c>
      <c r="BZ134" s="223" t="str">
        <f t="shared" ca="1" si="102"/>
        <v>1.0034966535038+1.10718793835896i</v>
      </c>
      <c r="CA134" s="223" t="str">
        <f t="shared" ca="1" si="103"/>
        <v>1.494279312726-2.34315189863315E-14i</v>
      </c>
      <c r="CB134" s="223" t="str">
        <f t="shared" ca="1" si="104"/>
        <v>1.00349665350376-1.10718793835899i</v>
      </c>
      <c r="CC134" s="223" t="str">
        <f t="shared" ca="1" si="105"/>
        <v>-0.146464985087075-1.48708394940713i</v>
      </c>
      <c r="CD134" s="223" t="str">
        <f t="shared" ca="1" si="106"/>
        <v>-1.20021639811719-0.890141147308374i</v>
      </c>
      <c r="CE134" s="223" t="str">
        <f t="shared" ca="1" si="107"/>
        <v>-1.46556715473272+0.291519432301698i</v>
      </c>
      <c r="CF134" s="223" t="str">
        <f t="shared" ca="1" si="108"/>
        <v>-0.768213095263632+1.28168611785661i</v>
      </c>
      <c r="CG134" s="223" t="str">
        <f t="shared" ca="1" si="109"/>
        <v>0.433766388022658+1.42993614719772i</v>
      </c>
      <c r="CH134" s="223" t="str">
        <f t="shared" ca="1" si="110"/>
        <v>1.35081249964015+0.638886731163514i</v>
      </c>
      <c r="CI134" s="223" t="str">
        <f t="shared" ca="1" si="111"/>
        <v>1.38053407288258-0.571835936306141i</v>
      </c>
      <c r="CJ134" s="223" t="str">
        <f t="shared" ca="1" si="112"/>
        <v>0.503407538591264-1.40692981862293i</v>
      </c>
      <c r="CK134" s="223" t="str">
        <f t="shared" ca="1" si="113"/>
        <v>-0.704398391925664-1.31783670076888i</v>
      </c>
      <c r="CL134" s="223" t="str">
        <f t="shared" ca="1" si="114"/>
        <v>-1.44949763434629-0.363080256231836i</v>
      </c>
      <c r="CM134" s="223" t="str">
        <f t="shared" ca="1" si="115"/>
        <v>-1.24244784082404+0.830177105967485i</v>
      </c>
      <c r="CN134" s="223" t="str">
        <f t="shared" ca="1" si="116"/>
        <v>-0.219256312525173+1.47810599547486i</v>
      </c>
      <c r="CO134" s="223" t="str">
        <f t="shared" ca="1" si="117"/>
        <v>0.947960760657999+1.15509352898091i</v>
      </c>
      <c r="CP134" s="223" t="str">
        <f t="shared" ca="1" si="118"/>
        <v>1.49247938785211+0.0733208106710647i</v>
      </c>
      <c r="CQ134" s="223" t="str">
        <f t="shared" ca="1" si="119"/>
        <v>1.05661503501533-1.05661503501532i</v>
      </c>
      <c r="CR134" s="223" t="str">
        <f t="shared" ca="1" si="120"/>
        <v>-0.0733208106710384-1.49247938785211i</v>
      </c>
      <c r="CS134" s="223" t="str">
        <f t="shared" ca="1" si="121"/>
        <v>-1.1550935289809-0.947960760658019i</v>
      </c>
      <c r="CT134" s="223" t="str">
        <f t="shared" ca="1" si="122"/>
        <v>-1.47810599547486+0.219256312525167i</v>
      </c>
      <c r="CU134" s="223" t="str">
        <f t="shared" ca="1" si="123"/>
        <v>-0.830177105967507+1.24244784082403i</v>
      </c>
      <c r="CV134" s="223" t="str">
        <f t="shared" ca="1" si="124"/>
        <v>0.363080256231821+1.4494976343463i</v>
      </c>
      <c r="CW134" s="223" t="str">
        <f t="shared" ca="1" si="125"/>
        <v>1.31783670076887+0.704398391925686i</v>
      </c>
      <c r="CX134" s="223" t="str">
        <f t="shared" ca="1" si="126"/>
        <v>1.40692981862294-0.503407538591251i</v>
      </c>
      <c r="CY134" s="223" t="str">
        <f t="shared" ca="1" si="127"/>
        <v>0.571835936306145-1.38053407288257i</v>
      </c>
      <c r="CZ134" s="223" t="str">
        <f t="shared" ca="1" si="128"/>
        <v>-0.63888673116349-1.35081249964016i</v>
      </c>
      <c r="DA134" s="223" t="str">
        <f t="shared" ca="1" si="129"/>
        <v>-1.42993614719771-0.433766388022673i</v>
      </c>
      <c r="DB134" s="223" t="str">
        <f t="shared" ca="1" si="130"/>
        <v>-1.28168611785662+0.76821309526361i</v>
      </c>
      <c r="DC134" s="223" t="str">
        <f t="shared" ca="1" si="131"/>
        <v>-0.291519432301713+1.46556715473272i</v>
      </c>
      <c r="DD134" s="223" t="str">
        <f t="shared" ca="1" si="132"/>
        <v>0.890141147308241+1.20021639811729i</v>
      </c>
      <c r="DE134" s="223" t="str">
        <f t="shared" ca="1" si="133"/>
        <v>1.48708394940714+0.146464985086953i</v>
      </c>
      <c r="DF134" s="223" t="str">
        <f t="shared" ca="1" si="134"/>
        <v>1.107187938359-1.00349665350375i</v>
      </c>
      <c r="DG134" s="223" t="str">
        <f t="shared" ca="1" si="135"/>
        <v>4.9792666388827E-14-1.494279312726i</v>
      </c>
      <c r="DH134" s="223" t="str">
        <f t="shared" ca="1" si="136"/>
        <v>-1.10718793835894-1.00349665350381i</v>
      </c>
      <c r="DI134" s="223" t="str">
        <f t="shared" ca="1" si="137"/>
        <v>-1.48708394940714+0.146464985087023i</v>
      </c>
      <c r="DJ134" s="223" t="str">
        <f t="shared" ca="1" si="138"/>
        <v>-0.890141147308304+1.20021639811724i</v>
      </c>
      <c r="DK134" s="223" t="str">
        <f t="shared" ca="1" si="139"/>
        <v>0.291519432301781+1.46556715473271i</v>
      </c>
      <c r="DL134" s="223" t="str">
        <f t="shared" ca="1" si="140"/>
        <v>1.28168611785665+0.768213095263568i</v>
      </c>
      <c r="DM134" s="223" t="str">
        <f t="shared" ca="1" si="141"/>
        <v>1.42993614719769-0.43376638802274i</v>
      </c>
      <c r="DN134" s="223" t="str">
        <f t="shared" ca="1" si="142"/>
        <v>0.638886731163561-1.35081249964013i</v>
      </c>
      <c r="DO134" s="223" t="str">
        <f t="shared" ca="1" si="143"/>
        <v>-0.571835936306074-1.3805340728826i</v>
      </c>
      <c r="DP134" s="223" t="str">
        <f t="shared" ca="1" si="144"/>
        <v>-1.40692981862291-0.503407538591324i</v>
      </c>
      <c r="DQ134" s="223" t="str">
        <f t="shared" ca="1" si="145"/>
        <v>-1.31783670076892+0.704398391925598i</v>
      </c>
      <c r="DR134" s="223" t="str">
        <f t="shared" ca="1" si="146"/>
        <v>-0.363080256231897+1.44949763434628i</v>
      </c>
      <c r="DS134" s="223" t="str">
        <f t="shared" ca="1" si="147"/>
        <v>0.830177105967566+1.24244784082399i</v>
      </c>
      <c r="DT134" s="223" t="str">
        <f t="shared" ca="1" si="148"/>
        <v>1.47810599547488+0.219256312525098i</v>
      </c>
      <c r="DU134" s="223" t="str">
        <f t="shared" ca="1" si="149"/>
        <v>1.15509352898085-0.947960760658073i</v>
      </c>
      <c r="DV134" s="223" t="str">
        <f t="shared" ca="1" si="150"/>
        <v>0.0733208106709681-1.49247938785212i</v>
      </c>
      <c r="DW134" s="223" t="str">
        <f t="shared" ca="1" si="151"/>
        <v>-1.05661503501527-1.05661503501538i</v>
      </c>
      <c r="DX134" s="223" t="str">
        <f t="shared" ca="1" si="152"/>
        <v>-1.49247938785211+0.0733208106709864i</v>
      </c>
      <c r="DY134" s="223" t="str">
        <f t="shared" ca="1" si="153"/>
        <v>-0.947960760658076+1.15509352898085i</v>
      </c>
      <c r="DZ134" s="223" t="str">
        <f t="shared" ca="1" si="154"/>
        <v>0.219256312525095+1.47810599547488i</v>
      </c>
      <c r="EA134" s="223" t="str">
        <f t="shared" ca="1" si="155"/>
        <v>1.242447840824+0.830177105967551i</v>
      </c>
      <c r="EB134" s="223" t="str">
        <f t="shared" ca="1" si="156"/>
        <v>1.44949763434628-0.363080256231894i</v>
      </c>
      <c r="EC134" s="223" t="str">
        <f t="shared" ca="1" si="157"/>
        <v>0.704398391925601-1.31783670076892i</v>
      </c>
      <c r="ED134" s="223" t="str">
        <f t="shared" ca="1" si="158"/>
        <v>-0.503407538591321-1.40692981862291i</v>
      </c>
      <c r="EE134" s="223" t="str">
        <f t="shared" ca="1" si="159"/>
        <v>-1.38053407288277-0.571835936305664i</v>
      </c>
      <c r="EF134" s="223" t="str">
        <f t="shared" ca="1" si="160"/>
        <v>-1.35081249964045+0.638886731162887i</v>
      </c>
      <c r="EG134" s="223" t="str">
        <f t="shared" ca="1" si="161"/>
        <v>-0.433766388023027+1.4299361471976i</v>
      </c>
      <c r="EH134" s="223" t="str">
        <f t="shared" ca="1" si="162"/>
        <v>0.768213095263565+1.28168611785665i</v>
      </c>
      <c r="EI134" s="223" t="str">
        <f t="shared" ca="1" si="163"/>
        <v>1.46556715473277+0.291519432301472i</v>
      </c>
      <c r="EJ134" s="223" t="str">
        <f t="shared" ca="1" si="164"/>
        <v>1.20021639811689-0.890141147308779i</v>
      </c>
      <c r="EK134" s="223" t="str">
        <f t="shared" ca="1" si="165"/>
        <v>0.146464985087597-1.48708394940708i</v>
      </c>
      <c r="EL134" s="223" t="str">
        <f t="shared" ca="1" si="166"/>
        <v>-1.00349665350359-1.10718793835915i</v>
      </c>
      <c r="EM134" s="223" t="str">
        <f t="shared" ca="1" si="167"/>
        <v>-1.494279312726+4.68630379726628E-14i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-0.0194158994593104-0.158656555023068i</v>
      </c>
      <c r="G135" s="229" t="str">
        <f t="shared" si="178"/>
        <v>-2.52680337165736+3.84171598688411i</v>
      </c>
      <c r="H135" s="229" t="str">
        <f t="shared" si="179"/>
        <v>0.00273167529587648-0.024456600066594i</v>
      </c>
      <c r="I135" s="229" t="str">
        <f t="shared" si="174"/>
        <v>-0.0399601040338843+0.0334405185323819i</v>
      </c>
      <c r="J135" s="255" t="str">
        <f ca="1">IMPRODUCT(1/N_FFT2,AX100)</f>
        <v>0.0288110855277735+0.000179906632475824i</v>
      </c>
      <c r="K135" s="254" t="str">
        <f t="shared" ca="1" si="175"/>
        <v>-0.00115731014609637+0.00095626855177943i</v>
      </c>
      <c r="N135" s="246">
        <f t="shared" ca="1" si="176"/>
        <v>5.5058765253501711</v>
      </c>
      <c r="O135" s="223">
        <f t="shared" ca="1" si="39"/>
        <v>-1.4941234746498293</v>
      </c>
      <c r="P135" s="223" t="str">
        <f t="shared" ca="1" si="40"/>
        <v>-0.975920877661005+1.13136351277786i</v>
      </c>
      <c r="Q135" s="223" t="str">
        <f t="shared" ca="1" si="41"/>
        <v>0.219233446330266+1.47795184411057i</v>
      </c>
      <c r="R135" s="223" t="str">
        <f t="shared" ca="1" si="42"/>
        <v>1.26231554448119+0.799352502755095i</v>
      </c>
      <c r="S135" s="223" t="str">
        <f t="shared" ca="1" si="43"/>
        <v>1.42978701945678-0.433721150617047i</v>
      </c>
      <c r="T135" s="223" t="str">
        <f t="shared" ca="1" si="44"/>
        <v>0.605480560152806-1.36594225675053i</v>
      </c>
      <c r="U135" s="223" t="str">
        <f t="shared" ca="1" si="45"/>
        <v>-0.638820101800279-1.35067162368784i</v>
      </c>
      <c r="V135" s="223" t="str">
        <f t="shared" ca="1" si="46"/>
        <v>-1.44000044421062-0.398501791931838i</v>
      </c>
      <c r="W135" s="223" t="str">
        <f t="shared" ca="1" si="47"/>
        <v>-1.24231826619923+0.83009052697126i</v>
      </c>
      <c r="X135" s="223" t="str">
        <f t="shared" ca="1" si="48"/>
        <v>-0.182896663362887+1.48288697075347i</v>
      </c>
      <c r="Y135" s="223" t="str">
        <f t="shared" ca="1" si="49"/>
        <v>1.00339199904823+1.10707246996105i</v>
      </c>
      <c r="Z135" s="223" t="str">
        <f t="shared" ca="1" si="50"/>
        <v>1.4936734725937-0.0366676256328298i</v>
      </c>
      <c r="AA135" s="223" t="str">
        <f t="shared" ca="1" si="51"/>
        <v>0.947861898029112-1.15497306451896i</v>
      </c>
      <c r="AB135" s="223" t="str">
        <f t="shared" ca="1" si="52"/>
        <v>-0.255438171267286-1.47212645454095i</v>
      </c>
      <c r="AC135" s="223" t="str">
        <f t="shared" ca="1" si="53"/>
        <v>-1.28155245108015-0.768132978481024i</v>
      </c>
      <c r="AD135" s="223" t="str">
        <f t="shared" ca="1" si="54"/>
        <v>-1.41871234446559+0.468679251899016i</v>
      </c>
      <c r="AE135" s="223" t="str">
        <f t="shared" ca="1" si="55"/>
        <v>-0.571776299656314+1.3803900972736i</v>
      </c>
      <c r="AF135" s="223" t="str">
        <f t="shared" ca="1" si="56"/>
        <v>0.671774842105464+1.33458739654391i</v>
      </c>
      <c r="AG135" s="223" t="str">
        <f t="shared" ca="1" si="57"/>
        <v>1.44934646654197+0.363042390668053i</v>
      </c>
      <c r="AH135" s="223" t="str">
        <f t="shared" ca="1" si="58"/>
        <v>1.22157266184699-0.860328535693039i</v>
      </c>
      <c r="AI135" s="223" t="str">
        <f t="shared" ca="1" si="59"/>
        <v>0.146449710284414-1.48692886173391i</v>
      </c>
      <c r="AJ135" s="223" t="str">
        <f t="shared" ca="1" si="60"/>
        <v>-1.03025871461444-1.08211456808449i</v>
      </c>
      <c r="AK135" s="223" t="str">
        <f t="shared" ca="1" si="61"/>
        <v>-1.49232373748973+0.0733131640590694i</v>
      </c>
      <c r="AL135" s="223" t="str">
        <f t="shared" ca="1" si="62"/>
        <v>-0.919231961832618+1.17788690367328i</v>
      </c>
      <c r="AM135" s="223" t="str">
        <f t="shared" ca="1" si="63"/>
        <v>0.291489029801266+1.46541431104149i</v>
      </c>
      <c r="AN135" s="223" t="str">
        <f t="shared" ca="1" si="64"/>
        <v>1.30001739840298+0.736450759622954i</v>
      </c>
      <c r="AO135" s="223" t="str">
        <f t="shared" ca="1" si="65"/>
        <v>1.4067830902072-0.503355038324605i</v>
      </c>
      <c r="AP135" s="223" t="str">
        <f t="shared" ca="1" si="66"/>
        <v>0.537727622496878-1.39400644241823i</v>
      </c>
      <c r="AQ135" s="223" t="str">
        <f t="shared" ca="1" si="67"/>
        <v>-0.704324930365111-1.3176992638557i</v>
      </c>
      <c r="AR135" s="223" t="str">
        <f t="shared" ca="1" si="68"/>
        <v>-0.704324930365111-1.3176992638557i</v>
      </c>
      <c r="AS135" s="223" t="str">
        <f t="shared" ca="1" si="69"/>
        <v>-1.20009122780075+0.890048314674754i</v>
      </c>
      <c r="AT135" s="223" t="str">
        <f t="shared" ca="1" si="70"/>
        <v>-0.109914541376681+1.49007508236788i</v>
      </c>
      <c r="AU135" s="223" t="str">
        <f t="shared" ca="1" si="71"/>
        <v>1.05650484085491+1.05650484085489i</v>
      </c>
      <c r="AV135" s="223" t="str">
        <f t="shared" ca="1" si="72"/>
        <v>1.49007508236789-0.109914541376559i</v>
      </c>
      <c r="AW135" s="223" t="str">
        <f t="shared" ca="1" si="73"/>
        <v>0.890048314674733-1.20009122780076i</v>
      </c>
      <c r="AX135" s="223" t="str">
        <f t="shared" ca="1" si="74"/>
        <v>-0.327364306243314-1.4578194567564i</v>
      </c>
      <c r="AY135" s="223" t="str">
        <f t="shared" ca="1" si="75"/>
        <v>-1.31769926385572-0.704324930365087i</v>
      </c>
      <c r="AZ135" s="223" t="str">
        <f t="shared" ca="1" si="76"/>
        <v>-1.39400644241822+0.537727622496901i</v>
      </c>
      <c r="BA135" s="223" t="str">
        <f t="shared" ca="1" si="77"/>
        <v>-0.503355038324715+1.40678309020716i</v>
      </c>
      <c r="BB135" s="223" t="str">
        <f t="shared" ca="1" si="78"/>
        <v>0.736450759622981+1.30001739840296i</v>
      </c>
      <c r="BC135" s="223" t="str">
        <f t="shared" ca="1" si="79"/>
        <v>1.46541431104149+0.291489029801236i</v>
      </c>
      <c r="BD135" s="223" t="str">
        <f t="shared" ca="1" si="80"/>
        <v>1.17788690367326-0.919231961832644i</v>
      </c>
      <c r="BE135" s="223" t="str">
        <f t="shared" ca="1" si="81"/>
        <v>0.0733131640590381-1.49232373748973i</v>
      </c>
      <c r="BF135" s="223" t="str">
        <f t="shared" ca="1" si="82"/>
        <v>-1.08211456808441-1.03025871461452i</v>
      </c>
      <c r="BG135" s="223" t="str">
        <f t="shared" ca="1" si="83"/>
        <v>-1.4869288617339+0.146449710284446i</v>
      </c>
      <c r="BH135" s="223" t="str">
        <f t="shared" ca="1" si="84"/>
        <v>-0.860328535693014+1.22157266184701i</v>
      </c>
      <c r="BI135" s="223" t="str">
        <f t="shared" ca="1" si="85"/>
        <v>0.363042390668082+1.44934646654197i</v>
      </c>
      <c r="BJ135" s="223" t="str">
        <f t="shared" ca="1" si="86"/>
        <v>1.33458739654392+0.671774842105438i</v>
      </c>
      <c r="BK135" s="223" t="str">
        <f t="shared" ca="1" si="87"/>
        <v>1.38039009727364-0.571776299656203i</v>
      </c>
      <c r="BL135" s="223" t="str">
        <f t="shared" ca="1" si="88"/>
        <v>0.468679251898989-1.4187123444656i</v>
      </c>
      <c r="BM135" s="223" t="str">
        <f t="shared" ca="1" si="89"/>
        <v>-0.768132978481047-1.28155245108014i</v>
      </c>
      <c r="BN135" s="223" t="str">
        <f t="shared" ca="1" si="90"/>
        <v>-1.47212645454095-0.255438171267258i</v>
      </c>
      <c r="BO135" s="223" t="str">
        <f t="shared" ca="1" si="91"/>
        <v>-1.15497306451895+0.947861898029135i</v>
      </c>
      <c r="BP135" s="223" t="str">
        <f t="shared" ca="1" si="92"/>
        <v>-0.0366676256328755+1.4936734725937i</v>
      </c>
      <c r="BQ135" s="223" t="str">
        <f t="shared" ca="1" si="93"/>
        <v>1.10707246996106+1.00339199904822i</v>
      </c>
      <c r="BR135" s="223" t="str">
        <f t="shared" ca="1" si="94"/>
        <v>1.48288697075346-0.182896663362959i</v>
      </c>
      <c r="BS135" s="223" t="str">
        <f t="shared" ca="1" si="95"/>
        <v>0.830090526971275-1.24231826619922i</v>
      </c>
      <c r="BT135" s="223" t="str">
        <f t="shared" ca="1" si="96"/>
        <v>-0.398501791931878-1.44000044421061i</v>
      </c>
      <c r="BU135" s="223" t="str">
        <f t="shared" ca="1" si="97"/>
        <v>-1.35067162368783-0.638820101800323i</v>
      </c>
      <c r="BV135" s="223" t="str">
        <f t="shared" ca="1" si="98"/>
        <v>-1.36594225675052+0.605480560152816i</v>
      </c>
      <c r="BW135" s="223" t="str">
        <f t="shared" ca="1" si="99"/>
        <v>-0.433721150617107+1.42978701945676i</v>
      </c>
      <c r="BX135" s="223" t="str">
        <f t="shared" ca="1" si="100"/>
        <v>0.799352502755092+1.26231554448119i</v>
      </c>
      <c r="BY135" s="223" t="str">
        <f t="shared" ca="1" si="101"/>
        <v>1.47795184411058+0.21923344633021i</v>
      </c>
      <c r="BZ135" s="223" t="str">
        <f t="shared" ca="1" si="102"/>
        <v>1.13136351277788-0.975920877660978i</v>
      </c>
      <c r="CA135" s="223" t="str">
        <f t="shared" ca="1" si="103"/>
        <v>-2.59916456179123E-14-1.49412347464983i</v>
      </c>
      <c r="CB135" s="223" t="str">
        <f t="shared" ca="1" si="104"/>
        <v>-1.13136351277782-0.975920877661051i</v>
      </c>
      <c r="CC135" s="223" t="str">
        <f t="shared" ca="1" si="105"/>
        <v>-1.47795184411057+0.219233446330262i</v>
      </c>
      <c r="CD135" s="223" t="str">
        <f t="shared" ca="1" si="106"/>
        <v>-0.799352502755049+1.26231554448122i</v>
      </c>
      <c r="CE135" s="223" t="str">
        <f t="shared" ca="1" si="107"/>
        <v>0.433721150617014+1.42978701945679i</v>
      </c>
      <c r="CF135" s="223" t="str">
        <f t="shared" ca="1" si="108"/>
        <v>1.36594225675054+0.605480560152768i</v>
      </c>
      <c r="CG135" s="223" t="str">
        <f t="shared" ca="1" si="109"/>
        <v>1.35067162368787-0.638820101800235i</v>
      </c>
      <c r="CH135" s="223" t="str">
        <f t="shared" ca="1" si="110"/>
        <v>0.398501791931829-1.44000044421063i</v>
      </c>
      <c r="CI135" s="223" t="str">
        <f t="shared" ca="1" si="111"/>
        <v>-0.830090526971317-1.24231826619919i</v>
      </c>
      <c r="CJ135" s="223" t="str">
        <f t="shared" ca="1" si="112"/>
        <v>-1.48288697075347-0.182896663362907i</v>
      </c>
      <c r="CK135" s="223" t="str">
        <f t="shared" ca="1" si="113"/>
        <v>-1.10707246996103+1.00339199904826i</v>
      </c>
      <c r="CL135" s="223" t="str">
        <f t="shared" ca="1" si="114"/>
        <v>0.0366676256327789+1.4936734725937i</v>
      </c>
      <c r="CM135" s="223" t="str">
        <f t="shared" ca="1" si="115"/>
        <v>1.15497306451899+0.947861898029087i</v>
      </c>
      <c r="CN135" s="223" t="str">
        <f t="shared" ca="1" si="116"/>
        <v>1.47212645454094-0.255438171267309i</v>
      </c>
      <c r="CO135" s="223" t="str">
        <f t="shared" ca="1" si="117"/>
        <v>0.768132978480994-1.28155245108017i</v>
      </c>
      <c r="CP135" s="223" t="str">
        <f t="shared" ca="1" si="118"/>
        <v>-0.468679251899039-1.41871234446559i</v>
      </c>
      <c r="CQ135" s="223" t="str">
        <f t="shared" ca="1" si="119"/>
        <v>-1.38039009727361-0.571776299656283i</v>
      </c>
      <c r="CR135" s="223" t="str">
        <f t="shared" ca="1" si="120"/>
        <v>-1.3345873965439+0.671774842105485i</v>
      </c>
      <c r="CS135" s="223" t="str">
        <f t="shared" ca="1" si="121"/>
        <v>-0.363042390668165+1.44934646654195i</v>
      </c>
      <c r="CT135" s="223" t="str">
        <f t="shared" ca="1" si="122"/>
        <v>0.860328535693056+1.22157266184698i</v>
      </c>
      <c r="CU135" s="223" t="str">
        <f t="shared" ca="1" si="123"/>
        <v>1.48692886173391+0.146449710284383i</v>
      </c>
      <c r="CV135" s="223" t="str">
        <f t="shared" ca="1" si="124"/>
        <v>1.08211456808448-1.03025871461445i</v>
      </c>
      <c r="CW135" s="223" t="str">
        <f t="shared" ca="1" si="125"/>
        <v>-0.0733131640591006-1.49232373748973i</v>
      </c>
      <c r="CX135" s="223" t="str">
        <f t="shared" ca="1" si="126"/>
        <v>-1.1778869036732-0.91923196183272i</v>
      </c>
      <c r="CY135" s="223" t="str">
        <f t="shared" ca="1" si="127"/>
        <v>-1.46541431104148+0.291489029801297i</v>
      </c>
      <c r="CZ135" s="223" t="str">
        <f t="shared" ca="1" si="128"/>
        <v>-0.736450759622937+1.30001739840299i</v>
      </c>
      <c r="DA135" s="223" t="str">
        <f t="shared" ca="1" si="129"/>
        <v>0.503355038324634+1.40678309020719i</v>
      </c>
      <c r="DB135" s="223" t="str">
        <f t="shared" ca="1" si="130"/>
        <v>1.39400644241824+0.537727622496858i</v>
      </c>
      <c r="DC135" s="223" t="str">
        <f t="shared" ca="1" si="131"/>
        <v>1.31769926385576-0.704324930365006i</v>
      </c>
      <c r="DD135" s="223" t="str">
        <f t="shared" ca="1" si="132"/>
        <v>0.327364306243268-1.45781945675641i</v>
      </c>
      <c r="DE135" s="223" t="str">
        <f t="shared" ca="1" si="133"/>
        <v>-0.890048314674779-1.20009122780073i</v>
      </c>
      <c r="DF135" s="223" t="str">
        <f t="shared" ca="1" si="134"/>
        <v>-1.49007508236788-0.10991454137666i</v>
      </c>
      <c r="DG135" s="223" t="str">
        <f t="shared" ca="1" si="135"/>
        <v>-1.05650484085487+1.05650484085493i</v>
      </c>
      <c r="DH135" s="223" t="str">
        <f t="shared" ca="1" si="136"/>
        <v>0.109914541376579+1.49007508236788i</v>
      </c>
      <c r="DI135" s="223" t="str">
        <f t="shared" ca="1" si="137"/>
        <v>1.20009122780078+0.890048314674707i</v>
      </c>
      <c r="DJ135" s="223" t="str">
        <f t="shared" ca="1" si="138"/>
        <v>1.45781945675639-0.327364306243334i</v>
      </c>
      <c r="DK135" s="223" t="str">
        <f t="shared" ca="1" si="139"/>
        <v>0.70432493036506-1.31769926385573i</v>
      </c>
      <c r="DL135" s="223" t="str">
        <f t="shared" ca="1" si="140"/>
        <v>-0.537727622496921-1.39400644241821i</v>
      </c>
      <c r="DM135" s="223" t="str">
        <f t="shared" ca="1" si="141"/>
        <v>-1.40678309020717-0.503355038324691i</v>
      </c>
      <c r="DN135" s="223" t="str">
        <f t="shared" ca="1" si="142"/>
        <v>-1.30001739840296+0.736450759622995i</v>
      </c>
      <c r="DO135" s="223" t="str">
        <f t="shared" ca="1" si="143"/>
        <v>-0.291489029801355+1.46541431104147i</v>
      </c>
      <c r="DP135" s="223" t="str">
        <f t="shared" ca="1" si="144"/>
        <v>0.919231961832656+1.17788690367326i</v>
      </c>
      <c r="DQ135" s="223" t="str">
        <f t="shared" ca="1" si="145"/>
        <v>1.49232373748974+0.0733131640590121i</v>
      </c>
      <c r="DR135" s="223" t="str">
        <f t="shared" ca="1" si="146"/>
        <v>1.03025871461451-1.08211456808442i</v>
      </c>
      <c r="DS135" s="223" t="str">
        <f t="shared" ca="1" si="147"/>
        <v>-0.146449710284472-1.4869288617339i</v>
      </c>
      <c r="DT135" s="223" t="str">
        <f t="shared" ca="1" si="148"/>
        <v>-1.22157266184694-0.860328535693123i</v>
      </c>
      <c r="DU135" s="223" t="str">
        <f t="shared" ca="1" si="149"/>
        <v>-1.44934646654196+0.363042390668107i</v>
      </c>
      <c r="DV135" s="223" t="str">
        <f t="shared" ca="1" si="150"/>
        <v>-0.671774842105425+1.33458739654393i</v>
      </c>
      <c r="DW135" s="223" t="str">
        <f t="shared" ca="1" si="151"/>
        <v>0.571776299656227+1.38039009727363i</v>
      </c>
      <c r="DX135" s="223" t="str">
        <f t="shared" ca="1" si="152"/>
        <v>1.41871234446561+0.468679251898974i</v>
      </c>
      <c r="DY135" s="223" t="str">
        <f t="shared" ca="1" si="153"/>
        <v>1.2815524510802-0.768132978480943i</v>
      </c>
      <c r="DZ135" s="223" t="str">
        <f t="shared" ca="1" si="154"/>
        <v>0.255438171267222-1.47212645454096i</v>
      </c>
      <c r="EA135" s="223" t="str">
        <f t="shared" ca="1" si="155"/>
        <v>-0.947861898029154-1.15497306451893i</v>
      </c>
      <c r="EB135" s="223" t="str">
        <f t="shared" ca="1" si="156"/>
        <v>-1.49367347259369-0.0366676256331573i</v>
      </c>
      <c r="EC135" s="223" t="str">
        <f t="shared" ca="1" si="157"/>
        <v>-1.00339199904843+1.10707246996088i</v>
      </c>
      <c r="ED135" s="223" t="str">
        <f t="shared" ca="1" si="158"/>
        <v>0.18289666336268+1.4828869707535i</v>
      </c>
      <c r="EE135" s="223" t="str">
        <f t="shared" ca="1" si="159"/>
        <v>1.24231826619915+0.830090526971377i</v>
      </c>
      <c r="EF135" s="223" t="str">
        <f t="shared" ca="1" si="160"/>
        <v>1.44000044421064-0.398501791931771i</v>
      </c>
      <c r="EG135" s="223" t="str">
        <f t="shared" ca="1" si="161"/>
        <v>0.638820101800299-1.35067162368784i</v>
      </c>
      <c r="EH135" s="223" t="str">
        <f t="shared" ca="1" si="162"/>
        <v>-0.60548056015285-1.36594225675051i</v>
      </c>
      <c r="EI135" s="223" t="str">
        <f t="shared" ca="1" si="163"/>
        <v>-1.42978701945681-0.433721150616939i</v>
      </c>
      <c r="EJ135" s="223" t="str">
        <f t="shared" ca="1" si="164"/>
        <v>-1.26231554448109+0.799352502755249i</v>
      </c>
      <c r="EK135" s="223" t="str">
        <f t="shared" ca="1" si="165"/>
        <v>-0.219233446330038+1.4779518441106i</v>
      </c>
      <c r="EL135" s="223" t="str">
        <f t="shared" ca="1" si="166"/>
        <v>0.97592087766123+1.13136351277766i</v>
      </c>
      <c r="EM135" s="223" t="str">
        <f t="shared" ca="1" si="167"/>
        <v>1.49412347464983-3.49242093983325E-13i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-0.0196154355916699-0.153947872591132i</v>
      </c>
      <c r="G136" s="229" t="str">
        <f t="shared" si="178"/>
        <v>-2.41246539675524+3.8171365188774i</v>
      </c>
      <c r="H136" s="229" t="str">
        <f t="shared" si="179"/>
        <v>0.00269075885981905-0.0237782671945663i</v>
      </c>
      <c r="I136" s="229" t="str">
        <f t="shared" si="174"/>
        <v>-0.0363191247103905+0.0356372165583148i</v>
      </c>
      <c r="J136" s="255" t="str">
        <f ca="1">IMPRODUCT(1/N_FFT2,AY100)</f>
        <v>0.00620401826591309-3.11988921210694E-06i</v>
      </c>
      <c r="K136" s="254" t="str">
        <f t="shared" ca="1" si="175"/>
        <v>-0.000225213328937748+0.000221207254119463i</v>
      </c>
      <c r="N136" s="246">
        <f t="shared" ca="1" si="176"/>
        <v>5.506045026731635</v>
      </c>
      <c r="O136" s="223">
        <f t="shared" ca="1" si="39"/>
        <v>-1.4939549732683652</v>
      </c>
      <c r="P136" s="223" t="str">
        <f t="shared" ca="1" si="40"/>
        <v>-0.94775500188433+1.15484281118969i</v>
      </c>
      <c r="Q136" s="223" t="str">
        <f t="shared" ca="1" si="41"/>
        <v>0.291456156812523+1.46524904736681i</v>
      </c>
      <c r="R136" s="223" t="str">
        <f t="shared" ca="1" si="42"/>
        <v>1.31755065890435+0.704245499363675i</v>
      </c>
      <c r="S136" s="223" t="str">
        <f t="shared" ca="1" si="43"/>
        <v>1.38023442229609-0.571711816969237i</v>
      </c>
      <c r="T136" s="223" t="str">
        <f t="shared" ca="1" si="44"/>
        <v>0.433672237247901-1.42962577368823i</v>
      </c>
      <c r="U136" s="223" t="str">
        <f t="shared" ca="1" si="45"/>
        <v>-0.829996912619505-1.2421781624209i</v>
      </c>
      <c r="V136" s="223" t="str">
        <f t="shared" ca="1" si="46"/>
        <v>-1.48676117173265-0.146433194260884i</v>
      </c>
      <c r="W136" s="223" t="str">
        <f t="shared" ca="1" si="47"/>
        <v>-1.05638569238543+1.05638569238542i</v>
      </c>
      <c r="X136" s="223" t="str">
        <f t="shared" ca="1" si="48"/>
        <v>0.146433194260884+1.48676117173265i</v>
      </c>
      <c r="Y136" s="223" t="str">
        <f t="shared" ca="1" si="49"/>
        <v>1.2421781624209+0.829996912619503i</v>
      </c>
      <c r="Z136" s="223" t="str">
        <f t="shared" ca="1" si="50"/>
        <v>1.42962577368823-0.433672237247901i</v>
      </c>
      <c r="AA136" s="223" t="str">
        <f t="shared" ca="1" si="51"/>
        <v>0.571711816969169-1.38023442229612i</v>
      </c>
      <c r="AB136" s="223" t="str">
        <f t="shared" ca="1" si="52"/>
        <v>-0.704245499363704-1.31755065890434i</v>
      </c>
      <c r="AC136" s="223" t="str">
        <f t="shared" ca="1" si="53"/>
        <v>-1.46524904736681-0.291456156812538i</v>
      </c>
      <c r="AD136" s="223" t="str">
        <f t="shared" ca="1" si="54"/>
        <v>-1.15484281118973+0.947755001884284i</v>
      </c>
      <c r="AE136" s="223" t="str">
        <f t="shared" ca="1" si="55"/>
        <v>4.42909088046205E-14+1.49395497326837i</v>
      </c>
      <c r="AF136" s="223" t="str">
        <f t="shared" ca="1" si="56"/>
        <v>1.1548428111897+0.947755001884327i</v>
      </c>
      <c r="AG136" s="223" t="str">
        <f t="shared" ca="1" si="57"/>
        <v>1.46524904736682-0.291456156812481i</v>
      </c>
      <c r="AH136" s="223" t="str">
        <f t="shared" ca="1" si="58"/>
        <v>0.704245499363623-1.31755065890438i</v>
      </c>
      <c r="AI136" s="223" t="str">
        <f t="shared" ca="1" si="59"/>
        <v>-0.571711816969254-1.38023442229608i</v>
      </c>
      <c r="AJ136" s="223" t="str">
        <f t="shared" ca="1" si="60"/>
        <v>-1.42962577368823-0.433672237247931i</v>
      </c>
      <c r="AK136" s="223" t="str">
        <f t="shared" ca="1" si="61"/>
        <v>-1.24217816242094+0.829996912619442i</v>
      </c>
      <c r="AL136" s="223" t="str">
        <f t="shared" ca="1" si="62"/>
        <v>-0.146433194260851+1.48676117173265i</v>
      </c>
      <c r="AM136" s="223" t="str">
        <f t="shared" ca="1" si="63"/>
        <v>1.05638569238542+1.05638569238543i</v>
      </c>
      <c r="AN136" s="223" t="str">
        <f t="shared" ca="1" si="64"/>
        <v>1.48676117173265-0.146433194260841i</v>
      </c>
      <c r="AO136" s="223" t="str">
        <f t="shared" ca="1" si="65"/>
        <v>0.829996912619451-1.24217816242094i</v>
      </c>
      <c r="AP136" s="223" t="str">
        <f t="shared" ca="1" si="66"/>
        <v>-0.433672237247916-1.42962577368823i</v>
      </c>
      <c r="AQ136" s="223" t="str">
        <f t="shared" ca="1" si="67"/>
        <v>-1.38023442229608-0.571711816969263i</v>
      </c>
      <c r="AR136" s="223" t="str">
        <f t="shared" ca="1" si="68"/>
        <v>-1.38023442229608-0.571711816969263i</v>
      </c>
      <c r="AS136" s="223" t="str">
        <f t="shared" ca="1" si="69"/>
        <v>-0.291456156812493+1.46524904736682i</v>
      </c>
      <c r="AT136" s="223" t="str">
        <f t="shared" ca="1" si="70"/>
        <v>0.94775500188432+1.1548428111897i</v>
      </c>
      <c r="AU136" s="223" t="str">
        <f t="shared" ca="1" si="71"/>
        <v>1.49395497326837+6.00308219239507E-14i</v>
      </c>
      <c r="AV136" s="223" t="str">
        <f t="shared" ca="1" si="72"/>
        <v>0.947755001884293-1.15484281118972i</v>
      </c>
      <c r="AW136" s="223" t="str">
        <f t="shared" ca="1" si="73"/>
        <v>-0.291456156812527-1.46524904736681i</v>
      </c>
      <c r="AX136" s="223" t="str">
        <f t="shared" ca="1" si="74"/>
        <v>-1.31755065890433-0.704245499363714i</v>
      </c>
      <c r="AY136" s="223" t="str">
        <f t="shared" ca="1" si="75"/>
        <v>-1.38023442229606+0.571711816969294i</v>
      </c>
      <c r="AZ136" s="223" t="str">
        <f t="shared" ca="1" si="76"/>
        <v>-0.433672237247889+1.42962577368824i</v>
      </c>
      <c r="BA136" s="223" t="str">
        <f t="shared" ca="1" si="77"/>
        <v>0.829996912619479+1.24217816242092i</v>
      </c>
      <c r="BB136" s="223" t="str">
        <f t="shared" ca="1" si="78"/>
        <v>1.48676117173264+0.146433194260955i</v>
      </c>
      <c r="BC136" s="223" t="str">
        <f t="shared" ca="1" si="79"/>
        <v>1.0563856923854-1.05638569238546i</v>
      </c>
      <c r="BD136" s="223" t="str">
        <f t="shared" ca="1" si="80"/>
        <v>-0.14643319426089-1.48676117173265i</v>
      </c>
      <c r="BE136" s="223" t="str">
        <f t="shared" ca="1" si="81"/>
        <v>-1.24217816242088-0.829996912619542i</v>
      </c>
      <c r="BF136" s="223" t="str">
        <f t="shared" ca="1" si="82"/>
        <v>-1.42962577368822+0.433672237247958i</v>
      </c>
      <c r="BG136" s="223" t="str">
        <f t="shared" ca="1" si="83"/>
        <v>-0.571711816969222+1.38023442229609i</v>
      </c>
      <c r="BH136" s="223" t="str">
        <f t="shared" ca="1" si="84"/>
        <v>0.704245499363653+1.31755065890436i</v>
      </c>
      <c r="BI136" s="223" t="str">
        <f t="shared" ca="1" si="85"/>
        <v>1.4652490473668+0.29145615681259i</v>
      </c>
      <c r="BJ136" s="223" t="str">
        <f t="shared" ca="1" si="86"/>
        <v>1.15484281118968-0.94775500188435i</v>
      </c>
      <c r="BK136" s="223" t="str">
        <f t="shared" ca="1" si="87"/>
        <v>1.57399131193302E-14-1.49395497326837i</v>
      </c>
      <c r="BL136" s="223" t="str">
        <f t="shared" ca="1" si="88"/>
        <v>-1.15484281118966-0.947755001884374i</v>
      </c>
      <c r="BM136" s="223" t="str">
        <f t="shared" ca="1" si="89"/>
        <v>-1.4652490473668+0.291456156812571i</v>
      </c>
      <c r="BN136" s="223" t="str">
        <f t="shared" ca="1" si="90"/>
        <v>-0.704245499363671+1.31755065890435i</v>
      </c>
      <c r="BO136" s="223" t="str">
        <f t="shared" ca="1" si="91"/>
        <v>0.571711816969203+1.3802344222961i</v>
      </c>
      <c r="BP136" s="223" t="str">
        <f t="shared" ca="1" si="92"/>
        <v>1.42962577368825+0.433672237247846i</v>
      </c>
      <c r="BQ136" s="223" t="str">
        <f t="shared" ca="1" si="93"/>
        <v>1.24217816242089-0.829996912619517i</v>
      </c>
      <c r="BR136" s="223" t="str">
        <f t="shared" ca="1" si="94"/>
        <v>0.146433194260911-1.48676117173264i</v>
      </c>
      <c r="BS136" s="223" t="str">
        <f t="shared" ca="1" si="95"/>
        <v>-1.05638569238538-1.05638569238547i</v>
      </c>
      <c r="BT136" s="223" t="str">
        <f t="shared" ca="1" si="96"/>
        <v>-1.48676117173264+0.146433194260934i</v>
      </c>
      <c r="BU136" s="223" t="str">
        <f t="shared" ca="1" si="97"/>
        <v>-0.829996912619506+1.2421781624209i</v>
      </c>
      <c r="BV136" s="223" t="str">
        <f t="shared" ca="1" si="98"/>
        <v>0.43367223724786+1.42962577368825i</v>
      </c>
      <c r="BW136" s="223" t="str">
        <f t="shared" ca="1" si="99"/>
        <v>1.38023442229611+0.57171181696918i</v>
      </c>
      <c r="BX136" s="223" t="str">
        <f t="shared" ca="1" si="100"/>
        <v>1.31755065890434-0.704245499363692i</v>
      </c>
      <c r="BY136" s="223" t="str">
        <f t="shared" ca="1" si="101"/>
        <v>0.291456156812547-1.46524904736681i</v>
      </c>
      <c r="BZ136" s="223" t="str">
        <f t="shared" ca="1" si="102"/>
        <v>-0.947755001884269-1.15484281118974i</v>
      </c>
      <c r="CA136" s="223" t="str">
        <f t="shared" ca="1" si="103"/>
        <v>-1.49395497326837+2.85509956852903E-14i</v>
      </c>
      <c r="CB136" s="223" t="str">
        <f t="shared" ca="1" si="104"/>
        <v>-0.947755001884339+1.15484281118969i</v>
      </c>
      <c r="CC136" s="223" t="str">
        <f t="shared" ca="1" si="105"/>
        <v>0.291456156812468+1.46524904736683i</v>
      </c>
      <c r="CD136" s="223" t="str">
        <f t="shared" ca="1" si="106"/>
        <v>1.31755065890437+0.704245499363632i</v>
      </c>
      <c r="CE136" s="223" t="str">
        <f t="shared" ca="1" si="107"/>
        <v>1.38023442229608-0.571711816969243i</v>
      </c>
      <c r="CF136" s="223" t="str">
        <f t="shared" ca="1" si="108"/>
        <v>0.433672237247946-1.42962577368822i</v>
      </c>
      <c r="CG136" s="223" t="str">
        <f t="shared" ca="1" si="109"/>
        <v>-0.82999691261943-1.24217816242095i</v>
      </c>
      <c r="CH136" s="223" t="str">
        <f t="shared" ca="1" si="110"/>
        <v>-1.48676117173265-0.146433194260867i</v>
      </c>
      <c r="CI136" s="223" t="str">
        <f t="shared" ca="1" si="111"/>
        <v>-1.05638569238544+1.05638569238542i</v>
      </c>
      <c r="CJ136" s="223" t="str">
        <f t="shared" ca="1" si="112"/>
        <v>0.146433194260831+1.48676117173265i</v>
      </c>
      <c r="CK136" s="223" t="str">
        <f t="shared" ca="1" si="113"/>
        <v>1.24217816242093+0.829996912619469i</v>
      </c>
      <c r="CL136" s="223" t="str">
        <f t="shared" ca="1" si="114"/>
        <v>1.42962577368823-0.433672237247912i</v>
      </c>
      <c r="CM136" s="223" t="str">
        <f t="shared" ca="1" si="115"/>
        <v>0.571711816969278-1.38023442229607i</v>
      </c>
      <c r="CN136" s="223" t="str">
        <f t="shared" ca="1" si="116"/>
        <v>-0.70424549936374-1.31755065890432i</v>
      </c>
      <c r="CO136" s="223" t="str">
        <f t="shared" ca="1" si="117"/>
        <v>-1.46524904736682-0.291456156812503i</v>
      </c>
      <c r="CP136" s="223" t="str">
        <f t="shared" ca="1" si="118"/>
        <v>-1.15484281118972+0.947755001884303i</v>
      </c>
      <c r="CQ136" s="223" t="str">
        <f t="shared" ca="1" si="119"/>
        <v>-6.51555465051958E-14+1.49395497326837i</v>
      </c>
      <c r="CR136" s="223" t="str">
        <f t="shared" ca="1" si="120"/>
        <v>1.15484281118971+0.947755001884305i</v>
      </c>
      <c r="CS136" s="223" t="str">
        <f t="shared" ca="1" si="121"/>
        <v>1.46524904736681-0.291456156812521i</v>
      </c>
      <c r="CT136" s="223" t="str">
        <f t="shared" ca="1" si="122"/>
        <v>0.704245499363723-1.31755065890433i</v>
      </c>
      <c r="CU136" s="223" t="str">
        <f t="shared" ca="1" si="123"/>
        <v>-0.571711816969275-1.38023442229607i</v>
      </c>
      <c r="CV136" s="223" t="str">
        <f t="shared" ca="1" si="124"/>
        <v>-1.42962577368824-0.433672237247894i</v>
      </c>
      <c r="CW136" s="223" t="str">
        <f t="shared" ca="1" si="125"/>
        <v>-1.24217816242093+0.829996912619466i</v>
      </c>
      <c r="CX136" s="223" t="str">
        <f t="shared" ca="1" si="126"/>
        <v>-0.14643319426096+1.48676117173264i</v>
      </c>
      <c r="CY136" s="223" t="str">
        <f t="shared" ca="1" si="127"/>
        <v>1.05638569238545+1.05638569238541i</v>
      </c>
      <c r="CZ136" s="223" t="str">
        <f t="shared" ca="1" si="128"/>
        <v>1.48676117173265-0.146433194260864i</v>
      </c>
      <c r="DA136" s="223" t="str">
        <f t="shared" ca="1" si="129"/>
        <v>0.829996912619547-1.24217816242088i</v>
      </c>
      <c r="DB136" s="223" t="str">
        <f t="shared" ca="1" si="130"/>
        <v>-0.433672237247943-1.42962577368822i</v>
      </c>
      <c r="DC136" s="223" t="str">
        <f t="shared" ca="1" si="131"/>
        <v>-1.38023442229609-0.571711816969227i</v>
      </c>
      <c r="DD136" s="223" t="str">
        <f t="shared" ca="1" si="132"/>
        <v>-1.31755065890437+0.704245499363638i</v>
      </c>
      <c r="DE136" s="223" t="str">
        <f t="shared" ca="1" si="133"/>
        <v>-0.291456156812471+1.46524904736682i</v>
      </c>
      <c r="DF136" s="223" t="str">
        <f t="shared" ca="1" si="134"/>
        <v>0.947755001884345+1.15484281118968i</v>
      </c>
      <c r="DG136" s="223" t="str">
        <f t="shared" ca="1" si="135"/>
        <v>1.49395497326837+3.14798262386603E-14i</v>
      </c>
      <c r="DH136" s="223" t="str">
        <f t="shared" ca="1" si="136"/>
        <v>0.947755001884378-1.15484281118965i</v>
      </c>
      <c r="DI136" s="223" t="str">
        <f t="shared" ca="1" si="137"/>
        <v>-0.291456156812554-1.46524904736681i</v>
      </c>
      <c r="DJ136" s="223" t="str">
        <f t="shared" ca="1" si="138"/>
        <v>-1.31755065890434-0.704245499363695i</v>
      </c>
      <c r="DK136" s="223" t="str">
        <f t="shared" ca="1" si="139"/>
        <v>-1.38023442229611+0.571711816969188i</v>
      </c>
      <c r="DL136" s="223" t="str">
        <f t="shared" ca="1" si="140"/>
        <v>-0.433672237247861+1.42962577368825i</v>
      </c>
      <c r="DM136" s="223" t="str">
        <f t="shared" ca="1" si="141"/>
        <v>0.829996912619512+1.2421781624209i</v>
      </c>
      <c r="DN136" s="223" t="str">
        <f t="shared" ca="1" si="142"/>
        <v>1.48676117173264+0.146433194260927i</v>
      </c>
      <c r="DO136" s="223" t="str">
        <f t="shared" ca="1" si="143"/>
        <v>1.05638569238548-1.05638569238538i</v>
      </c>
      <c r="DP136" s="223" t="str">
        <f t="shared" ca="1" si="144"/>
        <v>-0.146433194260919-1.48676117173264i</v>
      </c>
      <c r="DQ136" s="223" t="str">
        <f t="shared" ca="1" si="145"/>
        <v>-1.24217816242089-0.829996912619518i</v>
      </c>
      <c r="DR136" s="223" t="str">
        <f t="shared" ca="1" si="146"/>
        <v>-1.42962577368825+0.433672237247854i</v>
      </c>
      <c r="DS136" s="223" t="str">
        <f t="shared" ca="1" si="147"/>
        <v>-0.571711816969195+1.3802344222961i</v>
      </c>
      <c r="DT136" s="223" t="str">
        <f t="shared" ca="1" si="148"/>
        <v>0.704245499363687+1.31755065890435i</v>
      </c>
      <c r="DU136" s="223" t="str">
        <f t="shared" ca="1" si="149"/>
        <v>1.46524904736681+0.291456156812563i</v>
      </c>
      <c r="DV136" s="223" t="str">
        <f t="shared" ca="1" si="150"/>
        <v>1.15484281118966-0.947755001884372i</v>
      </c>
      <c r="DW136" s="223" t="str">
        <f t="shared" ca="1" si="151"/>
        <v>-2.34262711040453E-14-1.49395497326837i</v>
      </c>
      <c r="DX136" s="223" t="str">
        <f t="shared" ca="1" si="152"/>
        <v>-1.15484281118968-0.947755001884351i</v>
      </c>
      <c r="DY136" s="223" t="str">
        <f t="shared" ca="1" si="153"/>
        <v>-1.46524904736674+0.291456156812901i</v>
      </c>
      <c r="DZ136" s="223" t="str">
        <f t="shared" ca="1" si="154"/>
        <v>-0.704245499363514+1.31755065890444i</v>
      </c>
      <c r="EA136" s="223" t="str">
        <f t="shared" ca="1" si="155"/>
        <v>0.571711816969219+1.3802344222961i</v>
      </c>
      <c r="EB136" s="223" t="str">
        <f t="shared" ca="1" si="156"/>
        <v>1.42962577368818+0.433672237248094i</v>
      </c>
      <c r="EC136" s="223" t="str">
        <f t="shared" ca="1" si="157"/>
        <v>1.24217816242113-0.82999691261917i</v>
      </c>
      <c r="ED136" s="223" t="str">
        <f t="shared" ca="1" si="158"/>
        <v>0.146433194261464-1.48676117173259i</v>
      </c>
      <c r="EE136" s="223" t="str">
        <f t="shared" ca="1" si="159"/>
        <v>-1.05638569238593-1.05638569238493i</v>
      </c>
      <c r="EF136" s="223" t="str">
        <f t="shared" ca="1" si="160"/>
        <v>-1.4867611717326+0.146433194261417i</v>
      </c>
      <c r="EG136" s="223" t="str">
        <f t="shared" ca="1" si="161"/>
        <v>-0.829996912619226+1.24217816242109i</v>
      </c>
      <c r="EH136" s="223" t="str">
        <f t="shared" ca="1" si="162"/>
        <v>0.433672237248028+1.4296257736882i</v>
      </c>
      <c r="EI136" s="223" t="str">
        <f t="shared" ca="1" si="163"/>
        <v>1.38023442229607+0.571711816969282i</v>
      </c>
      <c r="EJ136" s="223" t="str">
        <f t="shared" ca="1" si="164"/>
        <v>1.31755065890447-0.704245499363454i</v>
      </c>
      <c r="EK136" s="223" t="str">
        <f t="shared" ca="1" si="165"/>
        <v>0.291456156812966-1.46524904736673i</v>
      </c>
      <c r="EL136" s="223" t="str">
        <f t="shared" ca="1" si="166"/>
        <v>-0.94775500188384-1.1548428111901i</v>
      </c>
      <c r="EM136" s="223" t="str">
        <f t="shared" ca="1" si="167"/>
        <v>-1.49395497326837+6.72782926579517E-13i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-0.019791315289027-0.149486532824635i</v>
      </c>
      <c r="G137" s="229" t="str">
        <f t="shared" si="178"/>
        <v>-2.30238084297148+3.78957210368039i</v>
      </c>
      <c r="H137" s="229" t="str">
        <f t="shared" si="179"/>
        <v>0.0026531162459137-0.0231365019813225i</v>
      </c>
      <c r="I137" s="229" t="str">
        <f t="shared" si="174"/>
        <v>-0.0325492887267144+0.0370546052563822i</v>
      </c>
      <c r="J137" s="255" t="str">
        <f ca="1">IMPRODUCT(1/N_FFT2,AZ100)</f>
        <v>-0.0156084911680771-0.000179908004543175i</v>
      </c>
      <c r="K137" s="254" t="str">
        <f t="shared" ca="1" si="175"/>
        <v>0.000514711705708924-0.000572510601296702i</v>
      </c>
      <c r="N137" s="246">
        <f t="shared" ca="1" si="176"/>
        <v>5.5062275628129349</v>
      </c>
      <c r="O137" s="223">
        <f t="shared" ca="1" si="39"/>
        <v>-1.4937724371870655</v>
      </c>
      <c r="P137" s="223" t="str">
        <f t="shared" ca="1" si="40"/>
        <v>-0.919015992496097+1.17761016454351i</v>
      </c>
      <c r="Q137" s="223" t="str">
        <f t="shared" ca="1" si="41"/>
        <v>0.362957095522252+1.44900594923204i</v>
      </c>
      <c r="R137" s="223" t="str">
        <f t="shared" ca="1" si="42"/>
        <v>1.36562133487746+0.605338305270121i</v>
      </c>
      <c r="S137" s="223" t="str">
        <f t="shared" ca="1" si="43"/>
        <v>1.31738967645274-0.704159452450602i</v>
      </c>
      <c r="T137" s="223" t="str">
        <f t="shared" ca="1" si="44"/>
        <v>0.255378157239576-1.47178058517726i</v>
      </c>
      <c r="U137" s="223" t="str">
        <f t="shared" ca="1" si="45"/>
        <v>-1.00315625669663-1.10681236835797i</v>
      </c>
      <c r="V137" s="223" t="str">
        <f t="shared" ca="1" si="46"/>
        <v>-1.48972499605633+0.109888717458883i</v>
      </c>
      <c r="W137" s="223" t="str">
        <f t="shared" ca="1" si="47"/>
        <v>-0.829895501006272+1.24202638921616i</v>
      </c>
      <c r="X137" s="223" t="str">
        <f t="shared" ca="1" si="48"/>
        <v>0.468569137856736+1.41837902450226i</v>
      </c>
      <c r="Y137" s="223" t="str">
        <f t="shared" ca="1" si="49"/>
        <v>1.40645257296746+0.503236777365284i</v>
      </c>
      <c r="Z137" s="223" t="str">
        <f t="shared" ca="1" si="50"/>
        <v>1.26201896922924-0.799164698548022i</v>
      </c>
      <c r="AA137" s="223" t="str">
        <f t="shared" ca="1" si="51"/>
        <v>0.146415302596187-1.48657951461247i</v>
      </c>
      <c r="AB137" s="223" t="str">
        <f t="shared" ca="1" si="52"/>
        <v>-1.08186033022604-1.03001666005118i</v>
      </c>
      <c r="AC137" s="223" t="str">
        <f t="shared" ca="1" si="53"/>
        <v>-1.47760460609829+0.219181938436809i</v>
      </c>
      <c r="AD137" s="223" t="str">
        <f t="shared" ca="1" si="54"/>
        <v>-0.736277733892176+1.29971196527322i</v>
      </c>
      <c r="AE137" s="223" t="str">
        <f t="shared" ca="1" si="55"/>
        <v>0.571641963435121+1.38006578094663i</v>
      </c>
      <c r="AF137" s="223" t="str">
        <f t="shared" ca="1" si="56"/>
        <v>1.43966212270582+0.398408165762152i</v>
      </c>
      <c r="AG137" s="223" t="str">
        <f t="shared" ca="1" si="57"/>
        <v>1.19980927186684-0.889839201902309i</v>
      </c>
      <c r="AH137" s="223" t="str">
        <f t="shared" ca="1" si="58"/>
        <v>0.0366590107422217-1.49332254085686i</v>
      </c>
      <c r="AI137" s="223" t="str">
        <f t="shared" ca="1" si="59"/>
        <v>-1.15470170889074-0.947639202220226i</v>
      </c>
      <c r="AJ137" s="223" t="str">
        <f t="shared" ca="1" si="60"/>
        <v>-1.45747694875626+0.327287393499848i</v>
      </c>
      <c r="AK137" s="223" t="str">
        <f t="shared" ca="1" si="61"/>
        <v>-0.638670013945085+1.35035428958002i</v>
      </c>
      <c r="AL137" s="223" t="str">
        <f t="shared" ca="1" si="62"/>
        <v>0.671617011685088+1.33427384135153i</v>
      </c>
      <c r="AM137" s="223" t="str">
        <f t="shared" ca="1" si="63"/>
        <v>1.46507001866514+0.291420545789626i</v>
      </c>
      <c r="AN137" s="223" t="str">
        <f t="shared" ca="1" si="64"/>
        <v>1.13109770410559-0.975691589523478i</v>
      </c>
      <c r="AO137" s="223" t="str">
        <f t="shared" ca="1" si="65"/>
        <v>-0.0732959394671827-1.49197312286697i</v>
      </c>
      <c r="AP137" s="223" t="str">
        <f t="shared" ca="1" si="66"/>
        <v>-1.22128565894858-0.8601264054465i</v>
      </c>
      <c r="AQ137" s="223" t="str">
        <f t="shared" ca="1" si="67"/>
        <v>-1.4294510975493+0.433619249820476i</v>
      </c>
      <c r="AR137" s="223" t="str">
        <f t="shared" ca="1" si="68"/>
        <v>-1.4294510975493+0.433619249820476i</v>
      </c>
      <c r="AS137" s="223" t="str">
        <f t="shared" ca="1" si="69"/>
        <v>0.767952509158081+1.28125135620517i</v>
      </c>
      <c r="AT137" s="223" t="str">
        <f t="shared" ca="1" si="70"/>
        <v>1.4825385732558+0.182853692630031i</v>
      </c>
      <c r="AU137" s="223" t="str">
        <f t="shared" ca="1" si="71"/>
        <v>1.05625661988452-1.05625661988454i</v>
      </c>
      <c r="AV137" s="223" t="str">
        <f t="shared" ca="1" si="72"/>
        <v>-0.182853692630068-1.4825385732558i</v>
      </c>
      <c r="AW137" s="223" t="str">
        <f t="shared" ca="1" si="73"/>
        <v>-1.28125135620519-0.767952509158051i</v>
      </c>
      <c r="AX137" s="223" t="str">
        <f t="shared" ca="1" si="74"/>
        <v>-1.39367892699334+0.537601285856415i</v>
      </c>
      <c r="AY137" s="223" t="str">
        <f t="shared" ca="1" si="75"/>
        <v>-0.433619249820442+1.42945109754932i</v>
      </c>
      <c r="AZ137" s="223" t="str">
        <f t="shared" ca="1" si="76"/>
        <v>0.86012640544653+1.22128565894856i</v>
      </c>
      <c r="BA137" s="223" t="str">
        <f t="shared" ca="1" si="77"/>
        <v>1.49197312286697+0.0732959394671411i</v>
      </c>
      <c r="BB137" s="223" t="str">
        <f t="shared" ca="1" si="78"/>
        <v>0.975691589523451-1.13109770410561i</v>
      </c>
      <c r="BC137" s="223" t="str">
        <f t="shared" ca="1" si="79"/>
        <v>-0.291420545789666-1.46507001866513i</v>
      </c>
      <c r="BD137" s="223" t="str">
        <f t="shared" ca="1" si="80"/>
        <v>-1.33427384135155-0.671617011685061i</v>
      </c>
      <c r="BE137" s="223" t="str">
        <f t="shared" ca="1" si="81"/>
        <v>-1.35035428958001+0.638670013945118i</v>
      </c>
      <c r="BF137" s="223" t="str">
        <f t="shared" ca="1" si="82"/>
        <v>-0.327287393499808+1.45747694875627i</v>
      </c>
      <c r="BG137" s="223" t="str">
        <f t="shared" ca="1" si="83"/>
        <v>0.947639202220254+1.15470170889072i</v>
      </c>
      <c r="BH137" s="223" t="str">
        <f t="shared" ca="1" si="84"/>
        <v>1.49332254085686-0.0366590107422634i</v>
      </c>
      <c r="BI137" s="223" t="str">
        <f t="shared" ca="1" si="85"/>
        <v>0.889839201902284-1.19980927186686i</v>
      </c>
      <c r="BJ137" s="223" t="str">
        <f t="shared" ca="1" si="86"/>
        <v>-0.398408165762188-1.43966212270581i</v>
      </c>
      <c r="BK137" s="223" t="str">
        <f t="shared" ca="1" si="87"/>
        <v>-1.38006578094664-0.571641963435082i</v>
      </c>
      <c r="BL137" s="223" t="str">
        <f t="shared" ca="1" si="88"/>
        <v>-1.29971196527321+0.736277733892206i</v>
      </c>
      <c r="BM137" s="223" t="str">
        <f t="shared" ca="1" si="89"/>
        <v>-0.219181938436771+1.47760460609829i</v>
      </c>
      <c r="BN137" s="223" t="str">
        <f t="shared" ca="1" si="90"/>
        <v>1.03001666005121+1.08186033022601i</v>
      </c>
      <c r="BO137" s="223" t="str">
        <f t="shared" ca="1" si="91"/>
        <v>1.48657951461247-0.146415302596223i</v>
      </c>
      <c r="BP137" s="223" t="str">
        <f t="shared" ca="1" si="92"/>
        <v>0.799164698548-1.26201896922925i</v>
      </c>
      <c r="BQ137" s="223" t="str">
        <f t="shared" ca="1" si="93"/>
        <v>-0.503236777365315-1.40645257296745i</v>
      </c>
      <c r="BR137" s="223" t="str">
        <f t="shared" ca="1" si="94"/>
        <v>-1.41837902450227-0.468569137856702i</v>
      </c>
      <c r="BS137" s="223" t="str">
        <f t="shared" ca="1" si="95"/>
        <v>-1.24202638921614+0.829895501006307i</v>
      </c>
      <c r="BT137" s="223" t="str">
        <f t="shared" ca="1" si="96"/>
        <v>-0.109888717458848+1.48972499605633i</v>
      </c>
      <c r="BU137" s="223" t="str">
        <f t="shared" ca="1" si="97"/>
        <v>1.106812368358+1.0031562566966i</v>
      </c>
      <c r="BV137" s="223" t="str">
        <f t="shared" ca="1" si="98"/>
        <v>1.47178058517725-0.255378157239618i</v>
      </c>
      <c r="BW137" s="223" t="str">
        <f t="shared" ca="1" si="99"/>
        <v>0.704159452450571-1.31738967645276i</v>
      </c>
      <c r="BX137" s="223" t="str">
        <f t="shared" ca="1" si="100"/>
        <v>-0.605338305270157-1.36562133487744i</v>
      </c>
      <c r="BY137" s="223" t="str">
        <f t="shared" ca="1" si="101"/>
        <v>-1.44900594923204-0.362957095522219i</v>
      </c>
      <c r="BZ137" s="223" t="str">
        <f t="shared" ca="1" si="102"/>
        <v>-1.17761016454349+0.919015992496127i</v>
      </c>
      <c r="CA137" s="223" t="str">
        <f t="shared" ca="1" si="103"/>
        <v>4.17233670123831E-14+1.49377243718707i</v>
      </c>
      <c r="CB137" s="223" t="str">
        <f t="shared" ca="1" si="104"/>
        <v>1.17761016454353+0.91901599249607i</v>
      </c>
      <c r="CC137" s="223" t="str">
        <f t="shared" ca="1" si="105"/>
        <v>1.44900594923203-0.362957095522289i</v>
      </c>
      <c r="CD137" s="223" t="str">
        <f t="shared" ca="1" si="106"/>
        <v>0.605338305270091-1.36562133487747i</v>
      </c>
      <c r="CE137" s="223" t="str">
        <f t="shared" ca="1" si="107"/>
        <v>-0.704159452450635-1.31738967645272i</v>
      </c>
      <c r="CF137" s="223" t="str">
        <f t="shared" ca="1" si="108"/>
        <v>-1.47178058517726-0.255378157239535i</v>
      </c>
      <c r="CG137" s="223" t="str">
        <f t="shared" ca="1" si="109"/>
        <v>-1.10681236835795+1.00315625669666i</v>
      </c>
      <c r="CH137" s="223" t="str">
        <f t="shared" ca="1" si="110"/>
        <v>0.10988871745892+1.48972499605633i</v>
      </c>
      <c r="CI137" s="223" t="str">
        <f t="shared" ca="1" si="111"/>
        <v>1.24202638921618+0.829895501006247i</v>
      </c>
      <c r="CJ137" s="223" t="str">
        <f t="shared" ca="1" si="112"/>
        <v>1.41837902450224-0.468569137856781i</v>
      </c>
      <c r="CK137" s="223" t="str">
        <f t="shared" ca="1" si="113"/>
        <v>0.503236777365246-1.40645257296747i</v>
      </c>
      <c r="CL137" s="223" t="str">
        <f t="shared" ca="1" si="114"/>
        <v>-0.799164698548063-1.26201896922922i</v>
      </c>
      <c r="CM137" s="223" t="str">
        <f t="shared" ca="1" si="115"/>
        <v>-1.48657951461248-0.14641530259614i</v>
      </c>
      <c r="CN137" s="223" t="str">
        <f t="shared" ca="1" si="116"/>
        <v>-1.03001666005115+1.08186033022607i</v>
      </c>
      <c r="CO137" s="223" t="str">
        <f t="shared" ca="1" si="117"/>
        <v>0.219181938436842+1.47760460609828i</v>
      </c>
      <c r="CP137" s="223" t="str">
        <f t="shared" ca="1" si="118"/>
        <v>1.29971196527324+0.736277733892152i</v>
      </c>
      <c r="CQ137" s="223" t="str">
        <f t="shared" ca="1" si="119"/>
        <v>1.38006578094661-0.57164196343516i</v>
      </c>
      <c r="CR137" s="223" t="str">
        <f t="shared" ca="1" si="120"/>
        <v>0.398408165762118-1.43966212270583i</v>
      </c>
      <c r="CS137" s="223" t="str">
        <f t="shared" ca="1" si="121"/>
        <v>-0.889839201902334-1.19980927186683i</v>
      </c>
      <c r="CT137" s="223" t="str">
        <f t="shared" ca="1" si="122"/>
        <v>-1.49332254085686-0.03665901074218i</v>
      </c>
      <c r="CU137" s="223" t="str">
        <f t="shared" ca="1" si="123"/>
        <v>-0.947639202220197+1.15470170889077i</v>
      </c>
      <c r="CV137" s="223" t="str">
        <f t="shared" ca="1" si="124"/>
        <v>0.327287393499878+1.45747694875625i</v>
      </c>
      <c r="CW137" s="223" t="str">
        <f t="shared" ca="1" si="125"/>
        <v>1.35035428958004+0.638670013945044i</v>
      </c>
      <c r="CX137" s="223" t="str">
        <f t="shared" ca="1" si="126"/>
        <v>1.33427384135151-0.671617011685126i</v>
      </c>
      <c r="CY137" s="223" t="str">
        <f t="shared" ca="1" si="127"/>
        <v>0.291420545789596-1.46507001866514i</v>
      </c>
      <c r="CZ137" s="223" t="str">
        <f t="shared" ca="1" si="128"/>
        <v>-0.975691589523514-1.13109770410556i</v>
      </c>
      <c r="DA137" s="223" t="str">
        <f t="shared" ca="1" si="129"/>
        <v>-1.49197312286697+0.0732959394672244i</v>
      </c>
      <c r="DB137" s="223" t="str">
        <f t="shared" ca="1" si="130"/>
        <v>-0.86012640544647+1.2212856589486i</v>
      </c>
      <c r="DC137" s="223" t="str">
        <f t="shared" ca="1" si="131"/>
        <v>0.433619249820502+1.4294510975493i</v>
      </c>
      <c r="DD137" s="223" t="str">
        <f t="shared" ca="1" si="132"/>
        <v>1.39367892699332+0.537601285856481i</v>
      </c>
      <c r="DE137" s="223" t="str">
        <f t="shared" ca="1" si="133"/>
        <v>1.28125135620515-0.767952509158113i</v>
      </c>
      <c r="DF137" s="223" t="str">
        <f t="shared" ca="1" si="134"/>
        <v>0.182853692630001-1.48253857325581i</v>
      </c>
      <c r="DG137" s="223" t="str">
        <f t="shared" ca="1" si="135"/>
        <v>-1.05625661988457-1.05625661988449i</v>
      </c>
      <c r="DH137" s="223" t="str">
        <f t="shared" ca="1" si="136"/>
        <v>-1.48253857325579+0.182853692630104i</v>
      </c>
      <c r="DI137" s="223" t="str">
        <f t="shared" ca="1" si="137"/>
        <v>-0.767952509158024+1.28125135620521i</v>
      </c>
      <c r="DJ137" s="223" t="str">
        <f t="shared" ca="1" si="138"/>
        <v>0.537601285856458+1.39367892699333i</v>
      </c>
      <c r="DK137" s="223" t="str">
        <f t="shared" ca="1" si="139"/>
        <v>1.42945109754933+0.433619249820402i</v>
      </c>
      <c r="DL137" s="223" t="str">
        <f t="shared" ca="1" si="140"/>
        <v>1.22128565894854-0.860126405446555i</v>
      </c>
      <c r="DM137" s="223" t="str">
        <f t="shared" ca="1" si="141"/>
        <v>0.0732959394672477-1.49197312286696i</v>
      </c>
      <c r="DN137" s="223" t="str">
        <f t="shared" ca="1" si="142"/>
        <v>-1.13109770410554-0.975691589523532i</v>
      </c>
      <c r="DO137" s="223" t="str">
        <f t="shared" ca="1" si="143"/>
        <v>-1.46507001866512+0.291420545789698i</v>
      </c>
      <c r="DP137" s="223" t="str">
        <f t="shared" ca="1" si="144"/>
        <v>-0.671617011685033+1.33427384135156i</v>
      </c>
      <c r="DQ137" s="223" t="str">
        <f t="shared" ca="1" si="145"/>
        <v>0.638670013945156+1.35035428957999i</v>
      </c>
      <c r="DR137" s="223" t="str">
        <f t="shared" ca="1" si="146"/>
        <v>1.45747694875628+0.327287393499776i</v>
      </c>
      <c r="DS137" s="223" t="str">
        <f t="shared" ca="1" si="147"/>
        <v>1.1547017088907-0.947639202220278i</v>
      </c>
      <c r="DT137" s="223" t="str">
        <f t="shared" ca="1" si="148"/>
        <v>-0.0366590107421566-1.49332254085686i</v>
      </c>
      <c r="DU137" s="223" t="str">
        <f t="shared" ca="1" si="149"/>
        <v>-1.19980927186689-0.889839201902251i</v>
      </c>
      <c r="DV137" s="223" t="str">
        <f t="shared" ca="1" si="150"/>
        <v>-1.43966212270592+0.398408165761788i</v>
      </c>
      <c r="DW137" s="223" t="str">
        <f t="shared" ca="1" si="151"/>
        <v>-0.571641963434495+1.38006578094689i</v>
      </c>
      <c r="DX137" s="223" t="str">
        <f t="shared" ca="1" si="152"/>
        <v>0.736277733892371+1.29971196527311i</v>
      </c>
      <c r="DY137" s="223" t="str">
        <f t="shared" ca="1" si="153"/>
        <v>1.47760460609825+0.219181938437034i</v>
      </c>
      <c r="DZ137" s="223" t="str">
        <f t="shared" ca="1" si="154"/>
        <v>1.08186033022651-1.03001666005069i</v>
      </c>
      <c r="EA137" s="223" t="str">
        <f t="shared" ca="1" si="155"/>
        <v>-0.14641530259656-1.48657951461244i</v>
      </c>
      <c r="EB137" s="223" t="str">
        <f t="shared" ca="1" si="156"/>
        <v>-1.26201896922919-0.7991646985481i</v>
      </c>
      <c r="EC137" s="223" t="str">
        <f t="shared" ca="1" si="157"/>
        <v>-1.40645257296764+0.503236777364785i</v>
      </c>
      <c r="ED137" s="223" t="str">
        <f t="shared" ca="1" si="158"/>
        <v>-0.468569137856239+1.41837902450242i</v>
      </c>
      <c r="EE137" s="223" t="str">
        <f t="shared" ca="1" si="159"/>
        <v>0.829895501006334+1.24202638921612i</v>
      </c>
      <c r="EF137" s="223" t="str">
        <f t="shared" ca="1" si="160"/>
        <v>1.4897249960563+0.109888717459261i</v>
      </c>
      <c r="EG137" s="223" t="str">
        <f t="shared" ca="1" si="161"/>
        <v>1.00315625669613-1.10681236835843i</v>
      </c>
      <c r="EH137" s="223" t="str">
        <f t="shared" ca="1" si="162"/>
        <v>-0.255378157239795-1.47178058517722i</v>
      </c>
      <c r="EI137" s="223" t="str">
        <f t="shared" ca="1" si="163"/>
        <v>-1.31738967645263-0.704159452450805i</v>
      </c>
      <c r="EJ137" s="223" t="str">
        <f t="shared" ca="1" si="164"/>
        <v>-1.36562133487773+0.605338305269497i</v>
      </c>
      <c r="EK137" s="223" t="str">
        <f t="shared" ca="1" si="165"/>
        <v>-0.36295709552189+1.44900594923213i</v>
      </c>
      <c r="EL137" s="223" t="str">
        <f t="shared" ca="1" si="166"/>
        <v>0.919015992496034+1.17761016454356i</v>
      </c>
      <c r="EM137" s="223" t="str">
        <f t="shared" ca="1" si="167"/>
        <v>1.49377243718707+5.32158975365952E-13i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-0.0199458571987977-0.145253211844182i</v>
      </c>
      <c r="G138" s="229" t="str">
        <f t="shared" si="178"/>
        <v>-2.19651271083636+3.75934174916027i</v>
      </c>
      <c r="H138" s="229" t="str">
        <f t="shared" si="179"/>
        <v>0.0026184079679901-0.0225284271635403i</v>
      </c>
      <c r="I138" s="229" t="str">
        <f t="shared" si="174"/>
        <v>-0.0288542624370837+0.037758671224364i</v>
      </c>
      <c r="J138" s="255" t="str">
        <f ca="1">IMPRODUCT(1/N_FFT2,BA100)</f>
        <v>0.00548422855471457+3.05207540231972E-06i</v>
      </c>
      <c r="K138" s="254" t="str">
        <f t="shared" ca="1" si="175"/>
        <v>-0.000158358612294351+0.0002069891175321i</v>
      </c>
      <c r="N138" s="246">
        <f t="shared" ca="1" si="176"/>
        <v>5.5064257178215703</v>
      </c>
      <c r="O138" s="223">
        <f t="shared" ca="1" si="39"/>
        <v>-1.4935742821784299</v>
      </c>
      <c r="P138" s="223" t="str">
        <f t="shared" ca="1" si="40"/>
        <v>-0.889721161101476+1.19965011227151i</v>
      </c>
      <c r="Q138" s="223" t="str">
        <f t="shared" ca="1" si="41"/>
        <v>0.433561728457732+1.42926147502882i</v>
      </c>
      <c r="R138" s="223" t="str">
        <f t="shared" ca="1" si="42"/>
        <v>1.40626600129509+0.50317002095348i</v>
      </c>
      <c r="S138" s="223" t="str">
        <f t="shared" ca="1" si="43"/>
        <v>1.24186162934795-0.829785411981957i</v>
      </c>
      <c r="T138" s="223" t="str">
        <f t="shared" ca="1" si="44"/>
        <v>0.073286216461737-1.49177520654472i</v>
      </c>
      <c r="U138" s="223" t="str">
        <f t="shared" ca="1" si="45"/>
        <v>-1.15454853299767-0.947513494013533i</v>
      </c>
      <c r="V138" s="223" t="str">
        <f t="shared" ca="1" si="46"/>
        <v>-1.44881373268068+0.362908947782605i</v>
      </c>
      <c r="W138" s="223" t="str">
        <f t="shared" ca="1" si="47"/>
        <v>-0.571566132796266+1.37988270958989i</v>
      </c>
      <c r="X138" s="223" t="str">
        <f t="shared" ca="1" si="48"/>
        <v>0.767850637124354+1.28108139298506i</v>
      </c>
      <c r="Y138" s="223" t="str">
        <f t="shared" ca="1" si="49"/>
        <v>1.48638231377436+0.146395880008903i</v>
      </c>
      <c r="Z138" s="223" t="str">
        <f t="shared" ca="1" si="50"/>
        <v>1.0030231839261-1.10666554518137i</v>
      </c>
      <c r="AA138" s="223" t="str">
        <f t="shared" ca="1" si="51"/>
        <v>-0.291381887665142-1.46487567114944i</v>
      </c>
      <c r="AB138" s="223" t="str">
        <f t="shared" ca="1" si="52"/>
        <v>-1.35017515957383-0.638585291761876i</v>
      </c>
      <c r="AC138" s="223" t="str">
        <f t="shared" ca="1" si="53"/>
        <v>-1.31721491933697+0.704066042826174i</v>
      </c>
      <c r="AD138" s="223" t="str">
        <f t="shared" ca="1" si="54"/>
        <v>-0.219152863058438+1.4774085958184i</v>
      </c>
      <c r="AE138" s="223" t="str">
        <f t="shared" ca="1" si="55"/>
        <v>1.05611650313418+1.05611650313422i</v>
      </c>
      <c r="AF138" s="223" t="str">
        <f t="shared" ca="1" si="56"/>
        <v>1.47740859581841-0.219152863058387i</v>
      </c>
      <c r="AG138" s="223" t="str">
        <f t="shared" ca="1" si="57"/>
        <v>0.704066042826089-1.31721491933702i</v>
      </c>
      <c r="AH138" s="223" t="str">
        <f t="shared" ca="1" si="58"/>
        <v>-0.638585291761829-1.35017515957385i</v>
      </c>
      <c r="AI138" s="223" t="str">
        <f t="shared" ca="1" si="59"/>
        <v>-1.46487567114943-0.291381887665193i</v>
      </c>
      <c r="AJ138" s="223" t="str">
        <f t="shared" ca="1" si="60"/>
        <v>-1.1066655451813+1.00302318392617i</v>
      </c>
      <c r="AK138" s="223" t="str">
        <f t="shared" ca="1" si="61"/>
        <v>0.146395880008849+1.48638231377437i</v>
      </c>
      <c r="AL138" s="223" t="str">
        <f t="shared" ca="1" si="62"/>
        <v>1.28108139298505+0.767850637124363i</v>
      </c>
      <c r="AM138" s="223" t="str">
        <f t="shared" ca="1" si="63"/>
        <v>1.37988270958988-0.571566132796298i</v>
      </c>
      <c r="AN138" s="223" t="str">
        <f t="shared" ca="1" si="64"/>
        <v>0.362908947782671-1.44881373268067i</v>
      </c>
      <c r="AO138" s="223" t="str">
        <f t="shared" ca="1" si="65"/>
        <v>-0.947513494013515-1.15454853299769i</v>
      </c>
      <c r="AP138" s="223" t="str">
        <f t="shared" ca="1" si="66"/>
        <v>-1.49177520654472+0.0732862164617604i</v>
      </c>
      <c r="AQ138" s="223" t="str">
        <f t="shared" ca="1" si="67"/>
        <v>-0.829785411981898+1.24186162934799i</v>
      </c>
      <c r="AR138" s="223" t="str">
        <f t="shared" ca="1" si="68"/>
        <v>-0.829785411981898+1.24186162934799i</v>
      </c>
      <c r="AS138" s="223" t="str">
        <f t="shared" ca="1" si="69"/>
        <v>1.42926147502882+0.433561728457726i</v>
      </c>
      <c r="AT138" s="223" t="str">
        <f t="shared" ca="1" si="70"/>
        <v>1.19965011227148-0.889721161101517i</v>
      </c>
      <c r="AU138" s="223" t="str">
        <f t="shared" ca="1" si="71"/>
        <v>5.21476546475965E-14-1.49357428217843i</v>
      </c>
      <c r="AV138" s="223" t="str">
        <f t="shared" ca="1" si="72"/>
        <v>-1.19965011227151-0.889721161101482i</v>
      </c>
      <c r="AW138" s="223" t="str">
        <f t="shared" ca="1" si="73"/>
        <v>-1.42926147502881+0.433561728457768i</v>
      </c>
      <c r="AX138" s="223" t="str">
        <f t="shared" ca="1" si="74"/>
        <v>-0.503170020953541+1.40626600129507i</v>
      </c>
      <c r="AY138" s="223" t="str">
        <f t="shared" ca="1" si="75"/>
        <v>0.829785411981936+1.24186162934796i</v>
      </c>
      <c r="AZ138" s="223" t="str">
        <f t="shared" ca="1" si="76"/>
        <v>1.49177520654472+0.073286216461711i</v>
      </c>
      <c r="BA138" s="223" t="str">
        <f t="shared" ca="1" si="77"/>
        <v>0.947513494013481-1.15454853299772i</v>
      </c>
      <c r="BB138" s="223" t="str">
        <f t="shared" ca="1" si="78"/>
        <v>-0.362908947782564-1.44881373268069i</v>
      </c>
      <c r="BC138" s="223" t="str">
        <f t="shared" ca="1" si="79"/>
        <v>-1.37988270958989-0.571566132796257i</v>
      </c>
      <c r="BD138" s="223" t="str">
        <f t="shared" ca="1" si="80"/>
        <v>-1.28108139298503+0.767850637124396i</v>
      </c>
      <c r="BE138" s="223" t="str">
        <f t="shared" ca="1" si="81"/>
        <v>-0.146395880008953+1.48638231377436i</v>
      </c>
      <c r="BF138" s="223" t="str">
        <f t="shared" ca="1" si="82"/>
        <v>1.10666554518133+1.00302318392614i</v>
      </c>
      <c r="BG138" s="223" t="str">
        <f t="shared" ca="1" si="83"/>
        <v>1.46487567114942-0.29138188766523i</v>
      </c>
      <c r="BH138" s="223" t="str">
        <f t="shared" ca="1" si="84"/>
        <v>0.638585291761923-1.35017515957381i</v>
      </c>
      <c r="BI138" s="223" t="str">
        <f t="shared" ca="1" si="85"/>
        <v>-0.704066042826123-1.317214919337i</v>
      </c>
      <c r="BJ138" s="223" t="str">
        <f t="shared" ca="1" si="86"/>
        <v>-1.47740859581842-0.219152863058341i</v>
      </c>
      <c r="BK138" s="223" t="str">
        <f t="shared" ca="1" si="87"/>
        <v>-1.05611650313426+1.05611650313414i</v>
      </c>
      <c r="BL138" s="223" t="str">
        <f t="shared" ca="1" si="88"/>
        <v>0.219152863058338+1.47740859581842i</v>
      </c>
      <c r="BM138" s="223" t="str">
        <f t="shared" ca="1" si="89"/>
        <v>1.31721491933699+0.704066042826135i</v>
      </c>
      <c r="BN138" s="223" t="str">
        <f t="shared" ca="1" si="90"/>
        <v>1.35017515957381-0.638585291761911i</v>
      </c>
      <c r="BO138" s="223" t="str">
        <f t="shared" ca="1" si="91"/>
        <v>0.291381887665243-1.46487567114942i</v>
      </c>
      <c r="BP138" s="223" t="str">
        <f t="shared" ca="1" si="92"/>
        <v>-1.00302318392613-1.10666554518134i</v>
      </c>
      <c r="BQ138" s="223" t="str">
        <f t="shared" ca="1" si="93"/>
        <v>-1.48638231377436+0.14639588000895i</v>
      </c>
      <c r="BR138" s="223" t="str">
        <f t="shared" ca="1" si="94"/>
        <v>-0.767850637124406+1.28108139298503i</v>
      </c>
      <c r="BS138" s="223" t="str">
        <f t="shared" ca="1" si="95"/>
        <v>0.571566132796245+1.3798827095899i</v>
      </c>
      <c r="BT138" s="223" t="str">
        <f t="shared" ca="1" si="96"/>
        <v>1.44881373268069+0.362908947782576i</v>
      </c>
      <c r="BU138" s="223" t="str">
        <f t="shared" ca="1" si="97"/>
        <v>1.15454853299763-0.947513494013585i</v>
      </c>
      <c r="BV138" s="223" t="str">
        <f t="shared" ca="1" si="98"/>
        <v>-0.0732862164617085-1.49177520654472i</v>
      </c>
      <c r="BW138" s="223" t="str">
        <f t="shared" ca="1" si="99"/>
        <v>-1.24186162934796-0.829785411981948i</v>
      </c>
      <c r="BX138" s="223" t="str">
        <f t="shared" ca="1" si="100"/>
        <v>-1.40626600129507+0.50317002095354i</v>
      </c>
      <c r="BY138" s="223" t="str">
        <f t="shared" ca="1" si="101"/>
        <v>-0.433561728457775+1.42926147502881i</v>
      </c>
      <c r="BZ138" s="223" t="str">
        <f t="shared" ca="1" si="102"/>
        <v>0.889721161101471+1.19965011227152i</v>
      </c>
      <c r="CA138" s="223" t="str">
        <f t="shared" ca="1" si="103"/>
        <v>1.49357428217843-4.42794606176054E-14i</v>
      </c>
      <c r="CB138" s="223" t="str">
        <f t="shared" ca="1" si="104"/>
        <v>0.889721161101528-1.19965011227147i</v>
      </c>
      <c r="CC138" s="223" t="str">
        <f t="shared" ca="1" si="105"/>
        <v>-0.433561728457718-1.42926147502882i</v>
      </c>
      <c r="CD138" s="223" t="str">
        <f t="shared" ca="1" si="106"/>
        <v>-1.4062660012951-0.503170020953456i</v>
      </c>
      <c r="CE138" s="223" t="str">
        <f t="shared" ca="1" si="107"/>
        <v>-1.24186162934791+0.829785411982021i</v>
      </c>
      <c r="CF138" s="223" t="str">
        <f t="shared" ca="1" si="108"/>
        <v>-0.0732862164617789+1.49177520654472i</v>
      </c>
      <c r="CG138" s="223" t="str">
        <f t="shared" ca="1" si="109"/>
        <v>1.15454853299769+0.947513494013518i</v>
      </c>
      <c r="CH138" s="223" t="str">
        <f t="shared" ca="1" si="110"/>
        <v>1.44881373268067-0.362908947782663i</v>
      </c>
      <c r="CI138" s="223" t="str">
        <f t="shared" ca="1" si="111"/>
        <v>0.57156613279631-1.37988270958987i</v>
      </c>
      <c r="CJ138" s="223" t="str">
        <f t="shared" ca="1" si="112"/>
        <v>-0.767850637124347-1.28108139298506i</v>
      </c>
      <c r="CK138" s="223" t="str">
        <f t="shared" ca="1" si="113"/>
        <v>-1.48638231377437-0.146395880008851i</v>
      </c>
      <c r="CL138" s="223" t="str">
        <f t="shared" ca="1" si="114"/>
        <v>-1.00302318392617+1.1066655451813i</v>
      </c>
      <c r="CM138" s="223" t="str">
        <f t="shared" ca="1" si="115"/>
        <v>0.291381887665185+1.46487567114943i</v>
      </c>
      <c r="CN138" s="223" t="str">
        <f t="shared" ca="1" si="116"/>
        <v>1.35017515957384+0.638585291761841i</v>
      </c>
      <c r="CO138" s="223" t="str">
        <f t="shared" ca="1" si="117"/>
        <v>1.31721491933703-0.704066042826073i</v>
      </c>
      <c r="CP138" s="223" t="str">
        <f t="shared" ca="1" si="118"/>
        <v>0.219152863058387-1.47740859581841i</v>
      </c>
      <c r="CQ138" s="223" t="str">
        <f t="shared" ca="1" si="119"/>
        <v>-1.05611650313421-1.05611650313418i</v>
      </c>
      <c r="CR138" s="223" t="str">
        <f t="shared" ca="1" si="120"/>
        <v>-1.4774085958184+0.219152863058427i</v>
      </c>
      <c r="CS138" s="223" t="str">
        <f t="shared" ca="1" si="121"/>
        <v>-0.704066042826185+1.31721491933697i</v>
      </c>
      <c r="CT138" s="223" t="str">
        <f t="shared" ca="1" si="122"/>
        <v>0.638585291761859+1.35017515957384i</v>
      </c>
      <c r="CU138" s="223" t="str">
        <f t="shared" ca="1" si="123"/>
        <v>1.46487567114944+0.291381887665143i</v>
      </c>
      <c r="CV138" s="223" t="str">
        <f t="shared" ca="1" si="124"/>
        <v>1.10666554518137-1.00302318392609i</v>
      </c>
      <c r="CW138" s="223" t="str">
        <f t="shared" ca="1" si="125"/>
        <v>-0.146395880008893-1.48638231377437i</v>
      </c>
      <c r="CX138" s="223" t="str">
        <f t="shared" ca="1" si="126"/>
        <v>-1.28108139298507-0.767850637124329i</v>
      </c>
      <c r="CY138" s="223" t="str">
        <f t="shared" ca="1" si="127"/>
        <v>-1.37988270958992+0.571566132796192i</v>
      </c>
      <c r="CZ138" s="223" t="str">
        <f t="shared" ca="1" si="128"/>
        <v>-0.362908947782623+1.44881373268068i</v>
      </c>
      <c r="DA138" s="223" t="str">
        <f t="shared" ca="1" si="129"/>
        <v>0.947513494013549+1.15454853299766i</v>
      </c>
      <c r="DB138" s="223" t="str">
        <f t="shared" ca="1" si="130"/>
        <v>1.49177520654471-0.0732862164617994i</v>
      </c>
      <c r="DC138" s="223" t="str">
        <f t="shared" ca="1" si="131"/>
        <v>0.829785411981994-1.24186162934793i</v>
      </c>
      <c r="DD138" s="223" t="str">
        <f t="shared" ca="1" si="132"/>
        <v>-0.503170020953476-1.40626600129509i</v>
      </c>
      <c r="DE138" s="223" t="str">
        <f t="shared" ca="1" si="133"/>
        <v>-1.42926147502883-0.433561728457678i</v>
      </c>
      <c r="DF138" s="223" t="str">
        <f t="shared" ca="1" si="134"/>
        <v>-1.19965011227154+0.889721161101434i</v>
      </c>
      <c r="DG138" s="223" t="str">
        <f t="shared" ca="1" si="135"/>
        <v>-1.31744358125911E-14+1.49357428217843i</v>
      </c>
      <c r="DH138" s="223" t="str">
        <f t="shared" ca="1" si="136"/>
        <v>1.19965011227153+0.889721161101455i</v>
      </c>
      <c r="DI138" s="223" t="str">
        <f t="shared" ca="1" si="137"/>
        <v>1.42926147502884-0.433561728457673i</v>
      </c>
      <c r="DJ138" s="223" t="str">
        <f t="shared" ca="1" si="138"/>
        <v>0.503170020953499-1.40626600129508i</v>
      </c>
      <c r="DK138" s="223" t="str">
        <f t="shared" ca="1" si="139"/>
        <v>-0.829785411981973-1.24186162934794i</v>
      </c>
      <c r="DL138" s="223" t="str">
        <f t="shared" ca="1" si="140"/>
        <v>-1.49177520654472-0.0732862164616774i</v>
      </c>
      <c r="DM138" s="223" t="str">
        <f t="shared" ca="1" si="141"/>
        <v>-0.94751349401357+1.15454853299764i</v>
      </c>
      <c r="DN138" s="223" t="str">
        <f t="shared" ca="1" si="142"/>
        <v>0.362908947782617+1.44881373268068i</v>
      </c>
      <c r="DO138" s="223" t="str">
        <f t="shared" ca="1" si="143"/>
        <v>1.37988270958991+0.571566132796216i</v>
      </c>
      <c r="DP138" s="223" t="str">
        <f t="shared" ca="1" si="144"/>
        <v>1.28108139298509-0.767850637124306i</v>
      </c>
      <c r="DQ138" s="223" t="str">
        <f t="shared" ca="1" si="145"/>
        <v>0.146395880008919-1.48638231377436i</v>
      </c>
      <c r="DR138" s="223" t="str">
        <f t="shared" ca="1" si="146"/>
        <v>-1.10666554518135-1.00302318392611i</v>
      </c>
      <c r="DS138" s="223" t="str">
        <f t="shared" ca="1" si="147"/>
        <v>-1.46487567114935+0.291381887665576i</v>
      </c>
      <c r="DT138" s="223" t="str">
        <f t="shared" ca="1" si="148"/>
        <v>-0.638585291762152+1.3501751595737i</v>
      </c>
      <c r="DU138" s="223" t="str">
        <f t="shared" ca="1" si="149"/>
        <v>0.704066042826555+1.31721491933677i</v>
      </c>
      <c r="DV138" s="223" t="str">
        <f t="shared" ca="1" si="150"/>
        <v>1.47740859581838+0.219152863058601i</v>
      </c>
      <c r="DW138" s="223" t="str">
        <f t="shared" ca="1" si="151"/>
        <v>1.0561165031338-1.0561165031346i</v>
      </c>
      <c r="DX138" s="223" t="str">
        <f t="shared" ca="1" si="152"/>
        <v>-0.219152863058235-1.47740859581843i</v>
      </c>
      <c r="DY138" s="223" t="str">
        <f t="shared" ca="1" si="153"/>
        <v>-1.31721491933729-0.704066042825571i</v>
      </c>
      <c r="DZ138" s="223" t="str">
        <f t="shared" ca="1" si="154"/>
        <v>-1.35017515957386+0.638585291761817i</v>
      </c>
      <c r="EA138" s="223" t="str">
        <f t="shared" ca="1" si="155"/>
        <v>-0.291381887664482+1.46487567114957i</v>
      </c>
      <c r="EB138" s="223" t="str">
        <f t="shared" ca="1" si="156"/>
        <v>1.00302318392617+1.1066655451813i</v>
      </c>
      <c r="EC138" s="223" t="str">
        <f t="shared" ca="1" si="157"/>
        <v>1.48638231377443-0.146395880008255i</v>
      </c>
      <c r="ED138" s="223" t="str">
        <f t="shared" ca="1" si="158"/>
        <v>0.767850637124242-1.28108139298512i</v>
      </c>
      <c r="EE138" s="223" t="str">
        <f t="shared" ca="1" si="159"/>
        <v>-0.571566132795737-1.37988270959011i</v>
      </c>
      <c r="EF138" s="223" t="str">
        <f t="shared" ca="1" si="160"/>
        <v>-1.44881373268073-0.3629089477824i</v>
      </c>
      <c r="EG138" s="223" t="str">
        <f t="shared" ca="1" si="161"/>
        <v>-1.15454853299798+0.947513494013152i</v>
      </c>
      <c r="EH138" s="223" t="str">
        <f t="shared" ca="1" si="162"/>
        <v>0.0732862164620494+1.4917752065447i</v>
      </c>
      <c r="EI138" s="223" t="str">
        <f t="shared" ca="1" si="163"/>
        <v>1.24186162934773+0.829785411982281i</v>
      </c>
      <c r="EJ138" s="223" t="str">
        <f t="shared" ca="1" si="164"/>
        <v>1.40626600129496-0.50317002095385i</v>
      </c>
      <c r="EK138" s="223" t="str">
        <f t="shared" ca="1" si="165"/>
        <v>0.433561728458027-1.42926147502873i</v>
      </c>
      <c r="EL138" s="223" t="str">
        <f t="shared" ca="1" si="166"/>
        <v>-0.889721161101873-1.19965011227122i</v>
      </c>
      <c r="EM138" s="223" t="str">
        <f t="shared" ca="1" si="167"/>
        <v>-1.49357428217843-2.08590618590386E-13i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-0.0200810919470038-0.141230561209695i</v>
      </c>
      <c r="G139" s="229" t="str">
        <f t="shared" si="178"/>
        <v>-2.09480690279567+3.72674553291477i</v>
      </c>
      <c r="H139" s="229" t="str">
        <f t="shared" si="179"/>
        <v>0.00258633742744339-0.0219514594050752i</v>
      </c>
      <c r="I139" s="229" t="str">
        <f t="shared" si="174"/>
        <v>-0.0253811806135507+0.0378631489743185i</v>
      </c>
      <c r="J139" s="255" t="str">
        <f ca="1">IMPRODUCT(1/N_FFT2,BB100)</f>
        <v>0.0259329271738073+0.000179909346804477i</v>
      </c>
      <c r="K139" s="254" t="str">
        <f t="shared" ca="1" si="175"/>
        <v>-0.00066502024283639+0.000977335973296708i</v>
      </c>
      <c r="N139" s="246">
        <f t="shared" ca="1" si="176"/>
        <v>5.5066413312824132</v>
      </c>
      <c r="O139" s="223">
        <f t="shared" ca="1" si="39"/>
        <v>-1.4933586687175873</v>
      </c>
      <c r="P139" s="223" t="str">
        <f t="shared" ca="1" si="40"/>
        <v>-0.859888154172435+1.22094736813177i</v>
      </c>
      <c r="Q139" s="223" t="str">
        <f t="shared" ca="1" si="41"/>
        <v>0.503097382966269+1.40606299172066i</v>
      </c>
      <c r="R139" s="223" t="str">
        <f t="shared" ca="1" si="42"/>
        <v>1.43926334255815+0.398297808432712i</v>
      </c>
      <c r="S139" s="223" t="str">
        <f t="shared" ca="1" si="43"/>
        <v>1.15438186153856-0.947376710281999i</v>
      </c>
      <c r="T139" s="223" t="str">
        <f t="shared" ca="1" si="44"/>
        <v>-0.109858278761989-1.48931234871044i</v>
      </c>
      <c r="U139" s="223" t="str">
        <f t="shared" ca="1" si="45"/>
        <v>-1.28089645515099-0.76773978965245i</v>
      </c>
      <c r="V139" s="223" t="str">
        <f t="shared" ca="1" si="46"/>
        <v>-1.36524306370606+0.605170629191856i</v>
      </c>
      <c r="W139" s="223" t="str">
        <f t="shared" ca="1" si="47"/>
        <v>-0.291339823565693+1.46466420064077i</v>
      </c>
      <c r="X139" s="223" t="str">
        <f t="shared" ca="1" si="48"/>
        <v>1.02973134991534+1.081560659619i</v>
      </c>
      <c r="Y139" s="223" t="str">
        <f t="shared" ca="1" si="49"/>
        <v>1.47719531604771-0.219121225992958i</v>
      </c>
      <c r="Z139" s="223" t="str">
        <f t="shared" ca="1" si="50"/>
        <v>0.671430976693402-1.3339042532995i</v>
      </c>
      <c r="AA139" s="223" t="str">
        <f t="shared" ca="1" si="51"/>
        <v>-0.703964403344313-1.31702476524098i</v>
      </c>
      <c r="AB139" s="223" t="str">
        <f t="shared" ca="1" si="52"/>
        <v>-1.48212791651778-0.182803042952355i</v>
      </c>
      <c r="AC139" s="223" t="str">
        <f t="shared" ca="1" si="53"/>
        <v>-1.00287838677568+1.10650578614492i</v>
      </c>
      <c r="AD139" s="223" t="str">
        <f t="shared" ca="1" si="54"/>
        <v>0.327196736315033+1.45707323397925i</v>
      </c>
      <c r="AE139" s="223" t="str">
        <f t="shared" ca="1" si="55"/>
        <v>1.37968350872646+0.571483621097064i</v>
      </c>
      <c r="AF139" s="223" t="str">
        <f t="shared" ca="1" si="56"/>
        <v>1.2616693954626-0.798943333401694i</v>
      </c>
      <c r="AG139" s="223" t="str">
        <f t="shared" ca="1" si="57"/>
        <v>0.0732756368106936-1.49155985279973i</v>
      </c>
      <c r="AH139" s="223" t="str">
        <f t="shared" ca="1" si="58"/>
        <v>-1.17728397164877-0.918761429062446i</v>
      </c>
      <c r="AI139" s="223" t="str">
        <f t="shared" ca="1" si="59"/>
        <v>-1.42905514581121+0.433499139173836i</v>
      </c>
      <c r="AJ139" s="223" t="str">
        <f t="shared" ca="1" si="60"/>
        <v>-0.468439346243166+1.41798613968023i</v>
      </c>
      <c r="AK139" s="223" t="str">
        <f t="shared" ca="1" si="61"/>
        <v>0.889592720312835+1.19947692991586i</v>
      </c>
      <c r="AL139" s="223" t="str">
        <f t="shared" ca="1" si="62"/>
        <v>1.49290889700671-0.0366488563556359i</v>
      </c>
      <c r="AM139" s="223" t="str">
        <f t="shared" ca="1" si="63"/>
        <v>0.829665623561225-1.24168235330729i</v>
      </c>
      <c r="AN139" s="223" t="str">
        <f t="shared" ca="1" si="64"/>
        <v>-0.537452372637953-1.39329288399094i</v>
      </c>
      <c r="AO139" s="223" t="str">
        <f t="shared" ca="1" si="65"/>
        <v>-1.44860458088504-0.362856557985162i</v>
      </c>
      <c r="AP139" s="223" t="str">
        <f t="shared" ca="1" si="66"/>
        <v>-1.13078439496009+0.975421327195954i</v>
      </c>
      <c r="AQ139" s="223" t="str">
        <f t="shared" ca="1" si="67"/>
        <v>0.146374746194021+1.48616773855127i</v>
      </c>
      <c r="AR139" s="223" t="str">
        <f t="shared" ca="1" si="68"/>
        <v>0.146374746194021+1.48616773855127i</v>
      </c>
      <c r="AS139" s="223" t="str">
        <f t="shared" ca="1" si="69"/>
        <v>1.34998024731378-0.638493105128464i</v>
      </c>
      <c r="AT139" s="223" t="str">
        <f t="shared" ca="1" si="70"/>
        <v>0.25530741860059-1.47137290835514i</v>
      </c>
      <c r="AU139" s="223" t="str">
        <f t="shared" ca="1" si="71"/>
        <v>-1.05596404139394-1.0559640413939i</v>
      </c>
      <c r="AV139" s="223" t="str">
        <f t="shared" ca="1" si="72"/>
        <v>-1.47137290835516+0.25530741860049i</v>
      </c>
      <c r="AW139" s="223" t="str">
        <f t="shared" ca="1" si="73"/>
        <v>-0.638493105128426+1.3499802473138i</v>
      </c>
      <c r="AX139" s="223" t="str">
        <f t="shared" ca="1" si="74"/>
        <v>0.736073788161573+1.2993519507106i</v>
      </c>
      <c r="AY139" s="223" t="str">
        <f t="shared" ca="1" si="75"/>
        <v>1.48616773855126+0.146374746194122i</v>
      </c>
      <c r="AZ139" s="223" t="str">
        <f t="shared" ca="1" si="76"/>
        <v>0.975421327195918-1.13078439496012i</v>
      </c>
      <c r="BA139" s="223" t="str">
        <f t="shared" ca="1" si="77"/>
        <v>-0.362856557985059-1.44860458088507i</v>
      </c>
      <c r="BB139" s="223" t="str">
        <f t="shared" ca="1" si="78"/>
        <v>-1.39329288399096-0.537452372637905i</v>
      </c>
      <c r="BC139" s="223" t="str">
        <f t="shared" ca="1" si="79"/>
        <v>-1.24168235330726+0.829665623561268i</v>
      </c>
      <c r="BD139" s="223" t="str">
        <f t="shared" ca="1" si="80"/>
        <v>-0.0366488563557374+1.49290889700671i</v>
      </c>
      <c r="BE139" s="223" t="str">
        <f t="shared" ca="1" si="81"/>
        <v>1.19947692991589+0.889592720312797i</v>
      </c>
      <c r="BF139" s="223" t="str">
        <f t="shared" ca="1" si="82"/>
        <v>1.41798613968026-0.468439346243063i</v>
      </c>
      <c r="BG139" s="223" t="str">
        <f t="shared" ca="1" si="83"/>
        <v>0.433499139173786-1.42905514581123i</v>
      </c>
      <c r="BH139" s="223" t="str">
        <f t="shared" ca="1" si="84"/>
        <v>-0.918761429062483-1.17728397164874i</v>
      </c>
      <c r="BI139" s="223" t="str">
        <f t="shared" ca="1" si="85"/>
        <v>-1.49155985279974+0.0732756368105921i</v>
      </c>
      <c r="BJ139" s="223" t="str">
        <f t="shared" ca="1" si="86"/>
        <v>-0.798943333401658+1.26166939546262i</v>
      </c>
      <c r="BK139" s="223" t="str">
        <f t="shared" ca="1" si="87"/>
        <v>0.571483621096976+1.37968350872649i</v>
      </c>
      <c r="BL139" s="223" t="str">
        <f t="shared" ca="1" si="88"/>
        <v>1.45707323397926+0.327196736314983i</v>
      </c>
      <c r="BM139" s="223" t="str">
        <f t="shared" ca="1" si="89"/>
        <v>1.10650578614489-1.00287838677571i</v>
      </c>
      <c r="BN139" s="223" t="str">
        <f t="shared" ca="1" si="90"/>
        <v>-0.182803042952252-1.48212791651779i</v>
      </c>
      <c r="BO139" s="223" t="str">
        <f t="shared" ca="1" si="91"/>
        <v>-1.317024765241-0.703964403344272i</v>
      </c>
      <c r="BP139" s="223" t="str">
        <f t="shared" ca="1" si="92"/>
        <v>-1.33390425329955+0.671430976693315i</v>
      </c>
      <c r="BQ139" s="223" t="str">
        <f t="shared" ca="1" si="93"/>
        <v>-0.219121225992909+1.47719531604772i</v>
      </c>
      <c r="BR139" s="223" t="str">
        <f t="shared" ca="1" si="94"/>
        <v>1.08156065961899+1.02973134991535i</v>
      </c>
      <c r="BS139" s="223" t="str">
        <f t="shared" ca="1" si="95"/>
        <v>1.46466420064079-0.291339823565619i</v>
      </c>
      <c r="BT139" s="223" t="str">
        <f t="shared" ca="1" si="96"/>
        <v>0.605170629191835-1.36524306370606i</v>
      </c>
      <c r="BU139" s="223" t="str">
        <f t="shared" ca="1" si="97"/>
        <v>-0.767739789652416-1.28089645515101i</v>
      </c>
      <c r="BV139" s="223" t="str">
        <f t="shared" ca="1" si="98"/>
        <v>-1.48931234871045-0.109858278761941i</v>
      </c>
      <c r="BW139" s="223" t="str">
        <f t="shared" ca="1" si="99"/>
        <v>-0.947376710282009+1.15438186153855i</v>
      </c>
      <c r="BX139" s="223" t="str">
        <f t="shared" ca="1" si="100"/>
        <v>0.398297808432639+1.43926334255817i</v>
      </c>
      <c r="BY139" s="223" t="str">
        <f t="shared" ca="1" si="101"/>
        <v>1.40606299172067+0.503097382966248i</v>
      </c>
      <c r="BZ139" s="223" t="str">
        <f t="shared" ca="1" si="102"/>
        <v>1.22094736813179-0.859888154172402i</v>
      </c>
      <c r="CA139" s="223" t="str">
        <f t="shared" ca="1" si="103"/>
        <v>-4.68343269843013E-14-1.49335866871759i</v>
      </c>
      <c r="CB139" s="223" t="str">
        <f t="shared" ca="1" si="104"/>
        <v>-1.22094736813176-0.859888154172448i</v>
      </c>
      <c r="CC139" s="223" t="str">
        <f t="shared" ca="1" si="105"/>
        <v>-1.40606299172069+0.503097382966196i</v>
      </c>
      <c r="CD139" s="223" t="str">
        <f t="shared" ca="1" si="106"/>
        <v>-0.398297808432701+1.43926334255815i</v>
      </c>
      <c r="CE139" s="223" t="str">
        <f t="shared" ca="1" si="107"/>
        <v>0.947376710281959+1.15438186153859i</v>
      </c>
      <c r="CF139" s="223" t="str">
        <f t="shared" ca="1" si="108"/>
        <v>1.48931234871044-0.109858278762045i</v>
      </c>
      <c r="CG139" s="223" t="str">
        <f t="shared" ca="1" si="109"/>
        <v>0.767739789652453-1.28089645515099i</v>
      </c>
      <c r="CH139" s="223" t="str">
        <f t="shared" ca="1" si="110"/>
        <v>-0.605170629191795-1.36524306370608i</v>
      </c>
      <c r="CI139" s="223" t="str">
        <f t="shared" ca="1" si="111"/>
        <v>-1.46466420064078-0.291339823565672i</v>
      </c>
      <c r="CJ139" s="223" t="str">
        <f t="shared" ca="1" si="112"/>
        <v>-1.08156065961903+1.02973134991531i</v>
      </c>
      <c r="CK139" s="223" t="str">
        <f t="shared" ca="1" si="113"/>
        <v>0.219121225993001+1.47719531604771i</v>
      </c>
      <c r="CL139" s="223" t="str">
        <f t="shared" ca="1" si="114"/>
        <v>1.33390425329952+0.671430976693365i</v>
      </c>
      <c r="CM139" s="223" t="str">
        <f t="shared" ca="1" si="115"/>
        <v>1.31702476524103-0.703964403344216i</v>
      </c>
      <c r="CN139" s="223" t="str">
        <f t="shared" ca="1" si="116"/>
        <v>0.182803042952316-1.48212791651778i</v>
      </c>
      <c r="CO139" s="223" t="str">
        <f t="shared" ca="1" si="117"/>
        <v>-1.10650578614486-1.00287838677574i</v>
      </c>
      <c r="CP139" s="223" t="str">
        <f t="shared" ca="1" si="118"/>
        <v>-1.45707323397924+0.327196736315085i</v>
      </c>
      <c r="CQ139" s="223" t="str">
        <f t="shared" ca="1" si="119"/>
        <v>-0.571483621097017+1.37968350872648i</v>
      </c>
      <c r="CR139" s="223" t="str">
        <f t="shared" ca="1" si="120"/>
        <v>0.798943333401612+1.26166939546265i</v>
      </c>
      <c r="CS139" s="223" t="str">
        <f t="shared" ca="1" si="121"/>
        <v>1.49155985279973+0.0732756368106469i</v>
      </c>
      <c r="CT139" s="223" t="str">
        <f t="shared" ca="1" si="122"/>
        <v>0.918761429062526-1.17728397164871i</v>
      </c>
      <c r="CU139" s="223" t="str">
        <f t="shared" ca="1" si="123"/>
        <v>-0.433499139173875-1.4290551458112i</v>
      </c>
      <c r="CV139" s="223" t="str">
        <f t="shared" ca="1" si="124"/>
        <v>-1.41798613968024-0.468439346243126i</v>
      </c>
      <c r="CW139" s="223" t="str">
        <f t="shared" ca="1" si="125"/>
        <v>-1.19947692991584+0.889592720312865i</v>
      </c>
      <c r="CX139" s="223" t="str">
        <f t="shared" ca="1" si="126"/>
        <v>0.0366488563556932+1.49290889700671i</v>
      </c>
      <c r="CY139" s="223" t="str">
        <f t="shared" ca="1" si="127"/>
        <v>1.24168235330724+0.829665623561305i</v>
      </c>
      <c r="CZ139" s="223" t="str">
        <f t="shared" ca="1" si="128"/>
        <v>1.39329288399092-0.537452372638002i</v>
      </c>
      <c r="DA139" s="223" t="str">
        <f t="shared" ca="1" si="129"/>
        <v>0.362856557985112-1.44860458088505i</v>
      </c>
      <c r="DB139" s="223" t="str">
        <f t="shared" ca="1" si="130"/>
        <v>-0.975421327195876-1.13078439496015i</v>
      </c>
      <c r="DC139" s="223" t="str">
        <f t="shared" ca="1" si="131"/>
        <v>-1.48616773855127+0.146374746194068i</v>
      </c>
      <c r="DD139" s="223" t="str">
        <f t="shared" ca="1" si="132"/>
        <v>-0.736073788161621+1.29935195071057i</v>
      </c>
      <c r="DE139" s="223" t="str">
        <f t="shared" ca="1" si="133"/>
        <v>0.638493105128501+1.34998024731376i</v>
      </c>
      <c r="DF139" s="223" t="str">
        <f t="shared" ca="1" si="134"/>
        <v>1.47137290835515+0.255307418600554i</v>
      </c>
      <c r="DG139" s="223" t="str">
        <f t="shared" ca="1" si="135"/>
        <v>1.05596404139397-1.05596404139387i</v>
      </c>
      <c r="DH139" s="223" t="str">
        <f t="shared" ca="1" si="136"/>
        <v>-0.255307418600547-1.47137290835515i</v>
      </c>
      <c r="DI139" s="223" t="str">
        <f t="shared" ca="1" si="137"/>
        <v>-1.34998024731376-0.638493105128508i</v>
      </c>
      <c r="DJ139" s="223" t="str">
        <f t="shared" ca="1" si="138"/>
        <v>-1.29935195071058+0.736073788161613i</v>
      </c>
      <c r="DK139" s="223" t="str">
        <f t="shared" ca="1" si="139"/>
        <v>-0.146374746194076+1.48616773855127i</v>
      </c>
      <c r="DL139" s="223" t="str">
        <f t="shared" ca="1" si="140"/>
        <v>1.13078439496015+0.975421327195882i</v>
      </c>
      <c r="DM139" s="223" t="str">
        <f t="shared" ca="1" si="141"/>
        <v>1.44860458088506-0.362856557985104i</v>
      </c>
      <c r="DN139" s="223" t="str">
        <f t="shared" ca="1" si="142"/>
        <v>0.537452372638009-1.39329288399092i</v>
      </c>
      <c r="DO139" s="223" t="str">
        <f t="shared" ca="1" si="143"/>
        <v>-0.829665623561298-1.24168235330724i</v>
      </c>
      <c r="DP139" s="223" t="str">
        <f t="shared" ca="1" si="144"/>
        <v>-1.4929088970067-0.0366488563559983i</v>
      </c>
      <c r="DQ139" s="223" t="str">
        <f t="shared" ca="1" si="145"/>
        <v>-0.889592720312632+1.19947692991601i</v>
      </c>
      <c r="DR139" s="223" t="str">
        <f t="shared" ca="1" si="146"/>
        <v>0.468439346242414+1.41798613968048i</v>
      </c>
      <c r="DS139" s="223" t="str">
        <f t="shared" ca="1" si="147"/>
        <v>1.42905514581116+0.433499139174026i</v>
      </c>
      <c r="DT139" s="223" t="str">
        <f t="shared" ca="1" si="148"/>
        <v>1.17728397164853-0.918761429062755i</v>
      </c>
      <c r="DU139" s="223" t="str">
        <f t="shared" ca="1" si="149"/>
        <v>-0.0732756368100454-1.49155985279976i</v>
      </c>
      <c r="DV139" s="223" t="str">
        <f t="shared" ca="1" si="150"/>
        <v>-1.26166939546256-0.798943333401745i</v>
      </c>
      <c r="DW139" s="223" t="str">
        <f t="shared" ca="1" si="151"/>
        <v>-1.37968350872631+0.571483621097421i</v>
      </c>
      <c r="DX139" s="223" t="str">
        <f t="shared" ca="1" si="152"/>
        <v>-0.327196736315529+1.45707323397914i</v>
      </c>
      <c r="DY139" s="223" t="str">
        <f t="shared" ca="1" si="153"/>
        <v>1.00287838677575+1.10650578614485i</v>
      </c>
      <c r="DZ139" s="223" t="str">
        <f t="shared" ca="1" si="154"/>
        <v>1.48212791651771-0.182803042952899i</v>
      </c>
      <c r="EA139" s="223" t="str">
        <f t="shared" ca="1" si="155"/>
        <v>0.703964403344616-1.31702476524081i</v>
      </c>
      <c r="EB139" s="223" t="str">
        <f t="shared" ca="1" si="156"/>
        <v>-0.67143097669349-1.33390425329946i</v>
      </c>
      <c r="EC139" s="223" t="str">
        <f t="shared" ca="1" si="157"/>
        <v>-1.47719531604782-0.219121225992274i</v>
      </c>
      <c r="ED139" s="223" t="str">
        <f t="shared" ca="1" si="158"/>
        <v>-1.02973134991554+1.08156065961882i</v>
      </c>
      <c r="EE139" s="223" t="str">
        <f t="shared" ca="1" si="159"/>
        <v>0.291339823565956+1.46466420064072i</v>
      </c>
      <c r="EF139" s="223" t="str">
        <f t="shared" ca="1" si="160"/>
        <v>1.36524306370578+0.605170629192482i</v>
      </c>
      <c r="EG139" s="223" t="str">
        <f t="shared" ca="1" si="161"/>
        <v>1.28089645515107-0.76773978965232i</v>
      </c>
      <c r="EH139" s="223" t="str">
        <f t="shared" ca="1" si="162"/>
        <v>0.109858278761587-1.48931234871047i</v>
      </c>
      <c r="EI139" s="223" t="str">
        <f t="shared" ca="1" si="163"/>
        <v>-1.15438186153819-0.947376710282441i</v>
      </c>
      <c r="EJ139" s="223" t="str">
        <f t="shared" ca="1" si="164"/>
        <v>-1.43926334255816+0.398297808432694i</v>
      </c>
      <c r="EK139" s="223" t="str">
        <f t="shared" ca="1" si="165"/>
        <v>-0.503097382965785+1.40606299172083i</v>
      </c>
      <c r="EL139" s="223" t="str">
        <f t="shared" ca="1" si="166"/>
        <v>0.859888154172076+1.22094736813202i</v>
      </c>
      <c r="EM139" s="223" t="str">
        <f t="shared" ca="1" si="167"/>
        <v>1.49335866871759-9.36686539686027E-14i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-0.0201988047348115-0.137402961994401i</v>
      </c>
      <c r="G140" s="229" t="str">
        <f t="shared" si="178"/>
        <v>-1.99719472135553+3.69206460369395i</v>
      </c>
      <c r="H140" s="229" t="str">
        <f t="shared" si="179"/>
        <v>0.00255664457315938-0.0214032727257169i</v>
      </c>
      <c r="I140" s="229" t="str">
        <f t="shared" si="174"/>
        <v>-0.0222183580250102+0.0374991145310908i</v>
      </c>
      <c r="J140" s="255" t="str">
        <f ca="1">IMPRODUCT(1/N_FFT2,BC100)</f>
        <v>0.0062040213340625-2.98426094492987E-06i</v>
      </c>
      <c r="K140" s="254" t="str">
        <f t="shared" ca="1" si="175"/>
        <v>-0.000137731260052037+0.000232711611937455i</v>
      </c>
      <c r="N140" s="246">
        <f t="shared" ca="1" si="176"/>
        <v>5.5068765510981876</v>
      </c>
      <c r="O140" s="223">
        <f t="shared" ca="1" si="39"/>
        <v>-1.4931234489018119</v>
      </c>
      <c r="P140" s="223" t="str">
        <f t="shared" ca="1" si="40"/>
        <v>-0.829534942433413+1.24148677517823i</v>
      </c>
      <c r="Q140" s="223" t="str">
        <f t="shared" ca="1" si="41"/>
        <v>0.571393606370545+1.37946619395305i</v>
      </c>
      <c r="R140" s="223" t="str">
        <f t="shared" ca="1" si="42"/>
        <v>1.4644335005078+0.291293934456088i</v>
      </c>
      <c r="S140" s="223" t="str">
        <f t="shared" ca="1" si="43"/>
        <v>1.05579771586712-1.05579771586711i</v>
      </c>
      <c r="T140" s="223" t="str">
        <f t="shared" ca="1" si="44"/>
        <v>-0.291293934456085-1.4644335005078i</v>
      </c>
      <c r="U140" s="223" t="str">
        <f t="shared" ca="1" si="45"/>
        <v>-1.37946619395305-0.571393606370549i</v>
      </c>
      <c r="V140" s="223" t="str">
        <f t="shared" ca="1" si="46"/>
        <v>-1.24148677517823+0.829534942433408i</v>
      </c>
      <c r="W140" s="223" t="str">
        <f t="shared" ca="1" si="47"/>
        <v>-4.43580454739091E-15+1.49312344890181i</v>
      </c>
      <c r="X140" s="223" t="str">
        <f t="shared" ca="1" si="48"/>
        <v>1.24148677517823+0.829534942433416i</v>
      </c>
      <c r="Y140" s="223" t="str">
        <f t="shared" ca="1" si="49"/>
        <v>1.37946619395305-0.571393606370542i</v>
      </c>
      <c r="Z140" s="223" t="str">
        <f t="shared" ca="1" si="50"/>
        <v>0.291293934456107-1.4644335005078i</v>
      </c>
      <c r="AA140" s="223" t="str">
        <f t="shared" ca="1" si="51"/>
        <v>-1.05579771586709-1.05579771586714i</v>
      </c>
      <c r="AB140" s="223" t="str">
        <f t="shared" ca="1" si="52"/>
        <v>-1.46443350050781+0.291293934456035i</v>
      </c>
      <c r="AC140" s="223" t="str">
        <f t="shared" ca="1" si="53"/>
        <v>-0.571393606370609+1.37946619395302i</v>
      </c>
      <c r="AD140" s="223" t="str">
        <f t="shared" ca="1" si="54"/>
        <v>0.829534942433465+1.24148677517819i</v>
      </c>
      <c r="AE140" s="223" t="str">
        <f t="shared" ca="1" si="55"/>
        <v>1.49312344890181-4.94794320167818E-14i</v>
      </c>
      <c r="AF140" s="223" t="str">
        <f t="shared" ca="1" si="56"/>
        <v>0.829534942433382-1.24148677517825i</v>
      </c>
      <c r="AG140" s="223" t="str">
        <f t="shared" ca="1" si="57"/>
        <v>-0.571393606370566-1.37946619395304i</v>
      </c>
      <c r="AH140" s="223" t="str">
        <f t="shared" ca="1" si="58"/>
        <v>-1.4644335005078-0.291293934456082i</v>
      </c>
      <c r="AI140" s="223" t="str">
        <f t="shared" ca="1" si="59"/>
        <v>-1.05579771586712+1.05579771586711i</v>
      </c>
      <c r="AJ140" s="223" t="str">
        <f t="shared" ca="1" si="60"/>
        <v>0.291293934456061+1.46443350050781i</v>
      </c>
      <c r="AK140" s="223" t="str">
        <f t="shared" ca="1" si="61"/>
        <v>1.37946619395303+0.571393606370585i</v>
      </c>
      <c r="AL140" s="223" t="str">
        <f t="shared" ca="1" si="62"/>
        <v>1.24148677517826-0.829534942433364i</v>
      </c>
      <c r="AM140" s="223" t="str">
        <f t="shared" ca="1" si="63"/>
        <v>7.29846147789992E-14-1.49312344890181i</v>
      </c>
      <c r="AN140" s="223" t="str">
        <f t="shared" ca="1" si="64"/>
        <v>-1.24148677517826-0.829534942433362i</v>
      </c>
      <c r="AO140" s="223" t="str">
        <f t="shared" ca="1" si="65"/>
        <v>-1.37946619395303+0.571393606370587i</v>
      </c>
      <c r="AP140" s="223" t="str">
        <f t="shared" ca="1" si="66"/>
        <v>-0.291293934456058+1.46443350050781i</v>
      </c>
      <c r="AQ140" s="223" t="str">
        <f t="shared" ca="1" si="67"/>
        <v>1.05579771586713+1.05579771586711i</v>
      </c>
      <c r="AR140" s="223" t="str">
        <f t="shared" ca="1" si="68"/>
        <v>1.05579771586713+1.05579771586711i</v>
      </c>
      <c r="AS140" s="223" t="str">
        <f t="shared" ca="1" si="69"/>
        <v>0.571393606370563-1.37946619395304i</v>
      </c>
      <c r="AT140" s="223" t="str">
        <f t="shared" ca="1" si="70"/>
        <v>-0.829534942433383-1.24148677517825i</v>
      </c>
      <c r="AU140" s="223" t="str">
        <f t="shared" ca="1" si="71"/>
        <v>-1.49312344890181-4.95710587958711E-14i</v>
      </c>
      <c r="AV140" s="223" t="str">
        <f t="shared" ca="1" si="72"/>
        <v>-0.829534942433462+1.2414867751782i</v>
      </c>
      <c r="AW140" s="223" t="str">
        <f t="shared" ca="1" si="73"/>
        <v>0.571393606370614+1.37946619395302i</v>
      </c>
      <c r="AX140" s="223" t="str">
        <f t="shared" ca="1" si="74"/>
        <v>1.46443350050781+0.291293934456031i</v>
      </c>
      <c r="AY140" s="223" t="str">
        <f t="shared" ca="1" si="75"/>
        <v>1.05579771586709-1.05579771586715i</v>
      </c>
      <c r="AZ140" s="223" t="str">
        <f t="shared" ca="1" si="76"/>
        <v>-0.291293934456112-1.4644335005078i</v>
      </c>
      <c r="BA140" s="223" t="str">
        <f t="shared" ca="1" si="77"/>
        <v>-1.37946619395305-0.571393606370536i</v>
      </c>
      <c r="BB140" s="223" t="str">
        <f t="shared" ca="1" si="78"/>
        <v>-1.24148677517823+0.829534942433407i</v>
      </c>
      <c r="BC140" s="223" t="str">
        <f t="shared" ca="1" si="79"/>
        <v>-2.08528627116917E-14+1.49312344890181i</v>
      </c>
      <c r="BD140" s="223" t="str">
        <f t="shared" ca="1" si="80"/>
        <v>1.24148677517821+0.829534942433441i</v>
      </c>
      <c r="BE140" s="223" t="str">
        <f t="shared" ca="1" si="81"/>
        <v>1.37946619395307-0.571393606370499i</v>
      </c>
      <c r="BF140" s="223" t="str">
        <f t="shared" ca="1" si="82"/>
        <v>0.291293934456153-1.46443350050779i</v>
      </c>
      <c r="BG140" s="223" t="str">
        <f t="shared" ca="1" si="83"/>
        <v>-1.05579771586716-1.05579771586707i</v>
      </c>
      <c r="BH140" s="223" t="str">
        <f t="shared" ca="1" si="84"/>
        <v>-1.46443350050779+0.291293934456135i</v>
      </c>
      <c r="BI140" s="223" t="str">
        <f t="shared" ca="1" si="85"/>
        <v>-0.571393606370515+1.37946619395306i</v>
      </c>
      <c r="BJ140" s="223" t="str">
        <f t="shared" ca="1" si="86"/>
        <v>0.829534942433426+1.24148677517822i</v>
      </c>
      <c r="BK140" s="223" t="str">
        <f t="shared" ca="1" si="87"/>
        <v>1.49312344890181-2.56069327143642E-15i</v>
      </c>
      <c r="BL140" s="223" t="str">
        <f t="shared" ca="1" si="88"/>
        <v>0.829534942433423-1.24148677517822i</v>
      </c>
      <c r="BM140" s="223" t="str">
        <f t="shared" ca="1" si="89"/>
        <v>-0.57139360637052-1.37946619395306i</v>
      </c>
      <c r="BN140" s="223" t="str">
        <f t="shared" ca="1" si="90"/>
        <v>-1.46443350050779-0.291293934456129i</v>
      </c>
      <c r="BO140" s="223" t="str">
        <f t="shared" ca="1" si="91"/>
        <v>-1.05579771586716+1.05579771586707i</v>
      </c>
      <c r="BP140" s="223" t="str">
        <f t="shared" ca="1" si="92"/>
        <v>0.291293934456013+1.46443350050782i</v>
      </c>
      <c r="BQ140" s="223" t="str">
        <f t="shared" ca="1" si="93"/>
        <v>1.37946619395307+0.571393606370493i</v>
      </c>
      <c r="BR140" s="223" t="str">
        <f t="shared" ca="1" si="94"/>
        <v>1.24148677517821-0.829534942433446i</v>
      </c>
      <c r="BS140" s="223" t="str">
        <f t="shared" ca="1" si="95"/>
        <v>-2.59742492545646E-14-1.49312344890181i</v>
      </c>
      <c r="BT140" s="223" t="str">
        <f t="shared" ca="1" si="96"/>
        <v>-1.24148677517823-0.829534942433404i</v>
      </c>
      <c r="BU140" s="223" t="str">
        <f t="shared" ca="1" si="97"/>
        <v>-1.37946619395305+0.571393606370542i</v>
      </c>
      <c r="BV140" s="223" t="str">
        <f t="shared" ca="1" si="98"/>
        <v>-0.291293934456107+1.4644335005078i</v>
      </c>
      <c r="BW140" s="223" t="str">
        <f t="shared" ca="1" si="99"/>
        <v>1.05579771586709+1.05579771586714i</v>
      </c>
      <c r="BX140" s="223" t="str">
        <f t="shared" ca="1" si="100"/>
        <v>1.46443350050781-0.291293934456035i</v>
      </c>
      <c r="BY140" s="223" t="str">
        <f t="shared" ca="1" si="101"/>
        <v>0.571393606370609-1.37946619395302i</v>
      </c>
      <c r="BZ140" s="223" t="str">
        <f t="shared" ca="1" si="102"/>
        <v>-0.829534942433465-1.24148677517819i</v>
      </c>
      <c r="CA140" s="223" t="str">
        <f t="shared" ca="1" si="103"/>
        <v>-1.49312344890181+4.93878052376928E-14i</v>
      </c>
      <c r="CB140" s="223" t="str">
        <f t="shared" ca="1" si="104"/>
        <v>-0.829534942433383+1.24148677517825i</v>
      </c>
      <c r="CC140" s="223" t="str">
        <f t="shared" ca="1" si="105"/>
        <v>0.571393606370573+1.37946619395303i</v>
      </c>
      <c r="CD140" s="223" t="str">
        <f t="shared" ca="1" si="106"/>
        <v>1.4644335005078+0.291293934456074i</v>
      </c>
      <c r="CE140" s="223" t="str">
        <f t="shared" ca="1" si="107"/>
        <v>1.05579771586712-1.05579771586711i</v>
      </c>
      <c r="CF140" s="223" t="str">
        <f t="shared" ca="1" si="108"/>
        <v>-0.291293934456068-1.46443350050781i</v>
      </c>
      <c r="CG140" s="223" t="str">
        <f t="shared" ca="1" si="109"/>
        <v>-1.37946619395303-0.571393606370578i</v>
      </c>
      <c r="CH140" s="223" t="str">
        <f t="shared" ca="1" si="110"/>
        <v>-1.24148677517826+0.829534942433371i</v>
      </c>
      <c r="CI140" s="223" t="str">
        <f t="shared" ca="1" si="111"/>
        <v>-6.51192814065117E-14+1.49312344890181i</v>
      </c>
      <c r="CJ140" s="223" t="str">
        <f t="shared" ca="1" si="112"/>
        <v>1.24148677517818+0.829534942433479i</v>
      </c>
      <c r="CK140" s="223" t="str">
        <f t="shared" ca="1" si="113"/>
        <v>1.37946619395303-0.571393606370594i</v>
      </c>
      <c r="CL140" s="223" t="str">
        <f t="shared" ca="1" si="114"/>
        <v>0.29129393445605-1.46443350050781i</v>
      </c>
      <c r="CM140" s="223" t="str">
        <f t="shared" ca="1" si="115"/>
        <v>-1.05579771586713-1.0557977158671i</v>
      </c>
      <c r="CN140" s="223" t="str">
        <f t="shared" ca="1" si="116"/>
        <v>-1.4644335005078+0.291293934456092i</v>
      </c>
      <c r="CO140" s="223" t="str">
        <f t="shared" ca="1" si="117"/>
        <v>-0.571393606370555+1.37946619395304i</v>
      </c>
      <c r="CP140" s="223" t="str">
        <f t="shared" ca="1" si="118"/>
        <v>0.829534942433391+1.24148677517824i</v>
      </c>
      <c r="CQ140" s="223" t="str">
        <f t="shared" ca="1" si="119"/>
        <v>1.49312344890181+4.17057254233835E-14i</v>
      </c>
      <c r="CR140" s="223" t="str">
        <f t="shared" ca="1" si="120"/>
        <v>0.829534942433459-1.2414867751782i</v>
      </c>
      <c r="CS140" s="223" t="str">
        <f t="shared" ca="1" si="121"/>
        <v>-0.571393606370479-1.37946619395307i</v>
      </c>
      <c r="CT140" s="223" t="str">
        <f t="shared" ca="1" si="122"/>
        <v>-1.46443350050781-0.291293934456028i</v>
      </c>
      <c r="CU140" s="223" t="str">
        <f t="shared" ca="1" si="123"/>
        <v>-1.05579771586709+1.05579771586715i</v>
      </c>
      <c r="CV140" s="223" t="str">
        <f t="shared" ca="1" si="124"/>
        <v>0.291293934456115+1.4644335005078i</v>
      </c>
      <c r="CW140" s="223" t="str">
        <f t="shared" ca="1" si="125"/>
        <v>1.37946619395305+0.571393606370534i</v>
      </c>
      <c r="CX140" s="223" t="str">
        <f t="shared" ca="1" si="126"/>
        <v>1.24148677517823-0.82953494243341i</v>
      </c>
      <c r="CY140" s="223" t="str">
        <f t="shared" ca="1" si="127"/>
        <v>1.82921694402554E-14-1.49312344890181i</v>
      </c>
      <c r="CZ140" s="223" t="str">
        <f t="shared" ca="1" si="128"/>
        <v>-1.24148677517821-0.82953494243344i</v>
      </c>
      <c r="DA140" s="223" t="str">
        <f t="shared" ca="1" si="129"/>
        <v>-1.37946619395307+0.5713936063705i</v>
      </c>
      <c r="DB140" s="223" t="str">
        <f t="shared" ca="1" si="130"/>
        <v>-0.29129393445615+1.46443350050779i</v>
      </c>
      <c r="DC140" s="223" t="str">
        <f t="shared" ca="1" si="131"/>
        <v>1.05579771586706+1.05579771586717i</v>
      </c>
      <c r="DD140" s="223" t="str">
        <f t="shared" ca="1" si="132"/>
        <v>1.46443350050779-0.291293934456137i</v>
      </c>
      <c r="DE140" s="223" t="str">
        <f t="shared" ca="1" si="133"/>
        <v>0.571393606370512-1.37946619395306i</v>
      </c>
      <c r="DF140" s="223" t="str">
        <f t="shared" ca="1" si="134"/>
        <v>-0.829534942433429-1.24148677517822i</v>
      </c>
      <c r="DG140" s="223" t="str">
        <f t="shared" ca="1" si="135"/>
        <v>-1.49312344890181+5.12138654287284E-15i</v>
      </c>
      <c r="DH140" s="223" t="str">
        <f t="shared" ca="1" si="136"/>
        <v>-0.82953494243342+1.24148677517822i</v>
      </c>
      <c r="DI140" s="223" t="str">
        <f t="shared" ca="1" si="137"/>
        <v>0.571393606370523+1.37946619395306i</v>
      </c>
      <c r="DJ140" s="223" t="str">
        <f t="shared" ca="1" si="138"/>
        <v>1.46443350050779+0.291293934456128i</v>
      </c>
      <c r="DK140" s="223" t="str">
        <f t="shared" ca="1" si="139"/>
        <v>1.05579771586716-1.05579771586708i</v>
      </c>
      <c r="DL140" s="223" t="str">
        <f t="shared" ca="1" si="140"/>
        <v>-0.291293934456014-1.46443350050782i</v>
      </c>
      <c r="DM140" s="223" t="str">
        <f t="shared" ca="1" si="141"/>
        <v>-1.37946619395324-0.571393606370079i</v>
      </c>
      <c r="DN140" s="223" t="str">
        <f t="shared" ca="1" si="142"/>
        <v>-1.24148677517862+0.829534942432831i</v>
      </c>
      <c r="DO140" s="223" t="str">
        <f t="shared" ca="1" si="143"/>
        <v>-4.17054825962304E-13+1.49312344890181i</v>
      </c>
      <c r="DP140" s="223" t="str">
        <f t="shared" ca="1" si="144"/>
        <v>1.24148677517815+0.829534942433525i</v>
      </c>
      <c r="DQ140" s="223" t="str">
        <f t="shared" ca="1" si="145"/>
        <v>1.37946619395299-0.571393606370681i</v>
      </c>
      <c r="DR140" s="223" t="str">
        <f t="shared" ca="1" si="146"/>
        <v>0.291293934455668-1.46443350050789i</v>
      </c>
      <c r="DS140" s="223" t="str">
        <f t="shared" ca="1" si="147"/>
        <v>-1.05579771586762-1.05579771586662i</v>
      </c>
      <c r="DT140" s="223" t="str">
        <f t="shared" ca="1" si="148"/>
        <v>-1.4644335005079+0.291293934455601i</v>
      </c>
      <c r="DU140" s="223" t="str">
        <f t="shared" ca="1" si="149"/>
        <v>-0.571393606370744+1.37946619395296i</v>
      </c>
      <c r="DV140" s="223" t="str">
        <f t="shared" ca="1" si="150"/>
        <v>0.829534942433468+1.24148677517819i</v>
      </c>
      <c r="DW140" s="223" t="str">
        <f t="shared" ca="1" si="151"/>
        <v>1.49312344890181-3.49008344167998E-13i</v>
      </c>
      <c r="DX140" s="223" t="str">
        <f t="shared" ca="1" si="152"/>
        <v>0.829534942432887-1.24148677517858i</v>
      </c>
      <c r="DY140" s="223" t="str">
        <f t="shared" ca="1" si="153"/>
        <v>-0.571393606370016-1.37946619395327i</v>
      </c>
      <c r="DZ140" s="223" t="str">
        <f t="shared" ca="1" si="154"/>
        <v>-1.46443350050774-0.291293934456373i</v>
      </c>
      <c r="EA140" s="223" t="str">
        <f t="shared" ca="1" si="155"/>
        <v>-1.05579771586712+1.05579771586711i</v>
      </c>
      <c r="EB140" s="223" t="str">
        <f t="shared" ca="1" si="156"/>
        <v>0.291293934456352+1.46443350050775i</v>
      </c>
      <c r="EC140" s="223" t="str">
        <f t="shared" ca="1" si="157"/>
        <v>1.37946619395326+0.571393606370036i</v>
      </c>
      <c r="ED140" s="223" t="str">
        <f t="shared" ca="1" si="158"/>
        <v>1.24148677517859-0.82953494243287i</v>
      </c>
      <c r="EE140" s="223" t="str">
        <f t="shared" ca="1" si="159"/>
        <v>3.70227713996048E-13-1.49312344890181i</v>
      </c>
      <c r="EF140" s="223" t="str">
        <f t="shared" ca="1" si="160"/>
        <v>-1.24148677517818-0.829534942433486i</v>
      </c>
      <c r="EG140" s="223" t="str">
        <f t="shared" ca="1" si="161"/>
        <v>-1.37946619395297+0.571393606370724i</v>
      </c>
      <c r="EH140" s="223" t="str">
        <f t="shared" ca="1" si="162"/>
        <v>-0.291293934455622+1.46443350050789i</v>
      </c>
      <c r="EI140" s="223" t="str">
        <f t="shared" ca="1" si="163"/>
        <v>1.0557977158666+1.05579771586763i</v>
      </c>
      <c r="EJ140" s="223" t="str">
        <f t="shared" ca="1" si="164"/>
        <v>1.46443350050789-0.291293934455647i</v>
      </c>
      <c r="EK140" s="223" t="str">
        <f t="shared" ca="1" si="165"/>
        <v>0.5713936063707-1.37946619395298i</v>
      </c>
      <c r="EL140" s="223" t="str">
        <f t="shared" ca="1" si="166"/>
        <v>-0.829534942433507-1.24148677517817i</v>
      </c>
      <c r="EM140" s="223" t="str">
        <f t="shared" ca="1" si="167"/>
        <v>-1.49312344890181+3.95835456134256E-13i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-0.0203005707611068-0.133756314661663i</v>
      </c>
      <c r="G141" s="229" t="str">
        <f t="shared" si="178"/>
        <v>-1.90359516472913+3.65556138972669i</v>
      </c>
      <c r="H141" s="229" t="str">
        <f t="shared" si="179"/>
        <v>0.00252910062832294-0.0208817672539701i</v>
      </c>
      <c r="I141" s="229" t="str">
        <f t="shared" si="174"/>
        <v>-0.0194047270523931+0.0367928571788555i</v>
      </c>
      <c r="J141" s="255" t="str">
        <f ca="1">IMPRODUCT(1/N_FFT2,BD100)</f>
        <v>-0.0130092440014389-0.000179910659214864i</v>
      </c>
      <c r="K141" s="254" t="str">
        <f t="shared" ca="1" si="175"/>
        <v>0.00025906025619535-0.000475156139313944i</v>
      </c>
      <c r="N141" s="246">
        <f t="shared" ca="1" si="176"/>
        <v>5.5071339004743249</v>
      </c>
      <c r="O141" s="223">
        <f t="shared" ca="1" si="39"/>
        <v>-1.4928660995256748</v>
      </c>
      <c r="P141" s="223" t="str">
        <f t="shared" ca="1" si="40"/>
        <v>-0.798679810056372+1.26125324662469i</v>
      </c>
      <c r="Q141" s="223" t="str">
        <f t="shared" ca="1" si="41"/>
        <v>0.638282504661599+1.34953497003817i</v>
      </c>
      <c r="R141" s="223" t="str">
        <f t="shared" ca="1" si="42"/>
        <v>1.48163905167543+0.182742747224961i</v>
      </c>
      <c r="S141" s="223" t="str">
        <f t="shared" ca="1" si="43"/>
        <v>0.947064227694667-1.1540011004042i</v>
      </c>
      <c r="T141" s="223" t="str">
        <f t="shared" ca="1" si="44"/>
        <v>-0.468284836281715-1.41751843135164i</v>
      </c>
      <c r="U141" s="223" t="str">
        <f t="shared" ca="1" si="45"/>
        <v>-1.44812677337454-0.362736873434238i</v>
      </c>
      <c r="V141" s="223" t="str">
        <f t="shared" ca="1" si="46"/>
        <v>-1.08120391781861+1.02939170348643i</v>
      </c>
      <c r="W141" s="223" t="str">
        <f t="shared" ca="1" si="47"/>
        <v>0.291243728083419+1.46418109602777i</v>
      </c>
      <c r="X141" s="223" t="str">
        <f t="shared" ca="1" si="48"/>
        <v>1.39283332048196+0.537275099430633i</v>
      </c>
      <c r="Y141" s="223" t="str">
        <f t="shared" ca="1" si="49"/>
        <v>1.19908129463116-0.889299297187768i</v>
      </c>
      <c r="Z141" s="223" t="str">
        <f t="shared" ca="1" si="50"/>
        <v>-0.109822043124363-1.48882111415609i</v>
      </c>
      <c r="AA141" s="223" t="str">
        <f t="shared" ca="1" si="51"/>
        <v>-1.3165903579965-0.703732207834517i</v>
      </c>
      <c r="AB141" s="223" t="str">
        <f t="shared" ca="1" si="52"/>
        <v>-1.29892337266453+0.735831001697273i</v>
      </c>
      <c r="AC141" s="223" t="str">
        <f t="shared" ca="1" si="53"/>
        <v>-0.0732514675860116+1.49106787692898i</v>
      </c>
      <c r="AD141" s="223" t="str">
        <f t="shared" ca="1" si="54"/>
        <v>1.22054465104102+0.859604528796905i</v>
      </c>
      <c r="AE141" s="223" t="str">
        <f t="shared" ca="1" si="55"/>
        <v>1.37922843413172-0.571295123027981i</v>
      </c>
      <c r="AF141" s="223" t="str">
        <f t="shared" ca="1" si="56"/>
        <v>0.25522320804109-1.47088759094304i</v>
      </c>
      <c r="AG141" s="223" t="str">
        <f t="shared" ca="1" si="57"/>
        <v>-1.10614081644787-1.00254759752395i</v>
      </c>
      <c r="AH141" s="223" t="str">
        <f t="shared" ca="1" si="58"/>
        <v>-1.43878861616025+0.398166433945242i</v>
      </c>
      <c r="AI141" s="223" t="str">
        <f t="shared" ca="1" si="59"/>
        <v>-0.433356153884956+1.42858378648333i</v>
      </c>
      <c r="AJ141" s="223" t="str">
        <f t="shared" ca="1" si="60"/>
        <v>0.975099594376506+1.13041141721047i</v>
      </c>
      <c r="AK141" s="223" t="str">
        <f t="shared" ca="1" si="61"/>
        <v>1.47670807817354-0.219048951081765i</v>
      </c>
      <c r="AL141" s="223" t="str">
        <f t="shared" ca="1" si="62"/>
        <v>0.604971019805226-1.36479275214548i</v>
      </c>
      <c r="AM141" s="223" t="str">
        <f t="shared" ca="1" si="63"/>
        <v>-0.829391966780499-1.24127279699226i</v>
      </c>
      <c r="AN141" s="223" t="str">
        <f t="shared" ca="1" si="64"/>
        <v>-1.49241647616743+0.0366367681025441i</v>
      </c>
      <c r="AO141" s="223" t="str">
        <f t="shared" ca="1" si="65"/>
        <v>-0.767486558479175+1.28047396446269i</v>
      </c>
      <c r="AP141" s="223" t="str">
        <f t="shared" ca="1" si="66"/>
        <v>0.671209512004054+1.33346427852728i</v>
      </c>
      <c r="AQ141" s="223" t="str">
        <f t="shared" ca="1" si="67"/>
        <v>1.48567754121465+0.14632646597039i</v>
      </c>
      <c r="AR141" s="223" t="str">
        <f t="shared" ca="1" si="68"/>
        <v>1.48567754121465+0.14632646597039i</v>
      </c>
      <c r="AS141" s="223" t="str">
        <f t="shared" ca="1" si="69"/>
        <v>-0.502931441403392-1.40559921612133i</v>
      </c>
      <c r="AT141" s="223" t="str">
        <f t="shared" ca="1" si="70"/>
        <v>-1.45659263316951-0.327088813794223i</v>
      </c>
      <c r="AU141" s="223" t="str">
        <f t="shared" ca="1" si="71"/>
        <v>-1.0556157423781+1.05561574237813i</v>
      </c>
      <c r="AV141" s="223" t="str">
        <f t="shared" ca="1" si="72"/>
        <v>0.32708881379428+1.4565926331695i</v>
      </c>
      <c r="AW141" s="223" t="str">
        <f t="shared" ca="1" si="73"/>
        <v>1.4055992161213+0.502931441403478i</v>
      </c>
      <c r="AX141" s="223" t="str">
        <f t="shared" ca="1" si="74"/>
        <v>1.17689565648595-0.918458384935054i</v>
      </c>
      <c r="AY141" s="223" t="str">
        <f t="shared" ca="1" si="75"/>
        <v>-0.146326465970452-1.48567754121465i</v>
      </c>
      <c r="AZ141" s="223" t="str">
        <f t="shared" ca="1" si="76"/>
        <v>-1.3334642785273-0.671209512004008i</v>
      </c>
      <c r="BA141" s="223" t="str">
        <f t="shared" ca="1" si="77"/>
        <v>-1.28047396446266+0.767486558479224i</v>
      </c>
      <c r="BB141" s="223" t="str">
        <f t="shared" ca="1" si="78"/>
        <v>-0.0366367681026354+1.49241647616743i</v>
      </c>
      <c r="BC141" s="223" t="str">
        <f t="shared" ca="1" si="79"/>
        <v>1.24127279699221+0.829391966780573i</v>
      </c>
      <c r="BD141" s="223" t="str">
        <f t="shared" ca="1" si="80"/>
        <v>1.36479275214545-0.604971019805283i</v>
      </c>
      <c r="BE141" s="223" t="str">
        <f t="shared" ca="1" si="81"/>
        <v>0.219048951081713-1.47670807817354i</v>
      </c>
      <c r="BF141" s="223" t="str">
        <f t="shared" ca="1" si="82"/>
        <v>-1.1304114172105-0.975099594376467i</v>
      </c>
      <c r="BG141" s="223" t="str">
        <f t="shared" ca="1" si="83"/>
        <v>-1.42858378648335+0.433356153884869i</v>
      </c>
      <c r="BH141" s="223" t="str">
        <f t="shared" ca="1" si="84"/>
        <v>-0.39816643394533+1.43878861616023i</v>
      </c>
      <c r="BI141" s="223" t="str">
        <f t="shared" ca="1" si="85"/>
        <v>1.002547597524+1.10614081644782i</v>
      </c>
      <c r="BJ141" s="223" t="str">
        <f t="shared" ca="1" si="86"/>
        <v>1.47088759094303-0.255223208041152i</v>
      </c>
      <c r="BK141" s="223" t="str">
        <f t="shared" ca="1" si="87"/>
        <v>0.571295123027934-1.37922843413174i</v>
      </c>
      <c r="BL141" s="223" t="str">
        <f t="shared" ca="1" si="88"/>
        <v>-0.859604528796827-1.22054465104108i</v>
      </c>
      <c r="BM141" s="223" t="str">
        <f t="shared" ca="1" si="89"/>
        <v>-1.49106787692899+0.0732514675859204i</v>
      </c>
      <c r="BN141" s="223" t="str">
        <f t="shared" ca="1" si="90"/>
        <v>-0.735831001697349+1.29892337266448i</v>
      </c>
      <c r="BO141" s="223" t="str">
        <f t="shared" ca="1" si="91"/>
        <v>0.703732207834569+1.31659035799647i</v>
      </c>
      <c r="BP141" s="223" t="str">
        <f t="shared" ca="1" si="92"/>
        <v>1.4888211141561+0.1098220431243i</v>
      </c>
      <c r="BQ141" s="223" t="str">
        <f t="shared" ca="1" si="93"/>
        <v>0.889299297187844-1.19908129463111i</v>
      </c>
      <c r="BR141" s="223" t="str">
        <f t="shared" ca="1" si="94"/>
        <v>-0.537275099430587-1.39283332048198i</v>
      </c>
      <c r="BS141" s="223" t="str">
        <f t="shared" ca="1" si="95"/>
        <v>-1.46418109602776-0.291243728083449i</v>
      </c>
      <c r="BT141" s="223" t="str">
        <f t="shared" ca="1" si="96"/>
        <v>-1.02939170348643+1.08120391781861i</v>
      </c>
      <c r="BU141" s="223" t="str">
        <f t="shared" ca="1" si="97"/>
        <v>0.362736873434268+1.44812677337453i</v>
      </c>
      <c r="BV141" s="223" t="str">
        <f t="shared" ca="1" si="98"/>
        <v>1.41751843135166+0.468284836281664i</v>
      </c>
      <c r="BW141" s="223" t="str">
        <f t="shared" ca="1" si="99"/>
        <v>1.15400110040424-0.947064227694617i</v>
      </c>
      <c r="BX141" s="223" t="str">
        <f t="shared" ca="1" si="100"/>
        <v>-0.18274274722493-1.48163905167544i</v>
      </c>
      <c r="BY141" s="223" t="str">
        <f t="shared" ca="1" si="101"/>
        <v>-1.34953497003817-0.638282504661599i</v>
      </c>
      <c r="BZ141" s="223" t="str">
        <f t="shared" ca="1" si="102"/>
        <v>-1.26125324662467+0.798679810056397i</v>
      </c>
      <c r="CA141" s="223" t="str">
        <f t="shared" ca="1" si="103"/>
        <v>5.19397067100257E-14+1.49286609952567i</v>
      </c>
      <c r="CB141" s="223" t="str">
        <f t="shared" ca="1" si="104"/>
        <v>1.26125324662465+0.798679810056427i</v>
      </c>
      <c r="CC141" s="223" t="str">
        <f t="shared" ca="1" si="105"/>
        <v>1.34953497003818-0.638282504661569i</v>
      </c>
      <c r="CD141" s="223" t="str">
        <f t="shared" ca="1" si="106"/>
        <v>0.182742747224962-1.48163905167543i</v>
      </c>
      <c r="CE141" s="223" t="str">
        <f t="shared" ca="1" si="107"/>
        <v>-1.15400110040422-0.947064227694644i</v>
      </c>
      <c r="CF141" s="223" t="str">
        <f t="shared" ca="1" si="108"/>
        <v>-1.41751843135162+0.468284836281771i</v>
      </c>
      <c r="CG141" s="223" t="str">
        <f t="shared" ca="1" si="109"/>
        <v>-0.362736873434292+1.44812677337453i</v>
      </c>
      <c r="CH141" s="223" t="str">
        <f t="shared" ca="1" si="110"/>
        <v>1.02939170348641+1.08120391781863i</v>
      </c>
      <c r="CI141" s="223" t="str">
        <f t="shared" ca="1" si="111"/>
        <v>1.46418109602777-0.291243728083425i</v>
      </c>
      <c r="CJ141" s="223" t="str">
        <f t="shared" ca="1" si="112"/>
        <v>0.537275099430629-1.39283332048196i</v>
      </c>
      <c r="CK141" s="223" t="str">
        <f t="shared" ca="1" si="113"/>
        <v>-0.889299297187809-1.19908129463113i</v>
      </c>
      <c r="CL141" s="223" t="str">
        <f t="shared" ca="1" si="114"/>
        <v>-1.4888211141561+0.109822043124266i</v>
      </c>
      <c r="CM141" s="223" t="str">
        <f t="shared" ca="1" si="115"/>
        <v>-0.703732207834599+1.31659035799646i</v>
      </c>
      <c r="CN141" s="223" t="str">
        <f t="shared" ca="1" si="116"/>
        <v>0.735831001697319+1.2989233726645i</v>
      </c>
      <c r="CO141" s="223" t="str">
        <f t="shared" ca="1" si="117"/>
        <v>1.49106787692898+0.0732514675859544i</v>
      </c>
      <c r="CP141" s="223" t="str">
        <f t="shared" ca="1" si="118"/>
        <v>0.859604528796856-1.22054465104106i</v>
      </c>
      <c r="CQ141" s="223" t="str">
        <f t="shared" ca="1" si="119"/>
        <v>-0.571295123027902-1.37922843413176i</v>
      </c>
      <c r="CR141" s="223" t="str">
        <f t="shared" ca="1" si="120"/>
        <v>-1.47088759094302-0.255223208041175i</v>
      </c>
      <c r="CS141" s="223" t="str">
        <f t="shared" ca="1" si="121"/>
        <v>-1.00254759752402+1.10614081644781i</v>
      </c>
      <c r="CT141" s="223" t="str">
        <f t="shared" ca="1" si="122"/>
        <v>0.398166433945308+1.43878861616023i</v>
      </c>
      <c r="CU141" s="223" t="str">
        <f t="shared" ca="1" si="123"/>
        <v>1.42858378648334+0.433356153884911i</v>
      </c>
      <c r="CV141" s="223" t="str">
        <f t="shared" ca="1" si="124"/>
        <v>1.13041141721043-0.975099594376546i</v>
      </c>
      <c r="CW141" s="223" t="str">
        <f t="shared" ca="1" si="125"/>
        <v>-0.21904895108167-1.47670807817355i</v>
      </c>
      <c r="CX141" s="223" t="str">
        <f t="shared" ca="1" si="126"/>
        <v>-1.36479275214544-0.604971019805314i</v>
      </c>
      <c r="CY141" s="223" t="str">
        <f t="shared" ca="1" si="127"/>
        <v>-1.24127279699222+0.829391966780546i</v>
      </c>
      <c r="CZ141" s="223" t="str">
        <f t="shared" ca="1" si="128"/>
        <v>0.0366367681026015+1.49241647616743i</v>
      </c>
      <c r="DA141" s="223" t="str">
        <f t="shared" ca="1" si="129"/>
        <v>1.28047396446272+0.767486558479126i</v>
      </c>
      <c r="DB141" s="223" t="str">
        <f t="shared" ca="1" si="130"/>
        <v>1.33346427852732-0.671209512003976i</v>
      </c>
      <c r="DC141" s="223" t="str">
        <f t="shared" ca="1" si="131"/>
        <v>0.146326465970475-1.48567754121464i</v>
      </c>
      <c r="DD141" s="223" t="str">
        <f t="shared" ca="1" si="132"/>
        <v>-1.17689565648594-0.918458384935072i</v>
      </c>
      <c r="DE141" s="223" t="str">
        <f t="shared" ca="1" si="133"/>
        <v>-1.40559921612131+0.502931441403456i</v>
      </c>
      <c r="DF141" s="223" t="str">
        <f t="shared" ca="1" si="134"/>
        <v>-0.327088813794178+1.45659263316952i</v>
      </c>
      <c r="DG141" s="223" t="str">
        <f t="shared" ca="1" si="135"/>
        <v>1.05561574237807+1.05561574237817i</v>
      </c>
      <c r="DH141" s="223" t="str">
        <f t="shared" ca="1" si="136"/>
        <v>1.45659263316952-0.327088813794186i</v>
      </c>
      <c r="DI141" s="223" t="str">
        <f t="shared" ca="1" si="137"/>
        <v>0.502931441403429-1.40559921612132i</v>
      </c>
      <c r="DJ141" s="223" t="str">
        <f t="shared" ca="1" si="138"/>
        <v>-0.918458384935094-1.17689565648592i</v>
      </c>
      <c r="DK141" s="223" t="str">
        <f t="shared" ca="1" si="139"/>
        <v>-1.48567754121466+0.146326465970356i</v>
      </c>
      <c r="DL141" s="223" t="str">
        <f t="shared" ca="1" si="140"/>
        <v>-0.671209512004084+1.33346427852727i</v>
      </c>
      <c r="DM141" s="223" t="str">
        <f t="shared" ca="1" si="141"/>
        <v>0.76748655847915+1.2804739644627i</v>
      </c>
      <c r="DN141" s="223" t="str">
        <f t="shared" ca="1" si="142"/>
        <v>1.49241647616743+0.036636768102573i</v>
      </c>
      <c r="DO141" s="223" t="str">
        <f t="shared" ca="1" si="143"/>
        <v>0.829391966780523-1.24127279699224i</v>
      </c>
      <c r="DP141" s="223" t="str">
        <f t="shared" ca="1" si="144"/>
        <v>-0.604971019805341-1.36479275214543i</v>
      </c>
      <c r="DQ141" s="223" t="str">
        <f t="shared" ca="1" si="145"/>
        <v>-1.47670807817356-0.219048951081641i</v>
      </c>
      <c r="DR141" s="223" t="str">
        <f t="shared" ca="1" si="146"/>
        <v>-0.975099594376428+1.13041141721053i</v>
      </c>
      <c r="DS141" s="223" t="str">
        <f t="shared" ca="1" si="147"/>
        <v>0.43335615388506+1.4285837864833i</v>
      </c>
      <c r="DT141" s="223" t="str">
        <f t="shared" ca="1" si="148"/>
        <v>1.43878861616028+0.398166433945136i</v>
      </c>
      <c r="DU141" s="223" t="str">
        <f t="shared" ca="1" si="149"/>
        <v>1.10614081644769-1.00254759752415i</v>
      </c>
      <c r="DV141" s="223" t="str">
        <f t="shared" ca="1" si="150"/>
        <v>-0.255223208041349-1.47088759094299i</v>
      </c>
      <c r="DW141" s="223" t="str">
        <f t="shared" ca="1" si="151"/>
        <v>-1.37922843413182-0.571295123027738i</v>
      </c>
      <c r="DX141" s="223" t="str">
        <f t="shared" ca="1" si="152"/>
        <v>-1.22054465104087+0.859604528797121i</v>
      </c>
      <c r="DY141" s="223" t="str">
        <f t="shared" ca="1" si="153"/>
        <v>0.0732514675862796+1.49106787692897i</v>
      </c>
      <c r="DZ141" s="223" t="str">
        <f t="shared" ca="1" si="154"/>
        <v>1.29892337266466+0.735831001697037i</v>
      </c>
      <c r="EA141" s="223" t="str">
        <f t="shared" ca="1" si="155"/>
        <v>1.3165903579963-0.703732207834887i</v>
      </c>
      <c r="EB141" s="223" t="str">
        <f t="shared" ca="1" si="156"/>
        <v>0.109822043123942-1.48882111415612i</v>
      </c>
      <c r="EC141" s="223" t="str">
        <f t="shared" ca="1" si="157"/>
        <v>-1.19908129463141-0.889299297187428i</v>
      </c>
      <c r="ED141" s="223" t="str">
        <f t="shared" ca="1" si="158"/>
        <v>-1.3928333204818+0.537275099431051i</v>
      </c>
      <c r="EE141" s="223" t="str">
        <f t="shared" ca="1" si="159"/>
        <v>-0.291243728082961+1.46418109602786i</v>
      </c>
      <c r="EF141" s="223" t="str">
        <f t="shared" ca="1" si="160"/>
        <v>1.08120391781895+1.02939170348607i</v>
      </c>
      <c r="EG141" s="223" t="str">
        <f t="shared" ca="1" si="161"/>
        <v>1.44812677337441-0.362736873434752i</v>
      </c>
      <c r="EH141" s="223" t="str">
        <f t="shared" ca="1" si="162"/>
        <v>0.468284836281182-1.41751843135182i</v>
      </c>
      <c r="EI141" s="223" t="str">
        <f t="shared" ca="1" si="163"/>
        <v>-0.947064227695125-1.15400110040382i</v>
      </c>
      <c r="EJ141" s="223" t="str">
        <f t="shared" ca="1" si="164"/>
        <v>-1.48163905167536+0.18274274722558i</v>
      </c>
      <c r="EK141" s="223" t="str">
        <f t="shared" ca="1" si="165"/>
        <v>-0.638282504661006+1.34953497003845i</v>
      </c>
      <c r="EL141" s="223" t="str">
        <f t="shared" ca="1" si="166"/>
        <v>0.798679810056952+1.26125324662432i</v>
      </c>
      <c r="EM141" s="223" t="str">
        <f t="shared" ca="1" si="167"/>
        <v>1.49286609952567-6.97896704409121E-13i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-0.0203877848181537-0.130277858812062i</v>
      </c>
      <c r="G142" s="229" t="str">
        <f t="shared" si="178"/>
        <v>-1.81391702106843+3.6174799761311i</v>
      </c>
      <c r="H142" s="229" t="str">
        <f t="shared" si="179"/>
        <v>0.00250350368379966-0.0203850424216267i</v>
      </c>
      <c r="I142" s="229" t="str">
        <f t="shared" si="174"/>
        <v>-0.0169436684825917+0.0358535821415215i</v>
      </c>
      <c r="J142" s="255" t="str">
        <f ca="1">IMPRODUCT(1/N_FFT2,BE100)</f>
        <v>0.0054842255546893+2.91644582053364E-06i</v>
      </c>
      <c r="K142" s="254" t="str">
        <f t="shared" ca="1" si="175"/>
        <v>-0.0000930274647122009+0.000196579716116554i</v>
      </c>
      <c r="N142" s="246">
        <f t="shared" ca="1" si="176"/>
        <v>5.5074163630896322</v>
      </c>
      <c r="O142" s="223">
        <f t="shared" ca="1" si="39"/>
        <v>-1.4925836369103678</v>
      </c>
      <c r="P142" s="223" t="str">
        <f t="shared" ca="1" si="40"/>
        <v>-0.76734134367352+1.28023168819628i</v>
      </c>
      <c r="Q142" s="223" t="str">
        <f t="shared" ca="1" si="41"/>
        <v>0.703599055879425+1.31634124820966i</v>
      </c>
      <c r="R142" s="223" t="str">
        <f t="shared" ca="1" si="42"/>
        <v>1.49078575455227+0.0732376078023549i</v>
      </c>
      <c r="S142" s="223" t="str">
        <f t="shared" ca="1" si="43"/>
        <v>0.829235038959542-1.24103793791098i</v>
      </c>
      <c r="T142" s="223" t="str">
        <f t="shared" ca="1" si="44"/>
        <v>-0.638161736331716-1.34927962685822i</v>
      </c>
      <c r="U142" s="223" t="str">
        <f t="shared" ca="1" si="45"/>
        <v>-1.48539643873404-0.146298779792643i</v>
      </c>
      <c r="V142" s="223" t="str">
        <f t="shared" ca="1" si="46"/>
        <v>-0.889131034404288+1.19885441853118i</v>
      </c>
      <c r="W142" s="223" t="str">
        <f t="shared" ca="1" si="47"/>
        <v>0.571187029264832+1.37896747270275i</v>
      </c>
      <c r="X142" s="223" t="str">
        <f t="shared" ca="1" si="48"/>
        <v>1.47642867278954+0.219007505208165i</v>
      </c>
      <c r="Y142" s="223" t="str">
        <f t="shared" ca="1" si="49"/>
        <v>0.946885035308496-1.15378275384988i</v>
      </c>
      <c r="Z142" s="223" t="str">
        <f t="shared" ca="1" si="50"/>
        <v>-0.502836282614416-1.40533326512223i</v>
      </c>
      <c r="AA142" s="223" t="str">
        <f t="shared" ca="1" si="51"/>
        <v>-1.4639040608524-0.291188622360864i</v>
      </c>
      <c r="AB142" s="223" t="str">
        <f t="shared" ca="1" si="52"/>
        <v>-1.00235790722525+1.10593152545517i</v>
      </c>
      <c r="AC142" s="223" t="str">
        <f t="shared" ca="1" si="53"/>
        <v>0.433274159315801+1.42831348661341i</v>
      </c>
      <c r="AD142" s="223" t="str">
        <f t="shared" ca="1" si="54"/>
        <v>1.44785277580985+0.362668240617097i</v>
      </c>
      <c r="AE142" s="223" t="str">
        <f t="shared" ca="1" si="55"/>
        <v>1.05541601114741-1.05541601114739i</v>
      </c>
      <c r="AF142" s="223" t="str">
        <f t="shared" ca="1" si="56"/>
        <v>-0.362668240617198-1.44785277580982i</v>
      </c>
      <c r="AG142" s="223" t="str">
        <f t="shared" ca="1" si="57"/>
        <v>-1.4283134866134-0.433274159315843i</v>
      </c>
      <c r="AH142" s="223" t="str">
        <f t="shared" ca="1" si="58"/>
        <v>-1.1059315254551+1.00235790722533i</v>
      </c>
      <c r="AI142" s="223" t="str">
        <f t="shared" ca="1" si="59"/>
        <v>0.291188622360822+1.46390406085241i</v>
      </c>
      <c r="AJ142" s="223" t="str">
        <f t="shared" ca="1" si="60"/>
        <v>1.40533326512226+0.502836282614317i</v>
      </c>
      <c r="AK142" s="223" t="str">
        <f t="shared" ca="1" si="61"/>
        <v>1.15378275384991-0.946885035308462i</v>
      </c>
      <c r="AL142" s="223" t="str">
        <f t="shared" ca="1" si="62"/>
        <v>-0.219007505208213-1.47642867278953i</v>
      </c>
      <c r="AM142" s="223" t="str">
        <f t="shared" ca="1" si="63"/>
        <v>-1.37896747270274-0.571187029264857i</v>
      </c>
      <c r="AN142" s="223" t="str">
        <f t="shared" ca="1" si="64"/>
        <v>-1.19885441853116+0.889131034404325i</v>
      </c>
      <c r="AO142" s="223" t="str">
        <f t="shared" ca="1" si="65"/>
        <v>0.146298779792613+1.48539643873404i</v>
      </c>
      <c r="AP142" s="223" t="str">
        <f t="shared" ca="1" si="66"/>
        <v>1.34927962685824+0.638161736331687i</v>
      </c>
      <c r="AQ142" s="223" t="str">
        <f t="shared" ca="1" si="67"/>
        <v>1.24103793791101-0.829235038959508i</v>
      </c>
      <c r="AR142" s="223" t="str">
        <f t="shared" ca="1" si="68"/>
        <v>1.24103793791101-0.829235038959508i</v>
      </c>
      <c r="AS142" s="223" t="str">
        <f t="shared" ca="1" si="69"/>
        <v>-1.31634124820964-0.703599055879463i</v>
      </c>
      <c r="AT142" s="223" t="str">
        <f t="shared" ca="1" si="70"/>
        <v>-1.28023168819626+0.76734134367355i</v>
      </c>
      <c r="AU142" s="223" t="str">
        <f t="shared" ca="1" si="71"/>
        <v>-4.16904856404512E-14+1.49258363691037i</v>
      </c>
      <c r="AV142" s="223" t="str">
        <f t="shared" ca="1" si="72"/>
        <v>1.2802316881963+0.767341343673488i</v>
      </c>
      <c r="AW142" s="223" t="str">
        <f t="shared" ca="1" si="73"/>
        <v>1.31634124820968-0.703599055879386i</v>
      </c>
      <c r="AX142" s="223" t="str">
        <f t="shared" ca="1" si="74"/>
        <v>0.0732376078023212-1.49078575455227i</v>
      </c>
      <c r="AY142" s="223" t="str">
        <f t="shared" ca="1" si="75"/>
        <v>-1.24103793791096-0.829235038959581i</v>
      </c>
      <c r="AZ142" s="223" t="str">
        <f t="shared" ca="1" si="76"/>
        <v>-1.34927962685821+0.638161736331745i</v>
      </c>
      <c r="BA142" s="223" t="str">
        <f t="shared" ca="1" si="77"/>
        <v>-0.146298779792696+1.48539643873403i</v>
      </c>
      <c r="BB142" s="223" t="str">
        <f t="shared" ca="1" si="78"/>
        <v>1.19885441853119+0.889131034404277i</v>
      </c>
      <c r="BC142" s="223" t="str">
        <f t="shared" ca="1" si="79"/>
        <v>1.37896747270277-0.571187029264781i</v>
      </c>
      <c r="BD142" s="223" t="str">
        <f t="shared" ca="1" si="80"/>
        <v>0.219007505208153-1.47642867278954i</v>
      </c>
      <c r="BE142" s="223" t="str">
        <f t="shared" ca="1" si="81"/>
        <v>-1.15378275384985-0.946885035308531i</v>
      </c>
      <c r="BF142" s="223" t="str">
        <f t="shared" ca="1" si="82"/>
        <v>-1.40533326512224+0.502836282614378i</v>
      </c>
      <c r="BG142" s="223" t="str">
        <f t="shared" ca="1" si="83"/>
        <v>-0.291188622360908+1.4639040608524i</v>
      </c>
      <c r="BH142" s="223" t="str">
        <f t="shared" ca="1" si="84"/>
        <v>1.10593152545514+1.00235790722528i</v>
      </c>
      <c r="BI142" s="223" t="str">
        <f t="shared" ca="1" si="85"/>
        <v>1.42831348661343-0.433274159315764i</v>
      </c>
      <c r="BJ142" s="223" t="str">
        <f t="shared" ca="1" si="86"/>
        <v>0.36266824061714-1.44785277580984i</v>
      </c>
      <c r="BK142" s="223" t="str">
        <f t="shared" ca="1" si="87"/>
        <v>-1.05541601114736-1.05541601114744i</v>
      </c>
      <c r="BL142" s="223" t="str">
        <f t="shared" ca="1" si="88"/>
        <v>-1.44785277580983+0.362668240617152i</v>
      </c>
      <c r="BM142" s="223" t="str">
        <f t="shared" ca="1" si="89"/>
        <v>-0.433274159315883+1.42831348661339i</v>
      </c>
      <c r="BN142" s="223" t="str">
        <f t="shared" ca="1" si="90"/>
        <v>1.0023579072253+1.10593152545513i</v>
      </c>
      <c r="BO142" s="223" t="str">
        <f t="shared" ca="1" si="91"/>
        <v>1.46390406085242-0.291188622360775i</v>
      </c>
      <c r="BP142" s="223" t="str">
        <f t="shared" ca="1" si="92"/>
        <v>0.502836282614357-1.40533326512225i</v>
      </c>
      <c r="BQ142" s="223" t="str">
        <f t="shared" ca="1" si="93"/>
        <v>-0.946885035308426-1.15378275384994i</v>
      </c>
      <c r="BR142" s="223" t="str">
        <f t="shared" ca="1" si="94"/>
        <v>-1.47642867278954+0.219007505208167i</v>
      </c>
      <c r="BS142" s="223" t="str">
        <f t="shared" ca="1" si="95"/>
        <v>-0.571187029264759+1.37896747270278i</v>
      </c>
      <c r="BT142" s="223" t="str">
        <f t="shared" ca="1" si="96"/>
        <v>0.889131034404288+1.19885441853118i</v>
      </c>
      <c r="BU142" s="223" t="str">
        <f t="shared" ca="1" si="97"/>
        <v>1.48539643873405-0.146298779792572i</v>
      </c>
      <c r="BV142" s="223" t="str">
        <f t="shared" ca="1" si="98"/>
        <v>0.638161736331724-1.34927962685822i</v>
      </c>
      <c r="BW142" s="223" t="str">
        <f t="shared" ca="1" si="99"/>
        <v>-0.829235038959469-1.24103793791103i</v>
      </c>
      <c r="BX142" s="223" t="str">
        <f t="shared" ca="1" si="100"/>
        <v>-1.49078575455227+0.0732376078023445i</v>
      </c>
      <c r="BY142" s="223" t="str">
        <f t="shared" ca="1" si="101"/>
        <v>-0.703599055879365+1.31634124820969i</v>
      </c>
      <c r="BZ142" s="223" t="str">
        <f t="shared" ca="1" si="102"/>
        <v>0.767341343673509+1.28023168819629i</v>
      </c>
      <c r="CA142" s="223" t="str">
        <f t="shared" ca="1" si="103"/>
        <v>1.49258363691037-6.50952532200449E-14i</v>
      </c>
      <c r="CB142" s="223" t="str">
        <f t="shared" ca="1" si="104"/>
        <v>0.767341343673524-1.28023168819628i</v>
      </c>
      <c r="CC142" s="223" t="str">
        <f t="shared" ca="1" si="105"/>
        <v>-0.703599055879489-1.31634124820962i</v>
      </c>
      <c r="CD142" s="223" t="str">
        <f t="shared" ca="1" si="106"/>
        <v>-1.49078575455227-0.0732376078023734i</v>
      </c>
      <c r="CE142" s="223" t="str">
        <f t="shared" ca="1" si="107"/>
        <v>-0.829235038959493+1.24103793791102i</v>
      </c>
      <c r="CF142" s="223" t="str">
        <f t="shared" ca="1" si="108"/>
        <v>0.638161736331707+1.34927962685823i</v>
      </c>
      <c r="CG142" s="223" t="str">
        <f t="shared" ca="1" si="109"/>
        <v>1.48539643873404+0.14629877979259i</v>
      </c>
      <c r="CH142" s="223" t="str">
        <f t="shared" ca="1" si="110"/>
        <v>0.889131034404303-1.19885441853117i</v>
      </c>
      <c r="CI142" s="223" t="str">
        <f t="shared" ca="1" si="111"/>
        <v>-0.571187029264869-1.37896747270273i</v>
      </c>
      <c r="CJ142" s="223" t="str">
        <f t="shared" ca="1" si="112"/>
        <v>-1.47642867278953-0.219007505208195i</v>
      </c>
      <c r="CK142" s="223" t="str">
        <f t="shared" ca="1" si="113"/>
        <v>-0.946885035308448+1.15378275384992i</v>
      </c>
      <c r="CL142" s="223" t="str">
        <f t="shared" ca="1" si="114"/>
        <v>0.502836282614339+1.40533326512225i</v>
      </c>
      <c r="CM142" s="223" t="str">
        <f t="shared" ca="1" si="115"/>
        <v>1.46390406085242+0.291188622360793i</v>
      </c>
      <c r="CN142" s="223" t="str">
        <f t="shared" ca="1" si="116"/>
        <v>1.00235790722532-1.10593152545511i</v>
      </c>
      <c r="CO142" s="223" t="str">
        <f t="shared" ca="1" si="117"/>
        <v>-0.433274159315855-1.4283134866134i</v>
      </c>
      <c r="CP142" s="223" t="str">
        <f t="shared" ca="1" si="118"/>
        <v>-1.44785277580983-0.362668240617181i</v>
      </c>
      <c r="CQ142" s="223" t="str">
        <f t="shared" ca="1" si="119"/>
        <v>-1.05541601114737+1.05541601114743i</v>
      </c>
      <c r="CR142" s="223" t="str">
        <f t="shared" ca="1" si="120"/>
        <v>0.362668240617122+1.44785277580984i</v>
      </c>
      <c r="CS142" s="223" t="str">
        <f t="shared" ca="1" si="121"/>
        <v>1.42831348661342+0.43327415931579i</v>
      </c>
      <c r="CT142" s="223" t="str">
        <f t="shared" ca="1" si="122"/>
        <v>1.10593152545516-1.00235790722526i</v>
      </c>
      <c r="CU142" s="223" t="str">
        <f t="shared" ca="1" si="123"/>
        <v>-0.29118862236088-1.4639040608524i</v>
      </c>
      <c r="CV142" s="223" t="str">
        <f t="shared" ca="1" si="124"/>
        <v>-1.40533326512223-0.502836282614396i</v>
      </c>
      <c r="CW142" s="223" t="str">
        <f t="shared" ca="1" si="125"/>
        <v>-1.15378275384986+0.946885035308517i</v>
      </c>
      <c r="CX142" s="223" t="str">
        <f t="shared" ca="1" si="126"/>
        <v>0.219007505208135+1.47642867278954i</v>
      </c>
      <c r="CY142" s="223" t="str">
        <f t="shared" ca="1" si="127"/>
        <v>1.37896747270276+0.571187029264806i</v>
      </c>
      <c r="CZ142" s="223" t="str">
        <f t="shared" ca="1" si="128"/>
        <v>1.19885441853121-0.889131034404253i</v>
      </c>
      <c r="DA142" s="223" t="str">
        <f t="shared" ca="1" si="129"/>
        <v>-0.146298779792678-1.48539643873404i</v>
      </c>
      <c r="DB142" s="223" t="str">
        <f t="shared" ca="1" si="130"/>
        <v>-1.3492796268582-0.638161736331761i</v>
      </c>
      <c r="DC142" s="223" t="str">
        <f t="shared" ca="1" si="131"/>
        <v>-1.24103793791097+0.829235038959567i</v>
      </c>
      <c r="DD142" s="223" t="str">
        <f t="shared" ca="1" si="132"/>
        <v>0.0732376078022922+1.49078575455227i</v>
      </c>
      <c r="DE142" s="223" t="str">
        <f t="shared" ca="1" si="133"/>
        <v>1.31634124820967+0.703599055879411i</v>
      </c>
      <c r="DF142" s="223" t="str">
        <f t="shared" ca="1" si="134"/>
        <v>1.28023168819631-0.767341343673474i</v>
      </c>
      <c r="DG142" s="223" t="str">
        <f t="shared" ca="1" si="135"/>
        <v>-2.34047675795937E-14-1.49258363691037i</v>
      </c>
      <c r="DH142" s="223" t="str">
        <f t="shared" ca="1" si="136"/>
        <v>-1.28023168819625-0.76734134367356i</v>
      </c>
      <c r="DI142" s="223" t="str">
        <f t="shared" ca="1" si="137"/>
        <v>-1.3163412482095+0.703599055879714i</v>
      </c>
      <c r="DJ142" s="223" t="str">
        <f t="shared" ca="1" si="138"/>
        <v>-0.0732376078022667+1.49078575455227i</v>
      </c>
      <c r="DK142" s="223" t="str">
        <f t="shared" ca="1" si="139"/>
        <v>1.24103793791091+0.829235038959651i</v>
      </c>
      <c r="DL142" s="223" t="str">
        <f t="shared" ca="1" si="140"/>
        <v>1.34927962685837-0.638161736331401i</v>
      </c>
      <c r="DM142" s="223" t="str">
        <f t="shared" ca="1" si="141"/>
        <v>0.146298779793222-1.48539643873398i</v>
      </c>
      <c r="DN142" s="223" t="str">
        <f t="shared" ca="1" si="142"/>
        <v>-1.19885441853159-0.88913103440374i</v>
      </c>
      <c r="DO142" s="223" t="str">
        <f t="shared" ca="1" si="143"/>
        <v>-1.37896747270258+0.571187029265242i</v>
      </c>
      <c r="DP142" s="223" t="str">
        <f t="shared" ca="1" si="144"/>
        <v>-0.219007505207943+1.47642867278957i</v>
      </c>
      <c r="DQ142" s="223" t="str">
        <f t="shared" ca="1" si="145"/>
        <v>1.15378275384989+0.94688503530848i</v>
      </c>
      <c r="DR142" s="223" t="str">
        <f t="shared" ca="1" si="146"/>
        <v>1.40533326512232-0.50283628261416i</v>
      </c>
      <c r="DS142" s="223" t="str">
        <f t="shared" ca="1" si="147"/>
        <v>0.291188622361292-1.46390406085232i</v>
      </c>
      <c r="DT142" s="223" t="str">
        <f t="shared" ca="1" si="148"/>
        <v>-1.10593152545468-1.00235790722579i</v>
      </c>
      <c r="DU142" s="223" t="str">
        <f t="shared" ca="1" si="149"/>
        <v>-1.42831348661324+0.433274159316383i</v>
      </c>
      <c r="DV142" s="223" t="str">
        <f t="shared" ca="1" si="150"/>
        <v>-0.36266824061679+1.44785277580992i</v>
      </c>
      <c r="DW142" s="223" t="str">
        <f t="shared" ca="1" si="151"/>
        <v>1.05541601114751+1.05541601114729i</v>
      </c>
      <c r="DX142" s="223" t="str">
        <f t="shared" ca="1" si="152"/>
        <v>1.44785277580985-0.362668240617082i</v>
      </c>
      <c r="DY142" s="223" t="str">
        <f t="shared" ca="1" si="153"/>
        <v>0.433274159316114-1.42831348661332i</v>
      </c>
      <c r="DZ142" s="223" t="str">
        <f t="shared" ca="1" si="154"/>
        <v>-1.00235790722489-1.10593152545549i</v>
      </c>
      <c r="EA142" s="223" t="str">
        <f t="shared" ca="1" si="155"/>
        <v>-1.46390406085256+0.291188622360111i</v>
      </c>
      <c r="EB142" s="223" t="str">
        <f t="shared" ca="1" si="156"/>
        <v>-0.502836282613877+1.40533326512242i</v>
      </c>
      <c r="EC142" s="223" t="str">
        <f t="shared" ca="1" si="157"/>
        <v>0.946885035308714+1.1537827538497i</v>
      </c>
      <c r="ED142" s="223" t="str">
        <f t="shared" ca="1" si="158"/>
        <v>1.47642867278953-0.21900750520822i</v>
      </c>
      <c r="EE142" s="223" t="str">
        <f t="shared" ca="1" si="159"/>
        <v>0.571187029264982-1.37896747270268i</v>
      </c>
      <c r="EF142" s="223" t="str">
        <f t="shared" ca="1" si="160"/>
        <v>-0.889131034403982-1.19885441853141i</v>
      </c>
      <c r="EG142" s="223" t="str">
        <f t="shared" ca="1" si="161"/>
        <v>-1.4853964387341+0.146298779792045i</v>
      </c>
      <c r="EH142" s="223" t="str">
        <f t="shared" ca="1" si="162"/>
        <v>-0.638161736331128+1.3492796268585i</v>
      </c>
      <c r="EI142" s="223" t="str">
        <f t="shared" ca="1" si="163"/>
        <v>0.829235038959902+1.24103793791074i</v>
      </c>
      <c r="EJ142" s="223" t="str">
        <f t="shared" ca="1" si="164"/>
        <v>1.49078575455226-0.0732376078025472i</v>
      </c>
      <c r="EK142" s="223" t="str">
        <f t="shared" ca="1" si="165"/>
        <v>0.703599055879448-1.31634124820965i</v>
      </c>
      <c r="EL142" s="223" t="str">
        <f t="shared" ca="1" si="166"/>
        <v>-0.767341343673311-1.28023168819641i</v>
      </c>
      <c r="EM142" s="223" t="str">
        <f t="shared" ca="1" si="167"/>
        <v>-1.49258363691037-4.63714391563699E-13i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-0.0204616861294451-0.126956017964963i</v>
      </c>
      <c r="G143" s="229" t="str">
        <f t="shared" si="178"/>
        <v>-1.7280607656894+3.57804661774541i</v>
      </c>
      <c r="H143" s="229" t="str">
        <f t="shared" si="179"/>
        <v>0.00247967499911174-0.0199113738810099i</v>
      </c>
      <c r="I143" s="229" t="str">
        <f t="shared" si="174"/>
        <v>-0.0148162707358851+0.0347689659212881i</v>
      </c>
      <c r="J143" s="255" t="str">
        <f ca="1">IMPRODUCT(1/N_FFT2,BF100)</f>
        <v>0.0235723965993679+0.000179911941818323i</v>
      </c>
      <c r="K143" s="254" t="str">
        <f t="shared" ca="1" si="175"/>
        <v>-0.000355510362083806+0.000816922230007911i</v>
      </c>
      <c r="N143" s="246">
        <f t="shared" ca="1" si="176"/>
        <v>5.5077274925895674</v>
      </c>
      <c r="O143" s="223">
        <f t="shared" ca="1" si="39"/>
        <v>-1.4922725074104324</v>
      </c>
      <c r="P143" s="223" t="str">
        <f t="shared" ca="1" si="40"/>
        <v>-0.735538421216811+1.29840689588699i</v>
      </c>
      <c r="Q143" s="223" t="str">
        <f t="shared" ca="1" si="41"/>
        <v>0.7671813911438+1.27996482352277i</v>
      </c>
      <c r="R143" s="223" t="str">
        <f t="shared" ca="1" si="42"/>
        <v>1.49182306283103-0.0366222006228138i</v>
      </c>
      <c r="S143" s="223" t="str">
        <f t="shared" ca="1" si="43"/>
        <v>0.703452390448434-1.3160668564877i</v>
      </c>
      <c r="T143" s="223" t="str">
        <f t="shared" ca="1" si="44"/>
        <v>-0.798362239687538-1.26075174820982i</v>
      </c>
      <c r="U143" s="223" t="str">
        <f t="shared" ca="1" si="45"/>
        <v>-1.49047499982144+0.0732223414013793i</v>
      </c>
      <c r="V143" s="223" t="str">
        <f t="shared" ca="1" si="46"/>
        <v>-0.670942626263816+1.33293406762496i</v>
      </c>
      <c r="W143" s="223" t="str">
        <f t="shared" ca="1" si="47"/>
        <v>0.829062184670761+1.2407792431863i</v>
      </c>
      <c r="X143" s="223" t="str">
        <f t="shared" ca="1" si="48"/>
        <v>1.4882291304044-0.10977837577943i</v>
      </c>
      <c r="Y143" s="223" t="str">
        <f t="shared" ca="1" si="49"/>
        <v>0.638028711329324-1.3489983691215i</v>
      </c>
      <c r="Z143" s="223" t="str">
        <f t="shared" ca="1" si="50"/>
        <v>-0.859262733594534-1.22005933914243i</v>
      </c>
      <c r="AA143" s="223" t="str">
        <f t="shared" ca="1" si="51"/>
        <v>-1.48508680740768+0.146268283768861i</v>
      </c>
      <c r="AB143" s="223" t="str">
        <f t="shared" ca="1" si="52"/>
        <v>-0.60473047175649+1.3642500844428i</v>
      </c>
      <c r="AC143" s="223" t="str">
        <f t="shared" ca="1" si="53"/>
        <v>0.88894569477758+1.19860451697356i</v>
      </c>
      <c r="AD143" s="223" t="str">
        <f t="shared" ca="1" si="54"/>
        <v>1.48104992364916-0.182670085213311i</v>
      </c>
      <c r="AE143" s="223" t="str">
        <f t="shared" ca="1" si="55"/>
        <v>0.571067965159939-1.37868002652577i</v>
      </c>
      <c r="AF143" s="223" t="str">
        <f t="shared" ca="1" si="56"/>
        <v>-0.918093188313906-1.17642770026238i</v>
      </c>
      <c r="AG143" s="223" t="str">
        <f t="shared" ca="1" si="57"/>
        <v>-1.47612091079664+0.218961853029052i</v>
      </c>
      <c r="AH143" s="223" t="str">
        <f t="shared" ca="1" si="58"/>
        <v>-0.537061468574639+1.39227950331299i</v>
      </c>
      <c r="AI143" s="223" t="str">
        <f t="shared" ca="1" si="59"/>
        <v>0.946687656843196+1.15354224749411i</v>
      </c>
      <c r="AJ143" s="223" t="str">
        <f t="shared" ca="1" si="60"/>
        <v>1.4703027379032-0.255121726411895i</v>
      </c>
      <c r="AK143" s="223" t="str">
        <f t="shared" ca="1" si="61"/>
        <v>0.50273146624269-1.4050403229881i</v>
      </c>
      <c r="AL143" s="223" t="str">
        <f t="shared" ca="1" si="62"/>
        <v>-0.974711876127047-1.12996194400958i</v>
      </c>
      <c r="AM143" s="223" t="str">
        <f t="shared" ca="1" si="63"/>
        <v>-1.46359890961858+0.291127924006504i</v>
      </c>
      <c r="AN143" s="223" t="str">
        <f t="shared" ca="1" si="64"/>
        <v>-0.468098637273963+1.41695479891042i</v>
      </c>
      <c r="AO143" s="223" t="str">
        <f t="shared" ca="1" si="65"/>
        <v>1.00214896542354+1.10570099370198i</v>
      </c>
      <c r="AP143" s="223" t="str">
        <f t="shared" ca="1" si="66"/>
        <v>1.45601346407828-0.32695875702567i</v>
      </c>
      <c r="AQ143" s="223" t="str">
        <f t="shared" ca="1" si="67"/>
        <v>0.433183843189332-1.42801575424529i</v>
      </c>
      <c r="AR143" s="223" t="str">
        <f t="shared" ca="1" si="68"/>
        <v>0.433183843189332-1.42801575424529i</v>
      </c>
      <c r="AS143" s="223" t="str">
        <f t="shared" ca="1" si="69"/>
        <v>-1.44755097047112+0.36259264231523i</v>
      </c>
      <c r="AT143" s="223" t="str">
        <f t="shared" ca="1" si="70"/>
        <v>-0.398008115355355+1.43821652628674i</v>
      </c>
      <c r="AU143" s="223" t="str">
        <f t="shared" ca="1" si="71"/>
        <v>1.0551960093682+1.05519600936814i</v>
      </c>
      <c r="AV143" s="223" t="str">
        <f t="shared" ca="1" si="72"/>
        <v>1.43821652628672-0.39800811535542i</v>
      </c>
      <c r="AW143" s="223" t="str">
        <f t="shared" ca="1" si="73"/>
        <v>0.362592642315313-1.4475509704711i</v>
      </c>
      <c r="AX143" s="223" t="str">
        <f t="shared" ca="1" si="74"/>
        <v>-1.08077401046064-1.02898239765598i</v>
      </c>
      <c r="AY143" s="223" t="str">
        <f t="shared" ca="1" si="75"/>
        <v>-1.42801575424527+0.433183843189396i</v>
      </c>
      <c r="AZ143" s="223" t="str">
        <f t="shared" ca="1" si="76"/>
        <v>-0.326958757025599+1.4560134640783i</v>
      </c>
      <c r="BA143" s="223" t="str">
        <f t="shared" ca="1" si="77"/>
        <v>1.10570099370202+1.00214896542349i</v>
      </c>
      <c r="BB143" s="223" t="str">
        <f t="shared" ca="1" si="78"/>
        <v>1.41695479891045-0.468098637273881i</v>
      </c>
      <c r="BC143" s="223" t="str">
        <f t="shared" ca="1" si="79"/>
        <v>0.291127924006583-1.46359890961856i</v>
      </c>
      <c r="BD143" s="223" t="str">
        <f t="shared" ca="1" si="80"/>
        <v>-1.12996194400962-0.974711876126999i</v>
      </c>
      <c r="BE143" s="223" t="str">
        <f t="shared" ca="1" si="81"/>
        <v>-1.40504032298807+0.502731466242759i</v>
      </c>
      <c r="BF143" s="223" t="str">
        <f t="shared" ca="1" si="82"/>
        <v>-0.255121726411974+1.47030273790318i</v>
      </c>
      <c r="BG143" s="223" t="str">
        <f t="shared" ca="1" si="83"/>
        <v>1.15354224749406+0.946687656843254i</v>
      </c>
      <c r="BH143" s="223" t="str">
        <f t="shared" ca="1" si="84"/>
        <v>1.39227950331297-0.537061468574701i</v>
      </c>
      <c r="BI143" s="223" t="str">
        <f t="shared" ca="1" si="85"/>
        <v>0.218961853028991-1.47612091079665i</v>
      </c>
      <c r="BJ143" s="223" t="str">
        <f t="shared" ca="1" si="86"/>
        <v>-1.17642770026242-0.918093188313853i</v>
      </c>
      <c r="BK143" s="223" t="str">
        <f t="shared" ca="1" si="87"/>
        <v>-1.37868002652581+0.57106796515986i</v>
      </c>
      <c r="BL143" s="223" t="str">
        <f t="shared" ca="1" si="88"/>
        <v>-0.182670085213389+1.48104992364915i</v>
      </c>
      <c r="BM143" s="223" t="str">
        <f t="shared" ca="1" si="89"/>
        <v>1.1986045169736+0.888945694777524i</v>
      </c>
      <c r="BN143" s="223" t="str">
        <f t="shared" ca="1" si="90"/>
        <v>1.36425008444277-0.604730471756558i</v>
      </c>
      <c r="BO143" s="223" t="str">
        <f t="shared" ca="1" si="91"/>
        <v>0.146268283768794-1.48508680740769i</v>
      </c>
      <c r="BP143" s="223" t="str">
        <f t="shared" ca="1" si="92"/>
        <v>-1.22005933914238-0.859262733594604i</v>
      </c>
      <c r="BQ143" s="223" t="str">
        <f t="shared" ca="1" si="93"/>
        <v>-1.34899836912153+0.638028711329253i</v>
      </c>
      <c r="BR143" s="223" t="str">
        <f t="shared" ca="1" si="94"/>
        <v>-0.109778375779379+1.48822913040441i</v>
      </c>
      <c r="BS143" s="223" t="str">
        <f t="shared" ca="1" si="95"/>
        <v>1.24077924318631+0.829062184670739i</v>
      </c>
      <c r="BT143" s="223" t="str">
        <f t="shared" ca="1" si="96"/>
        <v>1.33293406762497-0.67094262626381i</v>
      </c>
      <c r="BU143" s="223" t="str">
        <f t="shared" ca="1" si="97"/>
        <v>0.0732223414014202-1.49047499982144i</v>
      </c>
      <c r="BV143" s="223" t="str">
        <f t="shared" ca="1" si="98"/>
        <v>-1.26075174820979-0.798362239687591i</v>
      </c>
      <c r="BW143" s="223" t="str">
        <f t="shared" ca="1" si="99"/>
        <v>-1.31606685648768+0.703452390448464i</v>
      </c>
      <c r="BX143" s="223" t="str">
        <f t="shared" ca="1" si="100"/>
        <v>-0.0366222006228131+1.49182306283103i</v>
      </c>
      <c r="BY143" s="223" t="str">
        <f t="shared" ca="1" si="101"/>
        <v>1.27996482352276+0.76718139114382i</v>
      </c>
      <c r="BZ143" s="223" t="str">
        <f t="shared" ca="1" si="102"/>
        <v>1.29840689588702-0.73553842121677i</v>
      </c>
      <c r="CA143" s="223" t="str">
        <f t="shared" ca="1" si="103"/>
        <v>-7.82443137013854E-14-1.49227250741043i</v>
      </c>
      <c r="CB143" s="223" t="str">
        <f t="shared" ca="1" si="104"/>
        <v>-1.29840689588701-0.735538421216781i</v>
      </c>
      <c r="CC143" s="223" t="str">
        <f t="shared" ca="1" si="105"/>
        <v>-1.27996482352277+0.767181391143808i</v>
      </c>
      <c r="CD143" s="223" t="str">
        <f t="shared" ca="1" si="106"/>
        <v>0.0366222006228+1.49182306283103i</v>
      </c>
      <c r="CE143" s="223" t="str">
        <f t="shared" ca="1" si="107"/>
        <v>1.31606685648767+0.703452390448484i</v>
      </c>
      <c r="CF143" s="223" t="str">
        <f t="shared" ca="1" si="108"/>
        <v>1.26075174820979-0.798362239687581i</v>
      </c>
      <c r="CG143" s="223" t="str">
        <f t="shared" ca="1" si="109"/>
        <v>-0.0732223414014071-1.49047499982144i</v>
      </c>
      <c r="CH143" s="223" t="str">
        <f t="shared" ca="1" si="110"/>
        <v>-1.33293406762496-0.670942626263831i</v>
      </c>
      <c r="CI143" s="223" t="str">
        <f t="shared" ca="1" si="111"/>
        <v>-1.24077924318632+0.829062184670727i</v>
      </c>
      <c r="CJ143" s="223" t="str">
        <f t="shared" ca="1" si="112"/>
        <v>0.109778375779366+1.48822913040441i</v>
      </c>
      <c r="CK143" s="223" t="str">
        <f t="shared" ca="1" si="113"/>
        <v>1.34899836912153+0.638028711329256i</v>
      </c>
      <c r="CL143" s="223" t="str">
        <f t="shared" ca="1" si="114"/>
        <v>1.2200593391424-0.859262733594584i</v>
      </c>
      <c r="CM143" s="223" t="str">
        <f t="shared" ca="1" si="115"/>
        <v>-0.146268283768781-1.48508680740769i</v>
      </c>
      <c r="CN143" s="223" t="str">
        <f t="shared" ca="1" si="116"/>
        <v>-1.36425008444277-0.604730471756559i</v>
      </c>
      <c r="CO143" s="223" t="str">
        <f t="shared" ca="1" si="117"/>
        <v>-1.19860451697353+0.888945694777626i</v>
      </c>
      <c r="CP143" s="223" t="str">
        <f t="shared" ca="1" si="118"/>
        <v>0.182670085213377+1.48104992364915i</v>
      </c>
      <c r="CQ143" s="223" t="str">
        <f t="shared" ca="1" si="119"/>
        <v>1.3786800265258+0.571067965159872i</v>
      </c>
      <c r="CR143" s="223" t="str">
        <f t="shared" ca="1" si="120"/>
        <v>1.17642770026242-0.91809318831385i</v>
      </c>
      <c r="CS143" s="223" t="str">
        <f t="shared" ca="1" si="121"/>
        <v>-0.218961853028967-1.47612091079665i</v>
      </c>
      <c r="CT143" s="223" t="str">
        <f t="shared" ca="1" si="122"/>
        <v>-1.39227950331302-0.537061468574576i</v>
      </c>
      <c r="CU143" s="223" t="str">
        <f t="shared" ca="1" si="123"/>
        <v>-1.15354224749406+0.946687656843253i</v>
      </c>
      <c r="CV143" s="223" t="str">
        <f t="shared" ca="1" si="124"/>
        <v>0.25512172641195+1.47030273790319i</v>
      </c>
      <c r="CW143" s="223" t="str">
        <f t="shared" ca="1" si="125"/>
        <v>1.40504032298807+0.502731466242772i</v>
      </c>
      <c r="CX143" s="223" t="str">
        <f t="shared" ca="1" si="126"/>
        <v>1.12996194400963-0.974711876126989i</v>
      </c>
      <c r="CY143" s="223" t="str">
        <f t="shared" ca="1" si="127"/>
        <v>-0.291127924006435-1.46359890961859i</v>
      </c>
      <c r="CZ143" s="223" t="str">
        <f t="shared" ca="1" si="128"/>
        <v>-1.41695479891044-0.468098637273905i</v>
      </c>
      <c r="DA143" s="223" t="str">
        <f t="shared" ca="1" si="129"/>
        <v>-1.10570099370203+1.00214896542348i</v>
      </c>
      <c r="DB143" s="223" t="str">
        <f t="shared" ca="1" si="130"/>
        <v>0.326958757025596+1.4560134640783i</v>
      </c>
      <c r="DC143" s="223" t="str">
        <f t="shared" ca="1" si="131"/>
        <v>1.42801575424526+0.43318384318942i</v>
      </c>
      <c r="DD143" s="223" t="str">
        <f t="shared" ca="1" si="132"/>
        <v>1.08077401046065-1.02898239765597i</v>
      </c>
      <c r="DE143" s="223" t="str">
        <f t="shared" ca="1" si="133"/>
        <v>-0.362592642315301-1.4475509704711i</v>
      </c>
      <c r="DF143" s="223" t="str">
        <f t="shared" ca="1" si="134"/>
        <v>-1.43821652628692-0.398008115354708i</v>
      </c>
      <c r="DG143" s="223" t="str">
        <f t="shared" ca="1" si="135"/>
        <v>-1.055196009368+1.05519600936834i</v>
      </c>
      <c r="DH143" s="223" t="str">
        <f t="shared" ca="1" si="136"/>
        <v>0.398008115355199+1.43821652628678i</v>
      </c>
      <c r="DI143" s="223" t="str">
        <f t="shared" ca="1" si="137"/>
        <v>1.44755097047093+0.362592642315979i</v>
      </c>
      <c r="DJ143" s="223" t="str">
        <f t="shared" ca="1" si="138"/>
        <v>1.02898239765572-1.08077401046088i</v>
      </c>
      <c r="DK143" s="223" t="str">
        <f t="shared" ca="1" si="139"/>
        <v>-0.433183843189177-1.42801575424534i</v>
      </c>
      <c r="DL143" s="223" t="str">
        <f t="shared" ca="1" si="140"/>
        <v>-1.45601346407815-0.326958757026257i</v>
      </c>
      <c r="DM143" s="223" t="str">
        <f t="shared" ca="1" si="141"/>
        <v>-1.00214896542322+1.10570099370227i</v>
      </c>
      <c r="DN143" s="223" t="str">
        <f t="shared" ca="1" si="142"/>
        <v>0.468098637273805+1.41695479891048i</v>
      </c>
      <c r="DO143" s="223" t="str">
        <f t="shared" ca="1" si="143"/>
        <v>1.46359890961846+0.291127924007099i</v>
      </c>
      <c r="DP143" s="223" t="str">
        <f t="shared" ca="1" si="144"/>
        <v>0.974711876126716-1.12996194400987i</v>
      </c>
      <c r="DQ143" s="223" t="str">
        <f t="shared" ca="1" si="145"/>
        <v>-0.502731466242674-1.4050403229881i</v>
      </c>
      <c r="DR143" s="223" t="str">
        <f t="shared" ca="1" si="146"/>
        <v>-1.47030273790309-0.255121726412492i</v>
      </c>
      <c r="DS143" s="223" t="str">
        <f t="shared" ca="1" si="147"/>
        <v>-0.946687656842857+1.15354224749439i</v>
      </c>
      <c r="DT143" s="223" t="str">
        <f t="shared" ca="1" si="148"/>
        <v>0.537061468574616+1.392279503313i</v>
      </c>
      <c r="DU143" s="223" t="str">
        <f t="shared" ca="1" si="149"/>
        <v>1.47612091079657+0.21896185302951i</v>
      </c>
      <c r="DV143" s="223" t="str">
        <f t="shared" ca="1" si="150"/>
        <v>0.918093188313449-1.17642770026273i</v>
      </c>
      <c r="DW143" s="223" t="str">
        <f t="shared" ca="1" si="151"/>
        <v>-0.571067965159931-1.37868002652578i</v>
      </c>
      <c r="DX143" s="223" t="str">
        <f t="shared" ca="1" si="152"/>
        <v>-1.4810499236491-0.182670085213775i</v>
      </c>
      <c r="DY143" s="223" t="str">
        <f t="shared" ca="1" si="153"/>
        <v>-0.888945694777113+1.19860451697391i</v>
      </c>
      <c r="DZ143" s="223" t="str">
        <f t="shared" ca="1" si="154"/>
        <v>0.604730471756619+1.36425008444275i</v>
      </c>
      <c r="EA143" s="223" t="str">
        <f t="shared" ca="1" si="155"/>
        <v>1.48508680740765+0.14626828376918i</v>
      </c>
      <c r="EB143" s="223" t="str">
        <f t="shared" ca="1" si="156"/>
        <v>0.859262733594063-1.22005933914276i</v>
      </c>
      <c r="EC143" s="223" t="str">
        <f t="shared" ca="1" si="157"/>
        <v>-0.638028711329449-1.34899836912144i</v>
      </c>
      <c r="ED143" s="223" t="str">
        <f t="shared" ca="1" si="158"/>
        <v>-1.48822913040438-0.109778375779766i</v>
      </c>
      <c r="EE143" s="223" t="str">
        <f t="shared" ca="1" si="159"/>
        <v>-0.829062184670197+1.24077924318668i</v>
      </c>
      <c r="EF143" s="223" t="str">
        <f t="shared" ca="1" si="160"/>
        <v>0.670942626264002+1.33293406762487i</v>
      </c>
      <c r="EG143" s="223" t="str">
        <f t="shared" ca="1" si="161"/>
        <v>1.49047499982143+0.0732223414016599i</v>
      </c>
      <c r="EH143" s="223" t="str">
        <f t="shared" ca="1" si="162"/>
        <v>0.798362239688152-1.26075174820943i</v>
      </c>
      <c r="EI143" s="223" t="str">
        <f t="shared" ca="1" si="163"/>
        <v>-0.703452390448655-1.31606685648758i</v>
      </c>
      <c r="EJ143" s="223" t="str">
        <f t="shared" ca="1" si="164"/>
        <v>-1.49182306283103-0.0366222006230529i</v>
      </c>
      <c r="EK143" s="223" t="str">
        <f t="shared" ca="1" si="165"/>
        <v>-0.76718139114439+1.27996482352242i</v>
      </c>
      <c r="EL143" s="223" t="str">
        <f t="shared" ca="1" si="166"/>
        <v>0.735538421217078+1.29840689588684i</v>
      </c>
      <c r="EM143" s="223" t="str">
        <f t="shared" ca="1" si="167"/>
        <v>1.49227250741043+1.82814857370027E-13i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-0.0205233792832283-0.12378026541275i</v>
      </c>
      <c r="G144" s="229" t="str">
        <f t="shared" si="178"/>
        <v>-1.64592026826662+3.53747035771337i</v>
      </c>
      <c r="H144" s="229" t="str">
        <f t="shared" si="179"/>
        <v>0.00245745588409527-0.0194591935557339i</v>
      </c>
      <c r="I144" s="229" t="str">
        <f t="shared" si="174"/>
        <v>-0.0129917644428547+0.033605610968859i</v>
      </c>
      <c r="J144" s="255" t="str">
        <f ca="1">IMPRODUCT(1/N_FFT2,BG100)</f>
        <v>0.00620402426589746-2.84863012491293E-06i</v>
      </c>
      <c r="K144" s="254" t="str">
        <f t="shared" ca="1" si="175"/>
        <v>-0.0000805054919045224+0.000208527034652679i</v>
      </c>
      <c r="N144" s="246">
        <f t="shared" ca="1" si="176"/>
        <v>5.5080715549073425</v>
      </c>
      <c r="O144" s="223">
        <f t="shared" ca="1" si="39"/>
        <v>-1.491928445092658</v>
      </c>
      <c r="P144" s="223" t="str">
        <f t="shared" ca="1" si="40"/>
        <v>-0.703290200594566+1.31576342061339i</v>
      </c>
      <c r="Q144" s="223" t="str">
        <f t="shared" ca="1" si="41"/>
        <v>0.828871033888697+1.24049316582433i</v>
      </c>
      <c r="R144" s="223" t="str">
        <f t="shared" ca="1" si="42"/>
        <v>1.48474440184401-0.146234559764304i</v>
      </c>
      <c r="S144" s="223" t="str">
        <f t="shared" ca="1" si="43"/>
        <v>0.570936298211163-1.3783621543925i</v>
      </c>
      <c r="T144" s="223" t="str">
        <f t="shared" ca="1" si="44"/>
        <v>-0.946469386019496-1.15327628372584i</v>
      </c>
      <c r="U144" s="223" t="str">
        <f t="shared" ca="1" si="45"/>
        <v>-1.46326145836176+0.291060800778151i</v>
      </c>
      <c r="V144" s="223" t="str">
        <f t="shared" ca="1" si="46"/>
        <v>-0.433083967170475+1.4276865071354i</v>
      </c>
      <c r="W144" s="223" t="str">
        <f t="shared" ca="1" si="47"/>
        <v>1.05495272057012+1.05495272057012i</v>
      </c>
      <c r="X144" s="223" t="str">
        <f t="shared" ca="1" si="48"/>
        <v>1.4276865071354-0.433083967170469i</v>
      </c>
      <c r="Y144" s="223" t="str">
        <f t="shared" ca="1" si="49"/>
        <v>0.291060800778169-1.46326145836175i</v>
      </c>
      <c r="Z144" s="223" t="str">
        <f t="shared" ca="1" si="50"/>
        <v>-1.15327628372583-0.946469386019499i</v>
      </c>
      <c r="AA144" s="223" t="str">
        <f t="shared" ca="1" si="51"/>
        <v>-1.37836215439249+0.570936298211175i</v>
      </c>
      <c r="AB144" s="223" t="str">
        <f t="shared" ca="1" si="52"/>
        <v>-0.146234559764292+1.48474440184401i</v>
      </c>
      <c r="AC144" s="223" t="str">
        <f t="shared" ca="1" si="53"/>
        <v>1.24049316582435+0.828871033888677i</v>
      </c>
      <c r="AD144" s="223" t="str">
        <f t="shared" ca="1" si="54"/>
        <v>1.31576342061337-0.703290200594603i</v>
      </c>
      <c r="AE144" s="223" t="str">
        <f t="shared" ca="1" si="55"/>
        <v>-5.46488346379219E-14-1.49192844509266i</v>
      </c>
      <c r="AF144" s="223" t="str">
        <f t="shared" ca="1" si="56"/>
        <v>-1.31576342061343-0.703290200594501i</v>
      </c>
      <c r="AG144" s="223" t="str">
        <f t="shared" ca="1" si="57"/>
        <v>-1.24049316582437+0.828871033888644i</v>
      </c>
      <c r="AH144" s="223" t="str">
        <f t="shared" ca="1" si="58"/>
        <v>0.146234559764253+1.48474440184402i</v>
      </c>
      <c r="AI144" s="223" t="str">
        <f t="shared" ca="1" si="59"/>
        <v>1.37836215439248+0.570936298211209i</v>
      </c>
      <c r="AJ144" s="223" t="str">
        <f t="shared" ca="1" si="60"/>
        <v>1.15327628372586-0.946469386019468i</v>
      </c>
      <c r="AK144" s="223" t="str">
        <f t="shared" ca="1" si="61"/>
        <v>-0.291060800778133-1.46326145836176i</v>
      </c>
      <c r="AL144" s="223" t="str">
        <f t="shared" ca="1" si="62"/>
        <v>-1.4276865071354-0.43308396717048i</v>
      </c>
      <c r="AM144" s="223" t="str">
        <f t="shared" ca="1" si="63"/>
        <v>-1.05495272057011+1.05495272057013i</v>
      </c>
      <c r="AN144" s="223" t="str">
        <f t="shared" ca="1" si="64"/>
        <v>0.433083967170494+1.42768650713539i</v>
      </c>
      <c r="AO144" s="223" t="str">
        <f t="shared" ca="1" si="65"/>
        <v>1.46326145836176+0.291060800778112i</v>
      </c>
      <c r="AP144" s="223" t="str">
        <f t="shared" ca="1" si="66"/>
        <v>0.946469386019456-1.15327628372587i</v>
      </c>
      <c r="AQ144" s="223" t="str">
        <f t="shared" ca="1" si="67"/>
        <v>-0.570936298211222-1.37836215439247i</v>
      </c>
      <c r="AR144" s="223" t="str">
        <f t="shared" ca="1" si="68"/>
        <v>-0.570936298211222-1.37836215439247i</v>
      </c>
      <c r="AS144" s="223" t="str">
        <f t="shared" ca="1" si="69"/>
        <v>-0.828871033888751+1.2404931658243i</v>
      </c>
      <c r="AT144" s="223" t="str">
        <f t="shared" ca="1" si="70"/>
        <v>0.703290200594519+1.31576342061342i</v>
      </c>
      <c r="AU144" s="223" t="str">
        <f t="shared" ca="1" si="71"/>
        <v>1.49192844509266+3.91133793749792E-14i</v>
      </c>
      <c r="AV144" s="223" t="str">
        <f t="shared" ca="1" si="72"/>
        <v>0.703290200594589-1.31576342061338i</v>
      </c>
      <c r="AW144" s="223" t="str">
        <f t="shared" ca="1" si="73"/>
        <v>-0.828871033888694-1.24049316582434i</v>
      </c>
      <c r="AX144" s="223" t="str">
        <f t="shared" ca="1" si="74"/>
        <v>-1.48474440184401+0.146234559764313i</v>
      </c>
      <c r="AY144" s="223" t="str">
        <f t="shared" ca="1" si="75"/>
        <v>-0.570936298211158+1.3783621543925i</v>
      </c>
      <c r="AZ144" s="223" t="str">
        <f t="shared" ca="1" si="76"/>
        <v>0.946469386019511+1.15327628372582i</v>
      </c>
      <c r="BA144" s="223" t="str">
        <f t="shared" ca="1" si="77"/>
        <v>1.46326145836175-0.291060800778181i</v>
      </c>
      <c r="BB144" s="223" t="str">
        <f t="shared" ca="1" si="78"/>
        <v>0.433083967170421-1.42768650713542i</v>
      </c>
      <c r="BC144" s="223" t="str">
        <f t="shared" ca="1" si="79"/>
        <v>-1.05495272057017-1.05495272057007i</v>
      </c>
      <c r="BD144" s="223" t="str">
        <f t="shared" ca="1" si="80"/>
        <v>-1.42768650713542+0.433083967170405i</v>
      </c>
      <c r="BE144" s="223" t="str">
        <f t="shared" ca="1" si="81"/>
        <v>-0.291060800778209+1.46326145836175i</v>
      </c>
      <c r="BF144" s="223" t="str">
        <f t="shared" ca="1" si="82"/>
        <v>1.15327628372581+0.946469386019524i</v>
      </c>
      <c r="BG144" s="223" t="str">
        <f t="shared" ca="1" si="83"/>
        <v>1.37836215439251-0.57093629821114i</v>
      </c>
      <c r="BH144" s="223" t="str">
        <f t="shared" ca="1" si="84"/>
        <v>0.146234559764331-1.48474440184401i</v>
      </c>
      <c r="BI144" s="223" t="str">
        <f t="shared" ca="1" si="85"/>
        <v>-1.24049316582433-0.828871033888709i</v>
      </c>
      <c r="BJ144" s="223" t="str">
        <f t="shared" ca="1" si="86"/>
        <v>-1.31576342061339+0.703290200594564i</v>
      </c>
      <c r="BK144" s="223" t="str">
        <f t="shared" ca="1" si="87"/>
        <v>2.08358498576149E-14+1.49192844509266i</v>
      </c>
      <c r="BL144" s="223" t="str">
        <f t="shared" ca="1" si="88"/>
        <v>1.31576342061341+0.703290200594536i</v>
      </c>
      <c r="BM144" s="223" t="str">
        <f t="shared" ca="1" si="89"/>
        <v>1.24049316582431-0.828871033888735i</v>
      </c>
      <c r="BN144" s="223" t="str">
        <f t="shared" ca="1" si="90"/>
        <v>-0.146234559764362-1.48474440184401i</v>
      </c>
      <c r="BO144" s="223" t="str">
        <f t="shared" ca="1" si="91"/>
        <v>-1.37836215439252-0.570936298211103i</v>
      </c>
      <c r="BP144" s="223" t="str">
        <f t="shared" ca="1" si="92"/>
        <v>-1.15327628372588+0.946469386019442i</v>
      </c>
      <c r="BQ144" s="223" t="str">
        <f t="shared" ca="1" si="93"/>
        <v>0.291060800778094+1.46326145836177i</v>
      </c>
      <c r="BR144" s="223" t="str">
        <f t="shared" ca="1" si="94"/>
        <v>1.42768650713539+0.433083967170517i</v>
      </c>
      <c r="BS144" s="223" t="str">
        <f t="shared" ca="1" si="95"/>
        <v>1.05495272057014-1.0549527205701i</v>
      </c>
      <c r="BT144" s="223" t="str">
        <f t="shared" ca="1" si="96"/>
        <v>-0.433083967170462-1.4276865071354i</v>
      </c>
      <c r="BU144" s="223" t="str">
        <f t="shared" ca="1" si="97"/>
        <v>-1.46326145836176-0.291060800778151i</v>
      </c>
      <c r="BV144" s="223" t="str">
        <f t="shared" ca="1" si="98"/>
        <v>-0.946469386019486+1.15327628372584i</v>
      </c>
      <c r="BW144" s="223" t="str">
        <f t="shared" ca="1" si="99"/>
        <v>0.570936298211197+1.37836215439248i</v>
      </c>
      <c r="BX144" s="223" t="str">
        <f t="shared" ca="1" si="100"/>
        <v>1.48474440184402+0.146234559764282i</v>
      </c>
      <c r="BY144" s="223" t="str">
        <f t="shared" ca="1" si="101"/>
        <v>0.82887103388866-1.24049316582436i</v>
      </c>
      <c r="BZ144" s="223" t="str">
        <f t="shared" ca="1" si="102"/>
        <v>-0.703290200594625-1.31576342061336i</v>
      </c>
      <c r="CA144" s="223" t="str">
        <f t="shared" ca="1" si="103"/>
        <v>-1.49192844509266-7.82267587499584E-14i</v>
      </c>
      <c r="CB144" s="223" t="str">
        <f t="shared" ca="1" si="104"/>
        <v>-0.703290200594615+1.31576342061337i</v>
      </c>
      <c r="CC144" s="223" t="str">
        <f t="shared" ca="1" si="105"/>
        <v>0.828871033888653+1.24049316582436i</v>
      </c>
      <c r="CD144" s="223" t="str">
        <f t="shared" ca="1" si="106"/>
        <v>1.48474440184402-0.146234559764274i</v>
      </c>
      <c r="CE144" s="223" t="str">
        <f t="shared" ca="1" si="107"/>
        <v>0.570936298211184-1.37836215439249i</v>
      </c>
      <c r="CF144" s="223" t="str">
        <f t="shared" ca="1" si="108"/>
        <v>-0.94646938601948-1.15327628372585i</v>
      </c>
      <c r="CG144" s="223" t="str">
        <f t="shared" ca="1" si="109"/>
        <v>-1.46326145836176+0.291060800778154i</v>
      </c>
      <c r="CH144" s="223" t="str">
        <f t="shared" ca="1" si="110"/>
        <v>-0.433083967170469+1.4276865071354i</v>
      </c>
      <c r="CI144" s="223" t="str">
        <f t="shared" ca="1" si="111"/>
        <v>1.05495272057014+1.0549527205701i</v>
      </c>
      <c r="CJ144" s="223" t="str">
        <f t="shared" ca="1" si="112"/>
        <v>1.42768650713539-0.433083967170518i</v>
      </c>
      <c r="CK144" s="223" t="str">
        <f t="shared" ca="1" si="113"/>
        <v>0.291060800778103-1.46326145836177i</v>
      </c>
      <c r="CL144" s="223" t="str">
        <f t="shared" ca="1" si="114"/>
        <v>-1.15327628372579-0.946469386019554i</v>
      </c>
      <c r="CM144" s="223" t="str">
        <f t="shared" ca="1" si="115"/>
        <v>-1.37836215439253+0.570936298211095i</v>
      </c>
      <c r="CN144" s="223" t="str">
        <f t="shared" ca="1" si="116"/>
        <v>-0.14623455976437+1.48474440184401i</v>
      </c>
      <c r="CO144" s="223" t="str">
        <f t="shared" ca="1" si="117"/>
        <v>1.24049316582431+0.828871033888733i</v>
      </c>
      <c r="CP144" s="223" t="str">
        <f t="shared" ca="1" si="118"/>
        <v>1.31576342061341-0.703290200594528i</v>
      </c>
      <c r="CQ144" s="223" t="str">
        <f t="shared" ca="1" si="119"/>
        <v>1.82775295173643E-14-1.49192844509266i</v>
      </c>
      <c r="CR144" s="223" t="str">
        <f t="shared" ca="1" si="120"/>
        <v>-1.31576342061338-0.703290200594581i</v>
      </c>
      <c r="CS144" s="223" t="str">
        <f t="shared" ca="1" si="121"/>
        <v>-1.24049316582433+0.828871033888703i</v>
      </c>
      <c r="CT144" s="223" t="str">
        <f t="shared" ca="1" si="122"/>
        <v>0.146234559764333+1.48474440184401i</v>
      </c>
      <c r="CU144" s="223" t="str">
        <f t="shared" ca="1" si="123"/>
        <v>1.37836215439251+0.570936298211148i</v>
      </c>
      <c r="CV144" s="223" t="str">
        <f t="shared" ca="1" si="124"/>
        <v>1.15327628372581-0.946469386019526i</v>
      </c>
      <c r="CW144" s="223" t="str">
        <f t="shared" ca="1" si="125"/>
        <v>-0.291060800778067-1.46326145836177i</v>
      </c>
      <c r="CX144" s="223" t="str">
        <f t="shared" ca="1" si="126"/>
        <v>-1.42768650713538-0.433083967170554i</v>
      </c>
      <c r="CY144" s="223" t="str">
        <f t="shared" ca="1" si="127"/>
        <v>-1.05495272057016+1.05495272057008i</v>
      </c>
      <c r="CZ144" s="223" t="str">
        <f t="shared" ca="1" si="128"/>
        <v>0.433083967170414+1.42768650713542i</v>
      </c>
      <c r="DA144" s="223" t="str">
        <f t="shared" ca="1" si="129"/>
        <v>1.46326145836175+0.29106080077819i</v>
      </c>
      <c r="DB144" s="223" t="str">
        <f t="shared" ca="1" si="130"/>
        <v>0.946469386019508-1.15327628372583i</v>
      </c>
      <c r="DC144" s="223" t="str">
        <f t="shared" ca="1" si="131"/>
        <v>-0.570936298211151-1.3783621543925i</v>
      </c>
      <c r="DD144" s="223" t="str">
        <f t="shared" ca="1" si="132"/>
        <v>-1.48474440184406-0.146234559763867i</v>
      </c>
      <c r="DE144" s="223" t="str">
        <f t="shared" ca="1" si="133"/>
        <v>-0.828871033888948+1.24049316582417i</v>
      </c>
      <c r="DF144" s="223" t="str">
        <f t="shared" ca="1" si="134"/>
        <v>0.703290200594974+1.31576342061317i</v>
      </c>
      <c r="DG144" s="223" t="str">
        <f t="shared" ca="1" si="135"/>
        <v>1.49192844509266+2.55150397586416E-13i</v>
      </c>
      <c r="DH144" s="223" t="str">
        <f t="shared" ca="1" si="136"/>
        <v>0.703290200594134-1.31576342061362i</v>
      </c>
      <c r="DI144" s="223" t="str">
        <f t="shared" ca="1" si="137"/>
        <v>-0.828871033888506-1.24049316582446i</v>
      </c>
      <c r="DJ144" s="223" t="str">
        <f t="shared" ca="1" si="138"/>
        <v>-1.48474440184396+0.146234559764836i</v>
      </c>
      <c r="DK144" s="223" t="str">
        <f t="shared" ca="1" si="139"/>
        <v>-0.570936298211367+1.37836215439241i</v>
      </c>
      <c r="DL144" s="223" t="str">
        <f t="shared" ca="1" si="140"/>
        <v>0.946469386019917+1.15327628372549i</v>
      </c>
      <c r="DM144" s="223" t="str">
        <f t="shared" ca="1" si="141"/>
        <v>1.4632614583618-0.291060800777958i</v>
      </c>
      <c r="DN144" s="223" t="str">
        <f t="shared" ca="1" si="142"/>
        <v>0.433083967169929-1.42768650713557i</v>
      </c>
      <c r="DO144" s="223" t="str">
        <f t="shared" ca="1" si="143"/>
        <v>-1.05495272057001-1.05495272057023i</v>
      </c>
      <c r="DP144" s="223" t="str">
        <f t="shared" ca="1" si="144"/>
        <v>-1.42768650713523+0.433083967171039i</v>
      </c>
      <c r="DQ144" s="223" t="str">
        <f t="shared" ca="1" si="145"/>
        <v>-0.291060800778276+1.46326145836173i</v>
      </c>
      <c r="DR144" s="223" t="str">
        <f t="shared" ca="1" si="146"/>
        <v>1.15327628372624+0.946469386019004i</v>
      </c>
      <c r="DS144" s="223" t="str">
        <f t="shared" ca="1" si="147"/>
        <v>1.37836215439254-0.570936298211069i</v>
      </c>
      <c r="DT144" s="223" t="str">
        <f t="shared" ca="1" si="148"/>
        <v>0.14623455976366-1.48474440184408i</v>
      </c>
      <c r="DU144" s="223" t="str">
        <f t="shared" ca="1" si="149"/>
        <v>-1.24049316582428-0.828871033888775i</v>
      </c>
      <c r="DV144" s="223" t="str">
        <f t="shared" ca="1" si="150"/>
        <v>-1.31576342061307+0.703290200595158i</v>
      </c>
      <c r="DW144" s="223" t="str">
        <f t="shared" ca="1" si="151"/>
        <v>-6.79916980816878E-14+1.49192844509266i</v>
      </c>
      <c r="DX144" s="223" t="str">
        <f t="shared" ca="1" si="152"/>
        <v>1.31576342061372+0.703290200593951i</v>
      </c>
      <c r="DY144" s="223" t="str">
        <f t="shared" ca="1" si="153"/>
        <v>1.24049316582435-0.82887103388868i</v>
      </c>
      <c r="DZ144" s="223" t="str">
        <f t="shared" ca="1" si="154"/>
        <v>-0.146234559765023-1.48474440184394i</v>
      </c>
      <c r="EA144" s="223" t="str">
        <f t="shared" ca="1" si="155"/>
        <v>-1.37836215439249-0.570936298211175i</v>
      </c>
      <c r="EB144" s="223" t="str">
        <f t="shared" ca="1" si="156"/>
        <v>-1.15327628372631+0.946469386018914i</v>
      </c>
      <c r="EC144" s="223" t="str">
        <f t="shared" ca="1" si="157"/>
        <v>0.291060800778163+1.46326145836175i</v>
      </c>
      <c r="ED144" s="223" t="str">
        <f t="shared" ca="1" si="158"/>
        <v>1.4276865071352+0.433083967171149i</v>
      </c>
      <c r="EE144" s="223" t="str">
        <f t="shared" ca="1" si="159"/>
        <v>1.05495272057008-1.05495272057016i</v>
      </c>
      <c r="EF144" s="223" t="str">
        <f t="shared" ca="1" si="160"/>
        <v>-0.433083967169798-1.42768650713561i</v>
      </c>
      <c r="EG144" s="223" t="str">
        <f t="shared" ca="1" si="161"/>
        <v>-1.46326145836177-0.291060800778093i</v>
      </c>
      <c r="EH144" s="223" t="str">
        <f t="shared" ca="1" si="162"/>
        <v>-0.946469386020006+1.15327628372542i</v>
      </c>
      <c r="EI144" s="223" t="str">
        <f t="shared" ca="1" si="163"/>
        <v>0.570936298211261+1.37836215439246i</v>
      </c>
      <c r="EJ144" s="223" t="str">
        <f t="shared" ca="1" si="164"/>
        <v>1.48474440184395+0.146234559764929i</v>
      </c>
      <c r="EK144" s="223" t="str">
        <f t="shared" ca="1" si="165"/>
        <v>0.828871033888584-1.24049316582441i</v>
      </c>
      <c r="EL144" s="223" t="str">
        <f t="shared" ca="1" si="166"/>
        <v>-0.703290200594015-1.31576342061369i</v>
      </c>
      <c r="EM144" s="223" t="str">
        <f t="shared" ca="1" si="167"/>
        <v>-1.49192844509266+1.40368579801729E-13i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-0.0205738519467733-0.120741007886243i</v>
      </c>
      <c r="G145" s="229" t="str">
        <f t="shared" si="178"/>
        <v>-1.56738431887721+3.49594372593698i</v>
      </c>
      <c r="H145" s="229" t="str">
        <f t="shared" si="179"/>
        <v>0.00243670505936987-0.0190270723399688i</v>
      </c>
      <c r="I145" s="229" t="str">
        <f t="shared" si="174"/>
        <v>-0.0114347308777005+0.0324118940213803i</v>
      </c>
      <c r="J145" s="255" t="str">
        <f ca="1">IMPRODUCT(1/N_FFT2,BH100)</f>
        <v>-0.0108545552506078-0.000179913194600997i</v>
      </c>
      <c r="K145" s="254" t="str">
        <f t="shared" ca="1" si="175"/>
        <v>0.000129950245484287-0.000349759435470307i</v>
      </c>
      <c r="N145" s="246">
        <f t="shared" ca="1" si="176"/>
        <v>5.5084537154954818</v>
      </c>
      <c r="O145" s="223">
        <f t="shared" ca="1" si="39"/>
        <v>-1.4915462845045184</v>
      </c>
      <c r="P145" s="223" t="str">
        <f t="shared" ca="1" si="40"/>
        <v>-0.670616108217467+1.33228538767732i</v>
      </c>
      <c r="Q145" s="223" t="str">
        <f t="shared" ca="1" si="41"/>
        <v>0.88851308429761+1.19802120926601i</v>
      </c>
      <c r="R145" s="223" t="str">
        <f t="shared" ca="1" si="42"/>
        <v>1.4695872067106-0.254997569972294i</v>
      </c>
      <c r="S145" s="223" t="str">
        <f t="shared" ca="1" si="43"/>
        <v>0.432973031807482-1.42732080225388i</v>
      </c>
      <c r="T145" s="223" t="str">
        <f t="shared" ca="1" si="44"/>
        <v>-1.0802480456395-1.02848163751779i</v>
      </c>
      <c r="U145" s="223" t="str">
        <f t="shared" ca="1" si="45"/>
        <v>-1.40435655212102+0.502486809114438i</v>
      </c>
      <c r="V145" s="223" t="str">
        <f t="shared" ca="1" si="46"/>
        <v>-0.182581187777083+1.48032916227748i</v>
      </c>
      <c r="W145" s="223" t="str">
        <f t="shared" ca="1" si="47"/>
        <v>1.24017541090827+0.828658716841701i</v>
      </c>
      <c r="X145" s="223" t="str">
        <f t="shared" ca="1" si="48"/>
        <v>1.29777501878392-0.735180467259322i</v>
      </c>
      <c r="Y145" s="223" t="str">
        <f t="shared" ca="1" si="49"/>
        <v>-0.0731867073323135-1.48974965168282i</v>
      </c>
      <c r="Z145" s="223" t="str">
        <f t="shared" ca="1" si="50"/>
        <v>-1.3635861643774-0.604436176231842i</v>
      </c>
      <c r="AA145" s="223" t="str">
        <f t="shared" ca="1" si="51"/>
        <v>-1.15298086959638+0.946226945908859i</v>
      </c>
      <c r="AB145" s="223" t="str">
        <f t="shared" ca="1" si="52"/>
        <v>0.326799640686309+1.45530488684211i</v>
      </c>
      <c r="AC145" s="223" t="str">
        <f t="shared" ca="1" si="53"/>
        <v>1.4468465115556+0.362416184542901i</v>
      </c>
      <c r="AD145" s="223" t="str">
        <f t="shared" ca="1" si="54"/>
        <v>0.974237527046986-1.12941204160068i</v>
      </c>
      <c r="AE145" s="223" t="str">
        <f t="shared" ca="1" si="55"/>
        <v>-0.570790051685606-1.37800908404697i</v>
      </c>
      <c r="AF145" s="223" t="str">
        <f t="shared" ca="1" si="56"/>
        <v>-1.48750487523092-0.109724951508203i</v>
      </c>
      <c r="AG145" s="223" t="str">
        <f t="shared" ca="1" si="57"/>
        <v>-0.766808037954989+1.27934192135912i</v>
      </c>
      <c r="AH145" s="223" t="str">
        <f t="shared" ca="1" si="58"/>
        <v>0.797973712161396+1.26013819619857i</v>
      </c>
      <c r="AI145" s="223" t="str">
        <f t="shared" ca="1" si="59"/>
        <v>1.48436408146356-0.146197101476265i</v>
      </c>
      <c r="AJ145" s="223" t="str">
        <f t="shared" ca="1" si="60"/>
        <v>0.536800104555373-1.39160194257143i</v>
      </c>
      <c r="AK145" s="223" t="str">
        <f t="shared" ca="1" si="61"/>
        <v>-1.00166126392786-1.10516289802259i</v>
      </c>
      <c r="AL145" s="223" t="str">
        <f t="shared" ca="1" si="62"/>
        <v>-1.43751661003158+0.397814422441612i</v>
      </c>
      <c r="AM145" s="223" t="str">
        <f t="shared" ca="1" si="63"/>
        <v>-0.290986244945917+1.46288664088217i</v>
      </c>
      <c r="AN145" s="223" t="str">
        <f t="shared" ca="1" si="64"/>
        <v>1.17585518502884+0.917646393040389i</v>
      </c>
      <c r="AO145" s="223" t="str">
        <f t="shared" ca="1" si="65"/>
        <v>1.34834187139014-0.637718211026913i</v>
      </c>
      <c r="AP145" s="223" t="str">
        <f t="shared" ca="1" si="66"/>
        <v>0.036604378220476-1.49109705864988i</v>
      </c>
      <c r="AQ145" s="223" t="str">
        <f t="shared" ca="1" si="67"/>
        <v>-1.3154263850643-0.703110051340407i</v>
      </c>
      <c r="AR145" s="223" t="str">
        <f t="shared" ca="1" si="68"/>
        <v>-1.3154263850643-0.703110051340407i</v>
      </c>
      <c r="AS145" s="223" t="str">
        <f t="shared" ca="1" si="69"/>
        <v>0.218855293997409+1.47540254815713i</v>
      </c>
      <c r="AT145" s="223" t="str">
        <f t="shared" ca="1" si="70"/>
        <v>1.41626522979588+0.467870834408892i</v>
      </c>
      <c r="AU145" s="223" t="str">
        <f t="shared" ca="1" si="71"/>
        <v>1.05468249222672-1.05468249222677i</v>
      </c>
      <c r="AV145" s="223" t="str">
        <f t="shared" ca="1" si="72"/>
        <v>-0.46787083440883-1.41626522979589i</v>
      </c>
      <c r="AW145" s="223" t="str">
        <f t="shared" ca="1" si="73"/>
        <v>-1.47540254815712-0.218855293997473i</v>
      </c>
      <c r="AX145" s="223" t="str">
        <f t="shared" ca="1" si="74"/>
        <v>-0.858844568496503+1.2194655903236i</v>
      </c>
      <c r="AY145" s="223" t="str">
        <f t="shared" ca="1" si="75"/>
        <v>0.703110051340346+1.31542638506433i</v>
      </c>
      <c r="AZ145" s="223" t="str">
        <f t="shared" ca="1" si="76"/>
        <v>1.49109705864988-0.036604378220554i</v>
      </c>
      <c r="BA145" s="223" t="str">
        <f t="shared" ca="1" si="77"/>
        <v>0.637718211026978-1.34834187139011i</v>
      </c>
      <c r="BB145" s="223" t="str">
        <f t="shared" ca="1" si="78"/>
        <v>-0.917646393040333-1.17585518502888i</v>
      </c>
      <c r="BC145" s="223" t="str">
        <f t="shared" ca="1" si="79"/>
        <v>-1.46288664088215+0.290986244945995i</v>
      </c>
      <c r="BD145" s="223" t="str">
        <f t="shared" ca="1" si="80"/>
        <v>-0.397814422441681+1.43751661003156i</v>
      </c>
      <c r="BE145" s="223" t="str">
        <f t="shared" ca="1" si="81"/>
        <v>1.10516289802264+1.0016612639278i</v>
      </c>
      <c r="BF145" s="223" t="str">
        <f t="shared" ca="1" si="82"/>
        <v>1.3916019425714-0.536800104555445i</v>
      </c>
      <c r="BG145" s="223" t="str">
        <f t="shared" ca="1" si="83"/>
        <v>0.146197101476335-1.48436408146356i</v>
      </c>
      <c r="BH145" s="223" t="str">
        <f t="shared" ca="1" si="84"/>
        <v>-1.26013819619862-0.79797371216133i</v>
      </c>
      <c r="BI145" s="223" t="str">
        <f t="shared" ca="1" si="85"/>
        <v>-1.27934192135916+0.766808037954928i</v>
      </c>
      <c r="BJ145" s="223" t="str">
        <f t="shared" ca="1" si="86"/>
        <v>0.109724951508281+1.48750487523091i</v>
      </c>
      <c r="BK145" s="223" t="str">
        <f t="shared" ca="1" si="87"/>
        <v>1.378009084047+0.570790051685532i</v>
      </c>
      <c r="BL145" s="223" t="str">
        <f t="shared" ca="1" si="88"/>
        <v>1.12941204160072-0.974237527046933i</v>
      </c>
      <c r="BM145" s="223" t="str">
        <f t="shared" ca="1" si="89"/>
        <v>-0.362416184542974-1.44684651155558i</v>
      </c>
      <c r="BN145" s="223" t="str">
        <f t="shared" ca="1" si="90"/>
        <v>-1.4553048868421-0.326799640686379i</v>
      </c>
      <c r="BO145" s="223" t="str">
        <f t="shared" ca="1" si="91"/>
        <v>-0.946226945908914+1.15298086959633i</v>
      </c>
      <c r="BP145" s="223" t="str">
        <f t="shared" ca="1" si="92"/>
        <v>0.604436176231912+1.36358616437737i</v>
      </c>
      <c r="BQ145" s="223" t="str">
        <f t="shared" ca="1" si="93"/>
        <v>1.48974965168282+0.0731867073323862i</v>
      </c>
      <c r="BR145" s="223" t="str">
        <f t="shared" ca="1" si="94"/>
        <v>0.735180467259321-1.29777501878392i</v>
      </c>
      <c r="BS145" s="223" t="str">
        <f t="shared" ca="1" si="95"/>
        <v>-0.828658716841751-1.24017541090824i</v>
      </c>
      <c r="BT145" s="223" t="str">
        <f t="shared" ca="1" si="96"/>
        <v>-1.48032916227748+0.182581187777053i</v>
      </c>
      <c r="BU145" s="223" t="str">
        <f t="shared" ca="1" si="97"/>
        <v>-0.5024868091144+1.40435655212103i</v>
      </c>
      <c r="BV145" s="223" t="str">
        <f t="shared" ca="1" si="98"/>
        <v>1.02848163751775+1.08024804563954i</v>
      </c>
      <c r="BW145" s="223" t="str">
        <f t="shared" ca="1" si="99"/>
        <v>1.42732080225388-0.432973031807492i</v>
      </c>
      <c r="BX145" s="223" t="str">
        <f t="shared" ca="1" si="100"/>
        <v>0.254997569972251-1.46958720671061i</v>
      </c>
      <c r="BY145" s="223" t="str">
        <f t="shared" ca="1" si="101"/>
        <v>-1.19802120926598-0.888513084297638i</v>
      </c>
      <c r="BZ145" s="223" t="str">
        <f t="shared" ca="1" si="102"/>
        <v>-1.33228538767731+0.670616108217479i</v>
      </c>
      <c r="CA145" s="223" t="str">
        <f t="shared" ca="1" si="103"/>
        <v>-6.50504968647598E-14+1.49154628450452i</v>
      </c>
      <c r="CB145" s="223" t="str">
        <f t="shared" ca="1" si="104"/>
        <v>1.33228538767731+0.670616108217482i</v>
      </c>
      <c r="CC145" s="223" t="str">
        <f t="shared" ca="1" si="105"/>
        <v>1.19802120926597-0.888513084297653i</v>
      </c>
      <c r="CD145" s="223" t="str">
        <f t="shared" ca="1" si="106"/>
        <v>-0.254997569972248-1.46958720671061i</v>
      </c>
      <c r="CE145" s="223" t="str">
        <f t="shared" ca="1" si="107"/>
        <v>-1.42732080225389-0.432973031807474i</v>
      </c>
      <c r="CF145" s="223" t="str">
        <f t="shared" ca="1" si="108"/>
        <v>-1.02848163751775+1.08024804563954i</v>
      </c>
      <c r="CG145" s="223" t="str">
        <f t="shared" ca="1" si="109"/>
        <v>0.502486809114417+1.40435655212102i</v>
      </c>
      <c r="CH145" s="223" t="str">
        <f t="shared" ca="1" si="110"/>
        <v>1.48032916227748+0.182581187777056i</v>
      </c>
      <c r="CI145" s="223" t="str">
        <f t="shared" ca="1" si="111"/>
        <v>0.828658716841745-1.24017541090824i</v>
      </c>
      <c r="CJ145" s="223" t="str">
        <f t="shared" ca="1" si="112"/>
        <v>-0.735180467259318-1.29777501878392i</v>
      </c>
      <c r="CK145" s="223" t="str">
        <f t="shared" ca="1" si="113"/>
        <v>-1.48974965168282+0.073186707332394i</v>
      </c>
      <c r="CL145" s="223" t="str">
        <f t="shared" ca="1" si="114"/>
        <v>-0.604436176231913+1.36358616437737i</v>
      </c>
      <c r="CM145" s="223" t="str">
        <f t="shared" ca="1" si="115"/>
        <v>0.94622694590892+1.15298086959633i</v>
      </c>
      <c r="CN145" s="223" t="str">
        <f t="shared" ca="1" si="116"/>
        <v>1.4553048868421-0.326799640686376i</v>
      </c>
      <c r="CO145" s="223" t="str">
        <f t="shared" ca="1" si="117"/>
        <v>0.362416184542966-1.44684651155558i</v>
      </c>
      <c r="CP145" s="223" t="str">
        <f t="shared" ca="1" si="118"/>
        <v>-1.12941204160072-0.974237527046936i</v>
      </c>
      <c r="CQ145" s="223" t="str">
        <f t="shared" ca="1" si="119"/>
        <v>-1.378009084047+0.57079005168554i</v>
      </c>
      <c r="CR145" s="223" t="str">
        <f t="shared" ca="1" si="120"/>
        <v>-0.109724951508284+1.48750487523091i</v>
      </c>
      <c r="CS145" s="223" t="str">
        <f t="shared" ca="1" si="121"/>
        <v>1.27934192135909+0.766808037955049i</v>
      </c>
      <c r="CT145" s="223" t="str">
        <f t="shared" ca="1" si="122"/>
        <v>1.26013819619862-0.797973712161327i</v>
      </c>
      <c r="CU145" s="223" t="str">
        <f t="shared" ca="1" si="123"/>
        <v>-0.146197101476343-1.48436408146356i</v>
      </c>
      <c r="CV145" s="223" t="str">
        <f t="shared" ca="1" si="124"/>
        <v>-1.3916019425714-0.536800104555448i</v>
      </c>
      <c r="CW145" s="223" t="str">
        <f t="shared" ca="1" si="125"/>
        <v>-1.10516289802264+1.0016612639278i</v>
      </c>
      <c r="CX145" s="223" t="str">
        <f t="shared" ca="1" si="126"/>
        <v>0.397814422441678+1.43751661003156i</v>
      </c>
      <c r="CY145" s="223" t="str">
        <f t="shared" ca="1" si="127"/>
        <v>1.46288664088215+0.290986244945988i</v>
      </c>
      <c r="CZ145" s="223" t="str">
        <f t="shared" ca="1" si="128"/>
        <v>0.917646393040318-1.17585518502889i</v>
      </c>
      <c r="DA145" s="223" t="str">
        <f t="shared" ca="1" si="129"/>
        <v>-0.637718211026983-1.34834187139011i</v>
      </c>
      <c r="DB145" s="223" t="str">
        <f t="shared" ca="1" si="130"/>
        <v>-1.49109705864987-0.0366043782208537i</v>
      </c>
      <c r="DC145" s="223" t="str">
        <f t="shared" ca="1" si="131"/>
        <v>-0.703110051340208+1.3154263850644i</v>
      </c>
      <c r="DD145" s="223" t="str">
        <f t="shared" ca="1" si="132"/>
        <v>0.858844568497123+1.21946559032316i</v>
      </c>
      <c r="DE145" s="223" t="str">
        <f t="shared" ca="1" si="133"/>
        <v>1.47540254815716-0.218855293997188i</v>
      </c>
      <c r="DF145" s="223" t="str">
        <f t="shared" ca="1" si="134"/>
        <v>0.467870834408672-1.41626522979595i</v>
      </c>
      <c r="DG145" s="223" t="str">
        <f t="shared" ca="1" si="135"/>
        <v>-1.05468249222724-1.05468249222624i</v>
      </c>
      <c r="DH145" s="223" t="str">
        <f t="shared" ca="1" si="136"/>
        <v>-1.41626522979596+0.467870834408628i</v>
      </c>
      <c r="DI145" s="223" t="str">
        <f t="shared" ca="1" si="137"/>
        <v>-0.218855293997255+1.47540254815715i</v>
      </c>
      <c r="DJ145" s="223" t="str">
        <f t="shared" ca="1" si="138"/>
        <v>1.21946559032399+0.858844568495949i</v>
      </c>
      <c r="DK145" s="223" t="str">
        <f t="shared" ca="1" si="139"/>
        <v>1.31542638506444-0.703110051340148i</v>
      </c>
      <c r="DL145" s="223" t="str">
        <f t="shared" ca="1" si="140"/>
        <v>-0.0366043782207857-1.49109705864987i</v>
      </c>
      <c r="DM145" s="223" t="str">
        <f t="shared" ca="1" si="141"/>
        <v>-1.34834187138982-0.637718211027582i</v>
      </c>
      <c r="DN145" s="223" t="str">
        <f t="shared" ca="1" si="142"/>
        <v>-1.17585518502901+0.917646393040165i</v>
      </c>
      <c r="DO145" s="223" t="str">
        <f t="shared" ca="1" si="143"/>
        <v>0.290986244946211+1.46288664088211i</v>
      </c>
      <c r="DP145" s="223" t="str">
        <f t="shared" ca="1" si="144"/>
        <v>1.43751661003138+0.397814422442315i</v>
      </c>
      <c r="DQ145" s="223" t="str">
        <f t="shared" ca="1" si="145"/>
        <v>1.00166126392796-1.10516289802249i</v>
      </c>
      <c r="DR145" s="223" t="str">
        <f t="shared" ca="1" si="146"/>
        <v>-0.536800104555661-1.39160194257132i</v>
      </c>
      <c r="DS145" s="223" t="str">
        <f t="shared" ca="1" si="147"/>
        <v>-1.48436408146349-0.146197101477001i</v>
      </c>
      <c r="DT145" s="223" t="str">
        <f t="shared" ca="1" si="148"/>
        <v>-0.797973712161511+1.2601381961985i</v>
      </c>
      <c r="DU145" s="223" t="str">
        <f t="shared" ca="1" si="149"/>
        <v>0.766808037955246+1.27934192135897i</v>
      </c>
      <c r="DV145" s="223" t="str">
        <f t="shared" ca="1" si="150"/>
        <v>1.48750487523096-0.109724951507624i</v>
      </c>
      <c r="DW145" s="223" t="str">
        <f t="shared" ca="1" si="151"/>
        <v>0.57079005168574-1.37800908404692i</v>
      </c>
      <c r="DX145" s="223" t="str">
        <f t="shared" ca="1" si="152"/>
        <v>-0.97423752704722-1.12941204160047i</v>
      </c>
      <c r="DY145" s="223" t="str">
        <f t="shared" ca="1" si="153"/>
        <v>-1.44684651155574+0.362416184542325i</v>
      </c>
      <c r="DZ145" s="223" t="str">
        <f t="shared" ca="1" si="154"/>
        <v>-0.326799640686443+1.45530488684208i</v>
      </c>
      <c r="EA145" s="223" t="str">
        <f t="shared" ca="1" si="155"/>
        <v>1.15298086959658+0.946226945908613i</v>
      </c>
      <c r="EB145" s="223" t="str">
        <f t="shared" ca="1" si="156"/>
        <v>1.36358616437763-0.604436176231309i</v>
      </c>
      <c r="EC145" s="223" t="str">
        <f t="shared" ca="1" si="157"/>
        <v>0.0731867073324619-1.48974965168281i</v>
      </c>
      <c r="ED145" s="223" t="str">
        <f t="shared" ca="1" si="158"/>
        <v>-1.2977750187841-0.735180467259009i</v>
      </c>
      <c r="EE145" s="223" t="str">
        <f t="shared" ca="1" si="159"/>
        <v>-1.2401754109086+0.828658716841212i</v>
      </c>
      <c r="EF145" s="223" t="str">
        <f t="shared" ca="1" si="160"/>
        <v>0.182581187776989+1.48032916227749i</v>
      </c>
      <c r="EG145" s="223" t="str">
        <f t="shared" ca="1" si="161"/>
        <v>1.40435655212115+0.502486809114062i</v>
      </c>
      <c r="EH145" s="223" t="str">
        <f t="shared" ca="1" si="162"/>
        <v>1.08024804563991-1.02848163751736i</v>
      </c>
      <c r="EI145" s="223" t="str">
        <f t="shared" ca="1" si="163"/>
        <v>-0.432973031807429-1.4273208022539i</v>
      </c>
      <c r="EJ145" s="223" t="str">
        <f t="shared" ca="1" si="164"/>
        <v>-1.46958720671067-0.254997569971877i</v>
      </c>
      <c r="EK145" s="223" t="str">
        <f t="shared" ca="1" si="165"/>
        <v>-0.888513084298066+1.19802120926567i</v>
      </c>
      <c r="EL145" s="223" t="str">
        <f t="shared" ca="1" si="166"/>
        <v>0.670616108217403+1.33228538767735i</v>
      </c>
      <c r="EM145" s="223" t="str">
        <f t="shared" ca="1" si="167"/>
        <v>1.49154628450452-4.63391137673087E-13i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-0.0206139899142088-0.117829484333919i</v>
      </c>
      <c r="G146" s="229" t="str">
        <f t="shared" si="178"/>
        <v>-1.49233798311705+3.45364349503237i</v>
      </c>
      <c r="H146" s="229" t="str">
        <f t="shared" si="179"/>
        <v>0.0024172964134182-0.0186137050450907i</v>
      </c>
      <c r="I146" s="229" t="str">
        <f t="shared" si="174"/>
        <v>-0.0101095733415064+0.0312215634400016i</v>
      </c>
      <c r="J146" s="255" t="str">
        <f ca="1">IMPRODUCT(1/N_FFT2,BI100)</f>
        <v>0.00548422269101418+2.78081383385705E-06i</v>
      </c>
      <c r="K146" s="254" t="str">
        <f t="shared" ca="1" si="175"/>
        <v>-0.00005552997287149+0.000171197893825193i</v>
      </c>
      <c r="N146" s="246">
        <f t="shared" ca="1" si="176"/>
        <v>5.5088802889141455</v>
      </c>
      <c r="O146" s="223">
        <f t="shared" ca="1" si="39"/>
        <v>-1.4911197110858543</v>
      </c>
      <c r="P146" s="223" t="str">
        <f t="shared" ca="1" si="40"/>
        <v>-0.63753582738905+1.34795625358693i</v>
      </c>
      <c r="Q146" s="223" t="str">
        <f t="shared" ca="1" si="41"/>
        <v>0.945956330596898+1.15265112388459i</v>
      </c>
      <c r="R146" s="223" t="str">
        <f t="shared" ca="1" si="42"/>
        <v>1.4464327220077-0.36231253565695i</v>
      </c>
      <c r="S146" s="223" t="str">
        <f t="shared" ca="1" si="43"/>
        <v>0.290903024600332-1.46246826395212i</v>
      </c>
      <c r="T146" s="223" t="str">
        <f t="shared" ca="1" si="44"/>
        <v>-1.1976785822834-0.888258974808801i</v>
      </c>
      <c r="U146" s="223" t="str">
        <f t="shared" ca="1" si="45"/>
        <v>-1.31505018089559+0.702908966022794i</v>
      </c>
      <c r="V146" s="223" t="str">
        <f t="shared" ca="1" si="46"/>
        <v>0.0731657763667484+1.48932359209052i</v>
      </c>
      <c r="W146" s="223" t="str">
        <f t="shared" ca="1" si="47"/>
        <v>1.37761498159636+0.570626809105583i</v>
      </c>
      <c r="X146" s="223" t="str">
        <f t="shared" ca="1" si="48"/>
        <v>1.10484682796801-1.00137479472862i</v>
      </c>
      <c r="Y146" s="223" t="str">
        <f t="shared" ca="1" si="49"/>
        <v>-0.432849204080297-1.42691259694342i</v>
      </c>
      <c r="Z146" s="223" t="str">
        <f t="shared" ca="1" si="50"/>
        <v>-1.47498059175159-0.218792702677446i</v>
      </c>
      <c r="AA146" s="223" t="str">
        <f t="shared" ca="1" si="51"/>
        <v>-0.828421725348069+1.23982072807325i</v>
      </c>
      <c r="AB146" s="223" t="str">
        <f t="shared" ca="1" si="52"/>
        <v>0.766588735389823+1.27897603713369i</v>
      </c>
      <c r="AC146" s="223" t="str">
        <f t="shared" ca="1" si="53"/>
        <v>1.48393956211251-0.146155289969606i</v>
      </c>
      <c r="AD146" s="223" t="str">
        <f t="shared" ca="1" si="54"/>
        <v>0.502343100857933-1.40395491445032i</v>
      </c>
      <c r="AE146" s="223" t="str">
        <f t="shared" ca="1" si="55"/>
        <v>-1.05438085926972-1.05438085926975i</v>
      </c>
      <c r="AF146" s="223" t="str">
        <f t="shared" ca="1" si="56"/>
        <v>-1.40395491445033+0.502343100857903i</v>
      </c>
      <c r="AG146" s="223" t="str">
        <f t="shared" ca="1" si="57"/>
        <v>-0.146155289969637+1.4839395621125i</v>
      </c>
      <c r="AH146" s="223" t="str">
        <f t="shared" ca="1" si="58"/>
        <v>1.27897603713367+0.766588735389853i</v>
      </c>
      <c r="AI146" s="223" t="str">
        <f t="shared" ca="1" si="59"/>
        <v>1.23982072807327-0.828421725348042i</v>
      </c>
      <c r="AJ146" s="223" t="str">
        <f t="shared" ca="1" si="60"/>
        <v>-0.218792702677414-1.47498059175159i</v>
      </c>
      <c r="AK146" s="223" t="str">
        <f t="shared" ca="1" si="61"/>
        <v>-1.42691259694341-0.43284920408033i</v>
      </c>
      <c r="AL146" s="223" t="str">
        <f t="shared" ca="1" si="62"/>
        <v>-1.00137479472864+1.10484682796799i</v>
      </c>
      <c r="AM146" s="223" t="str">
        <f t="shared" ca="1" si="63"/>
        <v>0.570626809105624+1.37761498159634i</v>
      </c>
      <c r="AN146" s="223" t="str">
        <f t="shared" ca="1" si="64"/>
        <v>1.48932359209052+0.0731657763667531i</v>
      </c>
      <c r="AO146" s="223" t="str">
        <f t="shared" ca="1" si="65"/>
        <v>0.702908966022835-1.31505018089557i</v>
      </c>
      <c r="AP146" s="223" t="str">
        <f t="shared" ca="1" si="66"/>
        <v>-0.888258974808844-1.19767858228337i</v>
      </c>
      <c r="AQ146" s="223" t="str">
        <f t="shared" ca="1" si="67"/>
        <v>-1.46246826395212+0.290903024600343i</v>
      </c>
      <c r="AR146" s="223" t="str">
        <f t="shared" ca="1" si="68"/>
        <v>-1.46246826395212+0.290903024600343i</v>
      </c>
      <c r="AS146" s="223" t="str">
        <f t="shared" ca="1" si="69"/>
        <v>1.15265112388463+0.945956330596851i</v>
      </c>
      <c r="AT146" s="223" t="str">
        <f t="shared" ca="1" si="70"/>
        <v>1.34795625358693-0.637535827389065i</v>
      </c>
      <c r="AU146" s="223" t="str">
        <f t="shared" ca="1" si="71"/>
        <v>3.65347585246132E-14-1.49111971108585i</v>
      </c>
      <c r="AV146" s="223" t="str">
        <f t="shared" ca="1" si="72"/>
        <v>-1.34795625358696-0.637535827388988i</v>
      </c>
      <c r="AW146" s="223" t="str">
        <f t="shared" ca="1" si="73"/>
        <v>-1.15265112388458+0.945956330596917i</v>
      </c>
      <c r="AX146" s="223" t="str">
        <f t="shared" ca="1" si="74"/>
        <v>0.36231253565692+1.4464327220077i</v>
      </c>
      <c r="AY146" s="223" t="str">
        <f t="shared" ca="1" si="75"/>
        <v>1.46246826395211+0.290903024600404i</v>
      </c>
      <c r="AZ146" s="223" t="str">
        <f t="shared" ca="1" si="76"/>
        <v>0.888258974808783-1.19767858228342i</v>
      </c>
      <c r="BA146" s="223" t="str">
        <f t="shared" ca="1" si="77"/>
        <v>-0.702908966022776-1.3150501808956i</v>
      </c>
      <c r="BB146" s="223" t="str">
        <f t="shared" ca="1" si="78"/>
        <v>-1.48932359209052+0.0731657763666854i</v>
      </c>
      <c r="BC146" s="223" t="str">
        <f t="shared" ca="1" si="79"/>
        <v>-0.570626809105545+1.37761498159638i</v>
      </c>
      <c r="BD146" s="223" t="str">
        <f t="shared" ca="1" si="80"/>
        <v>1.0013747947286+1.10484682796803i</v>
      </c>
      <c r="BE146" s="223" t="str">
        <f t="shared" ca="1" si="81"/>
        <v>1.42691259694343-0.43284920408027i</v>
      </c>
      <c r="BF146" s="223" t="str">
        <f t="shared" ca="1" si="82"/>
        <v>0.218792702677335-1.4749805917516i</v>
      </c>
      <c r="BG146" s="223" t="str">
        <f t="shared" ca="1" si="83"/>
        <v>-1.23982072807323-0.828421725348099i</v>
      </c>
      <c r="BH146" s="223" t="str">
        <f t="shared" ca="1" si="84"/>
        <v>-1.27897603713371+0.766588735389793i</v>
      </c>
      <c r="BI146" s="223" t="str">
        <f t="shared" ca="1" si="85"/>
        <v>0.146155289969723+1.4839395621125i</v>
      </c>
      <c r="BJ146" s="223" t="str">
        <f t="shared" ca="1" si="86"/>
        <v>1.40395491445031+0.502343100857961i</v>
      </c>
      <c r="BK146" s="223" t="str">
        <f t="shared" ca="1" si="87"/>
        <v>1.05438085926977-1.05438085926969i</v>
      </c>
      <c r="BL146" s="223" t="str">
        <f t="shared" ca="1" si="88"/>
        <v>-0.502343100858008-1.40395491445029i</v>
      </c>
      <c r="BM146" s="223" t="str">
        <f t="shared" ca="1" si="89"/>
        <v>-1.4839395621125-0.146155289969674i</v>
      </c>
      <c r="BN146" s="223" t="str">
        <f t="shared" ca="1" si="90"/>
        <v>-0.766588735389878+1.27897603713365i</v>
      </c>
      <c r="BO146" s="223" t="str">
        <f t="shared" ca="1" si="91"/>
        <v>0.82842172534814+1.23982072807321i</v>
      </c>
      <c r="BP146" s="223" t="str">
        <f t="shared" ca="1" si="92"/>
        <v>1.4749805917516-0.218792702677383i</v>
      </c>
      <c r="BQ146" s="223" t="str">
        <f t="shared" ca="1" si="93"/>
        <v>0.432849204080364-1.4269125969434i</v>
      </c>
      <c r="BR146" s="223" t="str">
        <f t="shared" ca="1" si="94"/>
        <v>-1.10484682796807-1.00137479472856i</v>
      </c>
      <c r="BS146" s="223" t="str">
        <f t="shared" ca="1" si="95"/>
        <v>-1.37761498159636+0.570626809105589i</v>
      </c>
      <c r="BT146" s="223" t="str">
        <f t="shared" ca="1" si="96"/>
        <v>-0.0731657763667949+1.48932359209052i</v>
      </c>
      <c r="BU146" s="223" t="str">
        <f t="shared" ca="1" si="97"/>
        <v>1.31505018089562+0.702908966022733i</v>
      </c>
      <c r="BV146" s="223" t="str">
        <f t="shared" ca="1" si="98"/>
        <v>1.19767858228339-0.888258974808814i</v>
      </c>
      <c r="BW146" s="223" t="str">
        <f t="shared" ca="1" si="99"/>
        <v>-0.290903024600317-1.46246826395213i</v>
      </c>
      <c r="BX146" s="223" t="str">
        <f t="shared" ca="1" si="100"/>
        <v>-1.44643272200768-0.362312535657015i</v>
      </c>
      <c r="BY146" s="223" t="str">
        <f t="shared" ca="1" si="101"/>
        <v>-0.945956330596871+1.15265112388461i</v>
      </c>
      <c r="BZ146" s="223" t="str">
        <f t="shared" ca="1" si="102"/>
        <v>0.637535827389033+1.34795625358694i</v>
      </c>
      <c r="CA146" s="223" t="str">
        <f t="shared" ca="1" si="103"/>
        <v>1.49111971108585+7.30695170492263E-14i</v>
      </c>
      <c r="CB146" s="223" t="str">
        <f t="shared" ca="1" si="104"/>
        <v>0.637535827389012-1.34795625358695i</v>
      </c>
      <c r="CC146" s="223" t="str">
        <f t="shared" ca="1" si="105"/>
        <v>-0.945956330596889-1.1526511238846i</v>
      </c>
      <c r="CD146" s="223" t="str">
        <f t="shared" ca="1" si="106"/>
        <v>-1.44643272200771+0.362312535656895i</v>
      </c>
      <c r="CE146" s="223" t="str">
        <f t="shared" ca="1" si="107"/>
        <v>-0.290903024600295+1.46246826395213i</v>
      </c>
      <c r="CF146" s="223" t="str">
        <f t="shared" ca="1" si="108"/>
        <v>1.19767858228339+0.888258974808813i</v>
      </c>
      <c r="CG146" s="223" t="str">
        <f t="shared" ca="1" si="109"/>
        <v>1.31505018089561-0.702908966022752i</v>
      </c>
      <c r="CH146" s="223" t="str">
        <f t="shared" ca="1" si="110"/>
        <v>-0.0731657763667971-1.48932359209052i</v>
      </c>
      <c r="CI146" s="223" t="str">
        <f t="shared" ca="1" si="111"/>
        <v>-1.37761498159637-0.570626809105569i</v>
      </c>
      <c r="CJ146" s="223" t="str">
        <f t="shared" ca="1" si="112"/>
        <v>-1.10484682796806+1.00137479472857i</v>
      </c>
      <c r="CK146" s="223" t="str">
        <f t="shared" ca="1" si="113"/>
        <v>0.432849204080367+1.4269125969434i</v>
      </c>
      <c r="CL146" s="223" t="str">
        <f t="shared" ca="1" si="114"/>
        <v>1.4749805917516+0.218792702677361i</v>
      </c>
      <c r="CM146" s="223" t="str">
        <f t="shared" ca="1" si="115"/>
        <v>0.828421725348129-1.23982072807321i</v>
      </c>
      <c r="CN146" s="223" t="str">
        <f t="shared" ca="1" si="116"/>
        <v>-0.766588735389899-1.27897603713364i</v>
      </c>
      <c r="CO146" s="223" t="str">
        <f t="shared" ca="1" si="117"/>
        <v>-1.4839395621125+0.146155289969686i</v>
      </c>
      <c r="CP146" s="223" t="str">
        <f t="shared" ca="1" si="118"/>
        <v>-0.502343100858006+1.40395491445029i</v>
      </c>
      <c r="CQ146" s="223" t="str">
        <f t="shared" ca="1" si="119"/>
        <v>1.05438085926978+1.05438085926968i</v>
      </c>
      <c r="CR146" s="223" t="str">
        <f t="shared" ca="1" si="120"/>
        <v>1.4039549144503-0.502343100857973i</v>
      </c>
      <c r="CS146" s="223" t="str">
        <f t="shared" ca="1" si="121"/>
        <v>0.146155289969699-1.4839395621125i</v>
      </c>
      <c r="CT146" s="223" t="str">
        <f t="shared" ca="1" si="122"/>
        <v>-1.27897603713371-0.766588735389782i</v>
      </c>
      <c r="CU146" s="223" t="str">
        <f t="shared" ca="1" si="123"/>
        <v>-1.23982072807322+0.828421725348118i</v>
      </c>
      <c r="CV146" s="223" t="str">
        <f t="shared" ca="1" si="124"/>
        <v>0.218792702677347+1.4749805917516i</v>
      </c>
      <c r="CW146" s="223" t="str">
        <f t="shared" ca="1" si="125"/>
        <v>1.42691259694339+0.4328492040804i</v>
      </c>
      <c r="CX146" s="223" t="str">
        <f t="shared" ca="1" si="126"/>
        <v>1.00137479472858-1.10484682796805i</v>
      </c>
      <c r="CY146" s="223" t="str">
        <f t="shared" ca="1" si="127"/>
        <v>-0.570626809105557-1.37761498159637i</v>
      </c>
      <c r="CZ146" s="223" t="str">
        <f t="shared" ca="1" si="128"/>
        <v>-1.48932359209052-0.0731657763668102i</v>
      </c>
      <c r="DA146" s="223" t="str">
        <f t="shared" ca="1" si="129"/>
        <v>-0.702908966022633+1.31505018089568i</v>
      </c>
      <c r="DB146" s="223" t="str">
        <f t="shared" ca="1" si="130"/>
        <v>0.88825897480916+1.19767858228314i</v>
      </c>
      <c r="DC146" s="223" t="str">
        <f t="shared" ca="1" si="131"/>
        <v>1.46246826395199-0.290903024601009i</v>
      </c>
      <c r="DD146" s="223" t="str">
        <f t="shared" ca="1" si="132"/>
        <v>0.362312535657482-1.44643272200756i</v>
      </c>
      <c r="DE146" s="223" t="str">
        <f t="shared" ca="1" si="133"/>
        <v>-1.1526511238844-0.945956330597129i</v>
      </c>
      <c r="DF146" s="223" t="str">
        <f t="shared" ca="1" si="134"/>
        <v>-1.34795625358696+0.637535827389i</v>
      </c>
      <c r="DG146" s="223" t="str">
        <f t="shared" ca="1" si="135"/>
        <v>2.08247008084387E-13+1.49111971108585i</v>
      </c>
      <c r="DH146" s="223" t="str">
        <f t="shared" ca="1" si="136"/>
        <v>1.34795625358713+0.637535827388642i</v>
      </c>
      <c r="DI146" s="223" t="str">
        <f t="shared" ca="1" si="137"/>
        <v>1.15265112388415-0.945956330597434i</v>
      </c>
      <c r="DJ146" s="223" t="str">
        <f t="shared" ca="1" si="138"/>
        <v>-0.362312535656428-1.44643272200783i</v>
      </c>
      <c r="DK146" s="223" t="str">
        <f t="shared" ca="1" si="139"/>
        <v>-1.46246826395207-0.290903024600621i</v>
      </c>
      <c r="DL146" s="223" t="str">
        <f t="shared" ca="1" si="140"/>
        <v>-0.888258974808825+1.19767858228338i</v>
      </c>
      <c r="DM146" s="223" t="str">
        <f t="shared" ca="1" si="141"/>
        <v>0.702908966022981+1.31505018089549i</v>
      </c>
      <c r="DN146" s="223" t="str">
        <f t="shared" ca="1" si="142"/>
        <v>1.4893235920905-0.0731657763672051i</v>
      </c>
      <c r="DO146" s="223" t="str">
        <f t="shared" ca="1" si="143"/>
        <v>0.570626809104917-1.37761498159664i</v>
      </c>
      <c r="DP146" s="223" t="str">
        <f t="shared" ca="1" si="144"/>
        <v>-1.00137479472821-1.10484682796838i</v>
      </c>
      <c r="DQ146" s="223" t="str">
        <f t="shared" ca="1" si="145"/>
        <v>-1.42691259694349+0.432849204080067i</v>
      </c>
      <c r="DR146" s="223" t="str">
        <f t="shared" ca="1" si="146"/>
        <v>-0.218792702677397+1.47498059175159i</v>
      </c>
      <c r="DS146" s="223" t="str">
        <f t="shared" ca="1" si="147"/>
        <v>1.23982072807336+0.828421725347912i</v>
      </c>
      <c r="DT146" s="223" t="str">
        <f t="shared" ca="1" si="148"/>
        <v>1.27897603713343-0.766588735390249i</v>
      </c>
      <c r="DU146" s="223" t="str">
        <f t="shared" ca="1" si="149"/>
        <v>-0.146155289970388-1.48393956211243i</v>
      </c>
      <c r="DV146" s="223" t="str">
        <f t="shared" ca="1" si="150"/>
        <v>-1.40395491445014-0.50234310085844i</v>
      </c>
      <c r="DW146" s="223" t="str">
        <f t="shared" ca="1" si="151"/>
        <v>-1.05438085926992+1.05438085926955i</v>
      </c>
      <c r="DX146" s="223" t="str">
        <f t="shared" ca="1" si="152"/>
        <v>0.502343100857939+1.40395491445031i</v>
      </c>
      <c r="DY146" s="223" t="str">
        <f t="shared" ca="1" si="153"/>
        <v>1.48393956211252+0.146155289969462i</v>
      </c>
      <c r="DZ146" s="223" t="str">
        <f t="shared" ca="1" si="154"/>
        <v>0.766588735389432-1.27897603713392i</v>
      </c>
      <c r="EA146" s="223" t="str">
        <f t="shared" ca="1" si="155"/>
        <v>-0.828421725348704-1.23982072807283i</v>
      </c>
      <c r="EB146" s="223" t="str">
        <f t="shared" ca="1" si="156"/>
        <v>-1.47498059175167+0.218792702676893i</v>
      </c>
      <c r="EC146" s="223" t="str">
        <f t="shared" ca="1" si="157"/>
        <v>-0.432849204080576+1.42691259694334i</v>
      </c>
      <c r="ED146" s="223" t="str">
        <f t="shared" ca="1" si="158"/>
        <v>1.10484682796802+1.00137479472861i</v>
      </c>
      <c r="EE146" s="223" t="str">
        <f t="shared" ca="1" si="159"/>
        <v>1.37761498159626-0.570626809105816i</v>
      </c>
      <c r="EF146" s="223" t="str">
        <f t="shared" ca="1" si="160"/>
        <v>0.0731657763662752-1.48932359209054i</v>
      </c>
      <c r="EG146" s="223" t="str">
        <f t="shared" ca="1" si="161"/>
        <v>-1.31505018089524-0.70290896602345i</v>
      </c>
      <c r="EH146" s="223" t="str">
        <f t="shared" ca="1" si="162"/>
        <v>-1.19767858228369+0.888258974808416i</v>
      </c>
      <c r="EI146" s="223" t="str">
        <f t="shared" ca="1" si="163"/>
        <v>0.29090302460008+1.46246826395218i</v>
      </c>
      <c r="EJ146" s="223" t="str">
        <f t="shared" ca="1" si="164"/>
        <v>1.4464327220077+0.362312535656942i</v>
      </c>
      <c r="EK146" s="223" t="str">
        <f t="shared" ca="1" si="165"/>
        <v>0.945956330596698-1.15265112388476i</v>
      </c>
      <c r="EL146" s="223" t="str">
        <f t="shared" ca="1" si="166"/>
        <v>-0.637535827389522-1.34795625358671i</v>
      </c>
      <c r="EM146" s="223" t="str">
        <f t="shared" ca="1" si="167"/>
        <v>-1.49111971108585-7.39461430260475E-13i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-0.0206445899362303-0.11503767757431i</v>
      </c>
      <c r="G147" s="229" t="str">
        <f t="shared" si="178"/>
        <v>-1.4206637973806+3.41073147466689i</v>
      </c>
      <c r="H147" s="229" t="str">
        <f t="shared" si="179"/>
        <v>0.00239911708961402-0.018217897260519i</v>
      </c>
      <c r="I147" s="229" t="str">
        <f t="shared" si="174"/>
        <v>-0.00898299124480388+0.0300571986113287i</v>
      </c>
      <c r="J147" s="255" t="str">
        <f ca="1">IMPRODUCT(1/N_FFT2,BJ100)</f>
        <v>0.0215963979701502+0.000179914417556708i</v>
      </c>
      <c r="K147" s="254" t="str">
        <f t="shared" ca="1" si="175"/>
        <v>-0.000199407977266703+0.000647511053440375i</v>
      </c>
      <c r="N147" s="246">
        <f t="shared" ca="1" si="176"/>
        <v>5.5093590764221183</v>
      </c>
      <c r="O147" s="223">
        <f t="shared" ca="1" si="39"/>
        <v>-1.4906409235778817</v>
      </c>
      <c r="P147" s="223" t="str">
        <f t="shared" ca="1" si="40"/>
        <v>-0.604069286580316+1.36275847458582i</v>
      </c>
      <c r="Q147" s="223" t="str">
        <f t="shared" ca="1" si="41"/>
        <v>1.00105326069015+1.10449206982519i</v>
      </c>
      <c r="R147" s="223" t="str">
        <f t="shared" ca="1" si="42"/>
        <v>1.41540556408243-0.467586839217726i</v>
      </c>
      <c r="S147" s="223" t="str">
        <f t="shared" ca="1" si="43"/>
        <v>0.146108360587318-1.48346308009725i</v>
      </c>
      <c r="T147" s="223" t="str">
        <f t="shared" ca="1" si="44"/>
        <v>-1.29698727601939-0.734734216495275i</v>
      </c>
      <c r="U147" s="223" t="str">
        <f t="shared" ca="1" si="45"/>
        <v>-1.19729401655102+0.887973761423299i</v>
      </c>
      <c r="V147" s="223" t="str">
        <f t="shared" ca="1" si="46"/>
        <v>0.326601274984503+1.45442152425754i</v>
      </c>
      <c r="W147" s="223" t="str">
        <f t="shared" ca="1" si="47"/>
        <v>1.46199867621186+0.290809617791224i</v>
      </c>
      <c r="X147" s="223" t="str">
        <f t="shared" ca="1" si="48"/>
        <v>0.858323254258831-1.21872538097951i</v>
      </c>
      <c r="Y147" s="223" t="str">
        <f t="shared" ca="1" si="49"/>
        <v>-0.76634258941808-1.27856536738999i</v>
      </c>
      <c r="Z147" s="223" t="str">
        <f t="shared" ca="1" si="50"/>
        <v>-1.47943061008637+0.182470361934714i</v>
      </c>
      <c r="AA147" s="223" t="str">
        <f t="shared" ca="1" si="51"/>
        <v>-0.432710219403136+1.42645442586478i</v>
      </c>
      <c r="AB147" s="223" t="str">
        <f t="shared" ca="1" si="52"/>
        <v>1.12872649429774+0.973646169876642i</v>
      </c>
      <c r="AC147" s="223" t="str">
        <f t="shared" ca="1" si="53"/>
        <v>1.34752343480607-0.6373311193513i</v>
      </c>
      <c r="AD147" s="223" t="str">
        <f t="shared" ca="1" si="54"/>
        <v>-0.0365821595510824-1.49019197040103i</v>
      </c>
      <c r="AE147" s="223" t="str">
        <f t="shared" ca="1" si="55"/>
        <v>-1.37717263961731-0.570443585058699i</v>
      </c>
      <c r="AF147" s="223" t="str">
        <f t="shared" ca="1" si="56"/>
        <v>-1.0795923406294+1.02785735445122i</v>
      </c>
      <c r="AG147" s="223" t="str">
        <f t="shared" ca="1" si="57"/>
        <v>0.502181802204538+1.40350411491371i</v>
      </c>
      <c r="AH147" s="223" t="str">
        <f t="shared" ca="1" si="58"/>
        <v>1.48660196741893+0.109658349026872i</v>
      </c>
      <c r="AI147" s="223" t="str">
        <f t="shared" ca="1" si="59"/>
        <v>0.702683267153962-1.31462792801118i</v>
      </c>
      <c r="AJ147" s="223" t="str">
        <f t="shared" ca="1" si="60"/>
        <v>-0.91708938639734-1.17514144697669i</v>
      </c>
      <c r="AK147" s="223" t="str">
        <f t="shared" ca="1" si="61"/>
        <v>-1.44596828316134+0.36219619978205i</v>
      </c>
      <c r="AL147" s="223" t="str">
        <f t="shared" ca="1" si="62"/>
        <v>-0.254842787758347+1.46869517483128i</v>
      </c>
      <c r="AM147" s="223" t="str">
        <f t="shared" ca="1" si="63"/>
        <v>1.23942263080965+0.82815572526066i</v>
      </c>
      <c r="AN147" s="223" t="str">
        <f t="shared" ca="1" si="64"/>
        <v>1.25937329879185-0.797489346220526i</v>
      </c>
      <c r="AO147" s="223" t="str">
        <f t="shared" ca="1" si="65"/>
        <v>-0.218722449959221-1.47450698639544i</v>
      </c>
      <c r="AP147" s="223" t="str">
        <f t="shared" ca="1" si="66"/>
        <v>-1.43664404483959-0.397572951132326i</v>
      </c>
      <c r="AQ147" s="223" t="str">
        <f t="shared" ca="1" si="67"/>
        <v>-0.945652591017263+1.15228101613602i</v>
      </c>
      <c r="AR147" s="223" t="str">
        <f t="shared" ca="1" si="68"/>
        <v>-0.945652591017263+1.15228101613602i</v>
      </c>
      <c r="AS147" s="223" t="str">
        <f t="shared" ca="1" si="69"/>
        <v>1.48884538130307-0.0731422833772944i</v>
      </c>
      <c r="AT147" s="223" t="str">
        <f t="shared" ca="1" si="70"/>
        <v>0.53647426965157-1.39075724734654i</v>
      </c>
      <c r="AU147" s="223" t="str">
        <f t="shared" ca="1" si="71"/>
        <v>-1.05404230537613-1.05404230537607i</v>
      </c>
      <c r="AV147" s="223" t="str">
        <f t="shared" ca="1" si="72"/>
        <v>-1.39075724734651+0.536474269651652i</v>
      </c>
      <c r="AW147" s="223" t="str">
        <f t="shared" ca="1" si="73"/>
        <v>-0.073142283377206+1.48884538130307i</v>
      </c>
      <c r="AX147" s="223" t="str">
        <f t="shared" ca="1" si="74"/>
        <v>1.33147669729631+0.67020904768739i</v>
      </c>
      <c r="AY147" s="223" t="str">
        <f t="shared" ca="1" si="75"/>
        <v>1.15228101613597-0.945652591017322i</v>
      </c>
      <c r="AZ147" s="223" t="str">
        <f t="shared" ca="1" si="76"/>
        <v>-0.397572951132412-1.43664404483956i</v>
      </c>
      <c r="BA147" s="223" t="str">
        <f t="shared" ca="1" si="77"/>
        <v>-1.47450698639545-0.218722449959135i</v>
      </c>
      <c r="BB147" s="223" t="str">
        <f t="shared" ca="1" si="78"/>
        <v>-0.797489346220456+1.2593732987919i</v>
      </c>
      <c r="BC147" s="223" t="str">
        <f t="shared" ca="1" si="79"/>
        <v>0.828155725260733+1.2394226308096i</v>
      </c>
      <c r="BD147" s="223" t="str">
        <f t="shared" ca="1" si="80"/>
        <v>1.46869517483129-0.254842787758294i</v>
      </c>
      <c r="BE147" s="223" t="str">
        <f t="shared" ca="1" si="81"/>
        <v>0.362196199782112-1.44596828316133i</v>
      </c>
      <c r="BF147" s="223" t="str">
        <f t="shared" ca="1" si="82"/>
        <v>-1.17514144697665-0.917089386397388i</v>
      </c>
      <c r="BG147" s="223" t="str">
        <f t="shared" ca="1" si="83"/>
        <v>-1.31462792801121+0.702683267153905i</v>
      </c>
      <c r="BH147" s="223" t="str">
        <f t="shared" ca="1" si="84"/>
        <v>0.109658349026813+1.48660196741893i</v>
      </c>
      <c r="BI147" s="223" t="str">
        <f t="shared" ca="1" si="85"/>
        <v>1.40350411491369+0.502181802204595i</v>
      </c>
      <c r="BJ147" s="223" t="str">
        <f t="shared" ca="1" si="86"/>
        <v>1.02785735445126-1.07959234062936i</v>
      </c>
      <c r="BK147" s="223" t="str">
        <f t="shared" ca="1" si="87"/>
        <v>-0.570443585058644-1.37717263961733i</v>
      </c>
      <c r="BL147" s="223" t="str">
        <f t="shared" ca="1" si="88"/>
        <v>-1.49019197040103-0.036582159551137i</v>
      </c>
      <c r="BM147" s="223" t="str">
        <f t="shared" ca="1" si="89"/>
        <v>-0.637331119351358+1.34752343480604i</v>
      </c>
      <c r="BN147" s="223" t="str">
        <f t="shared" ca="1" si="90"/>
        <v>0.973646169876597+1.12872649429778i</v>
      </c>
      <c r="BO147" s="223" t="str">
        <f t="shared" ca="1" si="91"/>
        <v>1.4264544258648-0.432710219403075i</v>
      </c>
      <c r="BP147" s="223" t="str">
        <f t="shared" ca="1" si="92"/>
        <v>0.182470361934777-1.47943061008636i</v>
      </c>
      <c r="BQ147" s="223" t="str">
        <f t="shared" ca="1" si="93"/>
        <v>-1.27856536738997-0.766342589418129i</v>
      </c>
      <c r="BR147" s="223" t="str">
        <f t="shared" ca="1" si="94"/>
        <v>-1.21872538097955+0.858323254258778i</v>
      </c>
      <c r="BS147" s="223" t="str">
        <f t="shared" ca="1" si="95"/>
        <v>0.290809617791184+1.46199867621187i</v>
      </c>
      <c r="BT147" s="223" t="str">
        <f t="shared" ca="1" si="96"/>
        <v>1.45442152425753+0.326601274984529i</v>
      </c>
      <c r="BU147" s="223" t="str">
        <f t="shared" ca="1" si="97"/>
        <v>0.887973761423338-1.19729401655099i</v>
      </c>
      <c r="BV147" s="223" t="str">
        <f t="shared" ca="1" si="98"/>
        <v>-0.734734216495227-1.29698727601942i</v>
      </c>
      <c r="BW147" s="223" t="str">
        <f t="shared" ca="1" si="99"/>
        <v>-1.48346308009725+0.146108360587278i</v>
      </c>
      <c r="BX147" s="223" t="str">
        <f t="shared" ca="1" si="100"/>
        <v>-0.467586839217769+1.41540556408241i</v>
      </c>
      <c r="BY147" s="223" t="str">
        <f t="shared" ca="1" si="101"/>
        <v>1.10449206982515+1.0010532606902i</v>
      </c>
      <c r="BZ147" s="223" t="str">
        <f t="shared" ca="1" si="102"/>
        <v>1.36275847458584-0.604069286580266i</v>
      </c>
      <c r="CA147" s="223" t="str">
        <f t="shared" ca="1" si="103"/>
        <v>5.98978167906477E-14-1.49064092357788i</v>
      </c>
      <c r="CB147" s="223" t="str">
        <f t="shared" ca="1" si="104"/>
        <v>-1.36275847458579-0.604069286580377i</v>
      </c>
      <c r="CC147" s="223" t="str">
        <f t="shared" ca="1" si="105"/>
        <v>-1.10449206982523+1.00105326069011i</v>
      </c>
      <c r="CD147" s="223" t="str">
        <f t="shared" ca="1" si="106"/>
        <v>0.467586839217656+1.41540556408245i</v>
      </c>
      <c r="CE147" s="223" t="str">
        <f t="shared" ca="1" si="107"/>
        <v>1.48346308009725+0.146108360587249i</v>
      </c>
      <c r="CF147" s="223" t="str">
        <f t="shared" ca="1" si="108"/>
        <v>0.73473421649535-1.29698727601935i</v>
      </c>
      <c r="CG147" s="223" t="str">
        <f t="shared" ca="1" si="109"/>
        <v>-0.887973761423241-1.19729401655107i</v>
      </c>
      <c r="CH147" s="223" t="str">
        <f t="shared" ca="1" si="110"/>
        <v>-1.45442152425752+0.326601274984556i</v>
      </c>
      <c r="CI147" s="223" t="str">
        <f t="shared" ca="1" si="111"/>
        <v>-0.290809617791177+1.46199867621187i</v>
      </c>
      <c r="CJ147" s="223" t="str">
        <f t="shared" ca="1" si="112"/>
        <v>1.21872538097956+0.858323254258756i</v>
      </c>
      <c r="CK147" s="223" t="str">
        <f t="shared" ca="1" si="113"/>
        <v>1.27856536738995-0.766342589418153i</v>
      </c>
      <c r="CL147" s="223" t="str">
        <f t="shared" ca="1" si="114"/>
        <v>-0.182470361934795-1.47943061008636i</v>
      </c>
      <c r="CM147" s="223" t="str">
        <f t="shared" ca="1" si="115"/>
        <v>-1.4264544258648-0.432710219403046i</v>
      </c>
      <c r="CN147" s="223" t="str">
        <f t="shared" ca="1" si="116"/>
        <v>-0.973646169876574+1.1287264942978i</v>
      </c>
      <c r="CO147" s="223" t="str">
        <f t="shared" ca="1" si="117"/>
        <v>0.637331119351374+1.34752343480603i</v>
      </c>
      <c r="CP147" s="223" t="str">
        <f t="shared" ca="1" si="118"/>
        <v>1.49019197040103-0.0365821595511761i</v>
      </c>
      <c r="CQ147" s="223" t="str">
        <f t="shared" ca="1" si="119"/>
        <v>0.570443585058617-1.37717263961734i</v>
      </c>
      <c r="CR147" s="223" t="str">
        <f t="shared" ca="1" si="120"/>
        <v>-1.02785735445128-1.07959234062934i</v>
      </c>
      <c r="CS147" s="223" t="str">
        <f t="shared" ca="1" si="121"/>
        <v>-1.40350411491368+0.502181802204632i</v>
      </c>
      <c r="CT147" s="223" t="str">
        <f t="shared" ca="1" si="122"/>
        <v>-0.109658349026784+1.48660196741893i</v>
      </c>
      <c r="CU147" s="223" t="str">
        <f t="shared" ca="1" si="123"/>
        <v>1.31462792801121+0.702683267153889i</v>
      </c>
      <c r="CV147" s="223" t="str">
        <f t="shared" ca="1" si="124"/>
        <v>1.17514144697663-0.917089386397417i</v>
      </c>
      <c r="CW147" s="223" t="str">
        <f t="shared" ca="1" si="125"/>
        <v>-0.362196199782141-1.44596828316132i</v>
      </c>
      <c r="CX147" s="223" t="str">
        <f t="shared" ca="1" si="126"/>
        <v>-1.46869517483124-0.254842787758557i</v>
      </c>
      <c r="CY147" s="223" t="str">
        <f t="shared" ca="1" si="127"/>
        <v>-0.828155725260966+1.23942263080944i</v>
      </c>
      <c r="CZ147" s="223" t="str">
        <f t="shared" ca="1" si="128"/>
        <v>0.797489346220229+1.25937329879204i</v>
      </c>
      <c r="DA147" s="223" t="str">
        <f t="shared" ca="1" si="129"/>
        <v>1.47450698639549-0.218722449958869i</v>
      </c>
      <c r="DB147" s="223" t="str">
        <f t="shared" ca="1" si="130"/>
        <v>0.397572951132681-1.43664404483949i</v>
      </c>
      <c r="DC147" s="223" t="str">
        <f t="shared" ca="1" si="131"/>
        <v>-1.1522810161358-0.945652591017529i</v>
      </c>
      <c r="DD147" s="223" t="str">
        <f t="shared" ca="1" si="132"/>
        <v>-1.33147669729643+0.670209047687152i</v>
      </c>
      <c r="DE147" s="223" t="str">
        <f t="shared" ca="1" si="133"/>
        <v>0.0731422833769278+1.48884538130309i</v>
      </c>
      <c r="DF147" s="223" t="str">
        <f t="shared" ca="1" si="134"/>
        <v>1.39075724734642+0.536474269651892i</v>
      </c>
      <c r="DG147" s="223" t="str">
        <f t="shared" ca="1" si="135"/>
        <v>1.05404230537632-1.05404230537588i</v>
      </c>
      <c r="DH147" s="223" t="str">
        <f t="shared" ca="1" si="136"/>
        <v>-0.536474269651309-1.39075724734664i</v>
      </c>
      <c r="DI147" s="223" t="str">
        <f t="shared" ca="1" si="137"/>
        <v>-1.48884538130305-0.0731422833775727i</v>
      </c>
      <c r="DJ147" s="223" t="str">
        <f t="shared" ca="1" si="138"/>
        <v>-0.670209047687709+1.33147669729615i</v>
      </c>
      <c r="DK147" s="223" t="str">
        <f t="shared" ca="1" si="139"/>
        <v>0.945652591017046+1.1522810161362i</v>
      </c>
      <c r="DL147" s="223" t="str">
        <f t="shared" ca="1" si="140"/>
        <v>1.43664404483966-0.397572951132058i</v>
      </c>
      <c r="DM147" s="223" t="str">
        <f t="shared" ca="1" si="141"/>
        <v>0.218722449959487-1.4745069863954i</v>
      </c>
      <c r="DN147" s="223" t="str">
        <f t="shared" ca="1" si="142"/>
        <v>-1.25937329879171-0.797489346220757i</v>
      </c>
      <c r="DO147" s="223" t="str">
        <f t="shared" ca="1" si="143"/>
        <v>-1.2394226308098+0.828155725260429i</v>
      </c>
      <c r="DP147" s="223" t="str">
        <f t="shared" ca="1" si="144"/>
        <v>0.254842787757942+1.46869517483135i</v>
      </c>
      <c r="DQ147" s="223" t="str">
        <f t="shared" ca="1" si="145"/>
        <v>1.44596828316124+0.362196199782458i</v>
      </c>
      <c r="DR147" s="223" t="str">
        <f t="shared" ca="1" si="146"/>
        <v>0.917089386397677-1.17514144697643i</v>
      </c>
      <c r="DS147" s="223" t="str">
        <f t="shared" ca="1" si="147"/>
        <v>-0.7026832671536-1.31462792801137i</v>
      </c>
      <c r="DT147" s="223" t="str">
        <f t="shared" ca="1" si="148"/>
        <v>-1.48660196741896+0.109658349026457i</v>
      </c>
      <c r="DU147" s="223" t="str">
        <f t="shared" ca="1" si="149"/>
        <v>-0.50218180220494+1.40350411491357i</v>
      </c>
      <c r="DV147" s="223" t="str">
        <f t="shared" ca="1" si="150"/>
        <v>1.0795923406291+1.02785735445153i</v>
      </c>
      <c r="DW147" s="223" t="str">
        <f t="shared" ca="1" si="151"/>
        <v>1.37717263961747-0.570443585058295i</v>
      </c>
      <c r="DX147" s="223" t="str">
        <f t="shared" ca="1" si="152"/>
        <v>0.0365821595514827-1.49019197040102i</v>
      </c>
      <c r="DY147" s="223" t="str">
        <f t="shared" ca="1" si="153"/>
        <v>-1.34752343480589-0.637331119351671i</v>
      </c>
      <c r="DZ147" s="223" t="str">
        <f t="shared" ca="1" si="154"/>
        <v>-1.12872649429801+0.973646169876326i</v>
      </c>
      <c r="EA147" s="223" t="str">
        <f t="shared" ca="1" si="155"/>
        <v>0.432710219402733+1.4264544258649i</v>
      </c>
      <c r="EB147" s="223" t="str">
        <f t="shared" ca="1" si="156"/>
        <v>1.47943061008632+0.182470361935142i</v>
      </c>
      <c r="EC147" s="223" t="str">
        <f t="shared" ca="1" si="157"/>
        <v>0.766342589418452-1.27856536738977i</v>
      </c>
      <c r="ED147" s="223" t="str">
        <f t="shared" ca="1" si="158"/>
        <v>-0.858323254258469-1.21872538097976i</v>
      </c>
      <c r="EE147" s="223" t="str">
        <f t="shared" ca="1" si="159"/>
        <v>-1.46199867621194+0.290809617790855i</v>
      </c>
      <c r="EF147" s="223" t="str">
        <f t="shared" ca="1" si="160"/>
        <v>-0.326601274984876+1.45442152425745i</v>
      </c>
      <c r="EG147" s="223" t="str">
        <f t="shared" ca="1" si="161"/>
        <v>1.19729401655078+0.887973761423624i</v>
      </c>
      <c r="EH147" s="223" t="str">
        <f t="shared" ca="1" si="162"/>
        <v>1.29698727601959-0.734734216494917i</v>
      </c>
      <c r="EI147" s="223" t="str">
        <f t="shared" ca="1" si="163"/>
        <v>-0.146108360586902-1.48346308009729i</v>
      </c>
      <c r="EJ147" s="223" t="str">
        <f t="shared" ca="1" si="164"/>
        <v>-1.41540556408229-0.467586839218129i</v>
      </c>
      <c r="EK147" s="223" t="str">
        <f t="shared" ca="1" si="165"/>
        <v>-1.00105326069045+1.10449206982492i</v>
      </c>
      <c r="EL147" s="223" t="str">
        <f t="shared" ca="1" si="166"/>
        <v>0.604069286579942+1.36275847458599i</v>
      </c>
      <c r="EM147" s="223" t="str">
        <f t="shared" ca="1" si="167"/>
        <v>1.49064092357788+4.16361575946293E-13i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-0.0206663706969951-0.112358236952528i</v>
      </c>
      <c r="G148" s="229" t="str">
        <f t="shared" si="178"/>
        <v>-1.3522428158729+3.36735532810435i</v>
      </c>
      <c r="H148" s="229" t="str">
        <f t="shared" si="179"/>
        <v>0.00238206584888036-0.0178385538508012i</v>
      </c>
      <c r="I148" s="229" t="str">
        <f t="shared" si="174"/>
        <v>-0.00802513612424732+0.0289331533835242i</v>
      </c>
      <c r="J148" s="255" t="str">
        <f ca="1">IMPRODUCT(1/N_FFT2,BK100)</f>
        <v>0.00620402706137375-2.71299686456592E-06i</v>
      </c>
      <c r="K148" s="254" t="str">
        <f t="shared" ca="1" si="175"/>
        <v>-0.0000497096661316269+0.000179523838731404i</v>
      </c>
      <c r="N148" s="246">
        <f t="shared" ca="1" si="176"/>
        <v>5.5098998300210864</v>
      </c>
      <c r="O148" s="223">
        <f t="shared" ca="1" si="39"/>
        <v>-1.4901001699789136</v>
      </c>
      <c r="P148" s="223" t="str">
        <f t="shared" ca="1" si="40"/>
        <v>-0.570236647615338+1.37667304843511i</v>
      </c>
      <c r="Q148" s="223" t="str">
        <f t="shared" ca="1" si="41"/>
        <v>1.05365993483931+1.05365993483932i</v>
      </c>
      <c r="R148" s="223" t="str">
        <f t="shared" ca="1" si="42"/>
        <v>1.37667304843511-0.570236647615338i</v>
      </c>
      <c r="S148" s="223" t="str">
        <f t="shared" ca="1" si="43"/>
        <v>2.73839088136311E-16-1.49010016997891i</v>
      </c>
      <c r="T148" s="223" t="str">
        <f t="shared" ca="1" si="44"/>
        <v>-1.37667304843511-0.570236647615338i</v>
      </c>
      <c r="U148" s="223" t="str">
        <f t="shared" ca="1" si="45"/>
        <v>-1.05365993483932+1.05365993483931i</v>
      </c>
      <c r="V148" s="223" t="str">
        <f t="shared" ca="1" si="46"/>
        <v>0.570236647615338+1.37667304843511i</v>
      </c>
      <c r="W148" s="223" t="str">
        <f t="shared" ca="1" si="47"/>
        <v>1.49010016997891+5.47678176272621E-16i</v>
      </c>
      <c r="X148" s="223" t="str">
        <f t="shared" ca="1" si="48"/>
        <v>0.570236647615269-1.37667304843513i</v>
      </c>
      <c r="Y148" s="223" t="str">
        <f t="shared" ca="1" si="49"/>
        <v>-1.05365993483929-1.05365993483934i</v>
      </c>
      <c r="Z148" s="223" t="str">
        <f t="shared" ca="1" si="50"/>
        <v>-1.3766730484351+0.570236647615339i</v>
      </c>
      <c r="AA148" s="223" t="str">
        <f t="shared" ca="1" si="51"/>
        <v>4.41766264172609E-14+1.49010016997891i</v>
      </c>
      <c r="AB148" s="223" t="str">
        <f t="shared" ca="1" si="52"/>
        <v>1.37667304843508+0.570236647615391i</v>
      </c>
      <c r="AC148" s="223" t="str">
        <f t="shared" ca="1" si="53"/>
        <v>1.05365993483933-1.0536599348393i</v>
      </c>
      <c r="AD148" s="223" t="str">
        <f t="shared" ca="1" si="54"/>
        <v>-0.570236647615354-1.3766730484351i</v>
      </c>
      <c r="AE148" s="223" t="str">
        <f t="shared" ca="1" si="55"/>
        <v>-1.49010016997891+6.24314347274592E-14i</v>
      </c>
      <c r="AF148" s="223" t="str">
        <f t="shared" ca="1" si="56"/>
        <v>-0.570236647615379+1.37667304843509i</v>
      </c>
      <c r="AG148" s="223" t="str">
        <f t="shared" ca="1" si="57"/>
        <v>1.05365993483931+1.05365993483932i</v>
      </c>
      <c r="AH148" s="223" t="str">
        <f t="shared" ca="1" si="58"/>
        <v>1.37667304843509-0.570236647615366i</v>
      </c>
      <c r="AI148" s="223" t="str">
        <f t="shared" ca="1" si="59"/>
        <v>7.28368354056865E-14-1.49010016997891i</v>
      </c>
      <c r="AJ148" s="223" t="str">
        <f t="shared" ca="1" si="60"/>
        <v>-1.3766730484351-0.570236647615363i</v>
      </c>
      <c r="AK148" s="223" t="str">
        <f t="shared" ca="1" si="61"/>
        <v>-1.05365993483931+1.05365993483932i</v>
      </c>
      <c r="AL148" s="223" t="str">
        <f t="shared" ca="1" si="62"/>
        <v>0.570236647615382+1.37667304843509i</v>
      </c>
      <c r="AM148" s="223" t="str">
        <f t="shared" ca="1" si="63"/>
        <v>1.49010016997891+5.98759263521553E-14i</v>
      </c>
      <c r="AN148" s="223" t="str">
        <f t="shared" ca="1" si="64"/>
        <v>0.570236647615351-1.3766730484351i</v>
      </c>
      <c r="AO148" s="223" t="str">
        <f t="shared" ca="1" si="65"/>
        <v>-1.05365993483933-1.0536599348393i</v>
      </c>
      <c r="AP148" s="223" t="str">
        <f t="shared" ca="1" si="66"/>
        <v>-1.37667304843508+0.570236647615394i</v>
      </c>
      <c r="AQ148" s="223" t="str">
        <f t="shared" ca="1" si="67"/>
        <v>-4.16211180419569E-14+1.49010016997891i</v>
      </c>
      <c r="AR148" s="223" t="str">
        <f t="shared" ca="1" si="68"/>
        <v>-4.16211180419569E-14+1.49010016997891i</v>
      </c>
      <c r="AS148" s="223" t="str">
        <f t="shared" ca="1" si="69"/>
        <v>1.05365993483929-1.05365993483935i</v>
      </c>
      <c r="AT148" s="223" t="str">
        <f t="shared" ca="1" si="70"/>
        <v>-0.570236647615269-1.37667304843513i</v>
      </c>
      <c r="AU148" s="223" t="str">
        <f t="shared" ca="1" si="71"/>
        <v>-1.49010016997891-2.33663097317586E-14i</v>
      </c>
      <c r="AV148" s="223" t="str">
        <f t="shared" ca="1" si="72"/>
        <v>-0.570236647615323+1.37667304843511i</v>
      </c>
      <c r="AW148" s="223" t="str">
        <f t="shared" ca="1" si="73"/>
        <v>1.05365993483935+1.05365993483928i</v>
      </c>
      <c r="AX148" s="223" t="str">
        <f t="shared" ca="1" si="74"/>
        <v>1.37667304843513-0.570236647615287i</v>
      </c>
      <c r="AY148" s="223" t="str">
        <f t="shared" ca="1" si="75"/>
        <v>1.56992999348944E-14-1.49010016997891i</v>
      </c>
      <c r="AZ148" s="223" t="str">
        <f t="shared" ca="1" si="76"/>
        <v>-1.37667304843512-0.570236647615305i</v>
      </c>
      <c r="BA148" s="223" t="str">
        <f t="shared" ca="1" si="77"/>
        <v>-1.05365993483937+1.05365993483926i</v>
      </c>
      <c r="BB148" s="223" t="str">
        <f t="shared" ca="1" si="78"/>
        <v>0.570236647615303+1.37667304843512i</v>
      </c>
      <c r="BC148" s="223" t="str">
        <f t="shared" ca="1" si="79"/>
        <v>1.49010016997891-2.55550837530393E-15i</v>
      </c>
      <c r="BD148" s="223" t="str">
        <f t="shared" ca="1" si="80"/>
        <v>0.570236647615299-1.37667304843512i</v>
      </c>
      <c r="BE148" s="223" t="str">
        <f t="shared" ca="1" si="81"/>
        <v>-1.05365993483927-1.05365993483936i</v>
      </c>
      <c r="BF148" s="223" t="str">
        <f t="shared" ca="1" si="82"/>
        <v>-1.37667304843512+0.570236647615311i</v>
      </c>
      <c r="BG148" s="223" t="str">
        <f t="shared" ca="1" si="83"/>
        <v>2.08103166855022E-14+1.49010016997891i</v>
      </c>
      <c r="BH148" s="223" t="str">
        <f t="shared" ca="1" si="84"/>
        <v>1.37667304843513+0.570236647615281i</v>
      </c>
      <c r="BI148" s="223" t="str">
        <f t="shared" ca="1" si="85"/>
        <v>1.05365993483936-1.05365993483928i</v>
      </c>
      <c r="BJ148" s="223" t="str">
        <f t="shared" ca="1" si="86"/>
        <v>-0.570236647615327-1.37667304843511i</v>
      </c>
      <c r="BK148" s="223" t="str">
        <f t="shared" ca="1" si="87"/>
        <v>-1.49010016997891+2.84773264823665E-14i</v>
      </c>
      <c r="BL148" s="223" t="str">
        <f t="shared" ca="1" si="88"/>
        <v>-0.570236647615402+1.37667304843508i</v>
      </c>
      <c r="BM148" s="223" t="str">
        <f t="shared" ca="1" si="89"/>
        <v>1.05365993483929+1.05365993483934i</v>
      </c>
      <c r="BN148" s="223" t="str">
        <f t="shared" ca="1" si="90"/>
        <v>1.3766730484351-0.570236647615344i</v>
      </c>
      <c r="BO148" s="223" t="str">
        <f t="shared" ca="1" si="91"/>
        <v>-4.67321347925647E-14-1.49010016997891i</v>
      </c>
      <c r="BP148" s="223" t="str">
        <f t="shared" ca="1" si="92"/>
        <v>-1.37667304843508-0.570236647615394i</v>
      </c>
      <c r="BQ148" s="223" t="str">
        <f t="shared" ca="1" si="93"/>
        <v>-1.05365993483933+1.0536599348393i</v>
      </c>
      <c r="BR148" s="223" t="str">
        <f t="shared" ca="1" si="94"/>
        <v>0.570236647615362+1.3766730484351i</v>
      </c>
      <c r="BS148" s="223" t="str">
        <f t="shared" ca="1" si="95"/>
        <v>1.49010016997891-6.49869431027631E-14i</v>
      </c>
      <c r="BT148" s="223" t="str">
        <f t="shared" ca="1" si="96"/>
        <v>0.570236647615378-1.37667304843509i</v>
      </c>
      <c r="BU148" s="223" t="str">
        <f t="shared" ca="1" si="97"/>
        <v>-1.05365993483931-1.05365993483933i</v>
      </c>
      <c r="BV148" s="223" t="str">
        <f t="shared" ca="1" si="98"/>
        <v>-1.37667304843509+0.570236647615378i</v>
      </c>
      <c r="BW148" s="223" t="str">
        <f t="shared" ca="1" si="99"/>
        <v>-6.49874277737157E-14+1.49010016997891i</v>
      </c>
      <c r="BX148" s="223" t="str">
        <f t="shared" ca="1" si="100"/>
        <v>1.3766730484351+0.570236647615362i</v>
      </c>
      <c r="BY148" s="223" t="str">
        <f t="shared" ca="1" si="101"/>
        <v>1.05365993483931-1.05365993483932i</v>
      </c>
      <c r="BZ148" s="223" t="str">
        <f t="shared" ca="1" si="102"/>
        <v>-0.570236647615375-1.37667304843509i</v>
      </c>
      <c r="CA148" s="223" t="str">
        <f t="shared" ca="1" si="103"/>
        <v>-1.49010016997891-4.67326194635173E-14i</v>
      </c>
      <c r="CB148" s="223" t="str">
        <f t="shared" ca="1" si="104"/>
        <v>-0.570236647615344+1.3766730484351i</v>
      </c>
      <c r="CC148" s="223" t="str">
        <f t="shared" ca="1" si="105"/>
        <v>1.05365993483934+1.0536599348393i</v>
      </c>
      <c r="CD148" s="223" t="str">
        <f t="shared" ca="1" si="106"/>
        <v>1.37667304843508-0.570236647615391i</v>
      </c>
      <c r="CE148" s="223" t="str">
        <f t="shared" ca="1" si="107"/>
        <v>4.9653408179987E-14-1.49010016997891i</v>
      </c>
      <c r="CF148" s="223" t="str">
        <f t="shared" ca="1" si="108"/>
        <v>-1.37667304843511-0.570236647615327i</v>
      </c>
      <c r="CG148" s="223" t="str">
        <f t="shared" ca="1" si="109"/>
        <v>-1.05365993483929+1.05365993483935i</v>
      </c>
      <c r="CH148" s="223" t="str">
        <f t="shared" ca="1" si="110"/>
        <v>0.570236647615272+1.37667304843513i</v>
      </c>
      <c r="CI148" s="223" t="str">
        <f t="shared" ca="1" si="111"/>
        <v>1.49010016997891+3.13985998697888E-14i</v>
      </c>
      <c r="CJ148" s="223" t="str">
        <f t="shared" ca="1" si="112"/>
        <v>0.57023664761533-1.37667304843511i</v>
      </c>
      <c r="CK148" s="223" t="str">
        <f t="shared" ca="1" si="113"/>
        <v>-1.05365993483936-1.05365993483927i</v>
      </c>
      <c r="CL148" s="223" t="str">
        <f t="shared" ca="1" si="114"/>
        <v>-1.37667304843513+0.570236647615288i</v>
      </c>
      <c r="CM148" s="223" t="str">
        <f t="shared" ca="1" si="115"/>
        <v>-1.31437915595905E-14+1.49010016997891i</v>
      </c>
      <c r="CN148" s="223" t="str">
        <f t="shared" ca="1" si="116"/>
        <v>1.37667304843512+0.570236647615312i</v>
      </c>
      <c r="CO148" s="223" t="str">
        <f t="shared" ca="1" si="117"/>
        <v>1.05365993483937-1.05365993483927i</v>
      </c>
      <c r="CP148" s="223" t="str">
        <f t="shared" ca="1" si="118"/>
        <v>-0.570236647615305-1.37667304843512i</v>
      </c>
      <c r="CQ148" s="223" t="str">
        <f t="shared" ca="1" si="119"/>
        <v>-1.49010016997891+5.11101675060786E-15i</v>
      </c>
      <c r="CR148" s="223" t="str">
        <f t="shared" ca="1" si="120"/>
        <v>-0.570236647615296+1.37667304843512i</v>
      </c>
      <c r="CS148" s="223" t="str">
        <f t="shared" ca="1" si="121"/>
        <v>1.05365993483927+1.05365993483937i</v>
      </c>
      <c r="CT148" s="223" t="str">
        <f t="shared" ca="1" si="122"/>
        <v>1.37667304843511-0.570236647615323i</v>
      </c>
      <c r="CU148" s="223" t="str">
        <f t="shared" ca="1" si="123"/>
        <v>-2.33658250608062E-14-1.49010016997891i</v>
      </c>
      <c r="CV148" s="223" t="str">
        <f t="shared" ca="1" si="124"/>
        <v>-1.3766730484353-0.570236647614868i</v>
      </c>
      <c r="CW148" s="223" t="str">
        <f t="shared" ca="1" si="125"/>
        <v>-1.05365993483914+1.05365993483949i</v>
      </c>
      <c r="CX148" s="223" t="str">
        <f t="shared" ca="1" si="126"/>
        <v>0.57023664761532+1.37667304843511i</v>
      </c>
      <c r="CY148" s="223" t="str">
        <f t="shared" ca="1" si="127"/>
        <v>1.49010016997891+2.5483772500235E-13i</v>
      </c>
      <c r="CZ148" s="223" t="str">
        <f t="shared" ca="1" si="128"/>
        <v>0.57023664761581-1.37667304843491i</v>
      </c>
      <c r="DA148" s="223" t="str">
        <f t="shared" ca="1" si="129"/>
        <v>-1.05365993483982-1.05365993483882i</v>
      </c>
      <c r="DB148" s="223" t="str">
        <f t="shared" ca="1" si="130"/>
        <v>-1.37667304843494+0.570236647615747i</v>
      </c>
      <c r="DC148" s="223" t="str">
        <f t="shared" ca="1" si="131"/>
        <v>2.08104620867881E-13+1.49010016997891i</v>
      </c>
      <c r="DD148" s="223" t="str">
        <f t="shared" ca="1" si="132"/>
        <v>1.37667304843509+0.570236647615382i</v>
      </c>
      <c r="DE148" s="223" t="str">
        <f t="shared" ca="1" si="133"/>
        <v>1.05365993483954-1.0536599348391i</v>
      </c>
      <c r="DF148" s="223" t="str">
        <f t="shared" ca="1" si="134"/>
        <v>-0.570236647614806-1.37667304843533i</v>
      </c>
      <c r="DG148" s="223" t="str">
        <f t="shared" ca="1" si="135"/>
        <v>-1.49010016997891+6.71046966738109E-13i</v>
      </c>
      <c r="DH148" s="223" t="str">
        <f t="shared" ca="1" si="136"/>
        <v>-0.570236647614955+1.37667304843526i</v>
      </c>
      <c r="DI148" s="223" t="str">
        <f t="shared" ca="1" si="137"/>
        <v>1.05365993483942+1.05365993483921i</v>
      </c>
      <c r="DJ148" s="223" t="str">
        <f t="shared" ca="1" si="138"/>
        <v>1.37667304843515-0.570236647615233i</v>
      </c>
      <c r="DK148" s="223" t="str">
        <f t="shared" ca="1" si="139"/>
        <v>3.694780762851E-13-1.49010016997891i</v>
      </c>
      <c r="DL148" s="223" t="str">
        <f t="shared" ca="1" si="140"/>
        <v>-1.37667304843487-0.570236647615916i</v>
      </c>
      <c r="DM148" s="223" t="str">
        <f t="shared" ca="1" si="141"/>
        <v>-1.05365993483888+1.05365993483975i</v>
      </c>
      <c r="DN148" s="223" t="str">
        <f t="shared" ca="1" si="142"/>
        <v>0.570236647615661+1.37667304843497i</v>
      </c>
      <c r="DO148" s="223" t="str">
        <f t="shared" ca="1" si="143"/>
        <v>1.49010016997891-9.34642695851296E-14i</v>
      </c>
      <c r="DP148" s="223" t="str">
        <f t="shared" ca="1" si="144"/>
        <v>0.570236647615488-1.37667304843504i</v>
      </c>
      <c r="DQ148" s="223" t="str">
        <f t="shared" ca="1" si="145"/>
        <v>-1.05365993483901-1.05365993483962i</v>
      </c>
      <c r="DR148" s="223" t="str">
        <f t="shared" ca="1" si="146"/>
        <v>-1.37667304843536+0.570236647614719i</v>
      </c>
      <c r="DS148" s="223" t="str">
        <f t="shared" ca="1" si="147"/>
        <v>5.56406615455358E-13+1.49010016997891i</v>
      </c>
      <c r="DT148" s="223" t="str">
        <f t="shared" ca="1" si="148"/>
        <v>1.37667304843522+0.570236647615061i</v>
      </c>
      <c r="DU148" s="223" t="str">
        <f t="shared" ca="1" si="149"/>
        <v>1.05365993483928-1.05365993483936i</v>
      </c>
      <c r="DV148" s="223" t="str">
        <f t="shared" ca="1" si="150"/>
        <v>-0.570236647615128-1.37667304843519i</v>
      </c>
      <c r="DW148" s="223" t="str">
        <f t="shared" ca="1" si="151"/>
        <v>-1.49010016997891-4.62942830541182E-13i</v>
      </c>
      <c r="DX148" s="223" t="str">
        <f t="shared" ca="1" si="152"/>
        <v>-0.570236647616022+1.37667304843482i</v>
      </c>
      <c r="DY148" s="223" t="str">
        <f t="shared" ca="1" si="153"/>
        <v>1.05365993483967+1.05365993483896i</v>
      </c>
      <c r="DZ148" s="223" t="str">
        <f t="shared" ca="1" si="154"/>
        <v>1.37667304843501-0.570236647615575i</v>
      </c>
      <c r="EA148" s="223" t="str">
        <f t="shared" ca="1" si="155"/>
        <v>2.11760816976205E-14-1.49010016997891i</v>
      </c>
      <c r="EB148" s="223" t="str">
        <f t="shared" ca="1" si="156"/>
        <v>-1.37667304843501-0.570236647615575i</v>
      </c>
      <c r="EC148" s="223" t="str">
        <f t="shared" ca="1" si="157"/>
        <v>-1.0536599348397+1.05365993483893i</v>
      </c>
      <c r="ED148" s="223" t="str">
        <f t="shared" ca="1" si="158"/>
        <v>0.570236647615983+1.37667304843484i</v>
      </c>
      <c r="EE148" s="223" t="str">
        <f t="shared" ca="1" si="159"/>
        <v>1.49010016997891-4.62941861199277E-13i</v>
      </c>
      <c r="EF148" s="223" t="str">
        <f t="shared" ca="1" si="160"/>
        <v>0.570236647615166-1.37667304843518i</v>
      </c>
      <c r="EG148" s="223" t="str">
        <f t="shared" ca="1" si="161"/>
        <v>-1.05365993483928-1.05365993483936i</v>
      </c>
      <c r="EH148" s="223" t="str">
        <f t="shared" ca="1" si="162"/>
        <v>-1.37667304843524+0.570236647615022i</v>
      </c>
      <c r="EI148" s="223" t="str">
        <f t="shared" ca="1" si="163"/>
        <v>-5.77583181823932E-13+1.49010016997891i</v>
      </c>
      <c r="EJ148" s="223" t="str">
        <f t="shared" ca="1" si="164"/>
        <v>1.37667304843536+0.570236647614719i</v>
      </c>
      <c r="EK148" s="223" t="str">
        <f t="shared" ca="1" si="165"/>
        <v>1.05365993483904-1.05365993483959i</v>
      </c>
      <c r="EL148" s="223" t="str">
        <f t="shared" ca="1" si="166"/>
        <v>-0.570236647615469-1.37667304843505i</v>
      </c>
      <c r="EM148" s="223" t="str">
        <f t="shared" ca="1" si="167"/>
        <v>-1.49010016997891-9.34652389270346E-14i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-0.0206799822372371-0.109784410435543i</v>
      </c>
      <c r="G149" s="229" t="str">
        <f t="shared" si="178"/>
        <v>-1.28695552108342+3.32364939744027i</v>
      </c>
      <c r="H149" s="229" t="str">
        <f t="shared" si="179"/>
        <v>0.00236605166351407-0.0174746688561675i</v>
      </c>
      <c r="I149" s="229" t="str">
        <f t="shared" si="174"/>
        <v>-0.00720996654192265+0.0278578922442856i</v>
      </c>
      <c r="J149" s="255" t="str">
        <f ca="1">IMPRODUCT(1/N_FFT2,BL100)</f>
        <v>-0.00903462190567191-0.000179915610696626i</v>
      </c>
      <c r="K149" s="254" t="str">
        <f t="shared" ca="1" si="175"/>
        <v>0.0000701513913546674-0.000250388337982578i</v>
      </c>
      <c r="N149" s="246">
        <f t="shared" ca="1" si="176"/>
        <v>5.5105149018770438</v>
      </c>
      <c r="O149" s="223">
        <f t="shared" ca="1" si="39"/>
        <v>-1.4894850981229559</v>
      </c>
      <c r="P149" s="223" t="str">
        <f t="shared" ca="1" si="40"/>
        <v>-0.536058293807286+1.38967887052037i</v>
      </c>
      <c r="Q149" s="223" t="str">
        <f t="shared" ca="1" si="41"/>
        <v>1.10363565965365+1.00027705575566i</v>
      </c>
      <c r="R149" s="223" t="str">
        <f t="shared" ca="1" si="42"/>
        <v>1.33044428591201-0.669689375467787i</v>
      </c>
      <c r="S149" s="223" t="str">
        <f t="shared" ca="1" si="43"/>
        <v>-0.145995069881506-1.4823128202578i</v>
      </c>
      <c r="T149" s="223" t="str">
        <f t="shared" ca="1" si="44"/>
        <v>-1.43553008792988-0.397264677738148i</v>
      </c>
      <c r="U149" s="223" t="str">
        <f t="shared" ca="1" si="45"/>
        <v>-0.887285237003684+1.19636564884055i</v>
      </c>
      <c r="V149" s="223" t="str">
        <f t="shared" ca="1" si="46"/>
        <v>0.796870982353082+1.25839679553549i</v>
      </c>
      <c r="W149" s="223" t="str">
        <f t="shared" ca="1" si="47"/>
        <v>1.46086505961896-0.29058412743103i</v>
      </c>
      <c r="X149" s="223" t="str">
        <f t="shared" ca="1" si="48"/>
        <v>0.2546451856554-1.46755636585205i</v>
      </c>
      <c r="Y149" s="223" t="str">
        <f t="shared" ca="1" si="49"/>
        <v>-1.2775739828291-0.765748376379956i</v>
      </c>
      <c r="Z149" s="223" t="str">
        <f t="shared" ca="1" si="50"/>
        <v>-1.17423025610827+0.916378286064363i</v>
      </c>
      <c r="AA149" s="223" t="str">
        <f t="shared" ca="1" si="51"/>
        <v>0.432374700983937+1.42534836986591i</v>
      </c>
      <c r="AB149" s="223" t="str">
        <f t="shared" ca="1" si="52"/>
        <v>1.48544927372315+0.109573321231556i</v>
      </c>
      <c r="AC149" s="223" t="str">
        <f t="shared" ca="1" si="53"/>
        <v>0.636836940290972-1.34647858097007i</v>
      </c>
      <c r="AD149" s="223" t="str">
        <f t="shared" ca="1" si="54"/>
        <v>-1.0270603659374-1.07875523741527i</v>
      </c>
      <c r="AE149" s="223" t="str">
        <f t="shared" ca="1" si="55"/>
        <v>-1.37610479613636+0.570001269806366i</v>
      </c>
      <c r="AF149" s="223" t="str">
        <f t="shared" ca="1" si="56"/>
        <v>0.0365537941744708+1.48903649305912i</v>
      </c>
      <c r="AG149" s="223" t="str">
        <f t="shared" ca="1" si="57"/>
        <v>1.40241585431623+0.501792416336496i</v>
      </c>
      <c r="AH149" s="223" t="str">
        <f t="shared" ca="1" si="58"/>
        <v>0.972891216078267-1.12785129303827i</v>
      </c>
      <c r="AI149" s="223" t="str">
        <f t="shared" ca="1" si="59"/>
        <v>-0.702138414806172-1.3136085809646i</v>
      </c>
      <c r="AJ149" s="223" t="str">
        <f t="shared" ca="1" si="60"/>
        <v>-1.47828347697679+0.182328876560403i</v>
      </c>
      <c r="AK149" s="223" t="str">
        <f t="shared" ca="1" si="61"/>
        <v>-0.361915357105203+1.44484709634679i</v>
      </c>
      <c r="AL149" s="223" t="str">
        <f t="shared" ca="1" si="62"/>
        <v>1.21778039564094+0.857657720493991i</v>
      </c>
      <c r="AM149" s="223" t="str">
        <f t="shared" ca="1" si="63"/>
        <v>1.23846159706673-0.827513583043366i</v>
      </c>
      <c r="AN149" s="223" t="str">
        <f t="shared" ca="1" si="64"/>
        <v>-0.326348032193962-1.4532937828992i</v>
      </c>
      <c r="AO149" s="223" t="str">
        <f t="shared" ca="1" si="65"/>
        <v>-1.47336367100581-0.218552855141786i</v>
      </c>
      <c r="AP149" s="223" t="str">
        <f t="shared" ca="1" si="66"/>
        <v>-0.734164512218077+1.29598160732703i</v>
      </c>
      <c r="AQ149" s="223" t="str">
        <f t="shared" ca="1" si="67"/>
        <v>0.944919343111034+1.15138755097707i</v>
      </c>
      <c r="AR149" s="223" t="str">
        <f t="shared" ca="1" si="68"/>
        <v>0.944919343111034+1.15138755097707i</v>
      </c>
      <c r="AS149" s="223" t="str">
        <f t="shared" ca="1" si="69"/>
        <v>0.0730855697102097-1.48769094809052i</v>
      </c>
      <c r="AT149" s="223" t="str">
        <f t="shared" ca="1" si="70"/>
        <v>-1.36170180767902-0.603600898354231i</v>
      </c>
      <c r="AU149" s="223" t="str">
        <f t="shared" ca="1" si="71"/>
        <v>-1.05322501335902+1.05322501335909i</v>
      </c>
      <c r="AV149" s="223" t="str">
        <f t="shared" ca="1" si="72"/>
        <v>0.60360089835418+1.36170180767905i</v>
      </c>
      <c r="AW149" s="223" t="str">
        <f t="shared" ca="1" si="73"/>
        <v>1.48769094809052-0.0730855697103135i</v>
      </c>
      <c r="AX149" s="223" t="str">
        <f t="shared" ca="1" si="74"/>
        <v>0.467224277877414-1.41430807524113i</v>
      </c>
      <c r="AY149" s="223" t="str">
        <f t="shared" ca="1" si="75"/>
        <v>-1.15138755097703-0.944919343111076i</v>
      </c>
      <c r="AZ149" s="223" t="str">
        <f t="shared" ca="1" si="76"/>
        <v>-1.29598160732705+0.73416451221803i</v>
      </c>
      <c r="BA149" s="223" t="str">
        <f t="shared" ca="1" si="77"/>
        <v>0.218552855141743+1.47336367100582i</v>
      </c>
      <c r="BB149" s="223" t="str">
        <f t="shared" ca="1" si="78"/>
        <v>1.45329378289923+0.326348032193865i</v>
      </c>
      <c r="BC149" s="223" t="str">
        <f t="shared" ca="1" si="79"/>
        <v>0.827513583043407-1.23846159706671i</v>
      </c>
      <c r="BD149" s="223" t="str">
        <f t="shared" ca="1" si="80"/>
        <v>-0.857657720493947-1.21778039564097i</v>
      </c>
      <c r="BE149" s="223" t="str">
        <f t="shared" ca="1" si="81"/>
        <v>-1.44484709634681+0.36191535710515i</v>
      </c>
      <c r="BF149" s="223" t="str">
        <f t="shared" ca="1" si="82"/>
        <v>-0.182328876560452+1.47828347697678i</v>
      </c>
      <c r="BG149" s="223" t="str">
        <f t="shared" ca="1" si="83"/>
        <v>1.31360858096465+0.702138414806085i</v>
      </c>
      <c r="BH149" s="223" t="str">
        <f t="shared" ca="1" si="84"/>
        <v>1.1278512930383-0.97289121607823i</v>
      </c>
      <c r="BI149" s="223" t="str">
        <f t="shared" ca="1" si="85"/>
        <v>-0.501792416336584-1.4024158543162i</v>
      </c>
      <c r="BJ149" s="223" t="str">
        <f t="shared" ca="1" si="86"/>
        <v>-1.48903649305912-0.0365537941745151i</v>
      </c>
      <c r="BK149" s="223" t="str">
        <f t="shared" ca="1" si="87"/>
        <v>-0.570001269806276+1.37610479613639i</v>
      </c>
      <c r="BL149" s="223" t="str">
        <f t="shared" ca="1" si="88"/>
        <v>1.07875523741524+1.02706036593744i</v>
      </c>
      <c r="BM149" s="223" t="str">
        <f t="shared" ca="1" si="89"/>
        <v>1.3464785809701-0.636836940290923i</v>
      </c>
      <c r="BN149" s="223" t="str">
        <f t="shared" ca="1" si="90"/>
        <v>-0.10957332123165-1.48544927372314i</v>
      </c>
      <c r="BO149" s="223" t="str">
        <f t="shared" ca="1" si="91"/>
        <v>-1.42534836986589-0.432374700983981i</v>
      </c>
      <c r="BP149" s="223" t="str">
        <f t="shared" ca="1" si="92"/>
        <v>-0.916378286064284+1.17423025610833i</v>
      </c>
      <c r="BQ149" s="223" t="str">
        <f t="shared" ca="1" si="93"/>
        <v>0.765748376379912+1.27757398282913i</v>
      </c>
      <c r="BR149" s="223" t="str">
        <f t="shared" ca="1" si="94"/>
        <v>1.46755636585203-0.254645185655493i</v>
      </c>
      <c r="BS149" s="223" t="str">
        <f t="shared" ca="1" si="95"/>
        <v>0.290584127431027-1.46086505961896i</v>
      </c>
      <c r="BT149" s="223" t="str">
        <f t="shared" ca="1" si="96"/>
        <v>-1.25839679553546-0.796870982353133i</v>
      </c>
      <c r="BU149" s="223" t="str">
        <f t="shared" ca="1" si="97"/>
        <v>-1.19636564884052+0.887285237003724i</v>
      </c>
      <c r="BV149" s="223" t="str">
        <f t="shared" ca="1" si="98"/>
        <v>0.397264677738122+1.43553008792988i</v>
      </c>
      <c r="BW149" s="223" t="str">
        <f t="shared" ca="1" si="99"/>
        <v>1.48231282025781+0.145995069881448i</v>
      </c>
      <c r="BX149" s="223" t="str">
        <f t="shared" ca="1" si="100"/>
        <v>0.669689375467789-1.33044428591201i</v>
      </c>
      <c r="BY149" s="223" t="str">
        <f t="shared" ca="1" si="101"/>
        <v>-1.00027705575561-1.10363565965369i</v>
      </c>
      <c r="BZ149" s="223" t="str">
        <f t="shared" ca="1" si="102"/>
        <v>-1.38967887052037+0.536058293807292i</v>
      </c>
      <c r="CA149" s="223" t="str">
        <f t="shared" ca="1" si="103"/>
        <v>-5.4742142681582E-14+1.48948509812296i</v>
      </c>
      <c r="CB149" s="223" t="str">
        <f t="shared" ca="1" si="104"/>
        <v>1.38967887052038+0.536058293807256i</v>
      </c>
      <c r="CC149" s="223" t="str">
        <f t="shared" ca="1" si="105"/>
        <v>1.00027705575569-1.10363565965362i</v>
      </c>
      <c r="CD149" s="223" t="str">
        <f t="shared" ca="1" si="106"/>
        <v>-0.669689375467843-1.33044428591198i</v>
      </c>
      <c r="CE149" s="223" t="str">
        <f t="shared" ca="1" si="107"/>
        <v>-1.4823128202578+0.145995069881507i</v>
      </c>
      <c r="CF149" s="223" t="str">
        <f t="shared" ca="1" si="108"/>
        <v>-0.397264677738207+1.43553008792986i</v>
      </c>
      <c r="CG149" s="223" t="str">
        <f t="shared" ca="1" si="109"/>
        <v>1.19636564884056+0.887285237003675i</v>
      </c>
      <c r="CH149" s="223" t="str">
        <f t="shared" ca="1" si="110"/>
        <v>1.25839679553552-0.79687098235304i</v>
      </c>
      <c r="CI149" s="223" t="str">
        <f t="shared" ca="1" si="111"/>
        <v>-0.290584127431064-1.46086505961895i</v>
      </c>
      <c r="CJ149" s="223" t="str">
        <f t="shared" ca="1" si="112"/>
        <v>-1.46755636585204-0.254645185655454i</v>
      </c>
      <c r="CK149" s="223" t="str">
        <f t="shared" ca="1" si="113"/>
        <v>-0.765748376379879+1.27757398282915i</v>
      </c>
      <c r="CL149" s="223" t="str">
        <f t="shared" ca="1" si="114"/>
        <v>0.916378286064316+1.17423025610831i</v>
      </c>
      <c r="CM149" s="223" t="str">
        <f t="shared" ca="1" si="115"/>
        <v>1.42534836986592-0.432374700983896i</v>
      </c>
      <c r="CN149" s="223" t="str">
        <f t="shared" ca="1" si="116"/>
        <v>0.1095733212316-1.48544927372315i</v>
      </c>
      <c r="CO149" s="223" t="str">
        <f t="shared" ca="1" si="117"/>
        <v>-1.34647858097006-0.636836940291012i</v>
      </c>
      <c r="CP149" s="223" t="str">
        <f t="shared" ca="1" si="118"/>
        <v>-1.0787552374152+1.02706036593748i</v>
      </c>
      <c r="CQ149" s="223" t="str">
        <f t="shared" ca="1" si="119"/>
        <v>0.570001269806322+1.37610479613638i</v>
      </c>
      <c r="CR149" s="223" t="str">
        <f t="shared" ca="1" si="120"/>
        <v>1.48903649305912-0.0365537941745642i</v>
      </c>
      <c r="CS149" s="223" t="str">
        <f t="shared" ca="1" si="121"/>
        <v>0.501792416336548-1.40241585431622i</v>
      </c>
      <c r="CT149" s="223" t="str">
        <f t="shared" ca="1" si="122"/>
        <v>-1.12785129303833-0.972891216078202i</v>
      </c>
      <c r="CU149" s="223" t="str">
        <f t="shared" ca="1" si="123"/>
        <v>-1.31360858096448+0.702138414806399i</v>
      </c>
      <c r="CV149" s="223" t="str">
        <f t="shared" ca="1" si="124"/>
        <v>0.182328876560197+1.47828347697681i</v>
      </c>
      <c r="CW149" s="223" t="str">
        <f t="shared" ca="1" si="125"/>
        <v>1.44484709634663+0.361915357105842i</v>
      </c>
      <c r="CX149" s="223" t="str">
        <f t="shared" ca="1" si="126"/>
        <v>0.857657720493786-1.21778039564108i</v>
      </c>
      <c r="CY149" s="223" t="str">
        <f t="shared" ca="1" si="127"/>
        <v>-0.827513583043202-1.23846159706684i</v>
      </c>
      <c r="CZ149" s="223" t="str">
        <f t="shared" ca="1" si="128"/>
        <v>-1.45329378289905+0.326348032194636i</v>
      </c>
      <c r="DA149" s="223" t="str">
        <f t="shared" ca="1" si="129"/>
        <v>-0.218552855141548+1.47336367100585i</v>
      </c>
      <c r="DB149" s="223" t="str">
        <f t="shared" ca="1" si="130"/>
        <v>1.29598160732693+0.734164512218253i</v>
      </c>
      <c r="DC149" s="223" t="str">
        <f t="shared" ca="1" si="131"/>
        <v>1.15138755097663-0.944919343111564i</v>
      </c>
      <c r="DD149" s="223" t="str">
        <f t="shared" ca="1" si="132"/>
        <v>-0.467224277877592-1.41430807524108i</v>
      </c>
      <c r="DE149" s="223" t="str">
        <f t="shared" ca="1" si="133"/>
        <v>-1.48769094809051-0.0730855697105709i</v>
      </c>
      <c r="DF149" s="223" t="str">
        <f t="shared" ca="1" si="134"/>
        <v>-0.603600898353593+1.3617018076793i</v>
      </c>
      <c r="DG149" s="223" t="str">
        <f t="shared" ca="1" si="135"/>
        <v>1.05322501335916+1.05322501335895i</v>
      </c>
      <c r="DH149" s="223" t="str">
        <f t="shared" ca="1" si="136"/>
        <v>1.36170180767918-0.603600898353869i</v>
      </c>
      <c r="DI149" s="223" t="str">
        <f t="shared" ca="1" si="137"/>
        <v>-0.0730855697108507-1.48769094809049i</v>
      </c>
      <c r="DJ149" s="223" t="str">
        <f t="shared" ca="1" si="138"/>
        <v>-1.41430807524116-0.467224277877326i</v>
      </c>
      <c r="DK149" s="223" t="str">
        <f t="shared" ca="1" si="139"/>
        <v>-0.944919343111347+1.15138755097681i</v>
      </c>
      <c r="DL149" s="223" t="str">
        <f t="shared" ca="1" si="140"/>
        <v>0.734164512218497+1.29598160732679i</v>
      </c>
      <c r="DM149" s="223" t="str">
        <f t="shared" ca="1" si="141"/>
        <v>1.47336367100581-0.218552855141825i</v>
      </c>
      <c r="DN149" s="223" t="str">
        <f t="shared" ca="1" si="142"/>
        <v>0.326348032194362-1.45329378289911i</v>
      </c>
      <c r="DO149" s="223" t="str">
        <f t="shared" ca="1" si="143"/>
        <v>-1.23846159706701-0.82751358304295i</v>
      </c>
      <c r="DP149" s="223" t="str">
        <f t="shared" ca="1" si="144"/>
        <v>-1.21778039564091+0.857657720494032i</v>
      </c>
      <c r="DQ149" s="223" t="str">
        <f t="shared" ca="1" si="145"/>
        <v>0.361915357104676+1.44484709634693i</v>
      </c>
      <c r="DR149" s="223" t="str">
        <f t="shared" ca="1" si="146"/>
        <v>1.47828347697684+0.182328876559919i</v>
      </c>
      <c r="DS149" s="223" t="str">
        <f t="shared" ca="1" si="147"/>
        <v>0.702138414806134-1.31360858096462i</v>
      </c>
      <c r="DT149" s="223" t="str">
        <f t="shared" ca="1" si="148"/>
        <v>-0.972891216077851-1.12785129303863i</v>
      </c>
      <c r="DU149" s="223" t="str">
        <f t="shared" ca="1" si="149"/>
        <v>-1.40241585431607+0.501792416336952i</v>
      </c>
      <c r="DV149" s="223" t="str">
        <f t="shared" ca="1" si="150"/>
        <v>-0.0365537941745803+1.48903649305912i</v>
      </c>
      <c r="DW149" s="223" t="str">
        <f t="shared" ca="1" si="151"/>
        <v>1.37610479613614+0.570001269806883i</v>
      </c>
      <c r="DX149" s="223" t="str">
        <f t="shared" ca="1" si="152"/>
        <v>1.02706036593717-1.0787552374155i</v>
      </c>
      <c r="DY149" s="223" t="str">
        <f t="shared" ca="1" si="153"/>
        <v>-0.636836940290863-1.34647858097013i</v>
      </c>
      <c r="DZ149" s="223" t="str">
        <f t="shared" ca="1" si="154"/>
        <v>-1.48544927372319+0.109573321230993i</v>
      </c>
      <c r="EA149" s="223" t="str">
        <f t="shared" ca="1" si="155"/>
        <v>-0.432374700983588+1.42534836986601i</v>
      </c>
      <c r="EB149" s="223" t="str">
        <f t="shared" ca="1" si="156"/>
        <v>1.17423025610822+0.916378286064429i</v>
      </c>
      <c r="EC149" s="223" t="str">
        <f t="shared" ca="1" si="157"/>
        <v>1.27757398282945-0.765748376379374i</v>
      </c>
      <c r="ED149" s="223" t="str">
        <f t="shared" ca="1" si="158"/>
        <v>-0.254645185655752-1.46755636585199i</v>
      </c>
      <c r="EE149" s="223" t="str">
        <f t="shared" ca="1" si="159"/>
        <v>-1.46086505961892-0.290584127431206i</v>
      </c>
      <c r="EF149" s="223" t="str">
        <f t="shared" ca="1" si="160"/>
        <v>-0.796870982353661+1.25839679553512i</v>
      </c>
      <c r="EG149" s="223" t="str">
        <f t="shared" ca="1" si="161"/>
        <v>0.887285237003918+1.19636564884038i</v>
      </c>
      <c r="EH149" s="223" t="str">
        <f t="shared" ca="1" si="162"/>
        <v>1.43553008792994-0.397264677737925i</v>
      </c>
      <c r="EI149" s="223" t="str">
        <f t="shared" ca="1" si="163"/>
        <v>0.145995069882239-1.48231282025773i</v>
      </c>
      <c r="EJ149" s="223" t="str">
        <f t="shared" ca="1" si="164"/>
        <v>-1.33044428591212-0.669689375467573i</v>
      </c>
      <c r="EK149" s="223" t="str">
        <f t="shared" ca="1" si="165"/>
        <v>-1.10363565965383+1.00027705575546i</v>
      </c>
      <c r="EL149" s="223" t="str">
        <f t="shared" ca="1" si="166"/>
        <v>0.536058293807932+1.38967887052012i</v>
      </c>
      <c r="EM149" s="223" t="str">
        <f t="shared" ca="1" si="167"/>
        <v>1.48948509812296-1.86851703255208E-13i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-0.0206860140694532-0.107309984830187i</v>
      </c>
      <c r="G150" s="229" t="str">
        <f t="shared" si="178"/>
        <v>-1.22468260936101+3.27973552637614i</v>
      </c>
      <c r="H150" s="229" t="str">
        <f t="shared" si="179"/>
        <v>0.00235099250562206-0.0171253166008502i</v>
      </c>
      <c r="I150" s="229" t="str">
        <f t="shared" si="174"/>
        <v>-0.00651515555524945+0.0268357644338998i</v>
      </c>
      <c r="J150" s="255" t="str">
        <f ca="1">IMPRODUCT(1/N_FFT2,BM100)</f>
        <v>0.00548421996373305+2.64517937224266E-06i</v>
      </c>
      <c r="K150" s="254" t="str">
        <f t="shared" ca="1" si="175"/>
        <v>-0.0000358015315734442+0.000147156001295349i</v>
      </c>
      <c r="N150" s="246">
        <f t="shared" ca="1" si="176"/>
        <v>5.5112201716526279</v>
      </c>
      <c r="O150" s="223">
        <f t="shared" ca="1" si="39"/>
        <v>-1.4887798283473717</v>
      </c>
      <c r="P150" s="223" t="str">
        <f t="shared" ca="1" si="40"/>
        <v>-0.501554818105245+1.40175181174466i</v>
      </c>
      <c r="Q150" s="223" t="str">
        <f t="shared" ca="1" si="41"/>
        <v>1.1508423700681+0.944471924701872i</v>
      </c>
      <c r="R150" s="223" t="str">
        <f t="shared" ca="1" si="42"/>
        <v>1.27696905276483-0.765385795252899i</v>
      </c>
      <c r="S150" s="223" t="str">
        <f t="shared" ca="1" si="43"/>
        <v>-0.290446536123403-1.46017334140435i</v>
      </c>
      <c r="T150" s="223" t="str">
        <f t="shared" ca="1" si="44"/>
        <v>-1.47266603471062-0.21844937057299i</v>
      </c>
      <c r="U150" s="223" t="str">
        <f t="shared" ca="1" si="45"/>
        <v>-0.701805952935317+1.31298658855244i</v>
      </c>
      <c r="V150" s="223" t="str">
        <f t="shared" ca="1" si="46"/>
        <v>0.999803425522284+1.10311308921975i</v>
      </c>
      <c r="W150" s="223" t="str">
        <f t="shared" ca="1" si="47"/>
        <v>1.37545321182581-0.569731374747877i</v>
      </c>
      <c r="X150" s="223" t="str">
        <f t="shared" ca="1" si="48"/>
        <v>-0.0730509637625535-1.48698652784327i</v>
      </c>
      <c r="Y150" s="223" t="str">
        <f t="shared" ca="1" si="49"/>
        <v>-1.42467346877006-0.432169971974813i</v>
      </c>
      <c r="Z150" s="223" t="str">
        <f t="shared" ca="1" si="50"/>
        <v>-0.886865108288945+1.19579917084503i</v>
      </c>
      <c r="AA150" s="223" t="str">
        <f t="shared" ca="1" si="51"/>
        <v>0.827121756149886+1.2378751866798i</v>
      </c>
      <c r="AB150" s="223" t="str">
        <f t="shared" ca="1" si="52"/>
        <v>1.44416296262255-0.361743990528238i</v>
      </c>
      <c r="AC150" s="223" t="str">
        <f t="shared" ca="1" si="53"/>
        <v>0.145925941354915-1.48161094654896i</v>
      </c>
      <c r="AD150" s="223" t="str">
        <f t="shared" ca="1" si="54"/>
        <v>-1.34584102464419-0.636535398606172i</v>
      </c>
      <c r="AE150" s="223" t="str">
        <f t="shared" ca="1" si="55"/>
        <v>-1.05272631231818+1.05272631231816i</v>
      </c>
      <c r="AF150" s="223" t="str">
        <f t="shared" ca="1" si="56"/>
        <v>0.636535398606153+1.34584102464419i</v>
      </c>
      <c r="AG150" s="223" t="str">
        <f t="shared" ca="1" si="57"/>
        <v>1.48161094654896-0.145925941354894i</v>
      </c>
      <c r="AH150" s="223" t="str">
        <f t="shared" ca="1" si="58"/>
        <v>0.361743990528262-1.44416296262254i</v>
      </c>
      <c r="AI150" s="223" t="str">
        <f t="shared" ca="1" si="59"/>
        <v>-1.23787518667987-0.827121756149783i</v>
      </c>
      <c r="AJ150" s="223" t="str">
        <f t="shared" ca="1" si="60"/>
        <v>-1.19579917084505+0.886865108288926i</v>
      </c>
      <c r="AK150" s="223" t="str">
        <f t="shared" ca="1" si="61"/>
        <v>0.432169971974791+1.42467346877007i</v>
      </c>
      <c r="AL150" s="223" t="str">
        <f t="shared" ca="1" si="62"/>
        <v>1.48698652784327+0.0730509637625769i</v>
      </c>
      <c r="AM150" s="223" t="str">
        <f t="shared" ca="1" si="63"/>
        <v>0.569731374747898-1.3754532118258i</v>
      </c>
      <c r="AN150" s="223" t="str">
        <f t="shared" ca="1" si="64"/>
        <v>-1.10311308921972-0.999803425522312i</v>
      </c>
      <c r="AO150" s="223" t="str">
        <f t="shared" ca="1" si="65"/>
        <v>-1.31298658855247+0.70180595293527i</v>
      </c>
      <c r="AP150" s="223" t="str">
        <f t="shared" ca="1" si="66"/>
        <v>0.218449370572911+1.47266603471063i</v>
      </c>
      <c r="AQ150" s="223" t="str">
        <f t="shared" ca="1" si="67"/>
        <v>1.46017334140436+0.290446536123349i</v>
      </c>
      <c r="AR150" s="223" t="str">
        <f t="shared" ca="1" si="68"/>
        <v>1.46017334140436+0.290446536123349i</v>
      </c>
      <c r="AS150" s="223" t="str">
        <f t="shared" ca="1" si="69"/>
        <v>-0.944471924701892-1.15084237006809i</v>
      </c>
      <c r="AT150" s="223" t="str">
        <f t="shared" ca="1" si="70"/>
        <v>-1.40175181174466+0.501554818105239i</v>
      </c>
      <c r="AU150" s="223" t="str">
        <f t="shared" ca="1" si="71"/>
        <v>-2.07921999961205E-14+1.48877982834737i</v>
      </c>
      <c r="AV150" s="223" t="str">
        <f t="shared" ca="1" si="72"/>
        <v>1.40175181174465+0.501554818105279i</v>
      </c>
      <c r="AW150" s="223" t="str">
        <f t="shared" ca="1" si="73"/>
        <v>0.944471924701924-1.15084237006806i</v>
      </c>
      <c r="AX150" s="223" t="str">
        <f t="shared" ca="1" si="74"/>
        <v>-0.765385795252956-1.2769690527648i</v>
      </c>
      <c r="AY150" s="223" t="str">
        <f t="shared" ca="1" si="75"/>
        <v>-1.46017334140434+0.290446536123454i</v>
      </c>
      <c r="AZ150" s="223" t="str">
        <f t="shared" ca="1" si="76"/>
        <v>-0.218449370572952+1.47266603471062i</v>
      </c>
      <c r="BA150" s="223" t="str">
        <f t="shared" ca="1" si="77"/>
        <v>1.31298658855245+0.701805952935311i</v>
      </c>
      <c r="BB150" s="223" t="str">
        <f t="shared" ca="1" si="78"/>
        <v>1.10311308921975-0.999803425522278i</v>
      </c>
      <c r="BC150" s="223" t="str">
        <f t="shared" ca="1" si="79"/>
        <v>-0.569731374747855-1.37545321182581i</v>
      </c>
      <c r="BD150" s="223" t="str">
        <f t="shared" ca="1" si="80"/>
        <v>-1.48698652784327+0.07305096376253i</v>
      </c>
      <c r="BE150" s="223" t="str">
        <f t="shared" ca="1" si="81"/>
        <v>-0.432169971974836+1.42467346877005i</v>
      </c>
      <c r="BF150" s="223" t="str">
        <f t="shared" ca="1" si="82"/>
        <v>1.19579917084511+0.886865108288844i</v>
      </c>
      <c r="BG150" s="223" t="str">
        <f t="shared" ca="1" si="83"/>
        <v>1.23787518667982-0.827121756149867i</v>
      </c>
      <c r="BH150" s="223" t="str">
        <f t="shared" ca="1" si="84"/>
        <v>-0.361743990528216-1.44416296262255i</v>
      </c>
      <c r="BI150" s="223" t="str">
        <f t="shared" ca="1" si="85"/>
        <v>-1.48161094654896-0.145925941354941i</v>
      </c>
      <c r="BJ150" s="223" t="str">
        <f t="shared" ca="1" si="86"/>
        <v>-0.636535398606195+1.34584102464417i</v>
      </c>
      <c r="BK150" s="223" t="str">
        <f t="shared" ca="1" si="87"/>
        <v>1.05272631231814+1.0527263123182i</v>
      </c>
      <c r="BL150" s="223" t="str">
        <f t="shared" ca="1" si="88"/>
        <v>1.34584102464421-0.636535398606129i</v>
      </c>
      <c r="BM150" s="223" t="str">
        <f t="shared" ca="1" si="89"/>
        <v>-0.145925941354868-1.48161094654897i</v>
      </c>
      <c r="BN150" s="223" t="str">
        <f t="shared" ca="1" si="90"/>
        <v>-1.44416296262257-0.361743990528143i</v>
      </c>
      <c r="BO150" s="223" t="str">
        <f t="shared" ca="1" si="91"/>
        <v>-0.827121756149804+1.23787518667986i</v>
      </c>
      <c r="BP150" s="223" t="str">
        <f t="shared" ca="1" si="92"/>
        <v>0.886865108288914+1.19579917084506i</v>
      </c>
      <c r="BQ150" s="223" t="str">
        <f t="shared" ca="1" si="93"/>
        <v>1.42467346877007-0.432169971974776i</v>
      </c>
      <c r="BR150" s="223" t="str">
        <f t="shared" ca="1" si="94"/>
        <v>0.0730509637625924-1.48698652784327i</v>
      </c>
      <c r="BS150" s="223" t="str">
        <f t="shared" ca="1" si="95"/>
        <v>-1.37545321182579-0.569731374747913i</v>
      </c>
      <c r="BT150" s="223" t="str">
        <f t="shared" ca="1" si="96"/>
        <v>-0.999803425522324+1.10311308921971i</v>
      </c>
      <c r="BU150" s="223" t="str">
        <f t="shared" ca="1" si="97"/>
        <v>0.701805952935256+1.31298658855248i</v>
      </c>
      <c r="BV150" s="223" t="str">
        <f t="shared" ca="1" si="98"/>
        <v>1.47266603471061-0.218449370573037i</v>
      </c>
      <c r="BW150" s="223" t="str">
        <f t="shared" ca="1" si="99"/>
        <v>0.290446536123369-1.46017334140436i</v>
      </c>
      <c r="BX150" s="223" t="str">
        <f t="shared" ca="1" si="100"/>
        <v>-1.27696905276484-0.765385795252883i</v>
      </c>
      <c r="BY150" s="223" t="str">
        <f t="shared" ca="1" si="101"/>
        <v>-1.1508423700681+0.944471924701875i</v>
      </c>
      <c r="BZ150" s="223" t="str">
        <f t="shared" ca="1" si="102"/>
        <v>0.50155481810522+1.40175181174467i</v>
      </c>
      <c r="CA150" s="223" t="str">
        <f t="shared" ca="1" si="103"/>
        <v>1.48877982834737+4.15843999922411E-14i</v>
      </c>
      <c r="CB150" s="223" t="str">
        <f t="shared" ca="1" si="104"/>
        <v>0.501554818105299-1.40175181174464i</v>
      </c>
      <c r="CC150" s="223" t="str">
        <f t="shared" ca="1" si="105"/>
        <v>-1.15084237006814-0.944471924701825i</v>
      </c>
      <c r="CD150" s="223" t="str">
        <f t="shared" ca="1" si="106"/>
        <v>-1.27696905276481+0.765385795252938i</v>
      </c>
      <c r="CE150" s="223" t="str">
        <f t="shared" ca="1" si="107"/>
        <v>0.290446536123433+1.46017334140434i</v>
      </c>
      <c r="CF150" s="223" t="str">
        <f t="shared" ca="1" si="108"/>
        <v>1.47266603471062+0.218449370572973i</v>
      </c>
      <c r="CG150" s="223" t="str">
        <f t="shared" ca="1" si="109"/>
        <v>0.701805952935329-1.31298658855244i</v>
      </c>
      <c r="CH150" s="223" t="str">
        <f t="shared" ca="1" si="110"/>
        <v>-0.999803425522261-1.10311308921977i</v>
      </c>
      <c r="CI150" s="223" t="str">
        <f t="shared" ca="1" si="111"/>
        <v>-1.37545321182582+0.569731374747836i</v>
      </c>
      <c r="CJ150" s="223" t="str">
        <f t="shared" ca="1" si="112"/>
        <v>0.0730509637625093+1.48698652784328i</v>
      </c>
      <c r="CK150" s="223" t="str">
        <f t="shared" ca="1" si="113"/>
        <v>1.42467346877009+0.432169971974714i</v>
      </c>
      <c r="CL150" s="223" t="str">
        <f t="shared" ca="1" si="114"/>
        <v>0.886865108288862-1.19579917084509i</v>
      </c>
      <c r="CM150" s="223" t="str">
        <f t="shared" ca="1" si="115"/>
        <v>-0.82712175614985-1.23787518667983i</v>
      </c>
      <c r="CN150" s="223" t="str">
        <f t="shared" ca="1" si="116"/>
        <v>-1.44416296262256+0.361743990528196i</v>
      </c>
      <c r="CO150" s="223" t="str">
        <f t="shared" ca="1" si="117"/>
        <v>-0.145925941354962+1.48161094654896i</v>
      </c>
      <c r="CP150" s="223" t="str">
        <f t="shared" ca="1" si="118"/>
        <v>1.34584102464416+0.636535398606214i</v>
      </c>
      <c r="CQ150" s="223" t="str">
        <f t="shared" ca="1" si="119"/>
        <v>1.05272631231821-1.05272631231813i</v>
      </c>
      <c r="CR150" s="223" t="str">
        <f t="shared" ca="1" si="120"/>
        <v>-0.636535398606111-1.34584102464421i</v>
      </c>
      <c r="CS150" s="223" t="str">
        <f t="shared" ca="1" si="121"/>
        <v>-1.48161094654897+0.145925941354848i</v>
      </c>
      <c r="CT150" s="223" t="str">
        <f t="shared" ca="1" si="122"/>
        <v>-0.361743990527589+1.44416296262271i</v>
      </c>
      <c r="CU150" s="223" t="str">
        <f t="shared" ca="1" si="123"/>
        <v>1.23787518667976+0.827121756149946i</v>
      </c>
      <c r="CV150" s="223" t="str">
        <f t="shared" ca="1" si="124"/>
        <v>1.19579917084472-0.886865108289363i</v>
      </c>
      <c r="CW150" s="223" t="str">
        <f t="shared" ca="1" si="125"/>
        <v>-0.432169971974603-1.42467346877013i</v>
      </c>
      <c r="CX150" s="223" t="str">
        <f t="shared" ca="1" si="126"/>
        <v>-1.4869865278433-0.073050963762032i</v>
      </c>
      <c r="CY150" s="223" t="str">
        <f t="shared" ca="1" si="127"/>
        <v>-0.569731374748078+1.37545321182572i</v>
      </c>
      <c r="CZ150" s="223" t="str">
        <f t="shared" ca="1" si="128"/>
        <v>1.10311308922009+0.999803425521909i</v>
      </c>
      <c r="DA150" s="223" t="str">
        <f t="shared" ca="1" si="129"/>
        <v>1.31298658855256-0.701805952935097i</v>
      </c>
      <c r="DB150" s="223" t="str">
        <f t="shared" ca="1" si="130"/>
        <v>-0.218449370573445-1.47266603471055i</v>
      </c>
      <c r="DC150" s="223" t="str">
        <f t="shared" ca="1" si="131"/>
        <v>-1.46017334140429-0.29044653612369i</v>
      </c>
      <c r="DD150" s="223" t="str">
        <f t="shared" ca="1" si="132"/>
        <v>-0.765385795252528+1.27696905276506i</v>
      </c>
      <c r="DE150" s="223" t="str">
        <f t="shared" ca="1" si="133"/>
        <v>0.944471924701622+1.15084237006831i</v>
      </c>
      <c r="DF150" s="223" t="str">
        <f t="shared" ca="1" si="134"/>
        <v>1.40175181174453-0.501554818105608i</v>
      </c>
      <c r="DG150" s="223" t="str">
        <f t="shared" ca="1" si="135"/>
        <v>3.69150690720096E-13-1.48877982834737i</v>
      </c>
      <c r="DH150" s="223" t="str">
        <f t="shared" ca="1" si="136"/>
        <v>-1.40175181174478-0.50155481810491i</v>
      </c>
      <c r="DI150" s="223" t="str">
        <f t="shared" ca="1" si="137"/>
        <v>-0.944471924702192+1.15084237006784i</v>
      </c>
      <c r="DJ150" s="223" t="str">
        <f t="shared" ca="1" si="138"/>
        <v>0.765385795253166+1.27696905276467i</v>
      </c>
      <c r="DK150" s="223" t="str">
        <f t="shared" ca="1" si="139"/>
        <v>1.46017334140444-0.290446536122967i</v>
      </c>
      <c r="DL150" s="223" t="str">
        <f t="shared" ca="1" si="140"/>
        <v>0.218449370572711-1.47266603471066i</v>
      </c>
      <c r="DM150" s="223" t="str">
        <f t="shared" ca="1" si="141"/>
        <v>-1.31298658855221-0.701805952935749i</v>
      </c>
      <c r="DN150" s="223" t="str">
        <f t="shared" ca="1" si="142"/>
        <v>-1.10311308921959+0.999803425522458i</v>
      </c>
      <c r="DO150" s="223" t="str">
        <f t="shared" ca="1" si="143"/>
        <v>0.569731374747396+1.375453211826i</v>
      </c>
      <c r="DP150" s="223" t="str">
        <f t="shared" ca="1" si="144"/>
        <v>1.48698652784326-0.0730509637627737i</v>
      </c>
      <c r="DQ150" s="223" t="str">
        <f t="shared" ca="1" si="145"/>
        <v>0.43216997197529-1.42467346876992i</v>
      </c>
      <c r="DR150" s="223" t="str">
        <f t="shared" ca="1" si="146"/>
        <v>-1.19579917084516-0.886865108288768i</v>
      </c>
      <c r="DS150" s="223" t="str">
        <f t="shared" ca="1" si="147"/>
        <v>-1.23787518668016+0.827121756149348i</v>
      </c>
      <c r="DT150" s="223" t="str">
        <f t="shared" ca="1" si="148"/>
        <v>0.36174399052831+1.44416296262253i</v>
      </c>
      <c r="DU150" s="223" t="str">
        <f t="shared" ca="1" si="149"/>
        <v>1.4816109465489+0.145925941355561i</v>
      </c>
      <c r="DV150" s="223" t="str">
        <f t="shared" ca="1" si="150"/>
        <v>0.636535398606108-1.34584102464422i</v>
      </c>
      <c r="DW150" s="223" t="str">
        <f t="shared" ca="1" si="151"/>
        <v>-1.0527263123177-1.05272631231864i</v>
      </c>
      <c r="DX150" s="223" t="str">
        <f t="shared" ca="1" si="152"/>
        <v>-1.34584102464416+0.636535398606215i</v>
      </c>
      <c r="DY150" s="223" t="str">
        <f t="shared" ca="1" si="153"/>
        <v>0.145925941354248+1.48161094654903i</v>
      </c>
      <c r="DZ150" s="223" t="str">
        <f t="shared" ca="1" si="154"/>
        <v>1.44416296262256+0.361743990528193i</v>
      </c>
      <c r="EA150" s="223" t="str">
        <f t="shared" ca="1" si="155"/>
        <v>0.827121756150446-1.23787518667943i</v>
      </c>
      <c r="EB150" s="223" t="str">
        <f t="shared" ca="1" si="156"/>
        <v>-0.886865108288863-1.19579917084509i</v>
      </c>
      <c r="EC150" s="223" t="str">
        <f t="shared" ca="1" si="157"/>
        <v>-1.42467346876987+0.432169971975445i</v>
      </c>
      <c r="ED150" s="223" t="str">
        <f t="shared" ca="1" si="158"/>
        <v>-0.0730509637626551+1.48698652784327i</v>
      </c>
      <c r="EE150" s="223" t="str">
        <f t="shared" ca="1" si="159"/>
        <v>1.37545321182606+0.569731374747267i</v>
      </c>
      <c r="EF150" s="223" t="str">
        <f t="shared" ca="1" si="160"/>
        <v>0.99980342552237-1.10311308921967i</v>
      </c>
      <c r="EG150" s="223" t="str">
        <f t="shared" ca="1" si="161"/>
        <v>-0.701805952935873-1.31298658855215i</v>
      </c>
      <c r="EH150" s="223" t="str">
        <f t="shared" ca="1" si="162"/>
        <v>-1.47266603471064+0.218449370572829i</v>
      </c>
      <c r="EI150" s="223" t="str">
        <f t="shared" ca="1" si="163"/>
        <v>-0.290446536122828+1.46017334140446i</v>
      </c>
      <c r="EJ150" s="223" t="str">
        <f t="shared" ca="1" si="164"/>
        <v>1.27696905276473+0.765385795253063i</v>
      </c>
      <c r="EK150" s="223" t="str">
        <f t="shared" ca="1" si="165"/>
        <v>1.15084237006775-0.944471924702301i</v>
      </c>
      <c r="EL150" s="223" t="str">
        <f t="shared" ca="1" si="166"/>
        <v>-0.501554818105022-1.40175181174474i</v>
      </c>
      <c r="EM150" s="223" t="str">
        <f t="shared" ca="1" si="167"/>
        <v>-1.48877982834737+5.09222547635418E-13i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-0.0206850021881384-0.104929233013341i</v>
      </c>
      <c r="G151" s="229" t="str">
        <f t="shared" si="178"/>
        <v>-1.16530566294342+3.23572387147056i</v>
      </c>
      <c r="H151" s="229" t="str">
        <f t="shared" si="179"/>
        <v>0.00233681429998995-0.0167896438440341i</v>
      </c>
      <c r="I151" s="229" t="str">
        <f t="shared" si="174"/>
        <v>-0.00592177540921419+0.0258683112720053i</v>
      </c>
      <c r="J151" s="255" t="str">
        <f ca="1">IMPRODUCT(1/N_FFT2,BN100)</f>
        <v>0.0199135237161901+0.000179916773997734i</v>
      </c>
      <c r="K151" s="254" t="str">
        <f t="shared" ca="1" si="175"/>
        <v>-0.000122577558166167+0.0005140638032849i</v>
      </c>
      <c r="N151" s="246">
        <f t="shared" ca="1" si="176"/>
        <v>5.5120364011081771</v>
      </c>
      <c r="O151" s="223">
        <f t="shared" ca="1" si="39"/>
        <v>-1.4879635988918232</v>
      </c>
      <c r="P151" s="223" t="str">
        <f t="shared" ca="1" si="40"/>
        <v>-0.46674701135059+1.41286336884442i</v>
      </c>
      <c r="Q151" s="223" t="str">
        <f t="shared" ca="1" si="41"/>
        <v>1.19514356919896+0.886378880969914i</v>
      </c>
      <c r="R151" s="223" t="str">
        <f t="shared" ca="1" si="42"/>
        <v>1.21653644097633-0.85678162877349i</v>
      </c>
      <c r="S151" s="223" t="str">
        <f t="shared" ca="1" si="43"/>
        <v>-0.431933033070696-1.42389238588085i</v>
      </c>
      <c r="T151" s="223" t="str">
        <f t="shared" ca="1" si="44"/>
        <v>-1.48751545207511-0.0365164547141742i</v>
      </c>
      <c r="U151" s="223" t="str">
        <f t="shared" ca="1" si="45"/>
        <v>-0.501279838683625+1.40098329574497i</v>
      </c>
      <c r="V151" s="223" t="str">
        <f t="shared" ca="1" si="46"/>
        <v>1.1730307876248+0.915442211672293i</v>
      </c>
      <c r="W151" s="223" t="str">
        <f t="shared" ca="1" si="47"/>
        <v>1.23719651669086-0.826668283361059i</v>
      </c>
      <c r="X151" s="223" t="str">
        <f t="shared" ca="1" si="48"/>
        <v>-0.396858874482643-1.4340637033868i</v>
      </c>
      <c r="Y151" s="223" t="str">
        <f t="shared" ca="1" si="49"/>
        <v>-1.48617128157185-0.0730109132815249i</v>
      </c>
      <c r="Z151" s="223" t="str">
        <f t="shared" ca="1" si="50"/>
        <v>-0.535510713785927+1.38825932269428i</v>
      </c>
      <c r="AA151" s="223" t="str">
        <f t="shared" ca="1" si="51"/>
        <v>1.15021141616662+0.943954114216939i</v>
      </c>
      <c r="AB151" s="223" t="str">
        <f t="shared" ca="1" si="52"/>
        <v>1.25711135148553-0.796056983885785i</v>
      </c>
      <c r="AC151" s="223" t="str">
        <f t="shared" ca="1" si="53"/>
        <v>-0.361545662948292-1.44337119454089i</v>
      </c>
      <c r="AD151" s="223" t="str">
        <f t="shared" ca="1" si="54"/>
        <v>-1.48393189706009-0.109461392804738i</v>
      </c>
      <c r="AE151" s="223" t="str">
        <f t="shared" ca="1" si="55"/>
        <v>-0.569419017258279+1.37469911413797i</v>
      </c>
      <c r="AF151" s="223" t="str">
        <f t="shared" ca="1" si="56"/>
        <v>1.1266992003605+0.971897414099922i</v>
      </c>
      <c r="AG151" s="223" t="str">
        <f t="shared" ca="1" si="57"/>
        <v>1.27626894940848-0.764966169449912i</v>
      </c>
      <c r="AH151" s="223" t="str">
        <f t="shared" ca="1" si="58"/>
        <v>-0.326014669825502-1.45180925285854i</v>
      </c>
      <c r="AI151" s="223" t="str">
        <f t="shared" ca="1" si="59"/>
        <v>-1.48079864746134-0.145845936877806i</v>
      </c>
      <c r="AJ151" s="223" t="str">
        <f t="shared" ca="1" si="60"/>
        <v>-0.60298432400658+1.36031083823861i</v>
      </c>
      <c r="AK151" s="223" t="str">
        <f t="shared" ca="1" si="61"/>
        <v>1.10250830308608+0.999255279322236i</v>
      </c>
      <c r="AL151" s="223" t="str">
        <f t="shared" ca="1" si="62"/>
        <v>1.29465777063909-0.733414567997484i</v>
      </c>
      <c r="AM151" s="223" t="str">
        <f t="shared" ca="1" si="63"/>
        <v>-0.290287297656088-1.45937279556892i</v>
      </c>
      <c r="AN151" s="223" t="str">
        <f t="shared" ca="1" si="64"/>
        <v>-1.47677342012798-0.182142628812177i</v>
      </c>
      <c r="AO151" s="223" t="str">
        <f t="shared" ca="1" si="65"/>
        <v>-0.636186415545009+1.34510316195565i</v>
      </c>
      <c r="AP151" s="223" t="str">
        <f t="shared" ca="1" si="66"/>
        <v>1.07765329603532+1.02601123052885i</v>
      </c>
      <c r="AQ151" s="223" t="str">
        <f t="shared" ca="1" si="67"/>
        <v>1.31226673843903-0.701421185033432i</v>
      </c>
      <c r="AR151" s="223" t="str">
        <f t="shared" ca="1" si="68"/>
        <v>1.31226673843903-0.701421185033432i</v>
      </c>
      <c r="AS151" s="223" t="str">
        <f t="shared" ca="1" si="69"/>
        <v>-1.47185863970645-0.218329604837698i</v>
      </c>
      <c r="AT151" s="223" t="str">
        <f t="shared" ca="1" si="70"/>
        <v>-0.669005292175377+1.32908524582453i</v>
      </c>
      <c r="AU151" s="223" t="str">
        <f t="shared" ca="1" si="71"/>
        <v>1.05214915093518+1.05214915093511i</v>
      </c>
      <c r="AV151" s="223" t="str">
        <f t="shared" ca="1" si="72"/>
        <v>1.32908524582455-0.669005292175341i</v>
      </c>
      <c r="AW151" s="223" t="str">
        <f t="shared" ca="1" si="73"/>
        <v>-0.218329604837659-1.47185863970645i</v>
      </c>
      <c r="AX151" s="223" t="str">
        <f t="shared" ca="1" si="74"/>
        <v>-1.4660572666767-0.25438506727314i</v>
      </c>
      <c r="AY151" s="223" t="str">
        <f t="shared" ca="1" si="75"/>
        <v>-0.701421185033466+1.31226673843901i</v>
      </c>
      <c r="AZ151" s="223" t="str">
        <f t="shared" ca="1" si="76"/>
        <v>1.02601123052882+1.07765329603535i</v>
      </c>
      <c r="BA151" s="223" t="str">
        <f t="shared" ca="1" si="77"/>
        <v>1.34510316195561-0.636186415545098i</v>
      </c>
      <c r="BB151" s="223" t="str">
        <f t="shared" ca="1" si="78"/>
        <v>-0.182142628812134-1.47677342012799i</v>
      </c>
      <c r="BC151" s="223" t="str">
        <f t="shared" ca="1" si="79"/>
        <v>-1.45937279556891-0.290287297656126i</v>
      </c>
      <c r="BD151" s="223" t="str">
        <f t="shared" ca="1" si="80"/>
        <v>-0.733414567997518+1.29465777063907i</v>
      </c>
      <c r="BE151" s="223" t="str">
        <f t="shared" ca="1" si="81"/>
        <v>0.999255279322208+1.10250830308611i</v>
      </c>
      <c r="BF151" s="223" t="str">
        <f t="shared" ca="1" si="82"/>
        <v>1.36031083823863-0.602984324006549i</v>
      </c>
      <c r="BG151" s="223" t="str">
        <f t="shared" ca="1" si="83"/>
        <v>-0.145845936877909-1.48079864746133i</v>
      </c>
      <c r="BH151" s="223" t="str">
        <f t="shared" ca="1" si="84"/>
        <v>-1.45180925285853-0.326014669825545i</v>
      </c>
      <c r="BI151" s="223" t="str">
        <f t="shared" ca="1" si="85"/>
        <v>-0.764966169449945+1.27626894940846i</v>
      </c>
      <c r="BJ151" s="223" t="str">
        <f t="shared" ca="1" si="86"/>
        <v>0.971897414099894+1.12669920036053i</v>
      </c>
      <c r="BK151" s="223" t="str">
        <f t="shared" ca="1" si="87"/>
        <v>1.37469911413799-0.569419017258244i</v>
      </c>
      <c r="BL151" s="223" t="str">
        <f t="shared" ca="1" si="88"/>
        <v>-0.109461392804694-1.48393189706009i</v>
      </c>
      <c r="BM151" s="223" t="str">
        <f t="shared" ca="1" si="89"/>
        <v>-1.44337119454091-0.361545662948191i</v>
      </c>
      <c r="BN151" s="223" t="str">
        <f t="shared" ca="1" si="90"/>
        <v>-0.796056983885823+1.25711135148551i</v>
      </c>
      <c r="BO151" s="223" t="str">
        <f t="shared" ca="1" si="91"/>
        <v>0.9439541142169+1.15021141616665i</v>
      </c>
      <c r="BP151" s="223" t="str">
        <f t="shared" ca="1" si="92"/>
        <v>1.3882593226943-0.535510713785881i</v>
      </c>
      <c r="BQ151" s="223" t="str">
        <f t="shared" ca="1" si="93"/>
        <v>-0.073010913281478-1.48617128157185i</v>
      </c>
      <c r="BR151" s="223" t="str">
        <f t="shared" ca="1" si="94"/>
        <v>-1.43406370338679-0.396858874482684i</v>
      </c>
      <c r="BS151" s="223" t="str">
        <f t="shared" ca="1" si="95"/>
        <v>-0.826668283360971+1.23719651669092i</v>
      </c>
      <c r="BT151" s="223" t="str">
        <f t="shared" ca="1" si="96"/>
        <v>0.915442211672237+1.17303078762484i</v>
      </c>
      <c r="BU151" s="223" t="str">
        <f t="shared" ca="1" si="97"/>
        <v>1.40098329574498-0.501279838683589i</v>
      </c>
      <c r="BV151" s="223" t="str">
        <f t="shared" ca="1" si="98"/>
        <v>-0.0365164547141656-1.48751545207511i</v>
      </c>
      <c r="BW151" s="223" t="str">
        <f t="shared" ca="1" si="99"/>
        <v>-1.42389238588085-0.431933033070689i</v>
      </c>
      <c r="BX151" s="223" t="str">
        <f t="shared" ca="1" si="100"/>
        <v>-0.856781628773456+1.21653644097635i</v>
      </c>
      <c r="BY151" s="223" t="str">
        <f t="shared" ca="1" si="101"/>
        <v>0.886378880969851+1.19514356919901i</v>
      </c>
      <c r="BZ151" s="223" t="str">
        <f t="shared" ca="1" si="102"/>
        <v>1.41286336884444-0.466747011350513i</v>
      </c>
      <c r="CA151" s="223" t="str">
        <f t="shared" ca="1" si="103"/>
        <v>4.95822129419553E-14-1.48796359889182i</v>
      </c>
      <c r="CB151" s="223" t="str">
        <f t="shared" ca="1" si="104"/>
        <v>-1.41286336884441-0.466747011350607i</v>
      </c>
      <c r="CC151" s="223" t="str">
        <f t="shared" ca="1" si="105"/>
        <v>-0.886378880969914+1.19514356919896i</v>
      </c>
      <c r="CD151" s="223" t="str">
        <f t="shared" ca="1" si="106"/>
        <v>0.856781628773514+1.21653644097631i</v>
      </c>
      <c r="CE151" s="223" t="str">
        <f t="shared" ca="1" si="107"/>
        <v>1.42389238588083-0.431933033070756i</v>
      </c>
      <c r="CF151" s="223" t="str">
        <f t="shared" ca="1" si="108"/>
        <v>0.0365164547142435-1.48751545207511i</v>
      </c>
      <c r="CG151" s="223" t="str">
        <f t="shared" ca="1" si="109"/>
        <v>-1.40098329574495-0.501279838683662i</v>
      </c>
      <c r="CH151" s="223" t="str">
        <f t="shared" ca="1" si="110"/>
        <v>-0.915442211672299+1.17303078762479i</v>
      </c>
      <c r="CI151" s="223" t="str">
        <f t="shared" ca="1" si="111"/>
        <v>0.826668283361029+1.23719651669087i</v>
      </c>
      <c r="CJ151" s="223" t="str">
        <f t="shared" ca="1" si="112"/>
        <v>1.43406370338677-0.396858874482753i</v>
      </c>
      <c r="CK151" s="223" t="str">
        <f t="shared" ca="1" si="113"/>
        <v>0.0730109132814081-1.48617128157185i</v>
      </c>
      <c r="CL151" s="223" t="str">
        <f t="shared" ca="1" si="114"/>
        <v>-1.38825932269427-0.535510713785973i</v>
      </c>
      <c r="CM151" s="223" t="str">
        <f t="shared" ca="1" si="115"/>
        <v>-0.943954114216978+1.15021141616659i</v>
      </c>
      <c r="CN151" s="223" t="str">
        <f t="shared" ca="1" si="116"/>
        <v>0.796056983885748+1.25711135148555i</v>
      </c>
      <c r="CO151" s="223" t="str">
        <f t="shared" ca="1" si="117"/>
        <v>1.4433711945409-0.361545662948249i</v>
      </c>
      <c r="CP151" s="223" t="str">
        <f t="shared" ca="1" si="118"/>
        <v>0.109461392804635-1.4839318970601i</v>
      </c>
      <c r="CQ151" s="223" t="str">
        <f t="shared" ca="1" si="119"/>
        <v>-1.37469911413818-0.569419017257769i</v>
      </c>
      <c r="CR151" s="223" t="str">
        <f t="shared" ca="1" si="120"/>
        <v>-0.971897414100288+1.12669920036019i</v>
      </c>
      <c r="CS151" s="223" t="str">
        <f t="shared" ca="1" si="121"/>
        <v>0.764966169449878+1.2762689494085i</v>
      </c>
      <c r="CT151" s="223" t="str">
        <f t="shared" ca="1" si="122"/>
        <v>1.45180925285845-0.326014669825902i</v>
      </c>
      <c r="CU151" s="223" t="str">
        <f t="shared" ca="1" si="123"/>
        <v>0.145845936878429-1.48079864746128i</v>
      </c>
      <c r="CV151" s="223" t="str">
        <f t="shared" ca="1" si="124"/>
        <v>-1.3603108382386-0.60298432400661i</v>
      </c>
      <c r="CW151" s="223" t="str">
        <f t="shared" ca="1" si="125"/>
        <v>-0.999255279321928+1.10250830308636i</v>
      </c>
      <c r="CX151" s="223" t="str">
        <f t="shared" ca="1" si="126"/>
        <v>0.733414567996926+1.2946577706394i</v>
      </c>
      <c r="CY151" s="223" t="str">
        <f t="shared" ca="1" si="127"/>
        <v>1.45937279556895-0.290287297655894i</v>
      </c>
      <c r="CZ151" s="223" t="str">
        <f t="shared" ca="1" si="128"/>
        <v>0.182142628811928-1.47677342012801i</v>
      </c>
      <c r="DA151" s="223" t="str">
        <f t="shared" ca="1" si="129"/>
        <v>-1.34510316195532-0.636186415545713i</v>
      </c>
      <c r="DB151" s="223" t="str">
        <f t="shared" ca="1" si="130"/>
        <v>-1.02601123052898+1.07765329603519i</v>
      </c>
      <c r="DC151" s="223" t="str">
        <f t="shared" ca="1" si="131"/>
        <v>0.701421185033658+1.31226673843891i</v>
      </c>
      <c r="DD151" s="223" t="str">
        <f t="shared" ca="1" si="132"/>
        <v>1.46605726667658-0.254385067273792i</v>
      </c>
      <c r="DE151" s="223" t="str">
        <f t="shared" ca="1" si="133"/>
        <v>0.21832960483803-1.4718586397064i</v>
      </c>
      <c r="DF151" s="223" t="str">
        <f t="shared" ca="1" si="134"/>
        <v>-1.32908524582458-0.669005292175279i</v>
      </c>
      <c r="DG151" s="223" t="str">
        <f t="shared" ca="1" si="135"/>
        <v>-1.05214915093471+1.05214915093558i</v>
      </c>
      <c r="DH151" s="223" t="str">
        <f t="shared" ca="1" si="136"/>
        <v>0.669005292175033+1.3290852458247i</v>
      </c>
      <c r="DI151" s="223" t="str">
        <f t="shared" ca="1" si="137"/>
        <v>1.47185863970644-0.218329604837757i</v>
      </c>
      <c r="DJ151" s="223" t="str">
        <f t="shared" ca="1" si="138"/>
        <v>0.254385067272605-1.46605726667679i</v>
      </c>
      <c r="DK151" s="223" t="str">
        <f t="shared" ca="1" si="139"/>
        <v>-1.31226673843878-0.701421185033902i</v>
      </c>
      <c r="DL151" s="223" t="str">
        <f t="shared" ca="1" si="140"/>
        <v>-1.07765329603538+1.02601123052878i</v>
      </c>
      <c r="DM151" s="223" t="str">
        <f t="shared" ca="1" si="141"/>
        <v>0.636186415545464+1.34510316195544i</v>
      </c>
      <c r="DN151" s="223" t="str">
        <f t="shared" ca="1" si="142"/>
        <v>1.47677342012805-0.182142628811634i</v>
      </c>
      <c r="DO151" s="223" t="str">
        <f t="shared" ca="1" si="143"/>
        <v>0.290287297656185-1.4593727955689i</v>
      </c>
      <c r="DP151" s="223" t="str">
        <f t="shared" ca="1" si="144"/>
        <v>-1.29465777063926-0.733414567997185i</v>
      </c>
      <c r="DQ151" s="223" t="str">
        <f t="shared" ca="1" si="145"/>
        <v>-1.10250830308654+0.999255279321724i</v>
      </c>
      <c r="DR151" s="223" t="str">
        <f t="shared" ca="1" si="146"/>
        <v>0.602984324006359+1.36031083823871i</v>
      </c>
      <c r="DS151" s="223" t="str">
        <f t="shared" ca="1" si="147"/>
        <v>1.48079864746131-0.145845936878155i</v>
      </c>
      <c r="DT151" s="223" t="str">
        <f t="shared" ca="1" si="148"/>
        <v>0.326014669826171-1.45180925285839i</v>
      </c>
      <c r="DU151" s="223" t="str">
        <f t="shared" ca="1" si="149"/>
        <v>-1.27626894940836-0.764966169450114i</v>
      </c>
      <c r="DV151" s="223" t="str">
        <f t="shared" ca="1" si="150"/>
        <v>-1.12669920036037+0.97189741410008i</v>
      </c>
      <c r="DW151" s="223" t="str">
        <f t="shared" ca="1" si="151"/>
        <v>0.569419017258882+1.37469911413772i</v>
      </c>
      <c r="DX151" s="223" t="str">
        <f t="shared" ca="1" si="152"/>
        <v>1.48393189706012-0.10946139280436i</v>
      </c>
      <c r="DY151" s="223" t="str">
        <f t="shared" ca="1" si="153"/>
        <v>0.361545662948086-1.44337119454094i</v>
      </c>
      <c r="DZ151" s="223" t="str">
        <f t="shared" ca="1" si="154"/>
        <v>-1.25711135148588-0.79605698388523i</v>
      </c>
      <c r="EA151" s="223" t="str">
        <f t="shared" ca="1" si="155"/>
        <v>-1.15021141616686+0.94395411421665i</v>
      </c>
      <c r="EB151" s="223" t="str">
        <f t="shared" ca="1" si="156"/>
        <v>0.535510713785993+1.38825932269426i</v>
      </c>
      <c r="EC151" s="223" t="str">
        <f t="shared" ca="1" si="157"/>
        <v>1.48617128157182-0.0730109132820409i</v>
      </c>
      <c r="ED151" s="223" t="str">
        <f t="shared" ca="1" si="158"/>
        <v>0.39685887448314-1.43406370338667i</v>
      </c>
      <c r="EE151" s="223" t="str">
        <f t="shared" ca="1" si="159"/>
        <v>-1.2371965166909-0.826668283360995i</v>
      </c>
      <c r="EF151" s="223" t="str">
        <f t="shared" ca="1" si="160"/>
        <v>-1.17303078762449+0.915442211672682i</v>
      </c>
      <c r="EG151" s="223" t="str">
        <f t="shared" ca="1" si="161"/>
        <v>0.501279838683144+1.40098329574514i</v>
      </c>
      <c r="EH151" s="223" t="str">
        <f t="shared" ca="1" si="162"/>
        <v>1.48751545207511-0.0365164547141371i</v>
      </c>
      <c r="EI151" s="223" t="str">
        <f t="shared" ca="1" si="163"/>
        <v>0.431933033070291-1.42389238588097i</v>
      </c>
      <c r="EJ151" s="223" t="str">
        <f t="shared" ca="1" si="164"/>
        <v>-1.21653644097597-0.856781628773999i</v>
      </c>
      <c r="EK151" s="223" t="str">
        <f t="shared" ca="1" si="165"/>
        <v>-1.19514356919905+0.886378880969795i</v>
      </c>
      <c r="EL151" s="223" t="str">
        <f t="shared" ca="1" si="166"/>
        <v>0.466747011350928+1.41286336884431i</v>
      </c>
      <c r="EM151" s="223" t="str">
        <f t="shared" ca="1" si="167"/>
        <v>1.48796359889182+6.91230992594014E-13i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-0.0206774351433137-0.102636867233929i</v>
      </c>
      <c r="G152" s="229" t="str">
        <f t="shared" si="178"/>
        <v>-1.10870771936434+3.19171369463529i</v>
      </c>
      <c r="H152" s="229" t="str">
        <f t="shared" si="179"/>
        <v>0.00232345001636789-0.016466862833595i</v>
      </c>
      <c r="I152" s="229" t="str">
        <f t="shared" si="174"/>
        <v>-0.00541389352081791+0.024955208693547i</v>
      </c>
      <c r="J152" s="255" t="str">
        <f ca="1">IMPRODUCT(1/N_FFT2,BO100)</f>
        <v>0.00620402972052254-2.57736132754007E-06i</v>
      </c>
      <c r="K152" s="254" t="str">
        <f t="shared" ca="1" si="175"/>
        <v>-0.0000335236377170913+0.0001548368099764i</v>
      </c>
      <c r="N152" s="246">
        <f t="shared" ca="1" si="176"/>
        <v>5.5129912646619426</v>
      </c>
      <c r="O152" s="223">
        <f t="shared" ca="1" si="39"/>
        <v>-1.4870087353380577</v>
      </c>
      <c r="P152" s="223" t="str">
        <f t="shared" ca="1" si="40"/>
        <v>-0.43165585081218+1.42297863843113i</v>
      </c>
      <c r="Q152" s="223" t="str">
        <f t="shared" ca="1" si="41"/>
        <v>1.23640257666204+0.826137789593945i</v>
      </c>
      <c r="R152" s="223" t="str">
        <f t="shared" ca="1" si="42"/>
        <v>1.14947329665802-0.943348355191139i</v>
      </c>
      <c r="S152" s="223" t="str">
        <f t="shared" ca="1" si="43"/>
        <v>-0.569053606796034-1.37381693524433i</v>
      </c>
      <c r="T152" s="223" t="str">
        <f t="shared" ca="1" si="44"/>
        <v>-1.47984838183657+0.145752343882916i</v>
      </c>
      <c r="U152" s="223" t="str">
        <f t="shared" ca="1" si="45"/>
        <v>-0.2901010130179+1.45843627945059i</v>
      </c>
      <c r="V152" s="223" t="str">
        <f t="shared" ca="1" si="46"/>
        <v>1.31142462396639+0.700971065470119i</v>
      </c>
      <c r="W152" s="223" t="str">
        <f t="shared" ca="1" si="47"/>
        <v>1.0514739604412-1.05147396044114i</v>
      </c>
      <c r="X152" s="223" t="str">
        <f t="shared" ca="1" si="48"/>
        <v>-0.70097106547014-1.31142462396637i</v>
      </c>
      <c r="Y152" s="223" t="str">
        <f t="shared" ca="1" si="49"/>
        <v>-1.4584362794506+0.290101013017846i</v>
      </c>
      <c r="Z152" s="223" t="str">
        <f t="shared" ca="1" si="50"/>
        <v>-0.145752343882895+1.47984838183658i</v>
      </c>
      <c r="AA152" s="223" t="str">
        <f t="shared" ca="1" si="51"/>
        <v>1.3738169352443+0.569053606796096i</v>
      </c>
      <c r="AB152" s="223" t="str">
        <f t="shared" ca="1" si="52"/>
        <v>0.943348355191136-1.14947329665803i</v>
      </c>
      <c r="AC152" s="223" t="str">
        <f t="shared" ca="1" si="53"/>
        <v>-0.826137789593886-1.23640257666207i</v>
      </c>
      <c r="AD152" s="223" t="str">
        <f t="shared" ca="1" si="54"/>
        <v>-1.42297863843113+0.431655850812172i</v>
      </c>
      <c r="AE152" s="223" t="str">
        <f t="shared" ca="1" si="55"/>
        <v>6.48522792361942E-14+1.48700873533806i</v>
      </c>
      <c r="AF152" s="223" t="str">
        <f t="shared" ca="1" si="56"/>
        <v>1.42297863843112+0.431655850812189i</v>
      </c>
      <c r="AG152" s="223" t="str">
        <f t="shared" ca="1" si="57"/>
        <v>0.826137789593901-1.23640257666207i</v>
      </c>
      <c r="AH152" s="223" t="str">
        <f t="shared" ca="1" si="58"/>
        <v>-0.943348355191121-1.14947329665804i</v>
      </c>
      <c r="AI152" s="223" t="str">
        <f t="shared" ca="1" si="59"/>
        <v>-1.37381693524431+0.56905360679608i</v>
      </c>
      <c r="AJ152" s="223" t="str">
        <f t="shared" ca="1" si="60"/>
        <v>0.145752343882877+1.47984838183658i</v>
      </c>
      <c r="AK152" s="223" t="str">
        <f t="shared" ca="1" si="61"/>
        <v>1.4584362794506+0.290101013017861i</v>
      </c>
      <c r="AL152" s="223" t="str">
        <f t="shared" ca="1" si="62"/>
        <v>0.700971065470153-1.31142462396637i</v>
      </c>
      <c r="AM152" s="223" t="str">
        <f t="shared" ca="1" si="63"/>
        <v>-1.05147396044119-1.05147396044116i</v>
      </c>
      <c r="AN152" s="223" t="str">
        <f t="shared" ca="1" si="64"/>
        <v>-1.31142462396642+0.700971065470064i</v>
      </c>
      <c r="AO152" s="223" t="str">
        <f t="shared" ca="1" si="65"/>
        <v>0.290101013017907+1.45843627945059i</v>
      </c>
      <c r="AP152" s="223" t="str">
        <f t="shared" ca="1" si="66"/>
        <v>1.47984838183657+0.145752343882977i</v>
      </c>
      <c r="AQ152" s="223" t="str">
        <f t="shared" ca="1" si="67"/>
        <v>0.569053606796032-1.37381693524433i</v>
      </c>
      <c r="AR152" s="223" t="str">
        <f t="shared" ca="1" si="68"/>
        <v>0.569053606796032-1.37381693524433i</v>
      </c>
      <c r="AS152" s="223" t="str">
        <f t="shared" ca="1" si="69"/>
        <v>-1.23640257666204+0.826137789593944i</v>
      </c>
      <c r="AT152" s="223" t="str">
        <f t="shared" ca="1" si="70"/>
        <v>0.431655850812229+1.42297863843111i</v>
      </c>
      <c r="AU152" s="223" t="str">
        <f t="shared" ca="1" si="71"/>
        <v>1.48700873533806+1.82170972144896E-14i</v>
      </c>
      <c r="AV152" s="223" t="str">
        <f t="shared" ca="1" si="72"/>
        <v>0.431655850812122-1.42297863843114i</v>
      </c>
      <c r="AW152" s="223" t="str">
        <f t="shared" ca="1" si="73"/>
        <v>-1.23640257666202-0.826137789593975i</v>
      </c>
      <c r="AX152" s="223" t="str">
        <f t="shared" ca="1" si="74"/>
        <v>-1.149473296658+0.943348355191172i</v>
      </c>
      <c r="AY152" s="223" t="str">
        <f t="shared" ca="1" si="75"/>
        <v>0.569053606796008+1.37381693524434i</v>
      </c>
      <c r="AZ152" s="223" t="str">
        <f t="shared" ca="1" si="76"/>
        <v>1.47984838183657-0.145752343882941i</v>
      </c>
      <c r="BA152" s="223" t="str">
        <f t="shared" ca="1" si="77"/>
        <v>0.290101013017943-1.45843627945058i</v>
      </c>
      <c r="BB152" s="223" t="str">
        <f t="shared" ca="1" si="78"/>
        <v>-1.3114246239664-0.7009710654701i</v>
      </c>
      <c r="BC152" s="223" t="str">
        <f t="shared" ca="1" si="79"/>
        <v>-1.05147396044122+1.05147396044113i</v>
      </c>
      <c r="BD152" s="223" t="str">
        <f t="shared" ca="1" si="80"/>
        <v>0.700971065470125+1.31142462396638i</v>
      </c>
      <c r="BE152" s="223" t="str">
        <f t="shared" ca="1" si="81"/>
        <v>1.4584362794506-0.290101013017826i</v>
      </c>
      <c r="BF152" s="223" t="str">
        <f t="shared" ca="1" si="82"/>
        <v>0.145752343882913-1.47984838183657i</v>
      </c>
      <c r="BG152" s="223" t="str">
        <f t="shared" ca="1" si="83"/>
        <v>-1.3738169352443-0.56905360679611i</v>
      </c>
      <c r="BH152" s="223" t="str">
        <f t="shared" ca="1" si="84"/>
        <v>-0.943348355191149+1.14947329665801i</v>
      </c>
      <c r="BI152" s="223" t="str">
        <f t="shared" ca="1" si="85"/>
        <v>0.826137789593999+1.236402576662i</v>
      </c>
      <c r="BJ152" s="223" t="str">
        <f t="shared" ca="1" si="86"/>
        <v>1.42297863843114-0.43165585081215i</v>
      </c>
      <c r="BK152" s="223" t="str">
        <f t="shared" ca="1" si="87"/>
        <v>-4.66351820217044E-14-1.48700873533806i</v>
      </c>
      <c r="BL152" s="223" t="str">
        <f t="shared" ca="1" si="88"/>
        <v>-1.42297863843112-0.431655850812202i</v>
      </c>
      <c r="BM152" s="223" t="str">
        <f t="shared" ca="1" si="89"/>
        <v>-0.82613778959392+1.23640257666205i</v>
      </c>
      <c r="BN152" s="223" t="str">
        <f t="shared" ca="1" si="90"/>
        <v>0.943348355191099+1.14947329665805i</v>
      </c>
      <c r="BO152" s="223" t="str">
        <f t="shared" ca="1" si="91"/>
        <v>1.37381693524432-0.569053606796059i</v>
      </c>
      <c r="BP152" s="223" t="str">
        <f t="shared" ca="1" si="92"/>
        <v>-0.145752343882859-1.47984838183658i</v>
      </c>
      <c r="BQ152" s="223" t="str">
        <f t="shared" ca="1" si="93"/>
        <v>-1.45843627945059-0.290101013017879i</v>
      </c>
      <c r="BR152" s="223" t="str">
        <f t="shared" ca="1" si="94"/>
        <v>-0.700971065470165+1.31142462396636i</v>
      </c>
      <c r="BS152" s="223" t="str">
        <f t="shared" ca="1" si="95"/>
        <v>1.05147396044118+1.05147396044116i</v>
      </c>
      <c r="BT152" s="223" t="str">
        <f t="shared" ca="1" si="96"/>
        <v>1.31142462396643-0.700971065470043i</v>
      </c>
      <c r="BU152" s="223" t="str">
        <f t="shared" ca="1" si="97"/>
        <v>-0.290101013017889-1.45843627945059i</v>
      </c>
      <c r="BV152" s="223" t="str">
        <f t="shared" ca="1" si="98"/>
        <v>-1.47984838183658-0.145752343882848i</v>
      </c>
      <c r="BW152" s="223" t="str">
        <f t="shared" ca="1" si="99"/>
        <v>-0.569053606796049+1.37381693524432i</v>
      </c>
      <c r="BX152" s="223" t="str">
        <f t="shared" ca="1" si="100"/>
        <v>1.14947329665806+0.943348355191091i</v>
      </c>
      <c r="BY152" s="223" t="str">
        <f t="shared" ca="1" si="101"/>
        <v>1.23640257666205-0.82613778959392i</v>
      </c>
      <c r="BZ152" s="223" t="str">
        <f t="shared" ca="1" si="102"/>
        <v>-0.431655850812211-1.42297863843112i</v>
      </c>
      <c r="CA152" s="223" t="str">
        <f t="shared" ca="1" si="103"/>
        <v>-1.48700873533806-3.64341944289792E-14i</v>
      </c>
      <c r="CB152" s="223" t="str">
        <f t="shared" ca="1" si="104"/>
        <v>-0.43165585081214+1.42297863843114i</v>
      </c>
      <c r="CC152" s="223" t="str">
        <f t="shared" ca="1" si="105"/>
        <v>1.23640257666201+0.826137789593981i</v>
      </c>
      <c r="CD152" s="223" t="str">
        <f t="shared" ca="1" si="106"/>
        <v>1.14947329665801-0.943348355191149i</v>
      </c>
      <c r="CE152" s="223" t="str">
        <f t="shared" ca="1" si="107"/>
        <v>-0.569053606795982-1.37381693524435i</v>
      </c>
      <c r="CF152" s="223" t="str">
        <f t="shared" ca="1" si="108"/>
        <v>-1.47984838183657+0.145752343882923i</v>
      </c>
      <c r="CG152" s="223" t="str">
        <f t="shared" ca="1" si="109"/>
        <v>-0.290101013017961+1.45843627945058i</v>
      </c>
      <c r="CH152" s="223" t="str">
        <f t="shared" ca="1" si="110"/>
        <v>1.31142462396639+0.700971065470107i</v>
      </c>
      <c r="CI152" s="223" t="str">
        <f t="shared" ca="1" si="111"/>
        <v>1.05147396044122-1.05147396044112i</v>
      </c>
      <c r="CJ152" s="223" t="str">
        <f t="shared" ca="1" si="112"/>
        <v>-0.7009710654701-1.3114246239664i</v>
      </c>
      <c r="CK152" s="223" t="str">
        <f t="shared" ca="1" si="113"/>
        <v>-1.45843627945058+0.290101013017953i</v>
      </c>
      <c r="CL152" s="223" t="str">
        <f t="shared" ca="1" si="114"/>
        <v>-0.145752343882931+1.47984838183657i</v>
      </c>
      <c r="CM152" s="223" t="str">
        <f t="shared" ca="1" si="115"/>
        <v>1.37381693524435+0.569053606795989i</v>
      </c>
      <c r="CN152" s="223" t="str">
        <f t="shared" ca="1" si="116"/>
        <v>0.943348355191155-1.14947329665801i</v>
      </c>
      <c r="CO152" s="223" t="str">
        <f t="shared" ca="1" si="117"/>
        <v>-0.826137789593974-1.23640257666202i</v>
      </c>
      <c r="CP152" s="223" t="str">
        <f t="shared" ca="1" si="118"/>
        <v>-1.42297863843131+0.431655850811566i</v>
      </c>
      <c r="CQ152" s="223" t="str">
        <f t="shared" ca="1" si="119"/>
        <v>-4.15346882253419E-13+1.48700873533806i</v>
      </c>
      <c r="CR152" s="223" t="str">
        <f t="shared" ca="1" si="120"/>
        <v>1.42297863843107+0.431655850812361i</v>
      </c>
      <c r="CS152" s="223" t="str">
        <f t="shared" ca="1" si="121"/>
        <v>0.826137789593927-1.23640257666205i</v>
      </c>
      <c r="CT152" s="223" t="str">
        <f t="shared" ca="1" si="122"/>
        <v>-0.943348355191331-1.14947329665787i</v>
      </c>
      <c r="CU152" s="223" t="str">
        <f t="shared" ca="1" si="123"/>
        <v>-1.37381693524415+0.569053606796452i</v>
      </c>
      <c r="CV152" s="223" t="str">
        <f t="shared" ca="1" si="124"/>
        <v>0.145752343883576+1.47984838183651i</v>
      </c>
      <c r="CW152" s="223" t="str">
        <f t="shared" ca="1" si="125"/>
        <v>1.45843627945047+0.290101013018478i</v>
      </c>
      <c r="CX152" s="223" t="str">
        <f t="shared" ca="1" si="126"/>
        <v>0.700971065470442-1.31142462396621i</v>
      </c>
      <c r="CY152" s="223" t="str">
        <f t="shared" ca="1" si="127"/>
        <v>-1.05147396044107-1.05147396044128i</v>
      </c>
      <c r="CZ152" s="223" t="str">
        <f t="shared" ca="1" si="128"/>
        <v>-1.31142462396637+0.700971065470158i</v>
      </c>
      <c r="DA152" s="223" t="str">
        <f t="shared" ca="1" si="129"/>
        <v>0.290101013018162+1.45843627945054i</v>
      </c>
      <c r="DB152" s="223" t="str">
        <f t="shared" ca="1" si="130"/>
        <v>1.47984838183662+0.145752343882425i</v>
      </c>
      <c r="DC152" s="223" t="str">
        <f t="shared" ca="1" si="131"/>
        <v>0.569053606795382-1.3738169352446i</v>
      </c>
      <c r="DD152" s="223" t="str">
        <f t="shared" ca="1" si="132"/>
        <v>-1.14947329665766-0.943348355191579i</v>
      </c>
      <c r="DE152" s="223" t="str">
        <f t="shared" ca="1" si="133"/>
        <v>-1.23640257666223+0.82613778959366i</v>
      </c>
      <c r="DF152" s="223" t="str">
        <f t="shared" ca="1" si="134"/>
        <v>0.431655850812052+1.42297863843117i</v>
      </c>
      <c r="DG152" s="223" t="str">
        <f t="shared" ca="1" si="135"/>
        <v>1.48700873533806-9.3270364043409E-14i</v>
      </c>
      <c r="DH152" s="223" t="str">
        <f t="shared" ca="1" si="136"/>
        <v>0.431655850811873-1.42297863843122i</v>
      </c>
      <c r="DI152" s="223" t="str">
        <f t="shared" ca="1" si="137"/>
        <v>-1.23640257666233-0.826137789593504i</v>
      </c>
      <c r="DJ152" s="223" t="str">
        <f t="shared" ca="1" si="138"/>
        <v>-1.14947329665754+0.943348355191723i</v>
      </c>
      <c r="DK152" s="223" t="str">
        <f t="shared" ca="1" si="139"/>
        <v>0.569053606795555+1.37381693524453i</v>
      </c>
      <c r="DL152" s="223" t="str">
        <f t="shared" ca="1" si="140"/>
        <v>1.4798483818366-0.145752343882611i</v>
      </c>
      <c r="DM152" s="223" t="str">
        <f t="shared" ca="1" si="141"/>
        <v>0.290101013018-1.45843627945057i</v>
      </c>
      <c r="DN152" s="223" t="str">
        <f t="shared" ca="1" si="142"/>
        <v>-1.31142462396645-0.700971065469993i</v>
      </c>
      <c r="DO152" s="223" t="str">
        <f t="shared" ca="1" si="143"/>
        <v>-1.05147396044093+1.05147396044141i</v>
      </c>
      <c r="DP152" s="223" t="str">
        <f t="shared" ca="1" si="144"/>
        <v>0.700971065470624+1.31142462396612i</v>
      </c>
      <c r="DQ152" s="223" t="str">
        <f t="shared" ca="1" si="145"/>
        <v>1.45843627945073-0.29010101301721i</v>
      </c>
      <c r="DR152" s="223" t="str">
        <f t="shared" ca="1" si="146"/>
        <v>0.145752343883412-1.47984838183653i</v>
      </c>
      <c r="DS152" s="223" t="str">
        <f t="shared" ca="1" si="147"/>
        <v>-1.37381693524423-0.569053606796279i</v>
      </c>
      <c r="DT152" s="223" t="str">
        <f t="shared" ca="1" si="148"/>
        <v>-0.943348355191186+1.14947329665798i</v>
      </c>
      <c r="DU152" s="223" t="str">
        <f t="shared" ca="1" si="149"/>
        <v>0.8261377895941+1.23640257666193i</v>
      </c>
      <c r="DV152" s="223" t="str">
        <f t="shared" ca="1" si="150"/>
        <v>1.42297863843102-0.43165585081254i</v>
      </c>
      <c r="DW152" s="223" t="str">
        <f t="shared" ca="1" si="151"/>
        <v>-6.23019275438363E-13-1.48700873533806i</v>
      </c>
      <c r="DX152" s="223" t="str">
        <f t="shared" ca="1" si="152"/>
        <v>-1.42297863843094-0.431655850812803i</v>
      </c>
      <c r="DY152" s="223" t="str">
        <f t="shared" ca="1" si="153"/>
        <v>-0.826137789594329+1.23640257666178i</v>
      </c>
      <c r="DZ152" s="223" t="str">
        <f t="shared" ca="1" si="154"/>
        <v>0.943348355190974+1.14947329665816i</v>
      </c>
      <c r="EA152" s="223" t="str">
        <f t="shared" ca="1" si="155"/>
        <v>1.37381693524433-0.569053606796025i</v>
      </c>
      <c r="EB152" s="223" t="str">
        <f t="shared" ca="1" si="156"/>
        <v>-0.145752343883138-1.47984838183655i</v>
      </c>
      <c r="EC152" s="223" t="str">
        <f t="shared" ca="1" si="157"/>
        <v>-1.45843627945067-0.290101013017481i</v>
      </c>
      <c r="ED152" s="223" t="str">
        <f t="shared" ca="1" si="158"/>
        <v>-0.700971065469563+1.31142462396668i</v>
      </c>
      <c r="EE152" s="223" t="str">
        <f t="shared" ca="1" si="159"/>
        <v>1.05147396044074+1.05147396044161i</v>
      </c>
      <c r="EF152" s="223" t="str">
        <f t="shared" ca="1" si="160"/>
        <v>1.31142462396658-0.70097106546975i</v>
      </c>
      <c r="EG152" s="223" t="str">
        <f t="shared" ca="1" si="161"/>
        <v>-0.290101013017729-1.45843627945062i</v>
      </c>
      <c r="EH152" s="223" t="str">
        <f t="shared" ca="1" si="162"/>
        <v>-1.47984838183658-0.145752343882885i</v>
      </c>
      <c r="EI152" s="223" t="str">
        <f t="shared" ca="1" si="163"/>
        <v>-0.569053606795829+1.37381693524441i</v>
      </c>
      <c r="EJ152" s="223" t="str">
        <f t="shared" ca="1" si="164"/>
        <v>1.14947329665832+0.943348355190776i</v>
      </c>
      <c r="EK152" s="223" t="str">
        <f t="shared" ca="1" si="165"/>
        <v>1.23640257666166-0.826137789594504i</v>
      </c>
      <c r="EL152" s="223" t="str">
        <f t="shared" ca="1" si="166"/>
        <v>-0.431655850811631-1.42297863843129i</v>
      </c>
      <c r="EM152" s="223" t="str">
        <f t="shared" ca="1" si="167"/>
        <v>-1.48700873533806-3.68711700231714E-13i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-0.0206637593173449-0.100427997687692i</v>
      </c>
      <c r="G153" s="229" t="str">
        <f t="shared" si="178"/>
        <v>-1.05477374862416+3.14779413123163i</v>
      </c>
      <c r="H153" s="229" t="str">
        <f t="shared" si="179"/>
        <v>0.0023108388803594-0.0161562451438131i</v>
      </c>
      <c r="I153" s="229" t="str">
        <f t="shared" si="174"/>
        <v>-0.00497815477423927+0.0240949352863189i</v>
      </c>
      <c r="J153" s="255" t="str">
        <f ca="1">IMPRODUCT(1/N_FFT2,BP100)</f>
        <v>-0.0074727211531243-0.000179917907479665i</v>
      </c>
      <c r="K153" s="254" t="str">
        <f t="shared" ca="1" si="175"/>
        <v>0.000041535472822557-0.000179159073407145i</v>
      </c>
      <c r="N153" s="246">
        <f t="shared" ca="1" si="176"/>
        <v>5.5141224849573192</v>
      </c>
      <c r="O153" s="223">
        <f t="shared" ca="1" si="39"/>
        <v>-1.4858775150426813</v>
      </c>
      <c r="P153" s="223" t="str">
        <f t="shared" ca="1" si="40"/>
        <v>-0.396302489306989+1.43205318570174i</v>
      </c>
      <c r="Q153" s="223" t="str">
        <f t="shared" ca="1" si="41"/>
        <v>1.27447965560822+0.763893708018443i</v>
      </c>
      <c r="R153" s="223" t="str">
        <f t="shared" ca="1" si="42"/>
        <v>1.07614245589284-1.02457279113509i</v>
      </c>
      <c r="S153" s="223" t="str">
        <f t="shared" ca="1" si="43"/>
        <v>-0.700437811914235-1.31042697673324i</v>
      </c>
      <c r="T153" s="223" t="str">
        <f t="shared" ca="1" si="44"/>
        <v>-1.4497738564035+0.325557606267061i</v>
      </c>
      <c r="U153" s="223" t="str">
        <f t="shared" ca="1" si="45"/>
        <v>-0.0729085539985516+1.48408771050206i</v>
      </c>
      <c r="V153" s="223" t="str">
        <f t="shared" ca="1" si="46"/>
        <v>1.41088257344258+0.466092644938163i</v>
      </c>
      <c r="W153" s="223" t="str">
        <f t="shared" ca="1" si="47"/>
        <v>0.825509317270838-1.23546200136162i</v>
      </c>
      <c r="X153" s="223" t="str">
        <f t="shared" ca="1" si="48"/>
        <v>-0.970534840781505-1.1251195992154i</v>
      </c>
      <c r="Y153" s="223" t="str">
        <f t="shared" ca="1" si="49"/>
        <v>-1.34321736449148+0.635294499769978i</v>
      </c>
      <c r="Z153" s="223" t="str">
        <f t="shared" ca="1" si="50"/>
        <v>0.254028426438216+1.46400189489998i</v>
      </c>
      <c r="AA153" s="223" t="str">
        <f t="shared" ca="1" si="51"/>
        <v>1.47872260867612+0.145641464904454i</v>
      </c>
      <c r="AB153" s="223" t="str">
        <f t="shared" ca="1" si="52"/>
        <v>0.534759942562816-1.38631302148527i</v>
      </c>
      <c r="AC153" s="223" t="str">
        <f t="shared" ca="1" si="53"/>
        <v>-1.19346801094-0.885136202271908i</v>
      </c>
      <c r="AD153" s="223" t="str">
        <f t="shared" ca="1" si="54"/>
        <v>-1.17138623087456+0.91415878698775i</v>
      </c>
      <c r="AE153" s="223" t="str">
        <f t="shared" ca="1" si="55"/>
        <v>0.568620707530672+1.37277182396665i</v>
      </c>
      <c r="AF153" s="223" t="str">
        <f t="shared" ca="1" si="56"/>
        <v>1.47470302460025-0.1818872698797i</v>
      </c>
      <c r="AG153" s="223" t="str">
        <f t="shared" ca="1" si="57"/>
        <v>0.218023512764809-1.46979513456505i</v>
      </c>
      <c r="AH153" s="223" t="str">
        <f t="shared" ca="1" si="58"/>
        <v>-1.35840372003251-0.602138956646435i</v>
      </c>
      <c r="AI153" s="223" t="str">
        <f t="shared" ca="1" si="59"/>
        <v>-0.942630716632816+1.14859885154466i</v>
      </c>
      <c r="AJ153" s="223" t="str">
        <f t="shared" ca="1" si="60"/>
        <v>0.85558044460517+1.21483089050231i</v>
      </c>
      <c r="AK153" s="223" t="str">
        <f t="shared" ca="1" si="61"/>
        <v>1.39901915587734-0.500577058201495i</v>
      </c>
      <c r="AL153" s="223" t="str">
        <f t="shared" ca="1" si="62"/>
        <v>-0.109307930956607-1.48185146554552i</v>
      </c>
      <c r="AM153" s="223" t="str">
        <f t="shared" ca="1" si="63"/>
        <v>-1.457326795236-0.289880322886155i</v>
      </c>
      <c r="AN153" s="223" t="str">
        <f t="shared" ca="1" si="64"/>
        <v>-0.668067365242211+1.32722190503613i</v>
      </c>
      <c r="AO153" s="223" t="str">
        <f t="shared" ca="1" si="65"/>
        <v>1.10096261691049+0.997854351032768i</v>
      </c>
      <c r="AP153" s="223" t="str">
        <f t="shared" ca="1" si="66"/>
        <v>1.25534891610822-0.794940933991532i</v>
      </c>
      <c r="AQ153" s="223" t="str">
        <f t="shared" ca="1" si="67"/>
        <v>-0.431327474893877-1.42189612810187i</v>
      </c>
      <c r="AR153" s="223" t="str">
        <f t="shared" ca="1" si="68"/>
        <v>-0.431327474893877-1.42189612810187i</v>
      </c>
      <c r="AS153" s="223" t="str">
        <f t="shared" ca="1" si="69"/>
        <v>-0.361038785919302+1.44134762801044i</v>
      </c>
      <c r="AT153" s="223" t="str">
        <f t="shared" ca="1" si="70"/>
        <v>1.29284269621955+0.73238634103947i</v>
      </c>
      <c r="AU153" s="223" t="str">
        <f t="shared" ca="1" si="71"/>
        <v>1.05067406689925-1.05067406689934i</v>
      </c>
      <c r="AV153" s="223" t="str">
        <f t="shared" ca="1" si="72"/>
        <v>-0.732386341039441-1.29284269621956i</v>
      </c>
      <c r="AW153" s="223" t="str">
        <f t="shared" ca="1" si="73"/>
        <v>-1.44134762801045+0.361038785919269i</v>
      </c>
      <c r="AX153" s="223" t="str">
        <f t="shared" ca="1" si="74"/>
        <v>-0.0364652596537656+1.48542999651542i</v>
      </c>
      <c r="AY153" s="223" t="str">
        <f t="shared" ca="1" si="75"/>
        <v>1.4218961281019+0.431327474893767i</v>
      </c>
      <c r="AZ153" s="223" t="str">
        <f t="shared" ca="1" si="76"/>
        <v>0.79494093399156-1.2553489161082i</v>
      </c>
      <c r="BA153" s="223" t="str">
        <f t="shared" ca="1" si="77"/>
        <v>-0.997854351032743-1.10096261691051i</v>
      </c>
      <c r="BB153" s="223" t="str">
        <f t="shared" ca="1" si="78"/>
        <v>-1.32722190503614+0.668067365242191i</v>
      </c>
      <c r="BC153" s="223" t="str">
        <f t="shared" ca="1" si="79"/>
        <v>0.289880322886128+1.45732679523601i</v>
      </c>
      <c r="BD153" s="223" t="str">
        <f t="shared" ca="1" si="80"/>
        <v>1.48185146554552+0.10930793095663i</v>
      </c>
      <c r="BE153" s="223" t="str">
        <f t="shared" ca="1" si="81"/>
        <v>0.500577058201522-1.39901915587733i</v>
      </c>
      <c r="BF153" s="223" t="str">
        <f t="shared" ca="1" si="82"/>
        <v>-1.21483089050229-0.855580444605198i</v>
      </c>
      <c r="BG153" s="223" t="str">
        <f t="shared" ca="1" si="83"/>
        <v>-1.14859885154468+0.942630716632793i</v>
      </c>
      <c r="BH153" s="223" t="str">
        <f t="shared" ca="1" si="84"/>
        <v>0.602138956646406+1.35840372003252i</v>
      </c>
      <c r="BI153" s="223" t="str">
        <f t="shared" ca="1" si="85"/>
        <v>1.46979513456506-0.21802351276478i</v>
      </c>
      <c r="BJ153" s="223" t="str">
        <f t="shared" ca="1" si="86"/>
        <v>0.181887269879733-1.47470302460025i</v>
      </c>
      <c r="BK153" s="223" t="str">
        <f t="shared" ca="1" si="87"/>
        <v>-1.37277182396664-0.568620707530703i</v>
      </c>
      <c r="BL153" s="223" t="str">
        <f t="shared" ca="1" si="88"/>
        <v>-0.914158786987655+1.17138623087463i</v>
      </c>
      <c r="BM153" s="223" t="str">
        <f t="shared" ca="1" si="89"/>
        <v>0.885136202271891+1.19346801094001i</v>
      </c>
      <c r="BN153" s="223" t="str">
        <f t="shared" ca="1" si="90"/>
        <v>1.38631302148529-0.534759942562779i</v>
      </c>
      <c r="BO153" s="223" t="str">
        <f t="shared" ca="1" si="91"/>
        <v>-0.145641464904423-1.47872260867612i</v>
      </c>
      <c r="BP153" s="223" t="str">
        <f t="shared" ca="1" si="92"/>
        <v>-1.4640018949-0.254028426438097i</v>
      </c>
      <c r="BQ153" s="223" t="str">
        <f t="shared" ca="1" si="93"/>
        <v>-0.635294499769998+1.34321736449147i</v>
      </c>
      <c r="BR153" s="223" t="str">
        <f t="shared" ca="1" si="94"/>
        <v>1.12511959921538+0.970534840781532i</v>
      </c>
      <c r="BS153" s="223" t="str">
        <f t="shared" ca="1" si="95"/>
        <v>1.23546200136163-0.825509317270814i</v>
      </c>
      <c r="BT153" s="223" t="str">
        <f t="shared" ca="1" si="96"/>
        <v>-0.466092644938099-1.4108825734426i</v>
      </c>
      <c r="BU153" s="223" t="str">
        <f t="shared" ca="1" si="97"/>
        <v>-1.48408771050206+0.0729085539985718i</v>
      </c>
      <c r="BV153" s="223" t="str">
        <f t="shared" ca="1" si="98"/>
        <v>-0.325557606267064+1.4497738564035i</v>
      </c>
      <c r="BW153" s="223" t="str">
        <f t="shared" ca="1" si="99"/>
        <v>1.31042697673322+0.700437811914272i</v>
      </c>
      <c r="BX153" s="223" t="str">
        <f t="shared" ca="1" si="100"/>
        <v>1.02457279113515-1.07614245589278i</v>
      </c>
      <c r="BY153" s="223" t="str">
        <f t="shared" ca="1" si="101"/>
        <v>-0.763893708018478-1.2744796556082i</v>
      </c>
      <c r="BZ153" s="223" t="str">
        <f t="shared" ca="1" si="102"/>
        <v>-1.43205318570174+0.396302489306989i</v>
      </c>
      <c r="CA153" s="223" t="str">
        <f t="shared" ca="1" si="103"/>
        <v>-2.33002552401055E-14+1.48587751504268i</v>
      </c>
      <c r="CB153" s="223" t="str">
        <f t="shared" ca="1" si="104"/>
        <v>1.43205318570172+0.396302489307054i</v>
      </c>
      <c r="CC153" s="223" t="str">
        <f t="shared" ca="1" si="105"/>
        <v>0.763893708018409-1.27447965560824i</v>
      </c>
      <c r="CD153" s="223" t="str">
        <f t="shared" ca="1" si="106"/>
        <v>-1.0245727911351-1.07614245589282i</v>
      </c>
      <c r="CE153" s="223" t="str">
        <f t="shared" ca="1" si="107"/>
        <v>-1.31042697673325+0.700437811914212i</v>
      </c>
      <c r="CF153" s="223" t="str">
        <f t="shared" ca="1" si="108"/>
        <v>0.325557606266997+1.44977385640351i</v>
      </c>
      <c r="CG153" s="223" t="str">
        <f t="shared" ca="1" si="109"/>
        <v>1.48408771050207+0.0729085539984919i</v>
      </c>
      <c r="CH153" s="223" t="str">
        <f t="shared" ca="1" si="110"/>
        <v>0.466092644938142-1.41088257344259i</v>
      </c>
      <c r="CI153" s="223" t="str">
        <f t="shared" ca="1" si="111"/>
        <v>-1.23546200136159-0.825509317270869i</v>
      </c>
      <c r="CJ153" s="223" t="str">
        <f t="shared" ca="1" si="112"/>
        <v>-1.12511959921543+0.970534840781482i</v>
      </c>
      <c r="CK153" s="223" t="str">
        <f t="shared" ca="1" si="113"/>
        <v>0.635294499770088+1.34321736449142i</v>
      </c>
      <c r="CL153" s="223" t="str">
        <f t="shared" ca="1" si="114"/>
        <v>1.46400189489999-0.254028426438176i</v>
      </c>
      <c r="CM153" s="223" t="str">
        <f t="shared" ca="1" si="115"/>
        <v>0.14564146490449-1.47872260867611i</v>
      </c>
      <c r="CN153" s="223" t="str">
        <f t="shared" ca="1" si="116"/>
        <v>-1.38631302148537-0.534759942562567i</v>
      </c>
      <c r="CO153" s="223" t="str">
        <f t="shared" ca="1" si="117"/>
        <v>-0.88513620227169+1.19346801094016i</v>
      </c>
      <c r="CP153" s="223" t="str">
        <f t="shared" ca="1" si="118"/>
        <v>0.914158786987835+1.17138623087449i</v>
      </c>
      <c r="CQ153" s="223" t="str">
        <f t="shared" ca="1" si="119"/>
        <v>1.37277182396661-0.568620707530778i</v>
      </c>
      <c r="CR153" s="223" t="str">
        <f t="shared" ca="1" si="120"/>
        <v>-0.181887269879824-1.47470302460023i</v>
      </c>
      <c r="CS153" s="223" t="str">
        <f t="shared" ca="1" si="121"/>
        <v>-1.46979513456507-0.218023512764681i</v>
      </c>
      <c r="CT153" s="223" t="str">
        <f t="shared" ca="1" si="122"/>
        <v>-0.602138956646331+1.35840372003255i</v>
      </c>
      <c r="CU153" s="223" t="str">
        <f t="shared" ca="1" si="123"/>
        <v>1.14859885154464+0.942630716632836i</v>
      </c>
      <c r="CV153" s="223" t="str">
        <f t="shared" ca="1" si="124"/>
        <v>1.21483089050232-0.855580444605152i</v>
      </c>
      <c r="CW153" s="223" t="str">
        <f t="shared" ca="1" si="125"/>
        <v>-0.500577058201458-1.39901915587736i</v>
      </c>
      <c r="CX153" s="223" t="str">
        <f t="shared" ca="1" si="126"/>
        <v>-1.48185146554552+0.109307930956573i</v>
      </c>
      <c r="CY153" s="223" t="str">
        <f t="shared" ca="1" si="127"/>
        <v>-0.289880322886329+1.45732679523597i</v>
      </c>
      <c r="CZ153" s="223" t="str">
        <f t="shared" ca="1" si="128"/>
        <v>1.32722190503605+0.668067365242384i</v>
      </c>
      <c r="DA153" s="223" t="str">
        <f t="shared" ca="1" si="129"/>
        <v>0.997854351032903-1.10096261691037i</v>
      </c>
      <c r="DB153" s="223" t="str">
        <f t="shared" ca="1" si="130"/>
        <v>-0.794940933991388-1.25534891610831i</v>
      </c>
      <c r="DC153" s="223" t="str">
        <f t="shared" ca="1" si="131"/>
        <v>-1.42189612810196+0.431327474893571i</v>
      </c>
      <c r="DD153" s="223" t="str">
        <f t="shared" ca="1" si="132"/>
        <v>0.0364652596534023+1.48542999651543i</v>
      </c>
      <c r="DE153" s="223" t="str">
        <f t="shared" ca="1" si="133"/>
        <v>1.44134762801036+0.361038785919621i</v>
      </c>
      <c r="DF153" s="223" t="str">
        <f t="shared" ca="1" si="134"/>
        <v>0.732386341039748-1.29284269621939i</v>
      </c>
      <c r="DG153" s="223" t="str">
        <f t="shared" ca="1" si="135"/>
        <v>-1.050674066899-1.0506740668996i</v>
      </c>
      <c r="DH153" s="223" t="str">
        <f t="shared" ca="1" si="136"/>
        <v>-1.2928426962198+0.732386341039026i</v>
      </c>
      <c r="DI153" s="223" t="str">
        <f t="shared" ca="1" si="137"/>
        <v>0.361038785918816+1.44134762801056i</v>
      </c>
      <c r="DJ153" s="223" t="str">
        <f t="shared" ca="1" si="138"/>
        <v>1.48542999651541+0.0364652596542321i</v>
      </c>
      <c r="DK153" s="223" t="str">
        <f t="shared" ca="1" si="139"/>
        <v>0.431327474894345-1.42189612810173i</v>
      </c>
      <c r="DL153" s="223" t="str">
        <f t="shared" ca="1" si="140"/>
        <v>-1.25534891610786-0.794940933992107i</v>
      </c>
      <c r="DM153" s="223" t="str">
        <f t="shared" ca="1" si="141"/>
        <v>-1.10096261691094+0.997854351032272i</v>
      </c>
      <c r="DN153" s="223" t="str">
        <f t="shared" ca="1" si="142"/>
        <v>0.668067365241623+1.32722190503643i</v>
      </c>
      <c r="DO153" s="223" t="str">
        <f t="shared" ca="1" si="143"/>
        <v>1.45732679523613-0.289880322885514i</v>
      </c>
      <c r="DP153" s="223" t="str">
        <f t="shared" ca="1" si="144"/>
        <v>0.109307930957401-1.48185146554546i</v>
      </c>
      <c r="DQ153" s="223" t="str">
        <f t="shared" ca="1" si="145"/>
        <v>-1.39901915587757-0.500577058200848i</v>
      </c>
      <c r="DR153" s="223" t="str">
        <f t="shared" ca="1" si="146"/>
        <v>-0.855580444604603+1.21483089050271i</v>
      </c>
      <c r="DS153" s="223" t="str">
        <f t="shared" ca="1" si="147"/>
        <v>0.942630716633355+1.14859885154422i</v>
      </c>
      <c r="DT153" s="223" t="str">
        <f t="shared" ca="1" si="148"/>
        <v>1.3584037200323-0.602138956646905i</v>
      </c>
      <c r="DU153" s="223" t="str">
        <f t="shared" ca="1" si="149"/>
        <v>-0.218023512765321-1.46979513456498i</v>
      </c>
      <c r="DV153" s="223" t="str">
        <f t="shared" ca="1" si="150"/>
        <v>-1.47470302460031-0.18188726987918i</v>
      </c>
      <c r="DW153" s="223" t="str">
        <f t="shared" ca="1" si="151"/>
        <v>-0.568620707530179+1.37277182396686i</v>
      </c>
      <c r="DX153" s="223" t="str">
        <f t="shared" ca="1" si="152"/>
        <v>1.17138623087489+0.914158786987324i</v>
      </c>
      <c r="DY153" s="223" t="str">
        <f t="shared" ca="1" si="153"/>
        <v>1.19346801093976-0.885136202272228i</v>
      </c>
      <c r="DZ153" s="223" t="str">
        <f t="shared" ca="1" si="154"/>
        <v>-0.534759942563191-1.38631302148513i</v>
      </c>
      <c r="EA153" s="223" t="str">
        <f t="shared" ca="1" si="155"/>
        <v>-1.47872260867608+0.14564146490482i</v>
      </c>
      <c r="EB153" s="223" t="str">
        <f t="shared" ca="1" si="156"/>
        <v>-0.254028426437849+1.46400189490005i</v>
      </c>
      <c r="EC153" s="223" t="str">
        <f t="shared" ca="1" si="157"/>
        <v>1.34321736449157+0.63529449976977i</v>
      </c>
      <c r="ED153" s="223" t="str">
        <f t="shared" ca="1" si="158"/>
        <v>0.970534840781327-1.12511959921556i</v>
      </c>
      <c r="EE153" s="223" t="str">
        <f t="shared" ca="1" si="159"/>
        <v>-0.82550931727104-1.23546200136148i</v>
      </c>
      <c r="EF153" s="223" t="str">
        <f t="shared" ca="1" si="160"/>
        <v>-1.41088257344252+0.466092644938358i</v>
      </c>
      <c r="EG153" s="223" t="str">
        <f t="shared" ca="1" si="161"/>
        <v>0.0729085539987173+1.48408771050205i</v>
      </c>
      <c r="EH153" s="223" t="str">
        <f t="shared" ca="1" si="162"/>
        <v>1.44977385640352+0.325557606266963i</v>
      </c>
      <c r="EI153" s="223" t="str">
        <f t="shared" ca="1" si="163"/>
        <v>0.70043781191418-1.31042697673327i</v>
      </c>
      <c r="EJ153" s="223" t="str">
        <f t="shared" ca="1" si="164"/>
        <v>-1.07614245589286-1.02457279113506i</v>
      </c>
      <c r="EK153" s="223" t="str">
        <f t="shared" ca="1" si="165"/>
        <v>-1.27447965560821+0.763893708018457i</v>
      </c>
      <c r="EL153" s="223" t="str">
        <f t="shared" ca="1" si="166"/>
        <v>0.396302489306966+1.43205318570174i</v>
      </c>
      <c r="EM153" s="223" t="str">
        <f t="shared" ca="1" si="167"/>
        <v>1.48587751504268+4.6600510480211E-14i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-0.0206443835219717-0.0982980956836099i</v>
      </c>
      <c r="G154" s="229" t="str">
        <f t="shared" si="178"/>
        <v>-1.00339104790287+3.10404492948665i</v>
      </c>
      <c r="H154" s="229" t="str">
        <f t="shared" si="179"/>
        <v>0.00229892568552973-0.0158571161957788i</v>
      </c>
      <c r="I154" s="229" t="str">
        <f t="shared" si="174"/>
        <v>-0.00460338869023201+0.0232852388850784i</v>
      </c>
      <c r="J154" s="255" t="str">
        <f ca="1">IMPRODUCT(1/N_FFT2,BQ100)</f>
        <v>0.00548421737277656+2.50954270931448E-06i</v>
      </c>
      <c r="K154" s="254" t="str">
        <f t="shared" ca="1" si="175"/>
        <v>-0.0000253044195300922+0.000127689759222274i</v>
      </c>
      <c r="N154" s="246">
        <f t="shared" ca="1" si="176"/>
        <v>5.5154828445860602</v>
      </c>
      <c r="O154" s="223">
        <f t="shared" ca="1" si="39"/>
        <v>-1.48451715541394</v>
      </c>
      <c r="P154" s="223" t="str">
        <f t="shared" ca="1" si="40"/>
        <v>-0.360708245491967+1.44002803665498i</v>
      </c>
      <c r="Q154" s="223" t="str">
        <f t="shared" ca="1" si="41"/>
        <v>1.30922724664949+0.699796542824341i</v>
      </c>
      <c r="R154" s="223" t="str">
        <f t="shared" ca="1" si="42"/>
        <v>0.996940789342257-1.0999546569127i</v>
      </c>
      <c r="S154" s="223" t="str">
        <f t="shared" ca="1" si="43"/>
        <v>-0.824753541954925-1.2343309036685i</v>
      </c>
      <c r="T154" s="223" t="str">
        <f t="shared" ca="1" si="44"/>
        <v>-1.39773831734238+0.500118766845638i</v>
      </c>
      <c r="U154" s="223" t="str">
        <f t="shared" ca="1" si="45"/>
        <v>0.145508126343842+1.47736879955081i</v>
      </c>
      <c r="V154" s="223" t="str">
        <f t="shared" ca="1" si="46"/>
        <v>1.46844949877521+0.217823906551009i</v>
      </c>
      <c r="W154" s="223" t="str">
        <f t="shared" ca="1" si="47"/>
        <v>0.568100120438601-1.37151501554884i</v>
      </c>
      <c r="X154" s="223" t="str">
        <f t="shared" ca="1" si="48"/>
        <v>-1.19237535984066-0.884325836987226i</v>
      </c>
      <c r="Y154" s="223" t="str">
        <f t="shared" ca="1" si="49"/>
        <v>-1.14754727933133+0.941767713620277i</v>
      </c>
      <c r="Z154" s="223" t="str">
        <f t="shared" ca="1" si="50"/>
        <v>0.634712871081818+1.34198761395229i</v>
      </c>
      <c r="AA154" s="223" t="str">
        <f t="shared" ca="1" si="51"/>
        <v>1.45599257453608-0.289614929888132i</v>
      </c>
      <c r="AB154" s="223" t="str">
        <f t="shared" ca="1" si="52"/>
        <v>0.0728418043153485-1.48272898948607i</v>
      </c>
      <c r="AC154" s="223" t="str">
        <f t="shared" ca="1" si="53"/>
        <v>-1.42059434510203-0.430932583338073i</v>
      </c>
      <c r="AD154" s="223" t="str">
        <f t="shared" ca="1" si="54"/>
        <v>-0.763194343400234+1.27331283623475i</v>
      </c>
      <c r="AE154" s="223" t="str">
        <f t="shared" ca="1" si="55"/>
        <v>1.04971214738096+1.04971214738097i</v>
      </c>
      <c r="AF154" s="223" t="str">
        <f t="shared" ca="1" si="56"/>
        <v>1.27331283623475-0.763194343400225i</v>
      </c>
      <c r="AG154" s="223" t="str">
        <f t="shared" ca="1" si="57"/>
        <v>-0.430932583338058-1.42059434510204i</v>
      </c>
      <c r="AH154" s="223" t="str">
        <f t="shared" ca="1" si="58"/>
        <v>-1.48272898948607+0.0728418043153382i</v>
      </c>
      <c r="AI154" s="223" t="str">
        <f t="shared" ca="1" si="59"/>
        <v>-0.289614929888144+1.45599257453607i</v>
      </c>
      <c r="AJ154" s="223" t="str">
        <f t="shared" ca="1" si="60"/>
        <v>1.34198761395229+0.634712871081828i</v>
      </c>
      <c r="AK154" s="223" t="str">
        <f t="shared" ca="1" si="61"/>
        <v>0.941767713620286-1.14754727933132i</v>
      </c>
      <c r="AL154" s="223" t="str">
        <f t="shared" ca="1" si="62"/>
        <v>-0.884325836987212-1.19237535984067i</v>
      </c>
      <c r="AM154" s="223" t="str">
        <f t="shared" ca="1" si="63"/>
        <v>-1.37151501554879+0.568100120438726i</v>
      </c>
      <c r="AN154" s="223" t="str">
        <f t="shared" ca="1" si="64"/>
        <v>0.217823906551088+1.46844949877519i</v>
      </c>
      <c r="AO154" s="223" t="str">
        <f t="shared" ca="1" si="65"/>
        <v>1.4773687995508+0.145508126343913i</v>
      </c>
      <c r="AP154" s="223" t="str">
        <f t="shared" ca="1" si="66"/>
        <v>0.500118766845693-1.39773831734235i</v>
      </c>
      <c r="AQ154" s="223" t="str">
        <f t="shared" ca="1" si="67"/>
        <v>-1.23433090366848-0.824753541954963i</v>
      </c>
      <c r="AR154" s="223" t="str">
        <f t="shared" ca="1" si="68"/>
        <v>-1.23433090366848-0.824753541954963i</v>
      </c>
      <c r="AS154" s="223" t="str">
        <f t="shared" ca="1" si="69"/>
        <v>0.699796542824319+1.3092272466495i</v>
      </c>
      <c r="AT154" s="223" t="str">
        <f t="shared" ca="1" si="70"/>
        <v>1.44002803665499-0.360708245491939i</v>
      </c>
      <c r="AU154" s="223" t="str">
        <f t="shared" ca="1" si="71"/>
        <v>1.56404787751078E-14-1.48451715541394i</v>
      </c>
      <c r="AV154" s="223" t="str">
        <f t="shared" ca="1" si="72"/>
        <v>-1.44002803665498-0.36070824549197i</v>
      </c>
      <c r="AW154" s="223" t="str">
        <f t="shared" ca="1" si="73"/>
        <v>-0.699796542824337+1.30922724664949i</v>
      </c>
      <c r="AX154" s="223" t="str">
        <f t="shared" ca="1" si="74"/>
        <v>1.09995465691271+0.996940789342243i</v>
      </c>
      <c r="AY154" s="223" t="str">
        <f t="shared" ca="1" si="75"/>
        <v>1.23433090366849-0.824753541954937i</v>
      </c>
      <c r="AZ154" s="223" t="str">
        <f t="shared" ca="1" si="76"/>
        <v>-0.500118766845663-1.39773831734237i</v>
      </c>
      <c r="BA154" s="223" t="str">
        <f t="shared" ca="1" si="77"/>
        <v>-1.4773687995508+0.145508126343892i</v>
      </c>
      <c r="BB154" s="223" t="str">
        <f t="shared" ca="1" si="78"/>
        <v>-0.217823906550961+1.46844949877521i</v>
      </c>
      <c r="BC154" s="223" t="str">
        <f t="shared" ca="1" si="79"/>
        <v>1.37151501554884+0.568100120438613i</v>
      </c>
      <c r="BD154" s="223" t="str">
        <f t="shared" ca="1" si="80"/>
        <v>0.884325836987237-1.19237535984065i</v>
      </c>
      <c r="BE154" s="223" t="str">
        <f t="shared" ca="1" si="81"/>
        <v>-0.941767713620262-1.14754727933134i</v>
      </c>
      <c r="BF154" s="223" t="str">
        <f t="shared" ca="1" si="82"/>
        <v>-1.3419876139523+0.634712871081809i</v>
      </c>
      <c r="BG154" s="223" t="str">
        <f t="shared" ca="1" si="83"/>
        <v>0.289614929888118+1.45599257453608i</v>
      </c>
      <c r="BH154" s="223" t="str">
        <f t="shared" ca="1" si="84"/>
        <v>1.48272898948607+0.0728418043153641i</v>
      </c>
      <c r="BI154" s="223" t="str">
        <f t="shared" ca="1" si="85"/>
        <v>0.430932583338088-1.42059434510203i</v>
      </c>
      <c r="BJ154" s="223" t="str">
        <f t="shared" ca="1" si="86"/>
        <v>-1.27331283623474-0.763194343400243i</v>
      </c>
      <c r="BK154" s="223" t="str">
        <f t="shared" ca="1" si="87"/>
        <v>-1.04971214738097+1.04971214738095i</v>
      </c>
      <c r="BL154" s="223" t="str">
        <f t="shared" ca="1" si="88"/>
        <v>0.763194343400212+1.27331283623476i</v>
      </c>
      <c r="BM154" s="223" t="str">
        <f t="shared" ca="1" si="89"/>
        <v>1.42059434510204-0.430932583338054i</v>
      </c>
      <c r="BN154" s="223" t="str">
        <f t="shared" ca="1" si="90"/>
        <v>-0.0728418043153174-1.48272898948607i</v>
      </c>
      <c r="BO154" s="223" t="str">
        <f t="shared" ca="1" si="91"/>
        <v>-1.45599257453607-0.289614929888154i</v>
      </c>
      <c r="BP154" s="223" t="str">
        <f t="shared" ca="1" si="92"/>
        <v>-0.634712871081832+1.34198761395229i</v>
      </c>
      <c r="BQ154" s="223" t="str">
        <f t="shared" ca="1" si="93"/>
        <v>1.14754727933131+0.941767713620298i</v>
      </c>
      <c r="BR154" s="223" t="str">
        <f t="shared" ca="1" si="94"/>
        <v>1.19237535984067-0.884325836987208i</v>
      </c>
      <c r="BS154" s="223" t="str">
        <f t="shared" ca="1" si="95"/>
        <v>-0.568100120438706-1.3715150155488i</v>
      </c>
      <c r="BT154" s="223" t="str">
        <f t="shared" ca="1" si="96"/>
        <v>-1.4684494987752+0.217823906551071i</v>
      </c>
      <c r="BU154" s="223" t="str">
        <f t="shared" ca="1" si="97"/>
        <v>-0.145508126343918+1.4773687995508i</v>
      </c>
      <c r="BV154" s="223" t="str">
        <f t="shared" ca="1" si="98"/>
        <v>1.39773831734235+0.500118766845708i</v>
      </c>
      <c r="BW154" s="223" t="str">
        <f t="shared" ca="1" si="99"/>
        <v>0.824753541954967-1.23433090366847i</v>
      </c>
      <c r="BX154" s="223" t="str">
        <f t="shared" ca="1" si="100"/>
        <v>-0.996940789342209-1.09995465691274i</v>
      </c>
      <c r="BY154" s="223" t="str">
        <f t="shared" ca="1" si="101"/>
        <v>-1.30922724664951+0.699796542824304i</v>
      </c>
      <c r="BZ154" s="223" t="str">
        <f t="shared" ca="1" si="102"/>
        <v>0.360708245491934+1.44002803665499i</v>
      </c>
      <c r="CA154" s="223" t="str">
        <f t="shared" ca="1" si="103"/>
        <v>1.48451715541394+3.12809575502156E-14i</v>
      </c>
      <c r="CB154" s="223" t="str">
        <f t="shared" ca="1" si="104"/>
        <v>0.360708245491974-1.44002803665498i</v>
      </c>
      <c r="CC154" s="223" t="str">
        <f t="shared" ca="1" si="105"/>
        <v>-1.30922724664948-0.699796542824361i</v>
      </c>
      <c r="CD154" s="223" t="str">
        <f t="shared" ca="1" si="106"/>
        <v>-0.996940789342255+1.0999546569127i</v>
      </c>
      <c r="CE154" s="223" t="str">
        <f t="shared" ca="1" si="107"/>
        <v>0.824753541954933+1.2343309036685i</v>
      </c>
      <c r="CF154" s="223" t="str">
        <f t="shared" ca="1" si="108"/>
        <v>1.39773831734237-0.500118766845648i</v>
      </c>
      <c r="CG154" s="223" t="str">
        <f t="shared" ca="1" si="109"/>
        <v>-0.145508126343877-1.47736879955081i</v>
      </c>
      <c r="CH154" s="223" t="str">
        <f t="shared" ca="1" si="110"/>
        <v>-1.46844949877521-0.217823906550966i</v>
      </c>
      <c r="CI154" s="223" t="str">
        <f t="shared" ca="1" si="111"/>
        <v>-0.568100120438628+1.37151501554883i</v>
      </c>
      <c r="CJ154" s="223" t="str">
        <f t="shared" ca="1" si="112"/>
        <v>1.19237535984073+0.884325836987123i</v>
      </c>
      <c r="CK154" s="223" t="str">
        <f t="shared" ca="1" si="113"/>
        <v>1.14754727933126-0.941767713620365i</v>
      </c>
      <c r="CL154" s="223" t="str">
        <f t="shared" ca="1" si="114"/>
        <v>-0.634712871081795-1.3419876139523i</v>
      </c>
      <c r="CM154" s="223" t="str">
        <f t="shared" ca="1" si="115"/>
        <v>-1.45599257453599+0.289614929888549i</v>
      </c>
      <c r="CN154" s="223" t="str">
        <f t="shared" ca="1" si="116"/>
        <v>-0.0728418043152323+1.48272898948607i</v>
      </c>
      <c r="CO154" s="223" t="str">
        <f t="shared" ca="1" si="117"/>
        <v>1.42059434510198+0.430932583338235i</v>
      </c>
      <c r="CP154" s="223" t="str">
        <f t="shared" ca="1" si="118"/>
        <v>0.763194343400646-1.2733128362345i</v>
      </c>
      <c r="CQ154" s="223" t="str">
        <f t="shared" ca="1" si="119"/>
        <v>-1.04971214738146-1.04971214738046i</v>
      </c>
      <c r="CR154" s="223" t="str">
        <f t="shared" ca="1" si="120"/>
        <v>-1.27331283623454+0.763194343400588i</v>
      </c>
      <c r="CS154" s="223" t="str">
        <f t="shared" ca="1" si="121"/>
        <v>0.430932583338169+1.420594345102i</v>
      </c>
      <c r="CT154" s="223" t="str">
        <f t="shared" ca="1" si="122"/>
        <v>1.48272898948608-0.0728418043151648i</v>
      </c>
      <c r="CU154" s="223" t="str">
        <f t="shared" ca="1" si="123"/>
        <v>0.289614929888614-1.45599257453598i</v>
      </c>
      <c r="CV154" s="223" t="str">
        <f t="shared" ca="1" si="124"/>
        <v>-1.34198761395196-0.634712871082523i</v>
      </c>
      <c r="CW154" s="223" t="str">
        <f t="shared" ca="1" si="125"/>
        <v>-0.941767713619959+1.14754727933159i</v>
      </c>
      <c r="CX154" s="223" t="str">
        <f t="shared" ca="1" si="126"/>
        <v>0.884325836987306+1.1923753598406i</v>
      </c>
      <c r="CY154" s="223" t="str">
        <f t="shared" ca="1" si="127"/>
        <v>1.37151501554886-0.568100120438565i</v>
      </c>
      <c r="CZ154" s="223" t="str">
        <f t="shared" ca="1" si="128"/>
        <v>-0.217823906550608-1.46844949877526i</v>
      </c>
      <c r="DA154" s="223" t="str">
        <f t="shared" ca="1" si="129"/>
        <v>-1.47736879955074-0.145508126344532i</v>
      </c>
      <c r="DB154" s="223" t="str">
        <f t="shared" ca="1" si="130"/>
        <v>-0.500118766845157+1.39773831734255i</v>
      </c>
      <c r="DC154" s="223" t="str">
        <f t="shared" ca="1" si="131"/>
        <v>1.23433090366862+0.824753541954743i</v>
      </c>
      <c r="DD154" s="223" t="str">
        <f t="shared" ca="1" si="132"/>
        <v>1.09995465691275-0.996940789342205i</v>
      </c>
      <c r="DE154" s="223" t="str">
        <f t="shared" ca="1" si="133"/>
        <v>-0.69979654282404-1.30922724664965i</v>
      </c>
      <c r="DF154" s="223" t="str">
        <f t="shared" ca="1" si="134"/>
        <v>-1.44002803665514+0.360708245491336i</v>
      </c>
      <c r="DG154" s="223" t="str">
        <f t="shared" ca="1" si="135"/>
        <v>5.54321905782331E-13+1.48451715541394i</v>
      </c>
      <c r="DH154" s="223" t="str">
        <f t="shared" ca="1" si="136"/>
        <v>1.44002803665505+0.360708245491694i</v>
      </c>
      <c r="DI154" s="223" t="str">
        <f t="shared" ca="1" si="137"/>
        <v>0.699796542824365-1.30922724664947i</v>
      </c>
      <c r="DJ154" s="223" t="str">
        <f t="shared" ca="1" si="138"/>
        <v>-1.09995465691248-0.996940789342494i</v>
      </c>
      <c r="DK154" s="223" t="str">
        <f t="shared" ca="1" si="139"/>
        <v>-1.23433090366883+0.824753541954437i</v>
      </c>
      <c r="DL154" s="223" t="str">
        <f t="shared" ca="1" si="140"/>
        <v>0.5001187668462+1.39773831734217i</v>
      </c>
      <c r="DM154" s="223" t="str">
        <f t="shared" ca="1" si="141"/>
        <v>1.47736879955078-0.145508126344144i</v>
      </c>
      <c r="DN154" s="223" t="str">
        <f t="shared" ca="1" si="142"/>
        <v>0.217823906550972-1.46844949877521i</v>
      </c>
      <c r="DO154" s="223" t="str">
        <f t="shared" ca="1" si="143"/>
        <v>-1.37151501554872-0.568100120438905i</v>
      </c>
      <c r="DP154" s="223" t="str">
        <f t="shared" ca="1" si="144"/>
        <v>-0.884325836987619+1.19237535984037i</v>
      </c>
      <c r="DQ154" s="223" t="str">
        <f t="shared" ca="1" si="145"/>
        <v>0.941767713620834+1.14754727933087i</v>
      </c>
      <c r="DR154" s="223" t="str">
        <f t="shared" ca="1" si="146"/>
        <v>1.34198761395212-0.63471287108219i</v>
      </c>
      <c r="DS154" s="223" t="str">
        <f t="shared" ca="1" si="147"/>
        <v>-0.289614929888233-1.45599257453605i</v>
      </c>
      <c r="DT154" s="223" t="str">
        <f t="shared" ca="1" si="148"/>
        <v>-1.48272898948606-0.0728418043155534i</v>
      </c>
      <c r="DU154" s="223" t="str">
        <f t="shared" ca="1" si="149"/>
        <v>-0.430932583338521+1.4205943451019i</v>
      </c>
      <c r="DV154" s="223" t="str">
        <f t="shared" ca="1" si="150"/>
        <v>1.27331283623511+0.763194343399636i</v>
      </c>
      <c r="DW154" s="223" t="str">
        <f t="shared" ca="1" si="151"/>
        <v>1.04971214738069-1.04971214738123i</v>
      </c>
      <c r="DX154" s="223" t="str">
        <f t="shared" ca="1" si="152"/>
        <v>-0.763194343400329-1.27331283623469i</v>
      </c>
      <c r="DY154" s="223" t="str">
        <f t="shared" ca="1" si="153"/>
        <v>-1.42059434510209+0.430932583337881i</v>
      </c>
      <c r="DZ154" s="223" t="str">
        <f t="shared" ca="1" si="154"/>
        <v>0.0728418043148437+1.48272898948609i</v>
      </c>
      <c r="EA154" s="223" t="str">
        <f t="shared" ca="1" si="155"/>
        <v>1.45599257453592+0.289614929888931i</v>
      </c>
      <c r="EB154" s="223" t="str">
        <f t="shared" ca="1" si="156"/>
        <v>0.63471287108146-1.34198761395246i</v>
      </c>
      <c r="EC154" s="223" t="str">
        <f t="shared" ca="1" si="157"/>
        <v>-1.14754727933138-0.941767713620209i</v>
      </c>
      <c r="ED154" s="223" t="str">
        <f t="shared" ca="1" si="158"/>
        <v>-1.19237535984079+0.884325836987047i</v>
      </c>
      <c r="EE154" s="223" t="str">
        <f t="shared" ca="1" si="159"/>
        <v>0.568100120438288+1.37151501554897i</v>
      </c>
      <c r="EF154" s="223" t="str">
        <f t="shared" ca="1" si="160"/>
        <v>1.46844949877531-0.21782390655031i</v>
      </c>
      <c r="EG154" s="223" t="str">
        <f t="shared" ca="1" si="161"/>
        <v>0.145508126343382-1.47736879955086i</v>
      </c>
      <c r="EH154" s="223" t="str">
        <f t="shared" ca="1" si="162"/>
        <v>-1.39773831734245-0.500118766845439i</v>
      </c>
      <c r="EI154" s="223" t="str">
        <f t="shared" ca="1" si="163"/>
        <v>-0.824753541954994+1.23433090366846i</v>
      </c>
      <c r="EJ154" s="223" t="str">
        <f t="shared" ca="1" si="164"/>
        <v>0.996940789341967+1.09995465691296i</v>
      </c>
      <c r="EK154" s="223" t="str">
        <f t="shared" ca="1" si="165"/>
        <v>1.30922724664979-0.699796542823774i</v>
      </c>
      <c r="EL154" s="223" t="str">
        <f t="shared" ca="1" si="166"/>
        <v>-0.360708245492477-1.44002803665485i</v>
      </c>
      <c r="EM154" s="223" t="str">
        <f t="shared" ca="1" si="167"/>
        <v>-1.48451715541394+2.32785691548943E-13i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-0.0206196830135395-0.0962429608195707i</v>
      </c>
      <c r="G155" s="229" t="str">
        <f t="shared" si="178"/>
        <v>-0.954449562942472+3.06053715811417i</v>
      </c>
      <c r="H155" s="229" t="str">
        <f t="shared" si="179"/>
        <v>0.00228766019216491-0.0155688503738872i</v>
      </c>
      <c r="I155" s="229" t="str">
        <f t="shared" si="174"/>
        <v>-0.00428025857162869+0.0225234578890826i</v>
      </c>
      <c r="J155" s="255" t="str">
        <f ca="1">IMPRODUCT(1/N_FFT2,BR100)</f>
        <v>0.0184588889542722+0.000179919011135093i</v>
      </c>
      <c r="K155" s="254" t="str">
        <f t="shared" ca="1" si="175"/>
        <v>-0.0000830612159400124+0.000414987908151192i</v>
      </c>
      <c r="N155" s="246">
        <f t="shared" ca="1" si="176"/>
        <v>5.5171485278561061</v>
      </c>
      <c r="O155" s="223">
        <f t="shared" ca="1" si="39"/>
        <v>-1.4828514721438943</v>
      </c>
      <c r="P155" s="223" t="str">
        <f t="shared" ca="1" si="40"/>
        <v>-0.324894596515174+1.44682133990156i</v>
      </c>
      <c r="Q155" s="223" t="str">
        <f t="shared" ca="1" si="41"/>
        <v>1.34048185411042+0.634000699715712i</v>
      </c>
      <c r="R155" s="223" t="str">
        <f t="shared" ca="1" si="42"/>
        <v>0.912297069801915-1.16900066076549i</v>
      </c>
      <c r="S155" s="223" t="str">
        <f t="shared" ca="1" si="43"/>
        <v>-0.940711015340265-1.14625968875155i</v>
      </c>
      <c r="T155" s="223" t="str">
        <f t="shared" ca="1" si="44"/>
        <v>-1.32451896998247+0.666706822070905i</v>
      </c>
      <c r="U155" s="223" t="str">
        <f t="shared" ca="1" si="45"/>
        <v>0.360303517471334+1.43841227182512i</v>
      </c>
      <c r="V155" s="223" t="str">
        <f t="shared" ca="1" si="46"/>
        <v>1.48240486500418-0.0363909968434208i</v>
      </c>
      <c r="W155" s="223" t="str">
        <f t="shared" ca="1" si="47"/>
        <v>0.289289971202663-1.45435889690299i</v>
      </c>
      <c r="X155" s="223" t="str">
        <f t="shared" ca="1" si="48"/>
        <v>-1.3556372820933-0.600912679045796i</v>
      </c>
      <c r="Y155" s="223" t="str">
        <f t="shared" ca="1" si="49"/>
        <v>-0.88333359062175+1.1910374704931i</v>
      </c>
      <c r="Z155" s="223" t="str">
        <f t="shared" ca="1" si="50"/>
        <v>0.968558311738412+1.12282825276253i</v>
      </c>
      <c r="AA155" s="223" t="str">
        <f t="shared" ca="1" si="51"/>
        <v>1.30775824515394-0.699011345166298i</v>
      </c>
      <c r="AB155" s="223" t="str">
        <f t="shared" ca="1" si="52"/>
        <v>-0.395495405061161-1.42913675798183i</v>
      </c>
      <c r="AC155" s="223" t="str">
        <f t="shared" ca="1" si="53"/>
        <v>-1.48106531260447+0.0727600731110903i</v>
      </c>
      <c r="AD155" s="223" t="str">
        <f t="shared" ca="1" si="54"/>
        <v>-0.253511088428661+1.46102040248692i</v>
      </c>
      <c r="AE155" s="223" t="str">
        <f t="shared" ca="1" si="55"/>
        <v>1.36997612486796+0.567462691047691i</v>
      </c>
      <c r="AF155" s="223" t="str">
        <f t="shared" ca="1" si="56"/>
        <v>0.853838024316456-1.21235684378432i</v>
      </c>
      <c r="AG155" s="223" t="str">
        <f t="shared" ca="1" si="57"/>
        <v>-0.995822184826363-1.09872046701923i</v>
      </c>
      <c r="AH155" s="223" t="str">
        <f t="shared" ca="1" si="58"/>
        <v>-1.29020977565882+0.730894809964971i</v>
      </c>
      <c r="AI155" s="223" t="str">
        <f t="shared" ca="1" si="59"/>
        <v>0.430449061007615+1.41900038559437i</v>
      </c>
      <c r="AJ155" s="223" t="str">
        <f t="shared" ca="1" si="60"/>
        <v>1.47883362184106-0.109085321431316i</v>
      </c>
      <c r="AK155" s="223" t="str">
        <f t="shared" ca="1" si="61"/>
        <v>0.217579500054526-1.46680184401143i</v>
      </c>
      <c r="AL155" s="223" t="str">
        <f t="shared" ca="1" si="62"/>
        <v>-1.38348974525176-0.533670884743159i</v>
      </c>
      <c r="AM155" s="223" t="str">
        <f t="shared" ca="1" si="63"/>
        <v>-0.823828137912494+1.23294593864571i</v>
      </c>
      <c r="AN155" s="223" t="str">
        <f t="shared" ca="1" si="64"/>
        <v>1.02248621186626+1.07395085315051i</v>
      </c>
      <c r="AO155" s="223" t="str">
        <f t="shared" ca="1" si="65"/>
        <v>1.27188413203882-0.762338011060174i</v>
      </c>
      <c r="AP155" s="223" t="str">
        <f t="shared" ca="1" si="66"/>
        <v>-0.465143430535108-1.40800926043451i</v>
      </c>
      <c r="AQ155" s="223" t="str">
        <f t="shared" ca="1" si="67"/>
        <v>-1.47571113700099+0.145344860833026i</v>
      </c>
      <c r="AR155" s="223" t="str">
        <f t="shared" ca="1" si="68"/>
        <v>-1.47571113700099+0.145344860833026i</v>
      </c>
      <c r="AS155" s="223" t="str">
        <f t="shared" ca="1" si="69"/>
        <v>1.39617000314498+0.499557615053033i</v>
      </c>
      <c r="AT155" s="223" t="str">
        <f t="shared" ca="1" si="70"/>
        <v>0.793322008243051-1.25279235297655i</v>
      </c>
      <c r="AU155" s="223" t="str">
        <f t="shared" ca="1" si="71"/>
        <v>-1.04853433144545-1.04853433144536i</v>
      </c>
      <c r="AV155" s="223" t="str">
        <f t="shared" ca="1" si="72"/>
        <v>-1.25279235297656+0.793322008243036i</v>
      </c>
      <c r="AW155" s="223" t="str">
        <f t="shared" ca="1" si="73"/>
        <v>0.499557615053015+1.39617000314498i</v>
      </c>
      <c r="AX155" s="223" t="str">
        <f t="shared" ca="1" si="74"/>
        <v>1.47169973895239-0.181516849925213i</v>
      </c>
      <c r="AY155" s="223" t="str">
        <f t="shared" ca="1" si="75"/>
        <v>0.145344860833044-1.47571113700098i</v>
      </c>
      <c r="AZ155" s="223" t="str">
        <f t="shared" ca="1" si="76"/>
        <v>-1.40800926043451-0.465143430535125i</v>
      </c>
      <c r="BA155" s="223" t="str">
        <f t="shared" ca="1" si="77"/>
        <v>-0.762338011060189+1.27188413203881i</v>
      </c>
      <c r="BB155" s="223" t="str">
        <f t="shared" ca="1" si="78"/>
        <v>1.0739508531505+1.02248621186627i</v>
      </c>
      <c r="BC155" s="223" t="str">
        <f t="shared" ca="1" si="79"/>
        <v>1.23294593864572-0.823828137912477i</v>
      </c>
      <c r="BD155" s="223" t="str">
        <f t="shared" ca="1" si="80"/>
        <v>-0.533670884743137-1.38348974525176i</v>
      </c>
      <c r="BE155" s="223" t="str">
        <f t="shared" ca="1" si="81"/>
        <v>-1.46680184401144+0.217579500054504i</v>
      </c>
      <c r="BF155" s="223" t="str">
        <f t="shared" ca="1" si="82"/>
        <v>-0.109085321431339+1.47883362184106i</v>
      </c>
      <c r="BG155" s="223" t="str">
        <f t="shared" ca="1" si="83"/>
        <v>1.41900038559437+0.430449061007637i</v>
      </c>
      <c r="BH155" s="223" t="str">
        <f t="shared" ca="1" si="84"/>
        <v>0.730894809964992-1.29020977565881i</v>
      </c>
      <c r="BI155" s="223" t="str">
        <f t="shared" ca="1" si="85"/>
        <v>-1.09872046701922-0.995822184826381i</v>
      </c>
      <c r="BJ155" s="223" t="str">
        <f t="shared" ca="1" si="86"/>
        <v>-1.21235684378434+0.853838024316437i</v>
      </c>
      <c r="BK155" s="223" t="str">
        <f t="shared" ca="1" si="87"/>
        <v>0.567462691047679+1.36997612486796i</v>
      </c>
      <c r="BL155" s="223" t="str">
        <f t="shared" ca="1" si="88"/>
        <v>1.46102040248692-0.253511088428637i</v>
      </c>
      <c r="BM155" s="223" t="str">
        <f t="shared" ca="1" si="89"/>
        <v>0.0727600731111032-1.48106531260447i</v>
      </c>
      <c r="BN155" s="223" t="str">
        <f t="shared" ca="1" si="90"/>
        <v>-1.42913675798183-0.395495405061183i</v>
      </c>
      <c r="BO155" s="223" t="str">
        <f t="shared" ca="1" si="91"/>
        <v>-0.699011345166309+1.30775824515394i</v>
      </c>
      <c r="BP155" s="223" t="str">
        <f t="shared" ca="1" si="92"/>
        <v>1.12282825276251+0.968558311738431i</v>
      </c>
      <c r="BQ155" s="223" t="str">
        <f t="shared" ca="1" si="93"/>
        <v>1.19103747049311-0.883333590621737i</v>
      </c>
      <c r="BR155" s="223" t="str">
        <f t="shared" ca="1" si="94"/>
        <v>-0.600912679045772-1.35563728209331i</v>
      </c>
      <c r="BS155" s="223" t="str">
        <f t="shared" ca="1" si="95"/>
        <v>-1.45435889690299+0.289289971202648i</v>
      </c>
      <c r="BT155" s="223" t="str">
        <f t="shared" ca="1" si="96"/>
        <v>-0.0363909968433732+1.48240486500418i</v>
      </c>
      <c r="BU155" s="223" t="str">
        <f t="shared" ca="1" si="97"/>
        <v>1.43841227182511+0.360303517471379i</v>
      </c>
      <c r="BV155" s="223" t="str">
        <f t="shared" ca="1" si="98"/>
        <v>0.666706822070903-1.32451896998247i</v>
      </c>
      <c r="BW155" s="223" t="str">
        <f t="shared" ca="1" si="99"/>
        <v>-1.1462596887515-0.940711015340323i</v>
      </c>
      <c r="BX155" s="223" t="str">
        <f t="shared" ca="1" si="100"/>
        <v>-1.16900066076552+0.912297069801881i</v>
      </c>
      <c r="BY155" s="223" t="str">
        <f t="shared" ca="1" si="101"/>
        <v>0.634000699715736+1.34048185411041i</v>
      </c>
      <c r="BZ155" s="223" t="str">
        <f t="shared" ca="1" si="102"/>
        <v>1.44682133990155-0.324894596515231i</v>
      </c>
      <c r="CA155" s="223" t="str">
        <f t="shared" ca="1" si="103"/>
        <v>1.81663280441669E-14-1.48285147214389i</v>
      </c>
      <c r="CB155" s="223" t="str">
        <f t="shared" ca="1" si="104"/>
        <v>-1.44682133990157-0.324894596515144i</v>
      </c>
      <c r="CC155" s="223" t="str">
        <f t="shared" ca="1" si="105"/>
        <v>-0.634000699715769+1.34048185411039i</v>
      </c>
      <c r="CD155" s="223" t="str">
        <f t="shared" ca="1" si="106"/>
        <v>1.16900066076548+0.912297069801927i</v>
      </c>
      <c r="CE155" s="223" t="str">
        <f t="shared" ca="1" si="107"/>
        <v>1.14625968875153-0.940711015340295i</v>
      </c>
      <c r="CF155" s="223" t="str">
        <f t="shared" ca="1" si="108"/>
        <v>-0.666706822070851-1.3245189699825i</v>
      </c>
      <c r="CG155" s="223" t="str">
        <f t="shared" ca="1" si="109"/>
        <v>-1.43841227182512+0.360303517471345i</v>
      </c>
      <c r="CH155" s="223" t="str">
        <f t="shared" ca="1" si="110"/>
        <v>0.0363909968434632+1.48240486500418i</v>
      </c>
      <c r="CI155" s="223" t="str">
        <f t="shared" ca="1" si="111"/>
        <v>1.45435889690298+0.289289971202683i</v>
      </c>
      <c r="CJ155" s="223" t="str">
        <f t="shared" ca="1" si="112"/>
        <v>0.600912679045806-1.3556372820933i</v>
      </c>
      <c r="CK155" s="223" t="str">
        <f t="shared" ca="1" si="113"/>
        <v>-1.19103747049317-0.883333590621648i</v>
      </c>
      <c r="CL155" s="223" t="str">
        <f t="shared" ca="1" si="114"/>
        <v>-1.12282825276284+0.968558311738053i</v>
      </c>
      <c r="CM155" s="223" t="str">
        <f t="shared" ca="1" si="115"/>
        <v>0.699011345166667+1.30775824515374i</v>
      </c>
      <c r="CN155" s="223" t="str">
        <f t="shared" ca="1" si="116"/>
        <v>1.42913675798184-0.395495405061149i</v>
      </c>
      <c r="CO155" s="223" t="str">
        <f t="shared" ca="1" si="117"/>
        <v>-0.0727600731104776-1.4810653126045i</v>
      </c>
      <c r="CP155" s="223" t="str">
        <f t="shared" ca="1" si="118"/>
        <v>-1.46102040248696-0.253511088428382i</v>
      </c>
      <c r="CQ155" s="223" t="str">
        <f t="shared" ca="1" si="119"/>
        <v>-0.567462691047848+1.36997612486789i</v>
      </c>
      <c r="CR155" s="223" t="str">
        <f t="shared" ca="1" si="120"/>
        <v>1.21235684378388+0.853838024317088i</v>
      </c>
      <c r="CS155" s="223" t="str">
        <f t="shared" ca="1" si="121"/>
        <v>1.09872046701915-0.995822184826455i</v>
      </c>
      <c r="CT155" s="223" t="str">
        <f t="shared" ca="1" si="122"/>
        <v>-0.730894809964704-1.29020977565897i</v>
      </c>
      <c r="CU155" s="223" t="str">
        <f t="shared" ca="1" si="123"/>
        <v>-1.41900038559421+0.430449061008156i</v>
      </c>
      <c r="CV155" s="223" t="str">
        <f t="shared" ca="1" si="124"/>
        <v>0.10908532143145+1.47883362184105i</v>
      </c>
      <c r="CW155" s="223" t="str">
        <f t="shared" ca="1" si="125"/>
        <v>1.46680184401136+0.217579500054988i</v>
      </c>
      <c r="CX155" s="223" t="str">
        <f t="shared" ca="1" si="126"/>
        <v>0.533670884742759-1.38348974525191i</v>
      </c>
      <c r="CY155" s="223" t="str">
        <f t="shared" ca="1" si="127"/>
        <v>-1.23294593864569-0.823828137912517i</v>
      </c>
      <c r="CZ155" s="223" t="str">
        <f t="shared" ca="1" si="128"/>
        <v>-1.07395085315093+1.02248621186582i</v>
      </c>
      <c r="DA155" s="223" t="str">
        <f t="shared" ca="1" si="129"/>
        <v>0.762338011060402+1.27188413203868i</v>
      </c>
      <c r="DB155" s="223" t="str">
        <f t="shared" ca="1" si="130"/>
        <v>1.40800926043457-0.465143430534951i</v>
      </c>
      <c r="DC155" s="223" t="str">
        <f t="shared" ca="1" si="131"/>
        <v>-0.145344860832264-1.47571113700106i</v>
      </c>
      <c r="DD155" s="223" t="str">
        <f t="shared" ca="1" si="132"/>
        <v>-1.47169973895241-0.181516849925103i</v>
      </c>
      <c r="DE155" s="223" t="str">
        <f t="shared" ca="1" si="133"/>
        <v>-0.499557615053337+1.39617000314487i</v>
      </c>
      <c r="DF155" s="223" t="str">
        <f t="shared" ca="1" si="134"/>
        <v>1.25279235297686+0.793322008242568i</v>
      </c>
      <c r="DG155" s="223" t="str">
        <f t="shared" ca="1" si="135"/>
        <v>1.04853433144536-1.04853433144544i</v>
      </c>
      <c r="DH155" s="223" t="str">
        <f t="shared" ca="1" si="136"/>
        <v>-0.793322008242628-1.25279235297682i</v>
      </c>
      <c r="DI155" s="223" t="str">
        <f t="shared" ca="1" si="137"/>
        <v>-1.39617000314484+0.499557615053405i</v>
      </c>
      <c r="DJ155" s="223" t="str">
        <f t="shared" ca="1" si="138"/>
        <v>0.181516849925195+1.4716997389524i</v>
      </c>
      <c r="DK155" s="223" t="str">
        <f t="shared" ca="1" si="139"/>
        <v>1.47571113700093+0.145344860833639i</v>
      </c>
      <c r="DL155" s="223" t="str">
        <f t="shared" ca="1" si="140"/>
        <v>0.465143430534882-1.40800926043459i</v>
      </c>
      <c r="DM155" s="223" t="str">
        <f t="shared" ca="1" si="141"/>
        <v>-1.27188413203872-0.76233801106034i</v>
      </c>
      <c r="DN155" s="223" t="str">
        <f t="shared" ca="1" si="142"/>
        <v>-1.02248621186575+1.07395085315099i</v>
      </c>
      <c r="DO155" s="223" t="str">
        <f t="shared" ca="1" si="143"/>
        <v>0.823828137912594+1.23294593864564i</v>
      </c>
      <c r="DP155" s="223" t="str">
        <f t="shared" ca="1" si="144"/>
        <v>1.38348974525188-0.533670884742826i</v>
      </c>
      <c r="DQ155" s="223" t="str">
        <f t="shared" ca="1" si="145"/>
        <v>-0.217579500055059-1.46680184401135i</v>
      </c>
      <c r="DR155" s="223" t="str">
        <f t="shared" ca="1" si="146"/>
        <v>-1.47883362184106-0.109085321431357i</v>
      </c>
      <c r="DS155" s="223" t="str">
        <f t="shared" ca="1" si="147"/>
        <v>-0.430449061008067+1.41900038559423i</v>
      </c>
      <c r="DT155" s="223" t="str">
        <f t="shared" ca="1" si="148"/>
        <v>1.29020977565903+0.730894809964605i</v>
      </c>
      <c r="DU155" s="223" t="str">
        <f t="shared" ca="1" si="149"/>
        <v>0.995822184826402-1.0987204670192i</v>
      </c>
      <c r="DV155" s="223" t="str">
        <f t="shared" ca="1" si="150"/>
        <v>-0.85383802431594-1.21235684378469i</v>
      </c>
      <c r="DW155" s="223" t="str">
        <f t="shared" ca="1" si="151"/>
        <v>-1.36997612486786+0.567462691047934i</v>
      </c>
      <c r="DX155" s="223" t="str">
        <f t="shared" ca="1" si="152"/>
        <v>0.253511088428454+1.46102040248695i</v>
      </c>
      <c r="DY155" s="223" t="str">
        <f t="shared" ca="1" si="153"/>
        <v>1.48106531260451+0.0727600731104057i</v>
      </c>
      <c r="DZ155" s="223" t="str">
        <f t="shared" ca="1" si="154"/>
        <v>0.395495405061059-1.42913675798186i</v>
      </c>
      <c r="EA155" s="223" t="str">
        <f t="shared" ca="1" si="155"/>
        <v>-1.30775824515379-0.699011345166585i</v>
      </c>
      <c r="EB155" s="223" t="str">
        <f t="shared" ca="1" si="156"/>
        <v>-0.968558311737983+1.1228282527629i</v>
      </c>
      <c r="EC155" s="223" t="str">
        <f t="shared" ca="1" si="157"/>
        <v>0.883333590621706+1.19103747049313i</v>
      </c>
      <c r="ED155" s="223" t="str">
        <f t="shared" ca="1" si="158"/>
        <v>1.3556372820935-0.600912679045351i</v>
      </c>
      <c r="EE155" s="223" t="str">
        <f t="shared" ca="1" si="159"/>
        <v>-0.289289971203063-1.45435889690291i</v>
      </c>
      <c r="EF155" s="223" t="str">
        <f t="shared" ca="1" si="160"/>
        <v>-1.48240486500418-0.0363909968435178i</v>
      </c>
      <c r="EG155" s="223" t="str">
        <f t="shared" ca="1" si="161"/>
        <v>-0.36030351747199+1.43841227182495i</v>
      </c>
      <c r="EH155" s="223" t="str">
        <f t="shared" ca="1" si="162"/>
        <v>1.3245189699826+0.666706822070656i</v>
      </c>
      <c r="EI155" s="223" t="str">
        <f t="shared" ca="1" si="163"/>
        <v>0.940711015340452-1.1462596887514i</v>
      </c>
      <c r="EJ155" s="223" t="str">
        <f t="shared" ca="1" si="164"/>
        <v>-0.912297069802465-1.16900066076506i</v>
      </c>
      <c r="EK155" s="223" t="str">
        <f t="shared" ca="1" si="165"/>
        <v>-1.34048185411036+0.634000699715834i</v>
      </c>
      <c r="EL155" s="223" t="str">
        <f t="shared" ca="1" si="166"/>
        <v>0.324894596514782+1.44682133990165i</v>
      </c>
      <c r="EM155" s="223" t="str">
        <f t="shared" ca="1" si="167"/>
        <v>1.48285147214389-5.53699775287754E-13i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-0.0205900030088407-0.0942586916677456i</v>
      </c>
      <c r="G156" s="229" t="str">
        <f t="shared" si="178"/>
        <v>-0.907842144554951+3.01733388000754i</v>
      </c>
      <c r="H156" s="229" t="str">
        <f t="shared" si="179"/>
        <v>0.00227699660043001-0.0152908666641437i</v>
      </c>
      <c r="I156" s="229" t="str">
        <f t="shared" si="174"/>
        <v>-0.0040009577108627+0.0218067391398876i</v>
      </c>
      <c r="J156" s="255" t="str">
        <f ca="1">IMPRODUCT(1/N_FFT2,BS100)</f>
        <v>0.00620403224331309-0.0000024417235540905i</v>
      </c>
      <c r="K156" s="254" t="str">
        <f t="shared" ca="1" si="175"/>
        <v>-0.0000247688246137285+0.000135299481978062i</v>
      </c>
      <c r="N156" s="246">
        <f t="shared" ca="1" si="176"/>
        <v>5.519233693318979</v>
      </c>
      <c r="O156" s="223">
        <f t="shared" ca="1" si="39"/>
        <v>-1.4807663066810213</v>
      </c>
      <c r="P156" s="223" t="str">
        <f t="shared" ca="1" si="40"/>
        <v>-0.28888317560104+1.4523137973098i</v>
      </c>
      <c r="Q156" s="223" t="str">
        <f t="shared" ca="1" si="41"/>
        <v>1.36804968317493+0.566664732771269i</v>
      </c>
      <c r="R156" s="223" t="str">
        <f t="shared" ca="1" si="42"/>
        <v>0.822669682050355-1.23121218692674i</v>
      </c>
      <c r="S156" s="223" t="str">
        <f t="shared" ca="1" si="43"/>
        <v>-1.04705989680671-1.04705989680671i</v>
      </c>
      <c r="T156" s="223" t="str">
        <f t="shared" ca="1" si="44"/>
        <v>-1.23121218692674+0.822669682050347i</v>
      </c>
      <c r="U156" s="223" t="str">
        <f t="shared" ca="1" si="45"/>
        <v>0.566664732771274+1.36804968317493i</v>
      </c>
      <c r="V156" s="223" t="str">
        <f t="shared" ca="1" si="46"/>
        <v>1.4523137973098-0.288883175601031i</v>
      </c>
      <c r="W156" s="223" t="str">
        <f t="shared" ca="1" si="47"/>
        <v>-3.61902154965191E-14-1.48076630668102i</v>
      </c>
      <c r="X156" s="223" t="str">
        <f t="shared" ca="1" si="48"/>
        <v>-1.4523137973098-0.288883175601049i</v>
      </c>
      <c r="Y156" s="223" t="str">
        <f t="shared" ca="1" si="49"/>
        <v>-0.566664732771333+1.3680496831749i</v>
      </c>
      <c r="Z156" s="223" t="str">
        <f t="shared" ca="1" si="50"/>
        <v>1.23121218692676+0.822669682050327i</v>
      </c>
      <c r="AA156" s="223" t="str">
        <f t="shared" ca="1" si="51"/>
        <v>1.04705989680672-1.04705989680669i</v>
      </c>
      <c r="AB156" s="223" t="str">
        <f t="shared" ca="1" si="52"/>
        <v>-0.822669682050416-1.2312121869267i</v>
      </c>
      <c r="AC156" s="223" t="str">
        <f t="shared" ca="1" si="53"/>
        <v>-1.36804968317492+0.566664732771291i</v>
      </c>
      <c r="AD156" s="223" t="str">
        <f t="shared" ca="1" si="54"/>
        <v>0.288883175601008+1.45231379730981i</v>
      </c>
      <c r="AE156" s="223" t="str">
        <f t="shared" ca="1" si="55"/>
        <v>1.48076630668102-7.23804309930382E-14i</v>
      </c>
      <c r="AF156" s="223" t="str">
        <f t="shared" ca="1" si="56"/>
        <v>0.288883175601015-1.45231379730981i</v>
      </c>
      <c r="AG156" s="223" t="str">
        <f t="shared" ca="1" si="57"/>
        <v>-1.36804968317492-0.566664732771299i</v>
      </c>
      <c r="AH156" s="223" t="str">
        <f t="shared" ca="1" si="58"/>
        <v>-0.822669682050294+1.23121218692678i</v>
      </c>
      <c r="AI156" s="223" t="str">
        <f t="shared" ca="1" si="59"/>
        <v>1.04705989680672+1.0470598968067i</v>
      </c>
      <c r="AJ156" s="223" t="str">
        <f t="shared" ca="1" si="60"/>
        <v>1.23121218692676-0.822669682050321i</v>
      </c>
      <c r="AK156" s="223" t="str">
        <f t="shared" ca="1" si="61"/>
        <v>-0.566664732771323-1.3680496831749i</v>
      </c>
      <c r="AL156" s="223" t="str">
        <f t="shared" ca="1" si="62"/>
        <v>-1.4523137973098+0.28888317560104i</v>
      </c>
      <c r="AM156" s="223" t="str">
        <f t="shared" ca="1" si="63"/>
        <v>-4.13604068267407E-14+1.48076630668102i</v>
      </c>
      <c r="AN156" s="223" t="str">
        <f t="shared" ca="1" si="64"/>
        <v>1.45231379730981+0.288883175600978i</v>
      </c>
      <c r="AO156" s="223" t="str">
        <f t="shared" ca="1" si="65"/>
        <v>0.566664732771263-1.36804968317493i</v>
      </c>
      <c r="AP156" s="223" t="str">
        <f t="shared" ca="1" si="66"/>
        <v>-1.23121218692671-0.822669682050393i</v>
      </c>
      <c r="AQ156" s="223" t="str">
        <f t="shared" ca="1" si="67"/>
        <v>-1.04705989680668+1.04705989680674i</v>
      </c>
      <c r="AR156" s="223" t="str">
        <f t="shared" ca="1" si="68"/>
        <v>-1.04705989680668+1.04705989680674i</v>
      </c>
      <c r="AS156" s="223" t="str">
        <f t="shared" ca="1" si="69"/>
        <v>1.36804968317495-0.566664732771223i</v>
      </c>
      <c r="AT156" s="223" t="str">
        <f t="shared" ca="1" si="70"/>
        <v>-0.288883175601079-1.45231379730979i</v>
      </c>
      <c r="AU156" s="223" t="str">
        <f t="shared" ca="1" si="71"/>
        <v>-1.48076630668102-1.30612993995005E-14i</v>
      </c>
      <c r="AV156" s="223" t="str">
        <f t="shared" ca="1" si="72"/>
        <v>-0.288883175601094+1.45231379730979i</v>
      </c>
      <c r="AW156" s="223" t="str">
        <f t="shared" ca="1" si="73"/>
        <v>1.36804968317494+0.566664732771237i</v>
      </c>
      <c r="AX156" s="223" t="str">
        <f t="shared" ca="1" si="74"/>
        <v>0.822669682050362-1.23121218692673i</v>
      </c>
      <c r="AY156" s="223" t="str">
        <f t="shared" ca="1" si="75"/>
        <v>-1.04705989680667-1.04705989680675i</v>
      </c>
      <c r="AZ156" s="223" t="str">
        <f t="shared" ca="1" si="76"/>
        <v>-1.23121218692672+0.82266968205038i</v>
      </c>
      <c r="BA156" s="223" t="str">
        <f t="shared" ca="1" si="77"/>
        <v>0.566664732771249+1.36804968317494i</v>
      </c>
      <c r="BB156" s="223" t="str">
        <f t="shared" ca="1" si="78"/>
        <v>1.45231379730982-0.288883175600962i</v>
      </c>
      <c r="BC156" s="223" t="str">
        <f t="shared" ca="1" si="79"/>
        <v>-2.57592854534449E-14-1.48076630668102i</v>
      </c>
      <c r="BD156" s="223" t="str">
        <f t="shared" ca="1" si="80"/>
        <v>-1.4523137973098-0.288883175601057i</v>
      </c>
      <c r="BE156" s="223" t="str">
        <f t="shared" ca="1" si="81"/>
        <v>-0.566664732771201+1.36804968317496i</v>
      </c>
      <c r="BF156" s="223" t="str">
        <f t="shared" ca="1" si="82"/>
        <v>1.23121218692675+0.82266968205033i</v>
      </c>
      <c r="BG156" s="223" t="str">
        <f t="shared" ca="1" si="83"/>
        <v>1.04705989680673-1.04705989680668i</v>
      </c>
      <c r="BH156" s="223" t="str">
        <f t="shared" ca="1" si="84"/>
        <v>-0.822669682050404-1.2312121869267i</v>
      </c>
      <c r="BI156" s="223" t="str">
        <f t="shared" ca="1" si="85"/>
        <v>-1.36804968317492+0.566664732771284i</v>
      </c>
      <c r="BJ156" s="223" t="str">
        <f t="shared" ca="1" si="86"/>
        <v>0.28888317560099+1.45231379730981i</v>
      </c>
      <c r="BK156" s="223" t="str">
        <f t="shared" ca="1" si="87"/>
        <v>1.48076630668102-6.45798703063902E-14i</v>
      </c>
      <c r="BL156" s="223" t="str">
        <f t="shared" ca="1" si="88"/>
        <v>0.288883175601029-1.4523137973098i</v>
      </c>
      <c r="BM156" s="223" t="str">
        <f t="shared" ca="1" si="89"/>
        <v>-1.36804968317491-0.566664732771302i</v>
      </c>
      <c r="BN156" s="223" t="str">
        <f t="shared" ca="1" si="90"/>
        <v>-0.822669682050306+1.23121218692677i</v>
      </c>
      <c r="BO156" s="223" t="str">
        <f t="shared" ca="1" si="91"/>
        <v>1.04705989680672+1.0470598968067i</v>
      </c>
      <c r="BP156" s="223" t="str">
        <f t="shared" ca="1" si="92"/>
        <v>1.23121218692677-0.822669682050315i</v>
      </c>
      <c r="BQ156" s="223" t="str">
        <f t="shared" ca="1" si="93"/>
        <v>-0.566664732771311-1.36804968317491i</v>
      </c>
      <c r="BR156" s="223" t="str">
        <f t="shared" ca="1" si="94"/>
        <v>-1.4523137973098+0.288883175601039i</v>
      </c>
      <c r="BS156" s="223" t="str">
        <f t="shared" ca="1" si="95"/>
        <v>-5.44217062262413E-14+1.48076630668102i</v>
      </c>
      <c r="BT156" s="223" t="str">
        <f t="shared" ca="1" si="96"/>
        <v>1.45231379730981+0.28888317560098i</v>
      </c>
      <c r="BU156" s="223" t="str">
        <f t="shared" ca="1" si="97"/>
        <v>0.566664732771275-1.36804968317492i</v>
      </c>
      <c r="BV156" s="223" t="str">
        <f t="shared" ca="1" si="98"/>
        <v>-1.2312121869267-0.822669682050405i</v>
      </c>
      <c r="BW156" s="223" t="str">
        <f t="shared" ca="1" si="99"/>
        <v>-1.04705989680668+1.04705989680674i</v>
      </c>
      <c r="BX156" s="223" t="str">
        <f t="shared" ca="1" si="100"/>
        <v>0.822669682050337+1.23121218692675i</v>
      </c>
      <c r="BY156" s="223" t="str">
        <f t="shared" ca="1" si="101"/>
        <v>1.36804968317495-0.56666473277122i</v>
      </c>
      <c r="BZ156" s="223" t="str">
        <f t="shared" ca="1" si="102"/>
        <v>-0.288883175601066-1.45231379730979i</v>
      </c>
      <c r="CA156" s="223" t="str">
        <f t="shared" ca="1" si="103"/>
        <v>-1.48076630668102-2.6122598799001E-14i</v>
      </c>
      <c r="CB156" s="223" t="str">
        <f t="shared" ca="1" si="104"/>
        <v>-0.288883175601097+1.45231379730979i</v>
      </c>
      <c r="CC156" s="223" t="str">
        <f t="shared" ca="1" si="105"/>
        <v>1.36804968317494+0.566664732771249i</v>
      </c>
      <c r="CD156" s="223" t="str">
        <f t="shared" ca="1" si="106"/>
        <v>0.822669682050364-1.23121218692673i</v>
      </c>
      <c r="CE156" s="223" t="str">
        <f t="shared" ca="1" si="107"/>
        <v>-1.04705989680676-1.04705989680666i</v>
      </c>
      <c r="CF156" s="223" t="str">
        <f t="shared" ca="1" si="108"/>
        <v>-1.23121218692672+0.822669682050379i</v>
      </c>
      <c r="CG156" s="223" t="str">
        <f t="shared" ca="1" si="109"/>
        <v>0.566664732771247+1.36804968317494i</v>
      </c>
      <c r="CH156" s="223" t="str">
        <f t="shared" ca="1" si="110"/>
        <v>1.45231379730979-0.288883175601094i</v>
      </c>
      <c r="CI156" s="223" t="str">
        <f t="shared" ca="1" si="111"/>
        <v>-2.32194634796494E-14-1.48076630668102i</v>
      </c>
      <c r="CJ156" s="223" t="str">
        <f t="shared" ca="1" si="112"/>
        <v>-1.45231379730979-0.288883175601069i</v>
      </c>
      <c r="CK156" s="223" t="str">
        <f t="shared" ca="1" si="113"/>
        <v>-0.566664732770659+1.36804968317518i</v>
      </c>
      <c r="CL156" s="223" t="str">
        <f t="shared" ca="1" si="114"/>
        <v>1.23121218692667+0.822669682050463i</v>
      </c>
      <c r="CM156" s="223" t="str">
        <f t="shared" ca="1" si="115"/>
        <v>1.04705989680631-1.04705989680711i</v>
      </c>
      <c r="CN156" s="223" t="str">
        <f t="shared" ca="1" si="116"/>
        <v>-0.822669682050158-1.23121218692687i</v>
      </c>
      <c r="CO156" s="223" t="str">
        <f t="shared" ca="1" si="117"/>
        <v>-1.36804968317476+0.566664732771681i</v>
      </c>
      <c r="CP156" s="223" t="str">
        <f t="shared" ca="1" si="118"/>
        <v>0.288883175600709+1.45231379730987i</v>
      </c>
      <c r="CQ156" s="223" t="str">
        <f t="shared" ca="1" si="119"/>
        <v>1.48076630668102-3.46119938826633E-13i</v>
      </c>
      <c r="CR156" s="223" t="str">
        <f t="shared" ca="1" si="120"/>
        <v>0.288883175601474-1.45231379730971i</v>
      </c>
      <c r="CS156" s="223" t="str">
        <f t="shared" ca="1" si="121"/>
        <v>-1.36804968317502-0.566664732771041i</v>
      </c>
      <c r="CT156" s="223" t="str">
        <f t="shared" ca="1" si="122"/>
        <v>-0.822669682050807+1.23121218692644i</v>
      </c>
      <c r="CU156" s="223" t="str">
        <f t="shared" ca="1" si="123"/>
        <v>1.04705989680681+1.0470598968066i</v>
      </c>
      <c r="CV156" s="223" t="str">
        <f t="shared" ca="1" si="124"/>
        <v>1.2312121869271-0.822669682049813i</v>
      </c>
      <c r="CW156" s="223" t="str">
        <f t="shared" ca="1" si="125"/>
        <v>-0.566664732771318-1.36804968317491i</v>
      </c>
      <c r="CX156" s="223" t="str">
        <f t="shared" ca="1" si="126"/>
        <v>-1.45231379730995+0.288883175600303i</v>
      </c>
      <c r="CY156" s="223" t="str">
        <f t="shared" ca="1" si="127"/>
        <v>-6.74830056257417E-14+1.48076630668102i</v>
      </c>
      <c r="CZ156" s="223" t="str">
        <f t="shared" ca="1" si="128"/>
        <v>1.45231379730992+0.288883175600415i</v>
      </c>
      <c r="DA156" s="223" t="str">
        <f t="shared" ca="1" si="129"/>
        <v>0.566664732771423-1.36804968317486i</v>
      </c>
      <c r="DB156" s="223" t="str">
        <f t="shared" ca="1" si="130"/>
        <v>-1.23121218692704-0.822669682049908i</v>
      </c>
      <c r="DC156" s="223" t="str">
        <f t="shared" ca="1" si="131"/>
        <v>-1.04705989680689+1.04705989680652i</v>
      </c>
      <c r="DD156" s="223" t="str">
        <f t="shared" ca="1" si="132"/>
        <v>0.822669682050712+1.2312121869265i</v>
      </c>
      <c r="DE156" s="223" t="str">
        <f t="shared" ca="1" si="133"/>
        <v>1.36804968317507-0.566664732770917i</v>
      </c>
      <c r="DF156" s="223" t="str">
        <f t="shared" ca="1" si="134"/>
        <v>-0.288883175601363-1.45231379730974i</v>
      </c>
      <c r="DG156" s="223" t="str">
        <f t="shared" ca="1" si="135"/>
        <v>-1.48076630668102-4.60042995226706E-13i</v>
      </c>
      <c r="DH156" s="223" t="str">
        <f t="shared" ca="1" si="136"/>
        <v>-0.288883175600821+1.45231379730984i</v>
      </c>
      <c r="DI156" s="223" t="str">
        <f t="shared" ca="1" si="137"/>
        <v>1.3680496831747+0.566664732771805i</v>
      </c>
      <c r="DJ156" s="223" t="str">
        <f t="shared" ca="1" si="138"/>
        <v>0.822669682050235-1.23121218692682i</v>
      </c>
      <c r="DK156" s="223" t="str">
        <f t="shared" ca="1" si="139"/>
        <v>-1.04705989680624-1.04705989680717i</v>
      </c>
      <c r="DL156" s="223" t="str">
        <f t="shared" ca="1" si="140"/>
        <v>-1.23121218692673+0.822669682050368i</v>
      </c>
      <c r="DM156" s="223" t="str">
        <f t="shared" ca="1" si="141"/>
        <v>0.566664732771915+1.36804968317466i</v>
      </c>
      <c r="DN156" s="223" t="str">
        <f t="shared" ca="1" si="142"/>
        <v>1.45231379730982-0.288883175600937i</v>
      </c>
      <c r="DO156" s="223" t="str">
        <f t="shared" ca="1" si="143"/>
        <v>-6.20403854771047E-13-1.48076630668102i</v>
      </c>
      <c r="DP156" s="223" t="str">
        <f t="shared" ca="1" si="144"/>
        <v>-1.45231379730977-0.288883175601206i</v>
      </c>
      <c r="DQ156" s="223" t="str">
        <f t="shared" ca="1" si="145"/>
        <v>-0.566664732770807+1.36804968317512i</v>
      </c>
      <c r="DR156" s="223" t="str">
        <f t="shared" ca="1" si="146"/>
        <v>1.23121218692658+0.822669682050596i</v>
      </c>
      <c r="DS156" s="223" t="str">
        <f t="shared" ca="1" si="147"/>
        <v>1.04705989680644-1.04705989680698i</v>
      </c>
      <c r="DT156" s="223" t="str">
        <f t="shared" ca="1" si="148"/>
        <v>-0.822669682050041-1.23121218692695i</v>
      </c>
      <c r="DU156" s="223" t="str">
        <f t="shared" ca="1" si="149"/>
        <v>-1.36804968317481+0.566664732771552i</v>
      </c>
      <c r="DV156" s="223" t="str">
        <f t="shared" ca="1" si="150"/>
        <v>0.288883175600552+1.4523137973099i</v>
      </c>
      <c r="DW156" s="223" t="str">
        <f t="shared" ca="1" si="151"/>
        <v>1.48076630668102-1.8575795546726E-13i</v>
      </c>
      <c r="DX156" s="223" t="str">
        <f t="shared" ca="1" si="152"/>
        <v>0.288883175601633-1.45231379730968i</v>
      </c>
      <c r="DY156" s="223" t="str">
        <f t="shared" ca="1" si="153"/>
        <v>-1.36804968317497-0.56666473277117i</v>
      </c>
      <c r="DZ156" s="223" t="str">
        <f t="shared" ca="1" si="154"/>
        <v>-0.822669682050922+1.23121218692636i</v>
      </c>
      <c r="EA156" s="223" t="str">
        <f t="shared" ca="1" si="155"/>
        <v>1.0470598968067+1.04705989680672i</v>
      </c>
      <c r="EB156" s="223" t="str">
        <f t="shared" ca="1" si="156"/>
        <v>1.23121218692637-0.822669682050904i</v>
      </c>
      <c r="EC156" s="223" t="str">
        <f t="shared" ca="1" si="157"/>
        <v>-0.566664732771151-1.36804968317498i</v>
      </c>
      <c r="ED156" s="223" t="str">
        <f t="shared" ca="1" si="158"/>
        <v>-1.45231379730969+0.288883175601612i</v>
      </c>
      <c r="EE156" s="223" t="str">
        <f t="shared" ca="1" si="159"/>
        <v>-2.06802034133704E-13+1.48076630668102i</v>
      </c>
      <c r="EF156" s="223" t="str">
        <f t="shared" ca="1" si="160"/>
        <v>1.45231379730989+0.288883175600572i</v>
      </c>
      <c r="EG156" s="223" t="str">
        <f t="shared" ca="1" si="161"/>
        <v>0.566664732771571-1.3680496831748i</v>
      </c>
      <c r="EH156" s="223" t="str">
        <f t="shared" ca="1" si="162"/>
        <v>-1.23121218692696-0.822669682050025i</v>
      </c>
      <c r="EI156" s="223" t="str">
        <f t="shared" ca="1" si="163"/>
        <v>-1.04705989680699+1.04705989680642i</v>
      </c>
      <c r="EJ156" s="223" t="str">
        <f t="shared" ca="1" si="164"/>
        <v>0.822669682050579+1.23121218692659i</v>
      </c>
      <c r="EK156" s="223" t="str">
        <f t="shared" ca="1" si="165"/>
        <v>1.36804968317513-0.566664732770788i</v>
      </c>
      <c r="EL156" s="223" t="str">
        <f t="shared" ca="1" si="166"/>
        <v>-0.288883175601185-1.45231379730977i</v>
      </c>
      <c r="EM156" s="223" t="str">
        <f t="shared" ca="1" si="167"/>
        <v>-1.48076630668102-6.41447933437488E-13i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-0.0205556617710981-0.092341659540018i</v>
      </c>
      <c r="G157" s="229" t="str">
        <f t="shared" si="178"/>
        <v>-0.863464748035075+2.97449079069388i</v>
      </c>
      <c r="H157" s="229" t="str">
        <f t="shared" si="179"/>
        <v>0.00226689308758895-0.0150226247503934i</v>
      </c>
      <c r="I157" s="229" t="str">
        <f t="shared" si="174"/>
        <v>-0.00375895144524559+0.0211321828843857i</v>
      </c>
      <c r="J157" s="255" t="str">
        <f ca="1">IMPRODUCT(1/N_FFT2,BT100)</f>
        <v>-0.00611359694584566-0.000179920084956151i</v>
      </c>
      <c r="K157" s="254" t="str">
        <f t="shared" ca="1" si="175"/>
        <v>0.0000267828182151032-0.000128517337877658i</v>
      </c>
      <c r="N157" s="246">
        <f t="shared" ca="1" si="176"/>
        <v>5.5219174727217268</v>
      </c>
      <c r="O157" s="223">
        <f t="shared" ca="1" si="39"/>
        <v>-1.4780825272782732</v>
      </c>
      <c r="P157" s="223" t="str">
        <f t="shared" ca="1" si="40"/>
        <v>-0.2526957806071+1.45632166773302i</v>
      </c>
      <c r="Q157" s="223" t="str">
        <f t="shared" ca="1" si="41"/>
        <v>1.39167983140958+0.497951005916378i</v>
      </c>
      <c r="R157" s="223" t="str">
        <f t="shared" ca="1" si="42"/>
        <v>0.728544205661897-1.28606037876991i</v>
      </c>
      <c r="S157" s="223" t="str">
        <f t="shared" ca="1" si="43"/>
        <v>-1.14257324451892-0.937685628744964i</v>
      </c>
      <c r="T157" s="223" t="str">
        <f t="shared" ca="1" si="44"/>
        <v>-1.11921716552177+0.965443366462649i</v>
      </c>
      <c r="U157" s="223" t="str">
        <f t="shared" ca="1" si="45"/>
        <v>0.759886283417815+1.26779367158808i</v>
      </c>
      <c r="V157" s="223" t="str">
        <f t="shared" ca="1" si="46"/>
        <v>1.37904035403408-0.531954565156536i</v>
      </c>
      <c r="W157" s="223" t="str">
        <f t="shared" ca="1" si="47"/>
        <v>-0.288359596213076-1.44968158597575i</v>
      </c>
      <c r="X157" s="223" t="str">
        <f t="shared" ca="1" si="48"/>
        <v>-1.47763735645559+0.0362739610775947i</v>
      </c>
      <c r="Y157" s="223" t="str">
        <f t="shared" ca="1" si="49"/>
        <v>-0.216879750511791+1.46208451577304i</v>
      </c>
      <c r="Z157" s="223" t="str">
        <f t="shared" ca="1" si="50"/>
        <v>1.40348101289292+0.463647499609773i</v>
      </c>
      <c r="AA157" s="223" t="str">
        <f t="shared" ca="1" si="51"/>
        <v>0.696763280118447-1.3035524112685i</v>
      </c>
      <c r="AB157" s="223" t="str">
        <f t="shared" ca="1" si="52"/>
        <v>-1.16524108011717-0.909363064266802i</v>
      </c>
      <c r="AC157" s="223" t="str">
        <f t="shared" ca="1" si="53"/>
        <v>-1.0951869119543+0.992619557196674i</v>
      </c>
      <c r="AD157" s="223" t="str">
        <f t="shared" ca="1" si="54"/>
        <v>0.790770634090617+1.24876329290432i</v>
      </c>
      <c r="AE157" s="223" t="str">
        <f t="shared" ca="1" si="55"/>
        <v>1.36557019431494-0.565637694857747i</v>
      </c>
      <c r="AF157" s="223" t="str">
        <f t="shared" ca="1" si="56"/>
        <v>-0.323849714780894-1.44216827023814i</v>
      </c>
      <c r="AG157" s="223" t="str">
        <f t="shared" ca="1" si="57"/>
        <v>-1.4763021121418+0.0725260720775591i</v>
      </c>
      <c r="AH157" s="223" t="str">
        <f t="shared" ca="1" si="58"/>
        <v>-0.180933080164284+1.46696665877163i</v>
      </c>
      <c r="AI157" s="223" t="str">
        <f t="shared" ca="1" si="59"/>
        <v>1.41443678989358+0.429064709386429i</v>
      </c>
      <c r="AJ157" s="223" t="str">
        <f t="shared" ca="1" si="60"/>
        <v>0.664562650428829-1.32025923253743i</v>
      </c>
      <c r="AK157" s="223" t="str">
        <f t="shared" ca="1" si="61"/>
        <v>-1.18720701805985-0.880492733482091i</v>
      </c>
      <c r="AL157" s="223" t="str">
        <f t="shared" ca="1" si="62"/>
        <v>-1.07049695874283+1.01919783102579i</v>
      </c>
      <c r="AM157" s="223" t="str">
        <f t="shared" ca="1" si="63"/>
        <v>0.821178654102173+1.22898070590725i</v>
      </c>
      <c r="AN157" s="223" t="str">
        <f t="shared" ca="1" si="64"/>
        <v>1.35127746617274-0.59898010556204i</v>
      </c>
      <c r="AO157" s="223" t="str">
        <f t="shared" ca="1" si="65"/>
        <v>-0.359144758389908-1.43378624626071i</v>
      </c>
      <c r="AP157" s="223" t="str">
        <f t="shared" ca="1" si="66"/>
        <v>-1.47407759863814+0.108734496083476i</v>
      </c>
      <c r="AQ157" s="223" t="str">
        <f t="shared" ca="1" si="67"/>
        <v>-0.144877422494952+1.47096515590837i</v>
      </c>
      <c r="AR157" s="223" t="str">
        <f t="shared" ca="1" si="68"/>
        <v>-0.144877422494952+1.47096515590837i</v>
      </c>
      <c r="AS157" s="223" t="str">
        <f t="shared" ca="1" si="69"/>
        <v>0.631961713048187-1.33617077901237i</v>
      </c>
      <c r="AT157" s="223" t="str">
        <f t="shared" ca="1" si="70"/>
        <v>-1.20845782688738-0.851092026798484i</v>
      </c>
      <c r="AU157" s="223" t="str">
        <f t="shared" ca="1" si="71"/>
        <v>-1.04516217819187+1.04516217819176i</v>
      </c>
      <c r="AV157" s="223" t="str">
        <f t="shared" ca="1" si="72"/>
        <v>0.851092026798473+1.20845782688739i</v>
      </c>
      <c r="AW157" s="223" t="str">
        <f t="shared" ca="1" si="73"/>
        <v>1.33617077901238-0.631961713048175i</v>
      </c>
      <c r="AX157" s="223" t="str">
        <f t="shared" ca="1" si="74"/>
        <v>-0.3942234666259-1.42454056306122i</v>
      </c>
      <c r="AY157" s="223" t="str">
        <f t="shared" ca="1" si="75"/>
        <v>-1.47096515590837+0.14487742249495i</v>
      </c>
      <c r="AZ157" s="223" t="str">
        <f t="shared" ca="1" si="76"/>
        <v>-0.108734496083489+1.47407759863814i</v>
      </c>
      <c r="BA157" s="223" t="str">
        <f t="shared" ca="1" si="77"/>
        <v>1.43378624626071+0.359144758389919i</v>
      </c>
      <c r="BB157" s="223" t="str">
        <f t="shared" ca="1" si="78"/>
        <v>0.598980105562042-1.35127746617274i</v>
      </c>
      <c r="BC157" s="223" t="str">
        <f t="shared" ca="1" si="79"/>
        <v>-1.22898070590724-0.821178654102185i</v>
      </c>
      <c r="BD157" s="223" t="str">
        <f t="shared" ca="1" si="80"/>
        <v>-1.0191978310258+1.07049695874283i</v>
      </c>
      <c r="BE157" s="223" t="str">
        <f t="shared" ca="1" si="81"/>
        <v>0.880492733482081+1.18720701805986i</v>
      </c>
      <c r="BF157" s="223" t="str">
        <f t="shared" ca="1" si="82"/>
        <v>1.32025923253744-0.664562650428817i</v>
      </c>
      <c r="BG157" s="223" t="str">
        <f t="shared" ca="1" si="83"/>
        <v>-0.429064709386421-1.41443678989359i</v>
      </c>
      <c r="BH157" s="223" t="str">
        <f t="shared" ca="1" si="84"/>
        <v>-1.46696665877163+0.18093308016427i</v>
      </c>
      <c r="BI157" s="223" t="str">
        <f t="shared" ca="1" si="85"/>
        <v>-0.0725260720775774+1.47630211214179i</v>
      </c>
      <c r="BJ157" s="223" t="str">
        <f t="shared" ca="1" si="86"/>
        <v>1.44216827023814+0.323849714780903i</v>
      </c>
      <c r="BK157" s="223" t="str">
        <f t="shared" ca="1" si="87"/>
        <v>0.565637694857759-1.36557019431493i</v>
      </c>
      <c r="BL157" s="223" t="str">
        <f t="shared" ca="1" si="88"/>
        <v>-1.24876329290431-0.790770634090633i</v>
      </c>
      <c r="BM157" s="223" t="str">
        <f t="shared" ca="1" si="89"/>
        <v>-0.992619557196676+1.0951869119543i</v>
      </c>
      <c r="BN157" s="223" t="str">
        <f t="shared" ca="1" si="90"/>
        <v>0.909363064266792+1.16524108011717i</v>
      </c>
      <c r="BO157" s="223" t="str">
        <f t="shared" ca="1" si="91"/>
        <v>1.30355241126844-0.696763280118561i</v>
      </c>
      <c r="BP157" s="223" t="str">
        <f t="shared" ca="1" si="92"/>
        <v>-0.463647499609772-1.40348101289292i</v>
      </c>
      <c r="BQ157" s="223" t="str">
        <f t="shared" ca="1" si="93"/>
        <v>-1.46208451577304+0.216879750511781i</v>
      </c>
      <c r="BR157" s="223" t="str">
        <f t="shared" ca="1" si="94"/>
        <v>-0.036273961077613+1.47763735645559i</v>
      </c>
      <c r="BS157" s="223" t="str">
        <f t="shared" ca="1" si="95"/>
        <v>1.44968158597575+0.288359596213077i</v>
      </c>
      <c r="BT157" s="223" t="str">
        <f t="shared" ca="1" si="96"/>
        <v>0.531954565156505-1.3790403540341i</v>
      </c>
      <c r="BU157" s="223" t="str">
        <f t="shared" ca="1" si="97"/>
        <v>-1.2677936715881-0.75988628341779i</v>
      </c>
      <c r="BV157" s="223" t="str">
        <f t="shared" ca="1" si="98"/>
        <v>-0.965443366462627+1.11921716552179i</v>
      </c>
      <c r="BW157" s="223" t="str">
        <f t="shared" ca="1" si="99"/>
        <v>0.93768562874498+1.1425732445189i</v>
      </c>
      <c r="BX157" s="223" t="str">
        <f t="shared" ca="1" si="100"/>
        <v>1.28606037876991-0.728544205661897i</v>
      </c>
      <c r="BY157" s="223" t="str">
        <f t="shared" ca="1" si="101"/>
        <v>-0.497951005916374-1.39167983140958i</v>
      </c>
      <c r="BZ157" s="223" t="str">
        <f t="shared" ca="1" si="102"/>
        <v>-1.45632166773302+0.252695780607094i</v>
      </c>
      <c r="CA157" s="223" t="str">
        <f t="shared" ca="1" si="103"/>
        <v>-1.30377870144752E-14+1.47808252727827i</v>
      </c>
      <c r="CB157" s="223" t="str">
        <f t="shared" ca="1" si="104"/>
        <v>1.45632166773302+0.252695780607119i</v>
      </c>
      <c r="CC157" s="223" t="str">
        <f t="shared" ca="1" si="105"/>
        <v>0.497951005916397-1.39167983140957i</v>
      </c>
      <c r="CD157" s="223" t="str">
        <f t="shared" ca="1" si="106"/>
        <v>-1.2860603787699-0.728544205661919i</v>
      </c>
      <c r="CE157" s="223" t="str">
        <f t="shared" ca="1" si="107"/>
        <v>-0.937685628745001+1.14257324451889i</v>
      </c>
      <c r="CF157" s="223" t="str">
        <f t="shared" ca="1" si="108"/>
        <v>0.965443366462624+1.1192171655218i</v>
      </c>
      <c r="CG157" s="223" t="str">
        <f t="shared" ca="1" si="109"/>
        <v>1.26779367158811-0.759886283417767i</v>
      </c>
      <c r="CH157" s="223" t="str">
        <f t="shared" ca="1" si="110"/>
        <v>-0.531954565156479-1.3790403540341i</v>
      </c>
      <c r="CI157" s="223" t="str">
        <f t="shared" ca="1" si="111"/>
        <v>-1.44968158597566+0.288359596213506i</v>
      </c>
      <c r="CJ157" s="223" t="str">
        <f t="shared" ca="1" si="112"/>
        <v>0.036273961076999+1.47763735645561i</v>
      </c>
      <c r="CK157" s="223" t="str">
        <f t="shared" ca="1" si="113"/>
        <v>1.46208451577301+0.216879750511952i</v>
      </c>
      <c r="CL157" s="223" t="str">
        <f t="shared" ca="1" si="114"/>
        <v>0.463647499609638-1.40348101289296i</v>
      </c>
      <c r="CM157" s="223" t="str">
        <f t="shared" ca="1" si="115"/>
        <v>-1.30355241126877-0.696763280117935i</v>
      </c>
      <c r="CN157" s="223" t="str">
        <f t="shared" ca="1" si="116"/>
        <v>-0.909363064267161+1.16524108011689i</v>
      </c>
      <c r="CO157" s="223" t="str">
        <f t="shared" ca="1" si="117"/>
        <v>0.992619557196671+1.09518691195431i</v>
      </c>
      <c r="CP157" s="223" t="str">
        <f t="shared" ca="1" si="118"/>
        <v>1.24876329290409-0.790770634090983i</v>
      </c>
      <c r="CQ157" s="223" t="str">
        <f t="shared" ca="1" si="119"/>
        <v>-0.565637694857192-1.36557019431517i</v>
      </c>
      <c r="CR157" s="223" t="str">
        <f t="shared" ca="1" si="120"/>
        <v>-1.44216827023817+0.323849714780733i</v>
      </c>
      <c r="CS157" s="223" t="str">
        <f t="shared" ca="1" si="121"/>
        <v>0.0725260720778451+1.47630211214178i</v>
      </c>
      <c r="CT157" s="223" t="str">
        <f t="shared" ca="1" si="122"/>
        <v>1.46696665877154+0.180933080165027i</v>
      </c>
      <c r="CU157" s="223" t="str">
        <f t="shared" ca="1" si="123"/>
        <v>0.429064709386727-1.41443678989349i</v>
      </c>
      <c r="CV157" s="223" t="str">
        <f t="shared" ca="1" si="124"/>
        <v>-1.3202592325375-0.664562650428699i</v>
      </c>
      <c r="CW157" s="223" t="str">
        <f t="shared" ca="1" si="125"/>
        <v>-0.880492733481628+1.18720701806019i</v>
      </c>
      <c r="CX157" s="223" t="str">
        <f t="shared" ca="1" si="126"/>
        <v>1.01919783102546+1.07049695874315i</v>
      </c>
      <c r="CY157" s="223" t="str">
        <f t="shared" ca="1" si="127"/>
        <v>1.22898070590725-0.821178654102172i</v>
      </c>
      <c r="CZ157" s="223" t="str">
        <f t="shared" ca="1" si="128"/>
        <v>-0.59898010556243-1.35127746617257i</v>
      </c>
      <c r="DA157" s="223" t="str">
        <f t="shared" ca="1" si="129"/>
        <v>-1.43378624626086+0.359144758389324i</v>
      </c>
      <c r="DB157" s="223" t="str">
        <f t="shared" ca="1" si="130"/>
        <v>0.108734496083327+1.47407759863816i</v>
      </c>
      <c r="DC157" s="223" t="str">
        <f t="shared" ca="1" si="131"/>
        <v>1.4709651559084+0.144877422494694i</v>
      </c>
      <c r="DD157" s="223" t="str">
        <f t="shared" ca="1" si="132"/>
        <v>0.394223466625217-1.42454056306141i</v>
      </c>
      <c r="DE157" s="223" t="str">
        <f t="shared" ca="1" si="133"/>
        <v>-1.33617077901224-0.631961713048455i</v>
      </c>
      <c r="DF157" s="223" t="str">
        <f t="shared" ca="1" si="134"/>
        <v>-0.851092026798382+1.20845782688745i</v>
      </c>
      <c r="DG157" s="223" t="str">
        <f t="shared" ca="1" si="135"/>
        <v>1.04516217819217+1.04516217819147i</v>
      </c>
      <c r="DH157" s="223" t="str">
        <f t="shared" ca="1" si="136"/>
        <v>1.20845782688773-0.85109202679799i</v>
      </c>
      <c r="DI157" s="223" t="str">
        <f t="shared" ca="1" si="137"/>
        <v>-0.63196171304802-1.33617077901245i</v>
      </c>
      <c r="DJ157" s="223" t="str">
        <f t="shared" ca="1" si="138"/>
        <v>-1.42454056306115+0.394223466626171i</v>
      </c>
      <c r="DK157" s="223" t="str">
        <f t="shared" ca="1" si="139"/>
        <v>0.144877422494216+1.47096515590845i</v>
      </c>
      <c r="DL157" s="223" t="str">
        <f t="shared" ca="1" si="140"/>
        <v>1.47407759863812+0.108734496083806i</v>
      </c>
      <c r="DM157" s="223" t="str">
        <f t="shared" ca="1" si="141"/>
        <v>0.359144758389789-1.43378624626074i</v>
      </c>
      <c r="DN157" s="223" t="str">
        <f t="shared" ca="1" si="142"/>
        <v>-1.35127746617297-0.598980105561507i</v>
      </c>
      <c r="DO157" s="223" t="str">
        <f t="shared" ca="1" si="143"/>
        <v>-0.821178654102571+1.22898070590698i</v>
      </c>
      <c r="DP157" s="223" t="str">
        <f t="shared" ca="1" si="144"/>
        <v>1.07049695874282+1.01919783102581i</v>
      </c>
      <c r="DQ157" s="223" t="str">
        <f t="shared" ca="1" si="145"/>
        <v>1.18720701805959-0.880492733482441i</v>
      </c>
      <c r="DR157" s="223" t="str">
        <f t="shared" ca="1" si="146"/>
        <v>-0.664562650428271-1.32025923253772i</v>
      </c>
      <c r="DS157" s="223" t="str">
        <f t="shared" ca="1" si="147"/>
        <v>-1.41443678989363+0.429064709386267i</v>
      </c>
      <c r="DT157" s="223" t="str">
        <f t="shared" ca="1" si="148"/>
        <v>0.18093308016457+1.46696665877159i</v>
      </c>
      <c r="DU157" s="223" t="str">
        <f t="shared" ca="1" si="149"/>
        <v>1.47630211214183+0.0725260720768561i</v>
      </c>
      <c r="DV157" s="223" t="str">
        <f t="shared" ca="1" si="150"/>
        <v>0.323849714781201-1.44216827023807i</v>
      </c>
      <c r="DW157" s="223" t="str">
        <f t="shared" ca="1" si="151"/>
        <v>-1.36557019431499-0.565637694857616i</v>
      </c>
      <c r="DX157" s="223" t="str">
        <f t="shared" ca="1" si="152"/>
        <v>-0.790770634090147+1.24876329290462i</v>
      </c>
      <c r="DY157" s="223" t="str">
        <f t="shared" ca="1" si="153"/>
        <v>1.095186911954+0.992619557197013i</v>
      </c>
      <c r="DZ157" s="223" t="str">
        <f t="shared" ca="1" si="154"/>
        <v>1.16524108011717-0.909363064266799i</v>
      </c>
      <c r="EA157" s="223" t="str">
        <f t="shared" ca="1" si="155"/>
        <v>-0.696763280118808-1.3035524112683i</v>
      </c>
      <c r="EB157" s="223" t="str">
        <f t="shared" ca="1" si="156"/>
        <v>-1.40348101289311+0.4636474996092i</v>
      </c>
      <c r="EC157" s="223" t="str">
        <f t="shared" ca="1" si="157"/>
        <v>0.216879750511498+1.46208451577308i</v>
      </c>
      <c r="ED157" s="223" t="str">
        <f t="shared" ca="1" si="158"/>
        <v>1.47763735645559+0.0362739610774789i</v>
      </c>
      <c r="EE157" s="223" t="str">
        <f t="shared" ca="1" si="159"/>
        <v>0.288359596212514-1.44968158597586i</v>
      </c>
      <c r="EF157" s="223" t="str">
        <f t="shared" ca="1" si="160"/>
        <v>-1.37904035403392-0.531954565156947i</v>
      </c>
      <c r="EG157" s="223" t="str">
        <f t="shared" ca="1" si="161"/>
        <v>-0.759886283417801+1.26779367158809i</v>
      </c>
      <c r="EH157" s="223" t="str">
        <f t="shared" ca="1" si="162"/>
        <v>1.11921716552207+0.965443366462303i</v>
      </c>
      <c r="EI157" s="223" t="str">
        <f t="shared" ca="1" si="163"/>
        <v>1.1425732445193-0.9376856287445i</v>
      </c>
      <c r="EJ157" s="223" t="str">
        <f t="shared" ca="1" si="164"/>
        <v>-0.728544205661758-1.28606037876999i</v>
      </c>
      <c r="EK157" s="223" t="str">
        <f t="shared" ca="1" si="165"/>
        <v>-1.39167983140948+0.497951005916657i</v>
      </c>
      <c r="EL157" s="223" t="str">
        <f t="shared" ca="1" si="166"/>
        <v>0.252695780607826+1.4563216677329i</v>
      </c>
      <c r="EM157" s="223" t="str">
        <f t="shared" ca="1" si="167"/>
        <v>1.47808252727827+3.20142998760173E-13i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-0.0205169533249393-0.090488484962853i</v>
      </c>
      <c r="G158" s="229" t="str">
        <f t="shared" si="178"/>
        <v>-0.821216582593267+2.93205682091965i</v>
      </c>
      <c r="H158" s="229" t="str">
        <f t="shared" si="179"/>
        <v>0.00225731140053688-0.0147636215133688i</v>
      </c>
      <c r="I158" s="229" t="str">
        <f t="shared" si="174"/>
        <v>-0.00354876087974214+0.0204969367848873i</v>
      </c>
      <c r="J158" s="255" t="str">
        <f ca="1">IMPRODUCT(1/N_FFT2,BU100)</f>
        <v>0.00548421491817867+2.37390389879691E-06i</v>
      </c>
      <c r="K158" s="254" t="str">
        <f t="shared" ca="1" si="175"/>
        <v>-0.0000195108251158777+0.000112401182075356i</v>
      </c>
      <c r="N158" s="246">
        <f t="shared" ca="1" si="176"/>
        <v>5.5254977881970921</v>
      </c>
      <c r="O158" s="223">
        <f t="shared" ca="1" si="39"/>
        <v>-1.4745022118029079</v>
      </c>
      <c r="P158" s="223" t="str">
        <f t="shared" ca="1" si="40"/>
        <v>-0.216354409123314+1.45854295180655i</v>
      </c>
      <c r="Q158" s="223" t="str">
        <f t="shared" ca="1" si="41"/>
        <v>1.41101064160056+0.428025398664197i</v>
      </c>
      <c r="R158" s="223" t="str">
        <f t="shared" ca="1" si="42"/>
        <v>0.630430930930557-1.33293421215666i</v>
      </c>
      <c r="S158" s="223" t="str">
        <f t="shared" ca="1" si="43"/>
        <v>-1.22600378238701-0.81918953739926i</v>
      </c>
      <c r="T158" s="223" t="str">
        <f t="shared" ca="1" si="44"/>
        <v>-0.990215164277983+1.09253407317374i</v>
      </c>
      <c r="U158" s="223" t="str">
        <f t="shared" ca="1" si="45"/>
        <v>0.935414300652205+1.13980562323013i</v>
      </c>
      <c r="V158" s="223" t="str">
        <f t="shared" ca="1" si="46"/>
        <v>1.26472273257204-0.758045633406843i</v>
      </c>
      <c r="W158" s="223" t="str">
        <f t="shared" ca="1" si="47"/>
        <v>-0.564267567442654-1.36226241412733i</v>
      </c>
      <c r="X158" s="223" t="str">
        <f t="shared" ca="1" si="48"/>
        <v>-1.43031322835329+0.358274812691667i</v>
      </c>
      <c r="Y158" s="223" t="str">
        <f t="shared" ca="1" si="49"/>
        <v>0.144526490210459+1.46740208063063i</v>
      </c>
      <c r="Z158" s="223" t="str">
        <f t="shared" ca="1" si="50"/>
        <v>1.47272610931322+0.0723503943238399i</v>
      </c>
      <c r="AA158" s="223" t="str">
        <f t="shared" ca="1" si="51"/>
        <v>0.287661111314125-1.4461700652583i</v>
      </c>
      <c r="AB158" s="223" t="str">
        <f t="shared" ca="1" si="52"/>
        <v>-1.38830880662228-0.496744833960753i</v>
      </c>
      <c r="AC158" s="223" t="str">
        <f t="shared" ca="1" si="53"/>
        <v>-0.695075531086672+1.30039485491763i</v>
      </c>
      <c r="AD158" s="223" t="str">
        <f t="shared" ca="1" si="54"/>
        <v>1.18433128170494+0.878359942043577i</v>
      </c>
      <c r="AE158" s="223" t="str">
        <f t="shared" ca="1" si="55"/>
        <v>1.0426305128404-1.0426305128404i</v>
      </c>
      <c r="AF158" s="223" t="str">
        <f t="shared" ca="1" si="56"/>
        <v>-0.878359942043577-1.18433128170494i</v>
      </c>
      <c r="AG158" s="223" t="str">
        <f t="shared" ca="1" si="57"/>
        <v>-1.3003948549177+0.695075531086538i</v>
      </c>
      <c r="AH158" s="223" t="str">
        <f t="shared" ca="1" si="58"/>
        <v>0.496744833960749+1.38830880662228i</v>
      </c>
      <c r="AI158" s="223" t="str">
        <f t="shared" ca="1" si="59"/>
        <v>1.4461700652583-0.287661111314121i</v>
      </c>
      <c r="AJ158" s="223" t="str">
        <f t="shared" ca="1" si="60"/>
        <v>-0.0723503943238373-1.47272610931322i</v>
      </c>
      <c r="AK158" s="223" t="str">
        <f t="shared" ca="1" si="61"/>
        <v>-1.46740208063062-0.144526490210607i</v>
      </c>
      <c r="AL158" s="223" t="str">
        <f t="shared" ca="1" si="62"/>
        <v>-0.358274812691667+1.43031322835329i</v>
      </c>
      <c r="AM158" s="223" t="str">
        <f t="shared" ca="1" si="63"/>
        <v>1.36226241412733+0.564267567442658i</v>
      </c>
      <c r="AN158" s="223" t="str">
        <f t="shared" ca="1" si="64"/>
        <v>0.758045633406818-1.26472273257205i</v>
      </c>
      <c r="AO158" s="223" t="str">
        <f t="shared" ca="1" si="65"/>
        <v>-1.13980562323017-0.935414300652152i</v>
      </c>
      <c r="AP158" s="223" t="str">
        <f t="shared" ca="1" si="66"/>
        <v>-1.09253407317376+0.990215164277952i</v>
      </c>
      <c r="AQ158" s="223" t="str">
        <f t="shared" ca="1" si="67"/>
        <v>0.819189537399258+1.22600378238701i</v>
      </c>
      <c r="AR158" s="223" t="str">
        <f t="shared" ca="1" si="68"/>
        <v>0.819189537399258+1.22600378238701i</v>
      </c>
      <c r="AS158" s="223" t="str">
        <f t="shared" ca="1" si="69"/>
        <v>-0.428025398664127-1.41101064160058i</v>
      </c>
      <c r="AT158" s="223" t="str">
        <f t="shared" ca="1" si="70"/>
        <v>-1.45854295180656+0.216354409123279i</v>
      </c>
      <c r="AU158" s="223" t="str">
        <f t="shared" ca="1" si="71"/>
        <v>-1.59865850137139E-19+1.47450221180291i</v>
      </c>
      <c r="AV158" s="223" t="str">
        <f t="shared" ca="1" si="72"/>
        <v>1.45854295180656+0.216354409123289i</v>
      </c>
      <c r="AW158" s="223" t="str">
        <f t="shared" ca="1" si="73"/>
        <v>0.428025398664127-1.41101064160058i</v>
      </c>
      <c r="AX158" s="223" t="str">
        <f t="shared" ca="1" si="74"/>
        <v>-1.33293421215665-0.630430930930587i</v>
      </c>
      <c r="AY158" s="223" t="str">
        <f t="shared" ca="1" si="75"/>
        <v>-0.819189537399267+1.226003782387i</v>
      </c>
      <c r="AZ158" s="223" t="str">
        <f t="shared" ca="1" si="76"/>
        <v>1.09253407317376+0.990215164277952i</v>
      </c>
      <c r="BA158" s="223" t="str">
        <f t="shared" ca="1" si="77"/>
        <v>1.13980562323017-0.935414300652145i</v>
      </c>
      <c r="BB158" s="223" t="str">
        <f t="shared" ca="1" si="78"/>
        <v>-0.758045633406818-1.26472273257205i</v>
      </c>
      <c r="BC158" s="223" t="str">
        <f t="shared" ca="1" si="79"/>
        <v>-1.36226241412733+0.564267567442649i</v>
      </c>
      <c r="BD158" s="223" t="str">
        <f t="shared" ca="1" si="80"/>
        <v>0.358274812691667+1.43031322835329i</v>
      </c>
      <c r="BE158" s="223" t="str">
        <f t="shared" ca="1" si="81"/>
        <v>1.46740208063062-0.144526490210602i</v>
      </c>
      <c r="BF158" s="223" t="str">
        <f t="shared" ca="1" si="82"/>
        <v>0.0723503943238477-1.47272610931322i</v>
      </c>
      <c r="BG158" s="223" t="str">
        <f t="shared" ca="1" si="83"/>
        <v>-1.4461700652583-0.287661111314125i</v>
      </c>
      <c r="BH158" s="223" t="str">
        <f t="shared" ca="1" si="84"/>
        <v>-0.496744833960749+1.38830880662228i</v>
      </c>
      <c r="BI158" s="223" t="str">
        <f t="shared" ca="1" si="85"/>
        <v>1.30039485491763+0.695075531086672i</v>
      </c>
      <c r="BJ158" s="223" t="str">
        <f t="shared" ca="1" si="86"/>
        <v>0.878359942043582-1.18433128170494i</v>
      </c>
      <c r="BK158" s="223" t="str">
        <f t="shared" ca="1" si="87"/>
        <v>-1.04263051284039-1.04263051284041i</v>
      </c>
      <c r="BL158" s="223" t="str">
        <f t="shared" ca="1" si="88"/>
        <v>-1.18433128170494+0.878359942043582i</v>
      </c>
      <c r="BM158" s="223" t="str">
        <f t="shared" ca="1" si="89"/>
        <v>0.695075531086544+1.3003948549177i</v>
      </c>
      <c r="BN158" s="223" t="str">
        <f t="shared" ca="1" si="90"/>
        <v>1.38830880662228-0.496744833960749i</v>
      </c>
      <c r="BO158" s="223" t="str">
        <f t="shared" ca="1" si="91"/>
        <v>-0.287661111314115-1.4461700652583i</v>
      </c>
      <c r="BP158" s="223" t="str">
        <f t="shared" ca="1" si="92"/>
        <v>-1.47272610931322+0.0723503943238268i</v>
      </c>
      <c r="BQ158" s="223" t="str">
        <f t="shared" ca="1" si="93"/>
        <v>-0.144526490210602+1.46740208063062i</v>
      </c>
      <c r="BR158" s="223" t="str">
        <f t="shared" ca="1" si="94"/>
        <v>1.43031322835329+0.358274812691667i</v>
      </c>
      <c r="BS158" s="223" t="str">
        <f t="shared" ca="1" si="95"/>
        <v>0.564267567442658-1.36226241412733i</v>
      </c>
      <c r="BT158" s="223" t="str">
        <f t="shared" ca="1" si="96"/>
        <v>-1.26472273257205-0.758045633406827i</v>
      </c>
      <c r="BU158" s="223" t="str">
        <f t="shared" ca="1" si="97"/>
        <v>-0.935414300652161+1.13980562323016i</v>
      </c>
      <c r="BV158" s="223" t="str">
        <f t="shared" ca="1" si="98"/>
        <v>0.990215164277952+1.09253407317376i</v>
      </c>
      <c r="BW158" s="223" t="str">
        <f t="shared" ca="1" si="99"/>
        <v>1.22600378238701-0.819189537399258i</v>
      </c>
      <c r="BX158" s="223" t="str">
        <f t="shared" ca="1" si="100"/>
        <v>-0.630430930930576-1.33293421215665i</v>
      </c>
      <c r="BY158" s="223" t="str">
        <f t="shared" ca="1" si="101"/>
        <v>-1.41101064160054+0.428025398664256i</v>
      </c>
      <c r="BZ158" s="223" t="str">
        <f t="shared" ca="1" si="102"/>
        <v>0.216354409123289+1.45854295180656i</v>
      </c>
      <c r="CA158" s="223" t="str">
        <f t="shared" ca="1" si="103"/>
        <v>1.47450221180291+3.19731700274279E-19i</v>
      </c>
      <c r="CB158" s="223" t="str">
        <f t="shared" ca="1" si="104"/>
        <v>0.216354409123289-1.45854295180656i</v>
      </c>
      <c r="CC158" s="223" t="str">
        <f t="shared" ca="1" si="105"/>
        <v>-1.41101064160058-0.428025398664137i</v>
      </c>
      <c r="CD158" s="223" t="str">
        <f t="shared" ca="1" si="106"/>
        <v>-0.630430930930595+1.33293421215664i</v>
      </c>
      <c r="CE158" s="223" t="str">
        <f t="shared" ca="1" si="107"/>
        <v>1.22600378238701+0.819189537399258i</v>
      </c>
      <c r="CF158" s="223" t="str">
        <f t="shared" ca="1" si="108"/>
        <v>0.990215164277952-1.09253407317376i</v>
      </c>
      <c r="CG158" s="223" t="str">
        <f t="shared" ca="1" si="109"/>
        <v>-0.935414300652145-1.13980562323017i</v>
      </c>
      <c r="CH158" s="223" t="str">
        <f t="shared" ca="1" si="110"/>
        <v>-1.26472273257214+0.758045633406684i</v>
      </c>
      <c r="CI158" s="223" t="str">
        <f t="shared" ca="1" si="111"/>
        <v>0.564267567442639+1.36226241412733i</v>
      </c>
      <c r="CJ158" s="223" t="str">
        <f t="shared" ca="1" si="112"/>
        <v>1.43031322835326-0.35827481269181i</v>
      </c>
      <c r="CK158" s="223" t="str">
        <f t="shared" ca="1" si="113"/>
        <v>-0.144526490210894-1.46740208063059i</v>
      </c>
      <c r="CL158" s="223" t="str">
        <f t="shared" ca="1" si="114"/>
        <v>-1.47272610931325-0.0723503943232617i</v>
      </c>
      <c r="CM158" s="223" t="str">
        <f t="shared" ca="1" si="115"/>
        <v>-0.287661111314855+1.44617006525815i</v>
      </c>
      <c r="CN158" s="223" t="str">
        <f t="shared" ca="1" si="116"/>
        <v>1.38830880662207+0.496744833961321i</v>
      </c>
      <c r="CO158" s="223" t="str">
        <f t="shared" ca="1" si="117"/>
        <v>0.695075531086932-1.30039485491749i</v>
      </c>
      <c r="CP158" s="223" t="str">
        <f t="shared" ca="1" si="118"/>
        <v>-1.18433128170485-0.878359942043698i</v>
      </c>
      <c r="CQ158" s="223" t="str">
        <f t="shared" ca="1" si="119"/>
        <v>-1.04263051284041+1.04263051284039i</v>
      </c>
      <c r="CR158" s="223" t="str">
        <f t="shared" ca="1" si="120"/>
        <v>0.878359942043682+1.18433128170486i</v>
      </c>
      <c r="CS158" s="223" t="str">
        <f t="shared" ca="1" si="121"/>
        <v>1.30039485491749-0.695075531086932i</v>
      </c>
      <c r="CT158" s="223" t="str">
        <f t="shared" ca="1" si="122"/>
        <v>-0.4967448339613-1.38830880662208i</v>
      </c>
      <c r="CU158" s="223" t="str">
        <f t="shared" ca="1" si="123"/>
        <v>-1.44617006525816+0.287661111314834i</v>
      </c>
      <c r="CV158" s="223" t="str">
        <f t="shared" ca="1" si="124"/>
        <v>0.0723503943232408+1.47272610931325i</v>
      </c>
      <c r="CW158" s="223" t="str">
        <f t="shared" ca="1" si="125"/>
        <v>1.46740208063059+0.144526490210915i</v>
      </c>
      <c r="CX158" s="223" t="str">
        <f t="shared" ca="1" si="126"/>
        <v>0.35827481269181-1.43031322835326i</v>
      </c>
      <c r="CY158" s="223" t="str">
        <f t="shared" ca="1" si="127"/>
        <v>-1.36226241412733-0.564267567442658i</v>
      </c>
      <c r="CZ158" s="223" t="str">
        <f t="shared" ca="1" si="128"/>
        <v>-0.758045633406701+1.26472273257212i</v>
      </c>
      <c r="DA158" s="223" t="str">
        <f t="shared" ca="1" si="129"/>
        <v>1.13980562323036+0.935414300651918i</v>
      </c>
      <c r="DB158" s="223" t="str">
        <f t="shared" ca="1" si="130"/>
        <v>1.09253407317337-0.990215164278387i</v>
      </c>
      <c r="DC158" s="223" t="str">
        <f t="shared" ca="1" si="131"/>
        <v>-0.819189537398648-1.22600378238742i</v>
      </c>
      <c r="DD158" s="223" t="str">
        <f t="shared" ca="1" si="132"/>
        <v>-1.3329342121569+0.630430930930045i</v>
      </c>
      <c r="DE158" s="223" t="str">
        <f t="shared" ca="1" si="133"/>
        <v>0.428025398663836+1.41101064160067i</v>
      </c>
      <c r="DF158" s="223" t="str">
        <f t="shared" ca="1" si="134"/>
        <v>1.45854295180658-0.216354409123124i</v>
      </c>
      <c r="DG158" s="223" t="str">
        <f t="shared" ca="1" si="135"/>
        <v>2.09544163067255E-14-1.47450221180291i</v>
      </c>
      <c r="DH158" s="223" t="str">
        <f t="shared" ca="1" si="136"/>
        <v>-1.45854295180657-0.216354409123165i</v>
      </c>
      <c r="DI158" s="223" t="str">
        <f t="shared" ca="1" si="137"/>
        <v>-0.428025398663836+1.41101064160067i</v>
      </c>
      <c r="DJ158" s="223" t="str">
        <f t="shared" ca="1" si="138"/>
        <v>1.3329342121569+0.630430930930045i</v>
      </c>
      <c r="DK158" s="223" t="str">
        <f t="shared" ca="1" si="139"/>
        <v>0.819189537399868-1.2260037823866i</v>
      </c>
      <c r="DL158" s="223" t="str">
        <f t="shared" ca="1" si="140"/>
        <v>-1.09253407317337-0.990215164278387i</v>
      </c>
      <c r="DM158" s="223" t="str">
        <f t="shared" ca="1" si="141"/>
        <v>-1.13980562323036+0.935414300651918i</v>
      </c>
      <c r="DN158" s="223" t="str">
        <f t="shared" ca="1" si="142"/>
        <v>0.758045633406684+1.26472273257214i</v>
      </c>
      <c r="DO158" s="223" t="str">
        <f t="shared" ca="1" si="143"/>
        <v>1.36226241412733-0.564267567442639i</v>
      </c>
      <c r="DP158" s="223" t="str">
        <f t="shared" ca="1" si="144"/>
        <v>-0.358274812691789-1.43031322835326i</v>
      </c>
      <c r="DQ158" s="223" t="str">
        <f t="shared" ca="1" si="145"/>
        <v>-1.46740208063059+0.144526490210873i</v>
      </c>
      <c r="DR158" s="223" t="str">
        <f t="shared" ca="1" si="146"/>
        <v>-0.0723503943232408+1.47272610931325i</v>
      </c>
      <c r="DS158" s="223" t="str">
        <f t="shared" ca="1" si="147"/>
        <v>1.44617006525815+0.287661111314876i</v>
      </c>
      <c r="DT158" s="223" t="str">
        <f t="shared" ca="1" si="148"/>
        <v>0.4967448339613-1.38830880662208i</v>
      </c>
      <c r="DU158" s="223" t="str">
        <f t="shared" ca="1" si="149"/>
        <v>-1.30039485491749-0.695075531086932i</v>
      </c>
      <c r="DV158" s="223" t="str">
        <f t="shared" ca="1" si="150"/>
        <v>-0.878359942043698+1.18433128170485i</v>
      </c>
      <c r="DW158" s="223" t="str">
        <f t="shared" ca="1" si="151"/>
        <v>1.04263051284039+1.04263051284041i</v>
      </c>
      <c r="DX158" s="223" t="str">
        <f t="shared" ca="1" si="152"/>
        <v>1.18433128170486-0.878359942043682i</v>
      </c>
      <c r="DY158" s="223" t="str">
        <f t="shared" ca="1" si="153"/>
        <v>-0.695075531086913-1.3003948549175i</v>
      </c>
      <c r="DZ158" s="223" t="str">
        <f t="shared" ca="1" si="154"/>
        <v>-1.38830880662209+0.496744833961281i</v>
      </c>
      <c r="EA158" s="223" t="str">
        <f t="shared" ca="1" si="155"/>
        <v>0.287661111314855+1.44617006525815i</v>
      </c>
      <c r="EB158" s="223" t="str">
        <f t="shared" ca="1" si="156"/>
        <v>1.47272610931325-0.0723503943232199i</v>
      </c>
      <c r="EC158" s="223" t="str">
        <f t="shared" ca="1" si="157"/>
        <v>0.144526490210894-1.46740208063059i</v>
      </c>
      <c r="ED158" s="223" t="str">
        <f t="shared" ca="1" si="158"/>
        <v>-1.43031322835326-0.35827481269181i</v>
      </c>
      <c r="EE158" s="223" t="str">
        <f t="shared" ca="1" si="159"/>
        <v>-0.564267567442658+1.36226241412733i</v>
      </c>
      <c r="EF158" s="223" t="str">
        <f t="shared" ca="1" si="160"/>
        <v>1.26472273257212+0.758045633406701i</v>
      </c>
      <c r="EG158" s="223" t="str">
        <f t="shared" ca="1" si="161"/>
        <v>0.935414300651934-1.13980562323035i</v>
      </c>
      <c r="EH158" s="223" t="str">
        <f t="shared" ca="1" si="162"/>
        <v>-0.990215164278371-1.09253407317338i</v>
      </c>
      <c r="EI158" s="223" t="str">
        <f t="shared" ca="1" si="163"/>
        <v>-1.22600378238662+0.819189537399851i</v>
      </c>
      <c r="EJ158" s="223" t="str">
        <f t="shared" ca="1" si="164"/>
        <v>0.630430930930028+1.33293421215691i</v>
      </c>
      <c r="EK158" s="223" t="str">
        <f t="shared" ca="1" si="165"/>
        <v>1.41101064160068-0.428025398663816i</v>
      </c>
      <c r="EL158" s="223" t="str">
        <f t="shared" ca="1" si="166"/>
        <v>-0.216354409123144-1.45854295180658i</v>
      </c>
      <c r="EM158" s="223" t="str">
        <f t="shared" ca="1" si="167"/>
        <v>-1.47450221180291-6.39463400548558E-19i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-0.0204741498503195-0.0886960165410901i</v>
      </c>
      <c r="G159" s="229" t="str">
        <f t="shared" si="178"/>
        <v>-0.781000217278892+2.89007470329432i</v>
      </c>
      <c r="H159" s="229" t="str">
        <f t="shared" si="179"/>
        <v>0.00224821649621788-0.0145133878848995i</v>
      </c>
      <c r="I159" s="229" t="str">
        <f t="shared" si="174"/>
        <v>-0.00336578299967757+0.0198982546227411i</v>
      </c>
      <c r="J159" s="255" t="str">
        <f ca="1">IMPRODUCT(1/N_FFT2,BV100)</f>
        <v>0.0171851342537689+0.000179921128980268i</v>
      </c>
      <c r="K159" s="254" t="str">
        <f t="shared" ca="1" si="175"/>
        <v>-0.0000614215491549725+0.000341348601630279i</v>
      </c>
      <c r="N159" s="246">
        <f t="shared" ca="1" si="176"/>
        <v>5.5305091643311837</v>
      </c>
      <c r="O159" s="223">
        <f t="shared" ca="1" si="39"/>
        <v>-1.4694908356688168</v>
      </c>
      <c r="P159" s="223" t="str">
        <f t="shared" ca="1" si="40"/>
        <v>-0.179881365393274+1.45843958068166i</v>
      </c>
      <c r="Q159" s="223" t="str">
        <f t="shared" ca="1" si="41"/>
        <v>1.42545203688172+0.357057147617007i</v>
      </c>
      <c r="R159" s="223" t="str">
        <f t="shared" ca="1" si="42"/>
        <v>0.528862457990854-1.37102436763265i</v>
      </c>
      <c r="S159" s="223" t="str">
        <f t="shared" ca="1" si="43"/>
        <v>-1.29597521574136-0.692713184729991i</v>
      </c>
      <c r="T159" s="223" t="str">
        <f t="shared" ca="1" si="44"/>
        <v>-0.846144860391555+1.20143339030826i</v>
      </c>
      <c r="U159" s="223" t="str">
        <f t="shared" ca="1" si="45"/>
        <v>1.08882088838761+0.986849729759023i</v>
      </c>
      <c r="V159" s="223" t="str">
        <f t="shared" ca="1" si="46"/>
        <v>1.11271146062865-0.959831506828302i</v>
      </c>
      <c r="W159" s="223" t="str">
        <f t="shared" ca="1" si="47"/>
        <v>-0.81640536599274-1.22183697541566i</v>
      </c>
      <c r="X159" s="223" t="str">
        <f t="shared" ca="1" si="48"/>
        <v>-1.3125849248035+0.660699728540305i</v>
      </c>
      <c r="Y159" s="223" t="str">
        <f t="shared" ca="1" si="49"/>
        <v>0.495056552189743+1.38359037516479i</v>
      </c>
      <c r="Z159" s="223" t="str">
        <f t="shared" ca="1" si="50"/>
        <v>1.43378533843416-0.321967264494194i</v>
      </c>
      <c r="AA159" s="223" t="str">
        <f t="shared" ca="1" si="51"/>
        <v>-0.144035289452687-1.46241483564238i</v>
      </c>
      <c r="AB159" s="223" t="str">
        <f t="shared" ca="1" si="52"/>
        <v>-1.46904825250301-0.0360631104104578i</v>
      </c>
      <c r="AC159" s="223" t="str">
        <f t="shared" ca="1" si="53"/>
        <v>-0.215619087525543+1.4535858162521i</v>
      </c>
      <c r="AD159" s="223" t="str">
        <f t="shared" ca="1" si="54"/>
        <v>1.41626009632335+0.391931952865294i</v>
      </c>
      <c r="AE159" s="223" t="str">
        <f t="shared" ca="1" si="55"/>
        <v>0.562349796822822-1.35763250628731i</v>
      </c>
      <c r="AF159" s="223" t="str">
        <f t="shared" ca="1" si="56"/>
        <v>-1.27858485966893-0.724309376399356i</v>
      </c>
      <c r="AG159" s="223" t="str">
        <f t="shared" ca="1" si="57"/>
        <v>-0.875374668765939+1.18030610665097i</v>
      </c>
      <c r="AH159" s="223" t="str">
        <f t="shared" ca="1" si="58"/>
        <v>1.06427445115709+1.01327351131316i</v>
      </c>
      <c r="AI159" s="223" t="str">
        <f t="shared" ca="1" si="59"/>
        <v>1.13593177709275-0.932235117288313i</v>
      </c>
      <c r="AJ159" s="223" t="str">
        <f t="shared" ca="1" si="60"/>
        <v>-0.78617409952878-1.24150457161653i</v>
      </c>
      <c r="AK159" s="223" t="str">
        <f t="shared" ca="1" si="61"/>
        <v>-1.32840398178763+0.628288291539327i</v>
      </c>
      <c r="AL159" s="223" t="str">
        <f t="shared" ca="1" si="62"/>
        <v>0.460952442832755+1.39532295959077i</v>
      </c>
      <c r="AM159" s="223" t="str">
        <f t="shared" ca="1" si="63"/>
        <v>1.44125498131141-0.286683440330402i</v>
      </c>
      <c r="AN159" s="223" t="str">
        <f t="shared" ca="1" si="64"/>
        <v>-0.108102452039642-1.46550918658931i</v>
      </c>
      <c r="AO159" s="223" t="str">
        <f t="shared" ca="1" si="65"/>
        <v>-1.46772076960116-0.0721044977516908i</v>
      </c>
      <c r="AP159" s="223" t="str">
        <f t="shared" ca="1" si="66"/>
        <v>-0.251226928781931+1.44785646607992i</v>
      </c>
      <c r="AQ159" s="223" t="str">
        <f t="shared" ca="1" si="67"/>
        <v>1.40621505364033+0.426570672960474i</v>
      </c>
      <c r="AR159" s="223" t="str">
        <f t="shared" ca="1" si="68"/>
        <v>1.40621505364033+0.426570672960474i</v>
      </c>
      <c r="AS159" s="223" t="str">
        <f t="shared" ca="1" si="69"/>
        <v>-1.26042433188638-0.755469271184078i</v>
      </c>
      <c r="AT159" s="223" t="str">
        <f t="shared" ca="1" si="70"/>
        <v>-0.904077184172187+1.15846785072954i</v>
      </c>
      <c r="AU159" s="223" t="str">
        <f t="shared" ca="1" si="71"/>
        <v>1.03908693479285+1.03908693479296i</v>
      </c>
      <c r="AV159" s="223" t="str">
        <f t="shared" ca="1" si="72"/>
        <v>1.15846785072954-0.90407718417219i</v>
      </c>
      <c r="AW159" s="223" t="str">
        <f t="shared" ca="1" si="73"/>
        <v>-0.75546927118408-1.26042433188638i</v>
      </c>
      <c r="AX159" s="223" t="str">
        <f t="shared" ca="1" si="74"/>
        <v>-1.34342285788536+0.59549839716474i</v>
      </c>
      <c r="AY159" s="223" t="str">
        <f t="shared" ca="1" si="75"/>
        <v>0.426570672960467+1.40621505364034i</v>
      </c>
      <c r="AZ159" s="223" t="str">
        <f t="shared" ca="1" si="76"/>
        <v>1.44785646607992-0.251226928781932i</v>
      </c>
      <c r="BA159" s="223" t="str">
        <f t="shared" ca="1" si="77"/>
        <v>-0.0721044977516934-1.46772076960116i</v>
      </c>
      <c r="BB159" s="223" t="str">
        <f t="shared" ca="1" si="78"/>
        <v>-1.46550918658931-0.108102452039639i</v>
      </c>
      <c r="BC159" s="223" t="str">
        <f t="shared" ca="1" si="79"/>
        <v>-0.286683440330399+1.44125498131141i</v>
      </c>
      <c r="BD159" s="223" t="str">
        <f t="shared" ca="1" si="80"/>
        <v>1.39532295959077+0.460952442832762i</v>
      </c>
      <c r="BE159" s="223" t="str">
        <f t="shared" ca="1" si="81"/>
        <v>0.628288291539326-1.32840398178763i</v>
      </c>
      <c r="BF159" s="223" t="str">
        <f t="shared" ca="1" si="82"/>
        <v>-1.24150457161653-0.786174099528777i</v>
      </c>
      <c r="BG159" s="223" t="str">
        <f t="shared" ca="1" si="83"/>
        <v>-0.932235117288314+1.13593177709274i</v>
      </c>
      <c r="BH159" s="223" t="str">
        <f t="shared" ca="1" si="84"/>
        <v>1.01327351131316+1.0642744511571i</v>
      </c>
      <c r="BI159" s="223" t="str">
        <f t="shared" ca="1" si="85"/>
        <v>1.18030610665097-0.875374668765932i</v>
      </c>
      <c r="BJ159" s="223" t="str">
        <f t="shared" ca="1" si="86"/>
        <v>-0.724309376399349-1.27858485966893i</v>
      </c>
      <c r="BK159" s="223" t="str">
        <f t="shared" ca="1" si="87"/>
        <v>-1.35763250628731+0.56234979682283i</v>
      </c>
      <c r="BL159" s="223" t="str">
        <f t="shared" ca="1" si="88"/>
        <v>0.391931952865302+1.41626009632335i</v>
      </c>
      <c r="BM159" s="223" t="str">
        <f t="shared" ca="1" si="89"/>
        <v>1.4535858162521-0.215619087525546i</v>
      </c>
      <c r="BN159" s="223" t="str">
        <f t="shared" ca="1" si="90"/>
        <v>-0.0360631104104603-1.46904825250301i</v>
      </c>
      <c r="BO159" s="223" t="str">
        <f t="shared" ca="1" si="91"/>
        <v>-1.46241483564238-0.14403528945269i</v>
      </c>
      <c r="BP159" s="223" t="str">
        <f t="shared" ca="1" si="92"/>
        <v>-0.321967264494197+1.43378533843416i</v>
      </c>
      <c r="BQ159" s="223" t="str">
        <f t="shared" ca="1" si="93"/>
        <v>1.38359037516479+0.495056552189748i</v>
      </c>
      <c r="BR159" s="223" t="str">
        <f t="shared" ca="1" si="94"/>
        <v>0.660699728540312-1.3125849248035i</v>
      </c>
      <c r="BS159" s="223" t="str">
        <f t="shared" ca="1" si="95"/>
        <v>-1.22183697541566-0.816405365992749i</v>
      </c>
      <c r="BT159" s="223" t="str">
        <f t="shared" ca="1" si="96"/>
        <v>-0.959831506828296+1.11271146062866i</v>
      </c>
      <c r="BU159" s="223" t="str">
        <f t="shared" ca="1" si="97"/>
        <v>0.986849729758997+1.08882088838763i</v>
      </c>
      <c r="BV159" s="223" t="str">
        <f t="shared" ca="1" si="98"/>
        <v>1.20143339030823-0.846144860391594i</v>
      </c>
      <c r="BW159" s="223" t="str">
        <f t="shared" ca="1" si="99"/>
        <v>-0.692713184729966-1.29597521574138i</v>
      </c>
      <c r="BX159" s="223" t="str">
        <f t="shared" ca="1" si="100"/>
        <v>-1.37102436763263+0.528862457990907i</v>
      </c>
      <c r="BY159" s="223" t="str">
        <f t="shared" ca="1" si="101"/>
        <v>0.357057147616991+1.42545203688172i</v>
      </c>
      <c r="BZ159" s="223" t="str">
        <f t="shared" ca="1" si="102"/>
        <v>1.45843958068165-0.17988136539334i</v>
      </c>
      <c r="CA159" s="223" t="str">
        <f t="shared" ca="1" si="103"/>
        <v>7.92135615550128E-15-1.46949083566882i</v>
      </c>
      <c r="CB159" s="223" t="str">
        <f t="shared" ca="1" si="104"/>
        <v>-1.45843958068165-0.179881365393356i</v>
      </c>
      <c r="CC159" s="223" t="str">
        <f t="shared" ca="1" si="105"/>
        <v>-0.357057147616985+1.42545203688173i</v>
      </c>
      <c r="CD159" s="223" t="str">
        <f t="shared" ca="1" si="106"/>
        <v>1.37102436763263+0.528862457990903i</v>
      </c>
      <c r="CE159" s="223" t="str">
        <f t="shared" ca="1" si="107"/>
        <v>0.692713184729961-1.29597521574138i</v>
      </c>
      <c r="CF159" s="223" t="str">
        <f t="shared" ca="1" si="108"/>
        <v>-1.20143339030823-0.84614486039159i</v>
      </c>
      <c r="CG159" s="223" t="str">
        <f t="shared" ca="1" si="109"/>
        <v>-0.98684972975921+1.08882088838744i</v>
      </c>
      <c r="CH159" s="223" t="str">
        <f t="shared" ca="1" si="110"/>
        <v>0.959831506828079+1.11271146062884i</v>
      </c>
      <c r="CI159" s="223" t="str">
        <f t="shared" ca="1" si="111"/>
        <v>1.22183697541591-0.816405365992371i</v>
      </c>
      <c r="CJ159" s="223" t="str">
        <f t="shared" ca="1" si="112"/>
        <v>-0.660699728539906-1.3125849248037i</v>
      </c>
      <c r="CK159" s="223" t="str">
        <f t="shared" ca="1" si="113"/>
        <v>-1.38359037516499+0.495056552189182i</v>
      </c>
      <c r="CL159" s="223" t="str">
        <f t="shared" ca="1" si="114"/>
        <v>0.321967264493611+1.43378533843429i</v>
      </c>
      <c r="CM159" s="223" t="str">
        <f t="shared" ca="1" si="115"/>
        <v>1.46241483564243-0.144035289452113i</v>
      </c>
      <c r="CN159" s="223" t="str">
        <f t="shared" ca="1" si="116"/>
        <v>0.0360631104111859-1.469048252503i</v>
      </c>
      <c r="CO159" s="223" t="str">
        <f t="shared" ca="1" si="117"/>
        <v>-1.45358581625221-0.215619087524817i</v>
      </c>
      <c r="CP159" s="223" t="str">
        <f t="shared" ca="1" si="118"/>
        <v>-0.391931952864733+1.41626009632351i</v>
      </c>
      <c r="CQ159" s="223" t="str">
        <f t="shared" ca="1" si="119"/>
        <v>1.35763250628753+0.562349796822285i</v>
      </c>
      <c r="CR159" s="223" t="str">
        <f t="shared" ca="1" si="120"/>
        <v>0.724309376398981-1.27858485966914i</v>
      </c>
      <c r="CS159" s="223" t="str">
        <f t="shared" ca="1" si="121"/>
        <v>-1.18030610665123-0.875374668765576i</v>
      </c>
      <c r="CT159" s="223" t="str">
        <f t="shared" ca="1" si="122"/>
        <v>-1.01327351131294+1.0642744511573i</v>
      </c>
      <c r="CU159" s="223" t="str">
        <f t="shared" ca="1" si="123"/>
        <v>0.932235117288545+1.13593177709256i</v>
      </c>
      <c r="CV159" s="223" t="str">
        <f t="shared" ca="1" si="124"/>
        <v>1.24150457161645-0.786174099528905i</v>
      </c>
      <c r="CW159" s="223" t="str">
        <f t="shared" ca="1" si="125"/>
        <v>-0.628288291539462-1.32840398178757i</v>
      </c>
      <c r="CX159" s="223" t="str">
        <f t="shared" ca="1" si="126"/>
        <v>-1.39532295959073+0.460952442832896i</v>
      </c>
      <c r="CY159" s="223" t="str">
        <f t="shared" ca="1" si="127"/>
        <v>0.286683440330393+1.44125498131141i</v>
      </c>
      <c r="CZ159" s="223" t="str">
        <f t="shared" ca="1" si="128"/>
        <v>1.46550918658931-0.108102452039655i</v>
      </c>
      <c r="DA159" s="223" t="str">
        <f t="shared" ca="1" si="129"/>
        <v>0.0721044977518448-1.46772076960115i</v>
      </c>
      <c r="DB159" s="223" t="str">
        <f t="shared" ca="1" si="130"/>
        <v>-1.4478564660799-0.251226928782061i</v>
      </c>
      <c r="DC159" s="223" t="str">
        <f t="shared" ca="1" si="131"/>
        <v>-0.42657067296076+1.40621505364025i</v>
      </c>
      <c r="DD159" s="223" t="str">
        <f t="shared" ca="1" si="132"/>
        <v>1.34342285788524+0.595498397165003i</v>
      </c>
      <c r="DE159" s="223" t="str">
        <f t="shared" ca="1" si="133"/>
        <v>0.755469271184469-1.26042433188615i</v>
      </c>
      <c r="DF159" s="223" t="str">
        <f t="shared" ca="1" si="134"/>
        <v>-1.15846785072927-0.904077184172531i</v>
      </c>
      <c r="DG159" s="223" t="str">
        <f t="shared" ca="1" si="135"/>
        <v>-1.03908693479328+1.03908693479253i</v>
      </c>
      <c r="DH159" s="223" t="str">
        <f t="shared" ca="1" si="136"/>
        <v>0.904077184171722+1.15846785072991i</v>
      </c>
      <c r="DI159" s="223" t="str">
        <f t="shared" ca="1" si="137"/>
        <v>1.26042433188668-0.755469271183589i</v>
      </c>
      <c r="DJ159" s="223" t="str">
        <f t="shared" ca="1" si="138"/>
        <v>-0.595498397164065-1.34342285788566i</v>
      </c>
      <c r="DK159" s="223" t="str">
        <f t="shared" ca="1" si="139"/>
        <v>-1.40621505364012+0.426570672961178i</v>
      </c>
      <c r="DL159" s="223" t="str">
        <f t="shared" ca="1" si="140"/>
        <v>0.251226928782491+1.44785646607982i</v>
      </c>
      <c r="DM159" s="223" t="str">
        <f t="shared" ca="1" si="141"/>
        <v>1.46772076960113-0.0721044977522799i</v>
      </c>
      <c r="DN159" s="223" t="str">
        <f t="shared" ca="1" si="142"/>
        <v>0.10810245203922-1.46550918658934i</v>
      </c>
      <c r="DO159" s="223" t="str">
        <f t="shared" ca="1" si="143"/>
        <v>-1.4412549813115-0.286683440329967i</v>
      </c>
      <c r="DP159" s="223" t="str">
        <f t="shared" ca="1" si="144"/>
        <v>-0.460952442832463+1.39532295959087i</v>
      </c>
      <c r="DQ159" s="223" t="str">
        <f t="shared" ca="1" si="145"/>
        <v>1.32840398178775+0.628288291539068i</v>
      </c>
      <c r="DR159" s="223" t="str">
        <f t="shared" ca="1" si="146"/>
        <v>0.78617409952852-1.2415045716167i</v>
      </c>
      <c r="DS159" s="223" t="str">
        <f t="shared" ca="1" si="147"/>
        <v>-1.13593177709283-0.932235117288208i</v>
      </c>
      <c r="DT159" s="223" t="str">
        <f t="shared" ca="1" si="148"/>
        <v>-1.06427445115699+1.01327351131327i</v>
      </c>
      <c r="DU159" s="223" t="str">
        <f t="shared" ca="1" si="149"/>
        <v>0.875374668765926+1.18030610665097i</v>
      </c>
      <c r="DV159" s="223" t="str">
        <f t="shared" ca="1" si="150"/>
        <v>1.27858485966893-0.724309376399361i</v>
      </c>
      <c r="DW159" s="223" t="str">
        <f t="shared" ca="1" si="151"/>
        <v>-0.562349796822668-1.35763250628738i</v>
      </c>
      <c r="DX159" s="223" t="str">
        <f t="shared" ca="1" si="152"/>
        <v>-1.41626009632339+0.391931952865153i</v>
      </c>
      <c r="DY159" s="223" t="str">
        <f t="shared" ca="1" si="153"/>
        <v>0.21561908752527+1.45358581625214i</v>
      </c>
      <c r="DZ159" s="223" t="str">
        <f t="shared" ca="1" si="154"/>
        <v>1.46904825250302-0.0360631104101601i</v>
      </c>
      <c r="EA159" s="223" t="str">
        <f t="shared" ca="1" si="155"/>
        <v>0.144035289453113-1.46241483564233i</v>
      </c>
      <c r="EB159" s="223" t="str">
        <f t="shared" ca="1" si="156"/>
        <v>-1.43378533843406-0.321967264494632i</v>
      </c>
      <c r="EC159" s="223" t="str">
        <f t="shared" ca="1" si="157"/>
        <v>-0.495056552190149+1.38359037516464i</v>
      </c>
      <c r="ED159" s="223" t="str">
        <f t="shared" ca="1" si="158"/>
        <v>1.31258492480323+0.660699728540841i</v>
      </c>
      <c r="EE159" s="223" t="str">
        <f t="shared" ca="1" si="159"/>
        <v>0.816405365993223-1.22183697541534i</v>
      </c>
      <c r="EF159" s="223" t="str">
        <f t="shared" ca="1" si="160"/>
        <v>-1.11271146062816-0.959831506828872i</v>
      </c>
      <c r="EG159" s="223" t="str">
        <f t="shared" ca="1" si="161"/>
        <v>-1.08882088838715+0.986849729759532i</v>
      </c>
      <c r="EH159" s="223" t="str">
        <f t="shared" ca="1" si="162"/>
        <v>0.846144860392084+1.20143339030789i</v>
      </c>
      <c r="EI159" s="223" t="str">
        <f t="shared" ca="1" si="163"/>
        <v>1.2959752157411-0.692713184730474i</v>
      </c>
      <c r="EJ159" s="223" t="str">
        <f t="shared" ca="1" si="164"/>
        <v>-0.528862457991329-1.37102436763247i</v>
      </c>
      <c r="EK159" s="223" t="str">
        <f t="shared" ca="1" si="165"/>
        <v>-1.42545203688162+0.357057147617408i</v>
      </c>
      <c r="EL159" s="223" t="str">
        <f t="shared" ca="1" si="166"/>
        <v>0.179881365393643+1.45843958068161i</v>
      </c>
      <c r="EM159" s="223" t="str">
        <f t="shared" ca="1" si="167"/>
        <v>1.46949083566882-2.76515378483143E-13i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-0.0204275037979331-0.0869613119327416i</v>
      </c>
      <c r="G160" s="229" t="str">
        <f t="shared" si="178"/>
        <v>-0.742721649247226+2.84858150336598i</v>
      </c>
      <c r="H160" s="229" t="str">
        <f t="shared" si="179"/>
        <v>0.0022395762236032-0.0142714860159603i</v>
      </c>
      <c r="I160" s="229" t="str">
        <f t="shared" si="174"/>
        <v>-0.00320614179232438+0.0193335307626757i</v>
      </c>
      <c r="J160" s="255" t="str">
        <f ca="1">IMPRODUCT(1/N_FFT2,BW100)</f>
        <v>0.00620403462972703-2.30608373251971E-06i</v>
      </c>
      <c r="K160" s="254" t="str">
        <f t="shared" ca="1" si="175"/>
        <v>-0.0000198464299666116+0.000119953287997964i</v>
      </c>
      <c r="N160" s="246">
        <f t="shared" ca="1" si="176"/>
        <v>5.5380149567808967</v>
      </c>
      <c r="O160" s="223">
        <f t="shared" ca="1" si="39"/>
        <v>-1.4619850432191033</v>
      </c>
      <c r="P160" s="223" t="str">
        <f t="shared" ca="1" si="40"/>
        <v>-0.143299593140919+1.45494518563484i</v>
      </c>
      <c r="Q160" s="223" t="str">
        <f t="shared" ca="1" si="41"/>
        <v>1.43389341055898+0.285219132864379i</v>
      </c>
      <c r="R160" s="223" t="str">
        <f t="shared" ca="1" si="42"/>
        <v>0.424391856421704-1.39903245809356i</v>
      </c>
      <c r="S160" s="223" t="str">
        <f t="shared" ca="1" si="43"/>
        <v>-1.35069805826776-0.559477454405514i</v>
      </c>
      <c r="T160" s="223" t="str">
        <f t="shared" ca="1" si="44"/>
        <v>-0.689174978661898+1.28935569777418i</v>
      </c>
      <c r="U160" s="223" t="str">
        <f t="shared" ca="1" si="45"/>
        <v>1.2155961370775+0.812235371132414i</v>
      </c>
      <c r="V160" s="223" t="str">
        <f t="shared" ca="1" si="46"/>
        <v>0.927473492965906-1.13012972106833i</v>
      </c>
      <c r="W160" s="223" t="str">
        <f t="shared" ca="1" si="47"/>
        <v>-1.03377953805351-1.03377953805356i</v>
      </c>
      <c r="X160" s="223" t="str">
        <f t="shared" ca="1" si="48"/>
        <v>-1.13012972106838+0.927473492965851i</v>
      </c>
      <c r="Y160" s="223" t="str">
        <f t="shared" ca="1" si="49"/>
        <v>0.812235371132463+1.21559613707747i</v>
      </c>
      <c r="Z160" s="223" t="str">
        <f t="shared" ca="1" si="50"/>
        <v>1.28935569777416-0.689174978661939i</v>
      </c>
      <c r="AA160" s="223" t="str">
        <f t="shared" ca="1" si="51"/>
        <v>-0.55947745440553-1.35069805826775i</v>
      </c>
      <c r="AB160" s="223" t="str">
        <f t="shared" ca="1" si="52"/>
        <v>-1.39903245809356+0.424391856421707i</v>
      </c>
      <c r="AC160" s="223" t="str">
        <f t="shared" ca="1" si="53"/>
        <v>0.285219132864353+1.43389341055898i</v>
      </c>
      <c r="AD160" s="223" t="str">
        <f t="shared" ca="1" si="54"/>
        <v>1.45494518563485-0.143299593140877i</v>
      </c>
      <c r="AE160" s="223" t="str">
        <f t="shared" ca="1" si="55"/>
        <v>7.14625540644239E-14-1.4619850432191i</v>
      </c>
      <c r="AF160" s="223" t="str">
        <f t="shared" ca="1" si="56"/>
        <v>-1.45494518563485-0.143299593140875i</v>
      </c>
      <c r="AG160" s="223" t="str">
        <f t="shared" ca="1" si="57"/>
        <v>-0.28521913286435+1.43389341055898i</v>
      </c>
      <c r="AH160" s="223" t="str">
        <f t="shared" ca="1" si="58"/>
        <v>1.39903245809356+0.424391856421704i</v>
      </c>
      <c r="AI160" s="223" t="str">
        <f t="shared" ca="1" si="59"/>
        <v>0.559477454405527-1.35069805826775i</v>
      </c>
      <c r="AJ160" s="223" t="str">
        <f t="shared" ca="1" si="60"/>
        <v>-1.28935569777416-0.689174978661936i</v>
      </c>
      <c r="AK160" s="223" t="str">
        <f t="shared" ca="1" si="61"/>
        <v>-0.81223537113246+1.21559613707748i</v>
      </c>
      <c r="AL160" s="223" t="str">
        <f t="shared" ca="1" si="62"/>
        <v>1.13012972106838+0.927473492965847i</v>
      </c>
      <c r="AM160" s="223" t="str">
        <f t="shared" ca="1" si="63"/>
        <v>1.03377953805351-1.03377953805356i</v>
      </c>
      <c r="AN160" s="223" t="str">
        <f t="shared" ca="1" si="64"/>
        <v>-0.92747349296591-1.13012972106833i</v>
      </c>
      <c r="AO160" s="223" t="str">
        <f t="shared" ca="1" si="65"/>
        <v>-1.21559613707751+0.812235371132406i</v>
      </c>
      <c r="AP160" s="223" t="str">
        <f t="shared" ca="1" si="66"/>
        <v>0.689174978661876+1.28935569777419i</v>
      </c>
      <c r="AQ160" s="223" t="str">
        <f t="shared" ca="1" si="67"/>
        <v>1.35069805826778-0.559477454405464i</v>
      </c>
      <c r="AR160" s="223" t="str">
        <f t="shared" ca="1" si="68"/>
        <v>1.35069805826778-0.559477454405464i</v>
      </c>
      <c r="AS160" s="223" t="str">
        <f t="shared" ca="1" si="69"/>
        <v>-1.43389341055897+0.285219132864426i</v>
      </c>
      <c r="AT160" s="223" t="str">
        <f t="shared" ca="1" si="70"/>
        <v>0.143299593140951+1.45494518563484i</v>
      </c>
      <c r="AU160" s="223" t="str">
        <f t="shared" ca="1" si="71"/>
        <v>1.4619850432191-2.50729118604715E-15i</v>
      </c>
      <c r="AV160" s="223" t="str">
        <f t="shared" ca="1" si="72"/>
        <v>0.143299593140946-1.45494518563484i</v>
      </c>
      <c r="AW160" s="223" t="str">
        <f t="shared" ca="1" si="73"/>
        <v>-1.43389341055897-0.28521913286442i</v>
      </c>
      <c r="AX160" s="223" t="str">
        <f t="shared" ca="1" si="74"/>
        <v>-0.424391856421772+1.39903245809354i</v>
      </c>
      <c r="AY160" s="223" t="str">
        <f t="shared" ca="1" si="75"/>
        <v>1.35069805826778+0.559477454405458i</v>
      </c>
      <c r="AZ160" s="223" t="str">
        <f t="shared" ca="1" si="76"/>
        <v>0.689174978661872-1.28935569777419i</v>
      </c>
      <c r="BA160" s="223" t="str">
        <f t="shared" ca="1" si="77"/>
        <v>-1.21559613707751-0.812235371132403i</v>
      </c>
      <c r="BB160" s="223" t="str">
        <f t="shared" ca="1" si="78"/>
        <v>-0.927473492965906+1.13012972106833i</v>
      </c>
      <c r="BC160" s="223" t="str">
        <f t="shared" ca="1" si="79"/>
        <v>1.03377953805351+1.03377953805356i</v>
      </c>
      <c r="BD160" s="223" t="str">
        <f t="shared" ca="1" si="80"/>
        <v>1.13012972106838-0.92747349296585i</v>
      </c>
      <c r="BE160" s="223" t="str">
        <f t="shared" ca="1" si="81"/>
        <v>-0.812235371132463-1.21559613707747i</v>
      </c>
      <c r="BF160" s="223" t="str">
        <f t="shared" ca="1" si="82"/>
        <v>-1.28935569777416+0.689174978661936i</v>
      </c>
      <c r="BG160" s="223" t="str">
        <f t="shared" ca="1" si="83"/>
        <v>0.559477454405537+1.35069805826775i</v>
      </c>
      <c r="BH160" s="223" t="str">
        <f t="shared" ca="1" si="84"/>
        <v>1.39903245809356-0.424391856421714i</v>
      </c>
      <c r="BI160" s="223" t="str">
        <f t="shared" ca="1" si="85"/>
        <v>-0.28521913286436-1.43389341055898i</v>
      </c>
      <c r="BJ160" s="223" t="str">
        <f t="shared" ca="1" si="86"/>
        <v>-1.45494518563485+0.143299593140885i</v>
      </c>
      <c r="BK160" s="223" t="str">
        <f t="shared" ca="1" si="87"/>
        <v>-6.37612486171306E-14+1.4619850432191i</v>
      </c>
      <c r="BL160" s="223" t="str">
        <f t="shared" ca="1" si="88"/>
        <v>1.45494518563485+0.143299593140867i</v>
      </c>
      <c r="BM160" s="223" t="str">
        <f t="shared" ca="1" si="89"/>
        <v>0.285219132864343-1.43389341055898i</v>
      </c>
      <c r="BN160" s="223" t="str">
        <f t="shared" ca="1" si="90"/>
        <v>-1.39903245809356-0.424391856421696i</v>
      </c>
      <c r="BO160" s="223" t="str">
        <f t="shared" ca="1" si="91"/>
        <v>-0.55947745440552+1.35069805826775i</v>
      </c>
      <c r="BP160" s="223" t="str">
        <f t="shared" ca="1" si="92"/>
        <v>1.28935569777416+0.68917497866193i</v>
      </c>
      <c r="BQ160" s="223" t="str">
        <f t="shared" ca="1" si="93"/>
        <v>0.812235371132457-1.21559613707748i</v>
      </c>
      <c r="BR160" s="223" t="str">
        <f t="shared" ca="1" si="94"/>
        <v>-1.13012972106838-0.927473492965844i</v>
      </c>
      <c r="BS160" s="223" t="str">
        <f t="shared" ca="1" si="95"/>
        <v>-1.03377953805351+1.03377953805357i</v>
      </c>
      <c r="BT160" s="223" t="str">
        <f t="shared" ca="1" si="96"/>
        <v>0.927473492965912+1.13012972106833i</v>
      </c>
      <c r="BU160" s="223" t="str">
        <f t="shared" ca="1" si="97"/>
        <v>1.21559613707751-0.812235371132409i</v>
      </c>
      <c r="BV160" s="223" t="str">
        <f t="shared" ca="1" si="98"/>
        <v>-0.689174978661877-1.28935569777419i</v>
      </c>
      <c r="BW160" s="223" t="str">
        <f t="shared" ca="1" si="99"/>
        <v>-1.35069805826778+0.559477454405465i</v>
      </c>
      <c r="BX160" s="223" t="str">
        <f t="shared" ca="1" si="100"/>
        <v>0.424391856421641+1.39903245809358i</v>
      </c>
      <c r="BY160" s="223" t="str">
        <f t="shared" ca="1" si="101"/>
        <v>1.43389341055897-0.285219132864427i</v>
      </c>
      <c r="BZ160" s="223" t="str">
        <f t="shared" ca="1" si="102"/>
        <v>-0.143299593140953-1.45494518563484i</v>
      </c>
      <c r="CA160" s="223" t="str">
        <f t="shared" ca="1" si="103"/>
        <v>-1.4619850432191+5.01458237209431E-15i</v>
      </c>
      <c r="CB160" s="223" t="str">
        <f t="shared" ca="1" si="104"/>
        <v>-0.143299593140943+1.45494518563484i</v>
      </c>
      <c r="CC160" s="223" t="str">
        <f t="shared" ca="1" si="105"/>
        <v>1.43389341055897+0.285219132864419i</v>
      </c>
      <c r="CD160" s="223" t="str">
        <f t="shared" ca="1" si="106"/>
        <v>0.42439185642177-1.39903245809354i</v>
      </c>
      <c r="CE160" s="223" t="str">
        <f t="shared" ca="1" si="107"/>
        <v>-1.35069805826795-0.559477454405053i</v>
      </c>
      <c r="CF160" s="223" t="str">
        <f t="shared" ca="1" si="108"/>
        <v>-0.68917497866174+1.28935569777426i</v>
      </c>
      <c r="CG160" s="223" t="str">
        <f t="shared" ca="1" si="109"/>
        <v>1.21559613707743+0.812235371132521i</v>
      </c>
      <c r="CH160" s="223" t="str">
        <f t="shared" ca="1" si="110"/>
        <v>0.927473492966242-1.13012972106806i</v>
      </c>
      <c r="CI160" s="223" t="str">
        <f t="shared" ca="1" si="111"/>
        <v>-1.03377953805403-1.03377953805305i</v>
      </c>
      <c r="CJ160" s="223" t="str">
        <f t="shared" ca="1" si="112"/>
        <v>-1.1301297210681+0.927473492966189i</v>
      </c>
      <c r="CK160" s="223" t="str">
        <f t="shared" ca="1" si="113"/>
        <v>0.812235371132466+1.21559613707747i</v>
      </c>
      <c r="CL160" s="223" t="str">
        <f t="shared" ca="1" si="114"/>
        <v>1.28935569777429-0.689174978661682i</v>
      </c>
      <c r="CM160" s="223" t="str">
        <f t="shared" ca="1" si="115"/>
        <v>-0.559477454404992-1.35069805826797i</v>
      </c>
      <c r="CN160" s="223" t="str">
        <f t="shared" ca="1" si="116"/>
        <v>-1.39903245809339+0.424391856422262i</v>
      </c>
      <c r="CO160" s="223" t="str">
        <f t="shared" ca="1" si="117"/>
        <v>0.285219132864638+1.43389341055893i</v>
      </c>
      <c r="CP160" s="223" t="str">
        <f t="shared" ca="1" si="118"/>
        <v>1.45494518563485-0.143299593140877i</v>
      </c>
      <c r="CQ160" s="223" t="str">
        <f t="shared" ca="1" si="119"/>
        <v>3.62506784583366E-13-1.4619850432191i</v>
      </c>
      <c r="CR160" s="223" t="str">
        <f t="shared" ca="1" si="120"/>
        <v>-1.45494518563478-0.143299593141599i</v>
      </c>
      <c r="CS160" s="223" t="str">
        <f t="shared" ca="1" si="121"/>
        <v>-0.285219132863923+1.43389341055907i</v>
      </c>
      <c r="CT160" s="223" t="str">
        <f t="shared" ca="1" si="122"/>
        <v>1.3990324580936+0.424391856421565i</v>
      </c>
      <c r="CU160" s="223" t="str">
        <f t="shared" ca="1" si="123"/>
        <v>0.559477454405661-1.3506980582677i</v>
      </c>
      <c r="CV160" s="223" t="str">
        <f t="shared" ca="1" si="124"/>
        <v>-1.28935569777395-0.689174978662322i</v>
      </c>
      <c r="CW160" s="223" t="str">
        <f t="shared" ca="1" si="125"/>
        <v>-0.812235371131859+1.21559613707788i</v>
      </c>
      <c r="CX160" s="223" t="str">
        <f t="shared" ca="1" si="126"/>
        <v>1.13012972106858+0.92747349296561i</v>
      </c>
      <c r="CY160" s="223" t="str">
        <f t="shared" ca="1" si="127"/>
        <v>1.0337795380535-1.03377953805358i</v>
      </c>
      <c r="CZ160" s="223" t="str">
        <f t="shared" ca="1" si="128"/>
        <v>-0.927473492965697-1.1301297210685i</v>
      </c>
      <c r="DA160" s="223" t="str">
        <f t="shared" ca="1" si="129"/>
        <v>-1.21559613707782+0.812235371131935i</v>
      </c>
      <c r="DB160" s="223" t="str">
        <f t="shared" ca="1" si="130"/>
        <v>0.689174978662402+1.28935569777391i</v>
      </c>
      <c r="DC160" s="223" t="str">
        <f t="shared" ca="1" si="131"/>
        <v>1.35069805826766-0.559477454405746i</v>
      </c>
      <c r="DD160" s="223" t="str">
        <f t="shared" ca="1" si="132"/>
        <v>-0.424391856421653-1.39903245809357i</v>
      </c>
      <c r="DE160" s="223" t="str">
        <f t="shared" ca="1" si="133"/>
        <v>-1.43389341055905+0.285219132864012i</v>
      </c>
      <c r="DF160" s="223" t="str">
        <f t="shared" ca="1" si="134"/>
        <v>0.143299593140243+1.45494518563491i</v>
      </c>
      <c r="DG160" s="223" t="str">
        <f t="shared" ca="1" si="135"/>
        <v>1.4619850432191-4.54207100025319E-13i</v>
      </c>
      <c r="DH160" s="223" t="str">
        <f t="shared" ca="1" si="136"/>
        <v>0.143299593140786-1.45494518563486i</v>
      </c>
      <c r="DI160" s="223" t="str">
        <f t="shared" ca="1" si="137"/>
        <v>-1.43389341055894-0.285219132864549i</v>
      </c>
      <c r="DJ160" s="223" t="str">
        <f t="shared" ca="1" si="138"/>
        <v>-0.424391856422174+1.39903245809342i</v>
      </c>
      <c r="DK160" s="223" t="str">
        <f t="shared" ca="1" si="139"/>
        <v>1.35069805826801+0.559477454404907i</v>
      </c>
      <c r="DL160" s="223" t="str">
        <f t="shared" ca="1" si="140"/>
        <v>0.689174978661601-1.28935569777434i</v>
      </c>
      <c r="DM160" s="223" t="str">
        <f t="shared" ca="1" si="141"/>
        <v>-1.21559613707752-0.81223537113239i</v>
      </c>
      <c r="DN160" s="223" t="str">
        <f t="shared" ca="1" si="142"/>
        <v>-0.927473492966119+1.13012972106816i</v>
      </c>
      <c r="DO160" s="223" t="str">
        <f t="shared" ca="1" si="143"/>
        <v>1.03377953805311+1.03377953805396i</v>
      </c>
      <c r="DP160" s="223" t="str">
        <f t="shared" ca="1" si="144"/>
        <v>1.130129721068-0.927473492966312i</v>
      </c>
      <c r="DQ160" s="223" t="str">
        <f t="shared" ca="1" si="145"/>
        <v>-0.812235371132597-1.21559613707738i</v>
      </c>
      <c r="DR160" s="223" t="str">
        <f t="shared" ca="1" si="146"/>
        <v>-1.28935569777422+0.689174978661822i</v>
      </c>
      <c r="DS160" s="223" t="str">
        <f t="shared" ca="1" si="147"/>
        <v>0.559477454405138+1.35069805826791i</v>
      </c>
      <c r="DT160" s="223" t="str">
        <f t="shared" ca="1" si="148"/>
        <v>1.39903245809376-0.424391856421022i</v>
      </c>
      <c r="DU160" s="223" t="str">
        <f t="shared" ca="1" si="149"/>
        <v>-0.285219132864793-1.43389341055889i</v>
      </c>
      <c r="DV160" s="223" t="str">
        <f t="shared" ca="1" si="150"/>
        <v>-1.45494518563483+0.143299593141035i</v>
      </c>
      <c r="DW160" s="223" t="str">
        <f t="shared" ca="1" si="151"/>
        <v>-2.04179065559931E-13+1.4619850432191i</v>
      </c>
      <c r="DX160" s="223" t="str">
        <f t="shared" ca="1" si="152"/>
        <v>1.45494518563479+0.143299593141441i</v>
      </c>
      <c r="DY160" s="223" t="str">
        <f t="shared" ca="1" si="153"/>
        <v>0.285219132863768-1.4338934105591i</v>
      </c>
      <c r="DZ160" s="223" t="str">
        <f t="shared" ca="1" si="154"/>
        <v>-1.39903245809365-0.424391856421413i</v>
      </c>
      <c r="EA160" s="223" t="str">
        <f t="shared" ca="1" si="155"/>
        <v>-0.559477454405515+1.35069805826776i</v>
      </c>
      <c r="EB160" s="223" t="str">
        <f t="shared" ca="1" si="156"/>
        <v>1.28935569777403+0.689174978662182i</v>
      </c>
      <c r="EC160" s="223" t="str">
        <f t="shared" ca="1" si="157"/>
        <v>0.812235371132936-1.21559613707716i</v>
      </c>
      <c r="ED160" s="223" t="str">
        <f t="shared" ca="1" si="158"/>
        <v>-1.13012972106866-0.927473492965504i</v>
      </c>
      <c r="EE160" s="223" t="str">
        <f t="shared" ca="1" si="159"/>
        <v>-1.0337795380534+1.03377953805367i</v>
      </c>
      <c r="EF160" s="223" t="str">
        <f t="shared" ca="1" si="160"/>
        <v>0.927473492965803+1.13012972106842i</v>
      </c>
      <c r="EG160" s="223" t="str">
        <f t="shared" ca="1" si="161"/>
        <v>1.21559613707775-0.812235371132049i</v>
      </c>
      <c r="EH160" s="223" t="str">
        <f t="shared" ca="1" si="162"/>
        <v>-0.689174978662524-1.28935569777384i</v>
      </c>
      <c r="EI160" s="223" t="str">
        <f t="shared" ca="1" si="163"/>
        <v>-1.35069805826761+0.559477454405873i</v>
      </c>
      <c r="EJ160" s="223" t="str">
        <f t="shared" ca="1" si="164"/>
        <v>0.424391856421784+1.39903245809353i</v>
      </c>
      <c r="EK160" s="223" t="str">
        <f t="shared" ca="1" si="165"/>
        <v>1.43389341055902-0.285219132864148i</v>
      </c>
      <c r="EL160" s="223" t="str">
        <f t="shared" ca="1" si="166"/>
        <v>-0.14329959314038-1.4549451856349i</v>
      </c>
      <c r="EM160" s="223" t="str">
        <f t="shared" ca="1" si="167"/>
        <v>-1.4619850432191+5.91758762003768E-13i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-0.0203772497624326-0.085281620693193i</v>
      </c>
      <c r="G161" s="229" t="str">
        <f t="shared" si="178"/>
        <v>-0.706290339640875+2.80760911585938i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0.00223136104183044-0.0140375067226383i</v>
      </c>
      <c r="I161" s="229" t="str">
        <f t="shared" si="174"/>
        <v>-0.00306656537922372+0.0188003181616854i</v>
      </c>
      <c r="J161" s="255" t="str">
        <f ca="1">IMPRODUCT(1/N_FFT2,BX100)</f>
        <v>-0.00491641506187266-0.000179922143139322i</v>
      </c>
      <c r="K161" s="254" t="str">
        <f t="shared" ca="1" si="175"/>
        <v>0.0000184591017539843-0.0000918784243630014i</v>
      </c>
      <c r="N161" s="246">
        <f t="shared" ca="1" si="176"/>
        <v>5.5504721148780556</v>
      </c>
      <c r="O161" s="223">
        <f t="shared" ca="1" si="39"/>
        <v>-1.4495278851219446</v>
      </c>
      <c r="P161" s="223" t="str">
        <f t="shared" ca="1" si="40"/>
        <v>-0.106633886294539+1.44560032652176i</v>
      </c>
      <c r="Q161" s="223" t="str">
        <f t="shared" ca="1" si="41"/>
        <v>1.43383893450156+0.212689914320223i</v>
      </c>
      <c r="R161" s="223" t="str">
        <f t="shared" ca="1" si="42"/>
        <v>0.317593357272179-1.41430744506373i</v>
      </c>
      <c r="S161" s="223" t="str">
        <f t="shared" ca="1" si="43"/>
        <v>-1.38711170104179-0.420775734303972i</v>
      </c>
      <c r="T161" s="223" t="str">
        <f t="shared" ca="1" si="44"/>
        <v>-0.521677891174445+1.35239907852892i</v>
      </c>
      <c r="U161" s="223" t="str">
        <f t="shared" ca="1" si="45"/>
        <v>1.3103576882341+0.619753030353118i</v>
      </c>
      <c r="V161" s="223" t="str">
        <f t="shared" ca="1" si="46"/>
        <v>0.71446967416327-1.26121535609393i</v>
      </c>
      <c r="W161" s="223" t="str">
        <f t="shared" ca="1" si="47"/>
        <v>-1.20523838866408-0.805314544905594i</v>
      </c>
      <c r="X161" s="223" t="str">
        <f t="shared" ca="1" si="48"/>
        <v>-0.891795346354514+1.14273012998106i</v>
      </c>
      <c r="Y161" s="223" t="str">
        <f t="shared" ca="1" si="49"/>
        <v>1.07402931771454+0.973443431554058i</v>
      </c>
      <c r="Z161" s="223" t="str">
        <f t="shared" ca="1" si="50"/>
        <v>1.04981634245642-0.999508247518507i</v>
      </c>
      <c r="AA161" s="223" t="str">
        <f t="shared" ca="1" si="51"/>
        <v>-0.919570755529261-1.12050020764007i</v>
      </c>
      <c r="AB161" s="223" t="str">
        <f t="shared" ca="1" si="52"/>
        <v>-1.18511198511545+0.834650029941785i</v>
      </c>
      <c r="AC161" s="223" t="str">
        <f t="shared" ca="1" si="53"/>
        <v>0.745206263525785+1.24330153806228i</v>
      </c>
      <c r="AD161" s="223" t="str">
        <f t="shared" ca="1" si="54"/>
        <v>1.29475353225145-0.651724159801124i</v>
      </c>
      <c r="AE161" s="223" t="str">
        <f t="shared" ca="1" si="55"/>
        <v>-0.554710306387413-1.33918914486852i</v>
      </c>
      <c r="AF161" s="223" t="str">
        <f t="shared" ca="1" si="56"/>
        <v>-1.37636757547869+0.45469042976183i</v>
      </c>
      <c r="AG161" s="223" t="str">
        <f t="shared" ca="1" si="57"/>
        <v>0.352206546301666+1.40608735094529i</v>
      </c>
      <c r="AH161" s="223" t="str">
        <f t="shared" ca="1" si="58"/>
        <v>1.42818741722998-0.24781402505113i</v>
      </c>
      <c r="AI161" s="223" t="str">
        <f t="shared" ca="1" si="59"/>
        <v>-0.142078578127584-1.44254801215881i</v>
      </c>
      <c r="AJ161" s="223" t="str">
        <f t="shared" ca="1" si="60"/>
        <v>-1.44909131442362+0.0355731950791082i</v>
      </c>
      <c r="AK161" s="223" t="str">
        <f t="shared" ca="1" si="61"/>
        <v>-0.0711249621956608+1.44778186530249i</v>
      </c>
      <c r="AL161" s="223" t="str">
        <f t="shared" ca="1" si="62"/>
        <v>1.43862676081368+0.177437687137834i</v>
      </c>
      <c r="AM161" s="223" t="str">
        <f t="shared" ca="1" si="63"/>
        <v>0.282788861879741-1.42167561326164i</v>
      </c>
      <c r="AN161" s="223" t="str">
        <f t="shared" ca="1" si="64"/>
        <v>-1.39702028238359-0.386607579277693i</v>
      </c>
      <c r="AO161" s="223" t="str">
        <f t="shared" ca="1" si="65"/>
        <v>-0.488331236706706+1.36479437755385i</v>
      </c>
      <c r="AP161" s="223" t="str">
        <f t="shared" ca="1" si="66"/>
        <v>1.32517253374278+0.587408584853719i</v>
      </c>
      <c r="AQ161" s="223" t="str">
        <f t="shared" ca="1" si="67"/>
        <v>0.683302714984781-1.27836946515494i</v>
      </c>
      <c r="AR161" s="223" t="str">
        <f t="shared" ca="1" si="68"/>
        <v>0.683302714984781-1.27836946515494i</v>
      </c>
      <c r="AS161" s="223" t="str">
        <f t="shared" ca="1" si="69"/>
        <v>-0.863482753009501+1.16427171442118i</v>
      </c>
      <c r="AT161" s="223" t="str">
        <f t="shared" ca="1" si="70"/>
        <v>1.09759533787221+0.946792249665832i</v>
      </c>
      <c r="AU161" s="223" t="str">
        <f t="shared" ca="1" si="71"/>
        <v>1.02497099708877-1.02497099708868i</v>
      </c>
      <c r="AV161" s="223" t="str">
        <f t="shared" ca="1" si="72"/>
        <v>-0.946792249665837-1.09759533787221i</v>
      </c>
      <c r="AW161" s="223" t="str">
        <f t="shared" ca="1" si="73"/>
        <v>-1.16427171442117+0.863482753009507i</v>
      </c>
      <c r="AX161" s="223" t="str">
        <f t="shared" ca="1" si="74"/>
        <v>0.775493968500212+1.22463880167415i</v>
      </c>
      <c r="AY161" s="223" t="str">
        <f t="shared" ca="1" si="75"/>
        <v>1.27836946515494-0.683302714984788i</v>
      </c>
      <c r="AZ161" s="223" t="str">
        <f t="shared" ca="1" si="76"/>
        <v>-0.587408584853724-1.32517253374277i</v>
      </c>
      <c r="BA161" s="223" t="str">
        <f t="shared" ca="1" si="77"/>
        <v>-1.36479437755384+0.488331236706723i</v>
      </c>
      <c r="BB161" s="223" t="str">
        <f t="shared" ca="1" si="78"/>
        <v>0.386607579277561+1.39702028238363i</v>
      </c>
      <c r="BC161" s="223" t="str">
        <f t="shared" ca="1" si="79"/>
        <v>1.42167561326164-0.282788861879748i</v>
      </c>
      <c r="BD161" s="223" t="str">
        <f t="shared" ca="1" si="80"/>
        <v>-0.177437687137841-1.43862676081368i</v>
      </c>
      <c r="BE161" s="223" t="str">
        <f t="shared" ca="1" si="81"/>
        <v>-1.44778186530249+0.0711249621956682i</v>
      </c>
      <c r="BF161" s="223" t="str">
        <f t="shared" ca="1" si="82"/>
        <v>-0.0355731950791059+1.44909131442362i</v>
      </c>
      <c r="BG161" s="223" t="str">
        <f t="shared" ca="1" si="83"/>
        <v>1.44254801215881+0.142078578127581i</v>
      </c>
      <c r="BH161" s="223" t="str">
        <f t="shared" ca="1" si="84"/>
        <v>0.247814025051123-1.42818741722999i</v>
      </c>
      <c r="BI161" s="223" t="str">
        <f t="shared" ca="1" si="85"/>
        <v>-1.40608735094526-0.352206546301797i</v>
      </c>
      <c r="BJ161" s="223" t="str">
        <f t="shared" ca="1" si="86"/>
        <v>-0.454690429761823+1.3763675754787i</v>
      </c>
      <c r="BK161" s="223" t="str">
        <f t="shared" ca="1" si="87"/>
        <v>1.33918914486853+0.554710306387402i</v>
      </c>
      <c r="BL161" s="223" t="str">
        <f t="shared" ca="1" si="88"/>
        <v>0.651724159801112-1.29475353225146i</v>
      </c>
      <c r="BM161" s="223" t="str">
        <f t="shared" ca="1" si="89"/>
        <v>-1.24330153806229-0.745206263525775i</v>
      </c>
      <c r="BN161" s="223" t="str">
        <f t="shared" ca="1" si="90"/>
        <v>-0.834650029941769+1.18511198511546i</v>
      </c>
      <c r="BO161" s="223" t="str">
        <f t="shared" ca="1" si="91"/>
        <v>1.12050020764008+0.919570755529247i</v>
      </c>
      <c r="BP161" s="223" t="str">
        <f t="shared" ca="1" si="92"/>
        <v>0.999508247518614-1.04981634245632i</v>
      </c>
      <c r="BQ161" s="223" t="str">
        <f t="shared" ca="1" si="93"/>
        <v>-0.973443431554058-1.07402931771454i</v>
      </c>
      <c r="BR161" s="223" t="str">
        <f t="shared" ca="1" si="94"/>
        <v>-1.14273012998106+0.891795346354516i</v>
      </c>
      <c r="BS161" s="223" t="str">
        <f t="shared" ca="1" si="95"/>
        <v>0.805314544905597+1.20523838866408i</v>
      </c>
      <c r="BT161" s="223" t="str">
        <f t="shared" ca="1" si="96"/>
        <v>1.26121535609392-0.714469674163274i</v>
      </c>
      <c r="BU161" s="223" t="str">
        <f t="shared" ca="1" si="97"/>
        <v>-0.619753030353138-1.31035768823409i</v>
      </c>
      <c r="BV161" s="223" t="str">
        <f t="shared" ca="1" si="98"/>
        <v>-1.3523990785289+0.521677891174494i</v>
      </c>
      <c r="BW161" s="223" t="str">
        <f t="shared" ca="1" si="99"/>
        <v>0.4207757343039+1.38711170104181i</v>
      </c>
      <c r="BX161" s="223" t="str">
        <f t="shared" ca="1" si="100"/>
        <v>1.41430744506374-0.317593357272135i</v>
      </c>
      <c r="BY161" s="223" t="str">
        <f t="shared" ca="1" si="101"/>
        <v>-0.212689914320194-1.43383893450156i</v>
      </c>
      <c r="BZ161" s="223" t="str">
        <f t="shared" ca="1" si="102"/>
        <v>-1.44560032652176+0.10663388629454i</v>
      </c>
      <c r="CA161" s="223" t="str">
        <f t="shared" ca="1" si="103"/>
        <v>1.77574540648872E-14+1.44952788512194i</v>
      </c>
      <c r="CB161" s="223" t="str">
        <f t="shared" ca="1" si="104"/>
        <v>1.44560032652176+0.106633886294525i</v>
      </c>
      <c r="CC161" s="223" t="str">
        <f t="shared" ca="1" si="105"/>
        <v>0.212689914320178-1.43383893450156i</v>
      </c>
      <c r="CD161" s="223" t="str">
        <f t="shared" ca="1" si="106"/>
        <v>-1.41430744506377-0.31759335727198i</v>
      </c>
      <c r="CE161" s="223" t="str">
        <f t="shared" ca="1" si="107"/>
        <v>-0.420775734304298+1.38711170104169i</v>
      </c>
      <c r="CF161" s="223" t="str">
        <f t="shared" ca="1" si="108"/>
        <v>1.35239907852912+0.521677891173942i</v>
      </c>
      <c r="CG161" s="223" t="str">
        <f t="shared" ca="1" si="109"/>
        <v>0.619753030353125-1.3103576882341i</v>
      </c>
      <c r="CH161" s="223" t="str">
        <f t="shared" ca="1" si="110"/>
        <v>-1.26121535609365-0.714469674163763i</v>
      </c>
      <c r="CI161" s="223" t="str">
        <f t="shared" ca="1" si="111"/>
        <v>-0.805314544905344+1.20523838866425i</v>
      </c>
      <c r="CJ161" s="223" t="str">
        <f t="shared" ca="1" si="112"/>
        <v>1.14273012998089+0.891795346354732i</v>
      </c>
      <c r="CK161" s="223" t="str">
        <f t="shared" ca="1" si="113"/>
        <v>0.973443431553619-1.07402931771494i</v>
      </c>
      <c r="CL161" s="223" t="str">
        <f t="shared" ca="1" si="114"/>
        <v>-0.999508247518624-1.04981634245631i</v>
      </c>
      <c r="CM161" s="223" t="str">
        <f t="shared" ca="1" si="115"/>
        <v>-1.12050020764035+0.919570755528924i</v>
      </c>
      <c r="CN161" s="223" t="str">
        <f t="shared" ca="1" si="116"/>
        <v>0.834650029942153+1.18511198511519i</v>
      </c>
      <c r="CO161" s="223" t="str">
        <f t="shared" ca="1" si="117"/>
        <v>1.24330153806235-0.745206263525664i</v>
      </c>
      <c r="CP161" s="223" t="str">
        <f t="shared" ca="1" si="118"/>
        <v>-0.651724159800482-1.29475353225178i</v>
      </c>
      <c r="CQ161" s="223" t="str">
        <f t="shared" ca="1" si="119"/>
        <v>-1.33918914486846+0.554710306387548i</v>
      </c>
      <c r="CR161" s="223" t="str">
        <f t="shared" ca="1" si="120"/>
        <v>0.454690429761427+1.37636757547883i</v>
      </c>
      <c r="CS161" s="223" t="str">
        <f t="shared" ca="1" si="121"/>
        <v>1.40608735094515-0.352206546302232i</v>
      </c>
      <c r="CT161" s="223" t="str">
        <f t="shared" ca="1" si="122"/>
        <v>-0.247814025051139-1.42818741722998i</v>
      </c>
      <c r="CU161" s="223" t="str">
        <f t="shared" ca="1" si="123"/>
        <v>-1.44254801215887+0.142078578127022i</v>
      </c>
      <c r="CV161" s="223" t="str">
        <f t="shared" ca="1" si="124"/>
        <v>0.0355731950794091+1.44909131442361i</v>
      </c>
      <c r="CW161" s="223" t="str">
        <f t="shared" ca="1" si="125"/>
        <v>1.44778186530248+0.0711249621959517i</v>
      </c>
      <c r="CX161" s="223" t="str">
        <f t="shared" ca="1" si="126"/>
        <v>0.177437687137243-1.43862676081376i</v>
      </c>
      <c r="CY161" s="223" t="str">
        <f t="shared" ca="1" si="127"/>
        <v>-1.42167561326164-0.282788861879744i</v>
      </c>
      <c r="CZ161" s="223" t="str">
        <f t="shared" ca="1" si="128"/>
        <v>-0.386607579278093+1.39702028238348i</v>
      </c>
      <c r="DA161" s="223" t="str">
        <f t="shared" ca="1" si="129"/>
        <v>1.36479437755399+0.488331236706301i</v>
      </c>
      <c r="DB161" s="223" t="str">
        <f t="shared" ca="1" si="130"/>
        <v>0.587408584853824-1.32517253374273i</v>
      </c>
      <c r="DC161" s="223" t="str">
        <f t="shared" ca="1" si="131"/>
        <v>-1.2783694651546-0.68330271498541i</v>
      </c>
      <c r="DD161" s="223" t="str">
        <f t="shared" ca="1" si="132"/>
        <v>-0.77549396850006+1.22463880167424i</v>
      </c>
      <c r="DE161" s="223" t="str">
        <f t="shared" ca="1" si="133"/>
        <v>1.16427171442093+0.863482753009843i</v>
      </c>
      <c r="DF161" s="223" t="str">
        <f t="shared" ca="1" si="134"/>
        <v>0.946792249665482-1.09759533787251i</v>
      </c>
      <c r="DG161" s="223" t="str">
        <f t="shared" ca="1" si="135"/>
        <v>-1.02497099708868-1.02497099708876i</v>
      </c>
      <c r="DH161" s="223" t="str">
        <f t="shared" ca="1" si="136"/>
        <v>-1.09759533787258+0.946792249665398i</v>
      </c>
      <c r="DI161" s="223" t="str">
        <f t="shared" ca="1" si="137"/>
        <v>0.863482753009753+1.16427171442099i</v>
      </c>
      <c r="DJ161" s="223" t="str">
        <f t="shared" ca="1" si="138"/>
        <v>1.2246388016743-0.775493968499965i</v>
      </c>
      <c r="DK161" s="223" t="str">
        <f t="shared" ca="1" si="139"/>
        <v>-0.683302714985313-1.27836946515466i</v>
      </c>
      <c r="DL161" s="223" t="str">
        <f t="shared" ca="1" si="140"/>
        <v>-1.32517253374277+0.587408584853723i</v>
      </c>
      <c r="DM161" s="223" t="str">
        <f t="shared" ca="1" si="141"/>
        <v>0.488331236706197+1.36479437755403i</v>
      </c>
      <c r="DN161" s="223" t="str">
        <f t="shared" ca="1" si="142"/>
        <v>1.39702028238351-0.386607579277986i</v>
      </c>
      <c r="DO161" s="223" t="str">
        <f t="shared" ca="1" si="143"/>
        <v>-0.282788861879633-1.42167561326166i</v>
      </c>
      <c r="DP161" s="223" t="str">
        <f t="shared" ca="1" si="144"/>
        <v>-1.43862676081359+0.177437687138563i</v>
      </c>
      <c r="DQ161" s="223" t="str">
        <f t="shared" ca="1" si="145"/>
        <v>0.0711249621958402+1.44778186530248i</v>
      </c>
      <c r="DR161" s="223" t="str">
        <f t="shared" ca="1" si="146"/>
        <v>1.4490913144236+0.0355731950795206i</v>
      </c>
      <c r="DS161" s="223" t="str">
        <f t="shared" ca="1" si="147"/>
        <v>0.142078578127154-1.44254801215886i</v>
      </c>
      <c r="DT161" s="223" t="str">
        <f t="shared" ca="1" si="148"/>
        <v>-1.42818741722996-0.247814025051248i</v>
      </c>
      <c r="DU161" s="223" t="str">
        <f t="shared" ca="1" si="149"/>
        <v>-0.35220654630236+1.40608735094512i</v>
      </c>
      <c r="DV161" s="223" t="str">
        <f t="shared" ca="1" si="150"/>
        <v>1.37636757547879+0.454690429761533i</v>
      </c>
      <c r="DW161" s="223" t="str">
        <f t="shared" ca="1" si="151"/>
        <v>0.55471030638767-1.33918914486841i</v>
      </c>
      <c r="DX161" s="223" t="str">
        <f t="shared" ca="1" si="152"/>
        <v>-1.29475353225173-0.651724159800582i</v>
      </c>
      <c r="DY161" s="223" t="str">
        <f t="shared" ca="1" si="153"/>
        <v>-0.745206263525778+1.24330153806229i</v>
      </c>
      <c r="DZ161" s="223" t="str">
        <f t="shared" ca="1" si="154"/>
        <v>1.18511198511514+0.834650029942227i</v>
      </c>
      <c r="EA161" s="223" t="str">
        <f t="shared" ca="1" si="155"/>
        <v>0.919570755529026-1.12050020764026i</v>
      </c>
      <c r="EB161" s="223" t="str">
        <f t="shared" ca="1" si="156"/>
        <v>-1.04981634245625-0.999508247518691i</v>
      </c>
      <c r="EC161" s="223" t="str">
        <f t="shared" ca="1" si="157"/>
        <v>-1.07402931771404+0.973443431554605i</v>
      </c>
      <c r="ED161" s="223" t="str">
        <f t="shared" ca="1" si="158"/>
        <v>0.891795346354628+1.14273012998097i</v>
      </c>
      <c r="EE161" s="223" t="str">
        <f t="shared" ca="1" si="159"/>
        <v>1.20523838866431-0.805314544905252i</v>
      </c>
      <c r="EF161" s="223" t="str">
        <f t="shared" ca="1" si="160"/>
        <v>-0.714469674163648-1.26121535609371i</v>
      </c>
      <c r="EG161" s="223" t="str">
        <f t="shared" ca="1" si="161"/>
        <v>-1.31035768823415+0.619753030353024i</v>
      </c>
      <c r="EH161" s="223" t="str">
        <f t="shared" ca="1" si="162"/>
        <v>0.521677891173819+1.35239907852917i</v>
      </c>
      <c r="EI161" s="223" t="str">
        <f t="shared" ca="1" si="163"/>
        <v>1.38711170104172-0.420775734304193i</v>
      </c>
      <c r="EJ161" s="223" t="str">
        <f t="shared" ca="1" si="164"/>
        <v>-0.317593357271851-1.4143074450638i</v>
      </c>
      <c r="EK161" s="223" t="str">
        <f t="shared" ca="1" si="165"/>
        <v>-1.43383893450147+0.212689914320781i</v>
      </c>
      <c r="EL161" s="223" t="str">
        <f t="shared" ca="1" si="166"/>
        <v>0.106633886294537+1.44560032652176i</v>
      </c>
      <c r="EM161" s="223" t="str">
        <f t="shared" ca="1" si="167"/>
        <v>1.44952788512194+5.41257936941081E-13i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-0.0203236061445498-0.0836543687783078i</v>
      </c>
      <c r="G162" s="229" t="str">
        <f t="shared" si="178"/>
        <v>-0.671619221809039+2.76718472708229i</v>
      </c>
      <c r="H162" s="229" t="str">
        <f t="shared" si="180"/>
        <v>0.00222354376988012-0.013811067178722i</v>
      </c>
      <c r="I162" s="229" t="str">
        <f t="shared" si="174"/>
        <v>-0.0029442847454643+0.0182963353699399i</v>
      </c>
      <c r="J162" s="255" t="str">
        <f ca="1">IMPRODUCT(1/N_FFT2,BY100)</f>
        <v>0.00548421259990668+2.23826305059682E-06i</v>
      </c>
      <c r="K162" s="254" t="str">
        <f t="shared" ca="1" si="175"/>
        <v>-0.0000161880355102082+0.000100334402884186i</v>
      </c>
      <c r="N162" s="246">
        <f t="shared" ca="1" si="176"/>
        <v>5.5750942151357616</v>
      </c>
      <c r="O162" s="223">
        <f t="shared" ca="1" si="39"/>
        <v>-1.4249057848642386</v>
      </c>
      <c r="P162" s="223" t="str">
        <f t="shared" ca="1" si="40"/>
        <v>-0.0699168129989668+1.42318942344287i</v>
      </c>
      <c r="Q162" s="223" t="str">
        <f t="shared" ca="1" si="41"/>
        <v>1.41804447404375+0.139665190271444i</v>
      </c>
      <c r="R162" s="223" t="str">
        <f t="shared" ca="1" si="42"/>
        <v>0.209077101867317-1.40948333130063i</v>
      </c>
      <c r="S162" s="223" t="str">
        <f t="shared" ca="1" si="43"/>
        <v>-1.39752661975626-0.277985328411814i</v>
      </c>
      <c r="T162" s="223" t="str">
        <f t="shared" ca="1" si="44"/>
        <v>-0.346223863951514+1.38220314417601i</v>
      </c>
      <c r="U162" s="223" t="str">
        <f t="shared" ca="1" si="45"/>
        <v>1.36354982015475+0.413628315877326i</v>
      </c>
      <c r="V162" s="223" t="str">
        <f t="shared" ca="1" si="46"/>
        <v>0.48003630096063-1.34161158518388i</v>
      </c>
      <c r="W162" s="223" t="str">
        <f t="shared" ca="1" si="47"/>
        <v>-1.31644129039297-0.545287836548783i</v>
      </c>
      <c r="X162" s="223" t="str">
        <f t="shared" ca="1" si="48"/>
        <v>-0.609225725976985+1.28809957322692i</v>
      </c>
      <c r="Y162" s="223" t="str">
        <f t="shared" ca="1" si="49"/>
        <v>1.25665471136478+0.671695937269441i</v>
      </c>
      <c r="Z162" s="223" t="str">
        <f t="shared" ca="1" si="50"/>
        <v>0.732547974215522-1.22218245823294i</v>
      </c>
      <c r="AA162" s="223" t="str">
        <f t="shared" ca="1" si="51"/>
        <v>-1.18476586050874-0.791635238927974i</v>
      </c>
      <c r="AB162" s="223" t="str">
        <f t="shared" ca="1" si="52"/>
        <v>-0.848815385010907+1.14449505805327i</v>
      </c>
      <c r="AC162" s="223" t="str">
        <f t="shared" ca="1" si="53"/>
        <v>1.10146706675711+0.903950660483783i</v>
      </c>
      <c r="AD162" s="223" t="str">
        <f t="shared" ca="1" si="54"/>
        <v>0.956908239638942-1.05578554481991i</v>
      </c>
      <c r="AE162" s="223" t="str">
        <f t="shared" ca="1" si="55"/>
        <v>-1.00756054302944-1.00756054302944i</v>
      </c>
      <c r="AF162" s="223" t="str">
        <f t="shared" ca="1" si="56"/>
        <v>-1.0557855448199+0.956908239638949i</v>
      </c>
      <c r="AG162" s="223" t="str">
        <f t="shared" ca="1" si="57"/>
        <v>0.903950660483792+1.1014670667571i</v>
      </c>
      <c r="AH162" s="223" t="str">
        <f t="shared" ca="1" si="58"/>
        <v>1.14449505805327-0.848815385010911i</v>
      </c>
      <c r="AI162" s="223" t="str">
        <f t="shared" ca="1" si="59"/>
        <v>-0.791635238927977-1.18476586050874i</v>
      </c>
      <c r="AJ162" s="223" t="str">
        <f t="shared" ca="1" si="60"/>
        <v>-1.22218245823293+0.73254797421553i</v>
      </c>
      <c r="AK162" s="223" t="str">
        <f t="shared" ca="1" si="61"/>
        <v>0.671695937269447+1.25665471136478i</v>
      </c>
      <c r="AL162" s="223" t="str">
        <f t="shared" ca="1" si="62"/>
        <v>1.28809957322692-0.609225725976996i</v>
      </c>
      <c r="AM162" s="223" t="str">
        <f t="shared" ca="1" si="63"/>
        <v>-0.545287836548657-1.31644129039303i</v>
      </c>
      <c r="AN162" s="223" t="str">
        <f t="shared" ca="1" si="64"/>
        <v>-1.34161158518388+0.480036300960638i</v>
      </c>
      <c r="AO162" s="223" t="str">
        <f t="shared" ca="1" si="65"/>
        <v>0.413628315877384+1.36354982015474i</v>
      </c>
      <c r="AP162" s="223" t="str">
        <f t="shared" ca="1" si="66"/>
        <v>1.38220314417602-0.346223863951493i</v>
      </c>
      <c r="AQ162" s="223" t="str">
        <f t="shared" ca="1" si="67"/>
        <v>-0.277985328411852-1.39752661975625i</v>
      </c>
      <c r="AR162" s="223" t="str">
        <f t="shared" ca="1" si="68"/>
        <v>-0.277985328411852-1.39752661975625i</v>
      </c>
      <c r="AS162" s="223" t="str">
        <f t="shared" ca="1" si="69"/>
        <v>0.139665190271466+1.41804447404375i</v>
      </c>
      <c r="AT162" s="223" t="str">
        <f t="shared" ca="1" si="70"/>
        <v>1.42318942344287-0.0699168129989215i</v>
      </c>
      <c r="AU162" s="223" t="str">
        <f t="shared" ca="1" si="71"/>
        <v>-4.88755567222271E-15-1.42490578486424i</v>
      </c>
      <c r="AV162" s="223" t="str">
        <f t="shared" ca="1" si="72"/>
        <v>-1.42318942344287-0.0699168129989017i</v>
      </c>
      <c r="AW162" s="223" t="str">
        <f t="shared" ca="1" si="73"/>
        <v>-0.139665190271456+1.41804447404375i</v>
      </c>
      <c r="AX162" s="223" t="str">
        <f t="shared" ca="1" si="74"/>
        <v>1.40948333130064+0.209077101867268i</v>
      </c>
      <c r="AY162" s="223" t="str">
        <f t="shared" ca="1" si="75"/>
        <v>0.277985328411832-1.39752661975625i</v>
      </c>
      <c r="AZ162" s="223" t="str">
        <f t="shared" ca="1" si="76"/>
        <v>-1.38220314417602-0.346223863951484i</v>
      </c>
      <c r="BA162" s="223" t="str">
        <f t="shared" ca="1" si="77"/>
        <v>-0.413628315877374+1.36354982015474i</v>
      </c>
      <c r="BB162" s="223" t="str">
        <f t="shared" ca="1" si="78"/>
        <v>1.34161158518389+0.48003630096062i</v>
      </c>
      <c r="BC162" s="223" t="str">
        <f t="shared" ca="1" si="79"/>
        <v>0.545287836548779-1.31644129039298i</v>
      </c>
      <c r="BD162" s="223" t="str">
        <f t="shared" ca="1" si="80"/>
        <v>-1.28809957322693-0.609225725976977i</v>
      </c>
      <c r="BE162" s="223" t="str">
        <f t="shared" ca="1" si="81"/>
        <v>-0.67169593726943+1.25665471136479i</v>
      </c>
      <c r="BF162" s="223" t="str">
        <f t="shared" ca="1" si="82"/>
        <v>1.22218245823294+0.732547974215518i</v>
      </c>
      <c r="BG162" s="223" t="str">
        <f t="shared" ca="1" si="83"/>
        <v>0.791635238927965-1.18476586050875i</v>
      </c>
      <c r="BH162" s="223" t="str">
        <f t="shared" ca="1" si="84"/>
        <v>-1.14449505805328-0.848815385010894i</v>
      </c>
      <c r="BI162" s="223" t="str">
        <f t="shared" ca="1" si="85"/>
        <v>-0.903950660483772+1.10146706675712i</v>
      </c>
      <c r="BJ162" s="223" t="str">
        <f t="shared" ca="1" si="86"/>
        <v>1.05578554481991+0.956908239638942i</v>
      </c>
      <c r="BK162" s="223" t="str">
        <f t="shared" ca="1" si="87"/>
        <v>1.00756054302944-1.00756054302945i</v>
      </c>
      <c r="BL162" s="223" t="str">
        <f t="shared" ca="1" si="88"/>
        <v>-0.956908239638848-1.05578554481999i</v>
      </c>
      <c r="BM162" s="223" t="str">
        <f t="shared" ca="1" si="89"/>
        <v>-1.10146706675709+0.903950660483799i</v>
      </c>
      <c r="BN162" s="223" t="str">
        <f t="shared" ca="1" si="90"/>
        <v>0.848815385010923+1.14449505805326i</v>
      </c>
      <c r="BO162" s="223" t="str">
        <f t="shared" ca="1" si="91"/>
        <v>1.18476586050874-0.791635238927977i</v>
      </c>
      <c r="BP162" s="223" t="str">
        <f t="shared" ca="1" si="92"/>
        <v>-0.73254797421553-1.22218245823293i</v>
      </c>
      <c r="BQ162" s="223" t="str">
        <f t="shared" ca="1" si="93"/>
        <v>-1.25665471136477+0.671695937269451i</v>
      </c>
      <c r="BR162" s="223" t="str">
        <f t="shared" ca="1" si="94"/>
        <v>0.609225725977+1.28809957322692i</v>
      </c>
      <c r="BS162" s="223" t="str">
        <f t="shared" ca="1" si="95"/>
        <v>1.31644129039302-0.545287836548671i</v>
      </c>
      <c r="BT162" s="223" t="str">
        <f t="shared" ca="1" si="96"/>
        <v>-0.480036300960634-1.34161158518388i</v>
      </c>
      <c r="BU162" s="223" t="str">
        <f t="shared" ca="1" si="97"/>
        <v>-1.36354982015473+0.413628315877388i</v>
      </c>
      <c r="BV162" s="223" t="str">
        <f t="shared" ca="1" si="98"/>
        <v>0.346223863951499+1.38220314417602i</v>
      </c>
      <c r="BW162" s="223" t="str">
        <f t="shared" ca="1" si="99"/>
        <v>1.39752661975625-0.277985328411856i</v>
      </c>
      <c r="BX162" s="223" t="str">
        <f t="shared" ca="1" si="100"/>
        <v>-0.209077101867294-1.40948333130064i</v>
      </c>
      <c r="BY162" s="223" t="str">
        <f t="shared" ca="1" si="101"/>
        <v>-1.41804447404375+0.13966519027148i</v>
      </c>
      <c r="BZ162" s="223" t="str">
        <f t="shared" ca="1" si="102"/>
        <v>0.0699168129989163+1.42318942344287i</v>
      </c>
      <c r="CA162" s="223" t="str">
        <f t="shared" ca="1" si="103"/>
        <v>1.42490578486424-9.77511134444542E-15i</v>
      </c>
      <c r="CB162" s="223" t="str">
        <f t="shared" ca="1" si="104"/>
        <v>0.0699168129990384-1.42318942344286i</v>
      </c>
      <c r="CC162" s="223" t="str">
        <f t="shared" ca="1" si="105"/>
        <v>-1.41804447404379-0.139665190271018i</v>
      </c>
      <c r="CD162" s="223" t="str">
        <f t="shared" ca="1" si="106"/>
        <v>-0.209077101867675+1.40948333130058i</v>
      </c>
      <c r="CE162" s="223" t="str">
        <f t="shared" ca="1" si="107"/>
        <v>1.39752661975631+0.27798532841154i</v>
      </c>
      <c r="CF162" s="223" t="str">
        <f t="shared" ca="1" si="108"/>
        <v>0.346223863952029-1.38220314417588i</v>
      </c>
      <c r="CG162" s="223" t="str">
        <f t="shared" ca="1" si="109"/>
        <v>-1.36354982015478-0.413628315877234i</v>
      </c>
      <c r="CH162" s="223" t="str">
        <f t="shared" ca="1" si="110"/>
        <v>-0.480036300961282+1.34161158518365i</v>
      </c>
      <c r="CI162" s="223" t="str">
        <f t="shared" ca="1" si="111"/>
        <v>1.31644129039298+0.545287836548765i</v>
      </c>
      <c r="CJ162" s="223" t="str">
        <f t="shared" ca="1" si="112"/>
        <v>0.609225725976452-1.28809957322718i</v>
      </c>
      <c r="CK162" s="223" t="str">
        <f t="shared" ca="1" si="113"/>
        <v>-1.25665471136465-0.671695937269685i</v>
      </c>
      <c r="CL162" s="223" t="str">
        <f t="shared" ca="1" si="114"/>
        <v>-0.732547974215149+1.22218245823316i</v>
      </c>
      <c r="CM162" s="223" t="str">
        <f t="shared" ca="1" si="115"/>
        <v>1.18476586050852+0.791635238928315i</v>
      </c>
      <c r="CN162" s="223" t="str">
        <f t="shared" ca="1" si="116"/>
        <v>0.848815385010663-1.14449505805345i</v>
      </c>
      <c r="CO162" s="223" t="str">
        <f t="shared" ca="1" si="117"/>
        <v>-1.10146706675675-0.903950660484222i</v>
      </c>
      <c r="CP162" s="223" t="str">
        <f t="shared" ca="1" si="118"/>
        <v>-0.956908239638834+1.05578554482001i</v>
      </c>
      <c r="CQ162" s="223" t="str">
        <f t="shared" ca="1" si="119"/>
        <v>1.00756054302895+1.00756054302994i</v>
      </c>
      <c r="CR162" s="223" t="str">
        <f t="shared" ca="1" si="120"/>
        <v>1.05578554481999-0.956908239638851i</v>
      </c>
      <c r="CS162" s="223" t="str">
        <f t="shared" ca="1" si="121"/>
        <v>-0.903950660484241-1.10146706675673i</v>
      </c>
      <c r="CT162" s="223" t="str">
        <f t="shared" ca="1" si="122"/>
        <v>-1.14449505805342+0.848815385010699i</v>
      </c>
      <c r="CU162" s="223" t="str">
        <f t="shared" ca="1" si="123"/>
        <v>0.791635238928352+1.18476586050849i</v>
      </c>
      <c r="CV162" s="223" t="str">
        <f t="shared" ca="1" si="124"/>
        <v>1.22218245823315-0.73254797421517i</v>
      </c>
      <c r="CW162" s="223" t="str">
        <f t="shared" ca="1" si="125"/>
        <v>-0.671695937269706-1.25665471136464i</v>
      </c>
      <c r="CX162" s="223" t="str">
        <f t="shared" ca="1" si="126"/>
        <v>-1.28809957322716+0.609225725976491i</v>
      </c>
      <c r="CY162" s="223" t="str">
        <f t="shared" ca="1" si="127"/>
        <v>0.545287836548806+1.31644129039296i</v>
      </c>
      <c r="CZ162" s="223" t="str">
        <f t="shared" ca="1" si="128"/>
        <v>1.34161158518411-0.48003630095999i</v>
      </c>
      <c r="DA162" s="223" t="str">
        <f t="shared" ca="1" si="129"/>
        <v>-0.413628315877277-1.36354982015477i</v>
      </c>
      <c r="DB162" s="223" t="str">
        <f t="shared" ca="1" si="130"/>
        <v>-1.38220314417587+0.346223863952073i</v>
      </c>
      <c r="DC162" s="223" t="str">
        <f t="shared" ca="1" si="131"/>
        <v>0.277985328411564+1.39752661975631i</v>
      </c>
      <c r="DD162" s="223" t="str">
        <f t="shared" ca="1" si="132"/>
        <v>1.40948333130058-0.209077101867699i</v>
      </c>
      <c r="DE162" s="223" t="str">
        <f t="shared" ca="1" si="133"/>
        <v>-0.139665190271042-1.41804447404379i</v>
      </c>
      <c r="DF162" s="223" t="str">
        <f t="shared" ca="1" si="134"/>
        <v>-1.42318942344285+0.0699168129992044i</v>
      </c>
      <c r="DG162" s="223" t="str">
        <f t="shared" ca="1" si="135"/>
        <v>-5.52312947546916E-13+1.42490578486424i</v>
      </c>
      <c r="DH162" s="223" t="str">
        <f t="shared" ca="1" si="136"/>
        <v>1.42318942344287+0.0699168129988919i</v>
      </c>
      <c r="DI162" s="223" t="str">
        <f t="shared" ca="1" si="137"/>
        <v>0.139665190272141-1.41804447404368i</v>
      </c>
      <c r="DJ162" s="223" t="str">
        <f t="shared" ca="1" si="138"/>
        <v>-1.40948333130062-0.20907710186739i</v>
      </c>
      <c r="DK162" s="223" t="str">
        <f t="shared" ca="1" si="139"/>
        <v>-0.277985328411256+1.39752661975637i</v>
      </c>
      <c r="DL162" s="223" t="str">
        <f t="shared" ca="1" si="140"/>
        <v>1.38220314417596+0.346223863951729i</v>
      </c>
      <c r="DM162" s="223" t="str">
        <f t="shared" ca="1" si="141"/>
        <v>0.413628315876939-1.36354982015487i</v>
      </c>
      <c r="DN162" s="223" t="str">
        <f t="shared" ca="1" si="142"/>
        <v>-1.34161158518374-0.48003630096103i</v>
      </c>
      <c r="DO162" s="223" t="str">
        <f t="shared" ca="1" si="143"/>
        <v>-0.545287836548517+1.31644129039308i</v>
      </c>
      <c r="DP162" s="223" t="str">
        <f t="shared" ca="1" si="144"/>
        <v>1.28809957322669+0.60922572597749i</v>
      </c>
      <c r="DQ162" s="223" t="str">
        <f t="shared" ca="1" si="145"/>
        <v>0.67169593726943-1.25665471136479i</v>
      </c>
      <c r="DR162" s="223" t="str">
        <f t="shared" ca="1" si="146"/>
        <v>-1.22218245823258-0.732547974216117i</v>
      </c>
      <c r="DS162" s="223" t="str">
        <f t="shared" ca="1" si="147"/>
        <v>-0.791635238928075+1.18476586050868i</v>
      </c>
      <c r="DT162" s="223" t="str">
        <f t="shared" ca="1" si="148"/>
        <v>1.14449505805362+0.848815385010431i</v>
      </c>
      <c r="DU162" s="223" t="str">
        <f t="shared" ca="1" si="149"/>
        <v>0.903950660483984-1.10146706675694i</v>
      </c>
      <c r="DV162" s="223" t="str">
        <f t="shared" ca="1" si="150"/>
        <v>-1.05578554482022-0.956908239638604i</v>
      </c>
      <c r="DW162" s="223" t="str">
        <f t="shared" ca="1" si="151"/>
        <v>-1.00756054302972+1.00756054302917i</v>
      </c>
      <c r="DX162" s="223" t="str">
        <f t="shared" ca="1" si="152"/>
        <v>0.95690823963908+1.05578554481978i</v>
      </c>
      <c r="DY162" s="223" t="str">
        <f t="shared" ca="1" si="153"/>
        <v>1.10146706675746-0.903950660483353i</v>
      </c>
      <c r="DZ162" s="223" t="str">
        <f t="shared" ca="1" si="154"/>
        <v>-0.848815385010914-1.14449505805326i</v>
      </c>
      <c r="EA162" s="223" t="str">
        <f t="shared" ca="1" si="155"/>
        <v>-1.18476586050834+0.791635238928575i</v>
      </c>
      <c r="EB162" s="223" t="str">
        <f t="shared" ca="1" si="156"/>
        <v>0.732547974215416+1.222182458233i</v>
      </c>
      <c r="EC162" s="223" t="str">
        <f t="shared" ca="1" si="157"/>
        <v>1.2566547113645-0.67169593726996i</v>
      </c>
      <c r="ED162" s="223" t="str">
        <f t="shared" ca="1" si="158"/>
        <v>-0.609225725976752-1.28809957322703i</v>
      </c>
      <c r="EE162" s="223" t="str">
        <f t="shared" ca="1" si="159"/>
        <v>-1.31644129039285+0.545287836549073i</v>
      </c>
      <c r="EF162" s="223" t="str">
        <f t="shared" ca="1" si="160"/>
        <v>0.480036300960262+1.34161158518401i</v>
      </c>
      <c r="EG162" s="223" t="str">
        <f t="shared" ca="1" si="161"/>
        <v>1.36354982015468-0.413628315877554i</v>
      </c>
      <c r="EH162" s="223" t="str">
        <f t="shared" ca="1" si="162"/>
        <v>-0.346223863950977-1.38220314417615i</v>
      </c>
      <c r="EI162" s="223" t="str">
        <f t="shared" ca="1" si="163"/>
        <v>-1.39752661975624+0.277985328411886i</v>
      </c>
      <c r="EJ162" s="223" t="str">
        <f t="shared" ca="1" si="164"/>
        <v>0.209077101868024+1.40948333130053i</v>
      </c>
      <c r="EK162" s="223" t="str">
        <f t="shared" ca="1" si="165"/>
        <v>1.41804447404376-0.139665190271329i</v>
      </c>
      <c r="EL162" s="223" t="str">
        <f t="shared" ca="1" si="166"/>
        <v>-0.0699168129994923-1.42318942344284i</v>
      </c>
      <c r="EM162" s="223" t="str">
        <f t="shared" ca="1" si="167"/>
        <v>-1.42490578486424-2.63937584592901E-13i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-0.0202667766288114-0.0820771445225657i</v>
      </c>
      <c r="G163" s="229" t="str">
        <f t="shared" si="178"/>
        <v>-0.638624686079449+2.72733124471367i</v>
      </c>
      <c r="H163" s="229" t="str">
        <f t="shared" si="180"/>
        <v>0.00221609936382098-0.0135918088275762i</v>
      </c>
      <c r="I163" s="229" t="str">
        <f t="shared" si="174"/>
        <v>-0.00283695028472178+0.0178194663173928i</v>
      </c>
      <c r="J163" s="255" t="str">
        <f ca="1">IMPRODUCT(1/N_FFT2,BZ100)</f>
        <v>0.0160568551641359+0.000179923127515208i</v>
      </c>
      <c r="K163" s="254" t="str">
        <f t="shared" ca="1" si="175"/>
        <v>-0.0000487586339401089+0.000285614156792742i</v>
      </c>
      <c r="N163" s="246">
        <f t="shared" ca="1" si="176"/>
        <v>5.6455440394796188</v>
      </c>
      <c r="O163" s="223">
        <f t="shared" ca="1" si="39"/>
        <v>-1.3544559605203808</v>
      </c>
      <c r="P163" s="223" t="str">
        <f t="shared" ca="1" si="40"/>
        <v>-0.0332400132513465+1.35404802370826i</v>
      </c>
      <c r="Q163" s="223" t="str">
        <f t="shared" ca="1" si="41"/>
        <v>1.35282445899777+0.0664600039616477i</v>
      </c>
      <c r="R163" s="223" t="str">
        <f t="shared" ca="1" si="42"/>
        <v>0.0996399616506489-1.35078600341854i</v>
      </c>
      <c r="S163" s="223" t="str">
        <f t="shared" ca="1" si="43"/>
        <v>-1.34793388486-0.13275989995253i</v>
      </c>
      <c r="T163" s="223" t="str">
        <f t="shared" ca="1" si="44"/>
        <v>-0.165799868654905+1.34426982133172i</v>
      </c>
      <c r="U163" s="223" t="str">
        <f t="shared" ca="1" si="45"/>
        <v>1.33979601992855+0.198739965716046i</v>
      </c>
      <c r="V163" s="223" t="str">
        <f t="shared" ca="1" si="46"/>
        <v>0.231560349253192-1.33451517550117i</v>
      </c>
      <c r="W163" s="223" t="str">
        <f t="shared" ca="1" si="47"/>
        <v>-1.32843046903281-0.2642412494946i</v>
      </c>
      <c r="X163" s="223" t="str">
        <f t="shared" ca="1" si="48"/>
        <v>-0.29676298068793+1.3215455657231i</v>
      </c>
      <c r="Y163" s="223" t="str">
        <f t="shared" ca="1" si="49"/>
        <v>1.31386461278042+0.329105952958243i</v>
      </c>
      <c r="Z163" s="223" t="str">
        <f t="shared" ca="1" si="50"/>
        <v>0.361250684108687-1.30539223692352i</v>
      </c>
      <c r="AA163" s="223" t="str">
        <f t="shared" ca="1" si="51"/>
        <v>-1.29613354159486-0.393177811355064i</v>
      </c>
      <c r="AB163" s="223" t="str">
        <f t="shared" ca="1" si="52"/>
        <v>-0.424868102989741+1.28609410388629i</v>
      </c>
      <c r="AC163" s="223" t="str">
        <f t="shared" ca="1" si="53"/>
        <v>1.27527997117975+0.45630246996589i</v>
      </c>
      <c r="AD163" s="223" t="str">
        <f t="shared" ca="1" si="54"/>
        <v>0.487461977396509-1.26369765750431i</v>
      </c>
      <c r="AE163" s="223" t="str">
        <f t="shared" ca="1" si="55"/>
        <v>-1.25135413961268-0.51832785595932i</v>
      </c>
      <c r="AF163" s="223" t="str">
        <f t="shared" ca="1" si="56"/>
        <v>-0.548881513203228+1.2382568527785i</v>
      </c>
      <c r="AG163" s="223" t="str">
        <f t="shared" ca="1" si="57"/>
        <v>1.22441368631767+0.579104544747461i</v>
      </c>
      <c r="AH163" s="223" t="str">
        <f t="shared" ca="1" si="58"/>
        <v>0.608978745368179-1.20983297883592i</v>
      </c>
      <c r="AI163" s="223" t="str">
        <f t="shared" ca="1" si="59"/>
        <v>-1.19452351320628-0.638486119963863i</v>
      </c>
      <c r="AJ163" s="223" t="str">
        <f t="shared" ca="1" si="60"/>
        <v>-0.667608894395297+1.17849451127847i</v>
      </c>
      <c r="AK163" s="223" t="str">
        <f t="shared" ca="1" si="61"/>
        <v>1.16175562832375+0.696329526192366i</v>
      </c>
      <c r="AL163" s="223" t="str">
        <f t="shared" ca="1" si="62"/>
        <v>0.724630715120302-1.14431694721936i</v>
      </c>
      <c r="AM163" s="223" t="str">
        <f t="shared" ca="1" si="63"/>
        <v>-1.12618897237473-0.752495413601136i</v>
      </c>
      <c r="AN163" s="223" t="str">
        <f t="shared" ca="1" si="64"/>
        <v>-0.779906836982315+1.10738262340414i</v>
      </c>
      <c r="AO163" s="223" t="str">
        <f t="shared" ca="1" si="65"/>
        <v>1.08790922854883+0.806848473647608i</v>
      </c>
      <c r="AP163" s="223" t="str">
        <f t="shared" ca="1" si="66"/>
        <v>0.833304094962374-1.0677805178538i</v>
      </c>
      <c r="AQ163" s="223" t="str">
        <f t="shared" ca="1" si="67"/>
        <v>-1.04700861610169-0.859257765049589i</v>
      </c>
      <c r="AR163" s="223" t="str">
        <f t="shared" ca="1" si="68"/>
        <v>-1.04700861610169-0.859257765049589i</v>
      </c>
      <c r="AS163" s="223" t="str">
        <f t="shared" ca="1" si="69"/>
        <v>1.00358566819132+0.909597029233371i</v>
      </c>
      <c r="AT163" s="223" t="str">
        <f t="shared" ca="1" si="70"/>
        <v>0.93395230083961-0.980960778393094i</v>
      </c>
      <c r="AU163" s="223" t="str">
        <f t="shared" ca="1" si="71"/>
        <v>-0.95774499450246-0.95774499450254i</v>
      </c>
      <c r="AV163" s="223" t="str">
        <f t="shared" ca="1" si="72"/>
        <v>-0.980960778393086+0.933952300839618i</v>
      </c>
      <c r="AW163" s="223" t="str">
        <f t="shared" ca="1" si="73"/>
        <v>0.909597029233388+1.0035856681913i</v>
      </c>
      <c r="AX163" s="223" t="str">
        <f t="shared" ca="1" si="74"/>
        <v>1.02560603550949-0.884693850388761i</v>
      </c>
      <c r="AY163" s="223" t="str">
        <f t="shared" ca="1" si="75"/>
        <v>-0.859257765049494-1.04700861610177i</v>
      </c>
      <c r="AZ163" s="223" t="str">
        <f t="shared" ca="1" si="76"/>
        <v>-1.06778051785379+0.833304094962391i</v>
      </c>
      <c r="BA163" s="223" t="str">
        <f t="shared" ca="1" si="77"/>
        <v>0.806848473647617+1.08790922854883i</v>
      </c>
      <c r="BB163" s="223" t="str">
        <f t="shared" ca="1" si="78"/>
        <v>1.10738262340413-0.779906836982331i</v>
      </c>
      <c r="BC163" s="223" t="str">
        <f t="shared" ca="1" si="79"/>
        <v>-0.752495413601146-1.12618897237472i</v>
      </c>
      <c r="BD163" s="223" t="str">
        <f t="shared" ca="1" si="80"/>
        <v>-1.14431694721935+0.72463071512032i</v>
      </c>
      <c r="BE163" s="223" t="str">
        <f t="shared" ca="1" si="81"/>
        <v>0.696329526192385+1.16175562832373i</v>
      </c>
      <c r="BF163" s="223" t="str">
        <f t="shared" ca="1" si="82"/>
        <v>1.17849451127846-0.667608894395316i</v>
      </c>
      <c r="BG163" s="223" t="str">
        <f t="shared" ca="1" si="83"/>
        <v>-0.638486119963886-1.19452351320627i</v>
      </c>
      <c r="BH163" s="223" t="str">
        <f t="shared" ca="1" si="84"/>
        <v>-1.20983297883591+0.608978745368188i</v>
      </c>
      <c r="BI163" s="223" t="str">
        <f t="shared" ca="1" si="85"/>
        <v>0.57910454474748+1.22441368631766i</v>
      </c>
      <c r="BJ163" s="223" t="str">
        <f t="shared" ca="1" si="86"/>
        <v>1.23825685277855-0.548881513203128i</v>
      </c>
      <c r="BK163" s="223" t="str">
        <f t="shared" ca="1" si="87"/>
        <v>-0.518327855959331-1.25135413961268i</v>
      </c>
      <c r="BL163" s="223" t="str">
        <f t="shared" ca="1" si="88"/>
        <v>-1.2636976575043+0.487461977396524i</v>
      </c>
      <c r="BM163" s="223" t="str">
        <f t="shared" ca="1" si="89"/>
        <v>0.456302469965911+1.27527997117974i</v>
      </c>
      <c r="BN163" s="223" t="str">
        <f t="shared" ca="1" si="90"/>
        <v>1.28609410388633-0.42486810298962i</v>
      </c>
      <c r="BO163" s="223" t="str">
        <f t="shared" ca="1" si="91"/>
        <v>-0.393177811355075-1.29613354159485i</v>
      </c>
      <c r="BP163" s="223" t="str">
        <f t="shared" ca="1" si="92"/>
        <v>-1.30539223692351+0.361250684108708i</v>
      </c>
      <c r="BQ163" s="223" t="str">
        <f t="shared" ca="1" si="93"/>
        <v>0.329105952958266+1.31386461278041i</v>
      </c>
      <c r="BR163" s="223" t="str">
        <f t="shared" ca="1" si="94"/>
        <v>1.3215455657231-0.296762980687938i</v>
      </c>
      <c r="BS163" s="223" t="str">
        <f t="shared" ca="1" si="95"/>
        <v>-0.264241249494615-1.3284304690328i</v>
      </c>
      <c r="BT163" s="223" t="str">
        <f t="shared" ca="1" si="96"/>
        <v>-1.33451517550117+0.231560349253213i</v>
      </c>
      <c r="BU163" s="223" t="str">
        <f t="shared" ca="1" si="97"/>
        <v>0.198739965716019+1.33979601992855i</v>
      </c>
      <c r="BV163" s="223" t="str">
        <f t="shared" ca="1" si="98"/>
        <v>1.34426982133171-0.165799868654958i</v>
      </c>
      <c r="BW163" s="223" t="str">
        <f t="shared" ca="1" si="99"/>
        <v>-0.132759899952562-1.34793388486i</v>
      </c>
      <c r="BX163" s="223" t="str">
        <f t="shared" ca="1" si="100"/>
        <v>-1.35078600341854+0.0996399616506461i</v>
      </c>
      <c r="BY163" s="223" t="str">
        <f t="shared" ca="1" si="101"/>
        <v>0.0664600039615908+1.35282445899777i</v>
      </c>
      <c r="BZ163" s="223" t="str">
        <f t="shared" ca="1" si="102"/>
        <v>1.35404802370826-0.0332400132514025i</v>
      </c>
      <c r="CA163" s="223" t="str">
        <f t="shared" ca="1" si="103"/>
        <v>-2.1238827874594E-14-1.35445596052038i</v>
      </c>
      <c r="CB163" s="223" t="str">
        <f t="shared" ca="1" si="104"/>
        <v>-1.35404802370825-0.0332400132516488i</v>
      </c>
      <c r="CC163" s="223" t="str">
        <f t="shared" ca="1" si="105"/>
        <v>-0.0664600039615676+1.35282445899777i</v>
      </c>
      <c r="CD163" s="223" t="str">
        <f t="shared" ca="1" si="106"/>
        <v>1.35078600341858+0.0996399616502006i</v>
      </c>
      <c r="CE163" s="223" t="str">
        <f t="shared" ca="1" si="107"/>
        <v>0.132759899953056-1.34793388485995i</v>
      </c>
      <c r="CF163" s="223" t="str">
        <f t="shared" ca="1" si="108"/>
        <v>-1.3442698213317-0.165799868655069i</v>
      </c>
      <c r="CG163" s="223" t="str">
        <f t="shared" ca="1" si="109"/>
        <v>-0.198739965715844+1.33979601992858i</v>
      </c>
      <c r="CH163" s="223" t="str">
        <f t="shared" ca="1" si="110"/>
        <v>1.33451517550127+0.23156034925264i</v>
      </c>
      <c r="CI163" s="223" t="str">
        <f t="shared" ca="1" si="111"/>
        <v>0.264241249494989-1.32843046903273i</v>
      </c>
      <c r="CJ163" s="223" t="str">
        <f t="shared" ca="1" si="112"/>
        <v>-1.32154556572311-0.296762980687917i</v>
      </c>
      <c r="CK163" s="223" t="str">
        <f t="shared" ca="1" si="113"/>
        <v>-0.329105952957964+1.31386461278049i</v>
      </c>
      <c r="CL163" s="223" t="str">
        <f t="shared" ca="1" si="114"/>
        <v>1.30539223692335+0.361250684109316i</v>
      </c>
      <c r="CM163" s="223" t="str">
        <f t="shared" ca="1" si="115"/>
        <v>0.393177811355311-1.29613354159478i</v>
      </c>
      <c r="CN163" s="223" t="str">
        <f t="shared" ca="1" si="116"/>
        <v>-1.28609410388634-0.424868102989598i</v>
      </c>
      <c r="CO163" s="223" t="str">
        <f t="shared" ca="1" si="117"/>
        <v>-0.456302469965491+1.27527997117989i</v>
      </c>
      <c r="CP163" s="223" t="str">
        <f t="shared" ca="1" si="118"/>
        <v>1.26369765750412+0.487461977397005i</v>
      </c>
      <c r="CQ163" s="223" t="str">
        <f t="shared" ca="1" si="119"/>
        <v>0.518327855959434-1.25135413961264i</v>
      </c>
      <c r="CR163" s="223" t="str">
        <f t="shared" ca="1" si="120"/>
        <v>-1.23825685277862-0.548881513202967i</v>
      </c>
      <c r="CS163" s="223" t="str">
        <f t="shared" ca="1" si="121"/>
        <v>-0.579104544746955+1.22441368631791i</v>
      </c>
      <c r="CT163" s="223" t="str">
        <f t="shared" ca="1" si="122"/>
        <v>1.20983297883575+0.608978745368512i</v>
      </c>
      <c r="CU163" s="223" t="str">
        <f t="shared" ca="1" si="123"/>
        <v>0.638486119963849-1.19452351320629i</v>
      </c>
      <c r="CV163" s="223" t="str">
        <f t="shared" ca="1" si="124"/>
        <v>-1.1784945112786-0.667608894395061i</v>
      </c>
      <c r="CW163" s="223" t="str">
        <f t="shared" ca="1" si="125"/>
        <v>-0.696329526192926+1.16175562832341i</v>
      </c>
      <c r="CX163" s="223" t="str">
        <f t="shared" ca="1" si="126"/>
        <v>1.14431694721922+0.72463071512052i</v>
      </c>
      <c r="CY163" s="223" t="str">
        <f t="shared" ca="1" si="127"/>
        <v>0.752495413600991-1.12618897237482i</v>
      </c>
      <c r="CZ163" s="223" t="str">
        <f t="shared" ca="1" si="128"/>
        <v>-1.10738262340438-0.779906836981966i</v>
      </c>
      <c r="DA163" s="223" t="str">
        <f t="shared" ca="1" si="129"/>
        <v>-0.806848473648031+1.08790922854852i</v>
      </c>
      <c r="DB163" s="223" t="str">
        <f t="shared" ca="1" si="130"/>
        <v>1.06778051785373+0.833304094962457i</v>
      </c>
      <c r="DC163" s="223" t="str">
        <f t="shared" ca="1" si="131"/>
        <v>0.859257765049364-1.04700861610187i</v>
      </c>
      <c r="DD163" s="223" t="str">
        <f t="shared" ca="1" si="132"/>
        <v>-1.02560603550986-0.884693850388336i</v>
      </c>
      <c r="DE163" s="223" t="str">
        <f t="shared" ca="1" si="133"/>
        <v>-0.909597029233649+1.00358566819107i</v>
      </c>
      <c r="DF163" s="223" t="str">
        <f t="shared" ca="1" si="134"/>
        <v>0.980960778393109+0.933952300839595i</v>
      </c>
      <c r="DG163" s="223" t="str">
        <f t="shared" ca="1" si="135"/>
        <v>0.957744994502253-0.957744994502747i</v>
      </c>
      <c r="DH163" s="223" t="str">
        <f t="shared" ca="1" si="136"/>
        <v>-0.933952300839153-0.98096077839353i</v>
      </c>
      <c r="DI163" s="223" t="str">
        <f t="shared" ca="1" si="137"/>
        <v>-1.00358566819148+0.909597029233197i</v>
      </c>
      <c r="DJ163" s="223" t="str">
        <f t="shared" ca="1" si="138"/>
        <v>0.884693850388866+1.0256060355094i</v>
      </c>
      <c r="DK163" s="223" t="str">
        <f t="shared" ca="1" si="139"/>
        <v>1.0470086161014-0.859257765049935i</v>
      </c>
      <c r="DL163" s="223" t="str">
        <f t="shared" ca="1" si="140"/>
        <v>-0.833304094961975-1.06778051785411i</v>
      </c>
      <c r="DM163" s="223" t="str">
        <f t="shared" ca="1" si="141"/>
        <v>-1.0879092285489+0.80684847364751i</v>
      </c>
      <c r="DN163" s="223" t="str">
        <f t="shared" ca="1" si="142"/>
        <v>0.779906836982569+1.10738262340396i</v>
      </c>
      <c r="DO163" s="223" t="str">
        <f t="shared" ca="1" si="143"/>
        <v>1.12618897237441-0.752495413601603i</v>
      </c>
      <c r="DP163" s="223" t="str">
        <f t="shared" ca="1" si="144"/>
        <v>-0.724630715120004-1.14431694721954i</v>
      </c>
      <c r="DQ163" s="223" t="str">
        <f t="shared" ca="1" si="145"/>
        <v>-1.16175562832372+0.696329526192402i</v>
      </c>
      <c r="DR163" s="223" t="str">
        <f t="shared" ca="1" si="146"/>
        <v>0.66760889439567+1.17849451127826i</v>
      </c>
      <c r="DS163" s="223" t="str">
        <f t="shared" ca="1" si="147"/>
        <v>1.19452351320658-0.63848611996331i</v>
      </c>
      <c r="DT163" s="223" t="str">
        <f t="shared" ca="1" si="148"/>
        <v>-0.608978745367968-1.20983297883602i</v>
      </c>
      <c r="DU163" s="223" t="str">
        <f t="shared" ca="1" si="149"/>
        <v>-1.2244136863176+0.579104544747604i</v>
      </c>
      <c r="DV163" s="223" t="str">
        <f t="shared" ca="1" si="150"/>
        <v>0.54888151320364+1.23825685277832i</v>
      </c>
      <c r="DW163" s="223" t="str">
        <f t="shared" ca="1" si="151"/>
        <v>1.25135413961288-0.518327855958853i</v>
      </c>
      <c r="DX163" s="223" t="str">
        <f t="shared" ca="1" si="152"/>
        <v>-0.487461977396401-1.26369765750435i</v>
      </c>
      <c r="DY163" s="223" t="str">
        <f t="shared" ca="1" si="153"/>
        <v>-1.27527997117964+0.456302469966184i</v>
      </c>
      <c r="DZ163" s="223" t="str">
        <f t="shared" ca="1" si="154"/>
        <v>0.424868102990279+1.28609410388612i</v>
      </c>
      <c r="EA163" s="223" t="str">
        <f t="shared" ca="1" si="155"/>
        <v>1.29613354159497-0.39317781135469i</v>
      </c>
      <c r="EB163" s="223" t="str">
        <f t="shared" ca="1" si="156"/>
        <v>-0.361250684108728-1.30539223692351i</v>
      </c>
      <c r="EC163" s="223" t="str">
        <f t="shared" ca="1" si="157"/>
        <v>-1.31386461278031+0.32910595295866i</v>
      </c>
      <c r="ED163" s="223" t="str">
        <f t="shared" ca="1" si="158"/>
        <v>0.296762980687321+1.32154556572324i</v>
      </c>
      <c r="EE163" s="223" t="str">
        <f t="shared" ca="1" si="159"/>
        <v>1.32843046903285-0.264241249494372i</v>
      </c>
      <c r="EF163" s="223" t="str">
        <f t="shared" ca="1" si="160"/>
        <v>-0.231560349253347-1.33451517550115i</v>
      </c>
      <c r="EG163" s="223" t="str">
        <f t="shared" ca="1" si="161"/>
        <v>-1.33979601992847+0.198739965716573i</v>
      </c>
      <c r="EH163" s="223" t="str">
        <f t="shared" ca="1" si="162"/>
        <v>0.165799868654445+1.34426982133177i</v>
      </c>
      <c r="EI163" s="223" t="str">
        <f t="shared" ca="1" si="163"/>
        <v>1.34793388486001-0.13275989995243i</v>
      </c>
      <c r="EJ163" s="223" t="str">
        <f t="shared" ca="1" si="164"/>
        <v>-0.0996399616509359-1.35078600341852i</v>
      </c>
      <c r="EK163" s="223" t="str">
        <f t="shared" ca="1" si="165"/>
        <v>-1.35282445899774+0.066460003962285i</v>
      </c>
      <c r="EL163" s="223" t="str">
        <f t="shared" ca="1" si="166"/>
        <v>0.0332400132510005+1.35404802370827i</v>
      </c>
      <c r="EM163" s="223" t="str">
        <f t="shared" ca="1" si="167"/>
        <v>1.35445596052038-4.2477655749188E-14i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-0.0202069514998182-0.0805476859312894i</v>
      </c>
      <c r="G164" s="229" t="str">
        <f t="shared" si="178"/>
        <v>-0.60722654482806+2.68806769633987i</v>
      </c>
      <c r="H164" s="229" t="str">
        <f t="shared" si="180"/>
        <v>0.002209004718208-0.0133793954893754i</v>
      </c>
      <c r="I164" s="229" t="str">
        <f t="shared" si="174"/>
        <v>-0.00274256298252735+0.0173677555135212i</v>
      </c>
      <c r="J164" s="255" t="str">
        <f ca="1">IMPRODUCT(1/N_FFT2,CA100)</f>
        <v>0.00620403687981969-2.17044191896855E-06i</v>
      </c>
      <c r="K164" s="254" t="str">
        <f t="shared" ca="1" si="175"/>
        <v>-0.000016977266184223+0.00010775614829924i</v>
      </c>
      <c r="N164" s="246">
        <f t="shared" ca="1" si="176"/>
        <v>7.0692775105932739</v>
      </c>
      <c r="O164" s="223">
        <f t="shared" ca="1" si="39"/>
        <v>6.9277510593273889E-2</v>
      </c>
      <c r="P164" s="223" t="str">
        <f t="shared" ca="1" si="40"/>
        <v>-2.41879397764807E-16-0.0692775105932739i</v>
      </c>
      <c r="Q164" s="223" t="str">
        <f t="shared" ca="1" si="41"/>
        <v>-0.0692775105932739-2.23845288084551E-16i</v>
      </c>
      <c r="R164" s="223" t="str">
        <f t="shared" ca="1" si="42"/>
        <v>-1.27312852594898E-17+0.0692775105932739i</v>
      </c>
      <c r="S164" s="223" t="str">
        <f t="shared" ca="1" si="43"/>
        <v>0.0692775105932739-2.29148112505318E-16i</v>
      </c>
      <c r="T164" s="223" t="str">
        <f t="shared" ca="1" si="44"/>
        <v>2.05811178404294E-16-0.0692775105932739i</v>
      </c>
      <c r="U164" s="223" t="str">
        <f t="shared" ca="1" si="45"/>
        <v>-0.0692775105932739-2.54625705189795E-17i</v>
      </c>
      <c r="V164" s="223" t="str">
        <f t="shared" ca="1" si="46"/>
        <v>1.69315578435365E-15+0.0692775105932739i</v>
      </c>
      <c r="W164" s="223" t="str">
        <f t="shared" ca="1" si="47"/>
        <v>0.0692775105932739-1.93503518211846E-15i</v>
      </c>
      <c r="X164" s="223" t="str">
        <f t="shared" ca="1" si="48"/>
        <v>-2.05385300012428E-15-0.0692775105932739i</v>
      </c>
      <c r="Y164" s="223" t="str">
        <f t="shared" ca="1" si="49"/>
        <v>-0.0692775105932739+2.29573239788909E-15i</v>
      </c>
      <c r="Z164" s="223" t="str">
        <f t="shared" ca="1" si="50"/>
        <v>2.5376117956539E-15+0.0692775105932739i</v>
      </c>
      <c r="AA164" s="223" t="str">
        <f t="shared" ca="1" si="51"/>
        <v>0.0692775105932739-2.90255277317769E-15i</v>
      </c>
      <c r="AB164" s="223" t="str">
        <f t="shared" ca="1" si="52"/>
        <v>-3.02137059118352E-15-0.0692775105932739i</v>
      </c>
      <c r="AC164" s="223" t="str">
        <f t="shared" ca="1" si="53"/>
        <v>-0.0692775105932739+3.38631156870731E-15i</v>
      </c>
      <c r="AD164" s="223" t="str">
        <f t="shared" ca="1" si="54"/>
        <v>-3.38631907979005E-15+0.0692775105932739i</v>
      </c>
      <c r="AE164" s="223" t="str">
        <f t="shared" ca="1" si="55"/>
        <v>0.0692775105932739+3.26750126178423E-15i</v>
      </c>
      <c r="AF164" s="223" t="str">
        <f t="shared" ca="1" si="56"/>
        <v>2.90256028426044E-15-0.0692775105932739i</v>
      </c>
      <c r="AG164" s="223" t="str">
        <f t="shared" ca="1" si="57"/>
        <v>-0.0692775105932739-2.78374246625462E-15i</v>
      </c>
      <c r="AH164" s="223" t="str">
        <f t="shared" ca="1" si="58"/>
        <v>-2.41880148873082E-15+0.0692775105932739i</v>
      </c>
      <c r="AI164" s="223" t="str">
        <f t="shared" ca="1" si="59"/>
        <v>0.0692775105932739+2.299983670725E-15i</v>
      </c>
      <c r="AJ164" s="223" t="str">
        <f t="shared" ca="1" si="60"/>
        <v>1.93504269320121E-15-0.0692775105932739i</v>
      </c>
      <c r="AK164" s="223" t="str">
        <f t="shared" ca="1" si="61"/>
        <v>-0.0692775105932739-1.81622487519539E-15i</v>
      </c>
      <c r="AL164" s="223" t="str">
        <f t="shared" ca="1" si="62"/>
        <v>-1.69740705718957E-15+0.0692775105932739i</v>
      </c>
      <c r="AM164" s="223" t="str">
        <f t="shared" ca="1" si="63"/>
        <v>0.0692775105932739+1.0863429201478E-15i</v>
      </c>
      <c r="AN164" s="223" t="str">
        <f t="shared" ca="1" si="64"/>
        <v>9.67525102141977E-16-0.0692775105932739i</v>
      </c>
      <c r="AO164" s="223" t="str">
        <f t="shared" ca="1" si="65"/>
        <v>-0.0692775105932739-8.48707284136156E-16i</v>
      </c>
      <c r="AP164" s="223" t="str">
        <f t="shared" ca="1" si="66"/>
        <v>-7.29889466130335E-16+0.0692775105932739i</v>
      </c>
      <c r="AQ164" s="223" t="str">
        <f t="shared" ca="1" si="67"/>
        <v>0.0692775105932739+6.11071648124513E-16i</v>
      </c>
      <c r="AR164" s="223" t="str">
        <f t="shared" ca="1" si="68"/>
        <v>0.0692775105932739+6.11071648124513E-16i</v>
      </c>
      <c r="AS164" s="223" t="str">
        <f t="shared" ca="1" si="69"/>
        <v>-0.0692775105932739+1.18810306923073E-16i</v>
      </c>
      <c r="AT164" s="223" t="str">
        <f t="shared" ca="1" si="70"/>
        <v>2.37628124928895E-16+0.0692775105932739i</v>
      </c>
      <c r="AU164" s="223" t="str">
        <f t="shared" ca="1" si="71"/>
        <v>0.0692775105932739-3.56445942934717E-16i</v>
      </c>
      <c r="AV164" s="223" t="str">
        <f t="shared" ca="1" si="72"/>
        <v>-9.67510079976479E-16-0.0692775105932739i</v>
      </c>
      <c r="AW164" s="223" t="str">
        <f t="shared" ca="1" si="73"/>
        <v>-0.0692775105932739+1.08632789798231E-15i</v>
      </c>
      <c r="AX164" s="223" t="str">
        <f t="shared" ca="1" si="74"/>
        <v>1.20514571598813E-15+0.0692775105932739i</v>
      </c>
      <c r="AY164" s="223" t="str">
        <f t="shared" ca="1" si="75"/>
        <v>0.0692775105932739-1.32396353399395E-15i</v>
      </c>
      <c r="AZ164" s="223" t="str">
        <f t="shared" ca="1" si="76"/>
        <v>-1.93502767103571E-15-0.0692775105932739i</v>
      </c>
      <c r="BA164" s="223" t="str">
        <f t="shared" ca="1" si="77"/>
        <v>-0.0692775105932739+2.05384548904153E-15i</v>
      </c>
      <c r="BB164" s="223" t="str">
        <f t="shared" ca="1" si="78"/>
        <v>2.17266330704735E-15+0.0692775105932739i</v>
      </c>
      <c r="BC164" s="223" t="str">
        <f t="shared" ca="1" si="79"/>
        <v>0.0692775105932739-2.29148112505318E-15i</v>
      </c>
      <c r="BD164" s="223" t="str">
        <f t="shared" ca="1" si="80"/>
        <v>-2.410298943059E-15-0.0692775105932739i</v>
      </c>
      <c r="BE164" s="223" t="str">
        <f t="shared" ca="1" si="81"/>
        <v>-0.0692775105932739+3.02136308010076E-15i</v>
      </c>
      <c r="BF164" s="223" t="str">
        <f t="shared" ca="1" si="82"/>
        <v>3.63242721714252E-15+0.0692775105932739i</v>
      </c>
      <c r="BG164" s="223" t="str">
        <f t="shared" ca="1" si="83"/>
        <v>0.0692775105932739+3.63244975039078E-15i</v>
      </c>
      <c r="BH164" s="223" t="str">
        <f t="shared" ca="1" si="84"/>
        <v>3.02138561334901E-15-0.0692775105932739i</v>
      </c>
      <c r="BI164" s="223" t="str">
        <f t="shared" ca="1" si="85"/>
        <v>-0.0692775105932739-3.39481411437913E-15i</v>
      </c>
      <c r="BJ164" s="223" t="str">
        <f t="shared" ca="1" si="86"/>
        <v>-2.78374997733736E-15+0.0692775105932739i</v>
      </c>
      <c r="BK164" s="223" t="str">
        <f t="shared" ca="1" si="87"/>
        <v>0.0692775105932739+2.1726858402956E-15i</v>
      </c>
      <c r="BL164" s="223" t="str">
        <f t="shared" ca="1" si="88"/>
        <v>2.54611434132572E-15-0.0692775105932739i</v>
      </c>
      <c r="BM164" s="223" t="str">
        <f t="shared" ca="1" si="89"/>
        <v>-0.0692775105932739-1.93505020428396E-15i</v>
      </c>
      <c r="BN164" s="223" t="str">
        <f t="shared" ca="1" si="90"/>
        <v>-2.30847870531407E-15+0.0692775105932739i</v>
      </c>
      <c r="BO164" s="223" t="str">
        <f t="shared" ca="1" si="91"/>
        <v>0.0692775105932739+1.69741456827231E-15i</v>
      </c>
      <c r="BP164" s="223" t="str">
        <f t="shared" ca="1" si="92"/>
        <v>1.08635043123055E-15-0.0692775105932739i</v>
      </c>
      <c r="BQ164" s="223" t="str">
        <f t="shared" ca="1" si="93"/>
        <v>-0.0692775105932739-1.45977893226067E-15i</v>
      </c>
      <c r="BR164" s="223" t="str">
        <f t="shared" ca="1" si="94"/>
        <v>-8.48714795218909E-16+0.0692775105932739i</v>
      </c>
      <c r="BS164" s="223" t="str">
        <f t="shared" ca="1" si="95"/>
        <v>0.0692775105932739+1.22214329624902E-15i</v>
      </c>
      <c r="BT164" s="223" t="str">
        <f t="shared" ca="1" si="96"/>
        <v>6.11079159207262E-16-0.0692775105932739i</v>
      </c>
      <c r="BU164" s="223" t="str">
        <f t="shared" ca="1" si="97"/>
        <v>-0.0692775105932739-1.5022165497923E-20i</v>
      </c>
      <c r="BV164" s="223" t="str">
        <f t="shared" ca="1" si="98"/>
        <v>-3.73443523195617E-16+0.0692775105932739i</v>
      </c>
      <c r="BW164" s="223" t="str">
        <f t="shared" ca="1" si="99"/>
        <v>0.0692775105932739-2.37620613846146E-16i</v>
      </c>
      <c r="BX164" s="223" t="str">
        <f t="shared" ca="1" si="100"/>
        <v>-8.48684750887912E-16-0.0692775105932739i</v>
      </c>
      <c r="BY164" s="223" t="str">
        <f t="shared" ca="1" si="101"/>
        <v>-0.0692775105932739+4.75256249857791E-16i</v>
      </c>
      <c r="BZ164" s="223" t="str">
        <f t="shared" ca="1" si="102"/>
        <v>1.08632038689955E-15+0.0692775105932739i</v>
      </c>
      <c r="CA164" s="223" t="str">
        <f t="shared" ca="1" si="103"/>
        <v>0.0692775105932739+2.68529019801433E-14i</v>
      </c>
      <c r="CB164" s="223" t="str">
        <f t="shared" ca="1" si="104"/>
        <v>1.93503893765984E-14-0.0692775105932739i</v>
      </c>
      <c r="CC164" s="223" t="str">
        <f t="shared" ca="1" si="105"/>
        <v>-0.0692775105932739-1.18478767730534E-14i</v>
      </c>
      <c r="CD164" s="223" t="str">
        <f t="shared" ca="1" si="106"/>
        <v>-5.32985680758033E-15+0.0692775105932739i</v>
      </c>
      <c r="CE164" s="223" t="str">
        <f t="shared" ca="1" si="107"/>
        <v>0.0692775105932739-2.17265579596461E-15i</v>
      </c>
      <c r="CF164" s="223" t="str">
        <f t="shared" ca="1" si="108"/>
        <v>-9.67516839950958E-15-0.0692775105932739i</v>
      </c>
      <c r="CG164" s="223" t="str">
        <f t="shared" ca="1" si="109"/>
        <v>-0.0692775105932739+1.61931883649826E-14i</v>
      </c>
      <c r="CH164" s="223" t="str">
        <f t="shared" ca="1" si="110"/>
        <v>2.36957009685275E-14+0.0692775105932739i</v>
      </c>
      <c r="CI164" s="223" t="str">
        <f t="shared" ca="1" si="111"/>
        <v>0.0692775105932739-3.11982135720725E-14i</v>
      </c>
      <c r="CJ164" s="223" t="str">
        <f t="shared" ca="1" si="112"/>
        <v>3.11982511274862E-14-0.0692775105932739i</v>
      </c>
      <c r="CK164" s="223" t="str">
        <f t="shared" ca="1" si="113"/>
        <v>-0.0692775105932739-2.46802311620131E-14i</v>
      </c>
      <c r="CL164" s="223" t="str">
        <f t="shared" ca="1" si="114"/>
        <v>-1.71777185584683E-14+0.0692775105932739i</v>
      </c>
      <c r="CM164" s="223" t="str">
        <f t="shared" ca="1" si="115"/>
        <v>0.0692775105932739+9.67520595492331E-15i</v>
      </c>
      <c r="CN164" s="223" t="str">
        <f t="shared" ca="1" si="116"/>
        <v>3.15718598945023E-15-0.0692775105932739i</v>
      </c>
      <c r="CO164" s="223" t="str">
        <f t="shared" ca="1" si="117"/>
        <v>-0.0692775105932739+4.34532661409471E-15i</v>
      </c>
      <c r="CP164" s="223" t="str">
        <f t="shared" ca="1" si="118"/>
        <v>1.18478392176397E-14+0.0692775105932739i</v>
      </c>
      <c r="CQ164" s="223" t="str">
        <f t="shared" ca="1" si="119"/>
        <v>0.0692775105932739-1.83658591831127E-14i</v>
      </c>
      <c r="CR164" s="223" t="str">
        <f t="shared" ca="1" si="120"/>
        <v>-2.58683717866576E-14-0.0692775105932739i</v>
      </c>
      <c r="CS164" s="223" t="str">
        <f t="shared" ca="1" si="121"/>
        <v>-0.0692775105932739+3.23863917521307E-14i</v>
      </c>
      <c r="CT164" s="223" t="str">
        <f t="shared" ca="1" si="122"/>
        <v>-2.90255803093561E-14+0.0692775105932739i</v>
      </c>
      <c r="CU164" s="223" t="str">
        <f t="shared" ca="1" si="123"/>
        <v>0.0692775105932739+2.15230677058112E-14i</v>
      </c>
      <c r="CV164" s="223" t="str">
        <f t="shared" ca="1" si="124"/>
        <v>1.40205551022662E-14-0.0692775105932739i</v>
      </c>
      <c r="CW164" s="223" t="str">
        <f t="shared" ca="1" si="125"/>
        <v>-0.0692775105932739-8.4870277748651E-15i</v>
      </c>
      <c r="CX164" s="223" t="str">
        <f t="shared" ca="1" si="126"/>
        <v>-9.84515171320126E-16+0.0692775105932739i</v>
      </c>
      <c r="CY164" s="223" t="str">
        <f t="shared" ca="1" si="127"/>
        <v>0.0692775105932739-6.51799743222481E-15i</v>
      </c>
      <c r="CZ164" s="223" t="str">
        <f t="shared" ca="1" si="128"/>
        <v>-1.40205100357698E-14-0.0692775105932739i</v>
      </c>
      <c r="DA164" s="223" t="str">
        <f t="shared" ca="1" si="129"/>
        <v>-0.0692775105932739+2.15230226393147E-14i</v>
      </c>
      <c r="DB164" s="223" t="str">
        <f t="shared" ca="1" si="130"/>
        <v>2.90255352428597E-14+0.0692775105932739i</v>
      </c>
      <c r="DC164" s="223" t="str">
        <f t="shared" ca="1" si="131"/>
        <v>0.0692775105932739+3.4355422094771E-14i</v>
      </c>
      <c r="DD164" s="223" t="str">
        <f t="shared" ca="1" si="132"/>
        <v>2.6852909491226E-14-0.0692775105932739i</v>
      </c>
      <c r="DE164" s="223" t="str">
        <f t="shared" ca="1" si="133"/>
        <v>-0.0692775105932739-1.93503968876811E-14i</v>
      </c>
      <c r="DF164" s="223" t="str">
        <f t="shared" ca="1" si="134"/>
        <v>-1.18478842841361E-14+0.0692775105932739i</v>
      </c>
      <c r="DG164" s="223" t="str">
        <f t="shared" ca="1" si="135"/>
        <v>0.0692775105932739+4.34537168059121E-15i</v>
      </c>
      <c r="DH164" s="223" t="str">
        <f t="shared" ca="1" si="136"/>
        <v>-1.18815564680997E-15-0.0692775105932739i</v>
      </c>
      <c r="DI164" s="223" t="str">
        <f t="shared" ca="1" si="137"/>
        <v>-0.0692775105932739+8.6906682503549E-15i</v>
      </c>
      <c r="DJ164" s="223" t="str">
        <f t="shared" ca="1" si="138"/>
        <v>1.61931808538999E-14+0.0692775105932739i</v>
      </c>
      <c r="DK164" s="223" t="str">
        <f t="shared" ca="1" si="139"/>
        <v>0.0692775105932739-2.36956934574448E-14i</v>
      </c>
      <c r="DL164" s="223" t="str">
        <f t="shared" ca="1" si="140"/>
        <v>-3.11982060609898E-14-0.0692775105932739i</v>
      </c>
      <c r="DM164" s="223" t="str">
        <f t="shared" ca="1" si="141"/>
        <v>-0.0692775105932739-3.21827512766409E-14i</v>
      </c>
      <c r="DN164" s="223" t="str">
        <f t="shared" ca="1" si="142"/>
        <v>-2.4680238673096E-14+0.0692775105932739i</v>
      </c>
      <c r="DO164" s="223" t="str">
        <f t="shared" ca="1" si="143"/>
        <v>0.0692775105932739+1.7177726069551E-14i</v>
      </c>
      <c r="DP164" s="223" t="str">
        <f t="shared" ca="1" si="144"/>
        <v>9.67521346600604E-15-0.0692775105932739i</v>
      </c>
      <c r="DQ164" s="223" t="str">
        <f t="shared" ca="1" si="145"/>
        <v>-0.0692775105932739-2.1727008624611E-15i</v>
      </c>
      <c r="DR164" s="223" t="str">
        <f t="shared" ca="1" si="146"/>
        <v>3.36082646494008E-15+0.0692775105932739i</v>
      </c>
      <c r="DS164" s="223" t="str">
        <f t="shared" ca="1" si="147"/>
        <v>0.0692775105932739-1.0863339068485E-14i</v>
      </c>
      <c r="DT164" s="223" t="str">
        <f t="shared" ca="1" si="148"/>
        <v>-1.83658516720299E-14-0.0692775105932739i</v>
      </c>
      <c r="DU164" s="223" t="str">
        <f t="shared" ca="1" si="149"/>
        <v>-0.0692775105932739+2.58683642755749E-14i</v>
      </c>
      <c r="DV164" s="223" t="str">
        <f t="shared" ca="1" si="150"/>
        <v>3.33708768791199E-14+0.0692775105932739i</v>
      </c>
      <c r="DW164" s="223" t="str">
        <f t="shared" ca="1" si="151"/>
        <v>0.0692775105932739+3.00100804585107E-14i</v>
      </c>
      <c r="DX164" s="223" t="str">
        <f t="shared" ca="1" si="152"/>
        <v>2.25075678549659E-14-0.0692775105932739i</v>
      </c>
      <c r="DY164" s="223" t="str">
        <f t="shared" ca="1" si="153"/>
        <v>-0.0692775105932739-1.50050552514209E-14i</v>
      </c>
      <c r="DZ164" s="223" t="str">
        <f t="shared" ca="1" si="154"/>
        <v>-7.50254264787595E-15+0.0692775105932739i</v>
      </c>
      <c r="EA164" s="223" t="str">
        <f t="shared" ca="1" si="155"/>
        <v>0.0692775105932739+3.00443309958461E-20i</v>
      </c>
      <c r="EB164" s="223" t="str">
        <f t="shared" ca="1" si="156"/>
        <v>-7.50248255921396E-15-0.0692775105932739i</v>
      </c>
      <c r="EC164" s="223" t="str">
        <f t="shared" ca="1" si="157"/>
        <v>-0.0692775105932739+1.30360098866151E-14i</v>
      </c>
      <c r="ED164" s="223" t="str">
        <f t="shared" ca="1" si="158"/>
        <v>2.05385224901601E-14+0.0692775105932739i</v>
      </c>
      <c r="EE164" s="223" t="str">
        <f t="shared" ca="1" si="159"/>
        <v>0.0692775105932739-2.8041035093705E-14i</v>
      </c>
      <c r="EF164" s="223" t="str">
        <f t="shared" ca="1" si="160"/>
        <v>3.33709369677819E-14-0.0692775105932739i</v>
      </c>
      <c r="EG164" s="223" t="str">
        <f t="shared" ca="1" si="161"/>
        <v>-0.0692775105932739-2.58684243642369E-14i</v>
      </c>
      <c r="EH164" s="223" t="str">
        <f t="shared" ca="1" si="162"/>
        <v>-2.03348970368357E-14+0.0692775105932739i</v>
      </c>
      <c r="EI164" s="223" t="str">
        <f t="shared" ca="1" si="163"/>
        <v>0.0692775105932739+1.28323844332907E-14i</v>
      </c>
      <c r="EJ164" s="223" t="str">
        <f t="shared" ca="1" si="164"/>
        <v>5.32987182974583E-15-0.0692775105932739i</v>
      </c>
      <c r="EK164" s="223" t="str">
        <f t="shared" ca="1" si="165"/>
        <v>-0.0692775105932739+2.17264077379911E-15i</v>
      </c>
      <c r="EL164" s="223" t="str">
        <f t="shared" ca="1" si="166"/>
        <v>9.67515337734405E-15+0.0692775105932739i</v>
      </c>
      <c r="EM164" s="223" t="str">
        <f t="shared" ca="1" si="167"/>
        <v>0.0692775105932739-1.52086807047452E-14i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-0.0201443088169062-0.0790638691457713i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-0.577347981160802+2.64940959820797i</v>
      </c>
      <c r="H165" s="229" t="str">
        <f t="shared" si="180"/>
        <v>0.00220223848868627-0.0131735116427077i</v>
      </c>
      <c r="I165" s="229" t="str">
        <f t="shared" si="174"/>
        <v>-0.00265941760071785+0.0169394004675805i</v>
      </c>
      <c r="J165" s="255" t="str">
        <f ca="1">IMPRODUCT(1/N_FFT2,CB100)</f>
        <v>-0.00385031858728777-0.000179924082052413i</v>
      </c>
      <c r="K165" s="254" t="str">
        <f t="shared" ca="1" si="175"/>
        <v>0.0000132874110990518-0.0000647435952072332i</v>
      </c>
      <c r="N165" s="246">
        <f t="shared" ref="N165:N228" ca="1" si="185">Ioutput2+O165</f>
        <v>8.3548088897578996</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1.3548088897579</v>
      </c>
      <c r="P165" s="223" t="str">
        <f t="shared" ref="P165:P228" ca="1" si="187">IMPRODUCT(O165,IMEXP(COMPLEX(0,-2*PI()*1*B165/Nt_load2)))</f>
        <v>-0.0332486745684261-1.35440084665009i</v>
      </c>
      <c r="Q165" s="223" t="str">
        <f t="shared" ref="Q165:Q228" ca="1" si="188">IMPRODUCT(O165,IMEXP(COMPLEX(0,-2*PI()*2*B165/Nt_load2)))</f>
        <v>-1.35317696311657+0.0664773213785262i</v>
      </c>
      <c r="R165" s="223" t="str">
        <f t="shared" ref="R165:R228" ca="1" si="189">IMPRODUCT(O165,IMEXP(COMPLEX(0,-2*PI()*3*B165/Nt_load2)))</f>
        <v>0.0996659247359893+1.35113797637901i</v>
      </c>
      <c r="S165" s="223" t="str">
        <f t="shared" ref="S165:S228" ca="1" si="190">IMPRODUCT(O165,IMEXP(COMPLEX(0,-2*PI()*4*B165/Nt_load2)))</f>
        <v>1.34828511464678-0.132794493067139i</v>
      </c>
      <c r="T165" s="223" t="str">
        <f t="shared" ref="T165:T228" ca="1" si="191">IMPRODUCT(O165,IMEXP(COMPLEX(0,-2*PI()*5*B165/Nt_load2)))</f>
        <v>-0.165843070961159-1.34462009637712i</v>
      </c>
      <c r="U165" s="223" t="str">
        <f t="shared" ref="U165:U228" ca="1" si="192">IMPRODUCT(O165,IMEXP(COMPLEX(0,-2*PI()*6*B165/Nt_load2)))</f>
        <v>-1.34014512923998+0.198791751190518i</v>
      </c>
      <c r="V165" s="223" t="str">
        <f t="shared" ref="V165:V228" ca="1" si="193">IMPRODUCT(O165,IMEXP(COMPLEX(0,-2*PI()*7*B165/Nt_load2)))</f>
        <v>0.2316206867023+1.33486290878824i</v>
      </c>
      <c r="W165" s="223" t="str">
        <f t="shared" ref="W165:W228" ca="1" si="194">IMPRODUCT(O165,IMEXP(COMPLEX(0,-2*PI()*8*B165/Nt_load2)))</f>
        <v>1.328776616834-0.264310102573136i</v>
      </c>
      <c r="X165" s="223" t="str">
        <f t="shared" ref="X165:X228" ca="1" si="195">IMPRODUCT(O165,IMEXP(COMPLEX(0,-2*PI()*9*B165/Nt_load2)))</f>
        <v>-0.296840307921505-1.32188991953192i</v>
      </c>
      <c r="Y165" s="223" t="str">
        <f t="shared" ref="Y165:Y228" ca="1" si="196">IMPRODUCT(O165,IMEXP(COMPLEX(0,-2*PI()*10*B165/Nt_load2)))</f>
        <v>-1.31420696517096+0.329191707767955i</v>
      </c>
      <c r="Z165" s="223" t="str">
        <f t="shared" ref="Z165:Z228" ca="1" si="197">IMPRODUCT(O165,IMEXP(COMPLEX(0,-2*PI()*11*B165/Nt_load2)))</f>
        <v>0.36134481483879+1.30573238167557i</v>
      </c>
      <c r="AA165" s="223" t="str">
        <f t="shared" ref="AA165:AA228" ca="1" si="198">IMPRODUCT(O165,IMEXP(COMPLEX(0,-2*PI()*12*B165/Nt_load2)))</f>
        <v>1.29647127381791-0.393280261304847i</v>
      </c>
      <c r="AB165" s="223" t="str">
        <f t="shared" ref="AB165:AB228" ca="1" si="199">IMPRODUCT(O165,IMEXP(COMPLEX(0,-2*PI()*13*B165/Nt_load2)))</f>
        <v>-0.424978810447188-1.28642922014308i</v>
      </c>
      <c r="AC165" s="223" t="str">
        <f t="shared" ref="AC165:AC228" ca="1" si="200">IMPRODUCT(O165,IMEXP(COMPLEX(0,-2*PI()*14*B165/Nt_load2)))</f>
        <v>-1.27561226960876+0.456421368244969i</v>
      </c>
      <c r="AD165" s="223" t="str">
        <f t="shared" ref="AD165:AD228" ca="1" si="201">IMPRODUCT(O165,IMEXP(COMPLEX(0,-2*PI()*15*B165/Nt_load2)))</f>
        <v>0.487588994877342+1.26402693794141i</v>
      </c>
      <c r="AE165" s="223" t="str">
        <f t="shared" ref="AE165:AE228" ca="1" si="202">IMPRODUCT(O165,IMEXP(COMPLEX(0,-2*PI()*16*B165/Nt_load2)))</f>
        <v>1.25168020371165-0.518462916131327i</v>
      </c>
      <c r="AF165" s="223" t="str">
        <f t="shared" ref="AF165:AF228" ca="1" si="203">IMPRODUCT(O165,IMEXP(COMPLEX(0,-2*PI()*17*B165/Nt_load2)))</f>
        <v>-0.549024534711087-1.23857950413056i</v>
      </c>
      <c r="AG165" s="223" t="str">
        <f t="shared" ref="AG165:AG228" ca="1" si="204">IMPRODUCT(O165,IMEXP(COMPLEX(0,-2*PI()*18*B165/Nt_load2)))</f>
        <v>-1.2247327305696+0.57925544144061i</v>
      </c>
      <c r="AH165" s="223" t="str">
        <f t="shared" ref="AH165:AH228" ca="1" si="205">IMPRODUCT(O165,IMEXP(COMPLEX(0,-2*PI()*19*B165/Nt_load2)))</f>
        <v>0.609137426351965+1.21014822380746i</v>
      </c>
      <c r="AI165" s="223" t="str">
        <f t="shared" ref="AI165:AI228" ca="1" si="206">IMPRODUCT(O165,IMEXP(COMPLEX(0,-2*PI()*20*B165/Nt_load2)))</f>
        <v>1.1948347690057-0.638652489654681i</v>
      </c>
      <c r="AJ165" s="223" t="str">
        <f t="shared" ref="AJ165:AJ228" ca="1" si="207">IMPRODUCT(O165,IMEXP(COMPLEX(0,-2*PI()*21*B165/Nt_load2)))</f>
        <v>-0.667782852578507-1.17880159041679i</v>
      </c>
      <c r="AK165" s="223" t="str">
        <f t="shared" ref="AK165:AK228" ca="1" si="208">IMPRODUCT(O165,IMEXP(COMPLEX(0,-2*PI()*22*B165/Nt_load2)))</f>
        <v>-1.16205834582803+0.696510968081944i</v>
      </c>
      <c r="AL165" s="223" t="str">
        <f t="shared" ref="AL165:AL228" ca="1" si="209">IMPRODUCT(O165,IMEXP(COMPLEX(0,-2*PI()*23*B165/Nt_load2)))</f>
        <v>0.724819531422316+1.14461512074398i</v>
      </c>
      <c r="AM165" s="223" t="str">
        <f t="shared" ref="AM165:AM228" ca="1" si="210">IMPRODUCT(O165,IMEXP(COMPLEX(0,-2*PI()*24*B165/Nt_load2)))</f>
        <v>1.12648242231105-0.752691490579821i</v>
      </c>
      <c r="AN165" s="223" t="str">
        <f t="shared" ref="AN165:AN228" ca="1" si="211">IMPRODUCT(O165,IMEXP(COMPLEX(0,-2*PI()*25*B165/Nt_load2)))</f>
        <v>-0.780110056528347-1.10767117298879i</v>
      </c>
      <c r="AO165" s="223" t="str">
        <f t="shared" ref="AO165:AO228" ca="1" si="212">IMPRODUCT(O165,IMEXP(COMPLEX(0,-2*PI()*26*B165/Nt_load2)))</f>
        <v>-1.08819270397051+0.807058713348906i</v>
      </c>
      <c r="AP165" s="223" t="str">
        <f t="shared" ref="AP165:AP228" ca="1" si="213">IMPRODUCT(O165,IMEXP(COMPLEX(0,-2*PI()*27*B165/Nt_load2)))</f>
        <v>0.833521228178521+1.06805874835741i</v>
      </c>
      <c r="AQ165" s="223" t="str">
        <f t="shared" ref="AQ165:AQ228" ca="1" si="214">IMPRODUCT(O165,IMEXP(COMPLEX(0,-2*PI()*28*B165/Nt_load2)))</f>
        <v>1.0472814340916-0.859481660987646i</v>
      </c>
      <c r="AR165" s="223" t="str">
        <f t="shared" ref="AR165:AR228" ca="1" si="215">IMPRODUCT(O165,IMEXP(COMPLEX(0,-2*PI()*28*B165/Nt_load2)))</f>
        <v>1.0472814340916-0.859481660987646i</v>
      </c>
      <c r="AS165" s="223" t="str">
        <f t="shared" ref="AS165:AS228" ca="1" si="216">IMPRODUCT(O165,IMEXP(COMPLEX(0,-2*PI()*30*B165/Nt_load2)))</f>
        <v>-1.00384717150702+0.909834042023259i</v>
      </c>
      <c r="AT165" s="223" t="str">
        <f t="shared" ref="AT165:AT228" ca="1" si="217">IMPRODUCT(O165,IMEXP(COMPLEX(0,-2*PI()*31*B165/Nt_load2)))</f>
        <v>0.934195659858309+0.98121638636385i</v>
      </c>
      <c r="AU165" s="223" t="str">
        <f t="shared" ref="AU165:AU228" ca="1" si="218">IMPRODUCT(O165,IMEXP(COMPLEX(0,-2*PI()*32*B165/Nt_load2)))</f>
        <v>0.957994553159667-0.95799455315959i</v>
      </c>
      <c r="AV165" s="223" t="str">
        <f t="shared" ref="AV165:AV228" ca="1" si="219">IMPRODUCT(O165,IMEXP(COMPLEX(0,-2*PI()*33*B165/Nt_load2)))</f>
        <v>-0.981216386363868-0.93419565985829i</v>
      </c>
      <c r="AW165" s="223" t="str">
        <f t="shared" ref="AW165:AW228" ca="1" si="220">IMPRODUCT(O165,IMEXP(COMPLEX(0,-2*PI()*34*B165/Nt_load2)))</f>
        <v>-0.90983404202324+1.00384717150704i</v>
      </c>
      <c r="AX165" s="223" t="str">
        <f t="shared" ref="AX165:AX228" ca="1" si="221">IMPRODUCT(O165,IMEXP(COMPLEX(0,-2*PI()*35*B165/Nt_load2)))</f>
        <v>1.02587327665027+0.88492437418226i</v>
      </c>
      <c r="AY165" s="223" t="str">
        <f t="shared" ref="AY165:AY228" ca="1" si="222">IMPRODUCT(O165,IMEXP(COMPLEX(0,-2*PI()*36*B165/Nt_load2)))</f>
        <v>0.859481660987625-1.04728143409161i</v>
      </c>
      <c r="AZ165" s="223" t="str">
        <f t="shared" ref="AZ165:AZ228" ca="1" si="223">IMPRODUCT(O165,IMEXP(COMPLEX(0,-2*PI()*37*B165/Nt_load2)))</f>
        <v>-1.06805874835743-0.8335212281785i</v>
      </c>
      <c r="BA165" s="223" t="str">
        <f t="shared" ref="BA165:BA228" ca="1" si="224">IMPRODUCT(O165,IMEXP(COMPLEX(0,-2*PI()*38*B165/Nt_load2)))</f>
        <v>-0.807058713348994+1.08819270397044i</v>
      </c>
      <c r="BB165" s="223" t="str">
        <f t="shared" ref="BB165:BB228" ca="1" si="225">IMPRODUCT(O165,IMEXP(COMPLEX(0,-2*PI()*39*B165/Nt_load2)))</f>
        <v>1.10767117298881+0.780110056528327i</v>
      </c>
      <c r="BC165" s="223" t="str">
        <f t="shared" ref="BC165:BC228" ca="1" si="226">IMPRODUCT(O165,IMEXP(COMPLEX(0,-2*PI()*40*B165/Nt_load2)))</f>
        <v>0.752691490579799-1.12648242231106i</v>
      </c>
      <c r="BD165" s="223" t="str">
        <f t="shared" ref="BD165:BD228" ca="1" si="227">IMPRODUCT(O165,IMEXP(COMPLEX(0,-2*PI()*41*B165/Nt_load2)))</f>
        <v>-1.14461512074393-0.724819531422408i</v>
      </c>
      <c r="BE165" s="223" t="str">
        <f t="shared" ref="BE165:BE228" ca="1" si="228">IMPRODUCT(O165,IMEXP(COMPLEX(0,-2*PI()*42*B165/Nt_load2)))</f>
        <v>-0.696510968081913+1.16205834582805i</v>
      </c>
      <c r="BF165" s="223" t="str">
        <f t="shared" ref="BF165:BF228" ca="1" si="229">IMPRODUCT(O165,IMEXP(COMPLEX(0,-2*PI()*43*B165/Nt_load2)))</f>
        <v>1.1788015904168+0.667782852578484i</v>
      </c>
      <c r="BG165" s="223" t="str">
        <f t="shared" ref="BG165:BG228" ca="1" si="230">IMPRODUCT(O165,IMEXP(COMPLEX(0,-2*PI()*44*B165/Nt_load2)))</f>
        <v>0.638652489654773-1.19483476900565i</v>
      </c>
      <c r="BH165" s="223" t="str">
        <f t="shared" ref="BH165:BH228" ca="1" si="231">IMPRODUCT(O165,IMEXP(COMPLEX(0,-2*PI()*45*B165/Nt_load2)))</f>
        <v>-1.21014822380747-0.609137426351946i</v>
      </c>
      <c r="BI165" s="223" t="str">
        <f t="shared" ref="BI165:BI228" ca="1" si="232">IMPRODUCT(O165,IMEXP(COMPLEX(0,-2*PI()*46*B165/Nt_load2)))</f>
        <v>-0.579255441440583+1.22473273056962i</v>
      </c>
      <c r="BJ165" s="223" t="str">
        <f t="shared" ref="BJ165:BJ228" ca="1" si="233">IMPRODUCT(O165,IMEXP(COMPLEX(0,-2*PI()*47*B165/Nt_load2)))</f>
        <v>1.23857950413052+0.549024534711191i</v>
      </c>
      <c r="BK165" s="223" t="str">
        <f t="shared" ref="BK165:BK228" ca="1" si="234">IMPRODUCT(O165,IMEXP(COMPLEX(0,-2*PI()*48*B165/Nt_load2)))</f>
        <v>0.518462916131298-1.25168020371166i</v>
      </c>
      <c r="BL165" s="223" t="str">
        <f t="shared" ref="BL165:BL228" ca="1" si="235">IMPRODUCT(O165,IMEXP(COMPLEX(0,-2*PI()*49*B165/Nt_load2)))</f>
        <v>-1.26402693794142-0.487588994877323i</v>
      </c>
      <c r="BM165" s="223" t="str">
        <f t="shared" ref="BM165:BM228" ca="1" si="236">IMPRODUCT(O165,IMEXP(COMPLEX(0,-2*PI()*50*B165/Nt_load2)))</f>
        <v>-0.456421368245068+1.27561226960873i</v>
      </c>
      <c r="BN165" s="223" t="str">
        <f t="shared" ref="BN165:BN228" ca="1" si="237">IMPRODUCT(O165,IMEXP(COMPLEX(0,-2*PI()*51*B165/Nt_load2)))</f>
        <v>1.28642922014308+0.424978810447168i</v>
      </c>
      <c r="BO165" s="223" t="str">
        <f t="shared" ref="BO165:BO228" ca="1" si="238">IMPRODUCT(O165,IMEXP(COMPLEX(0,-2*PI()*52*B165/Nt_load2)))</f>
        <v>0.393280261304817-1.29647127381792i</v>
      </c>
      <c r="BP165" s="223" t="str">
        <f t="shared" ref="BP165:BP228" ca="1" si="239">IMPRODUCT(O165,IMEXP(COMPLEX(0,-2*PI()*53*B165/Nt_load2)))</f>
        <v>-1.30573238167554-0.3613448148389i</v>
      </c>
      <c r="BQ165" s="223" t="str">
        <f t="shared" ref="BQ165:BQ228" ca="1" si="240">IMPRODUCT(O165,IMEXP(COMPLEX(0,-2*PI()*54*B165/Nt_load2)))</f>
        <v>-0.329191707767928+1.31420696517096i</v>
      </c>
      <c r="BR165" s="223" t="str">
        <f t="shared" ref="BR165:BR228" ca="1" si="241">IMPRODUCT(O165,IMEXP(COMPLEX(0,-2*PI()*55*B165/Nt_load2)))</f>
        <v>1.32188991953192+0.296840307921486i</v>
      </c>
      <c r="BS165" s="223" t="str">
        <f t="shared" ref="BS165:BS228" ca="1" si="242">IMPRODUCT(O165,IMEXP(COMPLEX(0,-2*PI()*56*B165/Nt_load2)))</f>
        <v>0.26431010257324-1.32877661683398i</v>
      </c>
      <c r="BT165" s="223" t="str">
        <f t="shared" ref="BT165:BT228" ca="1" si="243">IMPRODUCT(O165,IMEXP(COMPLEX(0,-2*PI()*57*B165/Nt_load2)))</f>
        <v>-1.33486290878824-0.231620686702281i</v>
      </c>
      <c r="BU165" s="223" t="str">
        <f t="shared" ref="BU165:BU228" ca="1" si="244">IMPRODUCT(O165,IMEXP(COMPLEX(0,-2*PI()*58*B165/Nt_load2)))</f>
        <v>-0.198791751190489+1.34014512923998i</v>
      </c>
      <c r="BV165" s="223" t="str">
        <f t="shared" ref="BV165:BV228" ca="1" si="245">IMPRODUCT(O165,IMEXP(COMPLEX(0,-2*PI()*59*B165/Nt_load2)))</f>
        <v>1.34462009637711+0.165843070961235i</v>
      </c>
      <c r="BW165" s="223" t="str">
        <f t="shared" ref="BW165:BW228" ca="1" si="246">IMPRODUCT(O165,IMEXP(COMPLEX(0,-2*PI()*60*B165/Nt_load2)))</f>
        <v>0.132794493067153-1.34828511464678i</v>
      </c>
      <c r="BX165" s="223" t="str">
        <f t="shared" ref="BX165:BX228" ca="1" si="247">IMPRODUCT(O165,IMEXP(COMPLEX(0,-2*PI()*61*B165/Nt_load2)))</f>
        <v>-1.35113797637901-0.0996659247359718i</v>
      </c>
      <c r="BY165" s="223" t="str">
        <f t="shared" ref="BY165:BY228" ca="1" si="248">IMPRODUCT(O165,IMEXP(COMPLEX(0,-2*PI()*62*B165/Nt_load2)))</f>
        <v>-0.0664773213785941+1.35317696311656i</v>
      </c>
      <c r="BZ165" s="223" t="str">
        <f t="shared" ref="BZ165:BZ228" ca="1" si="249">IMPRODUCT(O165,IMEXP(COMPLEX(0,-2*PI()*63*B165/Nt_load2)))</f>
        <v>1.35440084665008+0.0332486745687192i</v>
      </c>
      <c r="CA165" s="223" t="str">
        <f t="shared" ref="CA165:CA228" ca="1" si="250">IMPRODUCT(O165,IMEXP(COMPLEX(0,-2*PI()*64*B165/Nt_load2)))</f>
        <v>3.78421212355711E-13-1.3548088897579i</v>
      </c>
      <c r="CB165" s="223" t="str">
        <f t="shared" ref="CB165:CB228" ca="1" si="251">IMPRODUCT(O165,IMEXP(COMPLEX(0,-2*PI()*65*B165/Nt_load2)))</f>
        <v>-1.3544008466501+0.0332486745679433i</v>
      </c>
      <c r="CC165" s="223" t="str">
        <f t="shared" ref="CC165:CC228" ca="1" si="252">IMPRODUCT(O165,IMEXP(COMPLEX(0,-2*PI()*66*B165/Nt_load2)))</f>
        <v>0.0664773213779728+1.35317696311659i</v>
      </c>
      <c r="CD165" s="223" t="str">
        <f t="shared" ref="CD165:CD228" ca="1" si="253">IMPRODUCT(O165,IMEXP(COMPLEX(0,-2*PI()*67*B165/Nt_load2)))</f>
        <v>1.35113797637905-0.0996659247353322i</v>
      </c>
      <c r="CE165" s="223" t="str">
        <f t="shared" ref="CE165:CE228" ca="1" si="254">IMPRODUCT(O165,IMEXP(COMPLEX(0,-2*PI()*68*B165/Nt_load2)))</f>
        <v>-0.132794493067741-1.34828511464672i</v>
      </c>
      <c r="CF165" s="223" t="str">
        <f t="shared" ref="CF165:CF228" ca="1" si="255">IMPRODUCT(O165,IMEXP(COMPLEX(0,-2*PI()*69*B165/Nt_load2)))</f>
        <v>-1.34462009637705+0.165843070961688i</v>
      </c>
      <c r="CG165" s="223" t="str">
        <f t="shared" ref="CG165:CG228" ca="1" si="256">IMPRODUCT(O165,IMEXP(COMPLEX(0,-2*PI()*70*B165/Nt_load2)))</f>
        <v>0.19879175119094+1.34014512923992i</v>
      </c>
      <c r="CH165" s="223" t="str">
        <f t="shared" ref="CH165:CH228" ca="1" si="257">IMPRODUCT(O165,IMEXP(COMPLEX(0,-2*PI()*71*B165/Nt_load2)))</f>
        <v>1.33486290878818-0.231620686702598i</v>
      </c>
      <c r="CI165" s="223" t="str">
        <f t="shared" ref="CI165:CI228" ca="1" si="258">IMPRODUCT(O165,IMEXP(COMPLEX(0,-2*PI()*72*B165/Nt_load2)))</f>
        <v>-0.264310102573423-1.32877661683394i</v>
      </c>
      <c r="CJ165" s="223" t="str">
        <f t="shared" ref="CJ165:CJ228" ca="1" si="259">IMPRODUCT(O165,IMEXP(COMPLEX(0,-2*PI()*73*B165/Nt_load2)))</f>
        <v>-1.32188991953188+0.296840307921669i</v>
      </c>
      <c r="CK165" s="223" t="str">
        <f t="shared" ref="CK165:CK228" ca="1" si="260">IMPRODUCT(O165,IMEXP(COMPLEX(0,-2*PI()*74*B165/Nt_load2)))</f>
        <v>0.329191707767978+1.31420696517095i</v>
      </c>
      <c r="CL165" s="223" t="str">
        <f t="shared" ref="CL165:CL228" ca="1" si="261">IMPRODUCT(O165,IMEXP(COMPLEX(0,-2*PI()*75*B165/Nt_load2)))</f>
        <v>1.30573238167556-0.36134481483882i</v>
      </c>
      <c r="CM165" s="223" t="str">
        <f t="shared" ref="CM165:CM228" ca="1" si="262">IMPRODUCT(O165,IMEXP(COMPLEX(0,-2*PI()*76*B165/Nt_load2)))</f>
        <v>-0.393280261304737-1.29647127381794i</v>
      </c>
      <c r="CN165" s="223" t="str">
        <f t="shared" ref="CN165:CN228" ca="1" si="263">IMPRODUCT(O165,IMEXP(COMPLEX(0,-2*PI()*77*B165/Nt_load2)))</f>
        <v>-1.28642922014315+0.424978810446962i</v>
      </c>
      <c r="CO165" s="223" t="str">
        <f t="shared" ref="CO165:CO228" ca="1" si="264">IMPRODUCT(O165,IMEXP(COMPLEX(0,-2*PI()*78*B165/Nt_load2)))</f>
        <v>0.456421368244736+1.27561226960885i</v>
      </c>
      <c r="CP165" s="223" t="str">
        <f t="shared" ref="CP165:CP228" ca="1" si="265">IMPRODUCT(O165,IMEXP(COMPLEX(0,-2*PI()*79*B165/Nt_load2)))</f>
        <v>1.26402693794154-0.487588994876994i</v>
      </c>
      <c r="CQ165" s="223" t="str">
        <f t="shared" ref="CQ165:CQ228" ca="1" si="266">IMPRODUCT(O165,IMEXP(COMPLEX(0,-2*PI()*80*B165/Nt_load2)))</f>
        <v>-0.518462916130848-1.25168020371185i</v>
      </c>
      <c r="CR165" s="223" t="str">
        <f t="shared" ref="CR165:CR228" ca="1" si="267">IMPRODUCT(O165,IMEXP(COMPLEX(0,-2*PI()*81*B165/Nt_load2)))</f>
        <v>-1.23857950413077+0.549024534710622i</v>
      </c>
      <c r="CS165" s="223" t="str">
        <f t="shared" ref="CS165:CS228" ca="1" si="268">IMPRODUCT(O165,IMEXP(COMPLEX(0,-2*PI()*82*B165/Nt_load2)))</f>
        <v>0.579255441440021+1.22473273056988i</v>
      </c>
      <c r="CT165" s="223" t="str">
        <f t="shared" ref="CT165:CT228" ca="1" si="269">IMPRODUCT(O165,IMEXP(COMPLEX(0,-2*PI()*83*B165/Nt_load2)))</f>
        <v>1.21014822380719-0.609137426352491i</v>
      </c>
      <c r="CU165" s="223" t="str">
        <f t="shared" ref="CU165:CU228" ca="1" si="270">IMPRODUCT(O165,IMEXP(COMPLEX(0,-2*PI()*84*B165/Nt_load2)))</f>
        <v>-0.638652489655192-1.19483476900543i</v>
      </c>
      <c r="CV165" s="223" t="str">
        <f t="shared" ref="CV165:CV228" ca="1" si="271">IMPRODUCT(O165,IMEXP(COMPLEX(0,-2*PI()*85*B165/Nt_load2)))</f>
        <v>-1.17880159041657+0.667782852578881i</v>
      </c>
      <c r="CW165" s="223" t="str">
        <f t="shared" ref="CW165:CW228" ca="1" si="272">IMPRODUCT(O165,IMEXP(COMPLEX(0,-2*PI()*86*B165/Nt_load2)))</f>
        <v>0.696510968082189+1.16205834582789i</v>
      </c>
      <c r="CX165" s="223" t="str">
        <f t="shared" ref="CX165:CX228" ca="1" si="273">IMPRODUCT(O165,IMEXP(COMPLEX(0,-2*PI()*87*B165/Nt_load2)))</f>
        <v>1.14461512074384-0.724819531422549i</v>
      </c>
      <c r="CY165" s="223" t="str">
        <f t="shared" ref="CY165:CY228" ca="1" si="274">IMPRODUCT(O165,IMEXP(COMPLEX(0,-2*PI()*88*B165/Nt_load2)))</f>
        <v>-0.752691490579963-1.12648242231095i</v>
      </c>
      <c r="CZ165" s="223" t="str">
        <f t="shared" ref="CZ165:CZ228" ca="1" si="275">IMPRODUCT(O165,IMEXP(COMPLEX(0,-2*PI()*89*B165/Nt_load2)))</f>
        <v>-1.10767117298878+0.780110056528369i</v>
      </c>
      <c r="DA165" s="223" t="str">
        <f t="shared" ref="DA165:DA228" ca="1" si="276">IMPRODUCT(O165,IMEXP(COMPLEX(0,-2*PI()*90*B165/Nt_load2)))</f>
        <v>0.807058713348919+1.0881927039705i</v>
      </c>
      <c r="DB165" s="223" t="str">
        <f t="shared" ref="DB165:DB228" ca="1" si="277">IMPRODUCT(O165,IMEXP(COMPLEX(0,-2*PI()*91*B165/Nt_load2)))</f>
        <v>1.06805874835749-0.833521228178419i</v>
      </c>
      <c r="DC165" s="223" t="str">
        <f t="shared" ref="DC165:DC228" ca="1" si="278">IMPRODUCT(O165,IMEXP(COMPLEX(0,-2*PI()*92*B165/Nt_load2)))</f>
        <v>-0.859481660987465-1.04728143409175i</v>
      </c>
      <c r="DD165" s="223" t="str">
        <f t="shared" ref="DD165:DD228" ca="1" si="279">IMPRODUCT(O165,IMEXP(COMPLEX(0,-2*PI()*93*B165/Nt_load2)))</f>
        <v>-1.0258732766505+0.884924374181993i</v>
      </c>
      <c r="DE165" s="223" t="str">
        <f t="shared" ref="DE165:DE228" ca="1" si="280">IMPRODUCT(O165,IMEXP(COMPLEX(0,-2*PI()*94*B165/Nt_load2)))</f>
        <v>0.909834042022971+1.00384717150729i</v>
      </c>
      <c r="DF165" s="223" t="str">
        <f t="shared" ref="DF165:DF228" ca="1" si="281">IMPRODUCT(O165,IMEXP(COMPLEX(0,-2*PI()*95*B165/Nt_load2)))</f>
        <v>0.981216386364217-0.934195659857923i</v>
      </c>
      <c r="DG165" s="223" t="str">
        <f t="shared" ref="DG165:DG228" ca="1" si="282">IMPRODUCT(O165,IMEXP(COMPLEX(0,-2*PI()*96*B165/Nt_load2)))</f>
        <v>-0.957994553159234-0.957994553160024i</v>
      </c>
      <c r="DH165" s="223" t="str">
        <f t="shared" ref="DH165:DH228" ca="1" si="283">IMPRODUCT(O165,IMEXP(COMPLEX(0,-2*PI()*97*B165/Nt_load2)))</f>
        <v>-0.93419565985876+0.981216386363421i</v>
      </c>
      <c r="DI165" s="223" t="str">
        <f t="shared" ref="DI165:DI228" ca="1" si="284">IMPRODUCT(O165,IMEXP(COMPLEX(0,-2*PI()*98*B165/Nt_load2)))</f>
        <v>1.00384717150741+0.909834042022828i</v>
      </c>
      <c r="DJ165" s="223" t="str">
        <f t="shared" ref="DJ165:DJ228" ca="1" si="285">IMPRODUCT(O165,IMEXP(COMPLEX(0,-2*PI()*99*B165/Nt_load2)))</f>
        <v>0.884924374181818-1.02587327665066i</v>
      </c>
      <c r="DK165" s="223" t="str">
        <f t="shared" ref="DK165:DK228" ca="1" si="286">IMPRODUCT(O165,IMEXP(COMPLEX(0,-2*PI()*100*B165/Nt_load2)))</f>
        <v>-1.04728143409189-0.859481660987285i</v>
      </c>
      <c r="DL165" s="223" t="str">
        <f t="shared" ref="DL165:DL228" ca="1" si="287">IMPRODUCT(O165,IMEXP(COMPLEX(0,-2*PI()*101*B165/Nt_load2)))</f>
        <v>-0.833521228178267+1.06805874835761i</v>
      </c>
      <c r="DM165" s="223" t="str">
        <f t="shared" ref="DM165:DM228" ca="1" si="288">IMPRODUCT(O165,IMEXP(COMPLEX(0,-2*PI()*102*B165/Nt_load2)))</f>
        <v>1.08819270397061+0.807058713348764i</v>
      </c>
      <c r="DN165" s="223" t="str">
        <f t="shared" ref="DN165:DN228" ca="1" si="289">IMPRODUCT(O165,IMEXP(COMPLEX(0,-2*PI()*103*B165/Nt_load2)))</f>
        <v>0.780110056528179-1.10767117298891i</v>
      </c>
      <c r="DO165" s="223" t="str">
        <f t="shared" ref="DO165:DO228" ca="1" si="290">IMPRODUCT(O165,IMEXP(COMPLEX(0,-2*PI()*104*B165/Nt_load2)))</f>
        <v>-1.12648242231108-0.752691490579771i</v>
      </c>
      <c r="DP165" s="223" t="str">
        <f t="shared" ref="DP165:DP228" ca="1" si="291">IMPRODUCT(O165,IMEXP(COMPLEX(0,-2*PI()*105*B165/Nt_load2)))</f>
        <v>-0.724819531422385+1.14461512074394i</v>
      </c>
      <c r="DQ165" s="223" t="str">
        <f t="shared" ref="DQ165:DQ228" ca="1" si="292">IMPRODUCT(O165,IMEXP(COMPLEX(0,-2*PI()*106*B165/Nt_load2)))</f>
        <v>1.16205834582799+0.696510968082024i</v>
      </c>
      <c r="DR165" s="223" t="str">
        <f t="shared" ref="DR165:DR228" ca="1" si="293">IMPRODUCT(O165,IMEXP(COMPLEX(0,-2*PI()*107*B165/Nt_load2)))</f>
        <v>0.66778285257868-1.17880159041669i</v>
      </c>
      <c r="DS165" s="223" t="str">
        <f t="shared" ref="DS165:DS228" ca="1" si="294">IMPRODUCT(O165,IMEXP(COMPLEX(0,-2*PI()*108*B165/Nt_load2)))</f>
        <v>-1.19483476900554-0.638652489654987i</v>
      </c>
      <c r="DT165" s="223" t="str">
        <f t="shared" ref="DT165:DT228" ca="1" si="295">IMPRODUCT(O165,IMEXP(COMPLEX(0,-2*PI()*109*B165/Nt_load2)))</f>
        <v>-0.609137426352284+1.21014822380729i</v>
      </c>
      <c r="DU165" s="223" t="str">
        <f t="shared" ref="DU165:DU228" ca="1" si="296">IMPRODUCT(O165,IMEXP(COMPLEX(0,-2*PI()*110*B165/Nt_load2)))</f>
        <v>1.22473273056939+0.579255441441064i</v>
      </c>
      <c r="DV165" s="223" t="str">
        <f t="shared" ref="DV165:DV228" ca="1" si="297">IMPRODUCT(O165,IMEXP(COMPLEX(0,-2*PI()*111*B165/Nt_load2)))</f>
        <v>0.549024534711642-1.23857950413032i</v>
      </c>
      <c r="DW165" s="223" t="str">
        <f t="shared" ref="DW165:DW228" ca="1" si="298">IMPRODUCT(O165,IMEXP(COMPLEX(0,-2*PI()*112*B165/Nt_load2)))</f>
        <v>-1.25168020371141-0.518462916131897i</v>
      </c>
      <c r="DX165" s="223" t="str">
        <f t="shared" ref="DX165:DX228" ca="1" si="299">IMPRODUCT(O165,IMEXP(COMPLEX(0,-2*PI()*113*B165/Nt_load2)))</f>
        <v>-0.487588994876796+1.26402693794162i</v>
      </c>
      <c r="DY165" s="223" t="str">
        <f t="shared" ref="DY165:DY228" ca="1" si="300">IMPRODUCT(O165,IMEXP(COMPLEX(0,-2*PI()*114*B165/Nt_load2)))</f>
        <v>1.27561226960891+0.456421368244553i</v>
      </c>
      <c r="DZ165" s="223" t="str">
        <f t="shared" ref="DZ165:DZ228" ca="1" si="301">IMPRODUCT(O165,IMEXP(COMPLEX(0,-2*PI()*115*B165/Nt_load2)))</f>
        <v>0.424978810446741-1.28642922014323i</v>
      </c>
      <c r="EA165" s="223" t="str">
        <f t="shared" ref="EA165:EA228" ca="1" si="302">IMPRODUCT(O165,IMEXP(COMPLEX(0,-2*PI()*116*B165/Nt_load2)))</f>
        <v>-1.296471273818-0.393280261304534i</v>
      </c>
      <c r="EB165" s="223" t="str">
        <f t="shared" ref="EB165:EB228" ca="1" si="303">IMPRODUCT(O165,IMEXP(COMPLEX(0,-2*PI()*117*B165/Nt_load2)))</f>
        <v>-0.361344814838615+1.30573238167562i</v>
      </c>
      <c r="EC165" s="223" t="str">
        <f t="shared" ref="EC165:EC228" ca="1" si="304">IMPRODUCT(O165,IMEXP(COMPLEX(0,-2*PI()*118*B165/Nt_load2)))</f>
        <v>1.314206965171+0.329191707767791i</v>
      </c>
      <c r="ED165" s="223" t="str">
        <f t="shared" ref="ED165:ED228" ca="1" si="305">IMPRODUCT(O165,IMEXP(COMPLEX(0,-2*PI()*119*B165/Nt_load2)))</f>
        <v>0.296840307921443-1.32188991953193i</v>
      </c>
      <c r="EE165" s="223" t="str">
        <f t="shared" ref="EE165:EE228" ca="1" si="306">IMPRODUCT(O165,IMEXP(COMPLEX(0,-2*PI()*120*B165/Nt_load2)))</f>
        <v>-1.32877661683399-0.264310102573214i</v>
      </c>
      <c r="EF165" s="223" t="str">
        <f t="shared" ref="EF165:EF228" ca="1" si="307">IMPRODUCT(O165,IMEXP(COMPLEX(0,-2*PI()*121*B165/Nt_load2)))</f>
        <v>-0.231620686702388+1.33486290878822i</v>
      </c>
      <c r="EG165" s="223" t="str">
        <f t="shared" ref="EG165:EG228" ca="1" si="308">IMPRODUCT(O165,IMEXP(COMPLEX(0,-2*PI()*122*B165/Nt_load2)))</f>
        <v>1.34014512923995+0.198791751190749i</v>
      </c>
      <c r="EH165" s="223" t="str">
        <f t="shared" ref="EH165:EH228" ca="1" si="309">IMPRODUCT(O165,IMEXP(COMPLEX(0,-2*PI()*123*B165/Nt_load2)))</f>
        <v>0.165843070961457-1.34462009637708i</v>
      </c>
      <c r="EI165" s="223" t="str">
        <f t="shared" ref="EI165:EI228" ca="1" si="310">IMPRODUCT(O165,IMEXP(COMPLEX(0,-2*PI()*124*B165/Nt_load2)))</f>
        <v>-1.34828511464674-0.132794493067529i</v>
      </c>
      <c r="EJ165" s="223" t="str">
        <f t="shared" ref="EJ165:EJ228" ca="1" si="311">IMPRODUCT(O165,IMEXP(COMPLEX(0,-2*PI()*125*B165/Nt_load2)))</f>
        <v>-0.0996659247364836+1.35113797637897i</v>
      </c>
      <c r="EK165" s="223" t="str">
        <f t="shared" ref="EK165:EK228" ca="1" si="312">IMPRODUCT(O165,IMEXP(COMPLEX(0,-2*PI()*126*B165/Nt_load2)))</f>
        <v>1.35317696311654+0.0664773213791259i</v>
      </c>
      <c r="EL165" s="223" t="str">
        <f t="shared" ref="EL165:EL228" ca="1" si="313">IMPRODUCT(O165,IMEXP(COMPLEX(0,-2*PI()*127*B165/Nt_load2)))</f>
        <v>0.0332486745690783-1.35440084665007i</v>
      </c>
      <c r="EM165" s="223" t="str">
        <f t="shared" ref="EM165:EM228" ca="1" si="314">IMPRODUCT(O165,IMEXP(COMPLEX(0,-2*PI()*128*B165/Nt_load2)))</f>
        <v>-1.3548088897579+5.90867036233535E-13i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-0.0200790154643192-0.0776236979571656i</v>
      </c>
      <c r="G166" s="229" t="str">
        <f t="shared" si="184"/>
        <v>-0.548915484127487+2.61136929573023i</v>
      </c>
      <c r="H166" s="229" t="str">
        <f t="shared" si="180"/>
        <v>0.00219578093325217-0.0129738608620935i</v>
      </c>
      <c r="I166" s="229" t="str">
        <f t="shared" ref="I166:I229" si="317">IMDIV(IMPRODUCT(-1,H166),IMSUM(1,IMPRODUCT(F166,G166,-1)))</f>
        <v>-0.00258605569232249+0.0165327425616252i</v>
      </c>
      <c r="J166" s="255" t="str">
        <f ca="1">IMPRODUCT(1/N_FFT2,CC100)</f>
        <v>0.00548421041801031+2.10262033241513E-06i</v>
      </c>
      <c r="K166" s="254" t="str">
        <f t="shared" ref="K166:K229" ca="1" si="318">IMPRODUCT(I166,J166)</f>
        <v>-0.0000142172356500505+0.000090663601501468i</v>
      </c>
      <c r="N166" s="246">
        <f t="shared" ca="1" si="185"/>
        <v>8.425263807490083</v>
      </c>
      <c r="O166" s="223">
        <f t="shared" ca="1" si="186"/>
        <v>1.4252638074900832</v>
      </c>
      <c r="P166" s="223" t="str">
        <f t="shared" ca="1" si="187"/>
        <v>-0.0699343803365833-1.42354701481478i</v>
      </c>
      <c r="Q166" s="223" t="str">
        <f t="shared" ca="1" si="188"/>
        <v>-1.41840077269279+0.139700282625393i</v>
      </c>
      <c r="R166" s="223" t="str">
        <f t="shared" ca="1" si="189"/>
        <v>0.209129634697073+1.40983747887216i</v>
      </c>
      <c r="S166" s="223" t="str">
        <f t="shared" ca="1" si="190"/>
        <v>1.39787776307774-0.278055175161176i</v>
      </c>
      <c r="T166" s="223" t="str">
        <f t="shared" ca="1" si="191"/>
        <v>-0.346310856353543-1.38255043731244i</v>
      </c>
      <c r="U166" s="223" t="str">
        <f t="shared" ca="1" si="192"/>
        <v>-1.36389242644653+0.41373224435972i</v>
      </c>
      <c r="V166" s="223" t="str">
        <f t="shared" ca="1" si="193"/>
        <v>0.480156915150624+1.34194867926243i</v>
      </c>
      <c r="W166" s="223" t="str">
        <f t="shared" ca="1" si="194"/>
        <v>1.31677206016919-0.545424845876046i</v>
      </c>
      <c r="X166" s="223" t="str">
        <f t="shared" ca="1" si="195"/>
        <v>-0.609378800374178-1.28842322184741i</v>
      </c>
      <c r="Y166" s="223" t="str">
        <f t="shared" ca="1" si="196"/>
        <v>-1.25697045913158+0.67186470796706i</v>
      </c>
      <c r="Z166" s="223" t="str">
        <f t="shared" ca="1" si="197"/>
        <v>0.732732034629919+1.22248954448217i</v>
      </c>
      <c r="AA166" s="223" t="str">
        <f t="shared" ca="1" si="198"/>
        <v>1.18506354544266-0.791834145641616i</v>
      </c>
      <c r="AB166" s="223" t="str">
        <f t="shared" ca="1" si="199"/>
        <v>-0.849028658840101-1.1447826245228i</v>
      </c>
      <c r="AC166" s="223" t="str">
        <f t="shared" ca="1" si="200"/>
        <v>-1.10174382198943+0.904177787633192i</v>
      </c>
      <c r="AD166" s="223" t="str">
        <f t="shared" ca="1" si="201"/>
        <v>0.957148672939367+1.05605082208743i</v>
      </c>
      <c r="AE166" s="223" t="str">
        <f t="shared" ca="1" si="202"/>
        <v>1.00781370325599-1.007813703256i</v>
      </c>
      <c r="AF166" s="223" t="str">
        <f t="shared" ca="1" si="203"/>
        <v>-1.05605082208744-0.957148672939356i</v>
      </c>
      <c r="AG166" s="223" t="str">
        <f t="shared" ca="1" si="204"/>
        <v>-0.904177787633181+1.10174382198944i</v>
      </c>
      <c r="AH166" s="223" t="str">
        <f t="shared" ca="1" si="205"/>
        <v>1.14478262452281+0.849028658840085i</v>
      </c>
      <c r="AI166" s="223" t="str">
        <f t="shared" ca="1" si="206"/>
        <v>0.791834145641719-1.1850635454426i</v>
      </c>
      <c r="AJ166" s="223" t="str">
        <f t="shared" ca="1" si="207"/>
        <v>-1.22248954448218-0.732732034629902i</v>
      </c>
      <c r="AK166" s="223" t="str">
        <f t="shared" ca="1" si="208"/>
        <v>-0.671864707967047+1.25697045913159i</v>
      </c>
      <c r="AL166" s="223" t="str">
        <f t="shared" ca="1" si="209"/>
        <v>1.28842322184735+0.609378800374293i</v>
      </c>
      <c r="AM166" s="223" t="str">
        <f t="shared" ca="1" si="210"/>
        <v>0.54542484587603-1.3167720601692i</v>
      </c>
      <c r="AN166" s="223" t="str">
        <f t="shared" ca="1" si="211"/>
        <v>-1.34194867926243-0.480156915150608i</v>
      </c>
      <c r="AO166" s="223" t="str">
        <f t="shared" ca="1" si="212"/>
        <v>-0.413732244359675+1.36389242644654i</v>
      </c>
      <c r="AP166" s="223" t="str">
        <f t="shared" ca="1" si="213"/>
        <v>1.38255043731243+0.34631085635356i</v>
      </c>
      <c r="AQ166" s="223" t="str">
        <f t="shared" ca="1" si="214"/>
        <v>0.278055175161231-1.39787776307773i</v>
      </c>
      <c r="AR166" s="223" t="str">
        <f t="shared" ca="1" si="215"/>
        <v>0.278055175161231-1.39787776307773i</v>
      </c>
      <c r="AS166" s="223" t="str">
        <f t="shared" ca="1" si="216"/>
        <v>-0.139700282625419+1.41840077269279i</v>
      </c>
      <c r="AT166" s="223" t="str">
        <f t="shared" ca="1" si="217"/>
        <v>1.42354701481478+0.06993438033665i</v>
      </c>
      <c r="AU166" s="223" t="str">
        <f t="shared" ca="1" si="218"/>
        <v>-1.99048304213488E-14-1.42526380749008i</v>
      </c>
      <c r="AV166" s="223" t="str">
        <f t="shared" ca="1" si="219"/>
        <v>-1.42354701481478+0.069934380336538i</v>
      </c>
      <c r="AW166" s="223" t="str">
        <f t="shared" ca="1" si="220"/>
        <v>0.139700282625449+1.41840077269279i</v>
      </c>
      <c r="AX166" s="223" t="str">
        <f t="shared" ca="1" si="221"/>
        <v>1.40983747887216-0.209129634697074i</v>
      </c>
      <c r="AY166" s="223" t="str">
        <f t="shared" ca="1" si="222"/>
        <v>-0.278055175161122-1.39787776307775i</v>
      </c>
      <c r="AZ166" s="223" t="str">
        <f t="shared" ca="1" si="223"/>
        <v>-1.38255043731242+0.346310856353588i</v>
      </c>
      <c r="BA166" s="223" t="str">
        <f t="shared" ca="1" si="224"/>
        <v>0.413732244359713+1.36389242644653i</v>
      </c>
      <c r="BB166" s="223" t="str">
        <f t="shared" ca="1" si="225"/>
        <v>1.34194867926247-0.480156915150502i</v>
      </c>
      <c r="BC166" s="223" t="str">
        <f t="shared" ca="1" si="226"/>
        <v>-0.545424845876068-1.31677206016918i</v>
      </c>
      <c r="BD166" s="223" t="str">
        <f t="shared" ca="1" si="227"/>
        <v>-1.2884232218474+0.609378800374192i</v>
      </c>
      <c r="BE166" s="223" t="str">
        <f t="shared" ca="1" si="228"/>
        <v>0.671864707967081+1.25697045913157i</v>
      </c>
      <c r="BF166" s="223" t="str">
        <f t="shared" ca="1" si="229"/>
        <v>1.22248954448216-0.732732034629936i</v>
      </c>
      <c r="BG166" s="223" t="str">
        <f t="shared" ca="1" si="230"/>
        <v>-0.791834145641625-1.18506354544266i</v>
      </c>
      <c r="BH166" s="223" t="str">
        <f t="shared" ca="1" si="231"/>
        <v>-1.14478262452279+0.849028658840117i</v>
      </c>
      <c r="BI166" s="223" t="str">
        <f t="shared" ca="1" si="232"/>
        <v>0.904177787633204+1.10174382198942i</v>
      </c>
      <c r="BJ166" s="223" t="str">
        <f t="shared" ca="1" si="233"/>
        <v>1.05605082208751-0.95714867293928i</v>
      </c>
      <c r="BK166" s="223" t="str">
        <f t="shared" ca="1" si="234"/>
        <v>-1.00781370325601-1.00781370325598i</v>
      </c>
      <c r="BL166" s="223" t="str">
        <f t="shared" ca="1" si="235"/>
        <v>-0.957148672939349+1.05605082208745i</v>
      </c>
      <c r="BM166" s="223" t="str">
        <f t="shared" ca="1" si="236"/>
        <v>1.10174382198945+0.904177787633165i</v>
      </c>
      <c r="BN166" s="223" t="str">
        <f t="shared" ca="1" si="237"/>
        <v>0.849028658840077-1.14478262452282i</v>
      </c>
      <c r="BO166" s="223" t="str">
        <f t="shared" ca="1" si="238"/>
        <v>-1.18506354544261-0.791834145641702i</v>
      </c>
      <c r="BP166" s="223" t="str">
        <f t="shared" ca="1" si="239"/>
        <v>-0.732732034629895+1.22248954448219i</v>
      </c>
      <c r="BQ166" s="223" t="str">
        <f t="shared" ca="1" si="240"/>
        <v>1.2569704591316+0.671864707967038i</v>
      </c>
      <c r="BR166" s="223" t="str">
        <f t="shared" ca="1" si="241"/>
        <v>0.609378800374275-1.28842322184736i</v>
      </c>
      <c r="BS166" s="223" t="str">
        <f t="shared" ca="1" si="242"/>
        <v>-1.3167720601692-0.545424845876021i</v>
      </c>
      <c r="BT166" s="223" t="str">
        <f t="shared" ca="1" si="243"/>
        <v>-0.480156915150589+1.34194867926244i</v>
      </c>
      <c r="BU166" s="223" t="str">
        <f t="shared" ca="1" si="244"/>
        <v>1.36389242644654+0.413732244359666i</v>
      </c>
      <c r="BV166" s="223" t="str">
        <f t="shared" ca="1" si="245"/>
        <v>0.34631085635353-1.38255043731244i</v>
      </c>
      <c r="BW166" s="223" t="str">
        <f t="shared" ca="1" si="246"/>
        <v>-1.39787776307773-0.278055175161213i</v>
      </c>
      <c r="BX166" s="223" t="str">
        <f t="shared" ca="1" si="247"/>
        <v>-0.209129634697034+1.40983747887216i</v>
      </c>
      <c r="BY166" s="223" t="str">
        <f t="shared" ca="1" si="248"/>
        <v>1.41840077269283+0.139700282624976i</v>
      </c>
      <c r="BZ166" s="223" t="str">
        <f t="shared" ca="1" si="249"/>
        <v>0.0699343803364987-1.42354701481478i</v>
      </c>
      <c r="CA166" s="223" t="str">
        <f t="shared" ca="1" si="250"/>
        <v>-1.42526380749008-2.43749375744383E-13i</v>
      </c>
      <c r="CB166" s="223" t="str">
        <f t="shared" ca="1" si="251"/>
        <v>0.0699343803359915+1.42354701481481i</v>
      </c>
      <c r="CC166" s="223" t="str">
        <f t="shared" ca="1" si="252"/>
        <v>1.41840077269274-0.139700282625902i</v>
      </c>
      <c r="CD166" s="223" t="str">
        <f t="shared" ca="1" si="253"/>
        <v>-0.209129634697234-1.40983747887213i</v>
      </c>
      <c r="CE166" s="223" t="str">
        <f t="shared" ca="1" si="254"/>
        <v>-1.39787776307777+0.278055175160992i</v>
      </c>
      <c r="CF166" s="223" t="str">
        <f t="shared" ca="1" si="255"/>
        <v>0.346310856353058+1.38255043731256i</v>
      </c>
      <c r="CG166" s="223" t="str">
        <f t="shared" ca="1" si="256"/>
        <v>1.36389242644636-0.413732244360265i</v>
      </c>
      <c r="CH166" s="223" t="str">
        <f t="shared" ca="1" si="257"/>
        <v>-0.480156915150798-1.34194867926236i</v>
      </c>
      <c r="CI166" s="223" t="str">
        <f t="shared" ca="1" si="258"/>
        <v>-1.31677206016923+0.545424845875945i</v>
      </c>
      <c r="CJ166" s="223" t="str">
        <f t="shared" ca="1" si="259"/>
        <v>0.609378800373816+1.28842322184758i</v>
      </c>
      <c r="CK166" s="223" t="str">
        <f t="shared" ca="1" si="260"/>
        <v>1.2569704591313-0.67186470796759i</v>
      </c>
      <c r="CL166" s="223" t="str">
        <f t="shared" ca="1" si="261"/>
        <v>-0.732732034630188-1.22248954448201i</v>
      </c>
      <c r="CM166" s="223" t="str">
        <f t="shared" ca="1" si="262"/>
        <v>-1.18506354544264+0.791834145641651i</v>
      </c>
      <c r="CN166" s="223" t="str">
        <f t="shared" ca="1" si="263"/>
        <v>0.849028658839783+1.14478262452303i</v>
      </c>
      <c r="CO166" s="223" t="str">
        <f t="shared" ca="1" si="264"/>
        <v>1.10174382198986-0.904177787632663i</v>
      </c>
      <c r="CP166" s="223" t="str">
        <f t="shared" ca="1" si="265"/>
        <v>-0.957148672939604-1.05605082208722i</v>
      </c>
      <c r="CQ166" s="223" t="str">
        <f t="shared" ca="1" si="266"/>
        <v>-1.00781370325596+1.00781370325604i</v>
      </c>
      <c r="CR166" s="223" t="str">
        <f t="shared" ca="1" si="267"/>
        <v>1.05605082208726+0.957148672939553i</v>
      </c>
      <c r="CS166" s="223" t="str">
        <f t="shared" ca="1" si="268"/>
        <v>0.904177787633707-1.10174382198901i</v>
      </c>
      <c r="CT166" s="223" t="str">
        <f t="shared" ca="1" si="269"/>
        <v>-1.14478262452309-0.849028658839712i</v>
      </c>
      <c r="CU166" s="223" t="str">
        <f t="shared" ca="1" si="270"/>
        <v>-0.79183414564156+1.1850635454427i</v>
      </c>
      <c r="CV166" s="223" t="str">
        <f t="shared" ca="1" si="271"/>
        <v>1.22248954448205+0.732732034630128i</v>
      </c>
      <c r="CW166" s="223" t="str">
        <f t="shared" ca="1" si="272"/>
        <v>0.671864707967511-1.25697045913134i</v>
      </c>
      <c r="CX166" s="223" t="str">
        <f t="shared" ca="1" si="273"/>
        <v>-1.28842322184762-0.609378800373735i</v>
      </c>
      <c r="CY166" s="223" t="str">
        <f t="shared" ca="1" si="274"/>
        <v>-0.545424845875881+1.31677206016926i</v>
      </c>
      <c r="CZ166" s="223" t="str">
        <f t="shared" ca="1" si="275"/>
        <v>1.34194867926239+0.480156915150714i</v>
      </c>
      <c r="DA166" s="223" t="str">
        <f t="shared" ca="1" si="276"/>
        <v>0.413732244360179-1.36389242644639i</v>
      </c>
      <c r="DB166" s="223" t="str">
        <f t="shared" ca="1" si="277"/>
        <v>-1.38255043731258-0.346310856352951i</v>
      </c>
      <c r="DC166" s="223" t="str">
        <f t="shared" ca="1" si="278"/>
        <v>-0.278055175160925+1.39787776307779i</v>
      </c>
      <c r="DD166" s="223" t="str">
        <f t="shared" ca="1" si="279"/>
        <v>1.40983747887215+0.209129634697145i</v>
      </c>
      <c r="DE166" s="223" t="str">
        <f t="shared" ca="1" si="280"/>
        <v>0.139700282625793-1.41840077269275i</v>
      </c>
      <c r="DF166" s="223" t="str">
        <f t="shared" ca="1" si="281"/>
        <v>-1.42354701481481-0.0699343803359224i</v>
      </c>
      <c r="DG166" s="223" t="str">
        <f t="shared" ca="1" si="282"/>
        <v>3.33146419401589E-13+1.42526380749008i</v>
      </c>
      <c r="DH166" s="223" t="str">
        <f t="shared" ca="1" si="283"/>
        <v>1.42354701481478-0.0699343803365879i</v>
      </c>
      <c r="DI166" s="223" t="str">
        <f t="shared" ca="1" si="284"/>
        <v>-0.139700282625045-1.41840077269283i</v>
      </c>
      <c r="DJ166" s="223" t="str">
        <f t="shared" ca="1" si="285"/>
        <v>-1.40983747887226+0.209129634696401i</v>
      </c>
      <c r="DK166" s="223" t="str">
        <f t="shared" ca="1" si="286"/>
        <v>0.278055175161578+1.39787776307766i</v>
      </c>
      <c r="DL166" s="223" t="str">
        <f t="shared" ca="1" si="287"/>
        <v>1.38255043731241-0.346310856353637i</v>
      </c>
      <c r="DM166" s="223" t="str">
        <f t="shared" ca="1" si="288"/>
        <v>-0.413732244359461-1.36389242644661i</v>
      </c>
      <c r="DN166" s="223" t="str">
        <f t="shared" ca="1" si="289"/>
        <v>-1.34194867926265+0.480156915150006i</v>
      </c>
      <c r="DO166" s="223" t="str">
        <f t="shared" ca="1" si="290"/>
        <v>0.545424845876497+1.31677206016901i</v>
      </c>
      <c r="DP166" s="223" t="str">
        <f t="shared" ca="1" si="291"/>
        <v>1.28842322184733-0.609378800374337i</v>
      </c>
      <c r="DQ166" s="223" t="str">
        <f t="shared" ca="1" si="292"/>
        <v>-0.671864707966849-1.2569704591317i</v>
      </c>
      <c r="DR166" s="223" t="str">
        <f t="shared" ca="1" si="293"/>
        <v>-1.22248954448243+0.732732034629484i</v>
      </c>
      <c r="DS166" s="223" t="str">
        <f t="shared" ca="1" si="294"/>
        <v>0.791834145642147+1.18506354544231i</v>
      </c>
      <c r="DT166" s="223" t="str">
        <f t="shared" ca="1" si="295"/>
        <v>1.14478262452269-0.849028658840246i</v>
      </c>
      <c r="DU166" s="223" t="str">
        <f t="shared" ca="1" si="296"/>
        <v>-0.904177787633125-1.10174382198948i</v>
      </c>
      <c r="DV166" s="223" t="str">
        <f t="shared" ca="1" si="297"/>
        <v>-1.05605082208777+0.957148672938995i</v>
      </c>
      <c r="DW166" s="223" t="str">
        <f t="shared" ca="1" si="298"/>
        <v>1.00781370325643+1.00781370325556i</v>
      </c>
      <c r="DX166" s="223" t="str">
        <f t="shared" ca="1" si="299"/>
        <v>0.957148672939109-1.05605082208766i</v>
      </c>
      <c r="DY166" s="223" t="str">
        <f t="shared" ca="1" si="300"/>
        <v>-1.10174382198939-0.904177787633245i</v>
      </c>
      <c r="DZ166" s="223" t="str">
        <f t="shared" ca="1" si="301"/>
        <v>-0.849028658840403+1.14478262452258i</v>
      </c>
      <c r="EA166" s="223" t="str">
        <f t="shared" ca="1" si="302"/>
        <v>1.18506354544301+0.791834145641096i</v>
      </c>
      <c r="EB166" s="223" t="str">
        <f t="shared" ca="1" si="303"/>
        <v>0.732732034629617-1.22248954448235i</v>
      </c>
      <c r="EC166" s="223" t="str">
        <f t="shared" ca="1" si="304"/>
        <v>-1.25697045913162-0.671864707966984i</v>
      </c>
      <c r="ED166" s="223" t="str">
        <f t="shared" ca="1" si="305"/>
        <v>-0.609378800374514+1.28842322184725i</v>
      </c>
      <c r="EE166" s="223" t="str">
        <f t="shared" ca="1" si="306"/>
        <v>1.31677206016895+0.545424845876639i</v>
      </c>
      <c r="EF166" s="223" t="str">
        <f t="shared" ca="1" si="307"/>
        <v>0.480156915150151-1.34194867926259i</v>
      </c>
      <c r="EG166" s="223" t="str">
        <f t="shared" ca="1" si="308"/>
        <v>-1.36389242644655-0.413732244359647i</v>
      </c>
      <c r="EH166" s="223" t="str">
        <f t="shared" ca="1" si="309"/>
        <v>-0.346310856353787+1.38255043731237i</v>
      </c>
      <c r="EI166" s="223" t="str">
        <f t="shared" ca="1" si="310"/>
        <v>1.39787776307763+0.27805517516173i</v>
      </c>
      <c r="EJ166" s="223" t="str">
        <f t="shared" ca="1" si="311"/>
        <v>0.209129634696555-1.40983747887223i</v>
      </c>
      <c r="EK166" s="223" t="str">
        <f t="shared" ca="1" si="312"/>
        <v>-1.41840077269281-0.139700282625239i</v>
      </c>
      <c r="EL166" s="223" t="str">
        <f t="shared" ca="1" si="313"/>
        <v>-0.0699343803367421+1.42354701481477i</v>
      </c>
      <c r="EM166" s="223" t="str">
        <f t="shared" ca="1" si="314"/>
        <v>1.42526380749008+4.87498751488767E-13i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-0.0200112280917479-0.0762252942598034i</v>
      </c>
      <c r="G167" s="229" t="str">
        <f t="shared" si="184"/>
        <v>-0.52185877303098+2.5739562773059i</v>
      </c>
      <c r="H167" s="229" t="str">
        <f t="shared" si="180"/>
        <v>0.00218961376996271-0.0127801643951673i</v>
      </c>
      <c r="I167" s="229" t="str">
        <f t="shared" si="317"/>
        <v>-0.00252122666923819+0.0161462572062649i</v>
      </c>
      <c r="J167" s="255" t="str">
        <f ca="1">IMPRODUCT(1/N_FFT2,CD100)</f>
        <v>0.0150470263191409+0.000179925006755993i</v>
      </c>
      <c r="K167" s="254" t="str">
        <f t="shared" ca="1" si="318"/>
        <v>-0.0000408420794854682+0.00024249952541279i</v>
      </c>
      <c r="N167" s="246">
        <f t="shared" ca="1" si="185"/>
        <v>8.4498868508846865</v>
      </c>
      <c r="O167" s="223">
        <f t="shared" ca="1" si="186"/>
        <v>1.4498868508846865</v>
      </c>
      <c r="P167" s="223" t="str">
        <f t="shared" ca="1" si="187"/>
        <v>-0.106660293454232-1.44595831965122i</v>
      </c>
      <c r="Q167" s="223" t="str">
        <f t="shared" ca="1" si="188"/>
        <v>-1.43419401500194+0.212742585536893i</v>
      </c>
      <c r="R167" s="223" t="str">
        <f t="shared" ca="1" si="189"/>
        <v>0.317672007115971+1.41465768872304i</v>
      </c>
      <c r="S167" s="223" t="str">
        <f t="shared" ca="1" si="190"/>
        <v>1.38745520985931-0.420879936564551i</v>
      </c>
      <c r="T167" s="223" t="str">
        <f t="shared" ca="1" si="191"/>
        <v>-0.521807081170747-1.35273399100059i</v>
      </c>
      <c r="U167" s="223" t="str">
        <f t="shared" ca="1" si="192"/>
        <v>-1.31068218944023+0.619906507993335i</v>
      </c>
      <c r="V167" s="223" t="str">
        <f t="shared" ca="1" si="193"/>
        <v>0.714646607738857+1.26152768753431i</v>
      </c>
      <c r="W167" s="223" t="str">
        <f t="shared" ca="1" si="194"/>
        <v>1.20553685778762-0.805513975598112i</v>
      </c>
      <c r="X167" s="223" t="str">
        <f t="shared" ca="1" si="195"/>
        <v>-0.89201619343176-1.1430131193577i</v>
      </c>
      <c r="Y167" s="223" t="str">
        <f t="shared" ca="1" si="196"/>
        <v>-1.07429529380034+0.973684498226583i</v>
      </c>
      <c r="Z167" s="223" t="str">
        <f t="shared" ca="1" si="197"/>
        <v>1.05007632236294+0.999755768966117i</v>
      </c>
      <c r="AA167" s="223" t="str">
        <f t="shared" ca="1" si="198"/>
        <v>0.91979848099841-1.12077769192705i</v>
      </c>
      <c r="AB167" s="223" t="str">
        <f t="shared" ca="1" si="199"/>
        <v>-1.1854054700715-0.834856725368425i</v>
      </c>
      <c r="AC167" s="223" t="str">
        <f t="shared" ca="1" si="200"/>
        <v>-0.745390808809489+1.24360943326699i</v>
      </c>
      <c r="AD167" s="223" t="str">
        <f t="shared" ca="1" si="201"/>
        <v>1.29507416919403+0.651885554875008i</v>
      </c>
      <c r="AE167" s="223" t="str">
        <f t="shared" ca="1" si="202"/>
        <v>0.554847676637589-1.33952078598959i</v>
      </c>
      <c r="AF167" s="223" t="str">
        <f t="shared" ca="1" si="203"/>
        <v>-1.37670842358629-0.454803030767015i</v>
      </c>
      <c r="AG167" s="223" t="str">
        <f t="shared" ca="1" si="204"/>
        <v>-0.352293767867383+1.40643555895395i</v>
      </c>
      <c r="AH167" s="223" t="str">
        <f t="shared" ca="1" si="205"/>
        <v>1.42854109817038+0.247875394516029i</v>
      </c>
      <c r="AI167" s="223" t="str">
        <f t="shared" ca="1" si="206"/>
        <v>0.142113762925214-1.44290524940328i</v>
      </c>
      <c r="AJ167" s="223" t="str">
        <f t="shared" ca="1" si="207"/>
        <v>-1.44945017207258-0.0355820045398654i</v>
      </c>
      <c r="AK167" s="223" t="str">
        <f t="shared" ca="1" si="208"/>
        <v>0.0711425758108698+1.44814039867525i</v>
      </c>
      <c r="AL167" s="223" t="str">
        <f t="shared" ca="1" si="209"/>
        <v>1.43898302698682-0.177481628379307i</v>
      </c>
      <c r="AM167" s="223" t="str">
        <f t="shared" ca="1" si="210"/>
        <v>-0.282858892626074-1.42202768159789i</v>
      </c>
      <c r="AN167" s="223" t="str">
        <f t="shared" ca="1" si="211"/>
        <v>-1.39736624499418+0.386703320026074i</v>
      </c>
      <c r="AO167" s="223" t="str">
        <f t="shared" ca="1" si="212"/>
        <v>0.488452168629855+1.36513235963737i</v>
      </c>
      <c r="AP167" s="223" t="str">
        <f t="shared" ca="1" si="213"/>
        <v>1.32550070374505-0.587554052611066i</v>
      </c>
      <c r="AQ167" s="223" t="str">
        <f t="shared" ca="1" si="214"/>
        <v>-0.683471930273956-1.27868604469428i</v>
      </c>
      <c r="AR167" s="223" t="str">
        <f t="shared" ca="1" si="215"/>
        <v>-0.683471930273956-1.27868604469428i</v>
      </c>
      <c r="AS167" s="223" t="str">
        <f t="shared" ca="1" si="216"/>
        <v>0.863696588664707+1.16456003842535i</v>
      </c>
      <c r="AT167" s="223" t="str">
        <f t="shared" ca="1" si="217"/>
        <v>1.09786714992334-0.947026716353621i</v>
      </c>
      <c r="AU167" s="223" t="str">
        <f t="shared" ca="1" si="218"/>
        <v>-1.02522482421373-1.02522482421381i</v>
      </c>
      <c r="AV167" s="223" t="str">
        <f t="shared" ca="1" si="219"/>
        <v>-0.947026716353697+1.09786714992327i</v>
      </c>
      <c r="AW167" s="223" t="str">
        <f t="shared" ca="1" si="220"/>
        <v>1.16456003842538+0.863696588664672i</v>
      </c>
      <c r="AX167" s="223" t="str">
        <f t="shared" ca="1" si="221"/>
        <v>0.775686014328858-1.22494207517863i</v>
      </c>
      <c r="AY167" s="223" t="str">
        <f t="shared" ca="1" si="222"/>
        <v>-1.2786860446943-0.683471930273919i</v>
      </c>
      <c r="AZ167" s="223" t="str">
        <f t="shared" ca="1" si="223"/>
        <v>-0.587554052611037+1.32550070374506i</v>
      </c>
      <c r="BA167" s="223" t="str">
        <f t="shared" ca="1" si="224"/>
        <v>1.36513235963738+0.488452168629825i</v>
      </c>
      <c r="BB167" s="223" t="str">
        <f t="shared" ca="1" si="225"/>
        <v>0.386703320026042-1.39736624499419i</v>
      </c>
      <c r="BC167" s="223" t="str">
        <f t="shared" ca="1" si="226"/>
        <v>-1.4220276815979-0.282858892626032i</v>
      </c>
      <c r="BD167" s="223" t="str">
        <f t="shared" ca="1" si="227"/>
        <v>-0.177481628379264+1.43898302698682i</v>
      </c>
      <c r="BE167" s="223" t="str">
        <f t="shared" ca="1" si="228"/>
        <v>1.44814039867525+0.0711425758108372i</v>
      </c>
      <c r="BF167" s="223" t="str">
        <f t="shared" ca="1" si="229"/>
        <v>-0.0355820045399085-1.44945017207258i</v>
      </c>
      <c r="BG167" s="223" t="str">
        <f t="shared" ca="1" si="230"/>
        <v>-1.44290524940329+0.142113762925114i</v>
      </c>
      <c r="BH167" s="223" t="str">
        <f t="shared" ca="1" si="231"/>
        <v>0.247875394515919+1.4285410981704i</v>
      </c>
      <c r="BI167" s="223" t="str">
        <f t="shared" ca="1" si="232"/>
        <v>1.40643555895397-0.35229376786729i</v>
      </c>
      <c r="BJ167" s="223" t="str">
        <f t="shared" ca="1" si="233"/>
        <v>-0.454803030766913-1.37670842358632i</v>
      </c>
      <c r="BK167" s="223" t="str">
        <f t="shared" ca="1" si="234"/>
        <v>-1.33952078598958+0.554847676637618i</v>
      </c>
      <c r="BL167" s="223" t="str">
        <f t="shared" ca="1" si="235"/>
        <v>0.651885554874903+1.29507416919409i</v>
      </c>
      <c r="BM167" s="223" t="str">
        <f t="shared" ca="1" si="236"/>
        <v>1.24360943326697-0.745390808809525i</v>
      </c>
      <c r="BN167" s="223" t="str">
        <f t="shared" ca="1" si="237"/>
        <v>-0.834856725368451-1.18540547007148i</v>
      </c>
      <c r="BO167" s="223" t="str">
        <f t="shared" ca="1" si="238"/>
        <v>-1.12077769192704+0.919798480998432i</v>
      </c>
      <c r="BP167" s="223" t="str">
        <f t="shared" ca="1" si="239"/>
        <v>0.999755768966149+1.05007632236291i</v>
      </c>
      <c r="BQ167" s="223" t="str">
        <f t="shared" ca="1" si="240"/>
        <v>0.973684498226556-1.07429529380036i</v>
      </c>
      <c r="BR167" s="223" t="str">
        <f t="shared" ca="1" si="241"/>
        <v>-1.14301311935772-0.892016193431737i</v>
      </c>
      <c r="BS167" s="223" t="str">
        <f t="shared" ca="1" si="242"/>
        <v>-0.805513975598075+1.20553685778764i</v>
      </c>
      <c r="BT167" s="223" t="str">
        <f t="shared" ca="1" si="243"/>
        <v>1.26152768753433+0.714646607738824i</v>
      </c>
      <c r="BU167" s="223" t="str">
        <f t="shared" ca="1" si="244"/>
        <v>0.619906507993384-1.3106821894402i</v>
      </c>
      <c r="BV167" s="223" t="str">
        <f t="shared" ca="1" si="245"/>
        <v>-1.35273399100057-0.521807081170786i</v>
      </c>
      <c r="BW167" s="223" t="str">
        <f t="shared" ca="1" si="246"/>
        <v>-0.42087993656461+1.38745520985929i</v>
      </c>
      <c r="BX167" s="223" t="str">
        <f t="shared" ca="1" si="247"/>
        <v>1.41465768872309+0.317672007115771i</v>
      </c>
      <c r="BY167" s="223" t="str">
        <f t="shared" ca="1" si="248"/>
        <v>0.212742585537262-1.43419401500189i</v>
      </c>
      <c r="BZ167" s="223" t="str">
        <f t="shared" ca="1" si="249"/>
        <v>-1.44595831965125-0.106660293453747i</v>
      </c>
      <c r="CA167" s="223" t="str">
        <f t="shared" ca="1" si="250"/>
        <v>-1.1154686760871E-13+1.44988685088469i</v>
      </c>
      <c r="CB167" s="223" t="str">
        <f t="shared" ca="1" si="251"/>
        <v>1.44595831965127-0.106660293453524i</v>
      </c>
      <c r="CC167" s="223" t="str">
        <f t="shared" ca="1" si="252"/>
        <v>-0.212742585537062-1.43419401500192i</v>
      </c>
      <c r="CD167" s="223" t="str">
        <f t="shared" ca="1" si="253"/>
        <v>-1.41465768872314+0.317672007115553i</v>
      </c>
      <c r="CE167" s="223" t="str">
        <f t="shared" ca="1" si="254"/>
        <v>0.420879936564968+1.38745520985918i</v>
      </c>
      <c r="CF167" s="223" t="str">
        <f t="shared" ca="1" si="255"/>
        <v>1.35273399100065-0.521807081170598i</v>
      </c>
      <c r="CG167" s="223" t="str">
        <f t="shared" ca="1" si="256"/>
        <v>-0.619906507993964-1.31068218943993i</v>
      </c>
      <c r="CH167" s="223" t="str">
        <f t="shared" ca="1" si="257"/>
        <v>-1.26152768753428+0.714646607738899i</v>
      </c>
      <c r="CI167" s="223" t="str">
        <f t="shared" ca="1" si="258"/>
        <v>0.805513975597666+1.20553685778791i</v>
      </c>
      <c r="CJ167" s="223" t="str">
        <f t="shared" ca="1" si="259"/>
        <v>1.1430131193575-0.892016193432015i</v>
      </c>
      <c r="CK167" s="223" t="str">
        <f t="shared" ca="1" si="260"/>
        <v>-0.97368449822639-1.07429529380052i</v>
      </c>
      <c r="CL167" s="223" t="str">
        <f t="shared" ca="1" si="261"/>
        <v>-0.999755768965669+1.05007632236337i</v>
      </c>
      <c r="CM167" s="223" t="str">
        <f t="shared" ca="1" si="262"/>
        <v>1.12077769192708+0.919798480998381i</v>
      </c>
      <c r="CN167" s="223" t="str">
        <f t="shared" ca="1" si="263"/>
        <v>0.834856725368868-1.18540547007118i</v>
      </c>
      <c r="CO167" s="223" t="str">
        <f t="shared" ca="1" si="264"/>
        <v>-1.24360943326715-0.745390808809222i</v>
      </c>
      <c r="CP167" s="223" t="str">
        <f t="shared" ca="1" si="265"/>
        <v>-0.65188555487525+1.29507416919391i</v>
      </c>
      <c r="CQ167" s="223" t="str">
        <f t="shared" ca="1" si="266"/>
        <v>1.33952078598984+0.554847676637007i</v>
      </c>
      <c r="CR167" s="223" t="str">
        <f t="shared" ca="1" si="267"/>
        <v>0.454803030766969-1.37670842358631i</v>
      </c>
      <c r="CS167" s="223" t="str">
        <f t="shared" ca="1" si="268"/>
        <v>-1.40643555895382-0.352293767867906i</v>
      </c>
      <c r="CT167" s="223" t="str">
        <f t="shared" ca="1" si="269"/>
        <v>-0.247875394515713+1.42854109817043i</v>
      </c>
      <c r="CU167" s="223" t="str">
        <f t="shared" ca="1" si="270"/>
        <v>1.44290524940326+0.142113762925479i</v>
      </c>
      <c r="CV167" s="223" t="str">
        <f t="shared" ca="1" si="271"/>
        <v>0.0355820045393694-1.44945017207259i</v>
      </c>
      <c r="CW167" s="223" t="str">
        <f t="shared" ca="1" si="272"/>
        <v>-1.44814039867525+0.0711425758107789i</v>
      </c>
      <c r="CX167" s="223" t="str">
        <f t="shared" ca="1" si="273"/>
        <v>0.177481628378633+1.4389830269869i</v>
      </c>
      <c r="CY167" s="223" t="str">
        <f t="shared" ca="1" si="274"/>
        <v>1.42202768159785-0.282858892626256i</v>
      </c>
      <c r="CZ167" s="223" t="str">
        <f t="shared" ca="1" si="275"/>
        <v>-0.386703320025689-1.39736624499428i</v>
      </c>
      <c r="DA167" s="223" t="str">
        <f t="shared" ca="1" si="276"/>
        <v>-1.36513235963722+0.488452168630293i</v>
      </c>
      <c r="DB167" s="223" t="str">
        <f t="shared" ca="1" si="277"/>
        <v>0.587554052610956+1.3255007037451i</v>
      </c>
      <c r="DC167" s="223" t="str">
        <f t="shared" ca="1" si="278"/>
        <v>1.27868604469462-0.683471930273331i</v>
      </c>
      <c r="DD167" s="223" t="str">
        <f t="shared" ca="1" si="279"/>
        <v>-0.775686014329052-1.2249420751785i</v>
      </c>
      <c r="DE167" s="223" t="str">
        <f t="shared" ca="1" si="280"/>
        <v>-1.16456003842559+0.863696588664394i</v>
      </c>
      <c r="DF167" s="223" t="str">
        <f t="shared" ca="1" si="281"/>
        <v>0.947026716353973+1.09786714992303i</v>
      </c>
      <c r="DG167" s="223" t="str">
        <f t="shared" ca="1" si="282"/>
        <v>1.02522482421389-1.02522482421365i</v>
      </c>
      <c r="DH167" s="223" t="str">
        <f t="shared" ca="1" si="283"/>
        <v>-1.09786714992376-0.947026716353134i</v>
      </c>
      <c r="DI167" s="223" t="str">
        <f t="shared" ca="1" si="284"/>
        <v>-0.863696588664629+1.16456003842541i</v>
      </c>
      <c r="DJ167" s="223" t="str">
        <f t="shared" ca="1" si="285"/>
        <v>1.22494207517835+0.7756860143293i</v>
      </c>
      <c r="DK167" s="223" t="str">
        <f t="shared" ca="1" si="286"/>
        <v>0.683471930273626-1.27868604469446i</v>
      </c>
      <c r="DL167" s="223" t="str">
        <f t="shared" ca="1" si="287"/>
        <v>-1.32550070374496-0.587554052611262i</v>
      </c>
      <c r="DM167" s="223" t="str">
        <f t="shared" ca="1" si="288"/>
        <v>-0.488452168629251+1.36513235963759i</v>
      </c>
      <c r="DN167" s="223" t="str">
        <f t="shared" ca="1" si="289"/>
        <v>1.39736624499419+0.38670332002601i</v>
      </c>
      <c r="DO167" s="223" t="str">
        <f t="shared" ca="1" si="290"/>
        <v>0.282858892626586-1.42202768159779i</v>
      </c>
      <c r="DP167" s="223" t="str">
        <f t="shared" ca="1" si="291"/>
        <v>-1.43898302698686-0.177481628378925i</v>
      </c>
      <c r="DQ167" s="223" t="str">
        <f t="shared" ca="1" si="292"/>
        <v>-0.0711425758110721+1.44814039867524i</v>
      </c>
      <c r="DR167" s="223" t="str">
        <f t="shared" ca="1" si="293"/>
        <v>1.44945017207257-0.0355820045405179i</v>
      </c>
      <c r="DS167" s="223" t="str">
        <f t="shared" ca="1" si="294"/>
        <v>-0.142113762925146-1.44290524940329i</v>
      </c>
      <c r="DT167" s="223" t="str">
        <f t="shared" ca="1" si="295"/>
        <v>-1.42854109817049+0.247875394515384i</v>
      </c>
      <c r="DU167" s="223" t="str">
        <f t="shared" ca="1" si="296"/>
        <v>0.352293767867582+1.4064355589539i</v>
      </c>
      <c r="DV167" s="223" t="str">
        <f t="shared" ca="1" si="297"/>
        <v>1.3767084235864-0.45480303076669i</v>
      </c>
      <c r="DW167" s="223" t="str">
        <f t="shared" ca="1" si="298"/>
        <v>-0.554847676638068-1.3395207859894i</v>
      </c>
      <c r="DX167" s="223" t="str">
        <f t="shared" ca="1" si="299"/>
        <v>-1.29507416919406+0.651885554874951i</v>
      </c>
      <c r="DY167" s="223" t="str">
        <f t="shared" ca="1" si="300"/>
        <v>0.745390808808935+1.24360943326732i</v>
      </c>
      <c r="DZ167" s="223" t="str">
        <f t="shared" ca="1" si="301"/>
        <v>1.18540547007138-0.834856725368596i</v>
      </c>
      <c r="EA167" s="223" t="str">
        <f t="shared" ca="1" si="302"/>
        <v>-0.919798480998123-1.12077769192729i</v>
      </c>
      <c r="EB167" s="223" t="str">
        <f t="shared" ca="1" si="303"/>
        <v>-1.05007632236258+0.999755768966501i</v>
      </c>
      <c r="EC167" s="223" t="str">
        <f t="shared" ca="1" si="304"/>
        <v>1.0742952938003+0.973684498226624i</v>
      </c>
      <c r="ED167" s="223" t="str">
        <f t="shared" ca="1" si="305"/>
        <v>0.892016193432263-1.14301311935731i</v>
      </c>
      <c r="EE167" s="223" t="str">
        <f t="shared" ca="1" si="306"/>
        <v>-1.20553685778774-0.805513975597927i</v>
      </c>
      <c r="EF167" s="223" t="str">
        <f t="shared" ca="1" si="307"/>
        <v>-0.714646607739172+1.26152768753413i</v>
      </c>
      <c r="EG167" s="223" t="str">
        <f t="shared" ca="1" si="308"/>
        <v>1.3106821894404+0.619906507992964i</v>
      </c>
      <c r="EH167" s="223" t="str">
        <f t="shared" ca="1" si="309"/>
        <v>0.52180708117091-1.35273399100053i</v>
      </c>
      <c r="EI167" s="223" t="str">
        <f t="shared" ca="1" si="310"/>
        <v>-1.38745520985909-0.42087993656525i</v>
      </c>
      <c r="EJ167" s="223" t="str">
        <f t="shared" ca="1" si="311"/>
        <v>-0.317672007115859+1.41465768872307i</v>
      </c>
      <c r="EK167" s="223" t="str">
        <f t="shared" ca="1" si="312"/>
        <v>1.43419401500187+0.212742585537372i</v>
      </c>
      <c r="EL167" s="223" t="str">
        <f t="shared" ca="1" si="313"/>
        <v>0.106660293453858-1.44595831965124i</v>
      </c>
      <c r="EM167" s="223" t="str">
        <f t="shared" ca="1" si="314"/>
        <v>-1.44988685088469-2.23093735217421E-13i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-0.0199410939581301-0.0748668893474076i</v>
      </c>
      <c r="G168" s="229" t="str">
        <f t="shared" si="184"/>
        <v>-0.496110713071412+2.53717746303327i</v>
      </c>
      <c r="H168" s="229" t="str">
        <f t="shared" si="180"/>
        <v>0.00218372004917378-0.0125921598651751i</v>
      </c>
      <c r="I168" s="229" t="str">
        <f t="shared" si="317"/>
        <v>-0.00246385547148578+0.0157785438286077i</v>
      </c>
      <c r="J168" s="255" t="str">
        <f ca="1">IMPRODUCT(1/N_FFT2,CE100)</f>
        <v>0.00620403899351391-2.03479827180168E-06i</v>
      </c>
      <c r="K168" s="254" t="str">
        <f t="shared" ca="1" si="318"/>
        <v>-0.0000152537492657664+0.0000978957146224058i</v>
      </c>
      <c r="N168" s="246">
        <f t="shared" ca="1" si="185"/>
        <v>8.4623443390735336</v>
      </c>
      <c r="O168" s="223">
        <f t="shared" ca="1" si="186"/>
        <v>1.4623443390735331</v>
      </c>
      <c r="P168" s="223" t="str">
        <f t="shared" ca="1" si="187"/>
        <v>-0.143334810293112-1.45530275138153i</v>
      </c>
      <c r="Q168" s="223" t="str">
        <f t="shared" ca="1" si="188"/>
        <v>-1.43424580264431+0.285289228008325i</v>
      </c>
      <c r="R168" s="223" t="str">
        <f t="shared" ca="1" si="189"/>
        <v>0.424496154502846+1.39937628278912i</v>
      </c>
      <c r="S168" s="223" t="str">
        <f t="shared" ca="1" si="190"/>
        <v>1.35103000435378-0.559614950976317i</v>
      </c>
      <c r="T168" s="223" t="str">
        <f t="shared" ca="1" si="191"/>
        <v>-0.689344349555236-1.28967256842839i</v>
      </c>
      <c r="U168" s="223" t="str">
        <f t="shared" ca="1" si="192"/>
        <v>-1.21589488066226+0.812434985214021i</v>
      </c>
      <c r="V168" s="223" t="str">
        <f t="shared" ca="1" si="193"/>
        <v>0.927701427842925+1.1304074605197i</v>
      </c>
      <c r="W168" s="223" t="str">
        <f t="shared" ca="1" si="194"/>
        <v>1.03403359858868-1.03403359858863i</v>
      </c>
      <c r="X168" s="223" t="str">
        <f t="shared" ca="1" si="195"/>
        <v>-1.13040746051967-0.927701427842972i</v>
      </c>
      <c r="Y168" s="223" t="str">
        <f t="shared" ca="1" si="196"/>
        <v>-0.812434985213949+1.21589488066231i</v>
      </c>
      <c r="Z168" s="223" t="str">
        <f t="shared" ca="1" si="197"/>
        <v>1.28967256842842+0.689344349555173i</v>
      </c>
      <c r="AA168" s="223" t="str">
        <f t="shared" ca="1" si="198"/>
        <v>0.559614950976362-1.35103000435376i</v>
      </c>
      <c r="AB168" s="223" t="str">
        <f t="shared" ca="1" si="199"/>
        <v>-1.39937628278912-0.424496154502865i</v>
      </c>
      <c r="AC168" s="223" t="str">
        <f t="shared" ca="1" si="200"/>
        <v>-0.2852892280083+1.43424580264432i</v>
      </c>
      <c r="AD168" s="223" t="str">
        <f t="shared" ca="1" si="201"/>
        <v>1.45530275138153+0.143334810293058i</v>
      </c>
      <c r="AE168" s="223" t="str">
        <f t="shared" ca="1" si="202"/>
        <v>6.1268694041671E-14-1.46234433907353i</v>
      </c>
      <c r="AF168" s="223" t="str">
        <f t="shared" ca="1" si="203"/>
        <v>-1.45530275138153+0.143334810293081i</v>
      </c>
      <c r="AG168" s="223" t="str">
        <f t="shared" ca="1" si="204"/>
        <v>0.285289228008323+1.43424580264431i</v>
      </c>
      <c r="AH168" s="223" t="str">
        <f t="shared" ca="1" si="205"/>
        <v>1.39937628278911-0.424496154502887i</v>
      </c>
      <c r="AI168" s="223" t="str">
        <f t="shared" ca="1" si="206"/>
        <v>-0.559614950976384-1.35103000435375i</v>
      </c>
      <c r="AJ168" s="223" t="str">
        <f t="shared" ca="1" si="207"/>
        <v>-1.28967256842841+0.689344349555193i</v>
      </c>
      <c r="AK168" s="223" t="str">
        <f t="shared" ca="1" si="208"/>
        <v>0.812434985213973+1.2158948806623i</v>
      </c>
      <c r="AL168" s="223" t="str">
        <f t="shared" ca="1" si="209"/>
        <v>1.13040746051965-0.92770142784299i</v>
      </c>
      <c r="AM168" s="223" t="str">
        <f t="shared" ca="1" si="210"/>
        <v>-1.03403359858869-1.03403359858862i</v>
      </c>
      <c r="AN168" s="223" t="str">
        <f t="shared" ca="1" si="211"/>
        <v>-0.92770142784302+1.13040746051963i</v>
      </c>
      <c r="AO168" s="223" t="str">
        <f t="shared" ca="1" si="212"/>
        <v>1.21589488066228+0.812434985214005i</v>
      </c>
      <c r="AP168" s="223" t="str">
        <f t="shared" ca="1" si="213"/>
        <v>0.689344349555227-1.28967256842839i</v>
      </c>
      <c r="AQ168" s="223" t="str">
        <f t="shared" ca="1" si="214"/>
        <v>-1.3510300043538-0.559614950976285i</v>
      </c>
      <c r="AR168" s="223" t="str">
        <f t="shared" ca="1" si="215"/>
        <v>-1.3510300043538-0.559614950976285i</v>
      </c>
      <c r="AS168" s="223" t="str">
        <f t="shared" ca="1" si="216"/>
        <v>1.4342458026443+0.28528922800836i</v>
      </c>
      <c r="AT168" s="223" t="str">
        <f t="shared" ca="1" si="217"/>
        <v>0.143334810293124-1.45530275138153i</v>
      </c>
      <c r="AU168" s="223" t="str">
        <f t="shared" ca="1" si="218"/>
        <v>-1.46234433907353+2.29307525398626E-14i</v>
      </c>
      <c r="AV168" s="223" t="str">
        <f t="shared" ca="1" si="219"/>
        <v>0.14333481029316+1.45530275138152i</v>
      </c>
      <c r="AW168" s="223" t="str">
        <f t="shared" ca="1" si="220"/>
        <v>1.43424580264432-0.285289228008263i</v>
      </c>
      <c r="AX168" s="223" t="str">
        <f t="shared" ca="1" si="221"/>
        <v>-0.424496154502824-1.39937628278913i</v>
      </c>
      <c r="AY168" s="223" t="str">
        <f t="shared" ca="1" si="222"/>
        <v>-1.35103000435378+0.559614950976327i</v>
      </c>
      <c r="AZ168" s="223" t="str">
        <f t="shared" ca="1" si="223"/>
        <v>0.689344349555268+1.28967256842837i</v>
      </c>
      <c r="BA168" s="223" t="str">
        <f t="shared" ca="1" si="224"/>
        <v>1.21589488066234-0.812434985213913i</v>
      </c>
      <c r="BB168" s="223" t="str">
        <f t="shared" ca="1" si="225"/>
        <v>-0.927701427842934-1.1304074605197i</v>
      </c>
      <c r="BC168" s="223" t="str">
        <f t="shared" ca="1" si="226"/>
        <v>-1.03403359858866+1.03403359858865i</v>
      </c>
      <c r="BD168" s="223" t="str">
        <f t="shared" ca="1" si="227"/>
        <v>1.13040746051968+0.927701427842955i</v>
      </c>
      <c r="BE168" s="223" t="str">
        <f t="shared" ca="1" si="228"/>
        <v>0.812434985213935-1.21589488066232i</v>
      </c>
      <c r="BF168" s="223" t="str">
        <f t="shared" ca="1" si="229"/>
        <v>-1.28967256842836-0.68934434955529i</v>
      </c>
      <c r="BG168" s="223" t="str">
        <f t="shared" ca="1" si="230"/>
        <v>-0.559614950976332+1.35103000435378i</v>
      </c>
      <c r="BH168" s="223" t="str">
        <f t="shared" ca="1" si="231"/>
        <v>1.39937628278912+0.424496154502838i</v>
      </c>
      <c r="BI168" s="223" t="str">
        <f t="shared" ca="1" si="232"/>
        <v>0.285289228008278-1.43424580264432i</v>
      </c>
      <c r="BJ168" s="223" t="str">
        <f t="shared" ca="1" si="233"/>
        <v>-1.45530275138153-0.143334810293041i</v>
      </c>
      <c r="BK168" s="223" t="str">
        <f t="shared" ca="1" si="234"/>
        <v>-4.87285229748944E-14+1.46234433907353i</v>
      </c>
      <c r="BL168" s="223" t="str">
        <f t="shared" ca="1" si="235"/>
        <v>1.45530275138153-0.143334810293109i</v>
      </c>
      <c r="BM168" s="223" t="str">
        <f t="shared" ca="1" si="236"/>
        <v>-0.285289228008345-1.43424580264431i</v>
      </c>
      <c r="BN168" s="223" t="str">
        <f t="shared" ca="1" si="237"/>
        <v>-1.39937628278911+0.424496154502904i</v>
      </c>
      <c r="BO168" s="223" t="str">
        <f t="shared" ca="1" si="238"/>
        <v>0.559614950976262+1.35103000435381i</v>
      </c>
      <c r="BP168" s="223" t="str">
        <f t="shared" ca="1" si="239"/>
        <v>1.28967256842841-0.689344349555204i</v>
      </c>
      <c r="BQ168" s="223" t="str">
        <f t="shared" ca="1" si="240"/>
        <v>-0.812434985213992-1.21589488066228i</v>
      </c>
      <c r="BR168" s="223" t="str">
        <f t="shared" ca="1" si="241"/>
        <v>-1.13040746051964+0.927701427843007i</v>
      </c>
      <c r="BS168" s="223" t="str">
        <f t="shared" ca="1" si="242"/>
        <v>1.0340335985886+1.03403359858871i</v>
      </c>
      <c r="BT168" s="223" t="str">
        <f t="shared" ca="1" si="243"/>
        <v>0.92770142784301-1.13040746051963i</v>
      </c>
      <c r="BU168" s="223" t="str">
        <f t="shared" ca="1" si="244"/>
        <v>-1.21589488066229-0.812434985213977i</v>
      </c>
      <c r="BV168" s="223" t="str">
        <f t="shared" ca="1" si="245"/>
        <v>-0.689344349555207+1.2896725684284i</v>
      </c>
      <c r="BW168" s="223" t="str">
        <f t="shared" ca="1" si="246"/>
        <v>1.35103000435397+0.559614950975861i</v>
      </c>
      <c r="BX168" s="223" t="str">
        <f t="shared" ca="1" si="247"/>
        <v>0.424496154503185-1.39937628278902i</v>
      </c>
      <c r="BY168" s="223" t="str">
        <f t="shared" ca="1" si="248"/>
        <v>-1.43424580264437-0.285289228008043i</v>
      </c>
      <c r="BZ168" s="223" t="str">
        <f t="shared" ca="1" si="249"/>
        <v>-0.14333481029367+1.45530275138147i</v>
      </c>
      <c r="CA168" s="223" t="str">
        <f t="shared" ca="1" si="250"/>
        <v>1.46234433907353-4.58615050797251E-14i</v>
      </c>
      <c r="CB168" s="223" t="str">
        <f t="shared" ca="1" si="251"/>
        <v>-0.143334810293762-1.45530275138146i</v>
      </c>
      <c r="CC168" s="223" t="str">
        <f t="shared" ca="1" si="252"/>
        <v>-1.43424580264435+0.285289228008132i</v>
      </c>
      <c r="CD168" s="223" t="str">
        <f t="shared" ca="1" si="253"/>
        <v>0.424496154503273+1.39937628278899i</v>
      </c>
      <c r="CE168" s="223" t="str">
        <f t="shared" ca="1" si="254"/>
        <v>1.35103000435394-0.559614950975946i</v>
      </c>
      <c r="CF168" s="223" t="str">
        <f t="shared" ca="1" si="255"/>
        <v>-0.689344349555416-1.28967256842829i</v>
      </c>
      <c r="CG168" s="223" t="str">
        <f t="shared" ca="1" si="256"/>
        <v>-1.21589488066265+0.812434985213448i</v>
      </c>
      <c r="CH168" s="223" t="str">
        <f t="shared" ca="1" si="257"/>
        <v>0.927701427842952+1.13040746051968i</v>
      </c>
      <c r="CI168" s="223" t="str">
        <f t="shared" ca="1" si="258"/>
        <v>1.03403359858823-1.03403359858908i</v>
      </c>
      <c r="CJ168" s="223" t="str">
        <f t="shared" ca="1" si="259"/>
        <v>-1.13040746051951-0.927701427843162i</v>
      </c>
      <c r="CK168" s="223" t="str">
        <f t="shared" ca="1" si="260"/>
        <v>-0.812434985213673+1.2158948806625i</v>
      </c>
      <c r="CL168" s="223" t="str">
        <f t="shared" ca="1" si="261"/>
        <v>1.28967256842816+0.689344349555655i</v>
      </c>
      <c r="CM168" s="223" t="str">
        <f t="shared" ca="1" si="262"/>
        <v>0.559614950976177-1.35103000435384i</v>
      </c>
      <c r="CN168" s="223" t="str">
        <f t="shared" ca="1" si="263"/>
        <v>-1.39937628278892-0.424496154503513i</v>
      </c>
      <c r="CO168" s="223" t="str">
        <f t="shared" ca="1" si="264"/>
        <v>-0.285289228008418+1.43424580264429i</v>
      </c>
      <c r="CP168" s="223" t="str">
        <f t="shared" ca="1" si="265"/>
        <v>1.45530275138158+0.143334810292583i</v>
      </c>
      <c r="CQ168" s="223" t="str">
        <f t="shared" ca="1" si="266"/>
        <v>2.95952888735268E-13-1.46234433907353i</v>
      </c>
      <c r="CR168" s="223" t="str">
        <f t="shared" ca="1" si="267"/>
        <v>-1.4553027513815+0.143334810293401i</v>
      </c>
      <c r="CS168" s="223" t="str">
        <f t="shared" ca="1" si="268"/>
        <v>0.285289228007797+1.43424580264442i</v>
      </c>
      <c r="CT168" s="223" t="str">
        <f t="shared" ca="1" si="269"/>
        <v>1.39937628278909-0.424496154502947i</v>
      </c>
      <c r="CU168" s="223" t="str">
        <f t="shared" ca="1" si="270"/>
        <v>-0.559614950976955-1.35103000435352i</v>
      </c>
      <c r="CV168" s="223" t="str">
        <f t="shared" ca="1" si="271"/>
        <v>-1.28967256842845+0.689344349555114i</v>
      </c>
      <c r="CW168" s="223" t="str">
        <f t="shared" ca="1" si="272"/>
        <v>0.812434985214356+1.21589488066204i</v>
      </c>
      <c r="CX168" s="223" t="str">
        <f t="shared" ca="1" si="273"/>
        <v>1.1304074605199-0.927701427842688i</v>
      </c>
      <c r="CY168" s="223" t="str">
        <f t="shared" ca="1" si="274"/>
        <v>-1.03403359858884-1.03403359858847i</v>
      </c>
      <c r="CZ168" s="223" t="str">
        <f t="shared" ca="1" si="275"/>
        <v>-0.927701427843441+1.13040746051928i</v>
      </c>
      <c r="DA168" s="223" t="str">
        <f t="shared" ca="1" si="276"/>
        <v>1.21589488066231+0.812434985213958i</v>
      </c>
      <c r="DB168" s="223" t="str">
        <f t="shared" ca="1" si="277"/>
        <v>0.689344349554692-1.28967256842868i</v>
      </c>
      <c r="DC168" s="223" t="str">
        <f t="shared" ca="1" si="278"/>
        <v>-1.3510300043537-0.559614950976512i</v>
      </c>
      <c r="DD168" s="223" t="str">
        <f t="shared" ca="1" si="279"/>
        <v>-0.424496154502448+1.39937628278924i</v>
      </c>
      <c r="DE168" s="223" t="str">
        <f t="shared" ca="1" si="280"/>
        <v>1.43424580264423+0.285289228008753i</v>
      </c>
      <c r="DF168" s="223" t="str">
        <f t="shared" ca="1" si="281"/>
        <v>0.143334810292924-1.45530275138155i</v>
      </c>
      <c r="DG168" s="223" t="str">
        <f t="shared" ca="1" si="282"/>
        <v>-1.46234433907353-6.79329608442608E-13i</v>
      </c>
      <c r="DH168" s="223" t="str">
        <f t="shared" ca="1" si="283"/>
        <v>0.143334810293061+1.45530275138153i</v>
      </c>
      <c r="DI168" s="223" t="str">
        <f t="shared" ca="1" si="284"/>
        <v>1.4342458026442-0.285289228008889i</v>
      </c>
      <c r="DJ168" s="223" t="str">
        <f t="shared" ca="1" si="285"/>
        <v>-0.42449615450258-1.3993762827892i</v>
      </c>
      <c r="DK168" s="223" t="str">
        <f t="shared" ca="1" si="286"/>
        <v>-1.35103000435365+0.559614950976639i</v>
      </c>
      <c r="DL168" s="223" t="str">
        <f t="shared" ca="1" si="287"/>
        <v>0.689344349554777+1.28967256842863i</v>
      </c>
      <c r="DM168" s="223" t="str">
        <f t="shared" ca="1" si="288"/>
        <v>1.21589488066223-0.812434985214072i</v>
      </c>
      <c r="DN168" s="223" t="str">
        <f t="shared" ca="1" si="289"/>
        <v>-0.927701427842424-1.13040746052012i</v>
      </c>
      <c r="DO168" s="223" t="str">
        <f t="shared" ca="1" si="290"/>
        <v>-1.03403359858874+1.03403359858857i</v>
      </c>
      <c r="DP168" s="223" t="str">
        <f t="shared" ca="1" si="291"/>
        <v>1.13040746051999+0.927701427842582i</v>
      </c>
      <c r="DQ168" s="223" t="str">
        <f t="shared" ca="1" si="292"/>
        <v>0.812434985214277-1.21589488066209i</v>
      </c>
      <c r="DR168" s="223" t="str">
        <f t="shared" ca="1" si="293"/>
        <v>-1.28967256842852-0.689344349554993i</v>
      </c>
      <c r="DS168" s="223" t="str">
        <f t="shared" ca="1" si="294"/>
        <v>-0.559614950976828+1.35103000435357i</v>
      </c>
      <c r="DT168" s="223" t="str">
        <f t="shared" ca="1" si="295"/>
        <v>1.39937628278913+0.424496154502815i</v>
      </c>
      <c r="DU168" s="223" t="str">
        <f t="shared" ca="1" si="296"/>
        <v>0.285289228007662-1.43424580264444i</v>
      </c>
      <c r="DV168" s="223" t="str">
        <f t="shared" ca="1" si="297"/>
        <v>-1.45530275138151-0.143334810293264i</v>
      </c>
      <c r="DW168" s="223" t="str">
        <f t="shared" ca="1" si="298"/>
        <v>4.33537403974445E-13+1.46234433907353i</v>
      </c>
      <c r="DX168" s="223" t="str">
        <f t="shared" ca="1" si="299"/>
        <v>1.45530275138157-0.14333481029272i</v>
      </c>
      <c r="DY168" s="223" t="str">
        <f t="shared" ca="1" si="300"/>
        <v>-0.285289228008512-1.43424580264427i</v>
      </c>
      <c r="DZ168" s="223" t="str">
        <f t="shared" ca="1" si="301"/>
        <v>-1.3993762827893+0.424496154502252i</v>
      </c>
      <c r="EA168" s="223" t="str">
        <f t="shared" ca="1" si="302"/>
        <v>0.559614950976323+1.35103000435378i</v>
      </c>
      <c r="EB168" s="223" t="str">
        <f t="shared" ca="1" si="303"/>
        <v>1.28967256842811-0.689344349555758i</v>
      </c>
      <c r="EC168" s="223" t="str">
        <f t="shared" ca="1" si="304"/>
        <v>-0.812434985213789-1.21589488066242i</v>
      </c>
      <c r="ED168" s="223" t="str">
        <f t="shared" ca="1" si="305"/>
        <v>-1.13040746051944+0.927701427843251i</v>
      </c>
      <c r="EE168" s="223" t="str">
        <f t="shared" ca="1" si="306"/>
        <v>1.03403359858833+1.03403359858898i</v>
      </c>
      <c r="EF168" s="223" t="str">
        <f t="shared" ca="1" si="307"/>
        <v>0.927701427842846-1.13040746051977i</v>
      </c>
      <c r="EG168" s="223" t="str">
        <f t="shared" ca="1" si="308"/>
        <v>-1.2158948806619-0.812434985214561i</v>
      </c>
      <c r="EH168" s="223" t="str">
        <f t="shared" ca="1" si="309"/>
        <v>-0.689344349555294+1.28967256842836i</v>
      </c>
      <c r="EI168" s="223" t="str">
        <f t="shared" ca="1" si="310"/>
        <v>1.351030004354+0.559614950975799i</v>
      </c>
      <c r="EJ168" s="223" t="str">
        <f t="shared" ca="1" si="311"/>
        <v>0.424496154503141-1.39937628278903i</v>
      </c>
      <c r="EK168" s="223" t="str">
        <f t="shared" ca="1" si="312"/>
        <v>-1.43424580264438-0.285289228007997i</v>
      </c>
      <c r="EL168" s="223" t="str">
        <f t="shared" ca="1" si="313"/>
        <v>-0.143334810293645+1.45530275138148i</v>
      </c>
      <c r="EM168" s="223" t="str">
        <f t="shared" ca="1" si="314"/>
        <v>1.46234433907353-9.17230101594503E-14i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-0.0198687516899413-0.0735468159668597i</v>
      </c>
      <c r="G169" s="229" t="str">
        <f t="shared" si="184"/>
        <v>-0.471607224274059+2.50103746986909i</v>
      </c>
      <c r="H169" s="229" t="str">
        <f t="shared" si="180"/>
        <v>0.00217808403863634-0.0124096000860983i</v>
      </c>
      <c r="I169" s="229" t="str">
        <f t="shared" si="317"/>
        <v>-0.00241301565526002+0.0154283160470407i</v>
      </c>
      <c r="J169" s="255" t="str">
        <f ca="1">IMPRODUCT(1/N_FFT2,CF100)</f>
        <v>-0.00289152846777473-0.000179925901618613i</v>
      </c>
      <c r="K169" s="254" t="str">
        <f t="shared" ca="1" si="318"/>
        <v>9.75325713559115E-06-0.0000441772510424514i</v>
      </c>
      <c r="N169" s="246">
        <f t="shared" ca="1" si="185"/>
        <v>8.4698502843073271</v>
      </c>
      <c r="O169" s="223">
        <f t="shared" ca="1" si="186"/>
        <v>1.4698502843073273</v>
      </c>
      <c r="P169" s="223" t="str">
        <f t="shared" ca="1" si="187"/>
        <v>-0.179925365743822-1.45879632609912i</v>
      </c>
      <c r="Q169" s="223" t="str">
        <f t="shared" ca="1" si="188"/>
        <v>-1.42580071329499+0.357144486511864i</v>
      </c>
      <c r="R169" s="223" t="str">
        <f t="shared" ca="1" si="189"/>
        <v>0.528991821771742+1.37135973062393i</v>
      </c>
      <c r="S169" s="223" t="str">
        <f t="shared" ca="1" si="190"/>
        <v>1.29629222113911-0.692882627645237i</v>
      </c>
      <c r="T169" s="223" t="str">
        <f t="shared" ca="1" si="191"/>
        <v>-0.846351833862009-1.20172727005621i</v>
      </c>
      <c r="U169" s="223" t="str">
        <f t="shared" ca="1" si="192"/>
        <v>-1.08908722226081+0.987091120711036i</v>
      </c>
      <c r="V169" s="223" t="str">
        <f t="shared" ca="1" si="193"/>
        <v>1.11298363831755+0.960066288917474i</v>
      </c>
      <c r="W169" s="223" t="str">
        <f t="shared" ca="1" si="194"/>
        <v>0.81660506495653-1.22213584603581i</v>
      </c>
      <c r="X169" s="223" t="str">
        <f t="shared" ca="1" si="195"/>
        <v>-1.31290599306242-0.660861340720661i</v>
      </c>
      <c r="Y169" s="223" t="str">
        <f t="shared" ca="1" si="196"/>
        <v>-0.495177646788779+1.38392881189715i</v>
      </c>
      <c r="Z169" s="223" t="str">
        <f t="shared" ca="1" si="197"/>
        <v>1.43413605323639+0.322046020136703i</v>
      </c>
      <c r="AA169" s="223" t="str">
        <f t="shared" ca="1" si="198"/>
        <v>0.144070521580357-1.46277255343744i</v>
      </c>
      <c r="AB169" s="223" t="str">
        <f t="shared" ca="1" si="199"/>
        <v>-1.46940759288232+0.0360719317216198i</v>
      </c>
      <c r="AC169" s="223" t="str">
        <f t="shared" ca="1" si="200"/>
        <v>0.215671829594807+1.45394137440186i</v>
      </c>
      <c r="AD169" s="223" t="str">
        <f t="shared" ca="1" si="201"/>
        <v>1.41660652431803-0.392027822402844i</v>
      </c>
      <c r="AE169" s="223" t="str">
        <f t="shared" ca="1" si="202"/>
        <v>-0.562487351861578-1.35796459352742i</v>
      </c>
      <c r="AF169" s="223" t="str">
        <f t="shared" ca="1" si="203"/>
        <v>-1.27889761125326+0.724486547983497i</v>
      </c>
      <c r="AG169" s="223" t="str">
        <f t="shared" ca="1" si="204"/>
        <v>0.875588792069922+1.18059481850458i</v>
      </c>
      <c r="AH169" s="223" t="str">
        <f t="shared" ca="1" si="205"/>
        <v>1.06453478078498-1.01352136572319i</v>
      </c>
      <c r="AI169" s="223" t="str">
        <f t="shared" ca="1" si="206"/>
        <v>-1.1362096346478-0.932463149090544i</v>
      </c>
      <c r="AJ169" s="223" t="str">
        <f t="shared" ca="1" si="207"/>
        <v>-0.7863664036948+1.24180825308034i</v>
      </c>
      <c r="AK169" s="223" t="str">
        <f t="shared" ca="1" si="208"/>
        <v>1.32872891950824+0.628441975635619i</v>
      </c>
      <c r="AL169" s="223" t="str">
        <f t="shared" ca="1" si="209"/>
        <v>0.461065195307335-1.39566426620249i</v>
      </c>
      <c r="AM169" s="223" t="str">
        <f t="shared" ca="1" si="210"/>
        <v>-1.44160752324512-0.286753565281081i</v>
      </c>
      <c r="AN169" s="223" t="str">
        <f t="shared" ca="1" si="211"/>
        <v>-0.108128894721911+1.46586766128616i</v>
      </c>
      <c r="AO169" s="223" t="str">
        <f t="shared" ca="1" si="212"/>
        <v>1.46807978526804-0.0721221350603868i</v>
      </c>
      <c r="AP169" s="223" t="str">
        <f t="shared" ca="1" si="213"/>
        <v>-0.251288380800052-1.44821062278704i</v>
      </c>
      <c r="AQ169" s="223" t="str">
        <f t="shared" ca="1" si="214"/>
        <v>-1.40655902454115+0.426675015392479i</v>
      </c>
      <c r="AR169" s="223" t="str">
        <f t="shared" ca="1" si="215"/>
        <v>-1.40655902454115+0.426675015392479i</v>
      </c>
      <c r="AS169" s="223" t="str">
        <f t="shared" ca="1" si="216"/>
        <v>1.26073264126746-0.755654064715536i</v>
      </c>
      <c r="AT169" s="223" t="str">
        <f t="shared" ca="1" si="217"/>
        <v>-0.904298328329799-1.15875122077962i</v>
      </c>
      <c r="AU169" s="223" t="str">
        <f t="shared" ca="1" si="218"/>
        <v>-1.03934110336272+1.03934110336265i</v>
      </c>
      <c r="AV169" s="223" t="str">
        <f t="shared" ca="1" si="219"/>
        <v>1.15875122077965+0.90429832832976i</v>
      </c>
      <c r="AW169" s="223" t="str">
        <f t="shared" ca="1" si="220"/>
        <v>0.75565406471562-1.26073264126741i</v>
      </c>
      <c r="AX169" s="223" t="str">
        <f t="shared" ca="1" si="221"/>
        <v>-1.34375146933738-0.59564406060328i</v>
      </c>
      <c r="AY169" s="223" t="str">
        <f t="shared" ca="1" si="222"/>
        <v>-0.426675015392571+1.40655902454113i</v>
      </c>
      <c r="AZ169" s="223" t="str">
        <f t="shared" ca="1" si="223"/>
        <v>1.44821062278705+0.251288380800003i</v>
      </c>
      <c r="BA169" s="223" t="str">
        <f t="shared" ca="1" si="224"/>
        <v>0.0721221350604947-1.46807978526804i</v>
      </c>
      <c r="BB169" s="223" t="str">
        <f t="shared" ca="1" si="225"/>
        <v>-1.46586766128615+0.10812889472197i</v>
      </c>
      <c r="BC169" s="223" t="str">
        <f t="shared" ca="1" si="226"/>
        <v>0.286753565280996+1.44160752324513i</v>
      </c>
      <c r="BD169" s="223" t="str">
        <f t="shared" ca="1" si="227"/>
        <v>1.39566426620248-0.46106519530738i</v>
      </c>
      <c r="BE169" s="223" t="str">
        <f t="shared" ca="1" si="228"/>
        <v>-0.628441975635531-1.32872891950828i</v>
      </c>
      <c r="BF169" s="223" t="str">
        <f t="shared" ca="1" si="229"/>
        <v>-1.24180825308031+0.786366403694841i</v>
      </c>
      <c r="BG169" s="223" t="str">
        <f t="shared" ca="1" si="230"/>
        <v>0.932463149090581+1.13620963464777i</v>
      </c>
      <c r="BH169" s="223" t="str">
        <f t="shared" ca="1" si="231"/>
        <v>1.01352136572316-1.06453478078501i</v>
      </c>
      <c r="BI169" s="223" t="str">
        <f t="shared" ca="1" si="232"/>
        <v>-1.1805948185046-0.875588792069892i</v>
      </c>
      <c r="BJ169" s="223" t="str">
        <f t="shared" ca="1" si="233"/>
        <v>-0.724486547983591+1.2788976112532i</v>
      </c>
      <c r="BK169" s="223" t="str">
        <f t="shared" ca="1" si="234"/>
        <v>1.35796459352744+0.562487351861524i</v>
      </c>
      <c r="BL169" s="223" t="str">
        <f t="shared" ca="1" si="235"/>
        <v>0.392027822402933-1.41660652431801i</v>
      </c>
      <c r="BM169" s="223" t="str">
        <f t="shared" ca="1" si="236"/>
        <v>-1.45394137440186-0.215671829594754i</v>
      </c>
      <c r="BN169" s="223" t="str">
        <f t="shared" ca="1" si="237"/>
        <v>-0.0360719317217172+1.46940759288231i</v>
      </c>
      <c r="BO169" s="223" t="str">
        <f t="shared" ca="1" si="238"/>
        <v>1.46277255343744-0.144070521580406i</v>
      </c>
      <c r="BP169" s="223" t="str">
        <f t="shared" ca="1" si="239"/>
        <v>-0.322046020136602-1.43413605323641i</v>
      </c>
      <c r="BQ169" s="223" t="str">
        <f t="shared" ca="1" si="240"/>
        <v>-1.38392881189714+0.495177646788819i</v>
      </c>
      <c r="BR169" s="223" t="str">
        <f t="shared" ca="1" si="241"/>
        <v>0.660861340720564+1.31290599306247i</v>
      </c>
      <c r="BS169" s="223" t="str">
        <f t="shared" ca="1" si="242"/>
        <v>1.22213584603578-0.816605064956578i</v>
      </c>
      <c r="BT169" s="223" t="str">
        <f t="shared" ca="1" si="243"/>
        <v>-0.960066288917405-1.11298363831761i</v>
      </c>
      <c r="BU169" s="223" t="str">
        <f t="shared" ca="1" si="244"/>
        <v>-0.987091120710996+1.08908722226084i</v>
      </c>
      <c r="BV169" s="223" t="str">
        <f t="shared" ca="1" si="245"/>
        <v>1.20172727005619+0.846351833862038i</v>
      </c>
      <c r="BW169" s="223" t="str">
        <f t="shared" ca="1" si="246"/>
        <v>0.692882627645078-1.29629222113919i</v>
      </c>
      <c r="BX169" s="223" t="str">
        <f t="shared" ca="1" si="247"/>
        <v>-1.37135973062413-0.528991821771237i</v>
      </c>
      <c r="BY169" s="223" t="str">
        <f t="shared" ca="1" si="248"/>
        <v>-0.357144486512389+1.42580071329486i</v>
      </c>
      <c r="BZ169" s="223" t="str">
        <f t="shared" ca="1" si="249"/>
        <v>1.4587963260991+0.179925365744i</v>
      </c>
      <c r="CA169" s="223" t="str">
        <f t="shared" ca="1" si="250"/>
        <v>-2.05276559462879E-13-1.46985028430733i</v>
      </c>
      <c r="CB169" s="223" t="str">
        <f t="shared" ca="1" si="251"/>
        <v>-1.45879632609905+0.179925365744387i</v>
      </c>
      <c r="CC169" s="223" t="str">
        <f t="shared" ca="1" si="252"/>
        <v>0.35714448651135+1.42580071329512i</v>
      </c>
      <c r="CD169" s="223" t="str">
        <f t="shared" ca="1" si="253"/>
        <v>1.37135973062399-0.528991821771601i</v>
      </c>
      <c r="CE169" s="223" t="str">
        <f t="shared" ca="1" si="254"/>
        <v>-0.692882627645422-1.29629222113901i</v>
      </c>
      <c r="CF169" s="223" t="str">
        <f t="shared" ca="1" si="255"/>
        <v>-1.20172727005588+0.846351833862476i</v>
      </c>
      <c r="CG169" s="223" t="str">
        <f t="shared" ca="1" si="256"/>
        <v>0.987091120710634+1.08908722226117i</v>
      </c>
      <c r="CH169" s="223" t="str">
        <f t="shared" ca="1" si="257"/>
        <v>0.960066288917552-1.11298363831748i</v>
      </c>
      <c r="CI169" s="223" t="str">
        <f t="shared" ca="1" si="258"/>
        <v>-1.22213584603592-0.816605064956375i</v>
      </c>
      <c r="CJ169" s="223" t="str">
        <f t="shared" ca="1" si="259"/>
        <v>-0.660861340720086+1.31290599306271i</v>
      </c>
      <c r="CK169" s="223" t="str">
        <f t="shared" ca="1" si="260"/>
        <v>1.38392881189697+0.495177646789279i</v>
      </c>
      <c r="CL169" s="223" t="str">
        <f t="shared" ca="1" si="261"/>
        <v>0.322046020136793-1.43413605323637i</v>
      </c>
      <c r="CM169" s="223" t="str">
        <f t="shared" ca="1" si="262"/>
        <v>-1.46277255343746-0.144070521580184i</v>
      </c>
      <c r="CN169" s="223" t="str">
        <f t="shared" ca="1" si="263"/>
        <v>0.0360719317222739+1.4694075928823i</v>
      </c>
      <c r="CO169" s="223" t="str">
        <f t="shared" ca="1" si="264"/>
        <v>1.45394137440193-0.215671829594293i</v>
      </c>
      <c r="CP169" s="223" t="str">
        <f t="shared" ca="1" si="265"/>
        <v>-0.392027822402766-1.41660652431805i</v>
      </c>
      <c r="CQ169" s="223" t="str">
        <f t="shared" ca="1" si="266"/>
        <v>-1.35796459352734+0.562487351861768i</v>
      </c>
      <c r="CR169" s="223" t="str">
        <f t="shared" ca="1" si="267"/>
        <v>0.724486547984058+1.27889761125294i</v>
      </c>
      <c r="CS169" s="223" t="str">
        <f t="shared" ca="1" si="268"/>
        <v>1.18059481850489-0.875588792069501i</v>
      </c>
      <c r="CT169" s="223" t="str">
        <f t="shared" ca="1" si="269"/>
        <v>-1.01352136572313-1.06453478078504i</v>
      </c>
      <c r="CU169" s="223" t="str">
        <f t="shared" ca="1" si="270"/>
        <v>-0.932463149090393+1.13620963464792i</v>
      </c>
      <c r="CV169" s="223" t="str">
        <f t="shared" ca="1" si="271"/>
        <v>1.24180825308068+0.786366403694265i</v>
      </c>
      <c r="CW169" s="223" t="str">
        <f t="shared" ca="1" si="272"/>
        <v>0.628441975635972-1.32872891950807i</v>
      </c>
      <c r="CX169" s="223" t="str">
        <f t="shared" ca="1" si="273"/>
        <v>-1.39566426620246-0.461065195307427i</v>
      </c>
      <c r="CY169" s="223" t="str">
        <f t="shared" ca="1" si="274"/>
        <v>-0.286753565280758+1.44160752324518i</v>
      </c>
      <c r="CZ169" s="223" t="str">
        <f t="shared" ca="1" si="275"/>
        <v>1.4658676612862+0.10812889472129i</v>
      </c>
      <c r="DA169" s="223" t="str">
        <f t="shared" ca="1" si="276"/>
        <v>-0.0721221350599868-1.46807978526806i</v>
      </c>
      <c r="DB169" s="223" t="str">
        <f t="shared" ca="1" si="277"/>
        <v>-1.44821062278706+0.251288380799946i</v>
      </c>
      <c r="DC169" s="223" t="str">
        <f t="shared" ca="1" si="278"/>
        <v>0.426675015392785+1.40655902454106i</v>
      </c>
      <c r="DD169" s="223" t="str">
        <f t="shared" ca="1" si="279"/>
        <v>1.3437514693371-0.595644060603924i</v>
      </c>
      <c r="DE169" s="223" t="str">
        <f t="shared" ca="1" si="280"/>
        <v>-0.755654064715185-1.26073264126767i</v>
      </c>
      <c r="DF169" s="223" t="str">
        <f t="shared" ca="1" si="281"/>
        <v>-1.15875122077967+0.904298328329738i</v>
      </c>
      <c r="DG169" s="223" t="str">
        <f t="shared" ca="1" si="282"/>
        <v>1.0393411033629+1.03934110336247i</v>
      </c>
      <c r="DH169" s="223" t="str">
        <f t="shared" ca="1" si="283"/>
        <v>0.904298328329252-1.15875122078005i</v>
      </c>
      <c r="DI169" s="223" t="str">
        <f t="shared" ca="1" si="284"/>
        <v>-1.26073264126721-0.755654064715946i</v>
      </c>
      <c r="DJ169" s="223" t="str">
        <f t="shared" ca="1" si="285"/>
        <v>-0.595644060603361+1.34375146933734i</v>
      </c>
      <c r="DK169" s="223" t="str">
        <f t="shared" ca="1" si="286"/>
        <v>1.40655902454123+0.426675015392235i</v>
      </c>
      <c r="DL169" s="223" t="str">
        <f t="shared" ca="1" si="287"/>
        <v>0.25128838079938-1.44821062278715i</v>
      </c>
      <c r="DM169" s="223" t="str">
        <f t="shared" ca="1" si="288"/>
        <v>-1.46807978526802-0.0721221350608737i</v>
      </c>
      <c r="DN169" s="223" t="str">
        <f t="shared" ca="1" si="289"/>
        <v>0.108128894721862+1.46586766128616i</v>
      </c>
      <c r="DO169" s="223" t="str">
        <f t="shared" ca="1" si="290"/>
        <v>1.44160752324507-0.286753565281321i</v>
      </c>
      <c r="DP169" s="223" t="str">
        <f t="shared" ca="1" si="291"/>
        <v>-0.461065195307972-1.39566426620228i</v>
      </c>
      <c r="DQ169" s="223" t="str">
        <f t="shared" ca="1" si="292"/>
        <v>-1.32872891950845+0.62844197563517i</v>
      </c>
      <c r="DR169" s="223" t="str">
        <f t="shared" ca="1" si="293"/>
        <v>0.78636640369475+1.24180825308037i</v>
      </c>
      <c r="DS169" s="223" t="str">
        <f t="shared" ca="1" si="294"/>
        <v>1.13620963464755-0.932463149090837i</v>
      </c>
      <c r="DT169" s="223" t="str">
        <f t="shared" ca="1" si="295"/>
        <v>-1.06453478078544-1.01352136572271i</v>
      </c>
      <c r="DU169" s="223" t="str">
        <f t="shared" ca="1" si="296"/>
        <v>-0.875588792070213+1.18059481850437i</v>
      </c>
      <c r="DV169" s="223" t="str">
        <f t="shared" ca="1" si="297"/>
        <v>1.27889761125324+0.724486547983522i</v>
      </c>
      <c r="DW169" s="223" t="str">
        <f t="shared" ca="1" si="298"/>
        <v>0.562487351861199-1.35796459352757i</v>
      </c>
      <c r="DX169" s="223" t="str">
        <f t="shared" ca="1" si="299"/>
        <v>-1.41660652431783-0.39202782240358i</v>
      </c>
      <c r="DY169" s="223" t="str">
        <f t="shared" ca="1" si="300"/>
        <v>-0.215671829595129+1.45394137440181i</v>
      </c>
      <c r="DZ169" s="223" t="str">
        <f t="shared" ca="1" si="301"/>
        <v>1.46940759288231+0.0360719317216583i</v>
      </c>
      <c r="EA169" s="223" t="str">
        <f t="shared" ca="1" si="302"/>
        <v>-0.144070521580756-1.4627725534374i</v>
      </c>
      <c r="EB169" s="223" t="str">
        <f t="shared" ca="1" si="303"/>
        <v>-1.43413605323656+0.322046020135946i</v>
      </c>
      <c r="EC169" s="223" t="str">
        <f t="shared" ca="1" si="304"/>
        <v>0.495177646788462+1.38392881189726i</v>
      </c>
      <c r="ED169" s="223" t="str">
        <f t="shared" ca="1" si="305"/>
        <v>1.31290599306244-0.660861340720617i</v>
      </c>
      <c r="EE169" s="223" t="str">
        <f t="shared" ca="1" si="306"/>
        <v>-0.816605064956853-1.2221358460356i</v>
      </c>
      <c r="EF169" s="223" t="str">
        <f t="shared" ca="1" si="307"/>
        <v>-1.1129836383171+0.960066288917987i</v>
      </c>
      <c r="EG169" s="223" t="str">
        <f t="shared" ca="1" si="308"/>
        <v>1.08908722226058+0.987091120711293i</v>
      </c>
      <c r="EH169" s="223" t="str">
        <f t="shared" ca="1" si="309"/>
        <v>0.846351833862007-1.20172727005621i</v>
      </c>
      <c r="EI169" s="223" t="str">
        <f t="shared" ca="1" si="310"/>
        <v>-1.29629222113928-0.692882627644916i</v>
      </c>
      <c r="EJ169" s="223" t="str">
        <f t="shared" ca="1" si="311"/>
        <v>-0.528991821772429+1.37135973062367i</v>
      </c>
      <c r="EK169" s="223" t="str">
        <f t="shared" ca="1" si="312"/>
        <v>1.42580071329491+0.357144486512211i</v>
      </c>
      <c r="EL169" s="223" t="str">
        <f t="shared" ca="1" si="313"/>
        <v>0.179925365743817-1.45879632609912i</v>
      </c>
      <c r="EM169" s="223" t="str">
        <f t="shared" ca="1" si="314"/>
        <v>-1.46985028430733+4.10553118925757E-13i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-0.0197943319637669-0.0722635010538797i</v>
      </c>
      <c r="G170" s="229" t="str">
        <f t="shared" si="184"/>
        <v>-0.44828718538895+2.46553885476276i</v>
      </c>
      <c r="H170" s="229" t="str">
        <f t="shared" si="180"/>
        <v>0.00217269111999295-0.0122322519791679i</v>
      </c>
      <c r="I170" s="229" t="str">
        <f t="shared" si="317"/>
        <v>-0.0023679069362795+0.0150943922529531i</v>
      </c>
      <c r="J170" s="255" t="str">
        <f ca="1">IMPRODUCT(1/N_FFT2,CG100)</f>
        <v>0.00548420837247531+1.96697577440046E-06i</v>
      </c>
      <c r="K170" s="254" t="str">
        <f t="shared" ca="1" si="318"/>
        <v>-0.0000130157853490773+0.0000827761347554921i</v>
      </c>
      <c r="N170" s="246">
        <f t="shared" ca="1" si="185"/>
        <v>8.4748617434348308</v>
      </c>
      <c r="O170" s="223">
        <f t="shared" ca="1" si="186"/>
        <v>1.474861743434831</v>
      </c>
      <c r="P170" s="223" t="str">
        <f t="shared" ca="1" si="187"/>
        <v>-0.216407163370258-1.45889859205144i</v>
      </c>
      <c r="Q170" s="223" t="str">
        <f t="shared" ca="1" si="188"/>
        <v>-1.41135469192112+0.428129765187939i</v>
      </c>
      <c r="R170" s="223" t="str">
        <f t="shared" ca="1" si="189"/>
        <v>0.630584650511022+1.33325922490246i</v>
      </c>
      <c r="S170" s="223" t="str">
        <f t="shared" ca="1" si="190"/>
        <v>1.22630272201362-0.819389282471783i</v>
      </c>
      <c r="T170" s="223" t="str">
        <f t="shared" ca="1" si="191"/>
        <v>-0.990456610964946-1.09280046854102i</v>
      </c>
      <c r="U170" s="223" t="str">
        <f t="shared" ca="1" si="192"/>
        <v>-0.935642385104952+1.14008354493991i</v>
      </c>
      <c r="V170" s="223" t="str">
        <f t="shared" ca="1" si="193"/>
        <v>1.26503111313891+0.75823046960548i</v>
      </c>
      <c r="W170" s="223" t="str">
        <f t="shared" ca="1" si="194"/>
        <v>0.564405154241664-1.36259457804333i</v>
      </c>
      <c r="X170" s="223" t="str">
        <f t="shared" ca="1" si="195"/>
        <v>-1.43066198527279-0.358362171752185i</v>
      </c>
      <c r="Y170" s="223" t="str">
        <f t="shared" ca="1" si="196"/>
        <v>-0.144561730472924+1.46775988101948i</v>
      </c>
      <c r="Z170" s="223" t="str">
        <f t="shared" ca="1" si="197"/>
        <v>1.47308520787355-0.0723680357048295i</v>
      </c>
      <c r="AA170" s="223" t="str">
        <f t="shared" ca="1" si="198"/>
        <v>-0.287731252455944-1.44652268859073i</v>
      </c>
      <c r="AB170" s="223" t="str">
        <f t="shared" ca="1" si="199"/>
        <v>-1.38864732149657+0.496865956519504i</v>
      </c>
      <c r="AC170" s="223" t="str">
        <f t="shared" ca="1" si="200"/>
        <v>0.695245013124741+1.30071193350903i</v>
      </c>
      <c r="AD170" s="223" t="str">
        <f t="shared" ca="1" si="201"/>
        <v>1.18462006021951-0.878574114786658i</v>
      </c>
      <c r="AE170" s="223" t="str">
        <f t="shared" ca="1" si="202"/>
        <v>-1.04288474009539-1.04288474009537i</v>
      </c>
      <c r="AF170" s="223" t="str">
        <f t="shared" ca="1" si="203"/>
        <v>-0.878574114786638+1.18462006021952i</v>
      </c>
      <c r="AG170" s="223" t="str">
        <f t="shared" ca="1" si="204"/>
        <v>1.30071193350905+0.695245013124717i</v>
      </c>
      <c r="AH170" s="223" t="str">
        <f t="shared" ca="1" si="205"/>
        <v>0.496865956519613-1.38864732149653i</v>
      </c>
      <c r="AI170" s="223" t="str">
        <f t="shared" ca="1" si="206"/>
        <v>-1.44652268859074-0.287731252455915i</v>
      </c>
      <c r="AJ170" s="223" t="str">
        <f t="shared" ca="1" si="207"/>
        <v>-0.0723680357047987+1.47308520787355i</v>
      </c>
      <c r="AK170" s="223" t="str">
        <f t="shared" ca="1" si="208"/>
        <v>1.46775988101947-0.144561730472955i</v>
      </c>
      <c r="AL170" s="223" t="str">
        <f t="shared" ca="1" si="209"/>
        <v>-0.358362171752213-1.43066198527279i</v>
      </c>
      <c r="AM170" s="223" t="str">
        <f t="shared" ca="1" si="210"/>
        <v>-1.36259457804337+0.564405154241555i</v>
      </c>
      <c r="AN170" s="223" t="str">
        <f t="shared" ca="1" si="211"/>
        <v>0.758230469605504+1.2650311131389i</v>
      </c>
      <c r="AO170" s="223" t="str">
        <f t="shared" ca="1" si="212"/>
        <v>1.14008354493989-0.935642385104974i</v>
      </c>
      <c r="AP170" s="223" t="str">
        <f t="shared" ca="1" si="213"/>
        <v>-1.09280046854103-0.990456610964936i</v>
      </c>
      <c r="AQ170" s="223" t="str">
        <f t="shared" ca="1" si="214"/>
        <v>-0.819389282471797+1.22630272201361i</v>
      </c>
      <c r="AR170" s="223" t="str">
        <f t="shared" ca="1" si="215"/>
        <v>-0.819389282471797+1.22630272201361i</v>
      </c>
      <c r="AS170" s="223" t="str">
        <f t="shared" ca="1" si="216"/>
        <v>0.428129765187998-1.4113546919211i</v>
      </c>
      <c r="AT170" s="223" t="str">
        <f t="shared" ca="1" si="217"/>
        <v>-1.45889859205145-0.216407163370202i</v>
      </c>
      <c r="AU170" s="223" t="str">
        <f t="shared" ca="1" si="218"/>
        <v>2.56565701705199E-14+1.47486174343483i</v>
      </c>
      <c r="AV170" s="223" t="str">
        <f t="shared" ca="1" si="219"/>
        <v>1.45889859205144-0.216407163370254i</v>
      </c>
      <c r="AW170" s="223" t="str">
        <f t="shared" ca="1" si="220"/>
        <v>-0.428129765187907-1.41135469192113i</v>
      </c>
      <c r="AX170" s="223" t="str">
        <f t="shared" ca="1" si="221"/>
        <v>-1.33325922490249+0.630584650510978i</v>
      </c>
      <c r="AY170" s="223" t="str">
        <f t="shared" ca="1" si="222"/>
        <v>0.819389282471839+1.22630272201358i</v>
      </c>
      <c r="AZ170" s="223" t="str">
        <f t="shared" ca="1" si="223"/>
        <v>1.09280046854099-0.990456610964974i</v>
      </c>
      <c r="BA170" s="223" t="str">
        <f t="shared" ca="1" si="224"/>
        <v>-1.14008354493993-0.935642385104927i</v>
      </c>
      <c r="BB170" s="223" t="str">
        <f t="shared" ca="1" si="225"/>
        <v>-0.758230469605451+1.26503111313893i</v>
      </c>
      <c r="BC170" s="223" t="str">
        <f t="shared" ca="1" si="226"/>
        <v>1.36259457804334+0.564405154241633i</v>
      </c>
      <c r="BD170" s="223" t="str">
        <f t="shared" ca="1" si="227"/>
        <v>0.358362171752296-1.43066198527276i</v>
      </c>
      <c r="BE170" s="223" t="str">
        <f t="shared" ca="1" si="228"/>
        <v>-1.46775988101948-0.144561730472893i</v>
      </c>
      <c r="BF170" s="223" t="str">
        <f t="shared" ca="1" si="229"/>
        <v>0.0723680357048604+1.47308520787355i</v>
      </c>
      <c r="BG170" s="223" t="str">
        <f t="shared" ca="1" si="230"/>
        <v>1.44652268859073-0.287731252455975i</v>
      </c>
      <c r="BH170" s="223" t="str">
        <f t="shared" ca="1" si="231"/>
        <v>-0.496865956519534-1.38864732149656i</v>
      </c>
      <c r="BI170" s="223" t="str">
        <f t="shared" ca="1" si="232"/>
        <v>-1.30071193350909+0.695245013124637i</v>
      </c>
      <c r="BJ170" s="223" t="str">
        <f t="shared" ca="1" si="233"/>
        <v>0.878574114786683+1.18462006021949i</v>
      </c>
      <c r="BK170" s="223" t="str">
        <f t="shared" ca="1" si="234"/>
        <v>1.04288474009535-1.04288474009541i</v>
      </c>
      <c r="BL170" s="223" t="str">
        <f t="shared" ca="1" si="235"/>
        <v>-1.18462006021954-0.878574114786613i</v>
      </c>
      <c r="BM170" s="223" t="str">
        <f t="shared" ca="1" si="236"/>
        <v>-0.695245013124691+1.30071193350906i</v>
      </c>
      <c r="BN170" s="223" t="str">
        <f t="shared" ca="1" si="237"/>
        <v>1.38864732149654+0.49686595651959i</v>
      </c>
      <c r="BO170" s="223" t="str">
        <f t="shared" ca="1" si="238"/>
        <v>0.287731252456033-1.44652268859072i</v>
      </c>
      <c r="BP170" s="223" t="str">
        <f t="shared" ca="1" si="239"/>
        <v>-1.47308520787355-0.0723680357047731i</v>
      </c>
      <c r="BQ170" s="223" t="str">
        <f t="shared" ca="1" si="240"/>
        <v>0.14456173047298+1.46775988101947i</v>
      </c>
      <c r="BR170" s="223" t="str">
        <f t="shared" ca="1" si="241"/>
        <v>1.43066198527278-0.358362171752238i</v>
      </c>
      <c r="BS170" s="223" t="str">
        <f t="shared" ca="1" si="242"/>
        <v>-0.564405154241578-1.36259457804336i</v>
      </c>
      <c r="BT170" s="223" t="str">
        <f t="shared" ca="1" si="243"/>
        <v>-1.26503111313896+0.758230469605401i</v>
      </c>
      <c r="BU170" s="223" t="str">
        <f t="shared" ca="1" si="244"/>
        <v>0.935642385104993+1.14008354493987i</v>
      </c>
      <c r="BV170" s="223" t="str">
        <f t="shared" ca="1" si="245"/>
        <v>0.990456610965135-1.09280046854085i</v>
      </c>
      <c r="BW170" s="223" t="str">
        <f t="shared" ca="1" si="246"/>
        <v>-1.22630272201354-0.819389282471898i</v>
      </c>
      <c r="BX170" s="223" t="str">
        <f t="shared" ca="1" si="247"/>
        <v>-0.630584650511041+1.33325922490246i</v>
      </c>
      <c r="BY170" s="223" t="str">
        <f t="shared" ca="1" si="248"/>
        <v>1.41135469192115+0.428129765187833i</v>
      </c>
      <c r="BZ170" s="223" t="str">
        <f t="shared" ca="1" si="249"/>
        <v>0.216407163370032-1.45889859205147i</v>
      </c>
      <c r="CA170" s="223" t="str">
        <f t="shared" ca="1" si="250"/>
        <v>-1.47486174343483+3.44739783794506E-13i</v>
      </c>
      <c r="CB170" s="223" t="str">
        <f t="shared" ca="1" si="251"/>
        <v>0.216407163370714+1.45889859205137i</v>
      </c>
      <c r="CC170" s="223" t="str">
        <f t="shared" ca="1" si="252"/>
        <v>1.41135469192095-0.428129765188492i</v>
      </c>
      <c r="CD170" s="223" t="str">
        <f t="shared" ca="1" si="253"/>
        <v>-0.630584650511663-1.33325922490216i</v>
      </c>
      <c r="CE170" s="223" t="str">
        <f t="shared" ca="1" si="254"/>
        <v>-1.22630272201397+0.81938928247125i</v>
      </c>
      <c r="CF170" s="223" t="str">
        <f t="shared" ca="1" si="255"/>
        <v>0.990456610964558+1.09280046854137i</v>
      </c>
      <c r="CG170" s="223" t="str">
        <f t="shared" ca="1" si="256"/>
        <v>0.935642385105254-1.14008354493966i</v>
      </c>
      <c r="CH170" s="223" t="str">
        <f t="shared" ca="1" si="257"/>
        <v>-1.26503111313879-0.75823046960569i</v>
      </c>
      <c r="CI170" s="223" t="str">
        <f t="shared" ca="1" si="258"/>
        <v>-0.564405154241754+1.36259457804329i</v>
      </c>
      <c r="CJ170" s="223" t="str">
        <f t="shared" ca="1" si="259"/>
        <v>1.43066198527277+0.358362171752281i</v>
      </c>
      <c r="CK170" s="223" t="str">
        <f t="shared" ca="1" si="260"/>
        <v>0.144561730472878-1.46775988101948i</v>
      </c>
      <c r="CL170" s="223" t="str">
        <f t="shared" ca="1" si="261"/>
        <v>-1.47308520787354+0.072368035705022i</v>
      </c>
      <c r="CM170" s="223" t="str">
        <f t="shared" ca="1" si="262"/>
        <v>0.287731252456298+1.44652268859066i</v>
      </c>
      <c r="CN170" s="223" t="str">
        <f t="shared" ca="1" si="263"/>
        <v>1.3886473214964-0.496865956519963i</v>
      </c>
      <c r="CO170" s="223" t="str">
        <f t="shared" ca="1" si="264"/>
        <v>-0.695245013125187-1.3007119335088i</v>
      </c>
      <c r="CP170" s="223" t="str">
        <f t="shared" ca="1" si="265"/>
        <v>-1.18462006021913+0.878574114787167i</v>
      </c>
      <c r="CQ170" s="223" t="str">
        <f t="shared" ca="1" si="266"/>
        <v>1.04288474009492+1.04288474009585i</v>
      </c>
      <c r="CR170" s="223" t="str">
        <f t="shared" ca="1" si="267"/>
        <v>0.878574114787073-1.1846200602192i</v>
      </c>
      <c r="CS170" s="223" t="str">
        <f t="shared" ca="1" si="268"/>
        <v>-1.30071193350887-0.695245013125046i</v>
      </c>
      <c r="CT170" s="223" t="str">
        <f t="shared" ca="1" si="269"/>
        <v>-0.496865956519852+1.38864732149644i</v>
      </c>
      <c r="CU170" s="223" t="str">
        <f t="shared" ca="1" si="270"/>
        <v>1.44652268859069+0.287731252456142i</v>
      </c>
      <c r="CV170" s="223" t="str">
        <f t="shared" ca="1" si="271"/>
        <v>0.0723680357049045-1.47308520787354i</v>
      </c>
      <c r="CW170" s="223" t="str">
        <f t="shared" ca="1" si="272"/>
        <v>-1.46775988101947+0.144561730473016i</v>
      </c>
      <c r="CX170" s="223" t="str">
        <f t="shared" ca="1" si="273"/>
        <v>0.358362171752395+1.43066198527274i</v>
      </c>
      <c r="CY170" s="223" t="str">
        <f t="shared" ca="1" si="274"/>
        <v>1.36259457804324-0.564405154241882i</v>
      </c>
      <c r="CZ170" s="223" t="str">
        <f t="shared" ca="1" si="275"/>
        <v>-0.758230469605792-1.26503111313873i</v>
      </c>
      <c r="DA170" s="223" t="str">
        <f t="shared" ca="1" si="276"/>
        <v>-1.14008354493957+0.935642385105362i</v>
      </c>
      <c r="DB170" s="223" t="str">
        <f t="shared" ca="1" si="277"/>
        <v>1.09280046854145+0.990456610964471i</v>
      </c>
      <c r="DC170" s="223" t="str">
        <f t="shared" ca="1" si="278"/>
        <v>0.819389282472355-1.22630272201323i</v>
      </c>
      <c r="DD170" s="223" t="str">
        <f t="shared" ca="1" si="279"/>
        <v>-1.33325922490221-0.630584650511557i</v>
      </c>
      <c r="DE170" s="223" t="str">
        <f t="shared" ca="1" si="280"/>
        <v>-0.428129765188359+1.41135469192099i</v>
      </c>
      <c r="DF170" s="223" t="str">
        <f t="shared" ca="1" si="281"/>
        <v>1.45889859205139+0.216407163370597i</v>
      </c>
      <c r="DG170" s="223" t="str">
        <f t="shared" ca="1" si="282"/>
        <v>2.05977409961426E-13-1.47486174343483i</v>
      </c>
      <c r="DH170" s="223" t="str">
        <f t="shared" ca="1" si="283"/>
        <v>-1.45889859205145+0.216407163370149i</v>
      </c>
      <c r="DI170" s="223" t="str">
        <f t="shared" ca="1" si="284"/>
        <v>0.428129765187965+1.41135469192111i</v>
      </c>
      <c r="DJ170" s="223" t="str">
        <f t="shared" ca="1" si="285"/>
        <v>1.33325922490241-0.630584650511147i</v>
      </c>
      <c r="DK170" s="223" t="str">
        <f t="shared" ca="1" si="286"/>
        <v>-0.819389282472013-1.22630272201346i</v>
      </c>
      <c r="DL170" s="223" t="str">
        <f t="shared" ca="1" si="287"/>
        <v>-1.09280046854077+0.990456610965222i</v>
      </c>
      <c r="DM170" s="223" t="str">
        <f t="shared" ca="1" si="288"/>
        <v>1.14008354494024+0.935642385104546i</v>
      </c>
      <c r="DN170" s="223" t="str">
        <f t="shared" ca="1" si="289"/>
        <v>0.758230469604923-1.26503111313925i</v>
      </c>
      <c r="DO170" s="223" t="str">
        <f t="shared" ca="1" si="290"/>
        <v>-1.36259457804308-0.564405154242263i</v>
      </c>
      <c r="DP170" s="223" t="str">
        <f t="shared" ca="1" si="291"/>
        <v>-0.358362171752836+1.43066198527263i</v>
      </c>
      <c r="DQ170" s="223" t="str">
        <f t="shared" ca="1" si="292"/>
        <v>1.46775988101943+0.144561730473426i</v>
      </c>
      <c r="DR170" s="223" t="str">
        <f t="shared" ca="1" si="293"/>
        <v>-0.0723680357044511-1.47308520787357i</v>
      </c>
      <c r="DS170" s="223" t="str">
        <f t="shared" ca="1" si="294"/>
        <v>-1.44652268859077+0.287731252455738i</v>
      </c>
      <c r="DT170" s="223" t="str">
        <f t="shared" ca="1" si="295"/>
        <v>0.496865956519424+1.38864732149659i</v>
      </c>
      <c r="DU170" s="223" t="str">
        <f t="shared" ca="1" si="296"/>
        <v>1.30071193350906-0.695245013124683i</v>
      </c>
      <c r="DV170" s="223" t="str">
        <f t="shared" ca="1" si="297"/>
        <v>-0.878574114786707-1.18462006021947i</v>
      </c>
      <c r="DW170" s="223" t="str">
        <f t="shared" ca="1" si="298"/>
        <v>-1.04288474009521+1.04288474009555i</v>
      </c>
      <c r="DX170" s="223" t="str">
        <f t="shared" ca="1" si="299"/>
        <v>1.18462006021976+0.878574114786319i</v>
      </c>
      <c r="DY170" s="223" t="str">
        <f t="shared" ca="1" si="300"/>
        <v>0.695245013124257-1.30071193350929i</v>
      </c>
      <c r="DZ170" s="223" t="str">
        <f t="shared" ca="1" si="301"/>
        <v>-1.38864732149676-0.496865956518969i</v>
      </c>
      <c r="EA170" s="223" t="str">
        <f t="shared" ca="1" si="302"/>
        <v>-0.287731252455263+1.44652268859087i</v>
      </c>
      <c r="EB170" s="223" t="str">
        <f t="shared" ca="1" si="303"/>
        <v>1.47308520787352+0.0723680357054754i</v>
      </c>
      <c r="EC170" s="223" t="str">
        <f t="shared" ca="1" si="304"/>
        <v>-0.144561730472447-1.46775988101952i</v>
      </c>
      <c r="ED170" s="223" t="str">
        <f t="shared" ca="1" si="305"/>
        <v>-1.43066198527288+0.35836217175184i</v>
      </c>
      <c r="EE170" s="223" t="str">
        <f t="shared" ca="1" si="306"/>
        <v>0.564405154241354+1.36259457804346i</v>
      </c>
      <c r="EF170" s="223" t="str">
        <f t="shared" ca="1" si="307"/>
        <v>1.265031113139-0.758230469605337i</v>
      </c>
      <c r="EG170" s="223" t="str">
        <f t="shared" ca="1" si="308"/>
        <v>-0.935642385104919-1.14008354493993i</v>
      </c>
      <c r="EH170" s="223" t="str">
        <f t="shared" ca="1" si="309"/>
        <v>-0.990456610964863+1.09280046854109i</v>
      </c>
      <c r="EI170" s="223" t="str">
        <f t="shared" ca="1" si="310"/>
        <v>1.22630272201373+0.81938928247161i</v>
      </c>
      <c r="EJ170" s="223" t="str">
        <f t="shared" ca="1" si="311"/>
        <v>0.630584650510711-1.33325922490261i</v>
      </c>
      <c r="EK170" s="223" t="str">
        <f t="shared" ca="1" si="312"/>
        <v>-1.41135469192125-0.428129765187502i</v>
      </c>
      <c r="EL170" s="223" t="str">
        <f t="shared" ca="1" si="313"/>
        <v>-0.216407163369671+1.45889859205153i</v>
      </c>
      <c r="EM170" s="223" t="str">
        <f t="shared" ca="1" si="314"/>
        <v>1.47486174343483-6.89479567589013E-13i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-0.0197179581217141-0.0710154590835029i</v>
      </c>
      <c r="G171" s="229" t="str">
        <f t="shared" si="184"/>
        <v>-0.426092334216984+2.43068233724769i</v>
      </c>
      <c r="H171" s="229" t="str">
        <f t="shared" si="180"/>
        <v>0.00216752769539995-0.0120598955807866i</v>
      </c>
      <c r="I171" s="229" t="str">
        <f t="shared" si="317"/>
        <v>-0.00232783640336866+0.0147756867272637i</v>
      </c>
      <c r="J171" s="255" t="str">
        <f ca="1">IMPRODUCT(1/N_FFT2,CH100)</f>
        <v>0.0141346334076589+0.000179926766651376i</v>
      </c>
      <c r="K171" s="254" t="str">
        <f t="shared" ca="1" si="318"/>
        <v>-0.0000355616557325094+0.000208430075158932i</v>
      </c>
      <c r="N171" s="246">
        <f t="shared" ca="1" si="185"/>
        <v>8.4784421089523807</v>
      </c>
      <c r="O171" s="223">
        <f t="shared" ca="1" si="186"/>
        <v>1.4784421089523807</v>
      </c>
      <c r="P171" s="223" t="str">
        <f t="shared" ca="1" si="187"/>
        <v>-0.252757255369265-1.45667595551714i</v>
      </c>
      <c r="Q171" s="223" t="str">
        <f t="shared" ca="1" si="188"/>
        <v>-1.39201839340078+0.498072145333857i</v>
      </c>
      <c r="R171" s="223" t="str">
        <f t="shared" ca="1" si="189"/>
        <v>0.728721442819024+1.28637324610679i</v>
      </c>
      <c r="S171" s="223" t="str">
        <f t="shared" ca="1" si="190"/>
        <v>1.14285120491184-0.937913744944123i</v>
      </c>
      <c r="T171" s="223" t="str">
        <f t="shared" ca="1" si="191"/>
        <v>-1.11948944394644-0.965678235447007i</v>
      </c>
      <c r="U171" s="223" t="str">
        <f t="shared" ca="1" si="192"/>
        <v>-0.760071145343272+1.26810209507757i</v>
      </c>
      <c r="V171" s="223" t="str">
        <f t="shared" ca="1" si="193"/>
        <v>1.37937584114661+0.532083976816308i</v>
      </c>
      <c r="W171" s="223" t="str">
        <f t="shared" ca="1" si="194"/>
        <v>0.288429747117734-1.4500342583888i</v>
      </c>
      <c r="X171" s="223" t="str">
        <f t="shared" ca="1" si="195"/>
        <v>-1.47799682983042-0.036282785653691i</v>
      </c>
      <c r="Y171" s="223" t="str">
        <f t="shared" ca="1" si="196"/>
        <v>0.216932512101392+1.46244020551848i</v>
      </c>
      <c r="Z171" s="223" t="str">
        <f t="shared" ca="1" si="197"/>
        <v>1.40382244582567-0.463760293815227i</v>
      </c>
      <c r="AA171" s="223" t="str">
        <f t="shared" ca="1" si="198"/>
        <v>-0.696932785746349-1.30386953399311i</v>
      </c>
      <c r="AB171" s="223" t="str">
        <f t="shared" ca="1" si="199"/>
        <v>-1.16552455504531+0.909584290272209i</v>
      </c>
      <c r="AC171" s="223" t="str">
        <f t="shared" ca="1" si="200"/>
        <v>1.09545334440039+0.992861037489926i</v>
      </c>
      <c r="AD171" s="223" t="str">
        <f t="shared" ca="1" si="201"/>
        <v>0.790963009430418-1.24906708676369i</v>
      </c>
      <c r="AE171" s="223" t="str">
        <f t="shared" ca="1" si="202"/>
        <v>-1.36590240446392-0.565775300806999i</v>
      </c>
      <c r="AF171" s="223" t="str">
        <f t="shared" ca="1" si="203"/>
        <v>-0.323928499571612+1.44251911484349i</v>
      </c>
      <c r="AG171" s="223" t="str">
        <f t="shared" ca="1" si="204"/>
        <v>1.47666126068403+0.0725437159140049i</v>
      </c>
      <c r="AH171" s="223" t="str">
        <f t="shared" ca="1" si="205"/>
        <v>-0.180977096799845-1.46732353622419i</v>
      </c>
      <c r="AI171" s="223" t="str">
        <f t="shared" ca="1" si="206"/>
        <v>-1.41478088810151+0.429169090436695i</v>
      </c>
      <c r="AJ171" s="223" t="str">
        <f t="shared" ca="1" si="207"/>
        <v>0.664724322423502+1.32058041962698i</v>
      </c>
      <c r="AK171" s="223" t="str">
        <f t="shared" ca="1" si="208"/>
        <v>1.18749583676872-0.880706936035203i</v>
      </c>
      <c r="AL171" s="223" t="str">
        <f t="shared" ca="1" si="209"/>
        <v>-1.07075738472134-1.01944577716928i</v>
      </c>
      <c r="AM171" s="223" t="str">
        <f t="shared" ca="1" si="210"/>
        <v>-0.821378426976694+1.22927968714238i</v>
      </c>
      <c r="AN171" s="223" t="str">
        <f t="shared" ca="1" si="211"/>
        <v>1.35160619924716+0.599125822912185i</v>
      </c>
      <c r="AO171" s="223" t="str">
        <f t="shared" ca="1" si="212"/>
        <v>0.359232129609806-1.43413505172266i</v>
      </c>
      <c r="AP171" s="223" t="str">
        <f t="shared" ca="1" si="213"/>
        <v>-1.47443620601013-0.108760948552431i</v>
      </c>
      <c r="AQ171" s="223" t="str">
        <f t="shared" ca="1" si="214"/>
        <v>0.144912667662348+1.47132300609844i</v>
      </c>
      <c r="AR171" s="223" t="str">
        <f t="shared" ca="1" si="215"/>
        <v>0.144912667662348+1.47132300609844i</v>
      </c>
      <c r="AS171" s="223" t="str">
        <f t="shared" ca="1" si="216"/>
        <v>-0.632115454024327-1.33649583699583i</v>
      </c>
      <c r="AT171" s="223" t="str">
        <f t="shared" ca="1" si="217"/>
        <v>-1.2087518154033+0.851299076871806i</v>
      </c>
      <c r="AU171" s="223" t="str">
        <f t="shared" ca="1" si="218"/>
        <v>1.04541644083194+1.045416440832i</v>
      </c>
      <c r="AV171" s="223" t="str">
        <f t="shared" ca="1" si="219"/>
        <v>0.851299076871874-1.20875181540325i</v>
      </c>
      <c r="AW171" s="223" t="str">
        <f t="shared" ca="1" si="220"/>
        <v>-1.33649583699579-0.632115454024412i</v>
      </c>
      <c r="AX171" s="223" t="str">
        <f t="shared" ca="1" si="221"/>
        <v>-0.39431937164569+1.42488711927244i</v>
      </c>
      <c r="AY171" s="223" t="str">
        <f t="shared" ca="1" si="222"/>
        <v>1.47132300609844+0.144912667662294i</v>
      </c>
      <c r="AZ171" s="223" t="str">
        <f t="shared" ca="1" si="223"/>
        <v>-0.108760948552496-1.47443620601012i</v>
      </c>
      <c r="BA171" s="223" t="str">
        <f t="shared" ca="1" si="224"/>
        <v>-1.43413505172265+0.35923212960987i</v>
      </c>
      <c r="BB171" s="223" t="str">
        <f t="shared" ca="1" si="225"/>
        <v>0.599125822912109+1.3516061992472i</v>
      </c>
      <c r="BC171" s="223" t="str">
        <f t="shared" ca="1" si="226"/>
        <v>1.22927968714242-0.821378426976626i</v>
      </c>
      <c r="BD171" s="223" t="str">
        <f t="shared" ca="1" si="227"/>
        <v>-1.01944577716922-1.0707573847214i</v>
      </c>
      <c r="BE171" s="223" t="str">
        <f t="shared" ca="1" si="228"/>
        <v>-0.880706936035269+1.18749583676867i</v>
      </c>
      <c r="BF171" s="223" t="str">
        <f t="shared" ca="1" si="229"/>
        <v>1.32058041962701+0.664724322423453i</v>
      </c>
      <c r="BG171" s="223" t="str">
        <f t="shared" ca="1" si="230"/>
        <v>0.429169090436644-1.41478088810153i</v>
      </c>
      <c r="BH171" s="223" t="str">
        <f t="shared" ca="1" si="231"/>
        <v>-1.4673235362242-0.18097709679979i</v>
      </c>
      <c r="BI171" s="223" t="str">
        <f t="shared" ca="1" si="232"/>
        <v>0.0725437159140589+1.47666126068403i</v>
      </c>
      <c r="BJ171" s="223" t="str">
        <f t="shared" ca="1" si="233"/>
        <v>1.44251911484348-0.323928499571664i</v>
      </c>
      <c r="BK171" s="223" t="str">
        <f t="shared" ca="1" si="234"/>
        <v>-0.565775300806917-1.36590240446395i</v>
      </c>
      <c r="BL171" s="223" t="str">
        <f t="shared" ca="1" si="235"/>
        <v>-1.24906708676374+0.790963009430344i</v>
      </c>
      <c r="BM171" s="223" t="str">
        <f t="shared" ca="1" si="236"/>
        <v>0.99286103748986+1.09545334440045i</v>
      </c>
      <c r="BN171" s="223" t="str">
        <f t="shared" ca="1" si="237"/>
        <v>0.909584290272159-1.16552455504535i</v>
      </c>
      <c r="BO171" s="223" t="str">
        <f t="shared" ca="1" si="238"/>
        <v>-1.30386953399313-0.696932785746291i</v>
      </c>
      <c r="BP171" s="223" t="str">
        <f t="shared" ca="1" si="239"/>
        <v>-0.463760293815164+1.40382244582569i</v>
      </c>
      <c r="BQ171" s="223" t="str">
        <f t="shared" ca="1" si="240"/>
        <v>1.46244020551849+0.216932512101323i</v>
      </c>
      <c r="BR171" s="223" t="str">
        <f t="shared" ca="1" si="241"/>
        <v>-0.0362827856537397-1.47799682983042i</v>
      </c>
      <c r="BS171" s="223" t="str">
        <f t="shared" ca="1" si="242"/>
        <v>-1.45003425838879+0.288429747117784i</v>
      </c>
      <c r="BT171" s="223" t="str">
        <f t="shared" ca="1" si="243"/>
        <v>0.53208397681622+1.37937584114664i</v>
      </c>
      <c r="BU171" s="223" t="str">
        <f t="shared" ca="1" si="244"/>
        <v>1.2681020950777-0.760071145343066i</v>
      </c>
      <c r="BV171" s="223" t="str">
        <f t="shared" ca="1" si="245"/>
        <v>-0.965678235446759-1.11948944394666i</v>
      </c>
      <c r="BW171" s="223" t="str">
        <f t="shared" ca="1" si="246"/>
        <v>-0.937913744944477+1.14285120491155i</v>
      </c>
      <c r="BX171" s="223" t="str">
        <f t="shared" ca="1" si="247"/>
        <v>1.28637324610651+0.728721442819522i</v>
      </c>
      <c r="BY171" s="223" t="str">
        <f t="shared" ca="1" si="248"/>
        <v>0.498072145334519-1.39201839340054i</v>
      </c>
      <c r="BZ171" s="223" t="str">
        <f t="shared" ca="1" si="249"/>
        <v>-1.45667595551725-0.252757255368638i</v>
      </c>
      <c r="CA171" s="223" t="str">
        <f t="shared" ca="1" si="250"/>
        <v>5.05686792337139E-13+1.47844210895238i</v>
      </c>
      <c r="CB171" s="223" t="str">
        <f t="shared" ca="1" si="251"/>
        <v>1.45667595551707-0.252757255369634i</v>
      </c>
      <c r="CC171" s="223" t="str">
        <f t="shared" ca="1" si="252"/>
        <v>-0.498072145334087-1.3920183934007i</v>
      </c>
      <c r="CD171" s="223" t="str">
        <f t="shared" ca="1" si="253"/>
        <v>-1.28637324610673+0.728721442819123i</v>
      </c>
      <c r="CE171" s="223" t="str">
        <f t="shared" ca="1" si="254"/>
        <v>0.937913744944104+1.14285120491186i</v>
      </c>
      <c r="CF171" s="223" t="str">
        <f t="shared" ca="1" si="255"/>
        <v>0.965678235447123-1.11948944394634i</v>
      </c>
      <c r="CG171" s="223" t="str">
        <f t="shared" ca="1" si="256"/>
        <v>-1.26810209507745-0.760071145343477i</v>
      </c>
      <c r="CH171" s="223" t="str">
        <f t="shared" ca="1" si="257"/>
        <v>-0.532083976816668+1.37937584114647i</v>
      </c>
      <c r="CI171" s="223" t="str">
        <f t="shared" ca="1" si="258"/>
        <v>1.4500342583887+0.288429747118256i</v>
      </c>
      <c r="CJ171" s="223" t="str">
        <f t="shared" ca="1" si="259"/>
        <v>0.036282785654367-1.4779968298304i</v>
      </c>
      <c r="CK171" s="223" t="str">
        <f t="shared" ca="1" si="260"/>
        <v>-1.46244020551839+0.216932512102033i</v>
      </c>
      <c r="CL171" s="223" t="str">
        <f t="shared" ca="1" si="261"/>
        <v>0.463760293815707+1.40382244582552i</v>
      </c>
      <c r="CM171" s="223" t="str">
        <f t="shared" ca="1" si="262"/>
        <v>1.30386953399294-0.696932785746664i</v>
      </c>
      <c r="CN171" s="223" t="str">
        <f t="shared" ca="1" si="263"/>
        <v>-0.909584290272376-1.16552455504518i</v>
      </c>
      <c r="CO171" s="223" t="str">
        <f t="shared" ca="1" si="264"/>
        <v>-0.992861037489765+1.09545334440053i</v>
      </c>
      <c r="CP171" s="223" t="str">
        <f t="shared" ca="1" si="265"/>
        <v>1.24906708676373+0.790963009430359i</v>
      </c>
      <c r="CQ171" s="223" t="str">
        <f t="shared" ca="1" si="266"/>
        <v>0.56577530080707-1.36590240446389i</v>
      </c>
      <c r="CR171" s="223" t="str">
        <f t="shared" ca="1" si="267"/>
        <v>-1.44251911484344-0.323928499571825i</v>
      </c>
      <c r="CS171" s="223" t="str">
        <f t="shared" ca="1" si="268"/>
        <v>-0.0725437159143707+1.47666126068401i</v>
      </c>
      <c r="CT171" s="223" t="str">
        <f t="shared" ca="1" si="269"/>
        <v>1.46732353622425-0.180977096799335i</v>
      </c>
      <c r="CU171" s="223" t="str">
        <f t="shared" ca="1" si="270"/>
        <v>-0.429169090436024-1.41478088810172i</v>
      </c>
      <c r="CV171" s="223" t="str">
        <f t="shared" ca="1" si="271"/>
        <v>-1.32058041962669+0.664724322424093i</v>
      </c>
      <c r="CW171" s="223" t="str">
        <f t="shared" ca="1" si="272"/>
        <v>0.880706936035744+1.18749583676832i</v>
      </c>
      <c r="CX171" s="223" t="str">
        <f t="shared" ca="1" si="273"/>
        <v>1.01944577716893-1.07075738472168i</v>
      </c>
      <c r="CY171" s="223" t="str">
        <f t="shared" ca="1" si="274"/>
        <v>-1.22927968714256-0.821378426976413i</v>
      </c>
      <c r="CZ171" s="223" t="str">
        <f t="shared" ca="1" si="275"/>
        <v>-0.59912582291201+1.35160619924724i</v>
      </c>
      <c r="DA171" s="223" t="str">
        <f t="shared" ca="1" si="276"/>
        <v>1.43413505172267+0.359232129609765i</v>
      </c>
      <c r="DB171" s="223" t="str">
        <f t="shared" ca="1" si="277"/>
        <v>0.108760948552535-1.47443620601012i</v>
      </c>
      <c r="DC171" s="223" t="str">
        <f t="shared" ca="1" si="278"/>
        <v>-1.47132300609846+0.144912667662109i</v>
      </c>
      <c r="DD171" s="223" t="str">
        <f t="shared" ca="1" si="279"/>
        <v>0.394319371645368+1.42488711927253i</v>
      </c>
      <c r="DE171" s="223" t="str">
        <f t="shared" ca="1" si="280"/>
        <v>1.33649583699599-0.632115454023977i</v>
      </c>
      <c r="DF171" s="223" t="str">
        <f t="shared" ca="1" si="281"/>
        <v>-0.85129907687137-1.20875181540361i</v>
      </c>
      <c r="DG171" s="223" t="str">
        <f t="shared" ca="1" si="282"/>
        <v>-1.04541644083248+1.04541644083146i</v>
      </c>
      <c r="DH171" s="223" t="str">
        <f t="shared" ca="1" si="283"/>
        <v>1.20875181540362+0.851299076871349i</v>
      </c>
      <c r="DI171" s="223" t="str">
        <f t="shared" ca="1" si="284"/>
        <v>0.632115454023955-1.336495836996i</v>
      </c>
      <c r="DJ171" s="223" t="str">
        <f t="shared" ca="1" si="285"/>
        <v>-1.42488711927253-0.394319371645344i</v>
      </c>
      <c r="DK171" s="223" t="str">
        <f t="shared" ca="1" si="286"/>
        <v>-0.144912667662083+1.47132300609846i</v>
      </c>
      <c r="DL171" s="223" t="str">
        <f t="shared" ca="1" si="287"/>
        <v>1.47443620601012-0.10876094855256i</v>
      </c>
      <c r="DM171" s="223" t="str">
        <f t="shared" ca="1" si="288"/>
        <v>-0.359232129609788-1.43413505172267i</v>
      </c>
      <c r="DN171" s="223" t="str">
        <f t="shared" ca="1" si="289"/>
        <v>-1.35160619924723+0.599125822912034i</v>
      </c>
      <c r="DO171" s="223" t="str">
        <f t="shared" ca="1" si="290"/>
        <v>0.821378426976435+1.22927968714255i</v>
      </c>
      <c r="DP171" s="223" t="str">
        <f t="shared" ca="1" si="291"/>
        <v>1.07075738472166-1.01944577716895i</v>
      </c>
      <c r="DQ171" s="223" t="str">
        <f t="shared" ca="1" si="292"/>
        <v>-1.18749583676836-0.880706936035689i</v>
      </c>
      <c r="DR171" s="223" t="str">
        <f t="shared" ca="1" si="293"/>
        <v>-0.664724322424034+1.32058041962672i</v>
      </c>
      <c r="DS171" s="223" t="str">
        <f t="shared" ca="1" si="294"/>
        <v>1.41478088810172+0.429169090435999i</v>
      </c>
      <c r="DT171" s="223" t="str">
        <f t="shared" ca="1" si="295"/>
        <v>0.180977096799268-1.46732353622426i</v>
      </c>
      <c r="DU171" s="223" t="str">
        <f t="shared" ca="1" si="296"/>
        <v>-1.47666126068401+0.072543715914438i</v>
      </c>
      <c r="DV171" s="223" t="str">
        <f t="shared" ca="1" si="297"/>
        <v>0.32392849957185+1.44251911484344i</v>
      </c>
      <c r="DW171" s="223" t="str">
        <f t="shared" ca="1" si="298"/>
        <v>1.36590240446388-0.565775300807093i</v>
      </c>
      <c r="DX171" s="223" t="str">
        <f t="shared" ca="1" si="299"/>
        <v>-0.790963009430379-1.24906708676372i</v>
      </c>
      <c r="DY171" s="223" t="str">
        <f t="shared" ca="1" si="300"/>
        <v>-1.09545334440052+0.992861037489784i</v>
      </c>
      <c r="DZ171" s="223" t="str">
        <f t="shared" ca="1" si="301"/>
        <v>1.16552455504519+0.909584290272355i</v>
      </c>
      <c r="EA171" s="223" t="str">
        <f t="shared" ca="1" si="302"/>
        <v>0.696932785746642-1.30386953399295i</v>
      </c>
      <c r="EB171" s="223" t="str">
        <f t="shared" ca="1" si="303"/>
        <v>-1.40382244582552-0.463760293815682i</v>
      </c>
      <c r="EC171" s="223" t="str">
        <f t="shared" ca="1" si="304"/>
        <v>-0.216932512102008+1.46244020551839i</v>
      </c>
      <c r="ED171" s="223" t="str">
        <f t="shared" ca="1" si="305"/>
        <v>1.4779968298304-0.0362827856543922i</v>
      </c>
      <c r="EE171" s="223" t="str">
        <f t="shared" ca="1" si="306"/>
        <v>-0.288429747118281-1.45003425838869i</v>
      </c>
      <c r="EF171" s="223" t="str">
        <f t="shared" ca="1" si="307"/>
        <v>-1.37937584114646+0.532083976816691i</v>
      </c>
      <c r="EG171" s="223" t="str">
        <f t="shared" ca="1" si="308"/>
        <v>0.7600711453435+1.26810209507744i</v>
      </c>
      <c r="EH171" s="223" t="str">
        <f t="shared" ca="1" si="309"/>
        <v>1.11948944394633-0.965678235447142i</v>
      </c>
      <c r="EI171" s="223" t="str">
        <f t="shared" ca="1" si="310"/>
        <v>-1.14285120491187-0.937913744944085i</v>
      </c>
      <c r="EJ171" s="223" t="str">
        <f t="shared" ca="1" si="311"/>
        <v>-0.728721442819083+1.28637324610676i</v>
      </c>
      <c r="EK171" s="223" t="str">
        <f t="shared" ca="1" si="312"/>
        <v>1.39201839340072+0.498072145334043i</v>
      </c>
      <c r="EL171" s="223" t="str">
        <f t="shared" ca="1" si="313"/>
        <v>0.252757255369588-1.45667595551708i</v>
      </c>
      <c r="EM171" s="223" t="str">
        <f t="shared" ca="1" si="314"/>
        <v>-1.47844210895238-4.59321236386861E-13i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-0.0196397467271587-0.0698012859756572i</v>
      </c>
      <c r="G172" s="229" t="str">
        <f t="shared" si="184"/>
        <v>-0.40496716560979+2.39646700292031i</v>
      </c>
      <c r="H172" s="229" t="str">
        <f t="shared" si="180"/>
        <v>0.00216258110315884-0.0118923231329929i</v>
      </c>
      <c r="I172" s="229" t="str">
        <f t="shared" si="317"/>
        <v>-0.00229220276203238+0.0144712013570629i</v>
      </c>
      <c r="J172" s="255" t="str">
        <f ca="1">IMPRODUCT(1/N_FFT2,CI100)</f>
        <v>0.00620404097091336-1.89915286100822E-06i</v>
      </c>
      <c r="K172" s="254" t="str">
        <f t="shared" ca="1" si="318"/>
        <v>-0.0000141934368258302+0.0000897842793609888i</v>
      </c>
      <c r="N172" s="246">
        <f t="shared" ca="1" si="185"/>
        <v>8.4811259208342662</v>
      </c>
      <c r="O172" s="223">
        <f t="shared" ca="1" si="186"/>
        <v>1.4811259208342662</v>
      </c>
      <c r="P172" s="223" t="str">
        <f t="shared" ca="1" si="187"/>
        <v>-0.288953332841993-1.45266650157793i</v>
      </c>
      <c r="Q172" s="223" t="str">
        <f t="shared" ca="1" si="188"/>
        <v>-1.36838192333071+0.566802351149765i</v>
      </c>
      <c r="R172" s="223" t="str">
        <f t="shared" ca="1" si="189"/>
        <v>0.822869472969272+1.23151119516731i</v>
      </c>
      <c r="S172" s="223" t="str">
        <f t="shared" ca="1" si="190"/>
        <v>1.04731418241308-1.04731418241307i</v>
      </c>
      <c r="T172" s="223" t="str">
        <f t="shared" ca="1" si="191"/>
        <v>-1.23151119516731-0.82286947296927i</v>
      </c>
      <c r="U172" s="223" t="str">
        <f t="shared" ca="1" si="192"/>
        <v>-0.566802351149696+1.36838192333074i</v>
      </c>
      <c r="V172" s="223" t="str">
        <f t="shared" ca="1" si="193"/>
        <v>1.45266650157792+0.288953332842007i</v>
      </c>
      <c r="W172" s="223" t="str">
        <f t="shared" ca="1" si="194"/>
        <v>-4.39105691012322E-14-1.48112592083427i</v>
      </c>
      <c r="X172" s="223" t="str">
        <f t="shared" ca="1" si="195"/>
        <v>-1.45266650157794+0.288953332841951i</v>
      </c>
      <c r="Y172" s="223" t="str">
        <f t="shared" ca="1" si="196"/>
        <v>0.566802351149781+1.3683819233307i</v>
      </c>
      <c r="Z172" s="223" t="str">
        <f t="shared" ca="1" si="197"/>
        <v>1.23151119516735-0.82286947296921i</v>
      </c>
      <c r="AA172" s="223" t="str">
        <f t="shared" ca="1" si="198"/>
        <v>-1.04731418241307-1.04731418241308i</v>
      </c>
      <c r="AB172" s="223" t="str">
        <f t="shared" ca="1" si="199"/>
        <v>-0.822869472969218+1.23151119516735i</v>
      </c>
      <c r="AC172" s="223" t="str">
        <f t="shared" ca="1" si="200"/>
        <v>1.3683819233307+0.56680235114979i</v>
      </c>
      <c r="AD172" s="223" t="str">
        <f t="shared" ca="1" si="201"/>
        <v>0.288953332841963-1.45266650157793i</v>
      </c>
      <c r="AE172" s="223" t="str">
        <f t="shared" ca="1" si="202"/>
        <v>-1.48112592083427-5.95153187288045E-14i</v>
      </c>
      <c r="AF172" s="223" t="str">
        <f t="shared" ca="1" si="203"/>
        <v>0.288953332841997+1.45266650157793i</v>
      </c>
      <c r="AG172" s="223" t="str">
        <f t="shared" ca="1" si="204"/>
        <v>1.36838192333069-0.566802351149821i</v>
      </c>
      <c r="AH172" s="223" t="str">
        <f t="shared" ca="1" si="205"/>
        <v>-0.822869472969247-1.23151119516733i</v>
      </c>
      <c r="AI172" s="223" t="str">
        <f t="shared" ca="1" si="206"/>
        <v>-1.04731418241305+1.04731418241311i</v>
      </c>
      <c r="AJ172" s="223" t="str">
        <f t="shared" ca="1" si="207"/>
        <v>1.23151119516729+0.822869472969309i</v>
      </c>
      <c r="AK172" s="223" t="str">
        <f t="shared" ca="1" si="208"/>
        <v>0.56680235114975-1.36838192333072i</v>
      </c>
      <c r="AL172" s="223" t="str">
        <f t="shared" ca="1" si="209"/>
        <v>-1.45266650157791-0.288953332842059i</v>
      </c>
      <c r="AM172" s="223" t="str">
        <f t="shared" ca="1" si="210"/>
        <v>-1.56047496275723E-14+1.48112592083427i</v>
      </c>
      <c r="AN172" s="223" t="str">
        <f t="shared" ca="1" si="211"/>
        <v>1.45266650157792-0.28895333284204i</v>
      </c>
      <c r="AO172" s="223" t="str">
        <f t="shared" ca="1" si="212"/>
        <v>-0.56680235114973-1.36838192333072i</v>
      </c>
      <c r="AP172" s="223" t="str">
        <f t="shared" ca="1" si="213"/>
        <v>-1.23151119516731+0.822869472969284i</v>
      </c>
      <c r="AQ172" s="223" t="str">
        <f t="shared" ca="1" si="214"/>
        <v>1.04731418241304+1.04731418241312i</v>
      </c>
      <c r="AR172" s="223" t="str">
        <f t="shared" ca="1" si="215"/>
        <v>1.04731418241304+1.04731418241312i</v>
      </c>
      <c r="AS172" s="223" t="str">
        <f t="shared" ca="1" si="216"/>
        <v>-1.36838192333073-0.566802351149708i</v>
      </c>
      <c r="AT172" s="223" t="str">
        <f t="shared" ca="1" si="217"/>
        <v>-0.288953332842016+1.45266650157792i</v>
      </c>
      <c r="AU172" s="223" t="str">
        <f t="shared" ca="1" si="218"/>
        <v>1.48112592083427-2.83058194736599E-14i</v>
      </c>
      <c r="AV172" s="223" t="str">
        <f t="shared" ca="1" si="219"/>
        <v>-0.288953332841938-1.45266650157794i</v>
      </c>
      <c r="AW172" s="223" t="str">
        <f t="shared" ca="1" si="220"/>
        <v>-1.36838192333071+0.56680235114977i</v>
      </c>
      <c r="AX172" s="223" t="str">
        <f t="shared" ca="1" si="221"/>
        <v>0.822869472969198+1.23151119516736i</v>
      </c>
      <c r="AY172" s="223" t="str">
        <f t="shared" ca="1" si="222"/>
        <v>1.04731418241309-1.04731418241307i</v>
      </c>
      <c r="AZ172" s="223" t="str">
        <f t="shared" ca="1" si="223"/>
        <v>-1.23151119516734-0.822869472969236i</v>
      </c>
      <c r="BA172" s="223" t="str">
        <f t="shared" ca="1" si="224"/>
        <v>-0.566802351149804+1.36838192333069i</v>
      </c>
      <c r="BB172" s="223" t="str">
        <f t="shared" ca="1" si="225"/>
        <v>1.45266650157793+0.288953332841973i</v>
      </c>
      <c r="BC172" s="223" t="str">
        <f t="shared" ca="1" si="226"/>
        <v>6.4596035718429E-14-1.48112592083427i</v>
      </c>
      <c r="BD172" s="223" t="str">
        <f t="shared" ca="1" si="227"/>
        <v>-1.45266650157793+0.288953332841991i</v>
      </c>
      <c r="BE172" s="223" t="str">
        <f t="shared" ca="1" si="228"/>
        <v>0.566802351149801+1.36838192333069i</v>
      </c>
      <c r="BF172" s="223" t="str">
        <f t="shared" ca="1" si="229"/>
        <v>1.23151119516734-0.822869472969233i</v>
      </c>
      <c r="BG172" s="223" t="str">
        <f t="shared" ca="1" si="230"/>
        <v>-1.0473141824131-1.04731418241306i</v>
      </c>
      <c r="BH172" s="223" t="str">
        <f t="shared" ca="1" si="231"/>
        <v>-0.822869472969313+1.23151119516729i</v>
      </c>
      <c r="BI172" s="223" t="str">
        <f t="shared" ca="1" si="232"/>
        <v>1.36838192333071+0.566802351149754i</v>
      </c>
      <c r="BJ172" s="223" t="str">
        <f t="shared" ca="1" si="233"/>
        <v>0.288953332841941-1.45266650157794i</v>
      </c>
      <c r="BK172" s="223" t="str">
        <f t="shared" ca="1" si="234"/>
        <v>-1.48112592083427-3.12094992551445E-14i</v>
      </c>
      <c r="BL172" s="223" t="str">
        <f t="shared" ca="1" si="235"/>
        <v>0.288953332842024+1.45266650157792i</v>
      </c>
      <c r="BM172" s="223" t="str">
        <f t="shared" ca="1" si="236"/>
        <v>1.36838192333073-0.566802351149716i</v>
      </c>
      <c r="BN172" s="223" t="str">
        <f t="shared" ca="1" si="237"/>
        <v>-0.822869472969279-1.23151119516731i</v>
      </c>
      <c r="BO172" s="223" t="str">
        <f t="shared" ca="1" si="238"/>
        <v>-1.04731418241313+1.04731418241303i</v>
      </c>
      <c r="BP172" s="223" t="str">
        <f t="shared" ca="1" si="239"/>
        <v>1.2315111951673+0.822869472969285i</v>
      </c>
      <c r="BQ172" s="223" t="str">
        <f t="shared" ca="1" si="240"/>
        <v>0.566802351149723-1.36838192333073i</v>
      </c>
      <c r="BR172" s="223" t="str">
        <f t="shared" ca="1" si="241"/>
        <v>-1.45266650157792-0.288953332842033i</v>
      </c>
      <c r="BS172" s="223" t="str">
        <f t="shared" ca="1" si="242"/>
        <v>2.32251024840355E-14+1.48112592083427i</v>
      </c>
      <c r="BT172" s="223" t="str">
        <f t="shared" ca="1" si="243"/>
        <v>1.45266650157785-0.288953332842367i</v>
      </c>
      <c r="BU172" s="223" t="str">
        <f t="shared" ca="1" si="244"/>
        <v>-0.566802351149747-1.36838192333072i</v>
      </c>
      <c r="BV172" s="223" t="str">
        <f t="shared" ca="1" si="245"/>
        <v>-1.23151119516754+0.82286947296894i</v>
      </c>
      <c r="BW172" s="223" t="str">
        <f t="shared" ca="1" si="246"/>
        <v>1.04731418241358+1.04731418241258i</v>
      </c>
      <c r="BX172" s="223" t="str">
        <f t="shared" ca="1" si="247"/>
        <v>0.822869472968995-1.2315111951675i</v>
      </c>
      <c r="BY172" s="223" t="str">
        <f t="shared" ca="1" si="248"/>
        <v>-1.36838192333069-0.566802351149809i</v>
      </c>
      <c r="BZ172" s="223" t="str">
        <f t="shared" ca="1" si="249"/>
        <v>-0.288953332842432+1.45266650157784i</v>
      </c>
      <c r="CA172" s="223" t="str">
        <f t="shared" ca="1" si="250"/>
        <v>1.48112592083427-6.6700553194829E-13i</v>
      </c>
      <c r="CB172" s="223" t="str">
        <f t="shared" ca="1" si="251"/>
        <v>-0.288953332842255-1.45266650157788i</v>
      </c>
      <c r="CC172" s="223" t="str">
        <f t="shared" ca="1" si="252"/>
        <v>-1.36838192333075+0.566802351149661i</v>
      </c>
      <c r="CD172" s="223" t="str">
        <f t="shared" ca="1" si="253"/>
        <v>0.822869472968861+1.23151119516759i</v>
      </c>
      <c r="CE172" s="223" t="str">
        <f t="shared" ca="1" si="254"/>
        <v>1.04731418241265-1.04731418241351i</v>
      </c>
      <c r="CF172" s="223" t="str">
        <f t="shared" ca="1" si="255"/>
        <v>-1.23151119516744-0.82286947296909i</v>
      </c>
      <c r="CG172" s="223" t="str">
        <f t="shared" ca="1" si="256"/>
        <v>-0.566802351149914+1.36838192333065i</v>
      </c>
      <c r="CH172" s="223" t="str">
        <f t="shared" ca="1" si="257"/>
        <v>1.45266650157782+0.288953332842524i</v>
      </c>
      <c r="CI172" s="223" t="str">
        <f t="shared" ca="1" si="258"/>
        <v>-5.53055611480305E-13-1.48112592083427i</v>
      </c>
      <c r="CJ172" s="223" t="str">
        <f t="shared" ca="1" si="259"/>
        <v>-1.45266650157789+0.288953332842164i</v>
      </c>
      <c r="CK172" s="223" t="str">
        <f t="shared" ca="1" si="260"/>
        <v>0.566802351149556+1.3683819233308i</v>
      </c>
      <c r="CL172" s="223" t="str">
        <f t="shared" ca="1" si="261"/>
        <v>1.23151119516764-0.822869472968784i</v>
      </c>
      <c r="CM172" s="223" t="str">
        <f t="shared" ca="1" si="262"/>
        <v>-1.04731418241343-1.04731418241273i</v>
      </c>
      <c r="CN172" s="223" t="str">
        <f t="shared" ca="1" si="263"/>
        <v>-0.82286947296915+1.2315111951674i</v>
      </c>
      <c r="CO172" s="223" t="str">
        <f t="shared" ca="1" si="264"/>
        <v>1.36838192333061+0.56680235115i</v>
      </c>
      <c r="CP172" s="223" t="str">
        <f t="shared" ca="1" si="265"/>
        <v>0.288953332842635-1.4526665015778i</v>
      </c>
      <c r="CQ172" s="223" t="str">
        <f t="shared" ca="1" si="266"/>
        <v>-1.48112592083427+4.60153756288218E-13i</v>
      </c>
      <c r="CR172" s="223" t="str">
        <f t="shared" ca="1" si="267"/>
        <v>0.288953332842052+1.45266650157792i</v>
      </c>
      <c r="CS172" s="223" t="str">
        <f t="shared" ca="1" si="268"/>
        <v>1.36838192333084-0.566802351149451i</v>
      </c>
      <c r="CT172" s="223" t="str">
        <f t="shared" ca="1" si="269"/>
        <v>-0.82286947296869-1.2315111951677i</v>
      </c>
      <c r="CU172" s="223" t="str">
        <f t="shared" ca="1" si="270"/>
        <v>-1.04731418241281+1.04731418241335i</v>
      </c>
      <c r="CV172" s="223" t="str">
        <f t="shared" ca="1" si="271"/>
        <v>1.23151119516733+0.822869472969245i</v>
      </c>
      <c r="CW172" s="223" t="str">
        <f t="shared" ca="1" si="272"/>
        <v>0.566802351150105-1.36838192333057i</v>
      </c>
      <c r="CX172" s="223" t="str">
        <f t="shared" ca="1" si="273"/>
        <v>-1.45266650157778-0.288953332842748i</v>
      </c>
      <c r="CY172" s="223" t="str">
        <f t="shared" ca="1" si="274"/>
        <v>3.46203835820233E-13+1.48112592083427i</v>
      </c>
      <c r="CZ172" s="223" t="str">
        <f t="shared" ca="1" si="275"/>
        <v>1.45266650157794-0.288953332841941i</v>
      </c>
      <c r="DA172" s="223" t="str">
        <f t="shared" ca="1" si="276"/>
        <v>-0.566802351149384-1.36838192333087i</v>
      </c>
      <c r="DB172" s="223" t="str">
        <f t="shared" ca="1" si="277"/>
        <v>-1.23151119516695+0.82286947296982i</v>
      </c>
      <c r="DC172" s="223" t="str">
        <f t="shared" ca="1" si="278"/>
        <v>1.0473141824133+1.04731418241286i</v>
      </c>
      <c r="DD172" s="223" t="str">
        <f t="shared" ca="1" si="279"/>
        <v>0.82286947296934-1.23151119516727i</v>
      </c>
      <c r="DE172" s="223" t="str">
        <f t="shared" ca="1" si="280"/>
        <v>-1.36838192333052-0.56680235115021i</v>
      </c>
      <c r="DF172" s="223" t="str">
        <f t="shared" ca="1" si="281"/>
        <v>-0.288953332841373+1.45266650157805i</v>
      </c>
      <c r="DG172" s="223" t="str">
        <f t="shared" ca="1" si="282"/>
        <v>1.48112592083427-2.32253915352248E-13i</v>
      </c>
      <c r="DH172" s="223" t="str">
        <f t="shared" ca="1" si="283"/>
        <v>-0.28895333284187-1.45266650157795i</v>
      </c>
      <c r="DI172" s="223" t="str">
        <f t="shared" ca="1" si="284"/>
        <v>-1.36838192333091+0.566802351149279i</v>
      </c>
      <c r="DJ172" s="223" t="str">
        <f t="shared" ca="1" si="285"/>
        <v>0.822869472969761+1.23151119516699i</v>
      </c>
      <c r="DK172" s="223" t="str">
        <f t="shared" ca="1" si="286"/>
        <v>1.04731418241294-1.04731418241322i</v>
      </c>
      <c r="DL172" s="223" t="str">
        <f t="shared" ca="1" si="287"/>
        <v>-1.2315111951672-0.822869472969435i</v>
      </c>
      <c r="DM172" s="223" t="str">
        <f t="shared" ca="1" si="288"/>
        <v>-0.566802351150277+1.3683819233305i</v>
      </c>
      <c r="DN172" s="223" t="str">
        <f t="shared" ca="1" si="289"/>
        <v>1.45266650157803+0.288953332841485i</v>
      </c>
      <c r="DO172" s="223" t="str">
        <f t="shared" ca="1" si="290"/>
        <v>-1.60400125436056E-13-1.48112592083427i</v>
      </c>
      <c r="DP172" s="223" t="str">
        <f t="shared" ca="1" si="291"/>
        <v>-1.45266650157798+0.288953332841759i</v>
      </c>
      <c r="DQ172" s="223" t="str">
        <f t="shared" ca="1" si="292"/>
        <v>0.566802351149174+1.36838192333095i</v>
      </c>
      <c r="DR172" s="223" t="str">
        <f t="shared" ca="1" si="293"/>
        <v>1.23151119516705-0.822869472969666i</v>
      </c>
      <c r="DS172" s="223" t="str">
        <f t="shared" ca="1" si="294"/>
        <v>-1.04731418241314-1.04731418241302i</v>
      </c>
      <c r="DT172" s="223" t="str">
        <f t="shared" ca="1" si="295"/>
        <v>-0.822869472969494+1.23151119516717i</v>
      </c>
      <c r="DU172" s="223" t="str">
        <f t="shared" ca="1" si="296"/>
        <v>1.36838192333045+0.566802351150382i</v>
      </c>
      <c r="DV172" s="223" t="str">
        <f t="shared" ca="1" si="297"/>
        <v>0.288953332841597-1.45266650157801i</v>
      </c>
      <c r="DW172" s="223" t="str">
        <f t="shared" ca="1" si="298"/>
        <v>-1.48112592083427+4.64502049680709E-14i</v>
      </c>
      <c r="DX172" s="223" t="str">
        <f t="shared" ca="1" si="299"/>
        <v>0.288953332841646+1.452666501578i</v>
      </c>
      <c r="DY172" s="223" t="str">
        <f t="shared" ca="1" si="300"/>
        <v>1.36838192333098-0.566802351149107i</v>
      </c>
      <c r="DZ172" s="223" t="str">
        <f t="shared" ca="1" si="301"/>
        <v>-0.822869472969571-1.23151119516711i</v>
      </c>
      <c r="EA172" s="223" t="str">
        <f t="shared" ca="1" si="302"/>
        <v>-1.0473141824131+1.04731418241306i</v>
      </c>
      <c r="EB172" s="223" t="str">
        <f t="shared" ca="1" si="303"/>
        <v>1.2315111951671+0.822869472969589i</v>
      </c>
      <c r="EC172" s="223" t="str">
        <f t="shared" ca="1" si="304"/>
        <v>0.566802351149126-1.36838192333097i</v>
      </c>
      <c r="ED172" s="223" t="str">
        <f t="shared" ca="1" si="305"/>
        <v>-1.45266650157799-0.288953332841667i</v>
      </c>
      <c r="EE172" s="223" t="str">
        <f t="shared" ca="1" si="306"/>
        <v>-6.74997154999134E-14+1.48112592083427i</v>
      </c>
      <c r="EF172" s="223" t="str">
        <f t="shared" ca="1" si="307"/>
        <v>1.45266650157802-0.288953332841535i</v>
      </c>
      <c r="EG172" s="223" t="str">
        <f t="shared" ca="1" si="308"/>
        <v>-0.566802351150363-1.36838192333046i</v>
      </c>
      <c r="EH172" s="223" t="str">
        <f t="shared" ca="1" si="309"/>
        <v>-1.23151119516718+0.822869472969476i</v>
      </c>
      <c r="EI172" s="223" t="str">
        <f t="shared" ca="1" si="310"/>
        <v>1.04731418241301+1.04731418241315i</v>
      </c>
      <c r="EJ172" s="223" t="str">
        <f t="shared" ca="1" si="311"/>
        <v>0.822869472969683-1.23151119516704i</v>
      </c>
      <c r="EK172" s="223" t="str">
        <f t="shared" ca="1" si="312"/>
        <v>-1.36838192333095-0.566802351149193i</v>
      </c>
      <c r="EL172" s="223" t="str">
        <f t="shared" ca="1" si="313"/>
        <v>-0.288953332841779+1.45266650157797i</v>
      </c>
      <c r="EM172" s="223" t="str">
        <f t="shared" ca="1" si="314"/>
        <v>1.48112592083427+1.81449635967898E-13i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-0.0195598080673991-0.0686196535026787i</v>
      </c>
      <c r="G173" s="229" t="str">
        <f t="shared" si="184"/>
        <v>-0.384858828206643+2.36289048917582i</v>
      </c>
      <c r="H173" s="229" t="str">
        <f t="shared" si="180"/>
        <v>0.00215783954137702-0.0117293382485652i</v>
      </c>
      <c r="I173" s="229" t="str">
        <f t="shared" si="317"/>
        <v>-0.00226048308520788+0.0141800179758608i</v>
      </c>
      <c r="J173" s="255" t="str">
        <f ca="1">IMPRODUCT(1/N_FFT2,CJ100)</f>
        <v>-0.00202139637689127-0.000179927601867566i</v>
      </c>
      <c r="K173" s="254" t="str">
        <f t="shared" ca="1" si="318"/>
        <v>7.12070894729882E-06-0.0000282567136600744i</v>
      </c>
      <c r="N173" s="246">
        <f t="shared" ca="1" si="185"/>
        <v>8.4832111085645678</v>
      </c>
      <c r="O173" s="223">
        <f t="shared" ca="1" si="186"/>
        <v>1.4832111085645676</v>
      </c>
      <c r="P173" s="223" t="str">
        <f t="shared" ca="1" si="187"/>
        <v>-0.324973393300944-1.44717223792326i</v>
      </c>
      <c r="Q173" s="223" t="str">
        <f t="shared" ca="1" si="188"/>
        <v>-1.34080696158412+0.634154464099159i</v>
      </c>
      <c r="R173" s="223" t="str">
        <f t="shared" ca="1" si="189"/>
        <v>0.912518329489037+1.16928417885297i</v>
      </c>
      <c r="S173" s="223" t="str">
        <f t="shared" ca="1" si="190"/>
        <v>0.940939166270272-1.14653769146415i</v>
      </c>
      <c r="T173" s="223" t="str">
        <f t="shared" ca="1" si="191"/>
        <v>-1.32484020597302-0.666868518680191i</v>
      </c>
      <c r="U173" s="223" t="str">
        <f t="shared" ca="1" si="192"/>
        <v>-0.3603909019935+1.43876113039297i</v>
      </c>
      <c r="V173" s="223" t="str">
        <f t="shared" ca="1" si="193"/>
        <v>1.48276439310909+0.0363998227630097i</v>
      </c>
      <c r="W173" s="223" t="str">
        <f t="shared" ca="1" si="194"/>
        <v>-0.289360132787714-1.4547116230107i</v>
      </c>
      <c r="X173" s="223" t="str">
        <f t="shared" ca="1" si="195"/>
        <v>-1.35596606521755+0.601058418581557i</v>
      </c>
      <c r="Y173" s="223" t="str">
        <f t="shared" ca="1" si="196"/>
        <v>0.883547825787377+1.19132633317481i</v>
      </c>
      <c r="Z173" s="223" t="str">
        <f t="shared" ca="1" si="197"/>
        <v>0.968793216481761-1.12310057264176i</v>
      </c>
      <c r="AA173" s="223" t="str">
        <f t="shared" ca="1" si="198"/>
        <v>-1.30807541616075-0.699180876601472i</v>
      </c>
      <c r="AB173" s="223" t="str">
        <f t="shared" ca="1" si="199"/>
        <v>-0.395591324682625+1.42948336695646i</v>
      </c>
      <c r="AC173" s="223" t="str">
        <f t="shared" ca="1" si="200"/>
        <v>1.48142451582733+0.0727777196338639i</v>
      </c>
      <c r="AD173" s="223" t="str">
        <f t="shared" ca="1" si="201"/>
        <v>-0.253572572550408-1.46137474421159i</v>
      </c>
      <c r="AE173" s="223" t="str">
        <f t="shared" ca="1" si="202"/>
        <v>-1.37030838559616+0.567600317947569i</v>
      </c>
      <c r="AF173" s="223" t="str">
        <f t="shared" ca="1" si="203"/>
        <v>0.854045105913431+1.21265087706011i</v>
      </c>
      <c r="AG173" s="223" t="str">
        <f t="shared" ca="1" si="204"/>
        <v>0.99606370188513-1.09898694002987i</v>
      </c>
      <c r="AH173" s="223" t="str">
        <f t="shared" ca="1" si="205"/>
        <v>-1.29052269062992-0.731072074106676i</v>
      </c>
      <c r="AI173" s="223" t="str">
        <f t="shared" ca="1" si="206"/>
        <v>-0.430553457949867+1.41934453619153i</v>
      </c>
      <c r="AJ173" s="223" t="str">
        <f t="shared" ca="1" si="207"/>
        <v>1.47919228381126+0.109111777927745i</v>
      </c>
      <c r="AK173" s="223" t="str">
        <f t="shared" ca="1" si="208"/>
        <v>-0.217632269677092-1.4671575879109i</v>
      </c>
      <c r="AL173" s="223" t="str">
        <f t="shared" ca="1" si="209"/>
        <v>-1.38382528344241+0.533800316105991i</v>
      </c>
      <c r="AM173" s="223" t="str">
        <f t="shared" ca="1" si="210"/>
        <v>0.824027941202482+1.23324496540101i</v>
      </c>
      <c r="AN173" s="223" t="str">
        <f t="shared" ca="1" si="211"/>
        <v>1.02273419575971-1.07421131877908i</v>
      </c>
      <c r="AO173" s="223" t="str">
        <f t="shared" ca="1" si="212"/>
        <v>-1.27219260248608-0.762522901130859i</v>
      </c>
      <c r="AP173" s="223" t="str">
        <f t="shared" ca="1" si="213"/>
        <v>-0.465256241913475+1.4083507453507i</v>
      </c>
      <c r="AQ173" s="223" t="str">
        <f t="shared" ca="1" si="214"/>
        <v>1.47606904167399+0.145380111366554i</v>
      </c>
      <c r="AR173" s="223" t="str">
        <f t="shared" ca="1" si="215"/>
        <v>1.47606904167399+0.145380111366554i</v>
      </c>
      <c r="AS173" s="223" t="str">
        <f t="shared" ca="1" si="216"/>
        <v>-1.39650861668248+0.499678772914072i</v>
      </c>
      <c r="AT173" s="223" t="str">
        <f t="shared" ca="1" si="217"/>
        <v>0.793514412872154+1.25309619308874i</v>
      </c>
      <c r="AU173" s="223" t="str">
        <f t="shared" ca="1" si="218"/>
        <v>1.04878863279725-1.04878863279719i</v>
      </c>
      <c r="AV173" s="223" t="str">
        <f t="shared" ca="1" si="219"/>
        <v>-1.25309619308878-0.793514412872094i</v>
      </c>
      <c r="AW173" s="223" t="str">
        <f t="shared" ca="1" si="220"/>
        <v>-0.499678772914006+1.39650861668251i</v>
      </c>
      <c r="AX173" s="223" t="str">
        <f t="shared" ca="1" si="221"/>
        <v>1.4720566707398+0.181560873262389i</v>
      </c>
      <c r="AY173" s="223" t="str">
        <f t="shared" ca="1" si="222"/>
        <v>-0.145380111366477-1.476069041674i</v>
      </c>
      <c r="AZ173" s="223" t="str">
        <f t="shared" ca="1" si="223"/>
        <v>-1.40835074535068+0.465256241913551i</v>
      </c>
      <c r="BA173" s="223" t="str">
        <f t="shared" ca="1" si="224"/>
        <v>0.762522901130909+1.27219260248605i</v>
      </c>
      <c r="BB173" s="223" t="str">
        <f t="shared" ca="1" si="225"/>
        <v>1.07421131877913-1.02273419575965i</v>
      </c>
      <c r="BC173" s="223" t="str">
        <f t="shared" ca="1" si="226"/>
        <v>-1.23324496540105-0.824027941202423i</v>
      </c>
      <c r="BD173" s="223" t="str">
        <f t="shared" ca="1" si="227"/>
        <v>-0.533800316105936+1.38382528344243i</v>
      </c>
      <c r="BE173" s="223" t="str">
        <f t="shared" ca="1" si="228"/>
        <v>1.46715758791089+0.217632269677169i</v>
      </c>
      <c r="BF173" s="223" t="str">
        <f t="shared" ca="1" si="229"/>
        <v>-0.109111777927667-1.47919228381127i</v>
      </c>
      <c r="BG173" s="223" t="str">
        <f t="shared" ca="1" si="230"/>
        <v>-1.41934453619151+0.430553457949943i</v>
      </c>
      <c r="BH173" s="223" t="str">
        <f t="shared" ca="1" si="231"/>
        <v>0.731072074106599+1.29052269062997i</v>
      </c>
      <c r="BI173" s="223" t="str">
        <f t="shared" ca="1" si="232"/>
        <v>1.09898694002993-0.996063701885072i</v>
      </c>
      <c r="BJ173" s="223" t="str">
        <f t="shared" ca="1" si="233"/>
        <v>-1.21265087706015-0.85404510591337i</v>
      </c>
      <c r="BK173" s="223" t="str">
        <f t="shared" ca="1" si="234"/>
        <v>-0.567600317947514+1.37030838559618i</v>
      </c>
      <c r="BL173" s="223" t="str">
        <f t="shared" ca="1" si="235"/>
        <v>1.46137474421158+0.253572572550489i</v>
      </c>
      <c r="BM173" s="223" t="str">
        <f t="shared" ca="1" si="236"/>
        <v>-0.0727777196337863-1.48142451582733i</v>
      </c>
      <c r="BN173" s="223" t="str">
        <f t="shared" ca="1" si="237"/>
        <v>-1.42948336695644+0.395591324682698i</v>
      </c>
      <c r="BO173" s="223" t="str">
        <f t="shared" ca="1" si="238"/>
        <v>0.699180876601393+1.3080754161608i</v>
      </c>
      <c r="BP173" s="223" t="str">
        <f t="shared" ca="1" si="239"/>
        <v>1.12310057264182-0.968793216481702i</v>
      </c>
      <c r="BQ173" s="223" t="str">
        <f t="shared" ca="1" si="240"/>
        <v>-1.19132633317485-0.883547825787318i</v>
      </c>
      <c r="BR173" s="223" t="str">
        <f t="shared" ca="1" si="241"/>
        <v>-0.601058418581484+1.35596606521758i</v>
      </c>
      <c r="BS173" s="223" t="str">
        <f t="shared" ca="1" si="242"/>
        <v>1.45471162301068+0.289360132787795i</v>
      </c>
      <c r="BT173" s="223" t="str">
        <f t="shared" ca="1" si="243"/>
        <v>-0.036399822762342-1.4827643931091i</v>
      </c>
      <c r="BU173" s="223" t="str">
        <f t="shared" ca="1" si="244"/>
        <v>-1.43876113039291+0.360390901993718i</v>
      </c>
      <c r="BV173" s="223" t="str">
        <f t="shared" ca="1" si="245"/>
        <v>0.666868518679785+1.32484020597322i</v>
      </c>
      <c r="BW173" s="223" t="str">
        <f t="shared" ca="1" si="246"/>
        <v>1.1465376914639-0.940939166270575i</v>
      </c>
      <c r="BX173" s="223" t="str">
        <f t="shared" ca="1" si="247"/>
        <v>-1.16928417885283-0.912518329489224i</v>
      </c>
      <c r="BY173" s="223" t="str">
        <f t="shared" ca="1" si="248"/>
        <v>-0.634154464098607+1.34080696158438i</v>
      </c>
      <c r="BZ173" s="223" t="str">
        <f t="shared" ca="1" si="249"/>
        <v>1.44717223792325+0.324973393300983i</v>
      </c>
      <c r="CA173" s="223" t="str">
        <f t="shared" ca="1" si="250"/>
        <v>6.67945372802805E-13-1.48321110856457i</v>
      </c>
      <c r="CB173" s="223" t="str">
        <f t="shared" ca="1" si="251"/>
        <v>-1.44717223792322+0.324973393301119i</v>
      </c>
      <c r="CC173" s="223" t="str">
        <f t="shared" ca="1" si="252"/>
        <v>0.634154464098733+1.34080696158432i</v>
      </c>
      <c r="CD173" s="223" t="str">
        <f t="shared" ca="1" si="253"/>
        <v>1.16928417885274-0.912518329489334i</v>
      </c>
      <c r="CE173" s="223" t="str">
        <f t="shared" ca="1" si="254"/>
        <v>-1.14653769146399-0.940939166270468i</v>
      </c>
      <c r="CF173" s="223" t="str">
        <f t="shared" ca="1" si="255"/>
        <v>-0.66686851867966+1.32484020597328i</v>
      </c>
      <c r="CG173" s="223" t="str">
        <f t="shared" ca="1" si="256"/>
        <v>1.43876113039295+0.360390901993583i</v>
      </c>
      <c r="CH173" s="223" t="str">
        <f t="shared" ca="1" si="257"/>
        <v>0.0363998227636775-1.48276439310907i</v>
      </c>
      <c r="CI173" s="223" t="str">
        <f t="shared" ca="1" si="258"/>
        <v>-1.45471162301065+0.289360132787933i</v>
      </c>
      <c r="CJ173" s="223" t="str">
        <f t="shared" ca="1" si="259"/>
        <v>0.601058418581091+1.35596606521776i</v>
      </c>
      <c r="CK173" s="223" t="str">
        <f t="shared" ca="1" si="260"/>
        <v>1.19132633317458-0.883547825787684i</v>
      </c>
      <c r="CL173" s="223" t="str">
        <f t="shared" ca="1" si="261"/>
        <v>-1.1231005726416-0.968793216481946i</v>
      </c>
      <c r="CM173" s="223" t="str">
        <f t="shared" ca="1" si="262"/>
        <v>-0.6991808766009+1.30807541616106i</v>
      </c>
      <c r="CN173" s="223" t="str">
        <f t="shared" ca="1" si="263"/>
        <v>1.42948336695644+0.395591324682705i</v>
      </c>
      <c r="CO173" s="223" t="str">
        <f t="shared" ca="1" si="264"/>
        <v>0.072777719634531-1.48142451582729i</v>
      </c>
      <c r="CP173" s="223" t="str">
        <f t="shared" ca="1" si="265"/>
        <v>-1.46137474421156+0.253572572550627i</v>
      </c>
      <c r="CQ173" s="223" t="str">
        <f t="shared" ca="1" si="266"/>
        <v>0.567600317947098+1.37030838559635i</v>
      </c>
      <c r="CR173" s="223" t="str">
        <f t="shared" ca="1" si="267"/>
        <v>1.21265087705989-0.854045105913743i</v>
      </c>
      <c r="CS173" s="223" t="str">
        <f t="shared" ca="1" si="268"/>
        <v>-1.09898694002971-0.996063701885313i</v>
      </c>
      <c r="CT173" s="223" t="str">
        <f t="shared" ca="1" si="269"/>
        <v>-0.731072074106111+1.29052269063024i</v>
      </c>
      <c r="CU173" s="223" t="str">
        <f t="shared" ca="1" si="270"/>
        <v>1.4193445361915+0.430553457949952i</v>
      </c>
      <c r="CV173" s="223" t="str">
        <f t="shared" ca="1" si="271"/>
        <v>0.109111777928411-1.47919228381121i</v>
      </c>
      <c r="CW173" s="223" t="str">
        <f t="shared" ca="1" si="272"/>
        <v>-1.46715758791087+0.217632269677307i</v>
      </c>
      <c r="CX173" s="223" t="str">
        <f t="shared" ca="1" si="273"/>
        <v>0.533800316105516+1.3838252834426i</v>
      </c>
      <c r="CY173" s="223" t="str">
        <f t="shared" ca="1" si="274"/>
        <v>1.23324496540079-0.824027941202802i</v>
      </c>
      <c r="CZ173" s="223" t="str">
        <f t="shared" ca="1" si="275"/>
        <v>-1.07421131877891-1.02273419575988i</v>
      </c>
      <c r="DA173" s="223" t="str">
        <f t="shared" ca="1" si="276"/>
        <v>-0.762522901130427+1.27219260248634i</v>
      </c>
      <c r="DB173" s="223" t="str">
        <f t="shared" ca="1" si="277"/>
        <v>1.40835074535068+0.465256241913558i</v>
      </c>
      <c r="DC173" s="223" t="str">
        <f t="shared" ca="1" si="278"/>
        <v>0.145380111367219-1.47606904167393i</v>
      </c>
      <c r="DD173" s="223" t="str">
        <f t="shared" ca="1" si="279"/>
        <v>-1.47205667073978+0.181560873262528i</v>
      </c>
      <c r="DE173" s="223" t="str">
        <f t="shared" ca="1" si="280"/>
        <v>0.499678772913592+1.39650861668265i</v>
      </c>
      <c r="DF173" s="223" t="str">
        <f t="shared" ca="1" si="281"/>
        <v>1.25309619308854-0.793514412872471i</v>
      </c>
      <c r="DG173" s="223" t="str">
        <f t="shared" ca="1" si="282"/>
        <v>-1.04878863279702-1.04878863279742i</v>
      </c>
      <c r="DH173" s="223" t="str">
        <f t="shared" ca="1" si="283"/>
        <v>-0.79351441287167+1.25309619308905i</v>
      </c>
      <c r="DI173" s="223" t="str">
        <f t="shared" ca="1" si="284"/>
        <v>1.39650861668248+0.49967877291409i</v>
      </c>
      <c r="DJ173" s="223" t="str">
        <f t="shared" ca="1" si="285"/>
        <v>0.181560873263052-1.47205667073971i</v>
      </c>
      <c r="DK173" s="223" t="str">
        <f t="shared" ca="1" si="286"/>
        <v>-1.47606904167398+0.145380111366693i</v>
      </c>
      <c r="DL173" s="223" t="str">
        <f t="shared" ca="1" si="287"/>
        <v>0.465256241913057+1.40835074535084i</v>
      </c>
      <c r="DM173" s="223" t="str">
        <f t="shared" ca="1" si="288"/>
        <v>1.27219260248585-0.76252290113124i</v>
      </c>
      <c r="DN173" s="223" t="str">
        <f t="shared" ca="1" si="289"/>
        <v>-1.02273419575947-1.0742113187793i</v>
      </c>
      <c r="DO173" s="223" t="str">
        <f t="shared" ca="1" si="290"/>
        <v>-0.824027941202015+1.23324496540132i</v>
      </c>
      <c r="DP173" s="223" t="str">
        <f t="shared" ca="1" si="291"/>
        <v>1.38382528344241+0.533800316106009i</v>
      </c>
      <c r="DQ173" s="223" t="str">
        <f t="shared" ca="1" si="292"/>
        <v>0.217632269677829-1.46715758791079i</v>
      </c>
      <c r="DR173" s="223" t="str">
        <f t="shared" ca="1" si="293"/>
        <v>-1.47919228381125+0.109111777927884i</v>
      </c>
      <c r="DS173" s="223" t="str">
        <f t="shared" ca="1" si="294"/>
        <v>0.430553457949446+1.41934453619166i</v>
      </c>
      <c r="DT173" s="223" t="str">
        <f t="shared" ca="1" si="295"/>
        <v>1.29052269062978-0.731072074106936i</v>
      </c>
      <c r="DU173" s="223" t="str">
        <f t="shared" ca="1" si="296"/>
        <v>-0.99606370188489-1.09898694003009i</v>
      </c>
      <c r="DV173" s="223" t="str">
        <f t="shared" ca="1" si="297"/>
        <v>-0.854045105912968+1.21265087706043i</v>
      </c>
      <c r="DW173" s="223" t="str">
        <f t="shared" ca="1" si="298"/>
        <v>1.37030838559615+0.567600317947586i</v>
      </c>
      <c r="DX173" s="223" t="str">
        <f t="shared" ca="1" si="299"/>
        <v>0.253572572551148-1.46137474421147i</v>
      </c>
      <c r="DY173" s="223" t="str">
        <f t="shared" ca="1" si="300"/>
        <v>-1.48142451582732+0.0727777196340033i</v>
      </c>
      <c r="DZ173" s="223" t="str">
        <f t="shared" ca="1" si="301"/>
        <v>0.395591324682196+1.42948336695658i</v>
      </c>
      <c r="EA173" s="223" t="str">
        <f t="shared" ca="1" si="302"/>
        <v>1.30807541616061-0.699180876601735i</v>
      </c>
      <c r="EB173" s="223" t="str">
        <f t="shared" ca="1" si="303"/>
        <v>-0.968793216481515-1.12310057264198i</v>
      </c>
      <c r="EC173" s="223" t="str">
        <f t="shared" ca="1" si="304"/>
        <v>-0.883547825786923+1.19132633317515i</v>
      </c>
      <c r="ED173" s="223" t="str">
        <f t="shared" ca="1" si="305"/>
        <v>1.35596606521754+0.601058418581574i</v>
      </c>
      <c r="EE173" s="223" t="str">
        <f t="shared" ca="1" si="306"/>
        <v>0.289360132788451-1.45471162301055i</v>
      </c>
      <c r="EF173" s="223" t="str">
        <f t="shared" ca="1" si="307"/>
        <v>-1.48276439310908+0.0363998227631492i</v>
      </c>
      <c r="EG173" s="223" t="str">
        <f t="shared" ca="1" si="308"/>
        <v>0.36039090199307+1.43876113039307i</v>
      </c>
      <c r="EH173" s="223" t="str">
        <f t="shared" ca="1" si="309"/>
        <v>1.32484020597285-0.666868518680525i</v>
      </c>
      <c r="EI173" s="223" t="str">
        <f t="shared" ca="1" si="310"/>
        <v>-0.940939166270042-1.14653769146434i</v>
      </c>
      <c r="EJ173" s="223" t="str">
        <f t="shared" ca="1" si="311"/>
        <v>-0.912518329488604+1.16928417885331i</v>
      </c>
      <c r="EK173" s="223" t="str">
        <f t="shared" ca="1" si="312"/>
        <v>1.34080696158409+0.63415446409923i</v>
      </c>
      <c r="EL173" s="223" t="str">
        <f t="shared" ca="1" si="313"/>
        <v>0.324973393301634-1.4471722379231i</v>
      </c>
      <c r="EM173" s="223" t="str">
        <f t="shared" ca="1" si="314"/>
        <v>-1.48321110856457+1.39548084699323E-13i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-0.0194782466089945-0.0674693041513475i</v>
      </c>
      <c r="G174" s="229" t="str">
        <f t="shared" si="184"/>
        <v>-0.365717020809168+2.32994915450633i</v>
      </c>
      <c r="H174" s="229" t="str">
        <f t="shared" si="180"/>
        <v>0.00215329199879669-0.0115707551437162i</v>
      </c>
      <c r="I174" s="229" t="str">
        <f t="shared" si="317"/>
        <v>-0.00223222164355894+0.0139012913235967i</v>
      </c>
      <c r="J174" s="255" t="str">
        <f ca="1">IMPRODUCT(1/N_FFT2,CK100)</f>
        <v>0.00548420646329383+1.83132955183449E-06i</v>
      </c>
      <c r="K174" s="254" t="str">
        <f t="shared" ca="1" si="318"/>
        <v>-0.0000122674222107199+0.0000762334637915374i</v>
      </c>
      <c r="N174" s="246">
        <f t="shared" ca="1" si="185"/>
        <v>8.4848768077622196</v>
      </c>
      <c r="O174" s="223">
        <f t="shared" ca="1" si="186"/>
        <v>1.4848768077622194</v>
      </c>
      <c r="P174" s="223" t="str">
        <f t="shared" ca="1" si="187"/>
        <v>-0.36079563388425-1.4403769106731i</v>
      </c>
      <c r="Q174" s="223" t="str">
        <f t="shared" ca="1" si="188"/>
        <v>-1.3095444317032+0.699966081767716i</v>
      </c>
      <c r="R174" s="223" t="str">
        <f t="shared" ca="1" si="189"/>
        <v>0.997182317097375+1.10022114172489i</v>
      </c>
      <c r="S174" s="223" t="str">
        <f t="shared" ca="1" si="190"/>
        <v>0.824953354093855-1.2346299436671i</v>
      </c>
      <c r="T174" s="223" t="str">
        <f t="shared" ca="1" si="191"/>
        <v>-1.39807694587643-0.500239930072516i</v>
      </c>
      <c r="U174" s="223" t="str">
        <f t="shared" ca="1" si="192"/>
        <v>-0.145543378438532+1.47772672007473i</v>
      </c>
      <c r="V174" s="223" t="str">
        <f t="shared" ca="1" si="193"/>
        <v>1.46880525842988-0.217876678510723i</v>
      </c>
      <c r="W174" s="223" t="str">
        <f t="shared" ca="1" si="194"/>
        <v>-0.568237753433773-1.37184729099221i</v>
      </c>
      <c r="X174" s="223" t="str">
        <f t="shared" ca="1" si="195"/>
        <v>-1.19266423531555+0.884540081640906i</v>
      </c>
      <c r="Y174" s="223" t="str">
        <f t="shared" ca="1" si="196"/>
        <v>1.1478252943561+0.941995874654695i</v>
      </c>
      <c r="Z174" s="223" t="str">
        <f t="shared" ca="1" si="197"/>
        <v>0.634866642275224-1.34231273582437i</v>
      </c>
      <c r="AA174" s="223" t="str">
        <f t="shared" ca="1" si="198"/>
        <v>-1.45634531626533-0.289685094580597i</v>
      </c>
      <c r="AB174" s="223" t="str">
        <f t="shared" ca="1" si="199"/>
        <v>0.0728594516196269+1.48308820861735i</v>
      </c>
      <c r="AC174" s="223" t="str">
        <f t="shared" ca="1" si="200"/>
        <v>1.42093851094094-0.431036984903909i</v>
      </c>
      <c r="AD174" s="223" t="str">
        <f t="shared" ca="1" si="201"/>
        <v>-0.763379241659442-1.27362132034352i</v>
      </c>
      <c r="AE174" s="223" t="str">
        <f t="shared" ca="1" si="202"/>
        <v>-1.04996645999528+1.04996645999531i</v>
      </c>
      <c r="AF174" s="223" t="str">
        <f t="shared" ca="1" si="203"/>
        <v>1.27362132034354+0.763379241659412i</v>
      </c>
      <c r="AG174" s="223" t="str">
        <f t="shared" ca="1" si="204"/>
        <v>0.431036984903875-1.42093851094095i</v>
      </c>
      <c r="AH174" s="223" t="str">
        <f t="shared" ca="1" si="205"/>
        <v>-1.48308820861735-0.0728594516195855i</v>
      </c>
      <c r="AI174" s="223" t="str">
        <f t="shared" ca="1" si="206"/>
        <v>0.289685094580637+1.45634531626532i</v>
      </c>
      <c r="AJ174" s="223" t="str">
        <f t="shared" ca="1" si="207"/>
        <v>1.34231273582435-0.634866642275257i</v>
      </c>
      <c r="AK174" s="223" t="str">
        <f t="shared" ca="1" si="208"/>
        <v>-0.941995874654723-1.14782529435607i</v>
      </c>
      <c r="AL174" s="223" t="str">
        <f t="shared" ca="1" si="209"/>
        <v>-0.88454008164088+1.19266423531557i</v>
      </c>
      <c r="AM174" s="223" t="str">
        <f t="shared" ca="1" si="210"/>
        <v>1.37184729099222+0.568237753433734i</v>
      </c>
      <c r="AN174" s="223" t="str">
        <f t="shared" ca="1" si="211"/>
        <v>0.217876678510684-1.46880525842988i</v>
      </c>
      <c r="AO174" s="223" t="str">
        <f t="shared" ca="1" si="212"/>
        <v>-1.47772672007473+0.145543378438568i</v>
      </c>
      <c r="AP174" s="223" t="str">
        <f t="shared" ca="1" si="213"/>
        <v>0.500239930072547+1.39807694587642i</v>
      </c>
      <c r="AQ174" s="223" t="str">
        <f t="shared" ca="1" si="214"/>
        <v>1.23462994366707-0.824953354093889i</v>
      </c>
      <c r="AR174" s="223" t="str">
        <f t="shared" ca="1" si="215"/>
        <v>1.23462994366707-0.824953354093889i</v>
      </c>
      <c r="AS174" s="223" t="str">
        <f t="shared" ca="1" si="216"/>
        <v>-0.699966081767685+1.30954443170322i</v>
      </c>
      <c r="AT174" s="223" t="str">
        <f t="shared" ca="1" si="217"/>
        <v>1.44037691067311+0.360795633884217i</v>
      </c>
      <c r="AU174" s="223" t="str">
        <f t="shared" ca="1" si="218"/>
        <v>-4.14748983687938E-14-1.48487680776222i</v>
      </c>
      <c r="AV174" s="223" t="str">
        <f t="shared" ca="1" si="219"/>
        <v>-1.44037691067309+0.360795633884287i</v>
      </c>
      <c r="AW174" s="223" t="str">
        <f t="shared" ca="1" si="220"/>
        <v>0.699966081767749+1.30954443170319i</v>
      </c>
      <c r="AX174" s="223" t="str">
        <f t="shared" ca="1" si="221"/>
        <v>1.10022114172487-0.997182317097401i</v>
      </c>
      <c r="AY174" s="223" t="str">
        <f t="shared" ca="1" si="222"/>
        <v>-1.23462994366711-0.824953354093829i</v>
      </c>
      <c r="AZ174" s="223" t="str">
        <f t="shared" ca="1" si="223"/>
        <v>-0.500239930072479+1.39807694587644i</v>
      </c>
      <c r="BA174" s="223" t="str">
        <f t="shared" ca="1" si="224"/>
        <v>1.47772672007473+0.145543378438485i</v>
      </c>
      <c r="BB174" s="223" t="str">
        <f t="shared" ca="1" si="225"/>
        <v>-0.217876678510755-1.46880525842987i</v>
      </c>
      <c r="BC174" s="223" t="str">
        <f t="shared" ca="1" si="226"/>
        <v>-1.37184729099219+0.568237753433812i</v>
      </c>
      <c r="BD174" s="223" t="str">
        <f t="shared" ca="1" si="227"/>
        <v>0.884540081640931+1.19266423531553i</v>
      </c>
      <c r="BE174" s="223" t="str">
        <f t="shared" ca="1" si="228"/>
        <v>0.941995874654666-1.14782529435612i</v>
      </c>
      <c r="BF174" s="223" t="str">
        <f t="shared" ca="1" si="229"/>
        <v>-1.34231273582439-0.634866642275183i</v>
      </c>
      <c r="BG174" s="223" t="str">
        <f t="shared" ca="1" si="230"/>
        <v>-0.289685094580567+1.45634531626533i</v>
      </c>
      <c r="BH174" s="223" t="str">
        <f t="shared" ca="1" si="231"/>
        <v>1.48308820861734-0.0728594516196683i</v>
      </c>
      <c r="BI174" s="223" t="str">
        <f t="shared" ca="1" si="232"/>
        <v>-0.431036984903935-1.42093851094094i</v>
      </c>
      <c r="BJ174" s="223" t="str">
        <f t="shared" ca="1" si="233"/>
        <v>-1.2736213203435+0.763379241659473i</v>
      </c>
      <c r="BK174" s="223" t="str">
        <f t="shared" ca="1" si="234"/>
        <v>1.04996645999534+1.04996645999526i</v>
      </c>
      <c r="BL174" s="223" t="str">
        <f t="shared" ca="1" si="235"/>
        <v>0.763379241659385-1.27362132034355i</v>
      </c>
      <c r="BM174" s="223" t="str">
        <f t="shared" ca="1" si="236"/>
        <v>-1.42093851094097-0.431036984903835i</v>
      </c>
      <c r="BN174" s="223" t="str">
        <f t="shared" ca="1" si="237"/>
        <v>-0.0728594516196915+1.48308820861734i</v>
      </c>
      <c r="BO174" s="223" t="str">
        <f t="shared" ca="1" si="238"/>
        <v>1.45634531626531-0.289685094580668i</v>
      </c>
      <c r="BP174" s="223" t="str">
        <f t="shared" ca="1" si="239"/>
        <v>-0.634866642275294-1.34231273582434i</v>
      </c>
      <c r="BQ174" s="223" t="str">
        <f t="shared" ca="1" si="240"/>
        <v>-1.14782529435605+0.941995874654747i</v>
      </c>
      <c r="BR174" s="223" t="str">
        <f t="shared" ca="1" si="241"/>
        <v>1.19266423531559+0.884540081640848i</v>
      </c>
      <c r="BS174" s="223" t="str">
        <f t="shared" ca="1" si="242"/>
        <v>0.568237753433151-1.37184729099247i</v>
      </c>
      <c r="BT174" s="223" t="str">
        <f t="shared" ca="1" si="243"/>
        <v>-1.46880525842984-0.217876678510945i</v>
      </c>
      <c r="BU174" s="223" t="str">
        <f t="shared" ca="1" si="244"/>
        <v>0.145543378438903+1.47772672007469i</v>
      </c>
      <c r="BV174" s="223" t="str">
        <f t="shared" ca="1" si="245"/>
        <v>1.39807694587661-0.50023993007202i</v>
      </c>
      <c r="BW174" s="223" t="str">
        <f t="shared" ca="1" si="246"/>
        <v>-0.824953354093915-1.23462994366706i</v>
      </c>
      <c r="BX174" s="223" t="str">
        <f t="shared" ca="1" si="247"/>
        <v>-0.997182317096878+1.10022114172534i</v>
      </c>
      <c r="BY174" s="223" t="str">
        <f t="shared" ca="1" si="248"/>
        <v>1.3095444317031+0.699966081767918i</v>
      </c>
      <c r="BZ174" s="223" t="str">
        <f t="shared" ca="1" si="249"/>
        <v>0.360795633883891-1.44037691067319i</v>
      </c>
      <c r="CA174" s="223" t="str">
        <f t="shared" ca="1" si="250"/>
        <v>-1.48487680776222-5.28989892229785E-13i</v>
      </c>
      <c r="CB174" s="223" t="str">
        <f t="shared" ca="1" si="251"/>
        <v>0.360795633884317+1.44037691067308i</v>
      </c>
      <c r="CC174" s="223" t="str">
        <f t="shared" ca="1" si="252"/>
        <v>1.30954443170289-0.699966081768306i</v>
      </c>
      <c r="CD174" s="223" t="str">
        <f t="shared" ca="1" si="253"/>
        <v>-0.997182317097205-1.10022114172505i</v>
      </c>
      <c r="CE174" s="223" t="str">
        <f t="shared" ca="1" si="254"/>
        <v>-0.824953354093549+1.2346299436673i</v>
      </c>
      <c r="CF174" s="223" t="str">
        <f t="shared" ca="1" si="255"/>
        <v>1.39807694587626+0.500239930072997i</v>
      </c>
      <c r="CG174" s="223" t="str">
        <f t="shared" ca="1" si="256"/>
        <v>0.145543378438465-1.47772672007474i</v>
      </c>
      <c r="CH174" s="223" t="str">
        <f t="shared" ca="1" si="257"/>
        <v>-1.46880525842978+0.217876678511381i</v>
      </c>
      <c r="CI174" s="223" t="str">
        <f t="shared" ca="1" si="258"/>
        <v>0.568237753433558+1.3718472909923i</v>
      </c>
      <c r="CJ174" s="223" t="str">
        <f t="shared" ca="1" si="259"/>
        <v>1.19266423531531-0.884540081641219i</v>
      </c>
      <c r="CK174" s="223" t="str">
        <f t="shared" ca="1" si="260"/>
        <v>-1.14782529435577-0.941995874655091i</v>
      </c>
      <c r="CL174" s="223" t="str">
        <f t="shared" ca="1" si="261"/>
        <v>-0.634866642275163+1.3423127358244i</v>
      </c>
      <c r="CM174" s="223" t="str">
        <f t="shared" ca="1" si="262"/>
        <v>1.45634531626546+0.289685094579926i</v>
      </c>
      <c r="CN174" s="223" t="str">
        <f t="shared" ca="1" si="263"/>
        <v>-0.0728594516194147-1.48308820861736i</v>
      </c>
      <c r="CO174" s="223" t="str">
        <f t="shared" ca="1" si="264"/>
        <v>-1.42093851094084+0.431036984904257i</v>
      </c>
      <c r="CP174" s="223" t="str">
        <f t="shared" ca="1" si="265"/>
        <v>0.763379241658984+1.2736213203438i</v>
      </c>
      <c r="CQ174" s="223" t="str">
        <f t="shared" ca="1" si="266"/>
        <v>1.04996645999523-1.04996645999537i</v>
      </c>
      <c r="CR174" s="223" t="str">
        <f t="shared" ca="1" si="267"/>
        <v>-1.27362132034388-0.763379241658842i</v>
      </c>
      <c r="CS174" s="223" t="str">
        <f t="shared" ca="1" si="268"/>
        <v>-0.431036984904098+1.42093851094089i</v>
      </c>
      <c r="CT174" s="223" t="str">
        <f t="shared" ca="1" si="269"/>
        <v>1.48308820861737+0.0728594516192076i</v>
      </c>
      <c r="CU174" s="223" t="str">
        <f t="shared" ca="1" si="270"/>
        <v>-0.289685094580129-1.45634531626542i</v>
      </c>
      <c r="CV174" s="223" t="str">
        <f t="shared" ca="1" si="271"/>
        <v>-1.34231273582433+0.634866642275313i</v>
      </c>
      <c r="CW174" s="223" t="str">
        <f t="shared" ca="1" si="272"/>
        <v>0.941995874655252+1.14782529435564i</v>
      </c>
      <c r="CX174" s="223" t="str">
        <f t="shared" ca="1" si="273"/>
        <v>0.884540081641051-1.19266423531544i</v>
      </c>
      <c r="CY174" s="223" t="str">
        <f t="shared" ca="1" si="274"/>
        <v>-1.37184729099236-0.568237753433405i</v>
      </c>
      <c r="CZ174" s="223" t="str">
        <f t="shared" ca="1" si="275"/>
        <v>-0.217876678511217+1.4688052584298i</v>
      </c>
      <c r="DA174" s="223" t="str">
        <f t="shared" ca="1" si="276"/>
        <v>1.47772672007472-0.14554337843865i</v>
      </c>
      <c r="DB174" s="223" t="str">
        <f t="shared" ca="1" si="277"/>
        <v>-0.500239930073172-1.39807694587619i</v>
      </c>
      <c r="DC174" s="223" t="str">
        <f t="shared" ca="1" si="278"/>
        <v>-1.23462994366721+0.824953354093687i</v>
      </c>
      <c r="DD174" s="223" t="str">
        <f t="shared" ca="1" si="279"/>
        <v>1.10022114172517+0.997182317097067i</v>
      </c>
      <c r="DE174" s="223" t="str">
        <f t="shared" ca="1" si="280"/>
        <v>0.699966081768143-1.30954443170298i</v>
      </c>
      <c r="DF174" s="223" t="str">
        <f t="shared" ca="1" si="281"/>
        <v>-1.44037691067312-0.360795633884156i</v>
      </c>
      <c r="DG174" s="223" t="str">
        <f t="shared" ca="1" si="282"/>
        <v>7.15263015488673E-13+1.48487680776222i</v>
      </c>
      <c r="DH174" s="223" t="str">
        <f t="shared" ca="1" si="283"/>
        <v>1.44037691067314-0.36079563388407i</v>
      </c>
      <c r="DI174" s="223" t="str">
        <f t="shared" ca="1" si="284"/>
        <v>-0.699966081768064-1.30954443170302i</v>
      </c>
      <c r="DJ174" s="223" t="str">
        <f t="shared" ca="1" si="285"/>
        <v>-1.1002211417252+0.997182317097032i</v>
      </c>
      <c r="DK174" s="223" t="str">
        <f t="shared" ca="1" si="286"/>
        <v>1.23462994366716+0.824953354093761i</v>
      </c>
      <c r="DL174" s="223" t="str">
        <f t="shared" ca="1" si="287"/>
        <v>0.500239930071864-1.39807694587666i</v>
      </c>
      <c r="DM174" s="223" t="str">
        <f t="shared" ca="1" si="288"/>
        <v>-1.47772672007471-0.145543378438697i</v>
      </c>
      <c r="DN174" s="223" t="str">
        <f t="shared" ca="1" si="289"/>
        <v>0.21787667851113+1.46880525842982i</v>
      </c>
      <c r="DO174" s="223" t="str">
        <f t="shared" ca="1" si="290"/>
        <v>1.37184729099239-0.568237753433323i</v>
      </c>
      <c r="DP174" s="223" t="str">
        <f t="shared" ca="1" si="291"/>
        <v>-0.88454008164098-1.19266423531549i</v>
      </c>
      <c r="DQ174" s="223" t="str">
        <f t="shared" ca="1" si="292"/>
        <v>-0.941995874654145+1.14782529435655i</v>
      </c>
      <c r="DR174" s="223" t="str">
        <f t="shared" ca="1" si="293"/>
        <v>1.34231273582429+0.634866642275393i</v>
      </c>
      <c r="DS174" s="223" t="str">
        <f t="shared" ca="1" si="294"/>
        <v>0.289685094580217-1.4563453162654i</v>
      </c>
      <c r="DT174" s="223" t="str">
        <f t="shared" ca="1" si="295"/>
        <v>-1.48308820861737+0.072859451619161i</v>
      </c>
      <c r="DU174" s="223" t="str">
        <f t="shared" ca="1" si="296"/>
        <v>0.431036984904013+1.42093851094091i</v>
      </c>
      <c r="DV174" s="223" t="str">
        <f t="shared" ca="1" si="297"/>
        <v>1.27362132034317-0.763379241660033i</v>
      </c>
      <c r="DW174" s="223" t="str">
        <f t="shared" ca="1" si="298"/>
        <v>-1.04996645999519-1.04996645999541i</v>
      </c>
      <c r="DX174" s="223" t="str">
        <f t="shared" ca="1" si="299"/>
        <v>-0.76337924165906+1.27362132034375i</v>
      </c>
      <c r="DY174" s="223" t="str">
        <f t="shared" ca="1" si="300"/>
        <v>1.42093851094081+0.431036984904342i</v>
      </c>
      <c r="DZ174" s="223" t="str">
        <f t="shared" ca="1" si="301"/>
        <v>0.0728594516194612-1.48308820861735i</v>
      </c>
      <c r="EA174" s="223" t="str">
        <f t="shared" ca="1" si="302"/>
        <v>-1.45634531626518+0.289685094581329i</v>
      </c>
      <c r="EB174" s="223" t="str">
        <f t="shared" ca="1" si="303"/>
        <v>0.634866642275083+1.34231273582444i</v>
      </c>
      <c r="EC174" s="223" t="str">
        <f t="shared" ca="1" si="304"/>
        <v>1.1478252943558-0.941995874655056i</v>
      </c>
      <c r="ED174" s="223" t="str">
        <f t="shared" ca="1" si="305"/>
        <v>-1.19266423531529-0.884540081641256i</v>
      </c>
      <c r="EE174" s="223" t="str">
        <f t="shared" ca="1" si="306"/>
        <v>-0.568237753433639+1.37184729099226i</v>
      </c>
      <c r="EF174" s="223" t="str">
        <f t="shared" ca="1" si="307"/>
        <v>1.46880525842999+0.217876678509965i</v>
      </c>
      <c r="EG174" s="223" t="str">
        <f t="shared" ca="1" si="308"/>
        <v>-0.145543378438398-1.47772672007474i</v>
      </c>
      <c r="EH174" s="223" t="str">
        <f t="shared" ca="1" si="309"/>
        <v>-1.39807694587628+0.500239930072933i</v>
      </c>
      <c r="EI174" s="223" t="str">
        <f t="shared" ca="1" si="310"/>
        <v>0.824953354093476+1.23462994366735i</v>
      </c>
      <c r="EJ174" s="223" t="str">
        <f t="shared" ca="1" si="311"/>
        <v>0.997182317097255-1.100221141725i</v>
      </c>
      <c r="EK174" s="223" t="str">
        <f t="shared" ca="1" si="312"/>
        <v>-1.30954443170355-0.699966081767063i</v>
      </c>
      <c r="EL174" s="223" t="str">
        <f t="shared" ca="1" si="313"/>
        <v>-0.360795633884403+1.44037691067306i</v>
      </c>
      <c r="EM174" s="223" t="str">
        <f t="shared" ca="1" si="314"/>
        <v>1.48487680776222-4.6131875366632E-13i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-0.0193951614108767-0.0663490463970409i</v>
      </c>
      <c r="G175" s="229" t="str">
        <f t="shared" si="184"/>
        <v>-0.347493889150705+2.29763823259916i</v>
      </c>
      <c r="H175" s="229" t="str">
        <f t="shared" si="180"/>
        <v>0.00214892819203216-0.0114163979320826i</v>
      </c>
      <c r="I175" s="229" t="str">
        <f t="shared" si="317"/>
        <v>-0.00220702046485999+0.013634242605275i</v>
      </c>
      <c r="J175" s="255" t="str">
        <f ca="1">IMPRODUCT(1/N_FFT2,CL100)</f>
        <v>0.0133030619443842+0.000179928407299425i</v>
      </c>
      <c r="K175" s="254" t="str">
        <f t="shared" ca="1" si="318"/>
        <v>-0.0000318133175132572+0.000180980068265616i</v>
      </c>
      <c r="N175" s="246">
        <f t="shared" ca="1" si="185"/>
        <v>8.4862371791754168</v>
      </c>
      <c r="O175" s="223">
        <f t="shared" ca="1" si="186"/>
        <v>1.4862371791754174</v>
      </c>
      <c r="P175" s="223" t="str">
        <f t="shared" ca="1" si="187"/>
        <v>-0.396398416319591-1.4323998213846i</v>
      </c>
      <c r="Q175" s="223" t="str">
        <f t="shared" ca="1" si="188"/>
        <v>-1.27478814982485+0.764078612336077i</v>
      </c>
      <c r="R175" s="223" t="str">
        <f t="shared" ca="1" si="189"/>
        <v>1.07640294159181+1.0248207941371i</v>
      </c>
      <c r="S175" s="223" t="str">
        <f t="shared" ca="1" si="190"/>
        <v>0.700607356412765-1.31074417217992i</v>
      </c>
      <c r="T175" s="223" t="str">
        <f t="shared" ca="1" si="191"/>
        <v>-1.45012478146391-0.325636409124578i</v>
      </c>
      <c r="U175" s="223" t="str">
        <f t="shared" ca="1" si="192"/>
        <v>0.0729262018810553+1.4844469414036i</v>
      </c>
      <c r="V175" s="223" t="str">
        <f t="shared" ca="1" si="193"/>
        <v>1.41122408467215-0.466205465009303i</v>
      </c>
      <c r="W175" s="223" t="str">
        <f t="shared" ca="1" si="194"/>
        <v>-0.825709135956936-1.23576105115858i</v>
      </c>
      <c r="X175" s="223" t="str">
        <f t="shared" ca="1" si="195"/>
        <v>-0.970769763625636+1.12539194007845i</v>
      </c>
      <c r="Y175" s="223" t="str">
        <f t="shared" ca="1" si="196"/>
        <v>1.34354249701657+0.635448276001897i</v>
      </c>
      <c r="Z175" s="223" t="str">
        <f t="shared" ca="1" si="197"/>
        <v>0.254089915297559-1.46435626392875i</v>
      </c>
      <c r="AA175" s="223" t="str">
        <f t="shared" ca="1" si="198"/>
        <v>-1.47908054092775+0.145676718154198i</v>
      </c>
      <c r="AB175" s="223" t="str">
        <f t="shared" ca="1" si="199"/>
        <v>0.53488938389899+1.38664858553112i</v>
      </c>
      <c r="AC175" s="223" t="str">
        <f t="shared" ca="1" si="200"/>
        <v>1.19375689588022-0.885350453945624i</v>
      </c>
      <c r="AD175" s="223" t="str">
        <f t="shared" ca="1" si="201"/>
        <v>-1.17166977080875-0.914380063724205i</v>
      </c>
      <c r="AE175" s="223" t="str">
        <f t="shared" ca="1" si="202"/>
        <v>-0.568758345035474+1.37310411029747i</v>
      </c>
      <c r="AF175" s="223" t="str">
        <f t="shared" ca="1" si="203"/>
        <v>1.47505998389132+0.181931296609014i</v>
      </c>
      <c r="AG175" s="223" t="str">
        <f t="shared" ca="1" si="204"/>
        <v>-0.218076286453684-1.47015090587663i</v>
      </c>
      <c r="AH175" s="223" t="str">
        <f t="shared" ca="1" si="205"/>
        <v>-1.35873252849147+0.602284707412092i</v>
      </c>
      <c r="AI175" s="223" t="str">
        <f t="shared" ca="1" si="206"/>
        <v>0.94285888514322+1.14887687567893i</v>
      </c>
      <c r="AJ175" s="223" t="str">
        <f t="shared" ca="1" si="207"/>
        <v>0.855787542158906-1.21512494643511i</v>
      </c>
      <c r="AK175" s="223" t="str">
        <f t="shared" ca="1" si="208"/>
        <v>-1.39935779550696-0.500698225398512i</v>
      </c>
      <c r="AL175" s="223" t="str">
        <f t="shared" ca="1" si="209"/>
        <v>-0.109334389491636+1.4822101551527i</v>
      </c>
      <c r="AM175" s="223" t="str">
        <f t="shared" ca="1" si="210"/>
        <v>1.45767954852326-0.289950489877723i</v>
      </c>
      <c r="AN175" s="223" t="str">
        <f t="shared" ca="1" si="211"/>
        <v>-0.668229074311123-1.32754316577978i</v>
      </c>
      <c r="AO175" s="223" t="str">
        <f t="shared" ca="1" si="212"/>
        <v>-1.10122911045441+0.998095886701818i</v>
      </c>
      <c r="AP175" s="223" t="str">
        <f t="shared" ca="1" si="213"/>
        <v>1.25565277963304+0.795133353446531i</v>
      </c>
      <c r="AQ175" s="223" t="str">
        <f t="shared" ca="1" si="214"/>
        <v>0.431431879880583-1.4222403052178i</v>
      </c>
      <c r="AR175" s="223" t="str">
        <f t="shared" ca="1" si="215"/>
        <v>0.431431879880583-1.4222403052178i</v>
      </c>
      <c r="AS175" s="223" t="str">
        <f t="shared" ca="1" si="216"/>
        <v>0.361126177174983+1.44169651345985i</v>
      </c>
      <c r="AT175" s="223" t="str">
        <f t="shared" ca="1" si="217"/>
        <v>1.29315563530268-0.732563618840187i</v>
      </c>
      <c r="AU175" s="223" t="str">
        <f t="shared" ca="1" si="218"/>
        <v>-1.05092838784648-1.05092838784653i</v>
      </c>
      <c r="AV175" s="223" t="str">
        <f t="shared" ca="1" si="219"/>
        <v>-0.732563618840249+1.29315563530264i</v>
      </c>
      <c r="AW175" s="223" t="str">
        <f t="shared" ca="1" si="220"/>
        <v>1.44169651345987+0.361126177174911i</v>
      </c>
      <c r="AX175" s="223" t="str">
        <f t="shared" ca="1" si="221"/>
        <v>-0.0364740862533424-1.48578955232404i</v>
      </c>
      <c r="AY175" s="223" t="str">
        <f t="shared" ca="1" si="222"/>
        <v>-1.42224030521781+0.431431879880524i</v>
      </c>
      <c r="AZ175" s="223" t="str">
        <f t="shared" ca="1" si="223"/>
        <v>0.795133353446595+1.255652779633i</v>
      </c>
      <c r="BA175" s="223" t="str">
        <f t="shared" ca="1" si="224"/>
        <v>0.998095886701864-1.10122911045437i</v>
      </c>
      <c r="BB175" s="223" t="str">
        <f t="shared" ca="1" si="225"/>
        <v>-1.32754316577975-0.668229074311188i</v>
      </c>
      <c r="BC175" s="223" t="str">
        <f t="shared" ca="1" si="226"/>
        <v>-0.289950489877638+1.45767954852327i</v>
      </c>
      <c r="BD175" s="223" t="str">
        <f t="shared" ca="1" si="227"/>
        <v>1.48221015515271-0.109334389491563i</v>
      </c>
      <c r="BE175" s="223" t="str">
        <f t="shared" ca="1" si="228"/>
        <v>-0.500698225398452-1.39935779550698i</v>
      </c>
      <c r="BF175" s="223" t="str">
        <f t="shared" ca="1" si="229"/>
        <v>-1.21512494643506+0.855787542158967i</v>
      </c>
      <c r="BG175" s="223" t="str">
        <f t="shared" ca="1" si="230"/>
        <v>1.14887687567889+0.942858885143267i</v>
      </c>
      <c r="BH175" s="223" t="str">
        <f t="shared" ca="1" si="231"/>
        <v>0.602284707412158-1.35873252849144i</v>
      </c>
      <c r="BI175" s="223" t="str">
        <f t="shared" ca="1" si="232"/>
        <v>-1.47015090587664-0.218076286453599i</v>
      </c>
      <c r="BJ175" s="223" t="str">
        <f t="shared" ca="1" si="233"/>
        <v>0.181931296609084+1.47505998389131i</v>
      </c>
      <c r="BK175" s="223" t="str">
        <f t="shared" ca="1" si="234"/>
        <v>1.3731041102975-0.568758345035412i</v>
      </c>
      <c r="BL175" s="223" t="str">
        <f t="shared" ca="1" si="235"/>
        <v>-0.914380063724145-1.17166977080879i</v>
      </c>
      <c r="BM175" s="223" t="str">
        <f t="shared" ca="1" si="236"/>
        <v>-0.885350453945561+1.19375689588027i</v>
      </c>
      <c r="BN175" s="223" t="str">
        <f t="shared" ca="1" si="237"/>
        <v>1.38664858553109+0.534889383899063i</v>
      </c>
      <c r="BO175" s="223" t="str">
        <f t="shared" ca="1" si="238"/>
        <v>0.145676718154265-1.47908054092774i</v>
      </c>
      <c r="BP175" s="223" t="str">
        <f t="shared" ca="1" si="239"/>
        <v>-1.46435626392874+0.254089915297628i</v>
      </c>
      <c r="BQ175" s="223" t="str">
        <f t="shared" ca="1" si="240"/>
        <v>0.635448276001836+1.3435424970166i</v>
      </c>
      <c r="BR175" s="223" t="str">
        <f t="shared" ca="1" si="241"/>
        <v>1.12539194007879-0.970769763625241i</v>
      </c>
      <c r="BS175" s="223" t="str">
        <f t="shared" ca="1" si="242"/>
        <v>-1.23576105115854-0.825709135956996i</v>
      </c>
      <c r="BT175" s="223" t="str">
        <f t="shared" ca="1" si="243"/>
        <v>-0.46620546500908+1.41122408467223i</v>
      </c>
      <c r="BU175" s="223" t="str">
        <f t="shared" ca="1" si="244"/>
        <v>1.48444694140363+0.0729262018805346i</v>
      </c>
      <c r="BV175" s="223" t="str">
        <f t="shared" ca="1" si="245"/>
        <v>-0.325636409123994-1.45012478146404i</v>
      </c>
      <c r="BW175" s="223" t="str">
        <f t="shared" ca="1" si="246"/>
        <v>-1.31074417218004+0.700607356412545i</v>
      </c>
      <c r="BX175" s="223" t="str">
        <f t="shared" ca="1" si="247"/>
        <v>1.02482079413717+1.07640294159174i</v>
      </c>
      <c r="BY175" s="223" t="str">
        <f t="shared" ca="1" si="248"/>
        <v>0.764078612335707-1.27478814982508i</v>
      </c>
      <c r="BZ175" s="223" t="str">
        <f t="shared" ca="1" si="249"/>
        <v>-1.43239982138441-0.396398416320263i</v>
      </c>
      <c r="CA175" s="223" t="str">
        <f t="shared" ca="1" si="250"/>
        <v>-3.68520227652144E-13+1.48623717917542i</v>
      </c>
      <c r="CB175" s="223" t="str">
        <f t="shared" ca="1" si="251"/>
        <v>1.4323998213846-0.396398416319573i</v>
      </c>
      <c r="CC175" s="223" t="str">
        <f t="shared" ca="1" si="252"/>
        <v>-0.764078612336343-1.2747881498247i</v>
      </c>
      <c r="CD175" s="223" t="str">
        <f t="shared" ca="1" si="253"/>
        <v>-1.02482079413662+1.07640294159227i</v>
      </c>
      <c r="CE175" s="223" t="str">
        <f t="shared" ca="1" si="254"/>
        <v>1.31074417217969+0.700607356413196i</v>
      </c>
      <c r="CF175" s="223" t="str">
        <f t="shared" ca="1" si="255"/>
        <v>0.325636409124713-1.45012478146388i</v>
      </c>
      <c r="CG175" s="223" t="str">
        <f t="shared" ca="1" si="256"/>
        <v>-1.48444694140359+0.0729262018812751i</v>
      </c>
      <c r="CH175" s="223" t="str">
        <f t="shared" ca="1" si="257"/>
        <v>0.466205465009804+1.41122408467199i</v>
      </c>
      <c r="CI175" s="223" t="str">
        <f t="shared" ca="1" si="258"/>
        <v>1.23576105115893-0.8257091359564i</v>
      </c>
      <c r="CJ175" s="223" t="str">
        <f t="shared" ca="1" si="259"/>
        <v>-1.12539194007829-0.970769763625815i</v>
      </c>
      <c r="CK175" s="223" t="str">
        <f t="shared" ca="1" si="260"/>
        <v>-0.635448276001833+1.3435424970166i</v>
      </c>
      <c r="CL175" s="223" t="str">
        <f t="shared" ca="1" si="261"/>
        <v>1.46435626392882+0.254089915297188i</v>
      </c>
      <c r="CM175" s="223" t="str">
        <f t="shared" ca="1" si="262"/>
        <v>-0.145676718153553-1.47908054092781i</v>
      </c>
      <c r="CN175" s="223" t="str">
        <f t="shared" ca="1" si="263"/>
        <v>-1.38664858553126+0.534889383898632i</v>
      </c>
      <c r="CO175" s="223" t="str">
        <f t="shared" ca="1" si="264"/>
        <v>0.885350453945562+1.19375689588027i</v>
      </c>
      <c r="CP175" s="223" t="str">
        <f t="shared" ca="1" si="265"/>
        <v>0.91438006372391-1.17166977080898i</v>
      </c>
      <c r="CQ175" s="223" t="str">
        <f t="shared" ca="1" si="266"/>
        <v>-1.37310411029773-0.568758345034844i</v>
      </c>
      <c r="CR175" s="223" t="str">
        <f t="shared" ca="1" si="267"/>
        <v>-0.181931296609543+1.47505998389126i</v>
      </c>
      <c r="CS175" s="223" t="str">
        <f t="shared" ca="1" si="268"/>
        <v>1.47015090587666-0.218076286453455i</v>
      </c>
      <c r="CT175" s="223" t="str">
        <f t="shared" ca="1" si="269"/>
        <v>-0.602284707412296-1.35873252849138i</v>
      </c>
      <c r="CU175" s="223" t="str">
        <f t="shared" ca="1" si="270"/>
        <v>-1.1488768756786+0.942858885143628i</v>
      </c>
      <c r="CV175" s="223" t="str">
        <f t="shared" ca="1" si="271"/>
        <v>1.21512494643471+0.855787542159467i</v>
      </c>
      <c r="CW175" s="223" t="str">
        <f t="shared" ca="1" si="272"/>
        <v>0.500698225398729-1.39935779550688i</v>
      </c>
      <c r="CX175" s="223" t="str">
        <f t="shared" ca="1" si="273"/>
        <v>-1.48221015515271-0.109334389491561i</v>
      </c>
      <c r="CY175" s="223" t="str">
        <f t="shared" ca="1" si="274"/>
        <v>0.289950489878096+1.45767954852318i</v>
      </c>
      <c r="CZ175" s="223" t="str">
        <f t="shared" ca="1" si="275"/>
        <v>1.32754316578009-0.66822907431051i</v>
      </c>
      <c r="DA175" s="223" t="str">
        <f t="shared" ca="1" si="276"/>
        <v>-0.998095886701537-1.10122911045467i</v>
      </c>
      <c r="DB175" s="223" t="str">
        <f t="shared" ca="1" si="277"/>
        <v>-0.795133353446593+1.255652779633i</v>
      </c>
      <c r="DC175" s="223" t="str">
        <f t="shared" ca="1" si="278"/>
        <v>1.42224030521791+0.431431879880218i</v>
      </c>
      <c r="DD175" s="223" t="str">
        <f t="shared" ca="1" si="279"/>
        <v>0.036474086252728-1.48578955232406i</v>
      </c>
      <c r="DE175" s="223" t="str">
        <f t="shared" ca="1" si="280"/>
        <v>-1.44169651345998+0.361126177174472i</v>
      </c>
      <c r="DF175" s="223" t="str">
        <f t="shared" ca="1" si="281"/>
        <v>0.732563618840123+1.29315563530271i</v>
      </c>
      <c r="DG175" s="223" t="str">
        <f t="shared" ca="1" si="282"/>
        <v>1.05092838784636-1.05092838784664i</v>
      </c>
      <c r="DH175" s="223" t="str">
        <f t="shared" ca="1" si="283"/>
        <v>-1.29315563530291-0.73256361883978i</v>
      </c>
      <c r="DI175" s="223" t="str">
        <f t="shared" ca="1" si="284"/>
        <v>-0.361126177175566+1.4416965134597i</v>
      </c>
      <c r="DJ175" s="223" t="str">
        <f t="shared" ca="1" si="285"/>
        <v>1.48578955232405-0.0364740862531218i</v>
      </c>
      <c r="DK175" s="223" t="str">
        <f t="shared" ca="1" si="286"/>
        <v>-0.431431879880595-1.42224030521779i</v>
      </c>
      <c r="DL175" s="223" t="str">
        <f t="shared" ca="1" si="287"/>
        <v>-1.25565277963279+0.795133353446925i</v>
      </c>
      <c r="DM175" s="223" t="str">
        <f t="shared" ca="1" si="288"/>
        <v>1.10122911045391+0.998095886702372i</v>
      </c>
      <c r="DN175" s="223" t="str">
        <f t="shared" ca="1" si="289"/>
        <v>0.668229074311517-1.32754316577958i</v>
      </c>
      <c r="DO175" s="223" t="str">
        <f t="shared" ca="1" si="290"/>
        <v>-1.45767954852326-0.28995048987771i</v>
      </c>
      <c r="DP175" s="223" t="str">
        <f t="shared" ca="1" si="291"/>
        <v>0.109334389491954+1.48221015515268i</v>
      </c>
      <c r="DQ175" s="223" t="str">
        <f t="shared" ca="1" si="292"/>
        <v>1.39935779550674-0.5006982253991i</v>
      </c>
      <c r="DR175" s="223" t="str">
        <f t="shared" ca="1" si="293"/>
        <v>-0.855787542158545-1.21512494643536i</v>
      </c>
      <c r="DS175" s="223" t="str">
        <f t="shared" ca="1" si="294"/>
        <v>-0.942858885143324+1.14887687567885i</v>
      </c>
      <c r="DT175" s="223" t="str">
        <f t="shared" ca="1" si="295"/>
        <v>1.35873252849154+0.602284707411935i</v>
      </c>
      <c r="DU175" s="223" t="str">
        <f t="shared" ca="1" si="296"/>
        <v>0.218076286453065-1.47015090587672i</v>
      </c>
      <c r="DV175" s="223" t="str">
        <f t="shared" ca="1" si="297"/>
        <v>-1.47505998389139+0.181931296608424i</v>
      </c>
      <c r="DW175" s="223" t="str">
        <f t="shared" ca="1" si="298"/>
        <v>0.568758345035208+1.37310411029758i</v>
      </c>
      <c r="DX175" s="223" t="str">
        <f t="shared" ca="1" si="299"/>
        <v>1.17166977080874-0.91438006372422i</v>
      </c>
      <c r="DY175" s="223" t="str">
        <f t="shared" ca="1" si="300"/>
        <v>-1.1937568958805-0.885350453945245i</v>
      </c>
      <c r="DZ175" s="223" t="str">
        <f t="shared" ca="1" si="301"/>
        <v>-0.534889383898303+1.38664858553139i</v>
      </c>
      <c r="EA175" s="223" t="str">
        <f t="shared" ca="1" si="302"/>
        <v>1.47908054092771+0.145676718154632i</v>
      </c>
      <c r="EB175" s="223" t="str">
        <f t="shared" ca="1" si="303"/>
        <v>-0.254089915297576-1.46435626392875i</v>
      </c>
      <c r="EC175" s="223" t="str">
        <f t="shared" ca="1" si="304"/>
        <v>-1.34354249701643+0.63544827600219i</v>
      </c>
      <c r="ED175" s="223" t="str">
        <f t="shared" ca="1" si="305"/>
        <v>0.970769763626082+1.12539194007806i</v>
      </c>
      <c r="EE175" s="223" t="str">
        <f t="shared" ca="1" si="306"/>
        <v>0.825709135957302-1.23576105115833i</v>
      </c>
      <c r="EF175" s="223" t="str">
        <f t="shared" ca="1" si="307"/>
        <v>-1.41122408467211-0.466205465009429i</v>
      </c>
      <c r="EG175" s="223" t="str">
        <f t="shared" ca="1" si="308"/>
        <v>-0.0729262018808817+1.48444694140361i</v>
      </c>
      <c r="EH175" s="223" t="str">
        <f t="shared" ca="1" si="309"/>
        <v>1.4501247814638-0.325636409125077i</v>
      </c>
      <c r="EI175" s="223" t="str">
        <f t="shared" ca="1" si="310"/>
        <v>-0.700607356412221-1.31074417218021i</v>
      </c>
      <c r="EJ175" s="223" t="str">
        <f t="shared" ca="1" si="311"/>
        <v>-1.076402941592+1.0248207941369i</v>
      </c>
      <c r="EK175" s="223" t="str">
        <f t="shared" ca="1" si="312"/>
        <v>1.2747881498249+0.764078612336006i</v>
      </c>
      <c r="EL175" s="223" t="str">
        <f t="shared" ca="1" si="313"/>
        <v>0.396398416319214-1.4323998213847i</v>
      </c>
      <c r="EM175" s="223" t="str">
        <f t="shared" ca="1" si="314"/>
        <v>-1.48623717917542-7.37040455304286E-13i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-0.019310646499716-0.0652577503520921i</v>
      </c>
      <c r="G176" s="229" t="str">
        <f t="shared" si="184"/>
        <v>-0.330143923691703+2.2659519724036i</v>
      </c>
      <c r="H176" s="229" t="str">
        <f t="shared" si="180"/>
        <v>0.0021447385085466-0.0112660999743716i</v>
      </c>
      <c r="I176" s="229" t="str">
        <f t="shared" si="317"/>
        <v>-0.00218453133467399+0.0133781536167182i</v>
      </c>
      <c r="J176" s="255" t="str">
        <f ca="1">IMPRODUCT(1/N_FFT2,CM100)</f>
        <v>0.00620404281188898-1.76350584033414E-06i</v>
      </c>
      <c r="K176" s="254" t="str">
        <f t="shared" ca="1" si="318"/>
        <v>-0.0000135293334721944+0.0000830024902159142i</v>
      </c>
      <c r="N176" s="246">
        <f t="shared" ca="1" si="185"/>
        <v>8.4873684084337206</v>
      </c>
      <c r="O176" s="223">
        <f t="shared" ca="1" si="186"/>
        <v>1.4873684084337204</v>
      </c>
      <c r="P176" s="223" t="str">
        <f t="shared" ca="1" si="187"/>
        <v>-0.431760258400667-1.42332282412405i</v>
      </c>
      <c r="Q176" s="223" t="str">
        <f t="shared" ca="1" si="188"/>
        <v>-1.23670163391144+0.826337613259518i</v>
      </c>
      <c r="R176" s="223" t="str">
        <f t="shared" ca="1" si="189"/>
        <v>1.14975132772076+0.943576529387522i</v>
      </c>
      <c r="S176" s="223" t="str">
        <f t="shared" ca="1" si="190"/>
        <v>0.569191247730816-1.3741492298558i</v>
      </c>
      <c r="T176" s="223" t="str">
        <f t="shared" ca="1" si="191"/>
        <v>-1.48020632300797-0.145787598011201i</v>
      </c>
      <c r="U176" s="223" t="str">
        <f t="shared" ca="1" si="192"/>
        <v>0.290171181757895+1.45878904152858i</v>
      </c>
      <c r="V176" s="223" t="str">
        <f t="shared" ca="1" si="193"/>
        <v>1.31174182731765-0.701140614193764i</v>
      </c>
      <c r="W176" s="223" t="str">
        <f t="shared" ca="1" si="194"/>
        <v>-1.05172828772611-1.05172828772614i</v>
      </c>
      <c r="X176" s="223" t="str">
        <f t="shared" ca="1" si="195"/>
        <v>-0.701140614193679+1.3117418273177i</v>
      </c>
      <c r="Y176" s="223" t="str">
        <f t="shared" ca="1" si="196"/>
        <v>1.45878904152857+0.290171181757946i</v>
      </c>
      <c r="Z176" s="223" t="str">
        <f t="shared" ca="1" si="197"/>
        <v>-0.145787598011146-1.48020632300798i</v>
      </c>
      <c r="AA176" s="223" t="str">
        <f t="shared" ca="1" si="198"/>
        <v>-1.37414922985579+0.569191247730848i</v>
      </c>
      <c r="AB176" s="223" t="str">
        <f t="shared" ca="1" si="199"/>
        <v>0.943576529387504+1.14975132772078i</v>
      </c>
      <c r="AC176" s="223" t="str">
        <f t="shared" ca="1" si="200"/>
        <v>0.82633761325946-1.23670163391148i</v>
      </c>
      <c r="AD176" s="223" t="str">
        <f t="shared" ca="1" si="201"/>
        <v>-1.42332282412405-0.431760258400661i</v>
      </c>
      <c r="AE176" s="223" t="str">
        <f t="shared" ca="1" si="202"/>
        <v>-5.19309786076518E-14+1.48736840843372i</v>
      </c>
      <c r="AF176" s="223" t="str">
        <f t="shared" ca="1" si="203"/>
        <v>1.42332282412403-0.431760258400702i</v>
      </c>
      <c r="AG176" s="223" t="str">
        <f t="shared" ca="1" si="204"/>
        <v>-0.826337613259497-1.23670163391145i</v>
      </c>
      <c r="AH176" s="223" t="str">
        <f t="shared" ca="1" si="205"/>
        <v>-0.943576529387469+1.14975132772081i</v>
      </c>
      <c r="AI176" s="223" t="str">
        <f t="shared" ca="1" si="206"/>
        <v>1.37414922985581+0.569191247730807i</v>
      </c>
      <c r="AJ176" s="223" t="str">
        <f t="shared" ca="1" si="207"/>
        <v>0.14578759801125-1.48020632300797i</v>
      </c>
      <c r="AK176" s="223" t="str">
        <f t="shared" ca="1" si="208"/>
        <v>-1.45878904152857+0.290171181757983i</v>
      </c>
      <c r="AL176" s="223" t="str">
        <f t="shared" ca="1" si="209"/>
        <v>0.701140614193713+1.31174182731768i</v>
      </c>
      <c r="AM176" s="223" t="str">
        <f t="shared" ca="1" si="210"/>
        <v>1.05172828772618-1.05172828772607i</v>
      </c>
      <c r="AN176" s="223" t="str">
        <f t="shared" ca="1" si="211"/>
        <v>-1.31174182731767-0.701140614193725i</v>
      </c>
      <c r="AO176" s="223" t="str">
        <f t="shared" ca="1" si="212"/>
        <v>-0.290171181757996+1.45878904152856i</v>
      </c>
      <c r="AP176" s="223" t="str">
        <f t="shared" ca="1" si="213"/>
        <v>1.48020632300797-0.145787598011247i</v>
      </c>
      <c r="AQ176" s="223" t="str">
        <f t="shared" ca="1" si="214"/>
        <v>-0.569191247730795-1.37414922985581i</v>
      </c>
      <c r="AR176" s="223" t="str">
        <f t="shared" ca="1" si="215"/>
        <v>-0.569191247730795-1.37414922985581i</v>
      </c>
      <c r="AS176" s="223" t="str">
        <f t="shared" ca="1" si="216"/>
        <v>1.23670163391144+0.826337613259509i</v>
      </c>
      <c r="AT176" s="223" t="str">
        <f t="shared" ca="1" si="217"/>
        <v>0.43176025840071-1.42332282412403i</v>
      </c>
      <c r="AU176" s="223" t="str">
        <f t="shared" ca="1" si="218"/>
        <v>-1.48736840843372+4.40954773063261E-14i</v>
      </c>
      <c r="AV176" s="223" t="str">
        <f t="shared" ca="1" si="219"/>
        <v>0.431760258400653+1.42332282412405i</v>
      </c>
      <c r="AW176" s="223" t="str">
        <f t="shared" ca="1" si="220"/>
        <v>1.2367016339114-0.826337613259582i</v>
      </c>
      <c r="AX176" s="223" t="str">
        <f t="shared" ca="1" si="221"/>
        <v>-1.14975132772078-0.943576529387507i</v>
      </c>
      <c r="AY176" s="223" t="str">
        <f t="shared" ca="1" si="222"/>
        <v>-0.56919124773086+1.37414922985578i</v>
      </c>
      <c r="AZ176" s="223" t="str">
        <f t="shared" ca="1" si="223"/>
        <v>1.48020632300798+0.145787598011149i</v>
      </c>
      <c r="BA176" s="223" t="str">
        <f t="shared" ca="1" si="224"/>
        <v>-0.290171181757938-1.45878904152858i</v>
      </c>
      <c r="BB176" s="223" t="str">
        <f t="shared" ca="1" si="225"/>
        <v>-1.31174182731771+0.701140614193663i</v>
      </c>
      <c r="BC176" s="223" t="str">
        <f t="shared" ca="1" si="226"/>
        <v>1.05172828772614+1.05172828772611i</v>
      </c>
      <c r="BD176" s="223" t="str">
        <f t="shared" ca="1" si="227"/>
        <v>0.701140614193774-1.31174182731764i</v>
      </c>
      <c r="BE176" s="223" t="str">
        <f t="shared" ca="1" si="228"/>
        <v>-1.45878904152858-0.290171181757897i</v>
      </c>
      <c r="BF176" s="223" t="str">
        <f t="shared" ca="1" si="229"/>
        <v>0.14578759801119+1.48020632300797i</v>
      </c>
      <c r="BG176" s="223" t="str">
        <f t="shared" ca="1" si="230"/>
        <v>1.37414922985583-0.569191247730743i</v>
      </c>
      <c r="BH176" s="223" t="str">
        <f t="shared" ca="1" si="231"/>
        <v>-0.943576529387538-1.14975132772075i</v>
      </c>
      <c r="BI176" s="223" t="str">
        <f t="shared" ca="1" si="232"/>
        <v>-0.826337613259555+1.23670163391141i</v>
      </c>
      <c r="BJ176" s="223" t="str">
        <f t="shared" ca="1" si="233"/>
        <v>1.42332282412406+0.431760258400613i</v>
      </c>
      <c r="BK176" s="223" t="str">
        <f t="shared" ca="1" si="234"/>
        <v>1.31196953913838E-14-1.48736840843372i</v>
      </c>
      <c r="BL176" s="223" t="str">
        <f t="shared" ca="1" si="235"/>
        <v>-1.42332282412406+0.431760258400609i</v>
      </c>
      <c r="BM176" s="223" t="str">
        <f t="shared" ca="1" si="236"/>
        <v>0.826337613259534+1.23670163391143i</v>
      </c>
      <c r="BN176" s="223" t="str">
        <f t="shared" ca="1" si="237"/>
        <v>0.943576529387559-1.14975132772073i</v>
      </c>
      <c r="BO176" s="223" t="str">
        <f t="shared" ca="1" si="238"/>
        <v>-1.37414922985582-0.569191247730767i</v>
      </c>
      <c r="BP176" s="223" t="str">
        <f t="shared" ca="1" si="239"/>
        <v>-0.145787598011216+1.48020632300797i</v>
      </c>
      <c r="BQ176" s="223" t="str">
        <f t="shared" ca="1" si="240"/>
        <v>1.4587890415285-0.290171181758328i</v>
      </c>
      <c r="BR176" s="223" t="str">
        <f t="shared" ca="1" si="241"/>
        <v>-0.701140614194143-1.31174182731745i</v>
      </c>
      <c r="BS176" s="223" t="str">
        <f t="shared" ca="1" si="242"/>
        <v>-1.05172828772573+1.05172828772653i</v>
      </c>
      <c r="BT176" s="223" t="str">
        <f t="shared" ca="1" si="243"/>
        <v>1.31174182731797+0.701140614193163i</v>
      </c>
      <c r="BU176" s="223" t="str">
        <f t="shared" ca="1" si="244"/>
        <v>0.290171181757238-1.45878904152872i</v>
      </c>
      <c r="BV176" s="223" t="str">
        <f t="shared" ca="1" si="245"/>
        <v>-1.48020632300804+0.145787598010555i</v>
      </c>
      <c r="BW176" s="223" t="str">
        <f t="shared" ca="1" si="246"/>
        <v>0.569191247730289+1.37414922985602i</v>
      </c>
      <c r="BX176" s="223" t="str">
        <f t="shared" ca="1" si="247"/>
        <v>1.14975132772107-0.943576529387142i</v>
      </c>
      <c r="BY176" s="223" t="str">
        <f t="shared" ca="1" si="248"/>
        <v>-1.23670163391122-0.826337613259841i</v>
      </c>
      <c r="BZ176" s="223" t="str">
        <f t="shared" ca="1" si="249"/>
        <v>-0.431760258400961+1.42332282412396i</v>
      </c>
      <c r="CA176" s="223" t="str">
        <f t="shared" ca="1" si="250"/>
        <v>1.48736840843372+2.07723914430608E-13i</v>
      </c>
      <c r="CB176" s="223" t="str">
        <f t="shared" ca="1" si="251"/>
        <v>-0.431760258400543-1.42332282412408i</v>
      </c>
      <c r="CC176" s="223" t="str">
        <f t="shared" ca="1" si="252"/>
        <v>-1.23670163391145+0.826337613259496i</v>
      </c>
      <c r="CD176" s="223" t="str">
        <f t="shared" ca="1" si="253"/>
        <v>1.1497513277208+0.94357652938748i</v>
      </c>
      <c r="CE176" s="223" t="str">
        <f t="shared" ca="1" si="254"/>
        <v>0.569191247730673-1.37414922985586i</v>
      </c>
      <c r="CF176" s="223" t="str">
        <f t="shared" ca="1" si="255"/>
        <v>-1.48020632300799-0.145787598010989i</v>
      </c>
      <c r="CG176" s="223" t="str">
        <f t="shared" ca="1" si="256"/>
        <v>0.290171181758282+1.45878904152851i</v>
      </c>
      <c r="CH176" s="223" t="str">
        <f t="shared" ca="1" si="257"/>
        <v>1.31174182731747-0.701140614194101i</v>
      </c>
      <c r="CI176" s="223" t="str">
        <f t="shared" ca="1" si="258"/>
        <v>-1.05172828772648-1.05172828772577i</v>
      </c>
      <c r="CJ176" s="223" t="str">
        <f t="shared" ca="1" si="259"/>
        <v>-0.701140614193224+1.31174182731794i</v>
      </c>
      <c r="CK176" s="223" t="str">
        <f t="shared" ca="1" si="260"/>
        <v>1.45878904152871+0.290171181757263i</v>
      </c>
      <c r="CL176" s="223" t="str">
        <f t="shared" ca="1" si="261"/>
        <v>-0.145787598010508-1.48020632300804i</v>
      </c>
      <c r="CM176" s="223" t="str">
        <f t="shared" ca="1" si="262"/>
        <v>-1.37414922985604+0.569191247730246i</v>
      </c>
      <c r="CN176" s="223" t="str">
        <f t="shared" ca="1" si="263"/>
        <v>0.943576529387107+1.1497513277211i</v>
      </c>
      <c r="CO176" s="223" t="str">
        <f t="shared" ca="1" si="264"/>
        <v>0.826337613259897-1.23670163391118i</v>
      </c>
      <c r="CP176" s="223" t="str">
        <f t="shared" ca="1" si="265"/>
        <v>-1.42332282412395-0.431760258400987i</v>
      </c>
      <c r="CQ176" s="223" t="str">
        <f t="shared" ca="1" si="266"/>
        <v>-2.54370698948201E-13+1.48736840843372i</v>
      </c>
      <c r="CR176" s="223" t="str">
        <f t="shared" ca="1" si="267"/>
        <v>1.4233228241241-0.431760258400499i</v>
      </c>
      <c r="CS176" s="223" t="str">
        <f t="shared" ca="1" si="268"/>
        <v>-0.826337613259439-1.23670163391149i</v>
      </c>
      <c r="CT176" s="223" t="str">
        <f t="shared" ca="1" si="269"/>
        <v>-0.943576529387532+1.14975132772075i</v>
      </c>
      <c r="CU176" s="223" t="str">
        <f t="shared" ca="1" si="270"/>
        <v>1.37414922985584+0.569191247730716i</v>
      </c>
      <c r="CV176" s="223" t="str">
        <f t="shared" ca="1" si="271"/>
        <v>0.145787598011015-1.48020632300799i</v>
      </c>
      <c r="CW176" s="223" t="str">
        <f t="shared" ca="1" si="272"/>
        <v>-1.45878904152852+0.290171181758215i</v>
      </c>
      <c r="CX176" s="223" t="str">
        <f t="shared" ca="1" si="273"/>
        <v>0.701140614194042+1.3117418273175i</v>
      </c>
      <c r="CY176" s="223" t="str">
        <f t="shared" ca="1" si="274"/>
        <v>1.05172828772582-1.05172828772643i</v>
      </c>
      <c r="CZ176" s="223" t="str">
        <f t="shared" ca="1" si="275"/>
        <v>-1.31174182731793-0.701140614193246i</v>
      </c>
      <c r="DA176" s="223" t="str">
        <f t="shared" ca="1" si="276"/>
        <v>-0.29017118175733+1.4587890415287i</v>
      </c>
      <c r="DB176" s="223" t="str">
        <f t="shared" ca="1" si="277"/>
        <v>1.4802063230079-0.145787598011913i</v>
      </c>
      <c r="DC176" s="223" t="str">
        <f t="shared" ca="1" si="278"/>
        <v>-0.569191247730184-1.37414922985606i</v>
      </c>
      <c r="DD176" s="223" t="str">
        <f t="shared" ca="1" si="279"/>
        <v>-1.14975132772115+0.943576529387054i</v>
      </c>
      <c r="DE176" s="223" t="str">
        <f t="shared" ca="1" si="280"/>
        <v>1.23670163391117+0.826337613259918i</v>
      </c>
      <c r="DF176" s="223" t="str">
        <f t="shared" ca="1" si="281"/>
        <v>0.431760258401051-1.42332282412393i</v>
      </c>
      <c r="DG176" s="223" t="str">
        <f t="shared" ca="1" si="282"/>
        <v>-1.48736840843372-3.22154259826028E-13i</v>
      </c>
      <c r="DH176" s="223" t="str">
        <f t="shared" ca="1" si="283"/>
        <v>0.431760258400435+1.42332282412412i</v>
      </c>
      <c r="DI176" s="223" t="str">
        <f t="shared" ca="1" si="284"/>
        <v>1.23670163391151-0.826337613259418i</v>
      </c>
      <c r="DJ176" s="223" t="str">
        <f t="shared" ca="1" si="285"/>
        <v>-1.14975132772074-0.943576529387553i</v>
      </c>
      <c r="DK176" s="223" t="str">
        <f t="shared" ca="1" si="286"/>
        <v>-0.569191247730779+1.37414922985582i</v>
      </c>
      <c r="DL176" s="223" t="str">
        <f t="shared" ca="1" si="287"/>
        <v>1.48020632300798+0.145787598011082i</v>
      </c>
      <c r="DM176" s="223" t="str">
        <f t="shared" ca="1" si="288"/>
        <v>-0.290171181758148-1.45878904152853i</v>
      </c>
      <c r="DN176" s="223" t="str">
        <f t="shared" ca="1" si="289"/>
        <v>-1.31174182731751+0.70114061419402i</v>
      </c>
      <c r="DO176" s="223" t="str">
        <f t="shared" ca="1" si="290"/>
        <v>1.05172828772641+1.05172828772584i</v>
      </c>
      <c r="DP176" s="223" t="str">
        <f t="shared" ca="1" si="291"/>
        <v>0.701140614193306-1.3117418273179i</v>
      </c>
      <c r="DQ176" s="223" t="str">
        <f t="shared" ca="1" si="292"/>
        <v>-1.45878904152868-0.290171181757396i</v>
      </c>
      <c r="DR176" s="223" t="str">
        <f t="shared" ca="1" si="293"/>
        <v>0.145787598011846+1.48020632300791i</v>
      </c>
      <c r="DS176" s="223" t="str">
        <f t="shared" ca="1" si="294"/>
        <v>1.37414922985607-0.56919124773016i</v>
      </c>
      <c r="DT176" s="223" t="str">
        <f t="shared" ca="1" si="295"/>
        <v>-0.943576529387035-1.14975132772116i</v>
      </c>
      <c r="DU176" s="223" t="str">
        <f t="shared" ca="1" si="296"/>
        <v>-0.826337613259975+1.23670163391113i</v>
      </c>
      <c r="DV176" s="223" t="str">
        <f t="shared" ca="1" si="297"/>
        <v>1.42332282412391+0.431760258401116i</v>
      </c>
      <c r="DW176" s="223" t="str">
        <f t="shared" ca="1" si="298"/>
        <v>3.89937820703854E-13-1.48736840843372i</v>
      </c>
      <c r="DX176" s="223" t="str">
        <f t="shared" ca="1" si="299"/>
        <v>-1.42332282412412+0.43176025840041i</v>
      </c>
      <c r="DY176" s="223" t="str">
        <f t="shared" ca="1" si="300"/>
        <v>0.826337613259362+1.23670163391154i</v>
      </c>
      <c r="DZ176" s="223" t="str">
        <f t="shared" ca="1" si="301"/>
        <v>0.943576529387605-1.14975132772069i</v>
      </c>
      <c r="EA176" s="223" t="str">
        <f t="shared" ca="1" si="302"/>
        <v>-1.37414922985579-0.569191247730841i</v>
      </c>
      <c r="EB176" s="223" t="str">
        <f t="shared" ca="1" si="303"/>
        <v>-0.145787598011108+1.48020632300798i</v>
      </c>
      <c r="EC176" s="223" t="str">
        <f t="shared" ca="1" si="304"/>
        <v>1.45878904152854-0.290171181758124i</v>
      </c>
      <c r="ED176" s="223" t="str">
        <f t="shared" ca="1" si="305"/>
        <v>-0.70114061419396-1.31174182731755i</v>
      </c>
      <c r="EE176" s="223" t="str">
        <f t="shared" ca="1" si="306"/>
        <v>-1.05172828772589+1.05172828772636i</v>
      </c>
      <c r="EF176" s="223" t="str">
        <f t="shared" ca="1" si="307"/>
        <v>1.31174182731786+0.701140614193365i</v>
      </c>
      <c r="EG176" s="223" t="str">
        <f t="shared" ca="1" si="308"/>
        <v>0.290171181757421-1.45878904152868i</v>
      </c>
      <c r="EH176" s="223" t="str">
        <f t="shared" ca="1" si="309"/>
        <v>-1.48020632300791+0.14578759801182i</v>
      </c>
      <c r="EI176" s="223" t="str">
        <f t="shared" ca="1" si="310"/>
        <v>0.569191247731464+1.37414922985553i</v>
      </c>
      <c r="EJ176" s="223" t="str">
        <f t="shared" ca="1" si="311"/>
        <v>1.14975132772121-0.943576529386982i</v>
      </c>
      <c r="EK176" s="223" t="str">
        <f t="shared" ca="1" si="312"/>
        <v>-1.2367016339111-0.826337613260031i</v>
      </c>
      <c r="EL176" s="223" t="str">
        <f t="shared" ca="1" si="313"/>
        <v>-0.43176025840114+1.4233228241239i</v>
      </c>
      <c r="EM176" s="223" t="str">
        <f t="shared" ca="1" si="314"/>
        <v>1.48736840843372+4.15447828861215E-13i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-0.0192247912115075-0.064194343754342i</v>
      </c>
      <c r="G177" s="229" t="str">
        <f t="shared" si="184"/>
        <v>-0.313623858962138+2.23488376526665i</v>
      </c>
      <c r="H177" s="229" t="str">
        <f t="shared" si="180"/>
        <v>0.00214071395477577-0.0111197032786153i</v>
      </c>
      <c r="I177" s="229" t="str">
        <f t="shared" si="317"/>
        <v>-0.00216444900145032+0.013132361400293i</v>
      </c>
      <c r="J177" s="255" t="str">
        <f ca="1">IMPRODUCT(1/N_FFT2,CN100)</f>
        <v>-0.00122506346693174-0.000179929182835784i</v>
      </c>
      <c r="K177" s="254" t="str">
        <f t="shared" ca="1" si="318"/>
        <v>5.01448245317258E-06-0.0000156985286459228i</v>
      </c>
      <c r="N177" s="246">
        <f t="shared" ca="1" si="185"/>
        <v>8.4883232789625733</v>
      </c>
      <c r="O177" s="223">
        <f t="shared" ca="1" si="186"/>
        <v>1.488323278962574</v>
      </c>
      <c r="P177" s="223" t="str">
        <f t="shared" ca="1" si="187"/>
        <v>-0.466859836421164-1.4132048952076i</v>
      </c>
      <c r="Q177" s="223" t="str">
        <f t="shared" ca="1" si="188"/>
        <v>-1.19543246694071+0.886593142137903i</v>
      </c>
      <c r="R177" s="223" t="str">
        <f t="shared" ca="1" si="189"/>
        <v>1.21683050993977+0.856988735504516i</v>
      </c>
      <c r="S177" s="223" t="str">
        <f t="shared" ca="1" si="190"/>
        <v>0.432037442683955-1.42423657824851i</v>
      </c>
      <c r="T177" s="223" t="str">
        <f t="shared" ca="1" si="191"/>
        <v>-1.48787502381695+0.0365252817049913i</v>
      </c>
      <c r="U177" s="223" t="str">
        <f t="shared" ca="1" si="192"/>
        <v>0.501401011249985+1.40132195038093i</v>
      </c>
      <c r="V177" s="223" t="str">
        <f t="shared" ca="1" si="193"/>
        <v>1.17331434012364-0.915663498214354i</v>
      </c>
      <c r="W177" s="223" t="str">
        <f t="shared" ca="1" si="194"/>
        <v>-1.23749557973988-0.826868110901712i</v>
      </c>
      <c r="X177" s="223" t="str">
        <f t="shared" ca="1" si="195"/>
        <v>-0.396954805746174+1.43441035443032i</v>
      </c>
      <c r="Y177" s="223" t="str">
        <f t="shared" ca="1" si="196"/>
        <v>1.4865305283922-0.0730285619460518i</v>
      </c>
      <c r="Z177" s="223" t="str">
        <f t="shared" ca="1" si="197"/>
        <v>-0.535640160858095-1.38859490161019i</v>
      </c>
      <c r="AA177" s="223" t="str">
        <f t="shared" ca="1" si="198"/>
        <v>-1.15048945262119+0.944182292838248i</v>
      </c>
      <c r="AB177" s="223" t="str">
        <f t="shared" ca="1" si="199"/>
        <v>1.25741522847564+0.796249411867573i</v>
      </c>
      <c r="AC177" s="223" t="str">
        <f t="shared" ca="1" si="200"/>
        <v>0.361633058076599-1.44372009545066i</v>
      </c>
      <c r="AD177" s="223" t="str">
        <f t="shared" ca="1" si="201"/>
        <v>-1.48429060256212+0.109487852512033i</v>
      </c>
      <c r="AE177" s="223" t="str">
        <f t="shared" ca="1" si="202"/>
        <v>0.569556660862315+1.37503141519359i</v>
      </c>
      <c r="AF177" s="223" t="str">
        <f t="shared" ca="1" si="203"/>
        <v>1.12697155329197-0.972132347354306i</v>
      </c>
      <c r="AG177" s="223" t="str">
        <f t="shared" ca="1" si="204"/>
        <v>-1.27657745729563-0.765151081961282i</v>
      </c>
      <c r="AH177" s="223" t="str">
        <f t="shared" ca="1" si="205"/>
        <v>-0.326093476175026+1.45216019346971i</v>
      </c>
      <c r="AI177" s="223" t="str">
        <f t="shared" ca="1" si="206"/>
        <v>1.48115659557424-0.145881191689829i</v>
      </c>
      <c r="AJ177" s="223" t="str">
        <f t="shared" ca="1" si="207"/>
        <v>-0.603130081230991-1.36063966126826i</v>
      </c>
      <c r="AK177" s="223" t="str">
        <f t="shared" ca="1" si="208"/>
        <v>-1.10277480843932+0.999496825694571i</v>
      </c>
      <c r="AL177" s="223" t="str">
        <f t="shared" ca="1" si="209"/>
        <v>1.29497072358958+0.733591853654193i</v>
      </c>
      <c r="AM177" s="223" t="str">
        <f t="shared" ca="1" si="210"/>
        <v>0.290357467756969-1.45972556448795i</v>
      </c>
      <c r="AN177" s="223" t="str">
        <f t="shared" ca="1" si="211"/>
        <v>-1.47713039523719+0.182186657492594i</v>
      </c>
      <c r="AO177" s="223" t="str">
        <f t="shared" ca="1" si="212"/>
        <v>0.636340198591365+1.34542830888852i</v>
      </c>
      <c r="AP177" s="223" t="str">
        <f t="shared" ca="1" si="213"/>
        <v>1.07791379327738-1.02625924452074i</v>
      </c>
      <c r="AQ177" s="223" t="str">
        <f t="shared" ca="1" si="214"/>
        <v>-1.31258394794178-0.701590737045099i</v>
      </c>
      <c r="AR177" s="223" t="str">
        <f t="shared" ca="1" si="215"/>
        <v>-1.31258394794178-0.701590737045099i</v>
      </c>
      <c r="AS177" s="223" t="str">
        <f t="shared" ca="1" si="216"/>
        <v>1.47221442678354-0.218382380865137i</v>
      </c>
      <c r="AT177" s="223" t="str">
        <f t="shared" ca="1" si="217"/>
        <v>-0.669167008410256-1.32940652080437i</v>
      </c>
      <c r="AU177" s="223" t="str">
        <f t="shared" ca="1" si="218"/>
        <v>-1.05240348315226+1.05240348315221i</v>
      </c>
      <c r="AV177" s="223" t="str">
        <f t="shared" ca="1" si="219"/>
        <v>1.32940652080434+0.669167008410308i</v>
      </c>
      <c r="AW177" s="223" t="str">
        <f t="shared" ca="1" si="220"/>
        <v>0.218382380865194-1.47221442678353i</v>
      </c>
      <c r="AX177" s="223" t="str">
        <f t="shared" ca="1" si="221"/>
        <v>-1.46641165140884+0.25444655885729i</v>
      </c>
      <c r="AY177" s="223" t="str">
        <f t="shared" ca="1" si="222"/>
        <v>0.701590737045188+1.31258394794173i</v>
      </c>
      <c r="AZ177" s="223" t="str">
        <f t="shared" ca="1" si="223"/>
        <v>1.02625924452068-1.07791379327744i</v>
      </c>
      <c r="BA177" s="223" t="str">
        <f t="shared" ca="1" si="224"/>
        <v>-1.34542830888855-0.636340198591283i</v>
      </c>
      <c r="BB177" s="223" t="str">
        <f t="shared" ca="1" si="225"/>
        <v>-0.182186657492514+1.4771303952372i</v>
      </c>
      <c r="BC177" s="223" t="str">
        <f t="shared" ca="1" si="226"/>
        <v>1.45972556448796-0.290357467756914i</v>
      </c>
      <c r="BD177" s="223" t="str">
        <f t="shared" ca="1" si="227"/>
        <v>-0.733591853654142-1.29497072358961i</v>
      </c>
      <c r="BE177" s="223" t="str">
        <f t="shared" ca="1" si="228"/>
        <v>-0.999496825694621+1.10277480843928i</v>
      </c>
      <c r="BF177" s="223" t="str">
        <f t="shared" ca="1" si="229"/>
        <v>1.36063966126824+0.603130081231043i</v>
      </c>
      <c r="BG177" s="223" t="str">
        <f t="shared" ca="1" si="230"/>
        <v>0.145881191689886-1.48115659557423i</v>
      </c>
      <c r="BH177" s="223" t="str">
        <f t="shared" ca="1" si="231"/>
        <v>-1.4521601934697+0.326093476175103i</v>
      </c>
      <c r="BI177" s="223" t="str">
        <f t="shared" ca="1" si="232"/>
        <v>0.765151081961244+1.27657745729566i</v>
      </c>
      <c r="BJ177" s="223" t="str">
        <f t="shared" ca="1" si="233"/>
        <v>0.972132347354238-1.12697155329203i</v>
      </c>
      <c r="BK177" s="223" t="str">
        <f t="shared" ca="1" si="234"/>
        <v>-1.37503141519362-0.569556660862241i</v>
      </c>
      <c r="BL177" s="223" t="str">
        <f t="shared" ca="1" si="235"/>
        <v>-0.109487852512085+1.48429060256211i</v>
      </c>
      <c r="BM177" s="223" t="str">
        <f t="shared" ca="1" si="236"/>
        <v>1.44372009545068-0.361633058076544i</v>
      </c>
      <c r="BN177" s="223" t="str">
        <f t="shared" ca="1" si="237"/>
        <v>-0.796249411867521-1.25741522847568i</v>
      </c>
      <c r="BO177" s="223" t="str">
        <f t="shared" ca="1" si="238"/>
        <v>-0.944182292838288+1.15048945262116i</v>
      </c>
      <c r="BP177" s="223" t="str">
        <f t="shared" ca="1" si="239"/>
        <v>1.38859490161028+0.535640160857872i</v>
      </c>
      <c r="BQ177" s="223" t="str">
        <f t="shared" ca="1" si="240"/>
        <v>0.0730285619459664-1.48653052839221i</v>
      </c>
      <c r="BR177" s="223" t="str">
        <f t="shared" ca="1" si="241"/>
        <v>-1.43441035443034+0.396954805746129i</v>
      </c>
      <c r="BS177" s="223" t="str">
        <f t="shared" ca="1" si="242"/>
        <v>0.826868110901542+1.23749557973999i</v>
      </c>
      <c r="BT177" s="223" t="str">
        <f t="shared" ca="1" si="243"/>
        <v>0.915663498214637-1.17331434012341i</v>
      </c>
      <c r="BU177" s="223" t="str">
        <f t="shared" ca="1" si="244"/>
        <v>-1.40132195038075-0.50140101125047i</v>
      </c>
      <c r="BV177" s="223" t="str">
        <f t="shared" ca="1" si="245"/>
        <v>-0.0365252817057119+1.48787502381693i</v>
      </c>
      <c r="BW177" s="223" t="str">
        <f t="shared" ca="1" si="246"/>
        <v>1.42423657824834-0.432037442684517i</v>
      </c>
      <c r="BX177" s="223" t="str">
        <f t="shared" ca="1" si="247"/>
        <v>-0.856988735504878-1.21683050993951i</v>
      </c>
      <c r="BY177" s="223" t="str">
        <f t="shared" ca="1" si="248"/>
        <v>-0.886593142137685+1.19543246694087i</v>
      </c>
      <c r="BZ177" s="223" t="str">
        <f t="shared" ca="1" si="249"/>
        <v>1.41320489520763+0.466859836421069i</v>
      </c>
      <c r="CA177" s="223" t="str">
        <f t="shared" ca="1" si="250"/>
        <v>6.7827399741605E-14-1.48832327896257i</v>
      </c>
      <c r="CB177" s="223" t="str">
        <f t="shared" ca="1" si="251"/>
        <v>-1.41320489520766+0.466859836420961i</v>
      </c>
      <c r="CC177" s="223" t="str">
        <f t="shared" ca="1" si="252"/>
        <v>0.886593142137593+1.19543246694094i</v>
      </c>
      <c r="CD177" s="223" t="str">
        <f t="shared" ca="1" si="253"/>
        <v>0.85698873550497-1.21683050993945i</v>
      </c>
      <c r="CE177" s="223" t="str">
        <f t="shared" ca="1" si="254"/>
        <v>-1.4242365782483-0.432037442684628i</v>
      </c>
      <c r="CF177" s="223" t="str">
        <f t="shared" ca="1" si="255"/>
        <v>0.0365252817056186+1.48787502381693i</v>
      </c>
      <c r="CG177" s="223" t="str">
        <f t="shared" ca="1" si="256"/>
        <v>1.4013219503808-0.501401011250342i</v>
      </c>
      <c r="CH177" s="223" t="str">
        <f t="shared" ca="1" si="257"/>
        <v>-0.915663498214546-1.17331434012348i</v>
      </c>
      <c r="CI177" s="223" t="str">
        <f t="shared" ca="1" si="258"/>
        <v>-0.826868110901619+1.23749557973994i</v>
      </c>
      <c r="CJ177" s="223" t="str">
        <f t="shared" ca="1" si="259"/>
        <v>1.43441035443031+0.396954805746239i</v>
      </c>
      <c r="CK177" s="223" t="str">
        <f t="shared" ca="1" si="260"/>
        <v>-0.0730285619458521-1.48653052839221i</v>
      </c>
      <c r="CL177" s="223" t="str">
        <f t="shared" ca="1" si="261"/>
        <v>-1.38859490161033+0.535640160857745i</v>
      </c>
      <c r="CM177" s="223" t="str">
        <f t="shared" ca="1" si="262"/>
        <v>0.944182292837857+1.15048945262152i</v>
      </c>
      <c r="CN177" s="223" t="str">
        <f t="shared" ca="1" si="263"/>
        <v>0.796249411868117-1.2574152284753i</v>
      </c>
      <c r="CO177" s="223" t="str">
        <f t="shared" ca="1" si="264"/>
        <v>-1.44372009545083-0.361633058075915i</v>
      </c>
      <c r="CP177" s="223" t="str">
        <f t="shared" ca="1" si="265"/>
        <v>0.109487852512562+1.48429060256208i</v>
      </c>
      <c r="CQ177" s="223" t="str">
        <f t="shared" ca="1" si="266"/>
        <v>1.37503141519349-0.569556660862546i</v>
      </c>
      <c r="CR177" s="223" t="str">
        <f t="shared" ca="1" si="267"/>
        <v>-0.97213234735436-1.12697155329192i</v>
      </c>
      <c r="CS177" s="223" t="str">
        <f t="shared" ca="1" si="268"/>
        <v>-0.765151081961342+1.2765774572956i</v>
      </c>
      <c r="CT177" s="223" t="str">
        <f t="shared" ca="1" si="269"/>
        <v>1.45216019346967+0.326093476175216i</v>
      </c>
      <c r="CU177" s="223" t="str">
        <f t="shared" ca="1" si="270"/>
        <v>-0.145881191689456-1.48115659557427i</v>
      </c>
      <c r="CV177" s="223" t="str">
        <f t="shared" ca="1" si="271"/>
        <v>-1.36063966126846+0.603130081230532i</v>
      </c>
      <c r="CW177" s="223" t="str">
        <f t="shared" ca="1" si="272"/>
        <v>0.999496825694097+1.10277480843975i</v>
      </c>
      <c r="CX177" s="223" t="str">
        <f t="shared" ca="1" si="273"/>
        <v>0.733591853653617-1.2949707235899i</v>
      </c>
      <c r="CY177" s="223" t="str">
        <f t="shared" ca="1" si="274"/>
        <v>-1.45972556448806-0.290357467756445i</v>
      </c>
      <c r="CZ177" s="223" t="str">
        <f t="shared" ca="1" si="275"/>
        <v>0.182186657492841+1.47713039523716i</v>
      </c>
      <c r="DA177" s="223" t="str">
        <f t="shared" ca="1" si="276"/>
        <v>1.34542830888849-0.636340198591428i</v>
      </c>
      <c r="DB177" s="223" t="str">
        <f t="shared" ca="1" si="277"/>
        <v>-1.0262592445207-1.07791379327742i</v>
      </c>
      <c r="DC177" s="223" t="str">
        <f t="shared" ca="1" si="278"/>
        <v>-0.701590737045271+1.31258394794169i</v>
      </c>
      <c r="DD177" s="223" t="str">
        <f t="shared" ca="1" si="279"/>
        <v>1.46641165140876+0.254446558857716i</v>
      </c>
      <c r="DE177" s="223" t="str">
        <f t="shared" ca="1" si="280"/>
        <v>-0.218382380864641-1.47221442678361i</v>
      </c>
      <c r="DF177" s="223" t="str">
        <f t="shared" ca="1" si="281"/>
        <v>-1.32940652080466+0.669167008409686i</v>
      </c>
      <c r="DG177" s="223" t="str">
        <f t="shared" ca="1" si="282"/>
        <v>1.05240348315269+1.05240348315178i</v>
      </c>
      <c r="DH177" s="223" t="str">
        <f t="shared" ca="1" si="283"/>
        <v>0.669167008409828-1.32940652080458i</v>
      </c>
      <c r="DI177" s="223" t="str">
        <f t="shared" ca="1" si="284"/>
        <v>-1.47221442678359-0.218382380864801i</v>
      </c>
      <c r="DJ177" s="223" t="str">
        <f t="shared" ca="1" si="285"/>
        <v>0.254446558857515+1.4664116514088i</v>
      </c>
      <c r="DK177" s="223" t="str">
        <f t="shared" ca="1" si="286"/>
        <v>1.31258394794176-0.701590737045128i</v>
      </c>
      <c r="DL177" s="223" t="str">
        <f t="shared" ca="1" si="287"/>
        <v>-1.07791379327731-1.02625924452082i</v>
      </c>
      <c r="DM177" s="223" t="str">
        <f t="shared" ca="1" si="288"/>
        <v>-0.636340198591612+1.3454283088884i</v>
      </c>
      <c r="DN177" s="223" t="str">
        <f t="shared" ca="1" si="289"/>
        <v>1.47713039523714+0.182186657493002i</v>
      </c>
      <c r="DO177" s="223" t="str">
        <f t="shared" ca="1" si="290"/>
        <v>-0.290357467756287-1.45972556448809i</v>
      </c>
      <c r="DP177" s="223" t="str">
        <f t="shared" ca="1" si="291"/>
        <v>-1.29497072358927+0.733591853654729i</v>
      </c>
      <c r="DQ177" s="223" t="str">
        <f t="shared" ca="1" si="292"/>
        <v>1.10277480843964+0.999496825694218i</v>
      </c>
      <c r="DR177" s="223" t="str">
        <f t="shared" ca="1" si="293"/>
        <v>0.60313008123068-1.3606396612684i</v>
      </c>
      <c r="DS177" s="223" t="str">
        <f t="shared" ca="1" si="294"/>
        <v>-1.48115659557425-0.145881191689659i</v>
      </c>
      <c r="DT177" s="223" t="str">
        <f t="shared" ca="1" si="295"/>
        <v>0.326093476175059+1.45216019346971i</v>
      </c>
      <c r="DU177" s="223" t="str">
        <f t="shared" ca="1" si="296"/>
        <v>1.27657745729568-0.765151081961204i</v>
      </c>
      <c r="DV177" s="223" t="str">
        <f t="shared" ca="1" si="297"/>
        <v>-1.12697155329179-0.972132347354513i</v>
      </c>
      <c r="DW177" s="223" t="str">
        <f t="shared" ca="1" si="298"/>
        <v>-0.569556660862695+1.37503141519343i</v>
      </c>
      <c r="DX177" s="223" t="str">
        <f t="shared" ca="1" si="299"/>
        <v>1.48429060256206+0.109487852512764i</v>
      </c>
      <c r="DY177" s="223" t="str">
        <f t="shared" ca="1" si="300"/>
        <v>-0.361633058077195-1.44372009545051i</v>
      </c>
      <c r="DZ177" s="223" t="str">
        <f t="shared" ca="1" si="301"/>
        <v>-1.25741522847538+0.796249411867981i</v>
      </c>
      <c r="EA177" s="223" t="str">
        <f t="shared" ca="1" si="302"/>
        <v>1.15048945262141+0.944182292837982i</v>
      </c>
      <c r="EB177" s="223" t="str">
        <f t="shared" ca="1" si="303"/>
        <v>0.535640160857936-1.38859490161026i</v>
      </c>
      <c r="EC177" s="223" t="str">
        <f t="shared" ca="1" si="304"/>
        <v>-1.4865305283922-0.073028561946013i</v>
      </c>
      <c r="ED177" s="223" t="str">
        <f t="shared" ca="1" si="305"/>
        <v>0.396954805746043+1.43441035443036i</v>
      </c>
      <c r="EE177" s="223" t="str">
        <f t="shared" ca="1" si="306"/>
        <v>1.23749557974003-0.826868110901485i</v>
      </c>
      <c r="EF177" s="223" t="str">
        <f t="shared" ca="1" si="307"/>
        <v>-1.17331434012338-0.915663498214673i</v>
      </c>
      <c r="EG177" s="223" t="str">
        <f t="shared" ca="1" si="308"/>
        <v>-0.501401011250534+1.40132195038073i</v>
      </c>
      <c r="EH177" s="223" t="str">
        <f t="shared" ca="1" si="309"/>
        <v>1.48787502381696+0.0365252817042997i</v>
      </c>
      <c r="EI177" s="223" t="str">
        <f t="shared" ca="1" si="310"/>
        <v>-0.432037442684473-1.42423657824835i</v>
      </c>
      <c r="EJ177" s="223" t="str">
        <f t="shared" ca="1" si="311"/>
        <v>-1.21683050993957+0.856988735504805i</v>
      </c>
      <c r="EK177" s="223" t="str">
        <f t="shared" ca="1" si="312"/>
        <v>1.19543246694083+0.886593142137739i</v>
      </c>
      <c r="EL177" s="223" t="str">
        <f t="shared" ca="1" si="313"/>
        <v>0.466859836421112-1.41320489520761i</v>
      </c>
      <c r="EM177" s="223" t="str">
        <f t="shared" ca="1" si="314"/>
        <v>-1.48832327896257-1.3565479948321E-13i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-0.0191376805028792-0.0631578082653701i</v>
      </c>
      <c r="G178" s="229" t="str">
        <f t="shared" si="184"/>
        <v>-0.297892574875554+2.20442626016846i</v>
      </c>
      <c r="H178" s="229" t="str">
        <f t="shared" si="180"/>
        <v>0.00213684610887457-0.0109770579464949i</v>
      </c>
      <c r="I178" s="229" t="str">
        <f t="shared" si="317"/>
        <v>-0.00214650539063179+0.0128962533910055i</v>
      </c>
      <c r="J178" s="255" t="str">
        <f ca="1">IMPRODUCT(1/N_FFT2,CO100)</f>
        <v>0.0054842046904791+1.69568178765012E-06i</v>
      </c>
      <c r="K178" s="254" t="str">
        <f t="shared" ca="1" si="318"/>
        <v>-0.0000117937428734456+0.0000707220535464614i</v>
      </c>
      <c r="N178" s="246">
        <f t="shared" ca="1" si="185"/>
        <v>8.4891395139525123</v>
      </c>
      <c r="O178" s="223">
        <f t="shared" ca="1" si="186"/>
        <v>1.4891395139525128</v>
      </c>
      <c r="P178" s="223" t="str">
        <f t="shared" ca="1" si="187"/>
        <v>-0.501675992536024-1.40209047159152i</v>
      </c>
      <c r="Q178" s="223" t="str">
        <f t="shared" ca="1" si="188"/>
        <v>-1.1511204108008+0.944700106834189i</v>
      </c>
      <c r="R178" s="223" t="str">
        <f t="shared" ca="1" si="189"/>
        <v>1.27727756539897+0.765570710609549i</v>
      </c>
      <c r="S178" s="223" t="str">
        <f t="shared" ca="1" si="190"/>
        <v>0.290516707303939-1.46052611575144i</v>
      </c>
      <c r="T178" s="223" t="str">
        <f t="shared" ca="1" si="191"/>
        <v>-1.4730218272622+0.218502147412478i</v>
      </c>
      <c r="U178" s="223" t="str">
        <f t="shared" ca="1" si="192"/>
        <v>0.701975507555893+1.31330380293608i</v>
      </c>
      <c r="V178" s="223" t="str">
        <f t="shared" ca="1" si="193"/>
        <v>1.00004497561131-1.10337959867369i</v>
      </c>
      <c r="W178" s="223" t="str">
        <f t="shared" ca="1" si="194"/>
        <v>-1.37578551799451-0.569869020469886i</v>
      </c>
      <c r="X178" s="223" t="str">
        <f t="shared" ca="1" si="195"/>
        <v>-0.0730686126987439+1.48734578019135i</v>
      </c>
      <c r="Y178" s="223" t="str">
        <f t="shared" ca="1" si="196"/>
        <v>1.42501766643382-0.43227438319457i</v>
      </c>
      <c r="Z178" s="223" t="str">
        <f t="shared" ca="1" si="197"/>
        <v>-0.887079372753734-1.19608807303207i</v>
      </c>
      <c r="AA178" s="223" t="str">
        <f t="shared" ca="1" si="198"/>
        <v>-0.827321586765247+1.23817425433053i</v>
      </c>
      <c r="AB178" s="223" t="str">
        <f t="shared" ca="1" si="199"/>
        <v>1.44451186890085+0.361831387001305i</v>
      </c>
      <c r="AC178" s="223" t="str">
        <f t="shared" ca="1" si="200"/>
        <v>-0.145961196709341-1.4819689001696i</v>
      </c>
      <c r="AD178" s="223" t="str">
        <f t="shared" ca="1" si="201"/>
        <v>-1.34616617658012+0.636689184018685i</v>
      </c>
      <c r="AE178" s="223" t="str">
        <f t="shared" ca="1" si="202"/>
        <v>1.05298064844868+1.05298064844864i</v>
      </c>
      <c r="AF178" s="223" t="str">
        <f t="shared" ca="1" si="203"/>
        <v>0.636689184018648-1.34616617658014i</v>
      </c>
      <c r="AG178" s="223" t="str">
        <f t="shared" ca="1" si="204"/>
        <v>-1.48196890016959-0.145961196709442i</v>
      </c>
      <c r="AH178" s="223" t="str">
        <f t="shared" ca="1" si="205"/>
        <v>0.361831387001202+1.44451186890088i</v>
      </c>
      <c r="AI178" s="223" t="str">
        <f t="shared" ca="1" si="206"/>
        <v>1.2381742543305-0.82732158676529i</v>
      </c>
      <c r="AJ178" s="223" t="str">
        <f t="shared" ca="1" si="207"/>
        <v>-1.1960880730321-0.887079372753697i</v>
      </c>
      <c r="AK178" s="223" t="str">
        <f t="shared" ca="1" si="208"/>
        <v>-0.432274383194519+1.42501766643383i</v>
      </c>
      <c r="AL178" s="223" t="str">
        <f t="shared" ca="1" si="209"/>
        <v>1.48734578019135-0.0730686126986426i</v>
      </c>
      <c r="AM178" s="223" t="str">
        <f t="shared" ca="1" si="210"/>
        <v>-0.569869020469798-1.37578551799454i</v>
      </c>
      <c r="AN178" s="223" t="str">
        <f t="shared" ca="1" si="211"/>
        <v>-1.10337959867366+1.00004497561134i</v>
      </c>
      <c r="AO178" s="223" t="str">
        <f t="shared" ca="1" si="212"/>
        <v>1.3133038029361+0.701975507555852i</v>
      </c>
      <c r="AP178" s="223" t="str">
        <f t="shared" ca="1" si="213"/>
        <v>0.218502147412429-1.4730218272622i</v>
      </c>
      <c r="AQ178" s="223" t="str">
        <f t="shared" ca="1" si="214"/>
        <v>-1.46052611575146+0.290516707303865i</v>
      </c>
      <c r="AR178" s="223" t="str">
        <f t="shared" ca="1" si="215"/>
        <v>-1.46052611575146+0.290516707303865i</v>
      </c>
      <c r="AS178" s="223" t="str">
        <f t="shared" ca="1" si="216"/>
        <v>0.944700106834199-1.15112041080079i</v>
      </c>
      <c r="AT178" s="223" t="str">
        <f t="shared" ca="1" si="217"/>
        <v>-1.40209047159152-0.501675992536003i</v>
      </c>
      <c r="AU178" s="223" t="str">
        <f t="shared" ca="1" si="218"/>
        <v>4.6702006947592E-14+1.48913951395251i</v>
      </c>
      <c r="AV178" s="223" t="str">
        <f t="shared" ca="1" si="219"/>
        <v>1.40209047159154-0.501675992535951i</v>
      </c>
      <c r="AW178" s="223" t="str">
        <f t="shared" ca="1" si="220"/>
        <v>-0.944700106834148-1.15112041080083i</v>
      </c>
      <c r="AX178" s="223" t="str">
        <f t="shared" ca="1" si="221"/>
        <v>-0.765570710609552+1.27727756539897i</v>
      </c>
      <c r="AY178" s="223" t="str">
        <f t="shared" ca="1" si="222"/>
        <v>1.46052611575145+0.290516707303918i</v>
      </c>
      <c r="AZ178" s="223" t="str">
        <f t="shared" ca="1" si="223"/>
        <v>-0.218502147412521-1.47302182726219i</v>
      </c>
      <c r="BA178" s="223" t="str">
        <f t="shared" ca="1" si="224"/>
        <v>-1.31330380293613+0.701975507555796i</v>
      </c>
      <c r="BB178" s="223" t="str">
        <f t="shared" ca="1" si="225"/>
        <v>1.10337959867363+1.00004497561137i</v>
      </c>
      <c r="BC178" s="223" t="str">
        <f t="shared" ca="1" si="226"/>
        <v>0.569869020469838-1.37578551799453i</v>
      </c>
      <c r="BD178" s="223" t="str">
        <f t="shared" ca="1" si="227"/>
        <v>-1.48734578019135-0.0730686126986973i</v>
      </c>
      <c r="BE178" s="223" t="str">
        <f t="shared" ca="1" si="228"/>
        <v>0.432274383194609+1.4250176664338i</v>
      </c>
      <c r="BF178" s="223" t="str">
        <f t="shared" ca="1" si="229"/>
        <v>1.19608807303205-0.887079372753764i</v>
      </c>
      <c r="BG178" s="223" t="str">
        <f t="shared" ca="1" si="230"/>
        <v>-1.23817425433048-0.827321586765327i</v>
      </c>
      <c r="BH178" s="223" t="str">
        <f t="shared" ca="1" si="231"/>
        <v>-0.361831387001254+1.44451186890087i</v>
      </c>
      <c r="BI178" s="223" t="str">
        <f t="shared" ca="1" si="232"/>
        <v>1.4819689001696-0.145961196709387i</v>
      </c>
      <c r="BJ178" s="223" t="str">
        <f t="shared" ca="1" si="233"/>
        <v>-0.636689184018723-1.3461661765801i</v>
      </c>
      <c r="BK178" s="223" t="str">
        <f t="shared" ca="1" si="234"/>
        <v>-1.05298064844871+1.05298064844861i</v>
      </c>
      <c r="BL178" s="223" t="str">
        <f t="shared" ca="1" si="235"/>
        <v>1.3461661765801+0.63668918401873i</v>
      </c>
      <c r="BM178" s="223" t="str">
        <f t="shared" ca="1" si="236"/>
        <v>0.145961196709395-1.4819689001696i</v>
      </c>
      <c r="BN178" s="223" t="str">
        <f t="shared" ca="1" si="237"/>
        <v>-1.44451186890087+0.361831387001247i</v>
      </c>
      <c r="BO178" s="223" t="str">
        <f t="shared" ca="1" si="238"/>
        <v>0.82732158676532+1.23817425433048i</v>
      </c>
      <c r="BP178" s="223" t="str">
        <f t="shared" ca="1" si="239"/>
        <v>0.887079372753531-1.19608807303222i</v>
      </c>
      <c r="BQ178" s="223" t="str">
        <f t="shared" ca="1" si="240"/>
        <v>-1.42501766643376-0.432274383194759i</v>
      </c>
      <c r="BR178" s="223" t="str">
        <f t="shared" ca="1" si="241"/>
        <v>0.0730686126980975+1.48734578019138i</v>
      </c>
      <c r="BS178" s="223" t="str">
        <f t="shared" ca="1" si="242"/>
        <v>1.37578551799436-0.569869020470242i</v>
      </c>
      <c r="BT178" s="223" t="str">
        <f t="shared" ca="1" si="243"/>
        <v>-1.00004497561138-1.10337959867362i</v>
      </c>
      <c r="BU178" s="223" t="str">
        <f t="shared" ca="1" si="244"/>
        <v>-0.701975507556195+1.31330380293592i</v>
      </c>
      <c r="BV178" s="223" t="str">
        <f t="shared" ca="1" si="245"/>
        <v>1.4730218272623+0.218502147411796i</v>
      </c>
      <c r="BW178" s="223" t="str">
        <f t="shared" ca="1" si="246"/>
        <v>-0.290516707304201-1.46052611575139i</v>
      </c>
      <c r="BX178" s="223" t="str">
        <f t="shared" ca="1" si="247"/>
        <v>-1.27727756539905+0.76557071060942i</v>
      </c>
      <c r="BY178" s="223" t="str">
        <f t="shared" ca="1" si="248"/>
        <v>1.15112041080044+0.944700106834629i</v>
      </c>
      <c r="BZ178" s="223" t="str">
        <f t="shared" ca="1" si="249"/>
        <v>0.501675992535541-1.40209047159169i</v>
      </c>
      <c r="CA178" s="223" t="str">
        <f t="shared" ca="1" si="250"/>
        <v>-1.48913951395251+9.34040138951841E-14i</v>
      </c>
      <c r="CB178" s="223" t="str">
        <f t="shared" ca="1" si="251"/>
        <v>0.501675992535717+1.40209047159163i</v>
      </c>
      <c r="CC178" s="223" t="str">
        <f t="shared" ca="1" si="252"/>
        <v>1.15112041080127-0.944700106833612i</v>
      </c>
      <c r="CD178" s="223" t="str">
        <f t="shared" ca="1" si="253"/>
        <v>-1.27727756539913-0.765570710609277i</v>
      </c>
      <c r="CE178" s="223" t="str">
        <f t="shared" ca="1" si="254"/>
        <v>-0.290516707304039+1.46052611575143i</v>
      </c>
      <c r="CF178" s="223" t="str">
        <f t="shared" ca="1" si="255"/>
        <v>1.47302182726227-0.218502147412003i</v>
      </c>
      <c r="CG178" s="223" t="str">
        <f t="shared" ca="1" si="256"/>
        <v>-0.701975507556378-1.31330380293582i</v>
      </c>
      <c r="CH178" s="223" t="str">
        <f t="shared" ca="1" si="257"/>
        <v>-1.00004497561123+1.10337959867376i</v>
      </c>
      <c r="CI178" s="223" t="str">
        <f t="shared" ca="1" si="258"/>
        <v>1.37578551799443+0.569869020470069i</v>
      </c>
      <c r="CJ178" s="223" t="str">
        <f t="shared" ca="1" si="259"/>
        <v>0.0730686126993903-1.48734578019132i</v>
      </c>
      <c r="CK178" s="223" t="str">
        <f t="shared" ca="1" si="260"/>
        <v>-1.4250176664337+0.432274383194938i</v>
      </c>
      <c r="CL178" s="223" t="str">
        <f t="shared" ca="1" si="261"/>
        <v>0.887079372753682+1.19608807303211i</v>
      </c>
      <c r="CM178" s="223" t="str">
        <f t="shared" ca="1" si="262"/>
        <v>0.827321586765676-1.23817425433024i</v>
      </c>
      <c r="CN178" s="223" t="str">
        <f t="shared" ca="1" si="263"/>
        <v>-1.44451186890103-0.361831387000614i</v>
      </c>
      <c r="CO178" s="223" t="str">
        <f t="shared" ca="1" si="264"/>
        <v>0.145961196709602+1.48196890016958i</v>
      </c>
      <c r="CP178" s="223" t="str">
        <f t="shared" ca="1" si="265"/>
        <v>1.3461661765802-0.636689184018517i</v>
      </c>
      <c r="CQ178" s="223" t="str">
        <f t="shared" ca="1" si="266"/>
        <v>-1.05298064844823-1.0529806484491i</v>
      </c>
      <c r="CR178" s="223" t="str">
        <f t="shared" ca="1" si="267"/>
        <v>-0.636689184018286+1.34616617658031i</v>
      </c>
      <c r="CS178" s="223" t="str">
        <f t="shared" ca="1" si="268"/>
        <v>1.4819689001696+0.145961196709349i</v>
      </c>
      <c r="CT178" s="223" t="str">
        <f t="shared" ca="1" si="269"/>
        <v>-0.361831387000861-1.44451186890097i</v>
      </c>
      <c r="CU178" s="223" t="str">
        <f t="shared" ca="1" si="270"/>
        <v>-1.23817425433012+0.827321586765851i</v>
      </c>
      <c r="CV178" s="223" t="str">
        <f t="shared" ca="1" si="271"/>
        <v>1.19608807303223+0.887079372753511i</v>
      </c>
      <c r="CW178" s="223" t="str">
        <f t="shared" ca="1" si="272"/>
        <v>0.432274383194734-1.42501766643377i</v>
      </c>
      <c r="CX178" s="223" t="str">
        <f t="shared" ca="1" si="273"/>
        <v>-1.48734578019138+0.0730686126981229i</v>
      </c>
      <c r="CY178" s="223" t="str">
        <f t="shared" ca="1" si="274"/>
        <v>0.569869020470305+1.37578551799434i</v>
      </c>
      <c r="CZ178" s="223" t="str">
        <f t="shared" ca="1" si="275"/>
        <v>1.10337959867359-1.00004497561142i</v>
      </c>
      <c r="DA178" s="223" t="str">
        <f t="shared" ca="1" si="276"/>
        <v>-1.31330380293594-0.701975507556153i</v>
      </c>
      <c r="DB178" s="223" t="str">
        <f t="shared" ca="1" si="277"/>
        <v>-0.218502147413215+1.47302182726209i</v>
      </c>
      <c r="DC178" s="223" t="str">
        <f t="shared" ca="1" si="278"/>
        <v>1.46052611575138-0.290516707304247i</v>
      </c>
      <c r="DD178" s="223" t="str">
        <f t="shared" ca="1" si="279"/>
        <v>-0.765570710609458-1.27727756539902i</v>
      </c>
      <c r="DE178" s="223" t="str">
        <f t="shared" ca="1" si="280"/>
        <v>-0.944700106834594+1.15112041080047i</v>
      </c>
      <c r="DF178" s="223" t="str">
        <f t="shared" ca="1" si="281"/>
        <v>1.4020904715917+0.501675992535516i</v>
      </c>
      <c r="DG178" s="223" t="str">
        <f t="shared" ca="1" si="282"/>
        <v>-1.61267966126222E-13-1.48913951395251i</v>
      </c>
      <c r="DH178" s="223" t="str">
        <f t="shared" ca="1" si="283"/>
        <v>-1.4020904715916+0.501675992535781i</v>
      </c>
      <c r="DI178" s="223" t="str">
        <f t="shared" ca="1" si="284"/>
        <v>0.944700106833664+1.15112041080123i</v>
      </c>
      <c r="DJ178" s="223" t="str">
        <f t="shared" ca="1" si="285"/>
        <v>0.765570710609218-1.27727756539917i</v>
      </c>
      <c r="DK178" s="223" t="str">
        <f t="shared" ca="1" si="286"/>
        <v>-1.46052611575144-0.290516707303972i</v>
      </c>
      <c r="DL178" s="223" t="str">
        <f t="shared" ca="1" si="287"/>
        <v>0.218502147412028+1.47302182726226i</v>
      </c>
      <c r="DM178" s="223" t="str">
        <f t="shared" ca="1" si="288"/>
        <v>1.31330380293581-0.7019755075564i</v>
      </c>
      <c r="DN178" s="223" t="str">
        <f t="shared" ca="1" si="289"/>
        <v>-1.10337959867378-1.00004497561121i</v>
      </c>
      <c r="DO178" s="223" t="str">
        <f t="shared" ca="1" si="290"/>
        <v>-0.569869020470045+1.37578551799444i</v>
      </c>
      <c r="DP178" s="223" t="str">
        <f t="shared" ca="1" si="291"/>
        <v>1.48734578019132+0.0730686126993649i</v>
      </c>
      <c r="DQ178" s="223" t="str">
        <f t="shared" ca="1" si="292"/>
        <v>-0.432274383195002-1.42501766643369i</v>
      </c>
      <c r="DR178" s="223" t="str">
        <f t="shared" ca="1" si="293"/>
        <v>-1.19608807303207+0.887079372753735i</v>
      </c>
      <c r="DS178" s="223" t="str">
        <f t="shared" ca="1" si="294"/>
        <v>1.23817425433028+0.827321586765619i</v>
      </c>
      <c r="DT178" s="223" t="str">
        <f t="shared" ca="1" si="295"/>
        <v>0.361831387000588-1.44451186890103i</v>
      </c>
      <c r="DU178" s="223" t="str">
        <f t="shared" ca="1" si="296"/>
        <v>-1.48196890016957+0.145961196709628i</v>
      </c>
      <c r="DV178" s="223" t="str">
        <f t="shared" ca="1" si="297"/>
        <v>0.636689184018539+1.34616617658019i</v>
      </c>
      <c r="DW178" s="223" t="str">
        <f t="shared" ca="1" si="298"/>
        <v>1.05298064844908-1.05298064844824i</v>
      </c>
      <c r="DX178" s="223" t="str">
        <f t="shared" ca="1" si="299"/>
        <v>-1.34616617658032-0.636689184018262i</v>
      </c>
      <c r="DY178" s="223" t="str">
        <f t="shared" ca="1" si="300"/>
        <v>-0.145961196709281+1.48196890016961i</v>
      </c>
      <c r="DZ178" s="223" t="str">
        <f t="shared" ca="1" si="301"/>
        <v>1.44451186890095-0.361831387000926i</v>
      </c>
      <c r="EA178" s="223" t="str">
        <f t="shared" ca="1" si="302"/>
        <v>-0.827321586765908-1.23817425433009i</v>
      </c>
      <c r="EB178" s="223" t="str">
        <f t="shared" ca="1" si="303"/>
        <v>-0.887079372753457+1.19608807303227i</v>
      </c>
      <c r="EC178" s="223" t="str">
        <f t="shared" ca="1" si="304"/>
        <v>1.42501766643379+0.43227438319467i</v>
      </c>
      <c r="ED178" s="223" t="str">
        <f t="shared" ca="1" si="305"/>
        <v>-0.0730686126981907-1.48734578019137i</v>
      </c>
      <c r="EE178" s="223" t="str">
        <f t="shared" ca="1" si="306"/>
        <v>-1.37578551799433+0.569869020470328i</v>
      </c>
      <c r="EF178" s="223" t="str">
        <f t="shared" ca="1" si="307"/>
        <v>1.00004497561144+1.10337959867357i</v>
      </c>
      <c r="EG178" s="223" t="str">
        <f t="shared" ca="1" si="308"/>
        <v>0.701975507556131-1.31330380293595i</v>
      </c>
      <c r="EH178" s="223" t="str">
        <f t="shared" ca="1" si="309"/>
        <v>-1.47302182726209-0.218502147413191i</v>
      </c>
      <c r="EI178" s="223" t="str">
        <f t="shared" ca="1" si="310"/>
        <v>0.290516707304314+1.46052611575137i</v>
      </c>
      <c r="EJ178" s="223" t="str">
        <f t="shared" ca="1" si="311"/>
        <v>1.27727756539899-0.765570710609516i</v>
      </c>
      <c r="EK178" s="223" t="str">
        <f t="shared" ca="1" si="312"/>
        <v>-1.15112041080051-0.944700106834542i</v>
      </c>
      <c r="EL178" s="223" t="str">
        <f t="shared" ca="1" si="313"/>
        <v>-0.501675992535453+1.40209047159172i</v>
      </c>
      <c r="EM178" s="223" t="str">
        <f t="shared" ca="1" si="314"/>
        <v>1.48913951395251-1.86808027790368E-13i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-0.0190493952352291-0.0621471760509638i</v>
      </c>
      <c r="G179" s="229" t="str">
        <f t="shared" si="184"/>
        <v>-0.28291100035609+2.17457146802274i</v>
      </c>
      <c r="H179" s="229" t="str">
        <f t="shared" si="180"/>
        <v>0.00213312707762173-0.0108380216616624i</v>
      </c>
      <c r="I179" s="229" t="str">
        <f t="shared" si="317"/>
        <v>-0.00213046466617914+0.0126692630130269i</v>
      </c>
      <c r="J179" s="255" t="str">
        <f ca="1">IMPRODUCT(1/N_FFT2,CP100)</f>
        <v>0.0125389744618544+0.000179929928587498i</v>
      </c>
      <c r="K179" s="254" t="str">
        <f t="shared" ca="1" si="318"/>
        <v>-0.0000289934216302936+0.000158476231015617i</v>
      </c>
      <c r="N179" s="246">
        <f t="shared" ca="1" si="185"/>
        <v>8.4898447881927925</v>
      </c>
      <c r="O179" s="223">
        <f t="shared" ca="1" si="186"/>
        <v>1.4898447881927928</v>
      </c>
      <c r="P179" s="223" t="str">
        <f t="shared" ca="1" si="187"/>
        <v>-0.536187744478107-1.39001445876534i</v>
      </c>
      <c r="Q179" s="223" t="str">
        <f t="shared" ca="1" si="188"/>
        <v>-1.10390217241567+1.00051860884303i</v>
      </c>
      <c r="R179" s="223" t="str">
        <f t="shared" ca="1" si="189"/>
        <v>1.33076556982329+0.669851096198349i</v>
      </c>
      <c r="S179" s="223" t="str">
        <f t="shared" ca="1" si="190"/>
        <v>0.14603032567356-1.48267077832164i</v>
      </c>
      <c r="T179" s="223" t="str">
        <f t="shared" ca="1" si="191"/>
        <v>-1.43587674861029+0.397360611668502i</v>
      </c>
      <c r="U179" s="223" t="str">
        <f t="shared" ca="1" si="192"/>
        <v>0.88749950412812+1.19665455461364i</v>
      </c>
      <c r="V179" s="223" t="str">
        <f t="shared" ca="1" si="193"/>
        <v>0.797063415684282-1.25870068097341i</v>
      </c>
      <c r="W179" s="223" t="str">
        <f t="shared" ca="1" si="194"/>
        <v>-1.46121783834496-0.290654299482588i</v>
      </c>
      <c r="X179" s="223" t="str">
        <f t="shared" ca="1" si="195"/>
        <v>0.254706678949196+1.46791076043604i</v>
      </c>
      <c r="Y179" s="223" t="str">
        <f t="shared" ca="1" si="196"/>
        <v>1.27788249929276-0.765933294031878i</v>
      </c>
      <c r="Z179" s="223" t="str">
        <f t="shared" ca="1" si="197"/>
        <v>-1.17451381648995-0.916599578758059i</v>
      </c>
      <c r="AA179" s="223" t="str">
        <f t="shared" ca="1" si="198"/>
        <v>-0.432479113499795+1.42569257180209i</v>
      </c>
      <c r="AB179" s="223" t="str">
        <f t="shared" ca="1" si="199"/>
        <v>1.48580798919715-0.109599781674705i</v>
      </c>
      <c r="AC179" s="223" t="str">
        <f t="shared" ca="1" si="200"/>
        <v>-0.636990727612381-1.34680373694205i</v>
      </c>
      <c r="AD179" s="223" t="str">
        <f t="shared" ca="1" si="201"/>
        <v>-1.02730838682409+1.07901574189912i</v>
      </c>
      <c r="AE179" s="223" t="str">
        <f t="shared" ca="1" si="202"/>
        <v>1.37643710642993+0.570138917236867i</v>
      </c>
      <c r="AF179" s="223" t="str">
        <f t="shared" ca="1" si="203"/>
        <v>0.0365626214106489-1.48939607479703i</v>
      </c>
      <c r="AG179" s="223" t="str">
        <f t="shared" ca="1" si="204"/>
        <v>-1.40275451836678+0.501913592271417i</v>
      </c>
      <c r="AH179" s="223" t="str">
        <f t="shared" ca="1" si="205"/>
        <v>0.973126155863803+1.12812365354112i</v>
      </c>
      <c r="AI179" s="223" t="str">
        <f t="shared" ca="1" si="206"/>
        <v>0.702307971531313-1.31392579928579i</v>
      </c>
      <c r="AJ179" s="223" t="str">
        <f t="shared" ca="1" si="207"/>
        <v>-1.4786404620099-0.182372906464656i</v>
      </c>
      <c r="AK179" s="223" t="str">
        <f t="shared" ca="1" si="208"/>
        <v>0.362002754663006+1.44519600695602i</v>
      </c>
      <c r="AL179" s="223" t="str">
        <f t="shared" ca="1" si="209"/>
        <v>1.21807447277943-0.857864832982645i</v>
      </c>
      <c r="AM179" s="223" t="str">
        <f t="shared" ca="1" si="210"/>
        <v>-1.23876066842962-0.827713416139323i</v>
      </c>
      <c r="AN179" s="223" t="str">
        <f t="shared" ca="1" si="211"/>
        <v>-0.326426840734237+1.45364473326652i</v>
      </c>
      <c r="AO179" s="223" t="str">
        <f t="shared" ca="1" si="212"/>
        <v>1.47371946797377-0.218605632636354i</v>
      </c>
      <c r="AP179" s="223" t="str">
        <f t="shared" ca="1" si="213"/>
        <v>-0.734341802803235-1.29629456897764i</v>
      </c>
      <c r="AQ179" s="223" t="str">
        <f t="shared" ca="1" si="214"/>
        <v>-0.945147528075731+1.15166559516101i</v>
      </c>
      <c r="AR179" s="223" t="str">
        <f t="shared" ca="1" si="215"/>
        <v>-0.945147528075731+1.15166559516101i</v>
      </c>
      <c r="AS179" s="223" t="str">
        <f t="shared" ca="1" si="216"/>
        <v>-0.0731032188654203-1.48805020489792i</v>
      </c>
      <c r="AT179" s="223" t="str">
        <f t="shared" ca="1" si="217"/>
        <v>-1.36203063984989+0.603746659630775i</v>
      </c>
      <c r="AU179" s="223" t="str">
        <f t="shared" ca="1" si="218"/>
        <v>1.05347935264655+1.05347935264657i</v>
      </c>
      <c r="AV179" s="223" t="str">
        <f t="shared" ca="1" si="219"/>
        <v>0.603746659630687-1.36203063984993i</v>
      </c>
      <c r="AW179" s="223" t="str">
        <f t="shared" ca="1" si="220"/>
        <v>-1.48805020489792-0.0731032188654724i</v>
      </c>
      <c r="AX179" s="223" t="str">
        <f t="shared" ca="1" si="221"/>
        <v>0.467337106084574+1.41464961109871i</v>
      </c>
      <c r="AY179" s="223" t="str">
        <f t="shared" ca="1" si="222"/>
        <v>1.15166559516104-0.94514752807569i</v>
      </c>
      <c r="AZ179" s="223" t="str">
        <f t="shared" ca="1" si="223"/>
        <v>-1.29629456897768-0.734341802803162i</v>
      </c>
      <c r="BA179" s="223" t="str">
        <f t="shared" ca="1" si="224"/>
        <v>-0.218605632636396+1.47371946797376i</v>
      </c>
      <c r="BB179" s="223" t="str">
        <f t="shared" ca="1" si="225"/>
        <v>1.4536447332665-0.326426840734339i</v>
      </c>
      <c r="BC179" s="223" t="str">
        <f t="shared" ca="1" si="226"/>
        <v>-0.827713416139289-1.23876066842964i</v>
      </c>
      <c r="BD179" s="223" t="str">
        <f t="shared" ca="1" si="227"/>
        <v>-0.857864832982559+1.21807447277949i</v>
      </c>
      <c r="BE179" s="223" t="str">
        <f t="shared" ca="1" si="228"/>
        <v>1.44519600695601+0.362002754663056i</v>
      </c>
      <c r="BF179" s="223" t="str">
        <f t="shared" ca="1" si="229"/>
        <v>-0.182372906464751-1.47864046200989i</v>
      </c>
      <c r="BG179" s="223" t="str">
        <f t="shared" ca="1" si="230"/>
        <v>-1.31392579928581+0.702307971531267i</v>
      </c>
      <c r="BH179" s="223" t="str">
        <f t="shared" ca="1" si="231"/>
        <v>1.12812365354118+0.97312615586373i</v>
      </c>
      <c r="BI179" s="223" t="str">
        <f t="shared" ca="1" si="232"/>
        <v>0.501913592271476-1.40275451836676i</v>
      </c>
      <c r="BJ179" s="223" t="str">
        <f t="shared" ca="1" si="233"/>
        <v>-1.48939607479703+0.0365626214107554i</v>
      </c>
      <c r="BK179" s="223" t="str">
        <f t="shared" ca="1" si="234"/>
        <v>0.570138917236829+1.37643710642995i</v>
      </c>
      <c r="BL179" s="223" t="str">
        <f t="shared" ca="1" si="235"/>
        <v>1.07901574189905-1.02730838682417i</v>
      </c>
      <c r="BM179" s="223" t="str">
        <f t="shared" ca="1" si="236"/>
        <v>-1.34680373694203-0.636990727612422i</v>
      </c>
      <c r="BN179" s="223" t="str">
        <f t="shared" ca="1" si="237"/>
        <v>-0.109599781674609+1.48580798919716i</v>
      </c>
      <c r="BO179" s="223" t="str">
        <f t="shared" ca="1" si="238"/>
        <v>1.42569257180228-0.432479113499178i</v>
      </c>
      <c r="BP179" s="223" t="str">
        <f t="shared" ca="1" si="239"/>
        <v>-0.916599578758246-1.1745138164898i</v>
      </c>
      <c r="BQ179" s="223" t="str">
        <f t="shared" ca="1" si="240"/>
        <v>-0.765933294032309+1.2778824992925i</v>
      </c>
      <c r="BR179" s="223" t="str">
        <f t="shared" ca="1" si="241"/>
        <v>1.4679107604361+0.254706678948798i</v>
      </c>
      <c r="BS179" s="223" t="str">
        <f t="shared" ca="1" si="242"/>
        <v>-0.290654299482256-1.46121783834502i</v>
      </c>
      <c r="BT179" s="223" t="str">
        <f t="shared" ca="1" si="243"/>
        <v>-1.25870068097312+0.797063415684746i</v>
      </c>
      <c r="BU179" s="223" t="str">
        <f t="shared" ca="1" si="244"/>
        <v>1.19665455461352+0.887499504128276i</v>
      </c>
      <c r="BV179" s="223" t="str">
        <f t="shared" ca="1" si="245"/>
        <v>0.397360611667908-1.43587674861046i</v>
      </c>
      <c r="BW179" s="223" t="str">
        <f t="shared" ca="1" si="246"/>
        <v>-1.48267077832165+0.146030325673508i</v>
      </c>
      <c r="BX179" s="223" t="str">
        <f t="shared" ca="1" si="247"/>
        <v>0.669851096197704+1.33076556982361i</v>
      </c>
      <c r="BY179" s="223" t="str">
        <f t="shared" ca="1" si="248"/>
        <v>1.00051860884296-1.10390217241573i</v>
      </c>
      <c r="BZ179" s="223" t="str">
        <f t="shared" ca="1" si="249"/>
        <v>-1.39001445876513-0.536187744478646i</v>
      </c>
      <c r="CA179" s="223" t="str">
        <f t="shared" ca="1" si="250"/>
        <v>2.54793241826741E-13+1.48984478819279i</v>
      </c>
      <c r="CB179" s="223" t="str">
        <f t="shared" ca="1" si="251"/>
        <v>1.39001445876549-0.536187744477719i</v>
      </c>
      <c r="CC179" s="223" t="str">
        <f t="shared" ca="1" si="252"/>
        <v>-1.00051860884332-1.1039021724154i</v>
      </c>
      <c r="CD179" s="223" t="str">
        <f t="shared" ca="1" si="253"/>
        <v>-0.66985109619861+1.33076556982315i</v>
      </c>
      <c r="CE179" s="223" t="str">
        <f t="shared" ca="1" si="254"/>
        <v>1.48267077832169+0.146030325673022i</v>
      </c>
      <c r="CF179" s="223" t="str">
        <f t="shared" ca="1" si="255"/>
        <v>-0.397360611668399-1.43587674861032i</v>
      </c>
      <c r="CG179" s="223" t="str">
        <f t="shared" ca="1" si="256"/>
        <v>-1.19665455461323+0.88749950412867i</v>
      </c>
      <c r="CH179" s="223" t="str">
        <f t="shared" ca="1" si="257"/>
        <v>1.25870068097339+0.797063415684315i</v>
      </c>
      <c r="CI179" s="223" t="str">
        <f t="shared" ca="1" si="258"/>
        <v>0.29065429948323-1.46121783834483i</v>
      </c>
      <c r="CJ179" s="223" t="str">
        <f t="shared" ca="1" si="259"/>
        <v>-1.46791076043602+0.2547066789493i</v>
      </c>
      <c r="CK179" s="223" t="str">
        <f t="shared" ca="1" si="260"/>
        <v>0.765933294031439+1.27788249929302i</v>
      </c>
      <c r="CL179" s="223" t="str">
        <f t="shared" ca="1" si="261"/>
        <v>0.916599578757862-1.1745138164901i</v>
      </c>
      <c r="CM179" s="223" t="str">
        <f t="shared" ca="1" si="262"/>
        <v>-1.425692571802-0.432479113500109i</v>
      </c>
      <c r="CN179" s="223" t="str">
        <f t="shared" ca="1" si="263"/>
        <v>0.109599781675096+1.48580798919712i</v>
      </c>
      <c r="CO179" s="223" t="str">
        <f t="shared" ca="1" si="264"/>
        <v>1.34680373694213-0.636990727612214i</v>
      </c>
      <c r="CP179" s="223" t="str">
        <f t="shared" ca="1" si="265"/>
        <v>-1.07901574189949-1.02730838682371i</v>
      </c>
      <c r="CQ179" s="223" t="str">
        <f t="shared" ca="1" si="266"/>
        <v>-0.570138917236906+1.37643710642991i</v>
      </c>
      <c r="CR179" s="223" t="str">
        <f t="shared" ca="1" si="267"/>
        <v>1.48939607479701+0.0365626214114523i</v>
      </c>
      <c r="CS179" s="223" t="str">
        <f t="shared" ca="1" si="268"/>
        <v>-0.501913592271518-1.40275451836675i</v>
      </c>
      <c r="CT179" s="223" t="str">
        <f t="shared" ca="1" si="269"/>
        <v>-1.12812365354155+0.973126155863298i</v>
      </c>
      <c r="CU179" s="223" t="str">
        <f t="shared" ca="1" si="270"/>
        <v>1.3139257992859+0.702307971531098i</v>
      </c>
      <c r="CV179" s="223" t="str">
        <f t="shared" ca="1" si="271"/>
        <v>0.182372906465128-1.47864046200985i</v>
      </c>
      <c r="CW179" s="223" t="str">
        <f t="shared" ca="1" si="272"/>
        <v>-1.44519600695592+0.362002754663387i</v>
      </c>
      <c r="CX179" s="223" t="str">
        <f t="shared" ca="1" si="273"/>
        <v>0.857864832982369+1.21807447277962i</v>
      </c>
      <c r="CY179" s="223" t="str">
        <f t="shared" ca="1" si="274"/>
        <v>0.827713416138882-1.23876066842991i</v>
      </c>
      <c r="CZ179" s="223" t="str">
        <f t="shared" ca="1" si="275"/>
        <v>-1.45364473326648-0.326426840734421i</v>
      </c>
      <c r="DA179" s="223" t="str">
        <f t="shared" ca="1" si="276"/>
        <v>0.218605632637025+1.47371946797367i</v>
      </c>
      <c r="DB179" s="223" t="str">
        <f t="shared" ca="1" si="277"/>
        <v>1.29629456897766-0.734341802803199i</v>
      </c>
      <c r="DC179" s="223" t="str">
        <f t="shared" ca="1" si="278"/>
        <v>-1.15166559516059-0.945147528076246i</v>
      </c>
      <c r="DD179" s="223" t="str">
        <f t="shared" ca="1" si="279"/>
        <v>-0.467337106084392+1.41464961109877i</v>
      </c>
      <c r="DE179" s="223" t="str">
        <f t="shared" ca="1" si="280"/>
        <v>1.48805020489794-0.0731032188649452i</v>
      </c>
      <c r="DF179" s="223" t="str">
        <f t="shared" ca="1" si="281"/>
        <v>-0.603746659630998-1.36203063984979i</v>
      </c>
      <c r="DG179" s="223" t="str">
        <f t="shared" ca="1" si="282"/>
        <v>-1.05347935264681+1.05347935264631i</v>
      </c>
      <c r="DH179" s="223" t="str">
        <f t="shared" ca="1" si="283"/>
        <v>1.36203063985009+0.603746659630339i</v>
      </c>
      <c r="DI179" s="223" t="str">
        <f t="shared" ca="1" si="284"/>
        <v>0.0731032188656619-1.48805020489791i</v>
      </c>
      <c r="DJ179" s="223" t="str">
        <f t="shared" ca="1" si="285"/>
        <v>-1.41464961109854+0.467337106085078i</v>
      </c>
      <c r="DK179" s="223" t="str">
        <f t="shared" ca="1" si="286"/>
        <v>0.945147528075658+1.15166559516107i</v>
      </c>
      <c r="DL179" s="223" t="str">
        <f t="shared" ca="1" si="287"/>
        <v>0.73434180280386-1.29629456897728i</v>
      </c>
      <c r="DM179" s="223" t="str">
        <f t="shared" ca="1" si="288"/>
        <v>-1.47371946797377-0.218605632636311i</v>
      </c>
      <c r="DN179" s="223" t="str">
        <f t="shared" ca="1" si="289"/>
        <v>0.326426840733721+1.45364473326664i</v>
      </c>
      <c r="DO179" s="223" t="str">
        <f t="shared" ca="1" si="290"/>
        <v>1.23876066842951-0.827713416139482i</v>
      </c>
      <c r="DP179" s="223" t="str">
        <f t="shared" ca="1" si="291"/>
        <v>-1.21807447277921-0.857864832982956i</v>
      </c>
      <c r="DQ179" s="223" t="str">
        <f t="shared" ca="1" si="292"/>
        <v>-0.362002754662687+1.4451960069561i</v>
      </c>
      <c r="DR179" s="223" t="str">
        <f t="shared" ca="1" si="293"/>
        <v>1.47864046200993-0.182372906464415i</v>
      </c>
      <c r="DS179" s="223" t="str">
        <f t="shared" ca="1" si="294"/>
        <v>-0.702307971531772-1.31392579928554i</v>
      </c>
      <c r="DT179" s="223" t="str">
        <f t="shared" ca="1" si="295"/>
        <v>-0.973126155863873+1.12812365354106i</v>
      </c>
      <c r="DU179" s="223" t="str">
        <f t="shared" ca="1" si="296"/>
        <v>1.40275451836701+0.501913592270798i</v>
      </c>
      <c r="DV179" s="223" t="str">
        <f t="shared" ca="1" si="297"/>
        <v>-0.0365626214106927-1.48939607479703i</v>
      </c>
      <c r="DW179" s="223" t="str">
        <f t="shared" ca="1" si="298"/>
        <v>-1.37643710643019+0.570138917236243i</v>
      </c>
      <c r="DX179" s="223" t="str">
        <f t="shared" ca="1" si="299"/>
        <v>1.02730838682423+1.07901574189899i</v>
      </c>
      <c r="DY179" s="223" t="str">
        <f t="shared" ca="1" si="300"/>
        <v>0.636990727612862-1.34680373694182i</v>
      </c>
      <c r="DZ179" s="223" t="str">
        <f t="shared" ca="1" si="301"/>
        <v>-1.48580798919718-0.109599781674376i</v>
      </c>
      <c r="EA179" s="223" t="str">
        <f t="shared" ca="1" si="302"/>
        <v>0.432479113499422+1.4256925718022i</v>
      </c>
      <c r="EB179" s="223" t="str">
        <f t="shared" ca="1" si="303"/>
        <v>1.17451381648963-0.916599578758464i</v>
      </c>
      <c r="EC179" s="223" t="str">
        <f t="shared" ca="1" si="304"/>
        <v>-1.27788249929263-0.76593329403209i</v>
      </c>
      <c r="ED179" s="223" t="str">
        <f t="shared" ca="1" si="305"/>
        <v>-0.254706678948548+1.46791076043615i</v>
      </c>
      <c r="EE179" s="223" t="str">
        <f t="shared" ca="1" si="306"/>
        <v>1.46121783834498-0.290654299482485i</v>
      </c>
      <c r="EF179" s="223" t="str">
        <f t="shared" ca="1" si="307"/>
        <v>-0.79706341568496-1.25870068097298i</v>
      </c>
      <c r="EG179" s="223" t="str">
        <f t="shared" ca="1" si="308"/>
        <v>-0.887499504128089+1.19665455461366i</v>
      </c>
      <c r="EH179" s="223" t="str">
        <f t="shared" ca="1" si="309"/>
        <v>1.43587674861013+0.397360611669091i</v>
      </c>
      <c r="EI179" s="223" t="str">
        <f t="shared" ca="1" si="310"/>
        <v>-0.146030325673741-1.48267077832162i</v>
      </c>
      <c r="EJ179" s="223" t="str">
        <f t="shared" ca="1" si="311"/>
        <v>-1.3307655698235+0.669851096197932i</v>
      </c>
      <c r="EK179" s="223" t="str">
        <f t="shared" ca="1" si="312"/>
        <v>1.10390217241592+1.00051860884276i</v>
      </c>
      <c r="EL179" s="223" t="str">
        <f t="shared" ca="1" si="313"/>
        <v>0.536187744478409-1.39001445876523i</v>
      </c>
      <c r="EM179" s="223" t="str">
        <f t="shared" ca="1" si="314"/>
        <v>-1.48984478819279+5.0958648365348E-13i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-0.0189600124344452-0.0611615266191298i</v>
      </c>
      <c r="G180" s="229" t="str">
        <f t="shared" si="184"/>
        <v>-0.268642019546978+2.14531085594105i</v>
      </c>
      <c r="H180" s="229" t="str">
        <f t="shared" si="180"/>
        <v>0.00212954945706922-0.010702459216388i</v>
      </c>
      <c r="I180" s="229" t="str">
        <f t="shared" si="317"/>
        <v>-0.00211611900556334+0.0124508656877131i</v>
      </c>
      <c r="J180" s="255" t="str">
        <f ca="1">IMPRODUCT(1/N_FFT2,CQ100)</f>
        <v>0.00620404451653488-1.62785733824438E-06i</v>
      </c>
      <c r="K180" s="254" t="str">
        <f t="shared" ca="1" si="318"/>
        <v>-0.0000131082282797232+0.0000772491697358206i</v>
      </c>
      <c r="N180" s="246">
        <f t="shared" ca="1" si="185"/>
        <v>8.4904598637026201</v>
      </c>
      <c r="O180" s="223">
        <f t="shared" ca="1" si="186"/>
        <v>1.4904598637026198</v>
      </c>
      <c r="P180" s="223" t="str">
        <f t="shared" ca="1" si="187"/>
        <v>-0.570374296444121-1.37700536210441i</v>
      </c>
      <c r="Q180" s="223" t="str">
        <f t="shared" ca="1" si="188"/>
        <v>-1.0539142767105+1.0539142767105i</v>
      </c>
      <c r="R180" s="223" t="str">
        <f t="shared" ca="1" si="189"/>
        <v>1.37700536210441+0.570374296444126i</v>
      </c>
      <c r="S180" s="223" t="str">
        <f t="shared" ca="1" si="190"/>
        <v>4.42789150888921E-15-1.49045986370262i</v>
      </c>
      <c r="T180" s="223" t="str">
        <f t="shared" ca="1" si="191"/>
        <v>-1.37700536210441+0.570374296444118i</v>
      </c>
      <c r="U180" s="223" t="str">
        <f t="shared" ca="1" si="192"/>
        <v>1.05391427671047+1.05391427671053i</v>
      </c>
      <c r="V180" s="223" t="str">
        <f t="shared" ca="1" si="193"/>
        <v>0.570374296444185-1.37700536210439i</v>
      </c>
      <c r="W180" s="223" t="str">
        <f t="shared" ca="1" si="194"/>
        <v>-1.49045986370262+4.93911655824952E-14i</v>
      </c>
      <c r="X180" s="223" t="str">
        <f t="shared" ca="1" si="195"/>
        <v>0.570374296444142+1.3770053621044i</v>
      </c>
      <c r="Y180" s="223" t="str">
        <f t="shared" ca="1" si="196"/>
        <v>1.05391427671051-1.05391427671049i</v>
      </c>
      <c r="Z180" s="223" t="str">
        <f t="shared" ca="1" si="197"/>
        <v>-1.3770053621044-0.570374296444161i</v>
      </c>
      <c r="AA180" s="223" t="str">
        <f t="shared" ca="1" si="198"/>
        <v>-7.28544174133112E-14+1.49045986370262i</v>
      </c>
      <c r="AB180" s="223" t="str">
        <f t="shared" ca="1" si="199"/>
        <v>1.37700536210439-0.570374296444163i</v>
      </c>
      <c r="AC180" s="223" t="str">
        <f t="shared" ca="1" si="200"/>
        <v>-1.05391427671051-1.05391427671049i</v>
      </c>
      <c r="AD180" s="223" t="str">
        <f t="shared" ca="1" si="201"/>
        <v>-0.570374296444139+1.37700536210441i</v>
      </c>
      <c r="AE180" s="223" t="str">
        <f t="shared" ca="1" si="202"/>
        <v>1.49045986370262+4.94826289084334E-14i</v>
      </c>
      <c r="AF180" s="223" t="str">
        <f t="shared" ca="1" si="203"/>
        <v>-0.57037429644419-1.37700536210438i</v>
      </c>
      <c r="AG180" s="223" t="str">
        <f t="shared" ca="1" si="204"/>
        <v>-1.05391427671047+1.05391427671053i</v>
      </c>
      <c r="AH180" s="223" t="str">
        <f t="shared" ca="1" si="205"/>
        <v>1.37700536210442+0.570374296444112i</v>
      </c>
      <c r="AI180" s="223" t="str">
        <f t="shared" ca="1" si="206"/>
        <v>2.08156632580762E-14-1.49045986370262i</v>
      </c>
      <c r="AJ180" s="223" t="str">
        <f t="shared" ca="1" si="207"/>
        <v>-1.37700536210443+0.570374296444075i</v>
      </c>
      <c r="AK180" s="223" t="str">
        <f t="shared" ca="1" si="208"/>
        <v>1.05391427671055+1.05391427671045i</v>
      </c>
      <c r="AL180" s="223" t="str">
        <f t="shared" ca="1" si="209"/>
        <v>0.570374296444092-1.37700536210442i</v>
      </c>
      <c r="AM180" s="223" t="str">
        <f t="shared" ca="1" si="210"/>
        <v>-1.49045986370262+2.55612524680156E-15i</v>
      </c>
      <c r="AN180" s="223" t="str">
        <f t="shared" ca="1" si="211"/>
        <v>0.570374296444096+1.37700536210442i</v>
      </c>
      <c r="AO180" s="223" t="str">
        <f t="shared" ca="1" si="212"/>
        <v>1.05391427671054-1.05391427671046i</v>
      </c>
      <c r="AP180" s="223" t="str">
        <f t="shared" ca="1" si="213"/>
        <v>-1.37700536210443-0.570374296444069i</v>
      </c>
      <c r="AQ180" s="223" t="str">
        <f t="shared" ca="1" si="214"/>
        <v>2.59279137516794E-14+1.49045986370262i</v>
      </c>
      <c r="AR180" s="223" t="str">
        <f t="shared" ca="1" si="215"/>
        <v>2.59279137516794E-14+1.49045986370262i</v>
      </c>
      <c r="AS180" s="223" t="str">
        <f t="shared" ca="1" si="216"/>
        <v>-1.05391427671047-1.05391427671053i</v>
      </c>
      <c r="AT180" s="223" t="str">
        <f t="shared" ca="1" si="217"/>
        <v>-0.570374296444185+1.37700536210439i</v>
      </c>
      <c r="AU180" s="223" t="str">
        <f t="shared" ca="1" si="218"/>
        <v>1.49045986370262-4.92997022565572E-14i</v>
      </c>
      <c r="AV180" s="223" t="str">
        <f t="shared" ca="1" si="219"/>
        <v>-0.57037429644415-1.3770053621044i</v>
      </c>
      <c r="AW180" s="223" t="str">
        <f t="shared" ca="1" si="220"/>
        <v>-1.0539142767105+1.0539142767105i</v>
      </c>
      <c r="AX180" s="223" t="str">
        <f t="shared" ca="1" si="221"/>
        <v>1.3770053621044+0.570374296444154i</v>
      </c>
      <c r="AY180" s="223" t="str">
        <f t="shared" ca="1" si="222"/>
        <v>6.50031150210303E-14-1.49045986370262i</v>
      </c>
      <c r="AZ180" s="223" t="str">
        <f t="shared" ca="1" si="223"/>
        <v>-1.37700536210439+0.57037429644417i</v>
      </c>
      <c r="BA180" s="223" t="str">
        <f t="shared" ca="1" si="224"/>
        <v>1.05391427671051+1.05391427671049i</v>
      </c>
      <c r="BB180" s="223" t="str">
        <f t="shared" ca="1" si="225"/>
        <v>0.570374296444132-1.37700536210441i</v>
      </c>
      <c r="BC180" s="223" t="str">
        <f t="shared" ca="1" si="226"/>
        <v>-1.49045986370262-4.16313265161525E-14i</v>
      </c>
      <c r="BD180" s="223" t="str">
        <f t="shared" ca="1" si="227"/>
        <v>0.570374296444056+1.37700536210444i</v>
      </c>
      <c r="BE180" s="223" t="str">
        <f t="shared" ca="1" si="228"/>
        <v>1.05391427671047-1.05391427671053i</v>
      </c>
      <c r="BF180" s="223" t="str">
        <f t="shared" ca="1" si="229"/>
        <v>-1.37700536210442-0.570374296444111i</v>
      </c>
      <c r="BG180" s="223" t="str">
        <f t="shared" ca="1" si="230"/>
        <v>-1.82595380112747E-14+1.49045986370262i</v>
      </c>
      <c r="BH180" s="223" t="str">
        <f t="shared" ca="1" si="231"/>
        <v>1.37700536210443-0.570374296444077i</v>
      </c>
      <c r="BI180" s="223" t="str">
        <f t="shared" ca="1" si="232"/>
        <v>-1.05391427671044-1.05391427671056i</v>
      </c>
      <c r="BJ180" s="223" t="str">
        <f t="shared" ca="1" si="233"/>
        <v>-0.570374296444089+1.37700536210443i</v>
      </c>
      <c r="BK180" s="223" t="str">
        <f t="shared" ca="1" si="234"/>
        <v>1.49045986370262-5.11225049360312E-15i</v>
      </c>
      <c r="BL180" s="223" t="str">
        <f t="shared" ca="1" si="235"/>
        <v>-0.570374296444099-1.37700536210442i</v>
      </c>
      <c r="BM180" s="223" t="str">
        <f t="shared" ca="1" si="236"/>
        <v>-1.05391427671054+1.05391427671046i</v>
      </c>
      <c r="BN180" s="223" t="str">
        <f t="shared" ca="1" si="237"/>
        <v>1.37700536210461+0.570374296443656i</v>
      </c>
      <c r="BO180" s="223" t="str">
        <f t="shared" ca="1" si="238"/>
        <v>4.16310841221791E-13-1.49045986370262i</v>
      </c>
      <c r="BP180" s="223" t="str">
        <f t="shared" ca="1" si="239"/>
        <v>-1.37700536210436+0.570374296444257i</v>
      </c>
      <c r="BQ180" s="223" t="str">
        <f t="shared" ca="1" si="240"/>
        <v>1.053914276711+1.05391427671i</v>
      </c>
      <c r="BR180" s="223" t="str">
        <f t="shared" ca="1" si="241"/>
        <v>0.57037429644432-1.37700536210433i</v>
      </c>
      <c r="BS180" s="223" t="str">
        <f t="shared" ca="1" si="242"/>
        <v>-1.49045986370262+3.48385747650206E-13i</v>
      </c>
      <c r="BT180" s="223" t="str">
        <f t="shared" ca="1" si="243"/>
        <v>0.570374296443594+1.37700536210463i</v>
      </c>
      <c r="BU180" s="223" t="str">
        <f t="shared" ca="1" si="244"/>
        <v>1.05391427671051-1.05391427671049i</v>
      </c>
      <c r="BV180" s="223" t="str">
        <f t="shared" ca="1" si="245"/>
        <v>-1.37700536210462-0.570374296443613i</v>
      </c>
      <c r="BW180" s="223" t="str">
        <f t="shared" ca="1" si="246"/>
        <v>-3.69567264212036E-13+1.49045986370262i</v>
      </c>
      <c r="BX180" s="223" t="str">
        <f t="shared" ca="1" si="247"/>
        <v>1.37700536210434-0.5703742964443i</v>
      </c>
      <c r="BY180" s="223" t="str">
        <f t="shared" ca="1" si="248"/>
        <v>-1.05391427670998-1.05391427671101i</v>
      </c>
      <c r="BZ180" s="223" t="str">
        <f t="shared" ca="1" si="249"/>
        <v>-0.570374296444276+1.37700536210435i</v>
      </c>
      <c r="CA180" s="223" t="str">
        <f t="shared" ca="1" si="250"/>
        <v>1.49045986370262-3.95129324659963E-13i</v>
      </c>
      <c r="CB180" s="223" t="str">
        <f t="shared" ca="1" si="251"/>
        <v>-0.570374296443637-1.37700536210461i</v>
      </c>
      <c r="CC180" s="223" t="str">
        <f t="shared" ca="1" si="252"/>
        <v>-1.05391427671046+1.05391427671054i</v>
      </c>
      <c r="CD180" s="223" t="str">
        <f t="shared" ca="1" si="253"/>
        <v>1.37700536210465+0.57037429644355i</v>
      </c>
      <c r="CE180" s="223" t="str">
        <f t="shared" ca="1" si="254"/>
        <v>3.01642978620362E-13-1.49045986370262i</v>
      </c>
      <c r="CF180" s="223" t="str">
        <f t="shared" ca="1" si="255"/>
        <v>-1.37700536210431+0.570374296444363i</v>
      </c>
      <c r="CG180" s="223" t="str">
        <f t="shared" ca="1" si="256"/>
        <v>1.05391427671003+1.05391427671097i</v>
      </c>
      <c r="CH180" s="223" t="str">
        <f t="shared" ca="1" si="257"/>
        <v>0.570374296444214-1.37700536210437i</v>
      </c>
      <c r="CI180" s="223" t="str">
        <f t="shared" ca="1" si="258"/>
        <v>-1.49045986370262+4.63053610251636E-13i</v>
      </c>
      <c r="CJ180" s="223" t="str">
        <f t="shared" ca="1" si="259"/>
        <v>0.5703742964437+1.37700536210459i</v>
      </c>
      <c r="CK180" s="223" t="str">
        <f t="shared" ca="1" si="260"/>
        <v>1.05391427671043-1.05391427671057i</v>
      </c>
      <c r="CL180" s="223" t="str">
        <f t="shared" ca="1" si="261"/>
        <v>-1.37700536210467-0.570374296443507i</v>
      </c>
      <c r="CM180" s="223" t="str">
        <f t="shared" ca="1" si="262"/>
        <v>-2.54899401610606E-13+1.49045986370262i</v>
      </c>
      <c r="CN180" s="223" t="str">
        <f t="shared" ca="1" si="263"/>
        <v>1.3770053621043-0.570374296444406i</v>
      </c>
      <c r="CO180" s="223" t="str">
        <f t="shared" ca="1" si="264"/>
        <v>-1.05391427671007-1.05391427671093i</v>
      </c>
      <c r="CP180" s="223" t="str">
        <f t="shared" ca="1" si="265"/>
        <v>-0.57037429644417+1.37700536210439i</v>
      </c>
      <c r="CQ180" s="223" t="str">
        <f t="shared" ca="1" si="266"/>
        <v>1.49045986370262-5.09797187261391E-13i</v>
      </c>
      <c r="CR180" s="223" t="str">
        <f t="shared" ca="1" si="267"/>
        <v>-0.570374296443743-1.37700536210457i</v>
      </c>
      <c r="CS180" s="223" t="str">
        <f t="shared" ca="1" si="268"/>
        <v>-1.05391427671039+1.05391427671061i</v>
      </c>
      <c r="CT180" s="223" t="str">
        <f t="shared" ca="1" si="269"/>
        <v>1.37700536210469+0.570374296443464i</v>
      </c>
      <c r="CU180" s="223" t="str">
        <f t="shared" ca="1" si="270"/>
        <v>2.08155824600851E-13-1.49045986370262i</v>
      </c>
      <c r="CV180" s="223" t="str">
        <f t="shared" ca="1" si="271"/>
        <v>-1.37700536210428+0.570374296444449i</v>
      </c>
      <c r="CW180" s="223" t="str">
        <f t="shared" ca="1" si="272"/>
        <v>1.0539142767101+1.0539142767109i</v>
      </c>
      <c r="CX180" s="223" t="str">
        <f t="shared" ca="1" si="273"/>
        <v>0.570374296444127-1.37700536210441i</v>
      </c>
      <c r="CY180" s="223" t="str">
        <f t="shared" ca="1" si="274"/>
        <v>-1.49045986370262+5.56540764271146E-13i</v>
      </c>
      <c r="CZ180" s="223" t="str">
        <f t="shared" ca="1" si="275"/>
        <v>0.570374296443786+1.37700536210455i</v>
      </c>
      <c r="DA180" s="223" t="str">
        <f t="shared" ca="1" si="276"/>
        <v>1.05391427671036-1.05391427671064i</v>
      </c>
      <c r="DB180" s="223" t="str">
        <f t="shared" ca="1" si="277"/>
        <v>-1.37700536210414-0.57037429644479i</v>
      </c>
      <c r="DC180" s="223" t="str">
        <f t="shared" ca="1" si="278"/>
        <v>-1.61412247591096E-13+1.49045986370262i</v>
      </c>
      <c r="DD180" s="223" t="str">
        <f t="shared" ca="1" si="279"/>
        <v>1.37700536210426-0.570374296444492i</v>
      </c>
      <c r="DE180" s="223" t="str">
        <f t="shared" ca="1" si="280"/>
        <v>-1.05391427671013-1.05391427671087i</v>
      </c>
      <c r="DF180" s="223" t="str">
        <f t="shared" ca="1" si="281"/>
        <v>-0.570374296444084+1.37700536210443i</v>
      </c>
      <c r="DG180" s="223" t="str">
        <f t="shared" ca="1" si="282"/>
        <v>1.49045986370262-6.03284341280902E-13i</v>
      </c>
      <c r="DH180" s="223" t="str">
        <f t="shared" ca="1" si="283"/>
        <v>-0.570374296443829-1.37700536210453i</v>
      </c>
      <c r="DI180" s="223" t="str">
        <f t="shared" ca="1" si="284"/>
        <v>-1.05391427671033+1.05391427671067i</v>
      </c>
      <c r="DJ180" s="223" t="str">
        <f t="shared" ca="1" si="285"/>
        <v>1.37700536210415+0.570374296444747i</v>
      </c>
      <c r="DK180" s="223" t="str">
        <f t="shared" ca="1" si="286"/>
        <v>1.1466867058134E-13-1.49045986370262i</v>
      </c>
      <c r="DL180" s="223" t="str">
        <f t="shared" ca="1" si="287"/>
        <v>-1.37700536210424+0.570374296444536i</v>
      </c>
      <c r="DM180" s="223" t="str">
        <f t="shared" ca="1" si="288"/>
        <v>1.05391427671017+1.05391427671083i</v>
      </c>
      <c r="DN180" s="223" t="str">
        <f t="shared" ca="1" si="289"/>
        <v>0.570374296444041-1.37700536210445i</v>
      </c>
      <c r="DO180" s="223" t="str">
        <f t="shared" ca="1" si="290"/>
        <v>-1.49045986370262+6.50027918290658E-13i</v>
      </c>
      <c r="DP180" s="223" t="str">
        <f t="shared" ca="1" si="291"/>
        <v>0.570374296443872+1.37700536210452i</v>
      </c>
      <c r="DQ180" s="223" t="str">
        <f t="shared" ca="1" si="292"/>
        <v>1.05391427671029-1.05391427671071i</v>
      </c>
      <c r="DR180" s="223" t="str">
        <f t="shared" ca="1" si="293"/>
        <v>-1.37700536210417-0.570374296444704i</v>
      </c>
      <c r="DS180" s="223" t="str">
        <f t="shared" ca="1" si="294"/>
        <v>-6.79250935715843E-14+1.49045986370262i</v>
      </c>
      <c r="DT180" s="223" t="str">
        <f t="shared" ca="1" si="295"/>
        <v>1.37700536210422-0.570374296444579i</v>
      </c>
      <c r="DU180" s="223" t="str">
        <f t="shared" ca="1" si="296"/>
        <v>-1.0539142767102-1.0539142767108i</v>
      </c>
      <c r="DV180" s="223" t="str">
        <f t="shared" ca="1" si="297"/>
        <v>-0.570374296443998+1.37700536210446i</v>
      </c>
      <c r="DW180" s="223" t="str">
        <f t="shared" ca="1" si="298"/>
        <v>1.49045986370262-6.96771495300414E-13i</v>
      </c>
      <c r="DX180" s="223" t="str">
        <f t="shared" ca="1" si="299"/>
        <v>-0.570374296443916-1.3770053621045i</v>
      </c>
      <c r="DY180" s="223" t="str">
        <f t="shared" ca="1" si="300"/>
        <v>-1.05391427671026+1.05391427671074i</v>
      </c>
      <c r="DZ180" s="223" t="str">
        <f t="shared" ca="1" si="301"/>
        <v>1.37700536210419+0.570374296444661i</v>
      </c>
      <c r="EA180" s="223" t="str">
        <f t="shared" ca="1" si="302"/>
        <v>2.11815165618288E-14-1.49045986370262i</v>
      </c>
      <c r="EB180" s="223" t="str">
        <f t="shared" ca="1" si="303"/>
        <v>-1.37700536210421+0.570374296444622i</v>
      </c>
      <c r="EC180" s="223" t="str">
        <f t="shared" ca="1" si="304"/>
        <v>1.05391427671023+1.05391427671077i</v>
      </c>
      <c r="ED180" s="223" t="str">
        <f t="shared" ca="1" si="305"/>
        <v>0.570374296443954-1.37700536210448i</v>
      </c>
      <c r="EE180" s="223" t="str">
        <f t="shared" ca="1" si="306"/>
        <v>-1.49045986370262-7.39134528424071E-13i</v>
      </c>
      <c r="EF180" s="223" t="str">
        <f t="shared" ca="1" si="307"/>
        <v>0.570374296443959+1.37700536210448i</v>
      </c>
      <c r="EG180" s="223" t="str">
        <f t="shared" ca="1" si="308"/>
        <v>1.05391427671023-1.05391427671077i</v>
      </c>
      <c r="EH180" s="223" t="str">
        <f t="shared" ca="1" si="309"/>
        <v>-1.37700536210421-0.570374296444618i</v>
      </c>
      <c r="EI180" s="223" t="str">
        <f t="shared" ca="1" si="310"/>
        <v>2.55620604479268E-14+1.49045986370262i</v>
      </c>
      <c r="EJ180" s="223" t="str">
        <f t="shared" ca="1" si="311"/>
        <v>1.37700536210419-0.570374296444665i</v>
      </c>
      <c r="EK180" s="223" t="str">
        <f t="shared" ca="1" si="312"/>
        <v>-1.05391427671026-1.05391427671074i</v>
      </c>
      <c r="EL180" s="223" t="str">
        <f t="shared" ca="1" si="313"/>
        <v>-0.570374296443911+1.3770053621045i</v>
      </c>
      <c r="EM180" s="223" t="str">
        <f t="shared" ca="1" si="314"/>
        <v>1.49045986370262+6.92390951414315E-13i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-0.0188696055286584-0.0601999838933819i</v>
      </c>
      <c r="G181" s="229" t="str">
        <f t="shared" si="184"/>
        <v>-0.255050380806905+2.11663543229866i</v>
      </c>
      <c r="H181" s="229" t="str">
        <f t="shared" si="180"/>
        <v>0.00212610629656949-0.0105702420732275i</v>
      </c>
      <c r="I181" s="229" t="str">
        <f t="shared" si="317"/>
        <v>-0.00210328497691964+0.0122405752160325i</v>
      </c>
      <c r="J181" s="255" t="str">
        <f ca="1">IMPRODUCT(1/N_FFT2,CR100)</f>
        <v>-0.000490515405952457-0.000179930644492955i</v>
      </c>
      <c r="K181" s="254" t="str">
        <f t="shared" ca="1" si="318"/>
        <v>3.23414827187266E-06-5.62574529973427E-06i</v>
      </c>
      <c r="N181" s="246">
        <f t="shared" ca="1" si="185"/>
        <v>8.491000620329654</v>
      </c>
      <c r="O181" s="223">
        <f t="shared" ca="1" si="186"/>
        <v>1.4910006203296542</v>
      </c>
      <c r="P181" s="223" t="str">
        <f t="shared" ca="1" si="187"/>
        <v>-0.604215050564643-1.36308731286539i</v>
      </c>
      <c r="Q181" s="223" t="str">
        <f t="shared" ca="1" si="188"/>
        <v>-1.00129481826484+1.1047585875382i</v>
      </c>
      <c r="R181" s="223" t="str">
        <f t="shared" ca="1" si="189"/>
        <v>1.4157471062847+0.467699669520837i</v>
      </c>
      <c r="S181" s="223" t="str">
        <f t="shared" ca="1" si="190"/>
        <v>-0.146143617034307-1.48382104481084i</v>
      </c>
      <c r="T181" s="223" t="str">
        <f t="shared" ca="1" si="191"/>
        <v>-1.29730024348385+0.734911510373967i</v>
      </c>
      <c r="U181" s="223" t="str">
        <f t="shared" ca="1" si="192"/>
        <v>1.19758292769105+0.888188032528218i</v>
      </c>
      <c r="V181" s="223" t="str">
        <f t="shared" ca="1" si="193"/>
        <v>0.326680084988945-1.4547724811444i</v>
      </c>
      <c r="W181" s="223" t="str">
        <f t="shared" ca="1" si="194"/>
        <v>-1.46235146149142+0.290879791146319i</v>
      </c>
      <c r="X181" s="223" t="str">
        <f t="shared" ca="1" si="195"/>
        <v>0.858530370594879+1.21901946358113i</v>
      </c>
      <c r="Y181" s="223" t="str">
        <f t="shared" ca="1" si="196"/>
        <v>0.766527510505283-1.27887388958489i</v>
      </c>
      <c r="Z181" s="223" t="str">
        <f t="shared" ca="1" si="197"/>
        <v>-1.47978760175116-0.182514392657007i</v>
      </c>
      <c r="AA181" s="223" t="str">
        <f t="shared" ca="1" si="198"/>
        <v>0.432814633858607+1.42679863419519i</v>
      </c>
      <c r="AB181" s="223" t="str">
        <f t="shared" ca="1" si="199"/>
        <v>1.12899885986025-0.973881114026585i</v>
      </c>
      <c r="AC181" s="223" t="str">
        <f t="shared" ca="1" si="200"/>
        <v>-1.34784859681844-0.637484909529618i</v>
      </c>
      <c r="AD181" s="223" t="str">
        <f t="shared" ca="1" si="201"/>
        <v>-0.0365909869512639+1.49055155881886i</v>
      </c>
      <c r="AE181" s="223" t="str">
        <f t="shared" ca="1" si="202"/>
        <v>1.37750495608417-0.57058123504629i</v>
      </c>
      <c r="AF181" s="223" t="str">
        <f t="shared" ca="1" si="203"/>
        <v>-1.07985284995253-1.02810537994547i</v>
      </c>
      <c r="AG181" s="223" t="str">
        <f t="shared" ca="1" si="204"/>
        <v>-0.502302980390621+1.40384278525557i</v>
      </c>
      <c r="AH181" s="223" t="str">
        <f t="shared" ca="1" si="205"/>
        <v>1.48696068955677-0.109684809961341i</v>
      </c>
      <c r="AI181" s="223" t="str">
        <f t="shared" ca="1" si="206"/>
        <v>-0.702852827028912-1.31494515222532i</v>
      </c>
      <c r="AJ181" s="223" t="str">
        <f t="shared" ca="1" si="207"/>
        <v>-0.917310683202125+1.17542501262593i</v>
      </c>
      <c r="AK181" s="223" t="str">
        <f t="shared" ca="1" si="208"/>
        <v>1.44631720025222+0.362283598963587i</v>
      </c>
      <c r="AL181" s="223" t="str">
        <f t="shared" ca="1" si="209"/>
        <v>-0.254904282194344-1.46904957599885i</v>
      </c>
      <c r="AM181" s="223" t="str">
        <f t="shared" ca="1" si="210"/>
        <v>-1.23972170772834+0.828355562068935i</v>
      </c>
      <c r="AN181" s="223" t="str">
        <f t="shared" ca="1" si="211"/>
        <v>1.25967718987505+0.79768178312652i</v>
      </c>
      <c r="AO181" s="223" t="str">
        <f t="shared" ca="1" si="212"/>
        <v>0.218775228434159-1.47486278997302i</v>
      </c>
      <c r="AP181" s="223" t="str">
        <f t="shared" ca="1" si="213"/>
        <v>-1.43699071195986+0.39766888684497i</v>
      </c>
      <c r="AQ181" s="223" t="str">
        <f t="shared" ca="1" si="214"/>
        <v>0.945880780220902+1.1525590654852i</v>
      </c>
      <c r="AR181" s="223" t="str">
        <f t="shared" ca="1" si="215"/>
        <v>0.945880780220902+1.1525590654852i</v>
      </c>
      <c r="AS181" s="223" t="str">
        <f t="shared" ca="1" si="216"/>
        <v>-1.48920464478435-0.0731599328603618i</v>
      </c>
      <c r="AT181" s="223" t="str">
        <f t="shared" ca="1" si="217"/>
        <v>0.536603722727199+1.39109284182571i</v>
      </c>
      <c r="AU181" s="223" t="str">
        <f t="shared" ca="1" si="218"/>
        <v>1.05429664938846-1.05429664938843i</v>
      </c>
      <c r="AV181" s="223" t="str">
        <f t="shared" ca="1" si="219"/>
        <v>-1.39109284182569-0.536603722727244i</v>
      </c>
      <c r="AW181" s="223" t="str">
        <f t="shared" ca="1" si="220"/>
        <v>0.0731599328603149+1.48920464478435i</v>
      </c>
      <c r="AX181" s="223" t="str">
        <f t="shared" ca="1" si="221"/>
        <v>1.33179798717603-0.670370771422273i</v>
      </c>
      <c r="AY181" s="223" t="str">
        <f t="shared" ca="1" si="222"/>
        <v>-1.15255906548517-0.945880780220937i</v>
      </c>
      <c r="AZ181" s="223" t="str">
        <f t="shared" ca="1" si="223"/>
        <v>-0.397668886844862+1.43699071195989i</v>
      </c>
      <c r="BA181" s="223" t="str">
        <f t="shared" ca="1" si="224"/>
        <v>1.474862789973-0.218775228434269i</v>
      </c>
      <c r="BB181" s="223" t="str">
        <f t="shared" ca="1" si="225"/>
        <v>-0.797681783126489-1.25967718987507i</v>
      </c>
      <c r="BC181" s="223" t="str">
        <f t="shared" ca="1" si="226"/>
        <v>-0.828355562068965+1.23972170772832i</v>
      </c>
      <c r="BD181" s="223" t="str">
        <f t="shared" ca="1" si="227"/>
        <v>1.46904957599884+0.25490428219438i</v>
      </c>
      <c r="BE181" s="223" t="str">
        <f t="shared" ca="1" si="228"/>
        <v>-0.362283598963551-1.44631720025222i</v>
      </c>
      <c r="BF181" s="223" t="str">
        <f t="shared" ca="1" si="229"/>
        <v>-1.17542501262594+0.917310683202104i</v>
      </c>
      <c r="BG181" s="223" t="str">
        <f t="shared" ca="1" si="230"/>
        <v>1.3149451522253+0.702852827028954i</v>
      </c>
      <c r="BH181" s="223" t="str">
        <f t="shared" ca="1" si="231"/>
        <v>0.109684809961388-1.48696068955677i</v>
      </c>
      <c r="BI181" s="223" t="str">
        <f t="shared" ca="1" si="232"/>
        <v>-1.40384278525558+0.502302980390577i</v>
      </c>
      <c r="BJ181" s="223" t="str">
        <f t="shared" ca="1" si="233"/>
        <v>1.02810537994543+1.07985284995256i</v>
      </c>
      <c r="BK181" s="223" t="str">
        <f t="shared" ca="1" si="234"/>
        <v>0.570581235046192-1.37750495608421i</v>
      </c>
      <c r="BL181" s="223" t="str">
        <f t="shared" ca="1" si="235"/>
        <v>-1.49055155881886+0.0365909869513704i</v>
      </c>
      <c r="BM181" s="223" t="str">
        <f t="shared" ca="1" si="236"/>
        <v>0.637484909529718+1.34784859681839i</v>
      </c>
      <c r="BN181" s="223" t="str">
        <f t="shared" ca="1" si="237"/>
        <v>0.973881114026948-1.12899885985994i</v>
      </c>
      <c r="BO181" s="223" t="str">
        <f t="shared" ca="1" si="238"/>
        <v>-1.42679863419513-0.432814633858784i</v>
      </c>
      <c r="BP181" s="223" t="str">
        <f t="shared" ca="1" si="239"/>
        <v>0.182514392657119+1.47978760175115i</v>
      </c>
      <c r="BQ181" s="223" t="str">
        <f t="shared" ca="1" si="240"/>
        <v>1.27887388958468-0.766527510505638i</v>
      </c>
      <c r="BR181" s="223" t="str">
        <f t="shared" ca="1" si="241"/>
        <v>-1.21901946358154-0.858530370594299i</v>
      </c>
      <c r="BS181" s="223" t="str">
        <f t="shared" ca="1" si="242"/>
        <v>-0.290879791146803+1.46235146149132i</v>
      </c>
      <c r="BT181" s="223" t="str">
        <f t="shared" ca="1" si="243"/>
        <v>1.45477248114444-0.326680084988751i</v>
      </c>
      <c r="BU181" s="223" t="str">
        <f t="shared" ca="1" si="244"/>
        <v>-0.888188032528298-1.19758292769099i</v>
      </c>
      <c r="BV181" s="223" t="str">
        <f t="shared" ca="1" si="245"/>
        <v>-0.734911510373554+1.29730024348409i</v>
      </c>
      <c r="BW181" s="223" t="str">
        <f t="shared" ca="1" si="246"/>
        <v>1.48382104481078+0.146143617035i</v>
      </c>
      <c r="BX181" s="223" t="str">
        <f t="shared" ca="1" si="247"/>
        <v>-0.467699669520474-1.41574710628482i</v>
      </c>
      <c r="BY181" s="223" t="str">
        <f t="shared" ca="1" si="248"/>
        <v>-1.10475858753824+1.00129481826479i</v>
      </c>
      <c r="BZ181" s="223" t="str">
        <f t="shared" ca="1" si="249"/>
        <v>1.36308731286548+0.604215050564421i</v>
      </c>
      <c r="CA181" s="223" t="str">
        <f t="shared" ca="1" si="250"/>
        <v>-5.56742845557291E-13-1.49100062032965i</v>
      </c>
      <c r="CB181" s="223" t="str">
        <f t="shared" ca="1" si="251"/>
        <v>-1.36308731286564+0.604215050564082i</v>
      </c>
      <c r="CC181" s="223" t="str">
        <f t="shared" ca="1" si="252"/>
        <v>1.10475858753798+1.00129481826508i</v>
      </c>
      <c r="CD181" s="223" t="str">
        <f t="shared" ca="1" si="253"/>
        <v>0.467699669520825-1.41574710628471i</v>
      </c>
      <c r="CE181" s="223" t="str">
        <f t="shared" ca="1" si="254"/>
        <v>-1.48382104481081+0.146143617034611i</v>
      </c>
      <c r="CF181" s="223" t="str">
        <f t="shared" ca="1" si="255"/>
        <v>0.734911510374523+1.29730024348354i</v>
      </c>
      <c r="CG181" s="223" t="str">
        <f t="shared" ca="1" si="256"/>
        <v>0.888188032528613-1.19758292769076i</v>
      </c>
      <c r="CH181" s="223" t="str">
        <f t="shared" ca="1" si="257"/>
        <v>-1.45477248114436-0.326680084989112i</v>
      </c>
      <c r="CI181" s="223" t="str">
        <f t="shared" ca="1" si="258"/>
        <v>0.29087979114642+1.4623514614914i</v>
      </c>
      <c r="CJ181" s="223" t="str">
        <f t="shared" ca="1" si="259"/>
        <v>1.21901946358089-0.858530370595227i</v>
      </c>
      <c r="CK181" s="223" t="str">
        <f t="shared" ca="1" si="260"/>
        <v>-1.27887388958525-0.766527510504683i</v>
      </c>
      <c r="CL181" s="223" t="str">
        <f t="shared" ca="1" si="261"/>
        <v>-0.182514392657507+1.4797876017511i</v>
      </c>
      <c r="CM181" s="223" t="str">
        <f t="shared" ca="1" si="262"/>
        <v>1.42679863419524-0.432814633858429i</v>
      </c>
      <c r="CN181" s="223" t="str">
        <f t="shared" ca="1" si="263"/>
        <v>-0.973881114026653-1.12899885986019i</v>
      </c>
      <c r="CO181" s="223" t="str">
        <f t="shared" ca="1" si="264"/>
        <v>-0.637484909529248+1.34784859681861i</v>
      </c>
      <c r="CP181" s="223" t="str">
        <f t="shared" ca="1" si="265"/>
        <v>1.49055155881888+0.0365909869505751i</v>
      </c>
      <c r="CQ181" s="223" t="str">
        <f t="shared" ca="1" si="266"/>
        <v>-0.57058123504585-1.37750495608436i</v>
      </c>
      <c r="CR181" s="223" t="str">
        <f t="shared" ca="1" si="267"/>
        <v>-1.0281053799455+1.0798528499525i</v>
      </c>
      <c r="CS181" s="223" t="str">
        <f t="shared" ca="1" si="268"/>
        <v>1.40384278525566+0.502302980390366i</v>
      </c>
      <c r="CT181" s="223" t="str">
        <f t="shared" ca="1" si="269"/>
        <v>-0.109684809961886-1.48696068955673i</v>
      </c>
      <c r="CU181" s="223" t="str">
        <f t="shared" ca="1" si="270"/>
        <v>-1.31494515222562+0.702852827028365i</v>
      </c>
      <c r="CV181" s="223" t="str">
        <f t="shared" ca="1" si="271"/>
        <v>1.17542501262572+0.917310683202397i</v>
      </c>
      <c r="CW181" s="223" t="str">
        <f t="shared" ca="1" si="272"/>
        <v>0.362283598963601-1.44631720025221i</v>
      </c>
      <c r="CX181" s="223" t="str">
        <f t="shared" ca="1" si="273"/>
        <v>-1.46904957599881+0.254904282194601i</v>
      </c>
      <c r="CY181" s="223" t="str">
        <f t="shared" ca="1" si="274"/>
        <v>0.828355562069415+1.23972170772802i</v>
      </c>
      <c r="CZ181" s="223" t="str">
        <f t="shared" ca="1" si="275"/>
        <v>0.797681783127053-1.25967718987472i</v>
      </c>
      <c r="DA181" s="223" t="str">
        <f t="shared" ca="1" si="276"/>
        <v>-1.47486278997297-0.218775228434509i</v>
      </c>
      <c r="DB181" s="223" t="str">
        <f t="shared" ca="1" si="277"/>
        <v>0.397668886844934+1.43699071195987i</v>
      </c>
      <c r="DC181" s="223" t="str">
        <f t="shared" ca="1" si="278"/>
        <v>1.15255906548495-0.945880780221209i</v>
      </c>
      <c r="DD181" s="223" t="str">
        <f t="shared" ca="1" si="279"/>
        <v>-1.33179798717633-0.670370771421677i</v>
      </c>
      <c r="DE181" s="223" t="str">
        <f t="shared" ca="1" si="280"/>
        <v>-0.0731599328608534+1.48920464478433i</v>
      </c>
      <c r="DF181" s="223" t="str">
        <f t="shared" ca="1" si="281"/>
        <v>1.39109284182577-0.536603722727037i</v>
      </c>
      <c r="DG181" s="223" t="str">
        <f t="shared" ca="1" si="282"/>
        <v>-1.05429664938851-1.05429664938839i</v>
      </c>
      <c r="DH181" s="223" t="str">
        <f t="shared" ca="1" si="283"/>
        <v>-0.536603722726843+1.39109284182585i</v>
      </c>
      <c r="DI181" s="223" t="str">
        <f t="shared" ca="1" si="284"/>
        <v>1.48920464478432-0.0731599328610191i</v>
      </c>
      <c r="DJ181" s="223" t="str">
        <f t="shared" ca="1" si="285"/>
        <v>-0.670370771421824-1.33179798717625i</v>
      </c>
      <c r="DK181" s="223" t="str">
        <f t="shared" ca="1" si="286"/>
        <v>-0.945880780221081+1.15255906548505i</v>
      </c>
      <c r="DL181" s="223" t="str">
        <f t="shared" ca="1" si="287"/>
        <v>1.43699071195991+0.397668886844774i</v>
      </c>
      <c r="DM181" s="223" t="str">
        <f t="shared" ca="1" si="288"/>
        <v>-0.218775228434673-1.47486278997294i</v>
      </c>
      <c r="DN181" s="223" t="str">
        <f t="shared" ca="1" si="289"/>
        <v>-1.25967718987542+0.797681783125939i</v>
      </c>
      <c r="DO181" s="223" t="str">
        <f t="shared" ca="1" si="290"/>
        <v>1.23972170772814+0.828355562069242i</v>
      </c>
      <c r="DP181" s="223" t="str">
        <f t="shared" ca="1" si="291"/>
        <v>0.254904282194437-1.46904957599883i</v>
      </c>
      <c r="DQ181" s="223" t="str">
        <f t="shared" ca="1" si="292"/>
        <v>-1.44631720025216+0.362283598963803i</v>
      </c>
      <c r="DR181" s="223" t="str">
        <f t="shared" ca="1" si="293"/>
        <v>0.917310683202526+1.17542501262561i</v>
      </c>
      <c r="DS181" s="223" t="str">
        <f t="shared" ca="1" si="294"/>
        <v>0.702852827029491-1.31494515222502i</v>
      </c>
      <c r="DT181" s="223" t="str">
        <f t="shared" ca="1" si="295"/>
        <v>-1.48696068955675-0.10968480996172i</v>
      </c>
      <c r="DU181" s="223" t="str">
        <f t="shared" ca="1" si="296"/>
        <v>0.502302980390563+1.40384278525559i</v>
      </c>
      <c r="DV181" s="223" t="str">
        <f t="shared" ca="1" si="297"/>
        <v>1.07985284995238-1.02810537994562i</v>
      </c>
      <c r="DW181" s="223" t="str">
        <f t="shared" ca="1" si="298"/>
        <v>-1.37750495608444-0.570581235045658i</v>
      </c>
      <c r="DX181" s="223" t="str">
        <f t="shared" ca="1" si="299"/>
        <v>0.0365909869507409+1.49055155881888i</v>
      </c>
      <c r="DY181" s="223" t="str">
        <f t="shared" ca="1" si="300"/>
        <v>1.34784859681854-0.637484909529399i</v>
      </c>
      <c r="DZ181" s="223" t="str">
        <f t="shared" ca="1" si="301"/>
        <v>-1.1289988598603-0.973881114026527i</v>
      </c>
      <c r="EA181" s="223" t="str">
        <f t="shared" ca="1" si="302"/>
        <v>-0.432814633858271+1.42679863419529i</v>
      </c>
      <c r="EB181" s="223" t="str">
        <f t="shared" ca="1" si="303"/>
        <v>1.47978760175108-0.182514392657671i</v>
      </c>
      <c r="EC181" s="223" t="str">
        <f t="shared" ca="1" si="304"/>
        <v>-0.766527510504826-1.27887388958516i</v>
      </c>
      <c r="ED181" s="223" t="str">
        <f t="shared" ca="1" si="305"/>
        <v>-0.858530370595057+1.21901946358101i</v>
      </c>
      <c r="EE181" s="223" t="str">
        <f t="shared" ca="1" si="306"/>
        <v>1.46235146149143+0.290879791146257i</v>
      </c>
      <c r="EF181" s="223" t="str">
        <f t="shared" ca="1" si="307"/>
        <v>-0.326680084989315-1.45477248114431i</v>
      </c>
      <c r="EG181" s="223" t="str">
        <f t="shared" ca="1" si="308"/>
        <v>-1.19758292769066+0.888188032528746i</v>
      </c>
      <c r="EH181" s="223" t="str">
        <f t="shared" ca="1" si="309"/>
        <v>1.29730024348364+0.734911510374341i</v>
      </c>
      <c r="EI181" s="223" t="str">
        <f t="shared" ca="1" si="310"/>
        <v>0.146143617034446-1.48382104481083i</v>
      </c>
      <c r="EJ181" s="223" t="str">
        <f t="shared" ca="1" si="311"/>
        <v>-1.41574710628464+0.467699669521023i</v>
      </c>
      <c r="EK181" s="223" t="str">
        <f t="shared" ca="1" si="312"/>
        <v>1.0012948182652+1.10475858753787i</v>
      </c>
      <c r="EL181" s="223" t="str">
        <f t="shared" ca="1" si="313"/>
        <v>0.604215050565287-1.3630873128651i</v>
      </c>
      <c r="EM181" s="223" t="str">
        <f t="shared" ca="1" si="314"/>
        <v>-1.49100062032965-3.69701832590071E-13i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-0.0187782445662048-0.0592617135012109i</v>
      </c>
      <c r="G182" s="229" t="str">
        <f t="shared" si="184"/>
        <v>-0.242102608646575+2.08853582337885i</v>
      </c>
      <c r="H182" s="229" t="str">
        <f t="shared" si="180"/>
        <v>0.00212279106585301-0.0104412479587235i</v>
      </c>
      <c r="I182" s="229" t="str">
        <f t="shared" si="317"/>
        <v>-0.00209180042564527+0.0120379405006279i</v>
      </c>
      <c r="J182" s="255" t="str">
        <f ca="1">IMPRODUCT(1/N_FFT2,CS100)</f>
        <v>0.00548420305402965+1.56003255883611E-06i</v>
      </c>
      <c r="K182" s="254" t="str">
        <f t="shared" ca="1" si="318"/>
        <v>-0.0000114906378618666+0.0000660152467810002i</v>
      </c>
      <c r="N182" s="246">
        <f t="shared" ca="1" si="185"/>
        <v>8.4914794103750424</v>
      </c>
      <c r="O182" s="223">
        <f t="shared" ca="1" si="186"/>
        <v>1.4914794103750415</v>
      </c>
      <c r="P182" s="223" t="str">
        <f t="shared" ca="1" si="187"/>
        <v>-0.637689618652241-1.3482814178931i</v>
      </c>
      <c r="Q182" s="223" t="str">
        <f t="shared" ca="1" si="188"/>
        <v>-0.946184521410282+1.1529291751952i</v>
      </c>
      <c r="R182" s="223" t="str">
        <f t="shared" ca="1" si="189"/>
        <v>1.44678164155996+0.362399935454948i</v>
      </c>
      <c r="S182" s="223" t="str">
        <f t="shared" ca="1" si="190"/>
        <v>-0.290973198450486-1.46282105172033i</v>
      </c>
      <c r="T182" s="223" t="str">
        <f t="shared" ca="1" si="191"/>
        <v>-1.19796749546155+0.888473247425189i</v>
      </c>
      <c r="U182" s="223" t="str">
        <f t="shared" ca="1" si="192"/>
        <v>1.31536740734752+0.703078527093916i</v>
      </c>
      <c r="V182" s="223" t="str">
        <f t="shared" ca="1" si="193"/>
        <v>0.0731834259743749-1.48968285810616i</v>
      </c>
      <c r="W182" s="223" t="str">
        <f t="shared" ca="1" si="194"/>
        <v>-1.3779473004075+0.570764460064193i</v>
      </c>
      <c r="X182" s="223" t="str">
        <f t="shared" ca="1" si="195"/>
        <v>1.10511334756119+1.00161635400726i</v>
      </c>
      <c r="Y182" s="223" t="str">
        <f t="shared" ca="1" si="196"/>
        <v>0.432953619272412-1.42725680770196i</v>
      </c>
      <c r="Z182" s="223" t="str">
        <f t="shared" ca="1" si="197"/>
        <v>-1.47533639783911+0.218845481524771i</v>
      </c>
      <c r="AA182" s="223" t="str">
        <f t="shared" ca="1" si="198"/>
        <v>0.828621563565956+1.2401198071018i</v>
      </c>
      <c r="AB182" s="223" t="str">
        <f t="shared" ca="1" si="199"/>
        <v>0.766773657781492-1.27928456150501i</v>
      </c>
      <c r="AC182" s="223" t="str">
        <f t="shared" ca="1" si="200"/>
        <v>-1.4842975293513-0.146190546665319i</v>
      </c>
      <c r="AD182" s="223" t="str">
        <f t="shared" ca="1" si="201"/>
        <v>0.502464279898734+1.4042935871813i</v>
      </c>
      <c r="AE182" s="223" t="str">
        <f t="shared" ca="1" si="202"/>
        <v>1.05463520507629-1.05463520507632i</v>
      </c>
      <c r="AF182" s="223" t="str">
        <f t="shared" ca="1" si="203"/>
        <v>-1.40429358718127-0.502464279898821i</v>
      </c>
      <c r="AG182" s="223" t="str">
        <f t="shared" ca="1" si="204"/>
        <v>0.146190546665381+1.4842975293513i</v>
      </c>
      <c r="AH182" s="223" t="str">
        <f t="shared" ca="1" si="205"/>
        <v>1.27928456150498-0.766773657781541i</v>
      </c>
      <c r="AI182" s="223" t="str">
        <f t="shared" ca="1" si="206"/>
        <v>-1.24011980710174-0.82862156356603i</v>
      </c>
      <c r="AJ182" s="223" t="str">
        <f t="shared" ca="1" si="207"/>
        <v>-0.218845481524718+1.47533639783911i</v>
      </c>
      <c r="AK182" s="223" t="str">
        <f t="shared" ca="1" si="208"/>
        <v>1.42725680770199-0.432953619272326i</v>
      </c>
      <c r="AL182" s="223" t="str">
        <f t="shared" ca="1" si="209"/>
        <v>-1.0016163540073-1.10511334756115i</v>
      </c>
      <c r="AM182" s="223" t="str">
        <f t="shared" ca="1" si="210"/>
        <v>-0.570764460064146+1.37794730040752i</v>
      </c>
      <c r="AN182" s="223" t="str">
        <f t="shared" ca="1" si="211"/>
        <v>1.48968285810616-0.0731834259742838i</v>
      </c>
      <c r="AO182" s="223" t="str">
        <f t="shared" ca="1" si="212"/>
        <v>-0.703078527093969-1.31536740734749i</v>
      </c>
      <c r="AP182" s="223" t="str">
        <f t="shared" ca="1" si="213"/>
        <v>-0.888473247425265+1.19796749546149i</v>
      </c>
      <c r="AQ182" s="223" t="str">
        <f t="shared" ca="1" si="214"/>
        <v>1.46282105172032+0.290973198450515i</v>
      </c>
      <c r="AR182" s="223" t="str">
        <f t="shared" ca="1" si="215"/>
        <v>1.46282105172032+0.290973198450515i</v>
      </c>
      <c r="AS182" s="223" t="str">
        <f t="shared" ca="1" si="216"/>
        <v>-1.15292917519524+0.946184521410233i</v>
      </c>
      <c r="AT182" s="223" t="str">
        <f t="shared" ca="1" si="217"/>
        <v>1.3482814178931+0.637689618652241i</v>
      </c>
      <c r="AU182" s="223" t="str">
        <f t="shared" ca="1" si="218"/>
        <v>-5.18914611052761E-14-1.49147941037504i</v>
      </c>
      <c r="AV182" s="223" t="str">
        <f t="shared" ca="1" si="219"/>
        <v>-1.34828141789312+0.637689618652211i</v>
      </c>
      <c r="AW182" s="223" t="str">
        <f t="shared" ca="1" si="220"/>
        <v>1.15292917519521+0.94618452141026i</v>
      </c>
      <c r="AX182" s="223" t="str">
        <f t="shared" ca="1" si="221"/>
        <v>0.362399935455001-1.44678164155995i</v>
      </c>
      <c r="AY182" s="223" t="str">
        <f t="shared" ca="1" si="222"/>
        <v>-1.46282105172033+0.290973198450492i</v>
      </c>
      <c r="AZ182" s="223" t="str">
        <f t="shared" ca="1" si="223"/>
        <v>0.888473247425229+1.19796749546152i</v>
      </c>
      <c r="BA182" s="223" t="str">
        <f t="shared" ca="1" si="224"/>
        <v>0.703078527093998-1.31536740734747i</v>
      </c>
      <c r="BB182" s="223" t="str">
        <f t="shared" ca="1" si="225"/>
        <v>-1.48968285810616-0.0731834259743178i</v>
      </c>
      <c r="BC182" s="223" t="str">
        <f t="shared" ca="1" si="226"/>
        <v>0.570764460064114+1.37794730040753i</v>
      </c>
      <c r="BD182" s="223" t="str">
        <f t="shared" ca="1" si="227"/>
        <v>1.00161635400732-1.10511334756113i</v>
      </c>
      <c r="BE182" s="223" t="str">
        <f t="shared" ca="1" si="228"/>
        <v>-1.42725680770198-0.432953619272367i</v>
      </c>
      <c r="BF182" s="223" t="str">
        <f t="shared" ca="1" si="229"/>
        <v>0.218845481524675+1.47533639783912i</v>
      </c>
      <c r="BG182" s="223" t="str">
        <f t="shared" ca="1" si="230"/>
        <v>1.24011980710176-0.828621563566003i</v>
      </c>
      <c r="BH182" s="223" t="str">
        <f t="shared" ca="1" si="231"/>
        <v>-1.27928456150504-0.766773657781442i</v>
      </c>
      <c r="BI182" s="223" t="str">
        <f t="shared" ca="1" si="232"/>
        <v>-0.146190546665404+1.48429752935129i</v>
      </c>
      <c r="BJ182" s="223" t="str">
        <f t="shared" ca="1" si="233"/>
        <v>1.40429358718128-0.502464279898798i</v>
      </c>
      <c r="BK182" s="223" t="str">
        <f t="shared" ca="1" si="234"/>
        <v>-1.05463520507626-1.05463520507636i</v>
      </c>
      <c r="BL182" s="223" t="str">
        <f t="shared" ca="1" si="235"/>
        <v>-0.502464279898771+1.40429358718129i</v>
      </c>
      <c r="BM182" s="223" t="str">
        <f t="shared" ca="1" si="236"/>
        <v>1.4842975293513-0.146190546665285i</v>
      </c>
      <c r="BN182" s="223" t="str">
        <f t="shared" ca="1" si="237"/>
        <v>-0.766773657781466-1.27928456150503i</v>
      </c>
      <c r="BO182" s="223" t="str">
        <f t="shared" ca="1" si="238"/>
        <v>-0.828621563565979+1.24011980710178i</v>
      </c>
      <c r="BP182" s="223" t="str">
        <f t="shared" ca="1" si="239"/>
        <v>1.47533639783913+0.218845481524647i</v>
      </c>
      <c r="BQ182" s="223" t="str">
        <f t="shared" ca="1" si="240"/>
        <v>-0.432953619272516-1.42725680770193i</v>
      </c>
      <c r="BR182" s="223" t="str">
        <f t="shared" ca="1" si="241"/>
        <v>-1.10511334756101+1.00161635400745i</v>
      </c>
      <c r="BS182" s="223" t="str">
        <f t="shared" ca="1" si="242"/>
        <v>1.3779473004076+0.57076446006395i</v>
      </c>
      <c r="BT182" s="223" t="str">
        <f t="shared" ca="1" si="243"/>
        <v>-0.0731834259746426-1.48968285810615i</v>
      </c>
      <c r="BU182" s="223" t="str">
        <f t="shared" ca="1" si="244"/>
        <v>-1.31536740734732+0.703078527094286i</v>
      </c>
      <c r="BV182" s="223" t="str">
        <f t="shared" ca="1" si="245"/>
        <v>1.1979674954618+0.888473247424849i</v>
      </c>
      <c r="BW182" s="223" t="str">
        <f t="shared" ca="1" si="246"/>
        <v>0.290973198450028-1.46282105172042i</v>
      </c>
      <c r="BX182" s="223" t="str">
        <f t="shared" ca="1" si="247"/>
        <v>-1.44678164155983+0.362399935455461i</v>
      </c>
      <c r="BY182" s="223" t="str">
        <f t="shared" ca="1" si="248"/>
        <v>0.94618452141074+1.15292917519482i</v>
      </c>
      <c r="BZ182" s="223" t="str">
        <f t="shared" ca="1" si="249"/>
        <v>0.637689618651649-1.34828141789339i</v>
      </c>
      <c r="CA182" s="223" t="str">
        <f t="shared" ca="1" si="250"/>
        <v>-1.49147941037504+6.97248444134088E-13i</v>
      </c>
      <c r="CB182" s="223" t="str">
        <f t="shared" ca="1" si="251"/>
        <v>0.637689618651588+1.34828141789341i</v>
      </c>
      <c r="CC182" s="223" t="str">
        <f t="shared" ca="1" si="252"/>
        <v>0.946184521410794-1.15292917519478i</v>
      </c>
      <c r="CD182" s="223" t="str">
        <f t="shared" ca="1" si="253"/>
        <v>-1.44678164155981-0.362399935455526i</v>
      </c>
      <c r="CE182" s="223" t="str">
        <f t="shared" ca="1" si="254"/>
        <v>0.290973198449961+1.46282105172044i</v>
      </c>
      <c r="CF182" s="223" t="str">
        <f t="shared" ca="1" si="255"/>
        <v>1.19796749546183-0.888473247424811i</v>
      </c>
      <c r="CG182" s="223" t="str">
        <f t="shared" ca="1" si="256"/>
        <v>-1.3153674073473-0.703078527094326i</v>
      </c>
      <c r="CH182" s="223" t="str">
        <f t="shared" ca="1" si="257"/>
        <v>-0.0731834259746893+1.48968285810614i</v>
      </c>
      <c r="CI182" s="223" t="str">
        <f t="shared" ca="1" si="258"/>
        <v>1.37794730040763-0.570764460063868i</v>
      </c>
      <c r="CJ182" s="223" t="str">
        <f t="shared" ca="1" si="259"/>
        <v>-1.10511334756095-1.00161635400752i</v>
      </c>
      <c r="CK182" s="223" t="str">
        <f t="shared" ca="1" si="260"/>
        <v>-0.432953619272602+1.42725680770191i</v>
      </c>
      <c r="CL182" s="223" t="str">
        <f t="shared" ca="1" si="261"/>
        <v>1.47533639783914-0.21884548152458i</v>
      </c>
      <c r="CM182" s="223" t="str">
        <f t="shared" ca="1" si="262"/>
        <v>-0.828621563565923-1.24011980710182i</v>
      </c>
      <c r="CN182" s="223" t="str">
        <f t="shared" ca="1" si="263"/>
        <v>-0.766773657781526+1.27928456150499i</v>
      </c>
      <c r="CO182" s="223" t="str">
        <f t="shared" ca="1" si="264"/>
        <v>1.4842975293513+0.146190546665352i</v>
      </c>
      <c r="CP182" s="223" t="str">
        <f t="shared" ca="1" si="265"/>
        <v>-0.502464279898847-1.40429358718126i</v>
      </c>
      <c r="CQ182" s="223" t="str">
        <f t="shared" ca="1" si="266"/>
        <v>-1.0546352050762+1.05463520507641i</v>
      </c>
      <c r="CR182" s="223" t="str">
        <f t="shared" ca="1" si="267"/>
        <v>1.40429358718136+0.502464279898563i</v>
      </c>
      <c r="CS182" s="223" t="str">
        <f t="shared" ca="1" si="268"/>
        <v>-0.146190546665653-1.48429752935127i</v>
      </c>
      <c r="CT182" s="223" t="str">
        <f t="shared" ca="1" si="269"/>
        <v>-1.27928456150484+0.766773657781784i</v>
      </c>
      <c r="CU182" s="223" t="str">
        <f t="shared" ca="1" si="270"/>
        <v>1.24011980710198+0.828621563565672i</v>
      </c>
      <c r="CV182" s="223" t="str">
        <f t="shared" ca="1" si="271"/>
        <v>0.218845481524323-1.47533639783917i</v>
      </c>
      <c r="CW182" s="223" t="str">
        <f t="shared" ca="1" si="272"/>
        <v>-1.42725680770183+0.432953619272851i</v>
      </c>
      <c r="CX182" s="223" t="str">
        <f t="shared" ca="1" si="273"/>
        <v>1.00161635400771+1.10511334756078i</v>
      </c>
      <c r="CY182" s="223" t="str">
        <f t="shared" ca="1" si="274"/>
        <v>0.570764460063628-1.37794730040773i</v>
      </c>
      <c r="CZ182" s="223" t="str">
        <f t="shared" ca="1" si="275"/>
        <v>-1.48968285810613+0.0731834259749908i</v>
      </c>
      <c r="DA182" s="223" t="str">
        <f t="shared" ca="1" si="276"/>
        <v>0.703078527094594+1.31536740734716i</v>
      </c>
      <c r="DB182" s="223" t="str">
        <f t="shared" ca="1" si="277"/>
        <v>0.88847324742576-1.19796749546113i</v>
      </c>
      <c r="DC182" s="223" t="str">
        <f t="shared" ca="1" si="278"/>
        <v>-1.46282105172021-0.290973198451119i</v>
      </c>
      <c r="DD182" s="223" t="str">
        <f t="shared" ca="1" si="279"/>
        <v>0.362399935454379+1.4467816415601i</v>
      </c>
      <c r="DE182" s="223" t="str">
        <f t="shared" ca="1" si="280"/>
        <v>1.15292917519555-0.946184521409847i</v>
      </c>
      <c r="DF182" s="223" t="str">
        <f t="shared" ca="1" si="281"/>
        <v>-1.34828141789289-0.637689618652695i</v>
      </c>
      <c r="DG182" s="223" t="str">
        <f t="shared" ca="1" si="282"/>
        <v>-4.37791138607707E-13+1.49147941037504i</v>
      </c>
      <c r="DH182" s="223" t="str">
        <f t="shared" ca="1" si="283"/>
        <v>1.34828141789326-0.637689618651903i</v>
      </c>
      <c r="DI182" s="223" t="str">
        <f t="shared" ca="1" si="284"/>
        <v>-1.152929175195-0.946184521410524i</v>
      </c>
      <c r="DJ182" s="223" t="str">
        <f t="shared" ca="1" si="285"/>
        <v>-0.362399935455188+1.4467816415599i</v>
      </c>
      <c r="DK182" s="223" t="str">
        <f t="shared" ca="1" si="286"/>
        <v>1.46282105172037-0.290973198450302i</v>
      </c>
      <c r="DL182" s="223" t="str">
        <f t="shared" ca="1" si="287"/>
        <v>-0.88847324742509-1.19796749546162i</v>
      </c>
      <c r="DM182" s="223" t="str">
        <f t="shared" ca="1" si="288"/>
        <v>-0.703078527094019+1.31536740734746i</v>
      </c>
      <c r="DN182" s="223" t="str">
        <f t="shared" ca="1" si="289"/>
        <v>1.48968285810616+0.0731834259743411i</v>
      </c>
      <c r="DO182" s="223" t="str">
        <f t="shared" ca="1" si="290"/>
        <v>-0.570764460064229-1.37794730040748i</v>
      </c>
      <c r="DP182" s="223" t="str">
        <f t="shared" ca="1" si="291"/>
        <v>-1.00161635400723+1.10511334756121i</v>
      </c>
      <c r="DQ182" s="223" t="str">
        <f t="shared" ca="1" si="292"/>
        <v>1.42725680770202+0.432953619272227i</v>
      </c>
      <c r="DR182" s="223" t="str">
        <f t="shared" ca="1" si="293"/>
        <v>-0.218845481524924-1.47533639783908i</v>
      </c>
      <c r="DS182" s="223" t="str">
        <f t="shared" ca="1" si="294"/>
        <v>-1.24011980710162+0.828621563566212i</v>
      </c>
      <c r="DT182" s="223" t="str">
        <f t="shared" ca="1" si="295"/>
        <v>1.27928456150517+0.766773657781226i</v>
      </c>
      <c r="DU182" s="223" t="str">
        <f t="shared" ca="1" si="296"/>
        <v>0.146190546665005-1.48429752935133i</v>
      </c>
      <c r="DV182" s="223" t="str">
        <f t="shared" ca="1" si="297"/>
        <v>-1.40429358718114+0.502464279899176i</v>
      </c>
      <c r="DW182" s="223" t="str">
        <f t="shared" ca="1" si="298"/>
        <v>1.05463520507666+1.05463520507595i</v>
      </c>
      <c r="DX182" s="223" t="str">
        <f t="shared" ca="1" si="299"/>
        <v>0.502464279898235-1.40429358718148i</v>
      </c>
      <c r="DY182" s="223" t="str">
        <f t="shared" ca="1" si="300"/>
        <v>-1.48429752935123+0.146190546666i</v>
      </c>
      <c r="DZ182" s="223" t="str">
        <f t="shared" ca="1" si="301"/>
        <v>0.766773657782084+1.27928456150466i</v>
      </c>
      <c r="EA182" s="223" t="str">
        <f t="shared" ca="1" si="302"/>
        <v>0.828621563566651-1.24011980710133i</v>
      </c>
      <c r="EB182" s="223" t="str">
        <f t="shared" ca="1" si="303"/>
        <v>-1.47533639783901-0.218845481525446i</v>
      </c>
      <c r="EC182" s="223" t="str">
        <f t="shared" ca="1" si="304"/>
        <v>0.432953619271765+1.42725680770216i</v>
      </c>
      <c r="ED182" s="223" t="str">
        <f t="shared" ca="1" si="305"/>
        <v>1.10511334756154-1.00161635400687i</v>
      </c>
      <c r="EE182" s="223" t="str">
        <f t="shared" ca="1" si="306"/>
        <v>-1.3779473004073-0.570764460064677i</v>
      </c>
      <c r="EF182" s="223" t="str">
        <f t="shared" ca="1" si="307"/>
        <v>0.0731834259738572+1.48968285810618i</v>
      </c>
      <c r="EG182" s="223" t="str">
        <f t="shared" ca="1" si="308"/>
        <v>1.31536740734769-0.703078527093593i</v>
      </c>
      <c r="EH182" s="223" t="str">
        <f t="shared" ca="1" si="309"/>
        <v>-1.19796749546133-0.88847324742548i</v>
      </c>
      <c r="EI182" s="223" t="str">
        <f t="shared" ca="1" si="310"/>
        <v>-0.290973198450778+1.46282105172027i</v>
      </c>
      <c r="EJ182" s="223" t="str">
        <f t="shared" ca="1" si="311"/>
        <v>1.44678164156002-0.362399935454718i</v>
      </c>
      <c r="EK182" s="223" t="str">
        <f t="shared" ca="1" si="312"/>
        <v>-0.94618452141015-1.15292917519531i</v>
      </c>
      <c r="EL182" s="223" t="str">
        <f t="shared" ca="1" si="313"/>
        <v>-0.637689618652341+1.34828141789306i</v>
      </c>
      <c r="EM182" s="223" t="str">
        <f t="shared" ca="1" si="314"/>
        <v>1.49147941037504+4.67765221175541E-14i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-0.0186859964157402-0.0583459202595674i</v>
      </c>
      <c r="G183" s="229" t="str">
        <f t="shared" si="184"/>
        <v>-0.229766918712319+2.06100234231623i</v>
      </c>
      <c r="H183" s="229" t="str">
        <f t="shared" si="180"/>
        <v>0.00211959762486357-0.0103153604864429i</v>
      </c>
      <c r="I183" s="229" t="str">
        <f t="shared" si="317"/>
        <v>-0.00208152179301839+0.01184254257529i</v>
      </c>
      <c r="J183" s="255" t="str">
        <f ca="1">IMPRODUCT(1/N_FFT2,CT100)</f>
        <v>0.0118315111908001+0.000179931330587762i</v>
      </c>
      <c r="K183" s="254" t="str">
        <f t="shared" ca="1" si="318"/>
        <v>-0.0000267583928311055+0.000139740644021205i</v>
      </c>
      <c r="N183" s="246">
        <f t="shared" ca="1" si="185"/>
        <v>8.4919059859409494</v>
      </c>
      <c r="O183" s="223">
        <f t="shared" ca="1" si="186"/>
        <v>1.49190598594095</v>
      </c>
      <c r="P183" s="223" t="str">
        <f t="shared" ca="1" si="187"/>
        <v>-0.670777834058575-1.33260668174151i</v>
      </c>
      <c r="Q183" s="223" t="str">
        <f t="shared" ca="1" si="188"/>
        <v>-0.888727358193126+1.19831012416883i</v>
      </c>
      <c r="R183" s="223" t="str">
        <f t="shared" ca="1" si="189"/>
        <v>1.46994161249385+0.255059065209271i</v>
      </c>
      <c r="S183" s="223" t="str">
        <f t="shared" ca="1" si="190"/>
        <v>-0.433077447622875-1.42766501506722i</v>
      </c>
      <c r="T183" s="223" t="str">
        <f t="shared" ca="1" si="191"/>
        <v>-1.08050855835552+1.02872966624226i</v>
      </c>
      <c r="U183" s="223" t="str">
        <f t="shared" ca="1" si="192"/>
        <v>1.40469522687373+0.502607988878606i</v>
      </c>
      <c r="V183" s="223" t="str">
        <f t="shared" ca="1" si="193"/>
        <v>-0.182625219072752-1.48068615859171i</v>
      </c>
      <c r="W183" s="223" t="str">
        <f t="shared" ca="1" si="194"/>
        <v>-1.24047449172213+0.828858556252611i</v>
      </c>
      <c r="X183" s="223" t="str">
        <f t="shared" ca="1" si="195"/>
        <v>1.29808799032445+0.735357763447067i</v>
      </c>
      <c r="Y183" s="223" t="str">
        <f t="shared" ca="1" si="196"/>
        <v>0.0732043570452981-1.49010891984312i</v>
      </c>
      <c r="Z183" s="223" t="str">
        <f t="shared" ca="1" si="197"/>
        <v>-1.36391500693974+0.604581942114558i</v>
      </c>
      <c r="AA183" s="223" t="str">
        <f t="shared" ca="1" si="198"/>
        <v>1.15325892256682+0.946455138084455i</v>
      </c>
      <c r="AB183" s="223" t="str">
        <f t="shared" ca="1" si="199"/>
        <v>0.326878451717136-1.45565584829981i</v>
      </c>
      <c r="AC183" s="223" t="str">
        <f t="shared" ca="1" si="200"/>
        <v>-1.44719543319076+0.362503584862626i</v>
      </c>
      <c r="AD183" s="223" t="str">
        <f t="shared" ca="1" si="201"/>
        <v>0.974472474256836+1.12968441071044i</v>
      </c>
      <c r="AE183" s="223" t="str">
        <f t="shared" ca="1" si="202"/>
        <v>0.570927703465914-1.37834140484191i</v>
      </c>
      <c r="AF183" s="223" t="str">
        <f t="shared" ca="1" si="203"/>
        <v>-1.48786360204073+0.109751412787418i</v>
      </c>
      <c r="AG183" s="223" t="str">
        <f t="shared" ca="1" si="204"/>
        <v>0.766992961450577+1.27965044757219i</v>
      </c>
      <c r="AH183" s="223" t="str">
        <f t="shared" ca="1" si="205"/>
        <v>0.798166151573724-1.26044209123959i</v>
      </c>
      <c r="AI183" s="223" t="str">
        <f t="shared" ca="1" si="206"/>
        <v>-1.48472205083925-0.14623235838253i</v>
      </c>
      <c r="AJ183" s="223" t="str">
        <f t="shared" ca="1" si="207"/>
        <v>0.536929559317035+1.39193754142133i</v>
      </c>
      <c r="AK183" s="223" t="str">
        <f t="shared" ca="1" si="208"/>
        <v>1.00190282464851-1.10542941920675i</v>
      </c>
      <c r="AL183" s="223" t="str">
        <f t="shared" ca="1" si="209"/>
        <v>-1.43786328166683-0.397910359403656i</v>
      </c>
      <c r="AM183" s="223" t="str">
        <f t="shared" ca="1" si="210"/>
        <v>0.291056419215076+1.46323943075634i</v>
      </c>
      <c r="AN183" s="223" t="str">
        <f t="shared" ca="1" si="211"/>
        <v>1.17613875437129-0.917867692727221i</v>
      </c>
      <c r="AO183" s="223" t="str">
        <f t="shared" ca="1" si="212"/>
        <v>-1.34866703763738-0.637872003208211i</v>
      </c>
      <c r="AP183" s="223" t="str">
        <f t="shared" ca="1" si="213"/>
        <v>0.0366132057357498+1.49145665175096i</v>
      </c>
      <c r="AQ183" s="223" t="str">
        <f t="shared" ca="1" si="214"/>
        <v>1.31574361340991-0.703279613423755i</v>
      </c>
      <c r="AR183" s="223" t="str">
        <f t="shared" ca="1" si="215"/>
        <v>1.31574361340991-0.703279613423755i</v>
      </c>
      <c r="AS183" s="223" t="str">
        <f t="shared" ca="1" si="216"/>
        <v>-0.21890807315998+1.47575835636862i</v>
      </c>
      <c r="AT183" s="223" t="str">
        <f t="shared" ca="1" si="217"/>
        <v>1.41660677644636-0.467983666181515i</v>
      </c>
      <c r="AU183" s="223" t="str">
        <f t="shared" ca="1" si="218"/>
        <v>-1.05493683955164-1.05493683955166i</v>
      </c>
      <c r="AV183" s="223" t="str">
        <f t="shared" ca="1" si="219"/>
        <v>-0.467983666181534+1.41660677644635i</v>
      </c>
      <c r="AW183" s="223" t="str">
        <f t="shared" ca="1" si="220"/>
        <v>1.47575835636863-0.218908073159959i</v>
      </c>
      <c r="AX183" s="223" t="str">
        <f t="shared" ca="1" si="221"/>
        <v>-0.859051687530106-1.21975967675527i</v>
      </c>
      <c r="AY183" s="223" t="str">
        <f t="shared" ca="1" si="222"/>
        <v>-0.703279613423782+1.3157436134099i</v>
      </c>
      <c r="AZ183" s="223" t="str">
        <f t="shared" ca="1" si="223"/>
        <v>1.49145665175096+0.0366132057356223i</v>
      </c>
      <c r="BA183" s="223" t="str">
        <f t="shared" ca="1" si="224"/>
        <v>-0.637872003208174-1.3486670376374i</v>
      </c>
      <c r="BB183" s="223" t="str">
        <f t="shared" ca="1" si="225"/>
        <v>-0.917867692727247+1.17613875437127i</v>
      </c>
      <c r="BC183" s="223" t="str">
        <f t="shared" ca="1" si="226"/>
        <v>1.46323943075636+0.291056419214951i</v>
      </c>
      <c r="BD183" s="223" t="str">
        <f t="shared" ca="1" si="227"/>
        <v>-0.397910359403637-1.43786328166683i</v>
      </c>
      <c r="BE183" s="223" t="str">
        <f t="shared" ca="1" si="228"/>
        <v>-1.10542941920678+1.00190282464848i</v>
      </c>
      <c r="BF183" s="223" t="str">
        <f t="shared" ca="1" si="229"/>
        <v>1.39193754142137+0.536929559316926i</v>
      </c>
      <c r="BG183" s="223" t="str">
        <f t="shared" ca="1" si="230"/>
        <v>-0.146232358382509-1.48472205083926i</v>
      </c>
      <c r="BH183" s="223" t="str">
        <f t="shared" ca="1" si="231"/>
        <v>-1.26044209123961+0.798166151573688i</v>
      </c>
      <c r="BI183" s="223" t="str">
        <f t="shared" ca="1" si="232"/>
        <v>1.27965044757218+0.766992961450605i</v>
      </c>
      <c r="BJ183" s="223" t="str">
        <f t="shared" ca="1" si="233"/>
        <v>0.10975141278745-1.48786360204072i</v>
      </c>
      <c r="BK183" s="223" t="str">
        <f t="shared" ca="1" si="234"/>
        <v>-1.37834140484192+0.570927703465894i</v>
      </c>
      <c r="BL183" s="223" t="str">
        <f t="shared" ca="1" si="235"/>
        <v>1.12968441071042+0.974472474256865i</v>
      </c>
      <c r="BM183" s="223" t="str">
        <f t="shared" ca="1" si="236"/>
        <v>0.362503584862081-1.44719543319089i</v>
      </c>
      <c r="BN183" s="223" t="str">
        <f t="shared" ca="1" si="237"/>
        <v>-1.45565584829972+0.326878451717545i</v>
      </c>
      <c r="BO183" s="223" t="str">
        <f t="shared" ca="1" si="238"/>
        <v>0.946455138084673+1.15325892256664i</v>
      </c>
      <c r="BP183" s="223" t="str">
        <f t="shared" ca="1" si="239"/>
        <v>0.604581942114586-1.36391500693973i</v>
      </c>
      <c r="BQ183" s="223" t="str">
        <f t="shared" ca="1" si="240"/>
        <v>-1.49010891984313+0.0732043570451238i</v>
      </c>
      <c r="BR183" s="223" t="str">
        <f t="shared" ca="1" si="241"/>
        <v>0.735357763446791+1.2980879903246i</v>
      </c>
      <c r="BS183" s="223" t="str">
        <f t="shared" ca="1" si="242"/>
        <v>0.828858556253012-1.24047449172186i</v>
      </c>
      <c r="BT183" s="223" t="str">
        <f t="shared" ca="1" si="243"/>
        <v>-1.48068615859161-0.182625219073521i</v>
      </c>
      <c r="BU183" s="223" t="str">
        <f t="shared" ca="1" si="244"/>
        <v>0.502607988879143+1.40469522687354i</v>
      </c>
      <c r="BV183" s="223" t="str">
        <f t="shared" ca="1" si="245"/>
        <v>1.02872966624195-1.08050855835582i</v>
      </c>
      <c r="BW183" s="223" t="str">
        <f t="shared" ca="1" si="246"/>
        <v>-1.42766501506727-0.433077447622722i</v>
      </c>
      <c r="BX183" s="223" t="str">
        <f t="shared" ca="1" si="247"/>
        <v>0.25505906520923+1.46994161249385i</v>
      </c>
      <c r="BY183" s="223" t="str">
        <f t="shared" ca="1" si="248"/>
        <v>1.19831012416896-0.888727358192941i</v>
      </c>
      <c r="BZ183" s="223" t="str">
        <f t="shared" ca="1" si="249"/>
        <v>-1.33260668174132-0.670777834058948i</v>
      </c>
      <c r="CA183" s="223" t="str">
        <f t="shared" ca="1" si="250"/>
        <v>-6.25072070836542E-13+1.49190598594095i</v>
      </c>
      <c r="CB183" s="223" t="str">
        <f t="shared" ca="1" si="251"/>
        <v>1.3326066817412-0.670777834059194i</v>
      </c>
      <c r="CC183" s="223" t="str">
        <f t="shared" ca="1" si="252"/>
        <v>-1.19831012416911-0.888727358192737i</v>
      </c>
      <c r="CD183" s="223" t="str">
        <f t="shared" ca="1" si="253"/>
        <v>-0.255059065208998+1.46994161249389i</v>
      </c>
      <c r="CE183" s="223" t="str">
        <f t="shared" ca="1" si="254"/>
        <v>1.4276650150672-0.433077447622967i</v>
      </c>
      <c r="CF183" s="223" t="str">
        <f t="shared" ca="1" si="255"/>
        <v>-1.02872966624213-1.08050855835564i</v>
      </c>
      <c r="CG183" s="223" t="str">
        <f t="shared" ca="1" si="256"/>
        <v>-0.502607988878923+1.40469522687362i</v>
      </c>
      <c r="CH183" s="223" t="str">
        <f t="shared" ca="1" si="257"/>
        <v>1.48068615859176-0.1826252190723i</v>
      </c>
      <c r="CI183" s="223" t="str">
        <f t="shared" ca="1" si="258"/>
        <v>-0.828858556251972-1.24047449172256i</v>
      </c>
      <c r="CJ183" s="223" t="str">
        <f t="shared" ca="1" si="259"/>
        <v>-0.735357763446587+1.29808799032472i</v>
      </c>
      <c r="CK183" s="223" t="str">
        <f t="shared" ca="1" si="260"/>
        <v>1.49010891984314+0.073204357044869i</v>
      </c>
      <c r="CL183" s="223" t="str">
        <f t="shared" ca="1" si="261"/>
        <v>-0.604581942114801-1.36391500693963i</v>
      </c>
      <c r="CM183" s="223" t="str">
        <f t="shared" ca="1" si="262"/>
        <v>-0.946455138084491+1.15325892256679i</v>
      </c>
      <c r="CN183" s="223" t="str">
        <f t="shared" ca="1" si="263"/>
        <v>1.45565584829978+0.326878451717298i</v>
      </c>
      <c r="CO183" s="223" t="str">
        <f t="shared" ca="1" si="264"/>
        <v>-0.362503584862308-1.44719543319084i</v>
      </c>
      <c r="CP183" s="223" t="str">
        <f t="shared" ca="1" si="265"/>
        <v>-1.12968441071086+0.974472474256351i</v>
      </c>
      <c r="CQ183" s="223" t="str">
        <f t="shared" ca="1" si="266"/>
        <v>1.37834140484219+0.570927703465247i</v>
      </c>
      <c r="CR183" s="223" t="str">
        <f t="shared" ca="1" si="267"/>
        <v>-0.109751412787979-1.48786360204068i</v>
      </c>
      <c r="CS183" s="223" t="str">
        <f t="shared" ca="1" si="268"/>
        <v>-1.27965044757204+0.766992961450823i</v>
      </c>
      <c r="CT183" s="223" t="str">
        <f t="shared" ca="1" si="269"/>
        <v>1.26044209123966+0.798166151573617i</v>
      </c>
      <c r="CU183" s="223" t="str">
        <f t="shared" ca="1" si="270"/>
        <v>0.146232358382571-1.48472205083925i</v>
      </c>
      <c r="CV183" s="223" t="str">
        <f t="shared" ca="1" si="271"/>
        <v>-1.39193754142144+0.536929559316748i</v>
      </c>
      <c r="CW183" s="223" t="str">
        <f t="shared" ca="1" si="272"/>
        <v>1.10542941920643+1.00190282464886i</v>
      </c>
      <c r="CX183" s="223" t="str">
        <f t="shared" ca="1" si="273"/>
        <v>0.397910359404269-1.43786328166666i</v>
      </c>
      <c r="CY183" s="223" t="str">
        <f t="shared" ca="1" si="274"/>
        <v>-1.46323943075623+0.291056419215637i</v>
      </c>
      <c r="CZ183" s="223" t="str">
        <f t="shared" ca="1" si="275"/>
        <v>0.917867692727548+1.17613875437103i</v>
      </c>
      <c r="DA183" s="223" t="str">
        <f t="shared" ca="1" si="276"/>
        <v>0.637872003207982-1.34866703763749i</v>
      </c>
      <c r="DB183" s="223" t="str">
        <f t="shared" ca="1" si="277"/>
        <v>-1.49145665175096+0.036613205735729i</v>
      </c>
      <c r="DC183" s="223" t="str">
        <f t="shared" ca="1" si="278"/>
        <v>0.703279613423597+1.31574361341i</v>
      </c>
      <c r="DD183" s="223" t="str">
        <f t="shared" ca="1" si="279"/>
        <v>0.859051687530418-1.21975967675505i</v>
      </c>
      <c r="DE183" s="223" t="str">
        <f t="shared" ca="1" si="280"/>
        <v>-1.47575835636856-0.218908073160441i</v>
      </c>
      <c r="DF183" s="223" t="str">
        <f t="shared" ca="1" si="281"/>
        <v>0.46798366618218+1.41660677644614i</v>
      </c>
      <c r="DG183" s="223" t="str">
        <f t="shared" ca="1" si="282"/>
        <v>1.05493683955125-1.05493683955205i</v>
      </c>
      <c r="DH183" s="223" t="str">
        <f t="shared" ca="1" si="283"/>
        <v>-1.41660677644648-0.467983666181142i</v>
      </c>
      <c r="DI183" s="223" t="str">
        <f t="shared" ca="1" si="284"/>
        <v>0.218908073160055+1.47575835636861i</v>
      </c>
      <c r="DJ183" s="223" t="str">
        <f t="shared" ca="1" si="285"/>
        <v>1.21975967675527-0.859051687530099i</v>
      </c>
      <c r="DK183" s="223" t="str">
        <f t="shared" ca="1" si="286"/>
        <v>-1.31574361340981-0.703279613423941i</v>
      </c>
      <c r="DL183" s="223" t="str">
        <f t="shared" ca="1" si="287"/>
        <v>-0.03661320573612+1.49145665175095i</v>
      </c>
      <c r="DM183" s="223" t="str">
        <f t="shared" ca="1" si="288"/>
        <v>1.34866703763765-0.637872003207628i</v>
      </c>
      <c r="DN183" s="223" t="str">
        <f t="shared" ca="1" si="289"/>
        <v>-1.17613875437171-0.917867692726687i</v>
      </c>
      <c r="DO183" s="223" t="str">
        <f t="shared" ca="1" si="290"/>
        <v>-0.291056419214524+1.46323943075645i</v>
      </c>
      <c r="DP183" s="223" t="str">
        <f t="shared" ca="1" si="291"/>
        <v>1.43786328166676-0.397910359403892i</v>
      </c>
      <c r="DQ183" s="223" t="str">
        <f t="shared" ca="1" si="292"/>
        <v>-1.00190282464857-1.1054294192067i</v>
      </c>
      <c r="DR183" s="223" t="str">
        <f t="shared" ca="1" si="293"/>
        <v>-0.536929559317074+1.39193754142131i</v>
      </c>
      <c r="DS183" s="223" t="str">
        <f t="shared" ca="1" si="294"/>
        <v>1.48472205083929-0.146232358382182i</v>
      </c>
      <c r="DT183" s="223" t="str">
        <f t="shared" ca="1" si="295"/>
        <v>-0.798166151573286-1.26044209123987i</v>
      </c>
      <c r="DU183" s="223" t="str">
        <f t="shared" ca="1" si="296"/>
        <v>-0.766992961451123+1.27965044757187i</v>
      </c>
      <c r="DV183" s="223" t="str">
        <f t="shared" ca="1" si="297"/>
        <v>1.48786360204076+0.109751412786889i</v>
      </c>
      <c r="DW183" s="223" t="str">
        <f t="shared" ca="1" si="298"/>
        <v>-0.570927703466257-1.37834140484177i</v>
      </c>
      <c r="DX183" s="223" t="str">
        <f t="shared" ca="1" si="299"/>
        <v>-0.974472474256647+1.1296844107106i</v>
      </c>
      <c r="DY183" s="223" t="str">
        <f t="shared" ca="1" si="300"/>
        <v>1.44719543319074+0.362503584862687i</v>
      </c>
      <c r="DZ183" s="223" t="str">
        <f t="shared" ca="1" si="301"/>
        <v>-0.326878451716916-1.45565584829986i</v>
      </c>
      <c r="EA183" s="223" t="str">
        <f t="shared" ca="1" si="302"/>
        <v>-1.15325892256704+0.946455138084189i</v>
      </c>
      <c r="EB183" s="223" t="str">
        <f t="shared" ca="1" si="303"/>
        <v>1.36391500693947+0.604581942115158i</v>
      </c>
      <c r="EC183" s="223" t="str">
        <f t="shared" ca="1" si="304"/>
        <v>-0.0732043570444783-1.49010891984316i</v>
      </c>
      <c r="ED183" s="223" t="str">
        <f t="shared" ca="1" si="305"/>
        <v>-1.29808799032418+0.735357763447538i</v>
      </c>
      <c r="EE183" s="223" t="str">
        <f t="shared" ca="1" si="306"/>
        <v>1.24047449172234+0.828858556252298i</v>
      </c>
      <c r="EF183" s="223" t="str">
        <f t="shared" ca="1" si="307"/>
        <v>0.182625219072647-1.48068615859172i</v>
      </c>
      <c r="EG183" s="223" t="str">
        <f t="shared" ca="1" si="308"/>
        <v>-1.40469522687375+0.502607988878555i</v>
      </c>
      <c r="EH183" s="223" t="str">
        <f t="shared" ca="1" si="309"/>
        <v>1.08050855835537+1.02872966624242i</v>
      </c>
      <c r="EI183" s="223" t="str">
        <f t="shared" ca="1" si="310"/>
        <v>0.4330774476233-1.42766501506709i</v>
      </c>
      <c r="EJ183" s="223" t="str">
        <f t="shared" ca="1" si="311"/>
        <v>-1.46994161249396+0.255059065208613i</v>
      </c>
      <c r="EK183" s="223" t="str">
        <f t="shared" ca="1" si="312"/>
        <v>0.888727358193614+1.19831012416846i</v>
      </c>
      <c r="EL183" s="223" t="str">
        <f t="shared" ca="1" si="313"/>
        <v>0.670777834058218-1.33260668174169i</v>
      </c>
      <c r="EM183" s="223" t="str">
        <f t="shared" ca="1" si="314"/>
        <v>-1.49190598594095+2.76346521803103E-13i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-0.0185929249502365-0.057451845840928i</v>
      </c>
      <c r="G184" s="229" t="str">
        <f t="shared" si="184"/>
        <v>-0.218013135883943+2.0340250510054i</v>
      </c>
      <c r="H184" s="229" t="str">
        <f t="shared" si="180"/>
        <v>0.00211652019609139-0.0101924688069089i</v>
      </c>
      <c r="I184" s="229" t="str">
        <f t="shared" si="317"/>
        <v>-0.00207232180203351+0.0116539919122315i</v>
      </c>
      <c r="J184" s="255" t="str">
        <f ca="1">IMPRODUCT(1/N_FFT2,CU100)</f>
        <v>0.00620404608482-1.49220742763721E-06i</v>
      </c>
      <c r="K184" s="254" t="str">
        <f t="shared" ca="1" si="318"/>
        <v>-0.0000128393897891001+0.0000723049952295892i</v>
      </c>
      <c r="N184" s="246">
        <f t="shared" ca="1" si="185"/>
        <v>8.4922881483622135</v>
      </c>
      <c r="O184" s="223">
        <f t="shared" ca="1" si="186"/>
        <v>1.4922881483622137</v>
      </c>
      <c r="P184" s="223" t="str">
        <f t="shared" ca="1" si="187"/>
        <v>-0.703459763542055-1.31608065057567i</v>
      </c>
      <c r="Q184" s="223" t="str">
        <f t="shared" ca="1" si="188"/>
        <v>-0.82907087431799+1.24079224816241i</v>
      </c>
      <c r="R184" s="223" t="str">
        <f t="shared" ca="1" si="189"/>
        <v>1.48510237304401+0.146269816850153i</v>
      </c>
      <c r="S184" s="223" t="str">
        <f t="shared" ca="1" si="190"/>
        <v>-0.571073950693-1.37869447688101i</v>
      </c>
      <c r="T184" s="223" t="str">
        <f t="shared" ca="1" si="191"/>
        <v>-0.946697579358+1.15355433811331i</v>
      </c>
      <c r="U184" s="223" t="str">
        <f t="shared" ca="1" si="192"/>
        <v>1.46361425003385+0.291130975404852i</v>
      </c>
      <c r="V184" s="223" t="str">
        <f t="shared" ca="1" si="193"/>
        <v>-0.433188383517968-1.42803072170294i</v>
      </c>
      <c r="W184" s="223" t="str">
        <f t="shared" ca="1" si="194"/>
        <v>-1.05520706919125+1.05520706919122i</v>
      </c>
      <c r="X184" s="223" t="str">
        <f t="shared" ca="1" si="195"/>
        <v>1.42803072170293+0.433188383518009i</v>
      </c>
      <c r="Y184" s="223" t="str">
        <f t="shared" ca="1" si="196"/>
        <v>-0.29113097540481-1.46361425003386i</v>
      </c>
      <c r="Z184" s="223" t="str">
        <f t="shared" ca="1" si="197"/>
        <v>-1.15355433811333+0.946697579357966i</v>
      </c>
      <c r="AA184" s="223" t="str">
        <f t="shared" ca="1" si="198"/>
        <v>1.378694476881+0.571073950693025i</v>
      </c>
      <c r="AB184" s="223" t="str">
        <f t="shared" ca="1" si="199"/>
        <v>-0.146269816850123-1.48510237304401i</v>
      </c>
      <c r="AC184" s="223" t="str">
        <f t="shared" ca="1" si="200"/>
        <v>-1.24079224816243+0.829070874317956i</v>
      </c>
      <c r="AD184" s="223" t="str">
        <f t="shared" ca="1" si="201"/>
        <v>1.31608065057565+0.703459763542094i</v>
      </c>
      <c r="AE184" s="223" t="str">
        <f t="shared" ca="1" si="202"/>
        <v>4.16822321256939E-14-1.49228814836221i</v>
      </c>
      <c r="AF184" s="223" t="str">
        <f t="shared" ca="1" si="203"/>
        <v>-1.31608065057569+0.703459763542017i</v>
      </c>
      <c r="AG184" s="223" t="str">
        <f t="shared" ca="1" si="204"/>
        <v>1.24079224816238+0.829070874318029i</v>
      </c>
      <c r="AH184" s="223" t="str">
        <f t="shared" ca="1" si="205"/>
        <v>0.146269816850206-1.485102373044i</v>
      </c>
      <c r="AI184" s="223" t="str">
        <f t="shared" ca="1" si="206"/>
        <v>-1.37869447688104+0.571073950692949i</v>
      </c>
      <c r="AJ184" s="223" t="str">
        <f t="shared" ca="1" si="207"/>
        <v>1.15355433811328+0.946697579358034i</v>
      </c>
      <c r="AK184" s="223" t="str">
        <f t="shared" ca="1" si="208"/>
        <v>0.291130975404897-1.46361425003384i</v>
      </c>
      <c r="AL184" s="223" t="str">
        <f t="shared" ca="1" si="209"/>
        <v>-1.42803072170295+0.43318838351793i</v>
      </c>
      <c r="AM184" s="223" t="str">
        <f t="shared" ca="1" si="210"/>
        <v>1.05520706919119+1.05520706919128i</v>
      </c>
      <c r="AN184" s="223" t="str">
        <f t="shared" ca="1" si="211"/>
        <v>0.43318838351805-1.42803072170291i</v>
      </c>
      <c r="AO184" s="223" t="str">
        <f t="shared" ca="1" si="212"/>
        <v>-1.46361425003387+0.291130975404764i</v>
      </c>
      <c r="AP184" s="223" t="str">
        <f t="shared" ca="1" si="213"/>
        <v>0.94669757935793+1.15355433811336i</v>
      </c>
      <c r="AQ184" s="223" t="str">
        <f t="shared" ca="1" si="214"/>
        <v>0.571073950692926-1.37869447688104i</v>
      </c>
      <c r="AR184" s="223" t="str">
        <f t="shared" ca="1" si="215"/>
        <v>0.571073950692926-1.37869447688104i</v>
      </c>
      <c r="AS184" s="223" t="str">
        <f t="shared" ca="1" si="216"/>
        <v>0.829070874317917+1.24079224816246i</v>
      </c>
      <c r="AT184" s="223" t="str">
        <f t="shared" ca="1" si="217"/>
        <v>0.703459763541996-1.3160806505757i</v>
      </c>
      <c r="AU184" s="223" t="str">
        <f t="shared" ca="1" si="218"/>
        <v>-1.49228814836221+6.50823662357647E-14i</v>
      </c>
      <c r="AV184" s="223" t="str">
        <f t="shared" ca="1" si="219"/>
        <v>0.703459763542119+1.31608065057564i</v>
      </c>
      <c r="AW184" s="223" t="str">
        <f t="shared" ca="1" si="220"/>
        <v>0.829070874317941-1.24079224816244i</v>
      </c>
      <c r="AX184" s="223" t="str">
        <f t="shared" ca="1" si="221"/>
        <v>-1.48510237304401-0.1462698168501i</v>
      </c>
      <c r="AY184" s="223" t="str">
        <f t="shared" ca="1" si="222"/>
        <v>0.571073950693037+1.378694476881i</v>
      </c>
      <c r="AZ184" s="223" t="str">
        <f t="shared" ca="1" si="223"/>
        <v>0.946697579357952-1.15355433811335i</v>
      </c>
      <c r="BA184" s="223" t="str">
        <f t="shared" ca="1" si="224"/>
        <v>-1.46361425003386-0.291130975404782i</v>
      </c>
      <c r="BB184" s="223" t="str">
        <f t="shared" ca="1" si="225"/>
        <v>0.433188383518021+1.42803072170292i</v>
      </c>
      <c r="BC184" s="223" t="str">
        <f t="shared" ca="1" si="226"/>
        <v>1.05520706919121-1.05520706919127i</v>
      </c>
      <c r="BD184" s="223" t="str">
        <f t="shared" ca="1" si="227"/>
        <v>-1.42803072170294-0.433188383517957i</v>
      </c>
      <c r="BE184" s="223" t="str">
        <f t="shared" ca="1" si="228"/>
        <v>0.291130975404868+1.46361425003384i</v>
      </c>
      <c r="BF184" s="223" t="str">
        <f t="shared" ca="1" si="229"/>
        <v>1.15355433811329-0.946697579358021i</v>
      </c>
      <c r="BG184" s="223" t="str">
        <f t="shared" ca="1" si="230"/>
        <v>-1.37869447688102-0.571073950692974i</v>
      </c>
      <c r="BH184" s="223" t="str">
        <f t="shared" ca="1" si="231"/>
        <v>0.146269816850188+1.48510237304401i</v>
      </c>
      <c r="BI184" s="223" t="str">
        <f t="shared" ca="1" si="232"/>
        <v>1.24079224816239-0.829070874318014i</v>
      </c>
      <c r="BJ184" s="223" t="str">
        <f t="shared" ca="1" si="233"/>
        <v>-1.31608065057568-0.703459763542042i</v>
      </c>
      <c r="BK184" s="223" t="str">
        <f t="shared" ca="1" si="234"/>
        <v>2.34001341100708E-14+1.49228814836221i</v>
      </c>
      <c r="BL184" s="223" t="str">
        <f t="shared" ca="1" si="235"/>
        <v>1.31608065057552-0.703459763542345i</v>
      </c>
      <c r="BM184" s="223" t="str">
        <f t="shared" ca="1" si="236"/>
        <v>-1.24079224816234-0.829070874318099i</v>
      </c>
      <c r="BN184" s="223" t="str">
        <f t="shared" ca="1" si="237"/>
        <v>-0.146269816850732+1.48510237304395i</v>
      </c>
      <c r="BO184" s="223" t="str">
        <f t="shared" ca="1" si="238"/>
        <v>1.37869447688084-0.57107395069341i</v>
      </c>
      <c r="BP184" s="223" t="str">
        <f t="shared" ca="1" si="239"/>
        <v>-1.15355433811332-0.946697579357984i</v>
      </c>
      <c r="BQ184" s="223" t="str">
        <f t="shared" ca="1" si="240"/>
        <v>-0.29113097540528+1.46361425003376i</v>
      </c>
      <c r="BR184" s="223" t="str">
        <f t="shared" ca="1" si="241"/>
        <v>1.42803072170276-0.433188383518549i</v>
      </c>
      <c r="BS184" s="223" t="str">
        <f t="shared" ca="1" si="242"/>
        <v>-1.05520706919134-1.05520706919113i</v>
      </c>
      <c r="BT184" s="223" t="str">
        <f t="shared" ca="1" si="243"/>
        <v>-0.433188383518281+1.42803072170284i</v>
      </c>
      <c r="BU184" s="223" t="str">
        <f t="shared" ca="1" si="244"/>
        <v>1.463614250034-0.2911309754041i</v>
      </c>
      <c r="BV184" s="223" t="str">
        <f t="shared" ca="1" si="245"/>
        <v>-0.946697579358218-1.15355433811313i</v>
      </c>
      <c r="BW184" s="223" t="str">
        <f t="shared" ca="1" si="246"/>
        <v>-0.57107395069315+1.37869447688095i</v>
      </c>
      <c r="BX184" s="223" t="str">
        <f t="shared" ca="1" si="247"/>
        <v>1.48510237304407-0.146269816849555i</v>
      </c>
      <c r="BY184" s="223" t="str">
        <f t="shared" ca="1" si="248"/>
        <v>-0.82907087431835-1.24079224816217i</v>
      </c>
      <c r="BZ184" s="223" t="str">
        <f t="shared" ca="1" si="249"/>
        <v>-0.703459763542079+1.31608065057566i</v>
      </c>
      <c r="CA184" s="223" t="str">
        <f t="shared" ca="1" si="250"/>
        <v>1.49228814836221+4.63622589477081E-13i</v>
      </c>
      <c r="CB184" s="223" t="str">
        <f t="shared" ca="1" si="251"/>
        <v>-0.70345976354257-1.3160806505754i</v>
      </c>
      <c r="CC184" s="223" t="str">
        <f t="shared" ca="1" si="252"/>
        <v>-0.829070874317869+1.24079224816249i</v>
      </c>
      <c r="CD184" s="223" t="str">
        <f t="shared" ca="1" si="253"/>
        <v>1.48510237304398+0.146269816850499i</v>
      </c>
      <c r="CE184" s="223" t="str">
        <f t="shared" ca="1" si="254"/>
        <v>-0.571073950693646-1.37869447688075i</v>
      </c>
      <c r="CF184" s="223" t="str">
        <f t="shared" ca="1" si="255"/>
        <v>-0.946697579357787+1.15355433811348i</v>
      </c>
      <c r="CG184" s="223" t="str">
        <f t="shared" ca="1" si="256"/>
        <v>1.46361425003382+0.29113097540501i</v>
      </c>
      <c r="CH184" s="223" t="str">
        <f t="shared" ca="1" si="257"/>
        <v>-0.433188383517354-1.42803072170312i</v>
      </c>
      <c r="CI184" s="223" t="str">
        <f t="shared" ca="1" si="258"/>
        <v>-1.05520706919097+1.05520706919151i</v>
      </c>
      <c r="CJ184" s="223" t="str">
        <f t="shared" ca="1" si="259"/>
        <v>1.42803072170292+0.433188383518038i</v>
      </c>
      <c r="CK184" s="223" t="str">
        <f t="shared" ca="1" si="260"/>
        <v>-0.291130975404351-1.46361425003395i</v>
      </c>
      <c r="CL184" s="223" t="str">
        <f t="shared" ca="1" si="261"/>
        <v>-1.15355433811296+0.946697579358415i</v>
      </c>
      <c r="CM184" s="223" t="str">
        <f t="shared" ca="1" si="262"/>
        <v>1.37869447688106+0.571073950692895i</v>
      </c>
      <c r="CN184" s="223" t="str">
        <f t="shared" ca="1" si="263"/>
        <v>-0.146269816849788-1.48510237304404i</v>
      </c>
      <c r="CO184" s="223" t="str">
        <f t="shared" ca="1" si="264"/>
        <v>-1.24079224816204+0.829070874318544i</v>
      </c>
      <c r="CP184" s="223" t="str">
        <f t="shared" ca="1" si="265"/>
        <v>1.31608065057578+0.703459763541854i</v>
      </c>
      <c r="CQ184" s="223" t="str">
        <f t="shared" ca="1" si="266"/>
        <v>2.0841116062847E-13-1.49228814836221i</v>
      </c>
      <c r="CR184" s="223" t="str">
        <f t="shared" ca="1" si="267"/>
        <v>-1.31608065057598+0.703459763541485i</v>
      </c>
      <c r="CS184" s="223" t="str">
        <f t="shared" ca="1" si="268"/>
        <v>1.24079224816263+0.829070874317657i</v>
      </c>
      <c r="CT184" s="223" t="str">
        <f t="shared" ca="1" si="269"/>
        <v>0.146269816850245-1.485102373044i</v>
      </c>
      <c r="CU184" s="223" t="str">
        <f t="shared" ca="1" si="270"/>
        <v>-1.37869447688122+0.57107395069251i</v>
      </c>
      <c r="CV184" s="223" t="str">
        <f t="shared" ca="1" si="271"/>
        <v>1.15355433811364+0.94669757935759i</v>
      </c>
      <c r="CW184" s="223" t="str">
        <f t="shared" ca="1" si="272"/>
        <v>0.29113097540476-1.46361425003387i</v>
      </c>
      <c r="CX184" s="223" t="str">
        <f t="shared" ca="1" si="273"/>
        <v>-1.42803072170305+0.433188383517597i</v>
      </c>
      <c r="CY184" s="223" t="str">
        <f t="shared" ca="1" si="274"/>
        <v>1.05520706919169+1.05520706919079i</v>
      </c>
      <c r="CZ184" s="223" t="str">
        <f t="shared" ca="1" si="275"/>
        <v>0.433188383517793-1.42803072170299i</v>
      </c>
      <c r="DA184" s="223" t="str">
        <f t="shared" ca="1" si="276"/>
        <v>-1.4636142500339+0.291130975404601i</v>
      </c>
      <c r="DB184" s="223" t="str">
        <f t="shared" ca="1" si="277"/>
        <v>0.946697579357464+1.15355433811375i</v>
      </c>
      <c r="DC184" s="223" t="str">
        <f t="shared" ca="1" si="278"/>
        <v>0.571073950692659-1.37869447688115i</v>
      </c>
      <c r="DD184" s="223" t="str">
        <f t="shared" ca="1" si="279"/>
        <v>-1.48510237304402+0.146269816850042i</v>
      </c>
      <c r="DE184" s="223" t="str">
        <f t="shared" ca="1" si="280"/>
        <v>0.829070874317523+1.24079224816272i</v>
      </c>
      <c r="DF184" s="223" t="str">
        <f t="shared" ca="1" si="281"/>
        <v>0.703459763541629-1.3160806505759i</v>
      </c>
      <c r="DG184" s="223" t="str">
        <f t="shared" ca="1" si="282"/>
        <v>-1.49228814836221+4.68002682201416E-14i</v>
      </c>
      <c r="DH184" s="223" t="str">
        <f t="shared" ca="1" si="283"/>
        <v>0.703459763541711+1.31608065057585i</v>
      </c>
      <c r="DI184" s="223" t="str">
        <f t="shared" ca="1" si="284"/>
        <v>0.829070874317444-1.24079224816278i</v>
      </c>
      <c r="DJ184" s="223" t="str">
        <f t="shared" ca="1" si="285"/>
        <v>-1.48510237304403-0.146269816849991i</v>
      </c>
      <c r="DK184" s="223" t="str">
        <f t="shared" ca="1" si="286"/>
        <v>0.571073950692746+1.37869447688112i</v>
      </c>
      <c r="DL184" s="223" t="str">
        <f t="shared" ca="1" si="287"/>
        <v>0.94669757935854-1.15355433811286i</v>
      </c>
      <c r="DM184" s="223" t="str">
        <f t="shared" ca="1" si="288"/>
        <v>-1.46361425003392-0.291130975404509i</v>
      </c>
      <c r="DN184" s="223" t="str">
        <f t="shared" ca="1" si="289"/>
        <v>0.433188383517842+1.42803072170298i</v>
      </c>
      <c r="DO184" s="223" t="str">
        <f t="shared" ca="1" si="290"/>
        <v>1.05520706919166-1.05520706919082i</v>
      </c>
      <c r="DP184" s="223" t="str">
        <f t="shared" ca="1" si="291"/>
        <v>-1.42803072170306-0.433188383517548i</v>
      </c>
      <c r="DQ184" s="223" t="str">
        <f t="shared" ca="1" si="292"/>
        <v>0.291130975404851+1.46361425003385i</v>
      </c>
      <c r="DR184" s="223" t="str">
        <f t="shared" ca="1" si="293"/>
        <v>1.15355433811358-0.946697579357663i</v>
      </c>
      <c r="DS184" s="223" t="str">
        <f t="shared" ca="1" si="294"/>
        <v>-1.37869447688125-0.571073950692424i</v>
      </c>
      <c r="DT184" s="223" t="str">
        <f t="shared" ca="1" si="295"/>
        <v>0.146269816850296+1.485102373044i</v>
      </c>
      <c r="DU184" s="223" t="str">
        <f t="shared" ca="1" si="296"/>
        <v>1.24079224816258-0.829070874317735i</v>
      </c>
      <c r="DV184" s="223" t="str">
        <f t="shared" ca="1" si="297"/>
        <v>-1.31608065057532-0.703459763542712i</v>
      </c>
      <c r="DW184" s="223" t="str">
        <f t="shared" ca="1" si="298"/>
        <v>3.02011697068752E-13+1.49228814836221i</v>
      </c>
      <c r="DX184" s="223" t="str">
        <f t="shared" ca="1" si="299"/>
        <v>1.31608065057573-0.703459763541936i</v>
      </c>
      <c r="DY184" s="223" t="str">
        <f t="shared" ca="1" si="300"/>
        <v>-1.24079224816207-0.829070874318502i</v>
      </c>
      <c r="DZ184" s="223" t="str">
        <f t="shared" ca="1" si="301"/>
        <v>-0.146269816849737+1.48510237304405i</v>
      </c>
      <c r="EA184" s="223" t="str">
        <f t="shared" ca="1" si="302"/>
        <v>1.37869447688102-0.571073950692982i</v>
      </c>
      <c r="EB184" s="223" t="str">
        <f t="shared" ca="1" si="303"/>
        <v>-1.15355433811302-0.946697579358343i</v>
      </c>
      <c r="EC184" s="223" t="str">
        <f t="shared" ca="1" si="304"/>
        <v>-0.291130975404258+1.46361425003397i</v>
      </c>
      <c r="ED184" s="223" t="str">
        <f t="shared" ca="1" si="305"/>
        <v>1.4280307217029-0.433188383518085i</v>
      </c>
      <c r="EE184" s="223" t="str">
        <f t="shared" ca="1" si="306"/>
        <v>-1.055207069191-1.05520706919147i</v>
      </c>
      <c r="EF184" s="223" t="str">
        <f t="shared" ca="1" si="307"/>
        <v>-0.433188383517305+1.42803072170314i</v>
      </c>
      <c r="EG184" s="223" t="str">
        <f t="shared" ca="1" si="308"/>
        <v>1.4636142500338-0.291130975405101i</v>
      </c>
      <c r="EH184" s="223" t="str">
        <f t="shared" ca="1" si="309"/>
        <v>-0.94669757935786-1.15355433811342i</v>
      </c>
      <c r="EI184" s="223" t="str">
        <f t="shared" ca="1" si="310"/>
        <v>-0.571073950693598+1.37869447688077i</v>
      </c>
      <c r="EJ184" s="223" t="str">
        <f t="shared" ca="1" si="311"/>
        <v>1.48510237304397-0.14626981685055i</v>
      </c>
      <c r="EK184" s="223" t="str">
        <f t="shared" ca="1" si="312"/>
        <v>-0.829070874317947-1.24079224816244i</v>
      </c>
      <c r="EL184" s="223" t="str">
        <f t="shared" ca="1" si="313"/>
        <v>-0.703459763542488+1.31608065057544i</v>
      </c>
      <c r="EM184" s="223" t="str">
        <f t="shared" ca="1" si="314"/>
        <v>1.49228814836221-5.14809745778178E-13i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-0.0184990912164089-0.0565787666050423i</v>
      </c>
      <c r="G185" s="229" t="str">
        <f t="shared" si="184"/>
        <v>-0.206812615521529+2.00759381559027i</v>
      </c>
      <c r="H185" s="229" t="str">
        <f t="shared" si="180"/>
        <v>0.00211355333916917-0.0100724672822167i</v>
      </c>
      <c r="I185" s="229" t="str">
        <f t="shared" si="317"/>
        <v>-0.00206408745607637+0.0114719259801296i</v>
      </c>
      <c r="J185" s="255" t="str">
        <f ca="1">IMPRODUCT(1/N_FFT2,CV100)</f>
        <v>0.000192097013576572-0.000179931986822783i</v>
      </c>
      <c r="K185" s="254" t="str">
        <f t="shared" ca="1" si="318"/>
        <v>1.66766139821549E-06+2.57511807770219E-06i</v>
      </c>
      <c r="N185" s="246">
        <f t="shared" ca="1" si="185"/>
        <v>8.4926322122573605</v>
      </c>
      <c r="O185" s="223">
        <f t="shared" ca="1" si="186"/>
        <v>1.4926322122573605</v>
      </c>
      <c r="P185" s="223" t="str">
        <f t="shared" ca="1" si="187"/>
        <v>-0.735715719085593-1.29871987039495i</v>
      </c>
      <c r="Q185" s="223" t="str">
        <f t="shared" ca="1" si="188"/>
        <v>-0.767366316392715+1.28027335266113i</v>
      </c>
      <c r="R185" s="223" t="str">
        <f t="shared" ca="1" si="189"/>
        <v>1.49218265934159+0.0366310282216629i</v>
      </c>
      <c r="S185" s="223" t="str">
        <f t="shared" ca="1" si="190"/>
        <v>-0.703621954139492-1.31638408784109i</v>
      </c>
      <c r="T185" s="223" t="str">
        <f t="shared" ca="1" si="191"/>
        <v>-0.798554680924451+1.26105564613222i</v>
      </c>
      <c r="U185" s="223" t="str">
        <f t="shared" ca="1" si="192"/>
        <v>1.49083427138812+0.0732399912817058i</v>
      </c>
      <c r="V185" s="223" t="str">
        <f t="shared" ca="1" si="193"/>
        <v>-0.671104353638322-1.3332553647355i</v>
      </c>
      <c r="W185" s="223" t="str">
        <f t="shared" ca="1" si="194"/>
        <v>-0.829262025976356+1.24107832683594i</v>
      </c>
      <c r="X185" s="223" t="str">
        <f t="shared" ca="1" si="195"/>
        <v>1.48858786061546+0.10980483730959i</v>
      </c>
      <c r="Y185" s="223" t="str">
        <f t="shared" ca="1" si="196"/>
        <v>-0.638182504968717-1.34932353845183i</v>
      </c>
      <c r="Z185" s="223" t="str">
        <f t="shared" ca="1" si="197"/>
        <v>-0.859469854591919+1.22035342836248i</v>
      </c>
      <c r="AA185" s="223" t="str">
        <f t="shared" ca="1" si="198"/>
        <v>1.48544478017746+0.1463035410092i</v>
      </c>
      <c r="AB185" s="223" t="str">
        <f t="shared" ca="1" si="199"/>
        <v>-0.604876239021297-1.36457893012305i</v>
      </c>
      <c r="AC185" s="223" t="str">
        <f t="shared" ca="1" si="200"/>
        <v>-0.889159970704723+1.19889343461572i</v>
      </c>
      <c r="AD185" s="223" t="str">
        <f t="shared" ca="1" si="201"/>
        <v>1.48140692334823+0.182714116926496i</v>
      </c>
      <c r="AE185" s="223" t="str">
        <f t="shared" ca="1" si="202"/>
        <v>-0.571205618245411-1.37901235047159i</v>
      </c>
      <c r="AF185" s="223" t="str">
        <f t="shared" ca="1" si="203"/>
        <v>-0.918314490099003+1.17671127229347i</v>
      </c>
      <c r="AG185" s="223" t="str">
        <f t="shared" ca="1" si="204"/>
        <v>1.47647672238175+0.219014632691872i</v>
      </c>
      <c r="AH185" s="223" t="str">
        <f t="shared" ca="1" si="205"/>
        <v>-0.537190924563707-1.39261510534486i</v>
      </c>
      <c r="AI185" s="223" t="str">
        <f t="shared" ca="1" si="206"/>
        <v>-0.946915851182442+1.15382030310085i</v>
      </c>
      <c r="AJ185" s="223" t="str">
        <f t="shared" ca="1" si="207"/>
        <v>1.47065714704672+0.255183222232004i</v>
      </c>
      <c r="AK185" s="223" t="str">
        <f t="shared" ca="1" si="208"/>
        <v>-0.502852647155908-1.40537900095191i</v>
      </c>
      <c r="AL185" s="223" t="str">
        <f t="shared" ca="1" si="209"/>
        <v>-0.974946825564478+1.13023431570186i</v>
      </c>
      <c r="AM185" s="223" t="str">
        <f t="shared" ca="1" si="210"/>
        <v>1.46395170283772+0.291198098940977i</v>
      </c>
      <c r="AN185" s="223" t="str">
        <f t="shared" ca="1" si="211"/>
        <v>-0.468211470116333-1.41729634879929i</v>
      </c>
      <c r="AO185" s="223" t="str">
        <f t="shared" ca="1" si="212"/>
        <v>-1.00239052843452+1.10596751741318i</v>
      </c>
      <c r="AP185" s="223" t="str">
        <f t="shared" ca="1" si="213"/>
        <v>1.45636442886361+0.327037568803747i</v>
      </c>
      <c r="AQ185" s="223" t="str">
        <f t="shared" ca="1" si="214"/>
        <v>-0.433288259994715-1.42835997032228i</v>
      </c>
      <c r="AR185" s="223" t="str">
        <f t="shared" ca="1" si="215"/>
        <v>-0.433288259994715-1.42835997032228i</v>
      </c>
      <c r="AS185" s="223" t="str">
        <f t="shared" ca="1" si="216"/>
        <v>1.44789989541457+0.362680043463648i</v>
      </c>
      <c r="AT185" s="223" t="str">
        <f t="shared" ca="1" si="217"/>
        <v>-0.398104053226966-1.43856320120896i</v>
      </c>
      <c r="AU185" s="223" t="str">
        <f t="shared" ca="1" si="218"/>
        <v>-1.05545035910466+1.05545035910466i</v>
      </c>
      <c r="AV185" s="223" t="str">
        <f t="shared" ca="1" si="219"/>
        <v>1.43856320120895+0.398104053226991i</v>
      </c>
      <c r="AW185" s="223" t="str">
        <f t="shared" ca="1" si="220"/>
        <v>-0.362680043463633-1.44789989541457i</v>
      </c>
      <c r="AX185" s="223" t="str">
        <f t="shared" ca="1" si="221"/>
        <v>-1.08103452564682+1.02923042873201i</v>
      </c>
      <c r="AY185" s="223" t="str">
        <f t="shared" ca="1" si="222"/>
        <v>1.42835997032227+0.43328825999473i</v>
      </c>
      <c r="AZ185" s="223" t="str">
        <f t="shared" ca="1" si="223"/>
        <v>-0.327037568803722-1.45636442886362i</v>
      </c>
      <c r="BA185" s="223" t="str">
        <f t="shared" ca="1" si="224"/>
        <v>-1.10596751741319+1.00239052843451i</v>
      </c>
      <c r="BB185" s="223" t="str">
        <f t="shared" ca="1" si="225"/>
        <v>1.41729634879928+0.468211470116358i</v>
      </c>
      <c r="BC185" s="223" t="str">
        <f t="shared" ca="1" si="226"/>
        <v>-0.291198098940962-1.46395170283772i</v>
      </c>
      <c r="BD185" s="223" t="str">
        <f t="shared" ca="1" si="227"/>
        <v>-1.13023431570188+0.974946825564457i</v>
      </c>
      <c r="BE185" s="223" t="str">
        <f t="shared" ca="1" si="228"/>
        <v>1.40537900095191+0.502852647155923i</v>
      </c>
      <c r="BF185" s="223" t="str">
        <f t="shared" ca="1" si="229"/>
        <v>-0.255183222231977-1.47065714704672i</v>
      </c>
      <c r="BG185" s="223" t="str">
        <f t="shared" ca="1" si="230"/>
        <v>-1.15382030310086+0.946915851182428i</v>
      </c>
      <c r="BH185" s="223" t="str">
        <f t="shared" ca="1" si="231"/>
        <v>1.39261510534486+0.537190924563731i</v>
      </c>
      <c r="BI185" s="223" t="str">
        <f t="shared" ca="1" si="232"/>
        <v>-0.219014632691857-1.47647672238175i</v>
      </c>
      <c r="BJ185" s="223" t="str">
        <f t="shared" ca="1" si="233"/>
        <v>-1.17671127229347+0.918314490098998i</v>
      </c>
      <c r="BK185" s="223" t="str">
        <f t="shared" ca="1" si="234"/>
        <v>1.37901235047181+0.571205618244877i</v>
      </c>
      <c r="BL185" s="223" t="str">
        <f t="shared" ca="1" si="235"/>
        <v>-0.182714116926319-1.48140692334825i</v>
      </c>
      <c r="BM185" s="223" t="str">
        <f t="shared" ca="1" si="236"/>
        <v>-1.19889343461538+0.889159970705183i</v>
      </c>
      <c r="BN185" s="223" t="str">
        <f t="shared" ca="1" si="237"/>
        <v>1.36457893012298+0.604876239021442i</v>
      </c>
      <c r="BO185" s="223" t="str">
        <f t="shared" ca="1" si="238"/>
        <v>-0.146303541009918-1.48544478017739i</v>
      </c>
      <c r="BP185" s="223" t="str">
        <f t="shared" ca="1" si="239"/>
        <v>-1.22035342836248+0.859469854591911i</v>
      </c>
      <c r="BQ185" s="223" t="str">
        <f t="shared" ca="1" si="240"/>
        <v>1.3493235384515+0.638182504969407i</v>
      </c>
      <c r="BR185" s="223" t="str">
        <f t="shared" ca="1" si="241"/>
        <v>-0.109804837309579-1.48858786061546i</v>
      </c>
      <c r="BS185" s="223" t="str">
        <f t="shared" ca="1" si="242"/>
        <v>-1.24107832683628+0.829262025975844i</v>
      </c>
      <c r="BT185" s="223" t="str">
        <f t="shared" ca="1" si="243"/>
        <v>1.33325536473556+0.671104353638201i</v>
      </c>
      <c r="BU185" s="223" t="str">
        <f t="shared" ca="1" si="244"/>
        <v>-0.0732399912810889-1.49083427138815i</v>
      </c>
      <c r="BV185" s="223" t="str">
        <f t="shared" ca="1" si="245"/>
        <v>-1.26105564613207+0.79855468092469i</v>
      </c>
      <c r="BW185" s="223" t="str">
        <f t="shared" ca="1" si="246"/>
        <v>1.31638408784086+0.70362195413992i</v>
      </c>
      <c r="BX185" s="223" t="str">
        <f t="shared" ca="1" si="247"/>
        <v>-0.0366310282219746-1.49218265934158i</v>
      </c>
      <c r="BY185" s="223" t="str">
        <f t="shared" ca="1" si="248"/>
        <v>-1.28027335266135+0.767366316392361i</v>
      </c>
      <c r="BZ185" s="223" t="str">
        <f t="shared" ca="1" si="249"/>
        <v>1.29871987039513+0.735715719085277i</v>
      </c>
      <c r="CA185" s="223" t="str">
        <f t="shared" ca="1" si="250"/>
        <v>3.0208262393025E-13-1.49263221225736i</v>
      </c>
      <c r="CB185" s="223" t="str">
        <f t="shared" ca="1" si="251"/>
        <v>-1.29871987039471+0.735715719086005i</v>
      </c>
      <c r="CC185" s="223" t="str">
        <f t="shared" ca="1" si="252"/>
        <v>1.28027335266101+0.767366316392915i</v>
      </c>
      <c r="CD185" s="223" t="str">
        <f t="shared" ca="1" si="253"/>
        <v>0.0366310282210943-1.4921826593416i</v>
      </c>
      <c r="CE185" s="223" t="str">
        <f t="shared" ca="1" si="254"/>
        <v>-1.31638408784116+0.703621954139368i</v>
      </c>
      <c r="CF185" s="223" t="str">
        <f t="shared" ca="1" si="255"/>
        <v>1.26105564613253+0.798554680923964i</v>
      </c>
      <c r="CG185" s="223" t="str">
        <f t="shared" ca="1" si="256"/>
        <v>0.0732399912817348-1.49083427138812i</v>
      </c>
      <c r="CH185" s="223" t="str">
        <f t="shared" ca="1" si="257"/>
        <v>-1.33325536473517+0.671104353638988i</v>
      </c>
      <c r="CI185" s="223" t="str">
        <f t="shared" ca="1" si="258"/>
        <v>1.24107832683593+0.829262025976365i</v>
      </c>
      <c r="CJ185" s="223" t="str">
        <f t="shared" ca="1" si="259"/>
        <v>0.109804837310203-1.48858786061542i</v>
      </c>
      <c r="CK185" s="223" t="str">
        <f t="shared" ca="1" si="260"/>
        <v>-1.34932353845177+0.638182504968823i</v>
      </c>
      <c r="CL185" s="223" t="str">
        <f t="shared" ca="1" si="261"/>
        <v>1.22035342836211+0.85946985459244i</v>
      </c>
      <c r="CM185" s="223" t="str">
        <f t="shared" ca="1" si="262"/>
        <v>0.146303541009063-1.48544478017748i</v>
      </c>
      <c r="CN185" s="223" t="str">
        <f t="shared" ca="1" si="263"/>
        <v>-1.36457893012323+0.60487623902087i</v>
      </c>
      <c r="CO185" s="223" t="str">
        <f t="shared" ca="1" si="264"/>
        <v>1.19889343461588+0.88915997070451i</v>
      </c>
      <c r="CP185" s="223" t="str">
        <f t="shared" ca="1" si="265"/>
        <v>0.182714116926939-1.48140692334818i</v>
      </c>
      <c r="CQ185" s="223" t="str">
        <f t="shared" ca="1" si="266"/>
        <v>-1.37901235047148+0.571205618245671i</v>
      </c>
      <c r="CR185" s="223" t="str">
        <f t="shared" ca="1" si="267"/>
        <v>1.17671127229327+0.918314490099258i</v>
      </c>
      <c r="CS185" s="223" t="str">
        <f t="shared" ca="1" si="268"/>
        <v>0.219014632691469-1.47647672238181i</v>
      </c>
      <c r="CT185" s="223" t="str">
        <f t="shared" ca="1" si="269"/>
        <v>-1.39261510534497+0.537190924563425i</v>
      </c>
      <c r="CU185" s="223" t="str">
        <f t="shared" ca="1" si="270"/>
        <v>1.15382030310122+0.946915851181994i</v>
      </c>
      <c r="CV185" s="223" t="str">
        <f t="shared" ca="1" si="271"/>
        <v>0.255183222232176-1.47065714704669i</v>
      </c>
      <c r="CW185" s="223" t="str">
        <f t="shared" ca="1" si="272"/>
        <v>-1.40537900095173+0.502852647156432i</v>
      </c>
      <c r="CX185" s="223" t="str">
        <f t="shared" ca="1" si="273"/>
        <v>1.13023431570176+0.974946825564594i</v>
      </c>
      <c r="CY185" s="223" t="str">
        <f t="shared" ca="1" si="274"/>
        <v>0.291198098940265-1.46395170283786i</v>
      </c>
      <c r="CZ185" s="223" t="str">
        <f t="shared" ca="1" si="275"/>
        <v>-1.4172963487993+0.468211470116309i</v>
      </c>
      <c r="DA185" s="223" t="str">
        <f t="shared" ca="1" si="276"/>
        <v>1.10596751741265+1.0023905284351i</v>
      </c>
      <c r="DB185" s="223" t="str">
        <f t="shared" ca="1" si="277"/>
        <v>0.327037568803608-1.45636442886364i</v>
      </c>
      <c r="DC185" s="223" t="str">
        <f t="shared" ca="1" si="278"/>
        <v>-1.42835997032245+0.433288259994131i</v>
      </c>
      <c r="DD185" s="223" t="str">
        <f t="shared" ca="1" si="279"/>
        <v>1.08103452564688+1.02923042873194i</v>
      </c>
      <c r="DE185" s="223" t="str">
        <f t="shared" ca="1" si="280"/>
        <v>0.36268004346426-1.44789989541441i</v>
      </c>
      <c r="DF185" s="223" t="str">
        <f t="shared" ca="1" si="281"/>
        <v>-1.43856320120888+0.398104053227248i</v>
      </c>
      <c r="DG185" s="223" t="str">
        <f t="shared" ca="1" si="282"/>
        <v>1.05545035910432+1.05545035910499i</v>
      </c>
      <c r="DH185" s="223" t="str">
        <f t="shared" ca="1" si="283"/>
        <v>0.398104053226731-1.43856320120902i</v>
      </c>
      <c r="DI185" s="223" t="str">
        <f t="shared" ca="1" si="284"/>
        <v>-1.44789989541465+0.362680043463299i</v>
      </c>
      <c r="DJ185" s="223" t="str">
        <f t="shared" ca="1" si="285"/>
        <v>1.02923042873232+1.08103452564651i</v>
      </c>
      <c r="DK185" s="223" t="str">
        <f t="shared" ca="1" si="286"/>
        <v>0.433288259995039-1.42835997032218i</v>
      </c>
      <c r="DL185" s="223" t="str">
        <f t="shared" ca="1" si="287"/>
        <v>-1.45636442886353+0.327037568804131i</v>
      </c>
      <c r="DM185" s="223" t="str">
        <f t="shared" ca="1" si="288"/>
        <v>1.00239052843439+1.10596751741329i</v>
      </c>
      <c r="DN185" s="223" t="str">
        <f t="shared" ca="1" si="289"/>
        <v>0.4682114701158-1.41729634879947i</v>
      </c>
      <c r="DO185" s="223" t="str">
        <f t="shared" ca="1" si="290"/>
        <v>-1.46395170283776+0.291198098940791i</v>
      </c>
      <c r="DP185" s="223" t="str">
        <f t="shared" ca="1" si="291"/>
        <v>0.974946825565+1.13023431570141i</v>
      </c>
      <c r="DQ185" s="223" t="str">
        <f t="shared" ca="1" si="292"/>
        <v>0.502852647155927-1.40537900095191i</v>
      </c>
      <c r="DR185" s="223" t="str">
        <f t="shared" ca="1" si="293"/>
        <v>-1.47065714704685+0.255183222231242i</v>
      </c>
      <c r="DS185" s="223" t="str">
        <f t="shared" ca="1" si="294"/>
        <v>0.946915851182409+1.15382030310088i</v>
      </c>
      <c r="DT185" s="223" t="str">
        <f t="shared" ca="1" si="295"/>
        <v>0.537190924564311-1.39261510534463i</v>
      </c>
      <c r="DU185" s="223" t="str">
        <f t="shared" ca="1" si="296"/>
        <v>-1.47647672238173+0.219014632691999i</v>
      </c>
      <c r="DV185" s="223" t="str">
        <f t="shared" ca="1" si="297"/>
        <v>0.91831449009851+1.17671127229385i</v>
      </c>
      <c r="DW185" s="223" t="str">
        <f t="shared" ca="1" si="298"/>
        <v>0.571205618245176-1.37901235047169i</v>
      </c>
      <c r="DX185" s="223" t="str">
        <f t="shared" ca="1" si="299"/>
        <v>-1.48140692334829+0.182714116925998i</v>
      </c>
      <c r="DY185" s="223" t="str">
        <f t="shared" ca="1" si="300"/>
        <v>0.889159970704941+1.19889343461556i</v>
      </c>
      <c r="DZ185" s="223" t="str">
        <f t="shared" ca="1" si="301"/>
        <v>0.604876239021737-1.36457893012285i</v>
      </c>
      <c r="EA185" s="223" t="str">
        <f t="shared" ca="1" si="302"/>
        <v>-1.48544478017742+0.146303541009597i</v>
      </c>
      <c r="EB185" s="223" t="str">
        <f t="shared" ca="1" si="303"/>
        <v>0.859469854591629+1.22035342836268i</v>
      </c>
      <c r="EC185" s="223" t="str">
        <f t="shared" ca="1" si="304"/>
        <v>0.638182504968338-1.349323538452i</v>
      </c>
      <c r="ED185" s="223" t="str">
        <f t="shared" ca="1" si="305"/>
        <v>-1.48858786061549+0.109804837309257i</v>
      </c>
      <c r="EE185" s="223" t="str">
        <f t="shared" ca="1" si="306"/>
        <v>0.82926202597681+1.24107832683563i</v>
      </c>
      <c r="EF185" s="223" t="str">
        <f t="shared" ca="1" si="307"/>
        <v>0.671104353638471-1.33325536473542i</v>
      </c>
      <c r="EG185" s="223" t="str">
        <f t="shared" ca="1" si="308"/>
        <v>-1.4908342713881+0.0732399912822702i</v>
      </c>
      <c r="EH185" s="223" t="str">
        <f t="shared" ca="1" si="309"/>
        <v>0.798554680924452+1.26105564613222i</v>
      </c>
      <c r="EI185" s="223" t="str">
        <f t="shared" ca="1" si="310"/>
        <v>0.703621954138857-1.31638408784143i</v>
      </c>
      <c r="EJ185" s="223" t="str">
        <f t="shared" ca="1" si="311"/>
        <v>-1.49218265934159+0.0366310282216301i</v>
      </c>
      <c r="EK185" s="223" t="str">
        <f t="shared" ca="1" si="312"/>
        <v>0.767366316392101+1.2802733526615i</v>
      </c>
      <c r="EL185" s="223" t="str">
        <f t="shared" ca="1" si="313"/>
        <v>0.73571571908554-1.29871987039498i</v>
      </c>
      <c r="EM185" s="223" t="str">
        <f t="shared" ca="1" si="314"/>
        <v>-1.49263221225736-6.04165247860501E-13i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-0.0184045535909542-0.0557259915828669i</v>
      </c>
      <c r="G186" s="229" t="str">
        <f t="shared" si="184"/>
        <v>-0.196138167867651+1.98169835610191i</v>
      </c>
      <c r="H186" s="229" t="str">
        <f t="shared" si="180"/>
        <v>0.00211069192752318-0.00995525518332451i</v>
      </c>
      <c r="I186" s="229" t="str">
        <f t="shared" si="317"/>
        <v>-0.00205671830470807+0.0112960070283705i</v>
      </c>
      <c r="J186" s="255" t="str">
        <f ca="1">IMPRODUCT(1/N_FFT2,CW100)</f>
        <v>0.00548420155393391+1.42438202738095E-06i</v>
      </c>
      <c r="K186" s="254" t="str">
        <f t="shared" ca="1" si="318"/>
        <v>-0.0000112955475520767+0.0000619466497456493i</v>
      </c>
      <c r="N186" s="246">
        <f t="shared" ca="1" si="185"/>
        <v>8.4929433431243062</v>
      </c>
      <c r="O186" s="223">
        <f t="shared" ca="1" si="186"/>
        <v>1.4929433431243067</v>
      </c>
      <c r="P186" s="223" t="str">
        <f t="shared" ca="1" si="187"/>
        <v>-0.767526269625206-1.28054021850717i</v>
      </c>
      <c r="Q186" s="223" t="str">
        <f t="shared" ca="1" si="188"/>
        <v>-0.7037686202149+1.31665848076865i</v>
      </c>
      <c r="R186" s="223" t="str">
        <f t="shared" ca="1" si="189"/>
        <v>1.49114502748432-0.0732552577497149i</v>
      </c>
      <c r="S186" s="223" t="str">
        <f t="shared" ca="1" si="190"/>
        <v>-0.829434881024636-1.24133702269723i</v>
      </c>
      <c r="T186" s="223" t="str">
        <f t="shared" ca="1" si="191"/>
        <v>-0.638315530555645+1.34960479742428i</v>
      </c>
      <c r="U186" s="223" t="str">
        <f t="shared" ca="1" si="192"/>
        <v>1.48575441286423-0.146334037167166i</v>
      </c>
      <c r="V186" s="223" t="str">
        <f t="shared" ca="1" si="193"/>
        <v>-0.889345311145763-1.19914333727133i</v>
      </c>
      <c r="W186" s="223" t="str">
        <f t="shared" ca="1" si="194"/>
        <v>-0.571324682873477+1.3792997979115i</v>
      </c>
      <c r="X186" s="223" t="str">
        <f t="shared" ca="1" si="195"/>
        <v>1.47678448572685-0.219060285071631i</v>
      </c>
      <c r="Y186" s="223" t="str">
        <f t="shared" ca="1" si="196"/>
        <v>-0.947113230514855-1.15406081051342i</v>
      </c>
      <c r="Z186" s="223" t="str">
        <f t="shared" ca="1" si="197"/>
        <v>-0.502957463987988+1.40567194437321i</v>
      </c>
      <c r="AA186" s="223" t="str">
        <f t="shared" ca="1" si="198"/>
        <v>1.46425685541231-0.291258797561944i</v>
      </c>
      <c r="AB186" s="223" t="str">
        <f t="shared" ca="1" si="199"/>
        <v>-1.00259947115443-1.1061980501791i</v>
      </c>
      <c r="AC186" s="223" t="str">
        <f t="shared" ca="1" si="200"/>
        <v>-0.433378576518025+1.42865770399854i</v>
      </c>
      <c r="AD186" s="223" t="str">
        <f t="shared" ca="1" si="201"/>
        <v>1.44820170207934-0.362755642097672i</v>
      </c>
      <c r="AE186" s="223" t="str">
        <f t="shared" ca="1" si="202"/>
        <v>-1.05567036185054-1.05567036185048i</v>
      </c>
      <c r="AF186" s="223" t="str">
        <f t="shared" ca="1" si="203"/>
        <v>-0.362755642097756+1.44820170207932i</v>
      </c>
      <c r="AG186" s="223" t="str">
        <f t="shared" ca="1" si="204"/>
        <v>1.42865770399852-0.433378576518089i</v>
      </c>
      <c r="AH186" s="223" t="str">
        <f t="shared" ca="1" si="205"/>
        <v>-1.10619805017915-1.00259947115438i</v>
      </c>
      <c r="AI186" s="223" t="str">
        <f t="shared" ca="1" si="206"/>
        <v>-0.291258797562023+1.4642568554123i</v>
      </c>
      <c r="AJ186" s="223" t="str">
        <f t="shared" ca="1" si="207"/>
        <v>1.40567194437318-0.502957463988056i</v>
      </c>
      <c r="AK186" s="223" t="str">
        <f t="shared" ca="1" si="208"/>
        <v>-1.15406081051337-0.947113230514913i</v>
      </c>
      <c r="AL186" s="223" t="str">
        <f t="shared" ca="1" si="209"/>
        <v>-0.219060285071569+1.47678448572686i</v>
      </c>
      <c r="AM186" s="223" t="str">
        <f t="shared" ca="1" si="210"/>
        <v>1.37929979791153-0.571324682873398i</v>
      </c>
      <c r="AN186" s="223" t="str">
        <f t="shared" ca="1" si="211"/>
        <v>-1.19914333727137-0.889345311145708i</v>
      </c>
      <c r="AO186" s="223" t="str">
        <f t="shared" ca="1" si="212"/>
        <v>-0.146334037167099+1.48575441286424i</v>
      </c>
      <c r="AP186" s="223" t="str">
        <f t="shared" ca="1" si="213"/>
        <v>1.34960479742432-0.638315530555575i</v>
      </c>
      <c r="AQ186" s="223" t="str">
        <f t="shared" ca="1" si="214"/>
        <v>-1.24133702269725-0.829434881024614i</v>
      </c>
      <c r="AR186" s="223" t="str">
        <f t="shared" ca="1" si="215"/>
        <v>-1.24133702269725-0.829434881024614i</v>
      </c>
      <c r="AS186" s="223" t="str">
        <f t="shared" ca="1" si="216"/>
        <v>1.31665848076863-0.70376862021493i</v>
      </c>
      <c r="AT186" s="223" t="str">
        <f t="shared" ca="1" si="217"/>
        <v>-1.28054021850716-0.767526269625226i</v>
      </c>
      <c r="AU186" s="223" t="str">
        <f t="shared" ca="1" si="218"/>
        <v>7.82794876255701E-14+1.49294334312431i</v>
      </c>
      <c r="AV186" s="223" t="str">
        <f t="shared" ca="1" si="219"/>
        <v>1.28054021850717-0.767526269625214i</v>
      </c>
      <c r="AW186" s="223" t="str">
        <f t="shared" ca="1" si="220"/>
        <v>-1.31665848076862-0.703768620214951i</v>
      </c>
      <c r="AX186" s="223" t="str">
        <f t="shared" ca="1" si="221"/>
        <v>0.0732552577497427+1.49114502748431i</v>
      </c>
      <c r="AY186" s="223" t="str">
        <f t="shared" ca="1" si="222"/>
        <v>1.24133702269726-0.829434881024602i</v>
      </c>
      <c r="AZ186" s="223" t="str">
        <f t="shared" ca="1" si="223"/>
        <v>-1.34960479742432-0.638315530555578i</v>
      </c>
      <c r="BA186" s="223" t="str">
        <f t="shared" ca="1" si="224"/>
        <v>0.146334037167086+1.48575441286424i</v>
      </c>
      <c r="BB186" s="223" t="str">
        <f t="shared" ca="1" si="225"/>
        <v>1.1991433372713-0.88934531114581i</v>
      </c>
      <c r="BC186" s="223" t="str">
        <f t="shared" ca="1" si="226"/>
        <v>-1.37929979791153-0.57132468287341i</v>
      </c>
      <c r="BD186" s="223" t="str">
        <f t="shared" ca="1" si="227"/>
        <v>0.219060285071546+1.47678448572686i</v>
      </c>
      <c r="BE186" s="223" t="str">
        <f t="shared" ca="1" si="228"/>
        <v>1.15406081051338-0.947113230514912i</v>
      </c>
      <c r="BF186" s="223" t="str">
        <f t="shared" ca="1" si="229"/>
        <v>-1.40567194437318-0.50295746398807i</v>
      </c>
      <c r="BG186" s="223" t="str">
        <f t="shared" ca="1" si="230"/>
        <v>0.291258797561875+1.46425685541233i</v>
      </c>
      <c r="BH186" s="223" t="str">
        <f t="shared" ca="1" si="231"/>
        <v>1.10619805017915-1.00259947115437i</v>
      </c>
      <c r="BI186" s="223" t="str">
        <f t="shared" ca="1" si="232"/>
        <v>-1.42865770399852-0.433378576518113i</v>
      </c>
      <c r="BJ186" s="223" t="str">
        <f t="shared" ca="1" si="233"/>
        <v>0.362755642097744+1.44820170207932i</v>
      </c>
      <c r="BK186" s="223" t="str">
        <f t="shared" ca="1" si="234"/>
        <v>1.05567036185034-1.05567036185068i</v>
      </c>
      <c r="BL186" s="223" t="str">
        <f t="shared" ca="1" si="235"/>
        <v>-1.44820170207915-0.362755642098422i</v>
      </c>
      <c r="BM186" s="223" t="str">
        <f t="shared" ca="1" si="236"/>
        <v>0.43337857651787+1.42865770399859i</v>
      </c>
      <c r="BN186" s="223" t="str">
        <f t="shared" ca="1" si="237"/>
        <v>1.0025994711541-1.1061980501794i</v>
      </c>
      <c r="BO186" s="223" t="str">
        <f t="shared" ca="1" si="238"/>
        <v>-1.46425685541219-0.291258797562539i</v>
      </c>
      <c r="BP186" s="223" t="str">
        <f t="shared" ca="1" si="239"/>
        <v>0.502957463987971+1.40567194437321i</v>
      </c>
      <c r="BQ186" s="223" t="str">
        <f t="shared" ca="1" si="240"/>
        <v>0.947113230514516-1.1540608105137i</v>
      </c>
      <c r="BR186" s="223" t="str">
        <f t="shared" ca="1" si="241"/>
        <v>-1.47678448572678-0.219060285072089i</v>
      </c>
      <c r="BS186" s="223" t="str">
        <f t="shared" ca="1" si="242"/>
        <v>0.57132468287347+1.3792997979115i</v>
      </c>
      <c r="BT186" s="223" t="str">
        <f t="shared" ca="1" si="243"/>
        <v>0.889345311145296-1.19914333727168i</v>
      </c>
      <c r="BU186" s="223" t="str">
        <f t="shared" ca="1" si="244"/>
        <v>-1.4857544128642-0.146334037167485i</v>
      </c>
      <c r="BV186" s="223" t="str">
        <f t="shared" ca="1" si="245"/>
        <v>0.638315530555771+1.34960479742423i</v>
      </c>
      <c r="BW186" s="223" t="str">
        <f t="shared" ca="1" si="246"/>
        <v>0.829434881024072-1.24133702269761i</v>
      </c>
      <c r="BX186" s="223" t="str">
        <f t="shared" ca="1" si="247"/>
        <v>-1.4911450274843-0.0732552577499956i</v>
      </c>
      <c r="BY186" s="223" t="str">
        <f t="shared" ca="1" si="248"/>
        <v>0.703768620215121+1.31665848076853i</v>
      </c>
      <c r="BZ186" s="223" t="str">
        <f t="shared" ca="1" si="249"/>
        <v>0.767526269625796-1.28054021850682i</v>
      </c>
      <c r="CA186" s="223" t="str">
        <f t="shared" ca="1" si="250"/>
        <v>-1.49294334312431-1.8289703990354E-13i</v>
      </c>
      <c r="CB186" s="223" t="str">
        <f t="shared" ca="1" si="251"/>
        <v>0.767526269625518+1.28054021850699i</v>
      </c>
      <c r="CC186" s="223" t="str">
        <f t="shared" ca="1" si="252"/>
        <v>0.703768620215406-1.31665848076838i</v>
      </c>
      <c r="CD186" s="223" t="str">
        <f t="shared" ca="1" si="253"/>
        <v>-1.49114502748432+0.0732552577496725i</v>
      </c>
      <c r="CE186" s="223" t="str">
        <f t="shared" ca="1" si="254"/>
        <v>0.82943488102502+1.24133702269698i</v>
      </c>
      <c r="CF186" s="223" t="str">
        <f t="shared" ca="1" si="255"/>
        <v>0.638315530556063-1.34960479742409i</v>
      </c>
      <c r="CG186" s="223" t="str">
        <f t="shared" ca="1" si="256"/>
        <v>-1.48575441286423+0.146334037167163i</v>
      </c>
      <c r="CH186" s="223" t="str">
        <f t="shared" ca="1" si="257"/>
        <v>0.889345311146247+1.19914333727097i</v>
      </c>
      <c r="CI186" s="223" t="str">
        <f t="shared" ca="1" si="258"/>
        <v>0.571324682873768-1.37929979791138i</v>
      </c>
      <c r="CJ186" s="223" t="str">
        <f t="shared" ca="1" si="259"/>
        <v>-1.47678448572683+0.21906028507177i</v>
      </c>
      <c r="CK186" s="223" t="str">
        <f t="shared" ca="1" si="260"/>
        <v>0.947113230515431+1.15406081051295i</v>
      </c>
      <c r="CL186" s="223" t="str">
        <f t="shared" ca="1" si="261"/>
        <v>0.502957463988295-1.4056719443731i</v>
      </c>
      <c r="CM186" s="223" t="str">
        <f t="shared" ca="1" si="262"/>
        <v>-1.46425685541226+0.291258797562221i</v>
      </c>
      <c r="CN186" s="223" t="str">
        <f t="shared" ca="1" si="263"/>
        <v>1.00259947115388+1.1061980501796i</v>
      </c>
      <c r="CO186" s="223" t="str">
        <f t="shared" ca="1" si="264"/>
        <v>0.4333785765182-1.42865770399849i</v>
      </c>
      <c r="CP186" s="223" t="str">
        <f t="shared" ca="1" si="265"/>
        <v>-1.44820170207923+0.362755642098087i</v>
      </c>
      <c r="CQ186" s="223" t="str">
        <f t="shared" ca="1" si="266"/>
        <v>1.05567036185011+1.05567036185091i</v>
      </c>
      <c r="CR186" s="223" t="str">
        <f t="shared" ca="1" si="267"/>
        <v>0.362755642097748-1.44820170207932i</v>
      </c>
      <c r="CS186" s="223" t="str">
        <f t="shared" ca="1" si="268"/>
        <v>-1.4286577039984+0.433378576518494i</v>
      </c>
      <c r="CT186" s="223" t="str">
        <f t="shared" ca="1" si="269"/>
        <v>1.10619805017884+1.00259947115472i</v>
      </c>
      <c r="CU186" s="223" t="str">
        <f t="shared" ca="1" si="270"/>
        <v>0.29125879756188-1.46425685541233i</v>
      </c>
      <c r="CV186" s="223" t="str">
        <f t="shared" ca="1" si="271"/>
        <v>-1.40567194437299+0.502957463988583i</v>
      </c>
      <c r="CW186" s="223" t="str">
        <f t="shared" ca="1" si="272"/>
        <v>1.15406081051317+0.947113230515161i</v>
      </c>
      <c r="CX186" s="223" t="str">
        <f t="shared" ca="1" si="273"/>
        <v>0.219060285071425-1.47678448572688i</v>
      </c>
      <c r="CY186" s="223" t="str">
        <f t="shared" ca="1" si="274"/>
        <v>-1.37929979791183+0.57132468287268i</v>
      </c>
      <c r="CZ186" s="223" t="str">
        <f t="shared" ca="1" si="275"/>
        <v>1.19914333727118+0.889345311145966i</v>
      </c>
      <c r="DA186" s="223" t="str">
        <f t="shared" ca="1" si="276"/>
        <v>0.146334037166816-1.48575441286427i</v>
      </c>
      <c r="DB186" s="223" t="str">
        <f t="shared" ca="1" si="277"/>
        <v>-1.34960479742457+0.638315530555036i</v>
      </c>
      <c r="DC186" s="223" t="str">
        <f t="shared" ca="1" si="278"/>
        <v>1.24133702269715+0.829434881024766i</v>
      </c>
      <c r="DD186" s="223" t="str">
        <f t="shared" ca="1" si="279"/>
        <v>0.0732552577493241-1.49114502748434i</v>
      </c>
      <c r="DE186" s="223" t="str">
        <f t="shared" ca="1" si="280"/>
        <v>-1.31665848076891+0.703768620214405i</v>
      </c>
      <c r="DF186" s="223" t="str">
        <f t="shared" ca="1" si="281"/>
        <v>1.28054021850716+0.767526269625218i</v>
      </c>
      <c r="DG186" s="223" t="str">
        <f t="shared" ca="1" si="282"/>
        <v>-4.89430474242721E-13-1.49294334312431i</v>
      </c>
      <c r="DH186" s="223" t="str">
        <f t="shared" ca="1" si="283"/>
        <v>-1.2805402185074+0.767526269624821i</v>
      </c>
      <c r="DI186" s="223" t="str">
        <f t="shared" ca="1" si="284"/>
        <v>1.31665848076869+0.703768620214814i</v>
      </c>
      <c r="DJ186" s="223" t="str">
        <f t="shared" ca="1" si="285"/>
        <v>-0.0732552577503016-1.49114502748429i</v>
      </c>
      <c r="DK186" s="223" t="str">
        <f t="shared" ca="1" si="286"/>
        <v>-1.24133702269743+0.829434881024345i</v>
      </c>
      <c r="DL186" s="223" t="str">
        <f t="shared" ca="1" si="287"/>
        <v>1.34960479742438+0.638315530555456i</v>
      </c>
      <c r="DM186" s="223" t="str">
        <f t="shared" ca="1" si="288"/>
        <v>-0.146334037167832-1.48575441286417i</v>
      </c>
      <c r="DN186" s="223" t="str">
        <f t="shared" ca="1" si="289"/>
        <v>-1.19914333727148+0.88934531114556i</v>
      </c>
      <c r="DO186" s="223" t="str">
        <f t="shared" ca="1" si="290"/>
        <v>1.37929979791164+0.571324682873147i</v>
      </c>
      <c r="DP186" s="223" t="str">
        <f t="shared" ca="1" si="291"/>
        <v>-0.219060285070966-1.47678448572695i</v>
      </c>
      <c r="DQ186" s="223" t="str">
        <f t="shared" ca="1" si="292"/>
        <v>-1.15406081051349+0.94711323051477i</v>
      </c>
      <c r="DR186" s="223" t="str">
        <f t="shared" ca="1" si="293"/>
        <v>1.40567194437332+0.502957463987662i</v>
      </c>
      <c r="DS186" s="223" t="str">
        <f t="shared" ca="1" si="294"/>
        <v>-0.291258797561424-1.46425685541241i</v>
      </c>
      <c r="DT186" s="223" t="str">
        <f t="shared" ca="1" si="295"/>
        <v>-1.10619805017918+1.00259947115434i</v>
      </c>
      <c r="DU186" s="223" t="str">
        <f t="shared" ca="1" si="296"/>
        <v>1.42865770399869+0.433378576517556i</v>
      </c>
      <c r="DV186" s="223" t="str">
        <f t="shared" ca="1" si="297"/>
        <v>-0.362755642097299-1.44820170207943i</v>
      </c>
      <c r="DW186" s="223" t="str">
        <f t="shared" ca="1" si="298"/>
        <v>-1.05567036185044+1.05567036185059i</v>
      </c>
      <c r="DX186" s="223" t="str">
        <f t="shared" ca="1" si="299"/>
        <v>1.44820170207947+0.362755642097138i</v>
      </c>
      <c r="DY186" s="223" t="str">
        <f t="shared" ca="1" si="300"/>
        <v>-0.433378576517716-1.42865770399864i</v>
      </c>
      <c r="DZ186" s="223" t="str">
        <f t="shared" ca="1" si="301"/>
        <v>-1.00259947115422+1.10619805017929i</v>
      </c>
      <c r="EA186" s="223" t="str">
        <f t="shared" ca="1" si="302"/>
        <v>1.46425685541246+0.29125879756122i</v>
      </c>
      <c r="EB186" s="223" t="str">
        <f t="shared" ca="1" si="303"/>
        <v>-0.502957463987819-1.40567194437327i</v>
      </c>
      <c r="EC186" s="223" t="str">
        <f t="shared" ca="1" si="304"/>
        <v>-0.947113230514641+1.1540608105136i</v>
      </c>
      <c r="ED186" s="223" t="str">
        <f t="shared" ca="1" si="305"/>
        <v>1.47678448572676+0.21906028507227i</v>
      </c>
      <c r="EE186" s="223" t="str">
        <f t="shared" ca="1" si="306"/>
        <v>-0.571324682873301-1.37929979791157i</v>
      </c>
      <c r="EF186" s="223" t="str">
        <f t="shared" ca="1" si="307"/>
        <v>-0.889345311145426+1.19914333727158i</v>
      </c>
      <c r="EG186" s="223" t="str">
        <f t="shared" ca="1" si="308"/>
        <v>1.48575441286418+0.146334037167667i</v>
      </c>
      <c r="EH186" s="223" t="str">
        <f t="shared" ca="1" si="309"/>
        <v>-0.638315530555605-1.3496047974243i</v>
      </c>
      <c r="EI186" s="223" t="str">
        <f t="shared" ca="1" si="310"/>
        <v>-0.829434881024206+1.24133702269752i</v>
      </c>
      <c r="EJ186" s="223" t="str">
        <f t="shared" ca="1" si="311"/>
        <v>1.49114502748429+0.0732552577501782i</v>
      </c>
      <c r="EK186" s="223" t="str">
        <f t="shared" ca="1" si="312"/>
        <v>-0.70376862021496-1.31665848076861i</v>
      </c>
      <c r="EL186" s="223" t="str">
        <f t="shared" ca="1" si="313"/>
        <v>-0.767526269624679+1.28054021850749i</v>
      </c>
      <c r="EM186" s="223" t="str">
        <f t="shared" ca="1" si="314"/>
        <v>1.49294334312431+3.65794079807079E-13i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-0.0183093679248417-0.0548928606003946i</v>
      </c>
      <c r="G187" s="229" t="str">
        <f t="shared" si="184"/>
        <v>-0.185963985588539+1.95632829076737i</v>
      </c>
      <c r="H187" s="229" t="str">
        <f t="shared" si="180"/>
        <v>0.00210793112689041-0.00984073640819963i</v>
      </c>
      <c r="I187" s="229" t="str">
        <f t="shared" si="317"/>
        <v>-0.00205012493800498+0.0111259200752587i</v>
      </c>
      <c r="J187" s="255" t="str">
        <f ca="1">IMPRODUCT(1/N_FFT2,CX100)</f>
        <v>0.0111717099317117+0.000179932613249387i</v>
      </c>
      <c r="K187" s="254" t="str">
        <f t="shared" ca="1" si="318"/>
        <v>-0.0000249053170051052+0.000123926667466615i</v>
      </c>
      <c r="N187" s="246">
        <f t="shared" ca="1" si="185"/>
        <v>8.493225806932081</v>
      </c>
      <c r="O187" s="223">
        <f t="shared" ca="1" si="186"/>
        <v>1.4932258069320807</v>
      </c>
      <c r="P187" s="223" t="str">
        <f t="shared" ca="1" si="187"/>
        <v>-0.79887225266265-1.26155714670944i</v>
      </c>
      <c r="Q187" s="223" t="str">
        <f t="shared" ca="1" si="188"/>
        <v>-0.638436299395362+1.34986014168221i</v>
      </c>
      <c r="R187" s="223" t="str">
        <f t="shared" ca="1" si="189"/>
        <v>1.48199605391473-0.182786779251453i</v>
      </c>
      <c r="S187" s="223" t="str">
        <f t="shared" ca="1" si="190"/>
        <v>-0.947292423657552-1.15427915798951i</v>
      </c>
      <c r="T187" s="223" t="str">
        <f t="shared" ca="1" si="191"/>
        <v>-0.468397669926941+1.4178599836708i</v>
      </c>
      <c r="U187" s="223" t="str">
        <f t="shared" ca="1" si="192"/>
        <v>1.44847570080075-0.362824275204589i</v>
      </c>
      <c r="V187" s="223" t="str">
        <f t="shared" ca="1" si="193"/>
        <v>-1.08146443485842-1.02963973632738i</v>
      </c>
      <c r="W187" s="223" t="str">
        <f t="shared" ca="1" si="194"/>
        <v>-0.291313903517175+1.46453389175722i</v>
      </c>
      <c r="X187" s="223" t="str">
        <f t="shared" ca="1" si="195"/>
        <v>1.39316892490183-0.537404556340792i</v>
      </c>
      <c r="Y187" s="223" t="str">
        <f t="shared" ca="1" si="196"/>
        <v>-1.19937021432909-0.889513574639624i</v>
      </c>
      <c r="Z187" s="223" t="str">
        <f t="shared" ca="1" si="197"/>
        <v>-0.109848504842778+1.4891798469197i</v>
      </c>
      <c r="AA187" s="223" t="str">
        <f t="shared" ca="1" si="198"/>
        <v>1.31690759160717-0.70390177273208i</v>
      </c>
      <c r="AB187" s="223" t="str">
        <f t="shared" ca="1" si="199"/>
        <v>-1.29923634939944-0.736008300827635i</v>
      </c>
      <c r="AC187" s="223" t="str">
        <f t="shared" ca="1" si="200"/>
        <v>0.0732691175918744+1.49142715105206i</v>
      </c>
      <c r="AD187" s="223" t="str">
        <f t="shared" ca="1" si="201"/>
        <v>1.22083874235368-0.85981165126803i</v>
      </c>
      <c r="AE187" s="223" t="str">
        <f t="shared" ca="1" si="202"/>
        <v>-1.3795607604422-0.571432777092904i</v>
      </c>
      <c r="AF187" s="223" t="str">
        <f t="shared" ca="1" si="203"/>
        <v>0.255284704298714+1.47124200260837i</v>
      </c>
      <c r="AG187" s="223" t="str">
        <f t="shared" ca="1" si="204"/>
        <v>1.10640734205542-1.00278916225388i</v>
      </c>
      <c r="AH187" s="223" t="str">
        <f t="shared" ca="1" si="205"/>
        <v>-1.43913529354921-0.398262372499595i</v>
      </c>
      <c r="AI187" s="223" t="str">
        <f t="shared" ca="1" si="206"/>
        <v>0.433460571433383+1.42892800500956i</v>
      </c>
      <c r="AJ187" s="223" t="str">
        <f t="shared" ca="1" si="207"/>
        <v>0.97533454548573-1.13068379084079i</v>
      </c>
      <c r="AK187" s="223" t="str">
        <f t="shared" ca="1" si="208"/>
        <v>-1.47706389229042-0.219101731120102i</v>
      </c>
      <c r="AL187" s="223" t="str">
        <f t="shared" ca="1" si="209"/>
        <v>0.605116788107334+1.36512160016558i</v>
      </c>
      <c r="AM187" s="223" t="str">
        <f t="shared" ca="1" si="210"/>
        <v>0.829591809508147-1.24157188276997i</v>
      </c>
      <c r="AN187" s="223" t="str">
        <f t="shared" ca="1" si="211"/>
        <v>-1.49277607523669-0.0366455957642532i</v>
      </c>
      <c r="AO187" s="223" t="str">
        <f t="shared" ca="1" si="212"/>
        <v>0.767671485043888+1.28078249579641i</v>
      </c>
      <c r="AP187" s="223" t="str">
        <f t="shared" ca="1" si="213"/>
        <v>0.671371240529363-1.33378557792399i</v>
      </c>
      <c r="AQ187" s="223" t="str">
        <f t="shared" ca="1" si="214"/>
        <v>-1.48603551653158+0.146361723461705i</v>
      </c>
      <c r="AR187" s="223" t="str">
        <f t="shared" ca="1" si="215"/>
        <v>-1.48603551653158+0.146361723461705i</v>
      </c>
      <c r="AS187" s="223" t="str">
        <f t="shared" ca="1" si="216"/>
        <v>0.503052623178791-1.40593789649504i</v>
      </c>
      <c r="AT187" s="223" t="str">
        <f t="shared" ca="1" si="217"/>
        <v>-1.45694360045213+0.327167626133077i</v>
      </c>
      <c r="AU187" s="223" t="str">
        <f t="shared" ca="1" si="218"/>
        <v>1.05587009392442+1.05587009392444i</v>
      </c>
      <c r="AV187" s="223" t="str">
        <f t="shared" ca="1" si="219"/>
        <v>0.327167626133077-1.45694360045213i</v>
      </c>
      <c r="AW187" s="223" t="str">
        <f t="shared" ca="1" si="220"/>
        <v>-1.40593789649504+0.503052623178791i</v>
      </c>
      <c r="AX187" s="223" t="str">
        <f t="shared" ca="1" si="221"/>
        <v>1.17717923053472+0.918679688294917i</v>
      </c>
      <c r="AY187" s="223" t="str">
        <f t="shared" ca="1" si="222"/>
        <v>0.146361723461853-1.48603551653157i</v>
      </c>
      <c r="AZ187" s="223" t="str">
        <f t="shared" ca="1" si="223"/>
        <v>-1.33378557792399+0.671371240529353i</v>
      </c>
      <c r="BA187" s="223" t="str">
        <f t="shared" ca="1" si="224"/>
        <v>1.2807824957964+0.767671485043897i</v>
      </c>
      <c r="BB187" s="223" t="str">
        <f t="shared" ca="1" si="225"/>
        <v>-0.0366455957642532-1.49277607523669i</v>
      </c>
      <c r="BC187" s="223" t="str">
        <f t="shared" ca="1" si="226"/>
        <v>-1.24157188276997+0.829591809508138i</v>
      </c>
      <c r="BD187" s="223" t="str">
        <f t="shared" ca="1" si="227"/>
        <v>1.36512160016557+0.605116788107343i</v>
      </c>
      <c r="BE187" s="223" t="str">
        <f t="shared" ca="1" si="228"/>
        <v>-0.219101731120102-1.47706389229042i</v>
      </c>
      <c r="BF187" s="223" t="str">
        <f t="shared" ca="1" si="229"/>
        <v>-1.13068379084079+0.97533454548573i</v>
      </c>
      <c r="BG187" s="223" t="str">
        <f t="shared" ca="1" si="230"/>
        <v>1.42892800500956+0.433460571433393i</v>
      </c>
      <c r="BH187" s="223" t="str">
        <f t="shared" ca="1" si="231"/>
        <v>-0.398262372499574-1.43913529354921i</v>
      </c>
      <c r="BI187" s="223" t="str">
        <f t="shared" ca="1" si="232"/>
        <v>-1.00278916225388+1.10640734205542i</v>
      </c>
      <c r="BJ187" s="223" t="str">
        <f t="shared" ca="1" si="233"/>
        <v>1.47124200260832+0.255284704299017i</v>
      </c>
      <c r="BK187" s="223" t="str">
        <f t="shared" ca="1" si="234"/>
        <v>-0.571432777092885-1.37956076044221i</v>
      </c>
      <c r="BL187" s="223" t="str">
        <f t="shared" ca="1" si="235"/>
        <v>-0.859811651267788+1.22083874235385i</v>
      </c>
      <c r="BM187" s="223" t="str">
        <f t="shared" ca="1" si="236"/>
        <v>1.49142715105209+0.0732691175912916i</v>
      </c>
      <c r="BN187" s="223" t="str">
        <f t="shared" ca="1" si="237"/>
        <v>-0.736008300827104-1.29923634939974i</v>
      </c>
      <c r="BO187" s="223" t="str">
        <f t="shared" ca="1" si="238"/>
        <v>-0.703901772732479+1.31690759160696i</v>
      </c>
      <c r="BP187" s="223" t="str">
        <f t="shared" ca="1" si="239"/>
        <v>1.48917984691971-0.109848504842619i</v>
      </c>
      <c r="BQ187" s="223" t="str">
        <f t="shared" ca="1" si="240"/>
        <v>-0.88951357463973-1.19937021432901i</v>
      </c>
      <c r="BR187" s="223" t="str">
        <f t="shared" ca="1" si="241"/>
        <v>-0.537404556340377+1.39316892490199i</v>
      </c>
      <c r="BS187" s="223" t="str">
        <f t="shared" ca="1" si="242"/>
        <v>1.46453389175737-0.291313903516436i</v>
      </c>
      <c r="BT187" s="223" t="str">
        <f t="shared" ca="1" si="243"/>
        <v>-1.02963973632705-1.08146443485874i</v>
      </c>
      <c r="BU187" s="223" t="str">
        <f t="shared" ca="1" si="244"/>
        <v>-0.362824275204734+1.44847570080072i</v>
      </c>
      <c r="BV187" s="223" t="str">
        <f t="shared" ca="1" si="245"/>
        <v>1.41785998367076-0.468397669927076i</v>
      </c>
      <c r="BW187" s="223" t="str">
        <f t="shared" ca="1" si="246"/>
        <v>-1.15427915798975-0.94729242365726i</v>
      </c>
      <c r="BX187" s="223" t="str">
        <f t="shared" ca="1" si="247"/>
        <v>-0.182786779250805+1.48199605391481i</v>
      </c>
      <c r="BY187" s="223" t="str">
        <f t="shared" ca="1" si="248"/>
        <v>1.34986014168246-0.638436299394843i</v>
      </c>
      <c r="BZ187" s="223" t="str">
        <f t="shared" ca="1" si="249"/>
        <v>-1.26155714670928-0.798872252662901i</v>
      </c>
      <c r="CA187" s="223" t="str">
        <f t="shared" ca="1" si="250"/>
        <v>-2.12205006869012E-14+1.49322580693208i</v>
      </c>
      <c r="CB187" s="223" t="str">
        <f t="shared" ca="1" si="251"/>
        <v>1.2615571467093-0.798872252662865i</v>
      </c>
      <c r="CC187" s="223" t="str">
        <f t="shared" ca="1" si="252"/>
        <v>-1.34986014168246-0.638436299394843i</v>
      </c>
      <c r="CD187" s="223" t="str">
        <f t="shared" ca="1" si="253"/>
        <v>0.182786779250805+1.48199605391481i</v>
      </c>
      <c r="CE187" s="223" t="str">
        <f t="shared" ca="1" si="254"/>
        <v>1.15427915798975-0.94729242365726i</v>
      </c>
      <c r="CF187" s="223" t="str">
        <f t="shared" ca="1" si="255"/>
        <v>-1.41785998367075-0.468397669927095i</v>
      </c>
      <c r="CG187" s="223" t="str">
        <f t="shared" ca="1" si="256"/>
        <v>0.362824275204713+1.44847570080072i</v>
      </c>
      <c r="CH187" s="223" t="str">
        <f t="shared" ca="1" si="257"/>
        <v>1.02963973632708-1.08146443485871i</v>
      </c>
      <c r="CI187" s="223" t="str">
        <f t="shared" ca="1" si="258"/>
        <v>-1.46453389175707-0.291313903517935i</v>
      </c>
      <c r="CJ187" s="223" t="str">
        <f t="shared" ca="1" si="259"/>
        <v>0.537404556340377+1.39316892490199i</v>
      </c>
      <c r="CK187" s="223" t="str">
        <f t="shared" ca="1" si="260"/>
        <v>0.889513574639746-1.199370214329i</v>
      </c>
      <c r="CL187" s="223" t="str">
        <f t="shared" ca="1" si="261"/>
        <v>-1.48917984691971-0.10984850484264i</v>
      </c>
      <c r="CM187" s="223" t="str">
        <f t="shared" ca="1" si="262"/>
        <v>0.70390177273246+1.31690759160697i</v>
      </c>
      <c r="CN187" s="223" t="str">
        <f t="shared" ca="1" si="263"/>
        <v>0.736008300827141-1.29923634939972i</v>
      </c>
      <c r="CO187" s="223" t="str">
        <f t="shared" ca="1" si="264"/>
        <v>-1.49142715105209+0.0732691175912492i</v>
      </c>
      <c r="CP187" s="223" t="str">
        <f t="shared" ca="1" si="265"/>
        <v>0.859811651267788+1.22083874235385i</v>
      </c>
      <c r="CQ187" s="223" t="str">
        <f t="shared" ca="1" si="266"/>
        <v>0.571432777092904-1.3795607604422i</v>
      </c>
      <c r="CR187" s="223" t="str">
        <f t="shared" ca="1" si="267"/>
        <v>-1.47124200260832+0.255284704298996i</v>
      </c>
      <c r="CS187" s="223" t="str">
        <f t="shared" ca="1" si="268"/>
        <v>1.0027891622543+1.10640734205503i</v>
      </c>
      <c r="CT187" s="223" t="str">
        <f t="shared" ca="1" si="269"/>
        <v>0.398262372500187-1.43913529354904i</v>
      </c>
      <c r="CU187" s="223" t="str">
        <f t="shared" ca="1" si="270"/>
        <v>-1.4289280050097+0.433460571432926i</v>
      </c>
      <c r="CV187" s="223" t="str">
        <f t="shared" ca="1" si="271"/>
        <v>1.1306837908407+0.975334545485844i</v>
      </c>
      <c r="CW187" s="223" t="str">
        <f t="shared" ca="1" si="272"/>
        <v>0.219101731119956-1.47706389229045i</v>
      </c>
      <c r="CX187" s="223" t="str">
        <f t="shared" ca="1" si="273"/>
        <v>-1.3651216001654+0.605116788107732i</v>
      </c>
      <c r="CY187" s="223" t="str">
        <f t="shared" ca="1" si="274"/>
        <v>1.24157188276955+0.829591809508772i</v>
      </c>
      <c r="CZ187" s="223" t="str">
        <f t="shared" ca="1" si="275"/>
        <v>0.0366455957647199-1.49277607523668i</v>
      </c>
      <c r="DA187" s="223" t="str">
        <f t="shared" ca="1" si="276"/>
        <v>-1.2807824957965+0.767671485043733i</v>
      </c>
      <c r="DB187" s="223" t="str">
        <f t="shared" ca="1" si="277"/>
        <v>1.33378557792406+0.67137124052922i</v>
      </c>
      <c r="DC187" s="223" t="str">
        <f t="shared" ca="1" si="278"/>
        <v>-0.146361723462149-1.48603551653154i</v>
      </c>
      <c r="DD187" s="223" t="str">
        <f t="shared" ca="1" si="279"/>
        <v>-1.17717923053437+0.918679688295368i</v>
      </c>
      <c r="DE187" s="223" t="str">
        <f t="shared" ca="1" si="280"/>
        <v>1.40593789649483+0.50305262317937i</v>
      </c>
      <c r="DF187" s="223" t="str">
        <f t="shared" ca="1" si="281"/>
        <v>-0.327167626132766-1.4569436004522i</v>
      </c>
      <c r="DG187" s="223" t="str">
        <f t="shared" ca="1" si="282"/>
        <v>-1.05587009392445+1.05587009392441i</v>
      </c>
      <c r="DH187" s="223" t="str">
        <f t="shared" ca="1" si="283"/>
        <v>1.45694360045219+0.327167626132786i</v>
      </c>
      <c r="DI187" s="223" t="str">
        <f t="shared" ca="1" si="284"/>
        <v>-0.503052623179349-1.40593789649484i</v>
      </c>
      <c r="DJ187" s="223" t="str">
        <f t="shared" ca="1" si="285"/>
        <v>-0.918679688295384+1.17717923053436i</v>
      </c>
      <c r="DK187" s="223" t="str">
        <f t="shared" ca="1" si="286"/>
        <v>1.48603551653153+0.14636172346217i</v>
      </c>
      <c r="DL187" s="223" t="str">
        <f t="shared" ca="1" si="287"/>
        <v>-0.671371240529202-1.33378557792407i</v>
      </c>
      <c r="DM187" s="223" t="str">
        <f t="shared" ca="1" si="288"/>
        <v>-0.767671485043788+1.28078249579647i</v>
      </c>
      <c r="DN187" s="223" t="str">
        <f t="shared" ca="1" si="289"/>
        <v>1.49277607523668-0.0366455957646986i</v>
      </c>
      <c r="DO187" s="223" t="str">
        <f t="shared" ca="1" si="290"/>
        <v>-0.829591809508754-1.24157188276956i</v>
      </c>
      <c r="DP187" s="223" t="str">
        <f t="shared" ca="1" si="291"/>
        <v>-0.605116788107751+1.36512160016539i</v>
      </c>
      <c r="DQ187" s="223" t="str">
        <f t="shared" ca="1" si="292"/>
        <v>1.47706389229045-0.219101731119935i</v>
      </c>
      <c r="DR187" s="223" t="str">
        <f t="shared" ca="1" si="293"/>
        <v>-0.975334545485827-1.13068379084071i</v>
      </c>
      <c r="DS187" s="223" t="str">
        <f t="shared" ca="1" si="294"/>
        <v>-0.433460571432987+1.42892800500968i</v>
      </c>
      <c r="DT187" s="223" t="str">
        <f t="shared" ca="1" si="295"/>
        <v>1.43913529354905-0.398262372500167i</v>
      </c>
      <c r="DU187" s="223" t="str">
        <f t="shared" ca="1" si="296"/>
        <v>-1.10640734205502-1.00278916225432i</v>
      </c>
      <c r="DV187" s="223" t="str">
        <f t="shared" ca="1" si="297"/>
        <v>-0.255284704299017+1.47124200260832i</v>
      </c>
      <c r="DW187" s="223" t="str">
        <f t="shared" ca="1" si="298"/>
        <v>1.37956076044221-0.571432777092885i</v>
      </c>
      <c r="DX187" s="223" t="str">
        <f t="shared" ca="1" si="299"/>
        <v>-1.22083874235383-0.859811651267805i</v>
      </c>
      <c r="DY187" s="223" t="str">
        <f t="shared" ca="1" si="300"/>
        <v>-0.0732691175913128+1.49142715105209i</v>
      </c>
      <c r="DZ187" s="223" t="str">
        <f t="shared" ca="1" si="301"/>
        <v>1.29923634939975-0.736008300827086i</v>
      </c>
      <c r="EA187" s="223" t="str">
        <f t="shared" ca="1" si="302"/>
        <v>-1.31690759160696-0.703901772732479i</v>
      </c>
      <c r="EB187" s="223" t="str">
        <f t="shared" ca="1" si="303"/>
        <v>0.109848504842619+1.48917984691971i</v>
      </c>
      <c r="EC187" s="223" t="str">
        <f t="shared" ca="1" si="304"/>
        <v>1.19937021432901-0.88951357463973i</v>
      </c>
      <c r="ED187" s="223" t="str">
        <f t="shared" ca="1" si="305"/>
        <v>-1.39316892490198-0.537404556340396i</v>
      </c>
      <c r="EE187" s="223" t="str">
        <f t="shared" ca="1" si="306"/>
        <v>0.291313903517914+1.46453389175707i</v>
      </c>
      <c r="EF187" s="223" t="str">
        <f t="shared" ca="1" si="307"/>
        <v>1.08146443485873-1.02963973632706i</v>
      </c>
      <c r="EG187" s="223" t="str">
        <f t="shared" ca="1" si="308"/>
        <v>-1.44847570080071-0.362824275204776i</v>
      </c>
      <c r="EH187" s="223" t="str">
        <f t="shared" ca="1" si="309"/>
        <v>0.468397669927076+1.41785998367076i</v>
      </c>
      <c r="EI187" s="223" t="str">
        <f t="shared" ca="1" si="310"/>
        <v>0.94729242365731-1.15427915798971i</v>
      </c>
      <c r="EJ187" s="223" t="str">
        <f t="shared" ca="1" si="311"/>
        <v>-1.48199605391481-0.182786779250827i</v>
      </c>
      <c r="EK187" s="223" t="str">
        <f t="shared" ca="1" si="312"/>
        <v>0.638436299394825+1.34986014168247i</v>
      </c>
      <c r="EL187" s="223" t="str">
        <f t="shared" ca="1" si="313"/>
        <v>0.798872252662883-1.26155714670929i</v>
      </c>
      <c r="EM187" s="223" t="str">
        <f t="shared" ca="1" si="314"/>
        <v>-1.49322580693208-4.24410013738025E-14i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-0.0182135876767647-0.0540787425312472i</v>
      </c>
      <c r="G188" s="229" t="str">
        <f t="shared" si="184"/>
        <v>-0.176265574418358+1.93147317547059i</v>
      </c>
      <c r="H188" s="229" t="str">
        <f t="shared" si="180"/>
        <v>0.00210526637553413-0.00972881921916118i</v>
      </c>
      <c r="I188" s="229" t="str">
        <f t="shared" si="317"/>
        <v>-0.0020442276768828+0.0109613710801113i</v>
      </c>
      <c r="J188" s="255" t="str">
        <f ca="1">IMPRODUCT(1/N_FFT2,CY100)</f>
        <v>0.00620404751668144-1.35655627783639E-06i</v>
      </c>
      <c r="K188" s="254" t="str">
        <f t="shared" ca="1" si="318"/>
        <v>-0.0000126676159255438+0.0000680076401388767i</v>
      </c>
      <c r="N188" s="246">
        <f t="shared" ca="1" si="185"/>
        <v>8.4934831573545875</v>
      </c>
      <c r="O188" s="223">
        <f t="shared" ca="1" si="186"/>
        <v>1.4934831573545868</v>
      </c>
      <c r="P188" s="223" t="str">
        <f t="shared" ca="1" si="187"/>
        <v>-0.829734785742336-1.241785861826i</v>
      </c>
      <c r="Q188" s="223" t="str">
        <f t="shared" ca="1" si="188"/>
        <v>-0.571531260835898+1.37979852123024i</v>
      </c>
      <c r="R188" s="223" t="str">
        <f t="shared" ca="1" si="189"/>
        <v>1.46478629726352-0.291364110093973i</v>
      </c>
      <c r="S188" s="223" t="str">
        <f t="shared" ca="1" si="190"/>
        <v>-1.05605206815332-1.05605206815332i</v>
      </c>
      <c r="T188" s="223" t="str">
        <f t="shared" ca="1" si="191"/>
        <v>-0.291364110093991+1.46478629726352i</v>
      </c>
      <c r="U188" s="223" t="str">
        <f t="shared" ca="1" si="192"/>
        <v>1.37979852123023-0.57153126083591i</v>
      </c>
      <c r="V188" s="223" t="str">
        <f t="shared" ca="1" si="193"/>
        <v>-1.24178586182602-0.829734785742315i</v>
      </c>
      <c r="W188" s="223" t="str">
        <f t="shared" ca="1" si="194"/>
        <v>5.47057832225481E-14+1.49348315735459i</v>
      </c>
      <c r="X188" s="223" t="str">
        <f t="shared" ca="1" si="195"/>
        <v>1.24178586182604-0.829734785742282i</v>
      </c>
      <c r="Y188" s="223" t="str">
        <f t="shared" ca="1" si="196"/>
        <v>-1.37979852123022-0.571531260835944i</v>
      </c>
      <c r="Z188" s="223" t="str">
        <f t="shared" ca="1" si="197"/>
        <v>0.291364110093955+1.46478629726352i</v>
      </c>
      <c r="AA188" s="223" t="str">
        <f t="shared" ca="1" si="198"/>
        <v>1.05605206815332-1.05605206815333i</v>
      </c>
      <c r="AB188" s="223" t="str">
        <f t="shared" ca="1" si="199"/>
        <v>-1.46478629726353-0.291364110093934i</v>
      </c>
      <c r="AC188" s="223" t="str">
        <f t="shared" ca="1" si="200"/>
        <v>0.571531260835957+1.37979852123021i</v>
      </c>
      <c r="AD188" s="223" t="str">
        <f t="shared" ca="1" si="201"/>
        <v>0.82973478574239-1.24178586182597i</v>
      </c>
      <c r="AE188" s="223" t="str">
        <f t="shared" ca="1" si="202"/>
        <v>-1.49348315735459-3.91541387362742E-14i</v>
      </c>
      <c r="AF188" s="223" t="str">
        <f t="shared" ca="1" si="203"/>
        <v>0.829734785742333+1.241785861826i</v>
      </c>
      <c r="AG188" s="223" t="str">
        <f t="shared" ca="1" si="204"/>
        <v>0.571531260835893-1.37979852123024i</v>
      </c>
      <c r="AH188" s="223" t="str">
        <f t="shared" ca="1" si="205"/>
        <v>-1.46478629726351+0.291364110094003i</v>
      </c>
      <c r="AI188" s="223" t="str">
        <f t="shared" ca="1" si="206"/>
        <v>1.05605206815337+1.05605206815328i</v>
      </c>
      <c r="AJ188" s="223" t="str">
        <f t="shared" ca="1" si="207"/>
        <v>0.291364110094031-1.46478629726351i</v>
      </c>
      <c r="AK188" s="223" t="str">
        <f t="shared" ca="1" si="208"/>
        <v>-1.37979852123025+0.571531260835875i</v>
      </c>
      <c r="AL188" s="223" t="str">
        <f t="shared" ca="1" si="209"/>
        <v>1.24178586182599+0.829734785742348i</v>
      </c>
      <c r="AM188" s="223" t="str">
        <f t="shared" ca="1" si="210"/>
        <v>-2.08575625284658E-14-1.49348315735459i</v>
      </c>
      <c r="AN188" s="223" t="str">
        <f t="shared" ca="1" si="211"/>
        <v>-1.24178586182598+0.829734785742373i</v>
      </c>
      <c r="AO188" s="223" t="str">
        <f t="shared" ca="1" si="212"/>
        <v>1.37979852123026+0.571531260835838i</v>
      </c>
      <c r="AP188" s="223" t="str">
        <f t="shared" ca="1" si="213"/>
        <v>-0.291364110093916-1.46478629726353i</v>
      </c>
      <c r="AQ188" s="223" t="str">
        <f t="shared" ca="1" si="214"/>
        <v>-1.05605206815335+1.0560520681533i</v>
      </c>
      <c r="AR188" s="223" t="str">
        <f t="shared" ca="1" si="215"/>
        <v>-1.05605206815335+1.0560520681533i</v>
      </c>
      <c r="AS188" s="223" t="str">
        <f t="shared" ca="1" si="216"/>
        <v>-0.571531260835932-1.37979852123022i</v>
      </c>
      <c r="AT188" s="223" t="str">
        <f t="shared" ca="1" si="217"/>
        <v>-0.829734785742298+1.24178586182603i</v>
      </c>
      <c r="AU188" s="223" t="str">
        <f t="shared" ca="1" si="218"/>
        <v>1.49348315735459+7.83082774725483E-14i</v>
      </c>
      <c r="AV188" s="223" t="str">
        <f t="shared" ca="1" si="219"/>
        <v>-0.829734785742291-1.24178586182603i</v>
      </c>
      <c r="AW188" s="223" t="str">
        <f t="shared" ca="1" si="220"/>
        <v>-0.571531260835919+1.37979852123023i</v>
      </c>
      <c r="AX188" s="223" t="str">
        <f t="shared" ca="1" si="221"/>
        <v>1.46478629726352-0.291364110093976i</v>
      </c>
      <c r="AY188" s="223" t="str">
        <f t="shared" ca="1" si="222"/>
        <v>-1.05605206815334-1.05605206815331i</v>
      </c>
      <c r="AZ188" s="223" t="str">
        <f t="shared" ca="1" si="223"/>
        <v>-0.291364110093925+1.46478629726353i</v>
      </c>
      <c r="BA188" s="223" t="str">
        <f t="shared" ca="1" si="224"/>
        <v>1.37979852123027-0.57153126083583i</v>
      </c>
      <c r="BB188" s="223" t="str">
        <f t="shared" ca="1" si="225"/>
        <v>-1.24178586182598-0.829734785742372i</v>
      </c>
      <c r="BC188" s="223" t="str">
        <f t="shared" ca="1" si="226"/>
        <v>-1.82965762078084E-14+1.49348315735459i</v>
      </c>
      <c r="BD188" s="223" t="str">
        <f t="shared" ca="1" si="227"/>
        <v>1.241785861826-0.829734785742342i</v>
      </c>
      <c r="BE188" s="223" t="str">
        <f t="shared" ca="1" si="228"/>
        <v>-1.37979852123025-0.571531260835883i</v>
      </c>
      <c r="BF188" s="223" t="str">
        <f t="shared" ca="1" si="229"/>
        <v>0.291364110093889+1.46478629726354i</v>
      </c>
      <c r="BG188" s="223" t="str">
        <f t="shared" ca="1" si="230"/>
        <v>1.05605206815337-1.05605206815328i</v>
      </c>
      <c r="BH188" s="223" t="str">
        <f t="shared" ca="1" si="231"/>
        <v>-1.46478629726351-0.291364110094012i</v>
      </c>
      <c r="BI188" s="223" t="str">
        <f t="shared" ca="1" si="232"/>
        <v>0.571531260835886+1.37979852123024i</v>
      </c>
      <c r="BJ188" s="223" t="str">
        <f t="shared" ca="1" si="233"/>
        <v>0.829734785742587-1.24178586182583i</v>
      </c>
      <c r="BK188" s="223" t="str">
        <f t="shared" ca="1" si="234"/>
        <v>-1.49348315735459-2.55416285305809E-13i</v>
      </c>
      <c r="BL188" s="223" t="str">
        <f t="shared" ca="1" si="235"/>
        <v>0.829734785742144+1.24178586182613i</v>
      </c>
      <c r="BM188" s="223" t="str">
        <f t="shared" ca="1" si="236"/>
        <v>0.571531260836102-1.37979852123015i</v>
      </c>
      <c r="BN188" s="223" t="str">
        <f t="shared" ca="1" si="237"/>
        <v>-1.46478629726356+0.29136411009378i</v>
      </c>
      <c r="BO188" s="223" t="str">
        <f t="shared" ca="1" si="238"/>
        <v>1.05605206815322+1.05605206815343i</v>
      </c>
      <c r="BP188" s="223" t="str">
        <f t="shared" ca="1" si="239"/>
        <v>0.291364110094098-1.46478629726349i</v>
      </c>
      <c r="BQ188" s="223" t="str">
        <f t="shared" ca="1" si="240"/>
        <v>-1.37979852123028+0.571531260835804i</v>
      </c>
      <c r="BR188" s="223" t="str">
        <f t="shared" ca="1" si="241"/>
        <v>1.24178586182595+0.829734785742413i</v>
      </c>
      <c r="BS188" s="223" t="str">
        <f t="shared" ca="1" si="242"/>
        <v>6.8062551028466E-14-1.49348315735459i</v>
      </c>
      <c r="BT188" s="223" t="str">
        <f t="shared" ca="1" si="243"/>
        <v>-1.24178586182601+0.829734785742318i</v>
      </c>
      <c r="BU188" s="223" t="str">
        <f t="shared" ca="1" si="244"/>
        <v>1.37979852123023+0.57153126083591i</v>
      </c>
      <c r="BV188" s="223" t="str">
        <f t="shared" ca="1" si="245"/>
        <v>-0.291364110093985-1.46478629726352i</v>
      </c>
      <c r="BW188" s="223" t="str">
        <f t="shared" ca="1" si="246"/>
        <v>-1.05605206815328+1.05605206815336i</v>
      </c>
      <c r="BX188" s="223" t="str">
        <f t="shared" ca="1" si="247"/>
        <v>1.46478629726353+0.291364110093915i</v>
      </c>
      <c r="BY188" s="223" t="str">
        <f t="shared" ca="1" si="248"/>
        <v>-0.571531260835996-1.3797985212302i</v>
      </c>
      <c r="BZ188" s="223" t="str">
        <f t="shared" ca="1" si="249"/>
        <v>-0.829734785742222+1.24178586182608i</v>
      </c>
      <c r="CA188" s="223" t="str">
        <f t="shared" ca="1" si="250"/>
        <v>1.49348315735459-1.40514855417644E-13i</v>
      </c>
      <c r="CB188" s="223" t="str">
        <f t="shared" ca="1" si="251"/>
        <v>-0.829734785742491-1.2417858618259i</v>
      </c>
      <c r="CC188" s="223" t="str">
        <f t="shared" ca="1" si="252"/>
        <v>-0.571531260835736+1.37979852123031i</v>
      </c>
      <c r="CD188" s="223" t="str">
        <f t="shared" ca="1" si="253"/>
        <v>1.46478629726348-0.291364110094189i</v>
      </c>
      <c r="CE188" s="223" t="str">
        <f t="shared" ca="1" si="254"/>
        <v>-1.05605206815351-1.05605206815314i</v>
      </c>
      <c r="CF188" s="223" t="str">
        <f t="shared" ca="1" si="255"/>
        <v>-0.29136411009371+1.46478629726357i</v>
      </c>
      <c r="CG188" s="223" t="str">
        <f t="shared" ca="1" si="256"/>
        <v>1.37979852123012-0.571531260836189i</v>
      </c>
      <c r="CH188" s="223" t="str">
        <f t="shared" ca="1" si="257"/>
        <v>-1.24178586182617-0.829734785742083i</v>
      </c>
      <c r="CI188" s="223" t="str">
        <f t="shared" ca="1" si="258"/>
        <v>3.49092261863755E-13+1.49348315735459i</v>
      </c>
      <c r="CJ188" s="223" t="str">
        <f t="shared" ca="1" si="259"/>
        <v>1.24178586182578-0.829734785742664i</v>
      </c>
      <c r="CK188" s="223" t="str">
        <f t="shared" ca="1" si="260"/>
        <v>-1.37979852123039-0.571531260835544i</v>
      </c>
      <c r="CL188" s="223" t="str">
        <f t="shared" ca="1" si="261"/>
        <v>0.291364110094394+1.46478629726344i</v>
      </c>
      <c r="CM188" s="223" t="str">
        <f t="shared" ca="1" si="262"/>
        <v>1.05605206815302-1.05605206815363i</v>
      </c>
      <c r="CN188" s="223" t="str">
        <f t="shared" ca="1" si="263"/>
        <v>-1.46478629726361-0.291364110093505i</v>
      </c>
      <c r="CO188" s="223" t="str">
        <f t="shared" ca="1" si="264"/>
        <v>0.571531260836382+1.37979852123004i</v>
      </c>
      <c r="CP188" s="223" t="str">
        <f t="shared" ca="1" si="265"/>
        <v>0.82973478574191-1.24178586182629i</v>
      </c>
      <c r="CQ188" s="223" t="str">
        <f t="shared" ca="1" si="266"/>
        <v>-1.49348315735459+5.57669668309865E-13i</v>
      </c>
      <c r="CR188" s="223" t="str">
        <f t="shared" ca="1" si="267"/>
        <v>0.829734785742838+1.24178586182567i</v>
      </c>
      <c r="CS188" s="223" t="str">
        <f t="shared" ca="1" si="268"/>
        <v>0.571531260835351-1.37979852123046i</v>
      </c>
      <c r="CT188" s="223" t="str">
        <f t="shared" ca="1" si="269"/>
        <v>-1.4647862972634+0.291364110094599i</v>
      </c>
      <c r="CU188" s="223" t="str">
        <f t="shared" ca="1" si="270"/>
        <v>1.05605206815378+1.05605206815287i</v>
      </c>
      <c r="CV188" s="223" t="str">
        <f t="shared" ca="1" si="271"/>
        <v>0.291364110093301-1.46478629726365i</v>
      </c>
      <c r="CW188" s="223" t="str">
        <f t="shared" ca="1" si="272"/>
        <v>-1.37979852123054+0.571531260835163i</v>
      </c>
      <c r="CX188" s="223" t="str">
        <f t="shared" ca="1" si="273"/>
        <v>1.24178586182558+0.829734785742972i</v>
      </c>
      <c r="CY188" s="223" t="str">
        <f t="shared" ca="1" si="274"/>
        <v>7.19409977057729E-13-1.49348315735459i</v>
      </c>
      <c r="CZ188" s="223" t="str">
        <f t="shared" ca="1" si="275"/>
        <v>-1.2417858618264+0.82973478574174i</v>
      </c>
      <c r="DA188" s="223" t="str">
        <f t="shared" ca="1" si="276"/>
        <v>1.37979852122998+0.571531260836531i</v>
      </c>
      <c r="DB188" s="223" t="str">
        <f t="shared" ca="1" si="277"/>
        <v>-0.291364110093347-1.46478629726364i</v>
      </c>
      <c r="DC188" s="223" t="str">
        <f t="shared" ca="1" si="278"/>
        <v>-1.05605206815377+1.05605206815287i</v>
      </c>
      <c r="DD188" s="223" t="str">
        <f t="shared" ca="1" si="279"/>
        <v>1.4647862972634+0.291364110094554i</v>
      </c>
      <c r="DE188" s="223" t="str">
        <f t="shared" ca="1" si="280"/>
        <v>-0.571531260835356-1.37979852123046i</v>
      </c>
      <c r="DF188" s="223" t="str">
        <f t="shared" ca="1" si="281"/>
        <v>-0.829734785742799+1.24178586182569i</v>
      </c>
      <c r="DG188" s="223" t="str">
        <f t="shared" ca="1" si="282"/>
        <v>1.49348315735459+5.10832570611618E-13i</v>
      </c>
      <c r="DH188" s="223" t="str">
        <f t="shared" ca="1" si="283"/>
        <v>-0.829734785741915-1.24178586182628i</v>
      </c>
      <c r="DI188" s="223" t="str">
        <f t="shared" ca="1" si="284"/>
        <v>-0.571531260836338+1.37979852123006i</v>
      </c>
      <c r="DJ188" s="223" t="str">
        <f t="shared" ca="1" si="285"/>
        <v>1.46478629726361-0.29136411009351i</v>
      </c>
      <c r="DK188" s="223" t="str">
        <f t="shared" ca="1" si="286"/>
        <v>-1.05605206815302-1.05605206815363i</v>
      </c>
      <c r="DL188" s="223" t="str">
        <f t="shared" ca="1" si="287"/>
        <v>-0.291364110094349+1.46478629726345i</v>
      </c>
      <c r="DM188" s="223" t="str">
        <f t="shared" ca="1" si="288"/>
        <v>1.37979852123038-0.571531260835548i</v>
      </c>
      <c r="DN188" s="223" t="str">
        <f t="shared" ca="1" si="289"/>
        <v>-1.24178586182581-0.829734785742625i</v>
      </c>
      <c r="DO188" s="223" t="str">
        <f t="shared" ca="1" si="290"/>
        <v>-3.02255164165508E-13+1.49348315735459i</v>
      </c>
      <c r="DP188" s="223" t="str">
        <f t="shared" ca="1" si="291"/>
        <v>1.24178586182617-0.829734785742088i</v>
      </c>
      <c r="DQ188" s="223" t="str">
        <f t="shared" ca="1" si="292"/>
        <v>-1.37979852123014-0.571531260836145i</v>
      </c>
      <c r="DR188" s="223" t="str">
        <f t="shared" ca="1" si="293"/>
        <v>0.291364110093714+1.46478629726357i</v>
      </c>
      <c r="DS188" s="223" t="str">
        <f t="shared" ca="1" si="294"/>
        <v>1.05605206815348-1.05605206815317i</v>
      </c>
      <c r="DT188" s="223" t="str">
        <f t="shared" ca="1" si="295"/>
        <v>-1.46478629726349-0.291364110094145i</v>
      </c>
      <c r="DU188" s="223" t="str">
        <f t="shared" ca="1" si="296"/>
        <v>0.571531260835741+1.3797985212303i</v>
      </c>
      <c r="DV188" s="223" t="str">
        <f t="shared" ca="1" si="297"/>
        <v>0.829734785742452-1.24178586182592i</v>
      </c>
      <c r="DW188" s="223" t="str">
        <f t="shared" ca="1" si="298"/>
        <v>-1.49348315735459-1.36125102056932E-13i</v>
      </c>
      <c r="DX188" s="223" t="str">
        <f t="shared" ca="1" si="299"/>
        <v>0.829734785742261+1.24178586182605i</v>
      </c>
      <c r="DY188" s="223" t="str">
        <f t="shared" ca="1" si="300"/>
        <v>0.571531260835953-1.37979852123022i</v>
      </c>
      <c r="DZ188" s="223" t="str">
        <f t="shared" ca="1" si="301"/>
        <v>-1.46478629726353+0.291364110093919i</v>
      </c>
      <c r="EA188" s="223" t="str">
        <f t="shared" ca="1" si="302"/>
        <v>1.05605206815332+1.05605206815333i</v>
      </c>
      <c r="EB188" s="223" t="str">
        <f t="shared" ca="1" si="303"/>
        <v>0.291364110093982-1.46478629726352i</v>
      </c>
      <c r="EC188" s="223" t="str">
        <f t="shared" ca="1" si="304"/>
        <v>-1.37979852123022+0.571531260835933i</v>
      </c>
      <c r="ED188" s="223" t="str">
        <f t="shared" ca="1" si="305"/>
        <v>1.24178586182602+0.829734785742313i</v>
      </c>
      <c r="EE188" s="223" t="str">
        <f t="shared" ca="1" si="306"/>
        <v>-1.14899648726713E-13-1.49348315735459i</v>
      </c>
      <c r="EF188" s="223" t="str">
        <f t="shared" ca="1" si="307"/>
        <v>-1.24178586182594+0.829734785742434i</v>
      </c>
      <c r="EG188" s="223" t="str">
        <f t="shared" ca="1" si="308"/>
        <v>1.37979852123028+0.571531260835799i</v>
      </c>
      <c r="EH188" s="223" t="str">
        <f t="shared" ca="1" si="309"/>
        <v>-0.291364110094166-1.46478629726348i</v>
      </c>
      <c r="EI188" s="223" t="str">
        <f t="shared" ca="1" si="310"/>
        <v>-1.05605206815318+1.05605206815346i</v>
      </c>
      <c r="EJ188" s="223" t="str">
        <f t="shared" ca="1" si="311"/>
        <v>1.46478629726356+0.291364110093777i</v>
      </c>
      <c r="EK188" s="223" t="str">
        <f t="shared" ca="1" si="312"/>
        <v>-0.571531260836165-1.37979852123013i</v>
      </c>
      <c r="EL188" s="223" t="str">
        <f t="shared" ca="1" si="313"/>
        <v>-0.829734785742106+1.24178586182616i</v>
      </c>
      <c r="EM188" s="223" t="str">
        <f t="shared" ca="1" si="314"/>
        <v>1.49348315735459-2.81029710835288E-13i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-0.0181172640367493-0.0532830336678586i</v>
      </c>
      <c r="G189" s="229" t="str">
        <f t="shared" si="184"/>
        <v>-0.167019686855233+1.90712253880685i</v>
      </c>
      <c r="H189" s="229" t="str">
        <f t="shared" si="180"/>
        <v>0.00210269336600546-0.00961941599791237i</v>
      </c>
      <c r="I189" s="229" t="str">
        <f t="shared" si="317"/>
        <v>-0.00203895543181988+0.0108020852811449i</v>
      </c>
      <c r="J189" s="255" t="str">
        <f ca="1">IMPRODUCT(1/N_FFT2,CZ100)</f>
        <v>0.000830955445354562-0.000179933209849435i</v>
      </c>
      <c r="K189" s="254" t="str">
        <f t="shared" ca="1" si="318"/>
        <v>2.49372758797747E-07+9.34292738113901E-06i</v>
      </c>
      <c r="N189" s="246">
        <f t="shared" ca="1" si="185"/>
        <v>8.4937183780935186</v>
      </c>
      <c r="O189" s="223">
        <f t="shared" ca="1" si="186"/>
        <v>1.4937183780935177</v>
      </c>
      <c r="P189" s="223" t="str">
        <f t="shared" ca="1" si="187"/>
        <v>-0.860095277777622-1.22124146105468i</v>
      </c>
      <c r="Q189" s="223" t="str">
        <f t="shared" ca="1" si="188"/>
        <v>-0.503218565405185+1.40640167394876i</v>
      </c>
      <c r="R189" s="223" t="str">
        <f t="shared" ca="1" si="189"/>
        <v>1.43961002184532-0.398393747512256i</v>
      </c>
      <c r="S189" s="223" t="str">
        <f t="shared" ca="1" si="190"/>
        <v>-1.15465992064632-0.947604907494343i</v>
      </c>
      <c r="T189" s="223" t="str">
        <f t="shared" ca="1" si="191"/>
        <v>-0.109884740625201+1.48967108343824i</v>
      </c>
      <c r="U189" s="223" t="str">
        <f t="shared" ca="1" si="192"/>
        <v>1.28120498817403-0.767924717229702i</v>
      </c>
      <c r="V189" s="223" t="str">
        <f t="shared" ca="1" si="193"/>
        <v>-1.36557191352677-0.605316398291981i</v>
      </c>
      <c r="W189" s="223" t="str">
        <f t="shared" ca="1" si="194"/>
        <v>0.291409999383637+1.46501699830192i</v>
      </c>
      <c r="X189" s="223" t="str">
        <f t="shared" ca="1" si="195"/>
        <v>1.02997938411435-1.08182117808525i</v>
      </c>
      <c r="Y189" s="223" t="str">
        <f t="shared" ca="1" si="196"/>
        <v>-1.47755113211279-0.2191740063204i</v>
      </c>
      <c r="Z189" s="223" t="str">
        <f t="shared" ca="1" si="197"/>
        <v>0.671592706104167+1.33422555445547i</v>
      </c>
      <c r="AA189" s="223" t="str">
        <f t="shared" ca="1" si="198"/>
        <v>0.704133969170354-1.31734200058858i</v>
      </c>
      <c r="AB189" s="223" t="str">
        <f t="shared" ca="1" si="199"/>
        <v>-1.48248492071179+0.182847075219917i</v>
      </c>
      <c r="AC189" s="223" t="str">
        <f t="shared" ca="1" si="200"/>
        <v>1.00311995282822+1.10677231321182i</v>
      </c>
      <c r="AD189" s="223" t="str">
        <f t="shared" ca="1" si="201"/>
        <v>0.327275549085389-1.45742420318354i</v>
      </c>
      <c r="AE189" s="223" t="str">
        <f t="shared" ca="1" si="202"/>
        <v>-1.38001583685653+0.571621275915713i</v>
      </c>
      <c r="AF189" s="223" t="str">
        <f t="shared" ca="1" si="203"/>
        <v>1.26197329721132+0.799135777061653i</v>
      </c>
      <c r="AG189" s="223" t="str">
        <f t="shared" ca="1" si="204"/>
        <v>-0.0732932869132328-1.49191912888996i</v>
      </c>
      <c r="AH189" s="223" t="str">
        <f t="shared" ca="1" si="205"/>
        <v>-1.17756754725024+0.918982733633982i</v>
      </c>
      <c r="AI189" s="223" t="str">
        <f t="shared" ca="1" si="206"/>
        <v>1.4293993662222+0.433603557293882i</v>
      </c>
      <c r="AJ189" s="223" t="str">
        <f t="shared" ca="1" si="207"/>
        <v>-0.468552180506161-1.41832769386953i</v>
      </c>
      <c r="AK189" s="223" t="str">
        <f t="shared" ca="1" si="208"/>
        <v>-0.889806998937839+1.19976585119579i</v>
      </c>
      <c r="AL189" s="223" t="str">
        <f t="shared" ca="1" si="209"/>
        <v>1.4932684980449+0.0366576840656949i</v>
      </c>
      <c r="AM189" s="223" t="str">
        <f t="shared" ca="1" si="210"/>
        <v>-0.829865467383111-1.24198144072258i</v>
      </c>
      <c r="AN189" s="223" t="str">
        <f t="shared" ca="1" si="211"/>
        <v>-0.53758183025699+1.39362849024834i</v>
      </c>
      <c r="AO189" s="223" t="str">
        <f t="shared" ca="1" si="212"/>
        <v>1.44895351022177-0.362943960233999i</v>
      </c>
      <c r="AP189" s="223" t="str">
        <f t="shared" ca="1" si="213"/>
        <v>-1.1310567700817-0.975656279591682i</v>
      </c>
      <c r="AQ189" s="223" t="str">
        <f t="shared" ca="1" si="214"/>
        <v>-0.146410003878415+1.48652571582824i</v>
      </c>
      <c r="AR189" s="223" t="str">
        <f t="shared" ca="1" si="215"/>
        <v>-0.146410003878415+1.48652571582824i</v>
      </c>
      <c r="AS189" s="223" t="str">
        <f t="shared" ca="1" si="216"/>
        <v>-1.35030542073826-0.638646900704288i</v>
      </c>
      <c r="AT189" s="223" t="str">
        <f t="shared" ca="1" si="217"/>
        <v>0.255368915194778+1.47172732196103i</v>
      </c>
      <c r="AU189" s="223" t="str">
        <f t="shared" ca="1" si="218"/>
        <v>1.0562183943329-1.0562183943329i</v>
      </c>
      <c r="AV189" s="223" t="str">
        <f t="shared" ca="1" si="219"/>
        <v>-1.47172732196103-0.255368915194773i</v>
      </c>
      <c r="AW189" s="223" t="str">
        <f t="shared" ca="1" si="220"/>
        <v>0.638646900704293+1.35030542073826i</v>
      </c>
      <c r="AX189" s="223" t="str">
        <f t="shared" ca="1" si="221"/>
        <v>0.736251088262652-1.2996649291592i</v>
      </c>
      <c r="AY189" s="223" t="str">
        <f t="shared" ca="1" si="222"/>
        <v>-1.48652571582824+0.14641000387841i</v>
      </c>
      <c r="AZ189" s="223" t="str">
        <f t="shared" ca="1" si="223"/>
        <v>0.975656279591694+1.13105677008169i</v>
      </c>
      <c r="BA189" s="223" t="str">
        <f t="shared" ca="1" si="224"/>
        <v>0.362943960233994-1.44895351022177i</v>
      </c>
      <c r="BB189" s="223" t="str">
        <f t="shared" ca="1" si="225"/>
        <v>-1.39362849024834+0.537581830256994i</v>
      </c>
      <c r="BC189" s="223" t="str">
        <f t="shared" ca="1" si="226"/>
        <v>1.24198144072259+0.829865467383106i</v>
      </c>
      <c r="BD189" s="223" t="str">
        <f t="shared" ca="1" si="227"/>
        <v>-0.0366576840657001-1.4932684980449i</v>
      </c>
      <c r="BE189" s="223" t="str">
        <f t="shared" ca="1" si="228"/>
        <v>-1.1997658511958+0.889806998937835i</v>
      </c>
      <c r="BF189" s="223" t="str">
        <f t="shared" ca="1" si="229"/>
        <v>1.41832769386953+0.468552180506167i</v>
      </c>
      <c r="BG189" s="223" t="str">
        <f t="shared" ca="1" si="230"/>
        <v>-0.433603557293875-1.4293993662222i</v>
      </c>
      <c r="BH189" s="223" t="str">
        <f t="shared" ca="1" si="231"/>
        <v>-0.918982733633968+1.17756754725025i</v>
      </c>
      <c r="BI189" s="223" t="str">
        <f t="shared" ca="1" si="232"/>
        <v>1.49191912888996+0.0732932869132278i</v>
      </c>
      <c r="BJ189" s="223" t="str">
        <f t="shared" ca="1" si="233"/>
        <v>-0.799135777061405-1.26197329721147i</v>
      </c>
      <c r="BK189" s="223" t="str">
        <f t="shared" ca="1" si="234"/>
        <v>-0.571621275916119+1.38001583685636i</v>
      </c>
      <c r="BL189" s="223" t="str">
        <f t="shared" ca="1" si="235"/>
        <v>1.4574242031837-0.327275549084669i</v>
      </c>
      <c r="BM189" s="223" t="str">
        <f t="shared" ca="1" si="236"/>
        <v>-1.10677231321212-1.00311995282789i</v>
      </c>
      <c r="BN189" s="223" t="str">
        <f t="shared" ca="1" si="237"/>
        <v>-0.182847075219629+1.48248492071183i</v>
      </c>
      <c r="BO189" s="223" t="str">
        <f t="shared" ca="1" si="238"/>
        <v>1.31734200058859-0.70413396917035i</v>
      </c>
      <c r="BP189" s="223" t="str">
        <f t="shared" ca="1" si="239"/>
        <v>-1.3342255544554-0.671592706104311i</v>
      </c>
      <c r="BQ189" s="223" t="str">
        <f t="shared" ca="1" si="240"/>
        <v>0.219174006319949+1.47755113211286i</v>
      </c>
      <c r="BR189" s="223" t="str">
        <f t="shared" ca="1" si="241"/>
        <v>1.08182117808565-1.02997938411392i</v>
      </c>
      <c r="BS189" s="223" t="str">
        <f t="shared" ca="1" si="242"/>
        <v>-1.46501699830203-0.29140999938305i</v>
      </c>
      <c r="BT189" s="223" t="str">
        <f t="shared" ca="1" si="243"/>
        <v>0.60531639829239+1.36557191352659i</v>
      </c>
      <c r="BU189" s="223" t="str">
        <f t="shared" ca="1" si="244"/>
        <v>0.767924717229575-1.2812049881741i</v>
      </c>
      <c r="BV189" s="223" t="str">
        <f t="shared" ca="1" si="245"/>
        <v>-1.48967108343824+0.10988474062522i</v>
      </c>
      <c r="BW189" s="223" t="str">
        <f t="shared" ca="1" si="246"/>
        <v>0.947604907494137+1.15465992064649i</v>
      </c>
      <c r="BX189" s="223" t="str">
        <f t="shared" ca="1" si="247"/>
        <v>0.398393747512731-1.43961002184518i</v>
      </c>
      <c r="BY189" s="223" t="str">
        <f t="shared" ca="1" si="248"/>
        <v>-1.406401673949+0.503218565404509i</v>
      </c>
      <c r="BZ189" s="223" t="str">
        <f t="shared" ca="1" si="249"/>
        <v>1.22124146105498+0.860095277777191i</v>
      </c>
      <c r="CA189" s="223" t="str">
        <f t="shared" ca="1" si="250"/>
        <v>-3.02301473181215E-13-1.49371837809352i</v>
      </c>
      <c r="CB189" s="223" t="str">
        <f t="shared" ca="1" si="251"/>
        <v>-1.22124146105463+0.860095277777685i</v>
      </c>
      <c r="CC189" s="223" t="str">
        <f t="shared" ca="1" si="252"/>
        <v>1.40640167394871+0.503218565405339i</v>
      </c>
      <c r="CD189" s="223" t="str">
        <f t="shared" ca="1" si="253"/>
        <v>-0.398393747511881-1.43961002184542i</v>
      </c>
      <c r="CE189" s="223" t="str">
        <f t="shared" ca="1" si="254"/>
        <v>-0.947604907494818+1.15465992064593i</v>
      </c>
      <c r="CF189" s="223" t="str">
        <f t="shared" ca="1" si="255"/>
        <v>1.48967108343828+0.109884740624617i</v>
      </c>
      <c r="CG189" s="223" t="str">
        <f t="shared" ca="1" si="256"/>
        <v>-0.767924717230076-1.2812049881738i</v>
      </c>
      <c r="CH189" s="223" t="str">
        <f t="shared" ca="1" si="257"/>
        <v>-0.605316398291857+1.36557191352682i</v>
      </c>
      <c r="CI189" s="223" t="str">
        <f t="shared" ca="1" si="258"/>
        <v>1.46501699830192-0.291409999383622i</v>
      </c>
      <c r="CJ189" s="223" t="str">
        <f t="shared" ca="1" si="259"/>
        <v>-1.08182117808503-1.02997938411458i</v>
      </c>
      <c r="CK189" s="223" t="str">
        <f t="shared" ca="1" si="260"/>
        <v>-0.219174006320862+1.47755113211272i</v>
      </c>
      <c r="CL189" s="223" t="str">
        <f t="shared" ca="1" si="261"/>
        <v>1.33422555445582-0.671592706103485i</v>
      </c>
      <c r="CM189" s="223" t="str">
        <f t="shared" ca="1" si="262"/>
        <v>-1.31734200058887-0.704133969169817i</v>
      </c>
      <c r="CN189" s="223" t="str">
        <f t="shared" ca="1" si="263"/>
        <v>0.182847075220228+1.48248492071175i</v>
      </c>
      <c r="CO189" s="223" t="str">
        <f t="shared" ca="1" si="264"/>
        <v>1.10677231321171-1.00311995282834i</v>
      </c>
      <c r="CP189" s="223" t="str">
        <f t="shared" ca="1" si="265"/>
        <v>-1.45742420318351-0.32727554908553i</v>
      </c>
      <c r="CQ189" s="223" t="str">
        <f t="shared" ca="1" si="266"/>
        <v>0.571621275915305+1.3800158368567i</v>
      </c>
      <c r="CR189" s="223" t="str">
        <f t="shared" ca="1" si="267"/>
        <v>0.79913577706215-1.261973297211i</v>
      </c>
      <c r="CS189" s="223" t="str">
        <f t="shared" ca="1" si="268"/>
        <v>-1.49191912888993+0.0732932869138315i</v>
      </c>
      <c r="CT189" s="223" t="str">
        <f t="shared" ca="1" si="269"/>
        <v>0.918982733634328+1.17756754724997i</v>
      </c>
      <c r="CU189" s="223" t="str">
        <f t="shared" ca="1" si="270"/>
        <v>0.433603557293744-1.42939936622224i</v>
      </c>
      <c r="CV189" s="223" t="str">
        <f t="shared" ca="1" si="271"/>
        <v>-1.41832769386953+0.468552180506156i</v>
      </c>
      <c r="CW189" s="223" t="str">
        <f t="shared" ca="1" si="272"/>
        <v>1.19976585119561+0.889806998938083i</v>
      </c>
      <c r="CX189" s="223" t="str">
        <f t="shared" ca="1" si="273"/>
        <v>0.0366576840661567-1.49326849804489i</v>
      </c>
      <c r="CY189" s="223" t="str">
        <f t="shared" ca="1" si="274"/>
        <v>-1.241981440723+0.829865467382479i</v>
      </c>
      <c r="CZ189" s="223" t="str">
        <f t="shared" ca="1" si="275"/>
        <v>1.39362849024857+0.53758183025641i</v>
      </c>
      <c r="DA189" s="223" t="str">
        <f t="shared" ca="1" si="276"/>
        <v>-0.362943960234312-1.44895351022169i</v>
      </c>
      <c r="DB189" s="223" t="str">
        <f t="shared" ca="1" si="277"/>
        <v>-0.975656279591558+1.13105677008181i</v>
      </c>
      <c r="DC189" s="223" t="str">
        <f t="shared" ca="1" si="278"/>
        <v>1.48652571582822+0.146410003878548i</v>
      </c>
      <c r="DD189" s="223" t="str">
        <f t="shared" ca="1" si="279"/>
        <v>-0.736251088262403-1.29966492915934i</v>
      </c>
      <c r="DE189" s="223" t="str">
        <f t="shared" ca="1" si="280"/>
        <v>-0.63864690070482+1.35030542073801i</v>
      </c>
      <c r="DF189" s="223" t="str">
        <f t="shared" ca="1" si="281"/>
        <v>1.4717273219609-0.255368915195515i</v>
      </c>
      <c r="DG189" s="223" t="str">
        <f t="shared" ca="1" si="282"/>
        <v>-1.05621839433322-1.05621839433258i</v>
      </c>
      <c r="DH189" s="223" t="str">
        <f t="shared" ca="1" si="283"/>
        <v>-0.255368915194622+1.47172732196105i</v>
      </c>
      <c r="DI189" s="223" t="str">
        <f t="shared" ca="1" si="284"/>
        <v>1.35030542073826-0.638646900704297i</v>
      </c>
      <c r="DJ189" s="223" t="str">
        <f t="shared" ca="1" si="285"/>
        <v>-1.29966492915906-0.736251088262906i</v>
      </c>
      <c r="DK189" s="223" t="str">
        <f t="shared" ca="1" si="286"/>
        <v>0.146410003877971+1.48652571582828i</v>
      </c>
      <c r="DL189" s="223" t="str">
        <f t="shared" ca="1" si="287"/>
        <v>1.13105677008218-0.975656279591119i</v>
      </c>
      <c r="DM189" s="223" t="str">
        <f t="shared" ca="1" si="288"/>
        <v>-1.44895351022191-0.362943960233432i</v>
      </c>
      <c r="DN189" s="223" t="str">
        <f t="shared" ca="1" si="289"/>
        <v>0.537581830257256+1.39362849024824i</v>
      </c>
      <c r="DO189" s="223" t="str">
        <f t="shared" ca="1" si="290"/>
        <v>0.829865467382995-1.24198144072266i</v>
      </c>
      <c r="DP189" s="223" t="str">
        <f t="shared" ca="1" si="291"/>
        <v>-1.4932684980449+0.0366576840655353i</v>
      </c>
      <c r="DQ189" s="223" t="str">
        <f t="shared" ca="1" si="292"/>
        <v>0.889806998937584+1.19976585119598i</v>
      </c>
      <c r="DR189" s="223" t="str">
        <f t="shared" ca="1" si="293"/>
        <v>0.468552180506746-1.41832769386933i</v>
      </c>
      <c r="DS189" s="223" t="str">
        <f t="shared" ca="1" si="294"/>
        <v>-1.42939936622198+0.433603557294612i</v>
      </c>
      <c r="DT189" s="223" t="str">
        <f t="shared" ca="1" si="295"/>
        <v>1.17756754725053+0.918982733633613i</v>
      </c>
      <c r="DU189" s="223" t="str">
        <f t="shared" ca="1" si="296"/>
        <v>0.0732932869129257-1.49191912888998i</v>
      </c>
      <c r="DV189" s="223" t="str">
        <f t="shared" ca="1" si="297"/>
        <v>-1.26197329721131+0.79913577706166i</v>
      </c>
      <c r="DW189" s="223" t="str">
        <f t="shared" ca="1" si="298"/>
        <v>1.38001583685647+0.57162127591584i</v>
      </c>
      <c r="DX189" s="223" t="str">
        <f t="shared" ca="1" si="299"/>
        <v>-0.327275549084965-1.45742420318364i</v>
      </c>
      <c r="DY189" s="223" t="str">
        <f t="shared" ca="1" si="300"/>
        <v>-1.00311995282877+1.10677231321132i</v>
      </c>
      <c r="DZ189" s="223" t="str">
        <f t="shared" ca="1" si="301"/>
        <v>1.48248492071187+0.182847075219329i</v>
      </c>
      <c r="EA189" s="223" t="str">
        <f t="shared" ca="1" si="302"/>
        <v>-0.704133969170616-1.31734200058844i</v>
      </c>
      <c r="EB189" s="223" t="str">
        <f t="shared" ca="1" si="303"/>
        <v>-0.67159270610404+1.33422555445554i</v>
      </c>
      <c r="EC189" s="223" t="str">
        <f t="shared" ca="1" si="304"/>
        <v>1.47755113211281-0.21917400632029i</v>
      </c>
      <c r="ED189" s="223" t="str">
        <f t="shared" ca="1" si="305"/>
        <v>-1.02997938411416-1.08182117808543i</v>
      </c>
      <c r="EE189" s="223" t="str">
        <f t="shared" ca="1" si="306"/>
        <v>-0.29140999938419+1.46501699830181i</v>
      </c>
      <c r="EF189" s="223" t="str">
        <f t="shared" ca="1" si="307"/>
        <v>1.36557191352647-0.605316398292647i</v>
      </c>
      <c r="EG189" s="223" t="str">
        <f t="shared" ca="1" si="308"/>
        <v>-1.28120498817425-0.767924717229333i</v>
      </c>
      <c r="EH189" s="223" t="str">
        <f t="shared" ca="1" si="309"/>
        <v>0.109884740625479+1.48967108343822i</v>
      </c>
      <c r="EI189" s="223" t="str">
        <f t="shared" ca="1" si="310"/>
        <v>1.15465992064632-0.947604907494338i</v>
      </c>
      <c r="EJ189" s="223" t="str">
        <f t="shared" ca="1" si="311"/>
        <v>-1.43961002184525-0.39839374751248i</v>
      </c>
      <c r="EK189" s="223" t="str">
        <f t="shared" ca="1" si="312"/>
        <v>0.503218565404754+1.40640167394891i</v>
      </c>
      <c r="EL189" s="223" t="str">
        <f t="shared" ca="1" si="313"/>
        <v>0.860095277778193-1.22124146105428i</v>
      </c>
      <c r="EM189" s="223" t="str">
        <f t="shared" ca="1" si="314"/>
        <v>-1.49371837809352+6.04602946362429E-13i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-0.0180204460408146-0.0525051562020068i</v>
      </c>
      <c r="G190" s="229" t="str">
        <f t="shared" si="184"/>
        <v>-0.158204258844741+1.88326591313647i</v>
      </c>
      <c r="H190" s="229" t="str">
        <f t="shared" si="180"/>
        <v>0.00210020802831469-0.00951244301688775i</v>
      </c>
      <c r="I190" s="229" t="str">
        <f t="shared" si="317"/>
        <v>-0.00203424470657032+0.0106478056828787i</v>
      </c>
      <c r="J190" s="255" t="str">
        <f ca="1">IMPRODUCT(1/N_FFT2,DA100)</f>
        <v>0.00548420019026367+1.28873025238927E-06i</v>
      </c>
      <c r="K190" s="254" t="str">
        <f t="shared" ca="1" si="318"/>
        <v>-0.0000111699273561209+0.0000583920763592398i</v>
      </c>
      <c r="N190" s="246">
        <f t="shared" ca="1" si="185"/>
        <v>8.4939339923728809</v>
      </c>
      <c r="O190" s="223">
        <f t="shared" ca="1" si="186"/>
        <v>1.4939339923728807</v>
      </c>
      <c r="P190" s="223" t="str">
        <f t="shared" ca="1" si="187"/>
        <v>-0.889935440214124-1.19993903420885i</v>
      </c>
      <c r="Q190" s="223" t="str">
        <f t="shared" ca="1" si="188"/>
        <v>-0.433666146815427+1.42960569622307i</v>
      </c>
      <c r="R190" s="223" t="str">
        <f t="shared" ca="1" si="189"/>
        <v>1.40660468429386-0.503291203668154i</v>
      </c>
      <c r="S190" s="223" t="str">
        <f t="shared" ca="1" si="190"/>
        <v>-1.24216071744387-0.82998525625851i</v>
      </c>
      <c r="T190" s="223" t="str">
        <f t="shared" ca="1" si="191"/>
        <v>0.0733038666043872+1.49213448345249i</v>
      </c>
      <c r="U190" s="223" t="str">
        <f t="shared" ca="1" si="192"/>
        <v>1.1548265927382-0.947741691745093i</v>
      </c>
      <c r="V190" s="223" t="str">
        <f t="shared" ca="1" si="193"/>
        <v>-1.44916266281141-0.362996350230312i</v>
      </c>
      <c r="W190" s="223" t="str">
        <f t="shared" ca="1" si="194"/>
        <v>0.571703787928156+1.38021503847617i</v>
      </c>
      <c r="X190" s="223" t="str">
        <f t="shared" ca="1" si="195"/>
        <v>0.768035565122446-1.28138992671014i</v>
      </c>
      <c r="Y190" s="223" t="str">
        <f t="shared" ca="1" si="196"/>
        <v>-1.48674029186591+0.146431137773464i</v>
      </c>
      <c r="Z190" s="223" t="str">
        <f t="shared" ca="1" si="197"/>
        <v>1.00326475052841+1.10693207285467i</v>
      </c>
      <c r="AA190" s="223" t="str">
        <f t="shared" ca="1" si="198"/>
        <v>0.291452063642837-1.46522846961336i</v>
      </c>
      <c r="AB190" s="223" t="str">
        <f t="shared" ca="1" si="199"/>
        <v>-1.35050033373825+0.638739087687655i</v>
      </c>
      <c r="AC190" s="223" t="str">
        <f t="shared" ca="1" si="200"/>
        <v>1.31753215540646+0.704235609038047i</v>
      </c>
      <c r="AD190" s="223" t="str">
        <f t="shared" ca="1" si="201"/>
        <v>-0.219205643505794-1.47776441269317i</v>
      </c>
      <c r="AE190" s="223" t="str">
        <f t="shared" ca="1" si="202"/>
        <v>-1.05637085665193+1.05637085665198i</v>
      </c>
      <c r="AF190" s="223" t="str">
        <f t="shared" ca="1" si="203"/>
        <v>1.47776441269316+0.219205643505858i</v>
      </c>
      <c r="AG190" s="223" t="str">
        <f t="shared" ca="1" si="204"/>
        <v>-0.704235609037986-1.31753215540649i</v>
      </c>
      <c r="AH190" s="223" t="str">
        <f t="shared" ca="1" si="205"/>
        <v>-0.638739087687719+1.35050033373822i</v>
      </c>
      <c r="AI190" s="223" t="str">
        <f t="shared" ca="1" si="206"/>
        <v>1.46522846961334-0.291452063642914i</v>
      </c>
      <c r="AJ190" s="223" t="str">
        <f t="shared" ca="1" si="207"/>
        <v>-1.10693207285472-1.00326475052835i</v>
      </c>
      <c r="AK190" s="223" t="str">
        <f t="shared" ca="1" si="208"/>
        <v>-0.146431137773534+1.48674029186591i</v>
      </c>
      <c r="AL190" s="223" t="str">
        <f t="shared" ca="1" si="209"/>
        <v>1.28138992671018-0.768035565122385i</v>
      </c>
      <c r="AM190" s="223" t="str">
        <f t="shared" ca="1" si="210"/>
        <v>-1.3802150384762-0.571703787928082i</v>
      </c>
      <c r="AN190" s="223" t="str">
        <f t="shared" ca="1" si="211"/>
        <v>0.362996350230385+1.44916266281139i</v>
      </c>
      <c r="AO190" s="223" t="str">
        <f t="shared" ca="1" si="212"/>
        <v>0.947741691745148-1.15482659273816i</v>
      </c>
      <c r="AP190" s="223" t="str">
        <f t="shared" ca="1" si="213"/>
        <v>-1.49213448345248-0.0733038666044601i</v>
      </c>
      <c r="AQ190" s="223" t="str">
        <f t="shared" ca="1" si="214"/>
        <v>0.829985256258559+1.24216071744384i</v>
      </c>
      <c r="AR190" s="223" t="str">
        <f t="shared" ca="1" si="215"/>
        <v>0.829985256258559+1.24216071744384i</v>
      </c>
      <c r="AS190" s="223" t="str">
        <f t="shared" ca="1" si="216"/>
        <v>-1.42960569622306+0.433666146815438i</v>
      </c>
      <c r="AT190" s="223" t="str">
        <f t="shared" ca="1" si="217"/>
        <v>1.19993903420883+0.889935440214153i</v>
      </c>
      <c r="AU190" s="223" t="str">
        <f t="shared" ca="1" si="218"/>
        <v>6.51546314697791E-14-1.49393399237288i</v>
      </c>
      <c r="AV190" s="223" t="str">
        <f t="shared" ca="1" si="219"/>
        <v>-1.19993903420882+0.889935440214168i</v>
      </c>
      <c r="AW190" s="223" t="str">
        <f t="shared" ca="1" si="220"/>
        <v>1.42960569622307+0.43366614681542i</v>
      </c>
      <c r="AX190" s="223" t="str">
        <f t="shared" ca="1" si="221"/>
        <v>-0.503291203668133-1.40660468429387i</v>
      </c>
      <c r="AY190" s="223" t="str">
        <f t="shared" ca="1" si="222"/>
        <v>-0.829985256258554+1.24216071744384i</v>
      </c>
      <c r="AZ190" s="223" t="str">
        <f t="shared" ca="1" si="223"/>
        <v>1.49213448345248-0.0733038666044679i</v>
      </c>
      <c r="BA190" s="223" t="str">
        <f t="shared" ca="1" si="224"/>
        <v>-0.947741691745154-1.15482659273815i</v>
      </c>
      <c r="BB190" s="223" t="str">
        <f t="shared" ca="1" si="225"/>
        <v>-0.362996350230377+1.44916266281139i</v>
      </c>
      <c r="BC190" s="223" t="str">
        <f t="shared" ca="1" si="226"/>
        <v>1.3802150384762-0.57170378792809i</v>
      </c>
      <c r="BD190" s="223" t="str">
        <f t="shared" ca="1" si="227"/>
        <v>-1.2813899267101-0.768035565122506i</v>
      </c>
      <c r="BE190" s="223" t="str">
        <f t="shared" ca="1" si="228"/>
        <v>0.146431137773542+1.48674029186591i</v>
      </c>
      <c r="BF190" s="223" t="str">
        <f t="shared" ca="1" si="229"/>
        <v>1.10693207285472-1.00326475052836i</v>
      </c>
      <c r="BG190" s="223" t="str">
        <f t="shared" ca="1" si="230"/>
        <v>-1.46522846961335-0.291452063642907i</v>
      </c>
      <c r="BH190" s="223" t="str">
        <f t="shared" ca="1" si="231"/>
        <v>0.638739087687725+1.35050033373821i</v>
      </c>
      <c r="BI190" s="223" t="str">
        <f t="shared" ca="1" si="232"/>
        <v>0.704235609037847-1.31753215540656i</v>
      </c>
      <c r="BJ190" s="223" t="str">
        <f t="shared" ca="1" si="233"/>
        <v>-1.4777644126932+0.219205643505573i</v>
      </c>
      <c r="BK190" s="223" t="str">
        <f t="shared" ca="1" si="234"/>
        <v>1.05637085665246+1.05637085665145i</v>
      </c>
      <c r="BL190" s="223" t="str">
        <f t="shared" ca="1" si="235"/>
        <v>0.21920564350564-1.47776441269319i</v>
      </c>
      <c r="BM190" s="223" t="str">
        <f t="shared" ca="1" si="236"/>
        <v>-1.3175321554066+0.704235609037787i</v>
      </c>
      <c r="BN190" s="223" t="str">
        <f t="shared" ca="1" si="237"/>
        <v>1.35050033373793+0.638739087688325i</v>
      </c>
      <c r="BO190" s="223" t="str">
        <f t="shared" ca="1" si="238"/>
        <v>-0.291452063643131-1.4652284696133i</v>
      </c>
      <c r="BP190" s="223" t="str">
        <f t="shared" ca="1" si="239"/>
        <v>-1.00326475052852+1.10693207285457i</v>
      </c>
      <c r="BQ190" s="223" t="str">
        <f t="shared" ca="1" si="240"/>
        <v>1.48674029186584+0.146431137774201i</v>
      </c>
      <c r="BR190" s="223" t="str">
        <f t="shared" ca="1" si="241"/>
        <v>-0.768035565122703-1.28138992670999i</v>
      </c>
      <c r="BS190" s="223" t="str">
        <f t="shared" ca="1" si="242"/>
        <v>-0.57170378792829+1.38021503847611i</v>
      </c>
      <c r="BT190" s="223" t="str">
        <f t="shared" ca="1" si="243"/>
        <v>1.44916266281155-0.362996350229735i</v>
      </c>
      <c r="BU190" s="223" t="str">
        <f t="shared" ca="1" si="244"/>
        <v>-1.1548265927384-0.947741691744846i</v>
      </c>
      <c r="BV190" s="223" t="str">
        <f t="shared" ca="1" si="245"/>
        <v>-0.0733038666045359+1.49213448345248i</v>
      </c>
      <c r="BW190" s="223" t="str">
        <f t="shared" ca="1" si="246"/>
        <v>1.2421607174442-0.82998525625802i</v>
      </c>
      <c r="BX190" s="223" t="str">
        <f t="shared" ca="1" si="247"/>
        <v>-1.406604684294-0.503291203667777i</v>
      </c>
      <c r="BY190" s="223" t="str">
        <f t="shared" ca="1" si="248"/>
        <v>0.433666146815375+1.42960569622308i</v>
      </c>
      <c r="BZ190" s="223" t="str">
        <f t="shared" ca="1" si="249"/>
        <v>0.889935440214581-1.19993903420851i</v>
      </c>
      <c r="CA190" s="223" t="str">
        <f t="shared" ca="1" si="250"/>
        <v>-1.49393399237288+4.64132946812398E-13i</v>
      </c>
      <c r="CB190" s="223" t="str">
        <f t="shared" ca="1" si="251"/>
        <v>0.889935440214099+1.19993903420887i</v>
      </c>
      <c r="CC190" s="223" t="str">
        <f t="shared" ca="1" si="252"/>
        <v>0.433666146815908-1.42960569622292i</v>
      </c>
      <c r="CD190" s="223" t="str">
        <f t="shared" ca="1" si="253"/>
        <v>-1.4066046842937+0.503291203668611i</v>
      </c>
      <c r="CE190" s="223" t="str">
        <f t="shared" ca="1" si="254"/>
        <v>1.24216071744389+0.829985256258485i</v>
      </c>
      <c r="CF190" s="223" t="str">
        <f t="shared" ca="1" si="255"/>
        <v>-0.0733038666039364-1.49213448345251i</v>
      </c>
      <c r="CG190" s="223" t="str">
        <f t="shared" ca="1" si="256"/>
        <v>-1.15482659273781+0.947741691745563i</v>
      </c>
      <c r="CH190" s="223" t="str">
        <f t="shared" ca="1" si="257"/>
        <v>1.44916266281141+0.362996350230318i</v>
      </c>
      <c r="CI190" s="223" t="str">
        <f t="shared" ca="1" si="258"/>
        <v>-0.571703787927755-1.38021503847633i</v>
      </c>
      <c r="CJ190" s="223" t="str">
        <f t="shared" ca="1" si="259"/>
        <v>-0.768035565121942+1.28138992671044i</v>
      </c>
      <c r="CK190" s="223" t="str">
        <f t="shared" ca="1" si="260"/>
        <v>1.4867402918659-0.146431137773625i</v>
      </c>
      <c r="CL190" s="223" t="str">
        <f t="shared" ca="1" si="261"/>
        <v>-1.00326475052808-1.10693207285498i</v>
      </c>
      <c r="CM190" s="223" t="str">
        <f t="shared" ca="1" si="262"/>
        <v>-0.291452063642242+1.46522846961348i</v>
      </c>
      <c r="CN190" s="223" t="str">
        <f t="shared" ca="1" si="263"/>
        <v>1.35050033373819-0.638739087687782i</v>
      </c>
      <c r="CO190" s="223" t="str">
        <f t="shared" ca="1" si="264"/>
        <v>-1.31753215540632-0.704235609038298i</v>
      </c>
      <c r="CP190" s="223" t="str">
        <f t="shared" ca="1" si="265"/>
        <v>0.219205643506516+1.47776441269306i</v>
      </c>
      <c r="CQ190" s="223" t="str">
        <f t="shared" ca="1" si="266"/>
        <v>1.05637085665182-1.0563708566521i</v>
      </c>
      <c r="CR190" s="223" t="str">
        <f t="shared" ca="1" si="267"/>
        <v>-1.47776441269311-0.219205643506166i</v>
      </c>
      <c r="CS190" s="223" t="str">
        <f t="shared" ca="1" si="268"/>
        <v>0.704235609037338+1.31753215540684i</v>
      </c>
      <c r="CT190" s="223" t="str">
        <f t="shared" ca="1" si="269"/>
        <v>0.638739087687463-1.35050033373834i</v>
      </c>
      <c r="CU190" s="223" t="str">
        <f t="shared" ca="1" si="270"/>
        <v>-1.4652284696134+0.29145206364263i</v>
      </c>
      <c r="CV190" s="223" t="str">
        <f t="shared" ca="1" si="271"/>
        <v>1.10693207285421+1.00326475052892i</v>
      </c>
      <c r="CW190" s="223" t="str">
        <f t="shared" ca="1" si="272"/>
        <v>0.146431137773231-1.48674029186594i</v>
      </c>
      <c r="CX190" s="223" t="str">
        <f t="shared" ca="1" si="273"/>
        <v>-1.28138992671026+0.768035565122246i</v>
      </c>
      <c r="CY190" s="223" t="str">
        <f t="shared" ca="1" si="274"/>
        <v>1.38021503847592+0.571703787928762i</v>
      </c>
      <c r="CZ190" s="223" t="str">
        <f t="shared" ca="1" si="275"/>
        <v>-0.362996350230702-1.44916266281131i</v>
      </c>
      <c r="DA190" s="223" t="str">
        <f t="shared" ca="1" si="276"/>
        <v>-0.947741691745257+1.15482659273807i</v>
      </c>
      <c r="DB190" s="223" t="str">
        <f t="shared" ca="1" si="277"/>
        <v>1.49213448345245+0.0733038666050674i</v>
      </c>
      <c r="DC190" s="223" t="str">
        <f t="shared" ca="1" si="278"/>
        <v>-0.829985256258813-1.24216071744367i</v>
      </c>
      <c r="DD190" s="223" t="str">
        <f t="shared" ca="1" si="279"/>
        <v>-0.503291203668239+1.40660468429383i</v>
      </c>
      <c r="DE190" s="223" t="str">
        <f t="shared" ca="1" si="280"/>
        <v>1.42960569622324-0.433666146814865i</v>
      </c>
      <c r="DF190" s="223" t="str">
        <f t="shared" ca="1" si="281"/>
        <v>-1.1999390342091-0.889935440213781i</v>
      </c>
      <c r="DG190" s="223" t="str">
        <f t="shared" ca="1" si="282"/>
        <v>-6.80834208910607E-14+1.49393399237288i</v>
      </c>
      <c r="DH190" s="223" t="str">
        <f t="shared" ca="1" si="283"/>
        <v>1.19993903420916-0.889935440213705i</v>
      </c>
      <c r="DI190" s="223" t="str">
        <f t="shared" ca="1" si="284"/>
        <v>-1.4296056962232-0.433666146814995i</v>
      </c>
      <c r="DJ190" s="223" t="str">
        <f t="shared" ca="1" si="285"/>
        <v>0.503291203668151+1.40660468429386i</v>
      </c>
      <c r="DK190" s="223" t="str">
        <f t="shared" ca="1" si="286"/>
        <v>0.829985256258927-1.24216071744359i</v>
      </c>
      <c r="DL190" s="223" t="str">
        <f t="shared" ca="1" si="287"/>
        <v>-1.49213448345246+0.0733038666049315i</v>
      </c>
      <c r="DM190" s="223" t="str">
        <f t="shared" ca="1" si="288"/>
        <v>0.947741691745153+1.15482659273815i</v>
      </c>
      <c r="DN190" s="223" t="str">
        <f t="shared" ca="1" si="289"/>
        <v>0.362996350230793-1.44916266281129i</v>
      </c>
      <c r="DO190" s="223" t="str">
        <f t="shared" ca="1" si="290"/>
        <v>-1.38021503847597+0.571703787928637i</v>
      </c>
      <c r="DP190" s="223" t="str">
        <f t="shared" ca="1" si="291"/>
        <v>1.28138992671019+0.768035565122364i</v>
      </c>
      <c r="DQ190" s="223" t="str">
        <f t="shared" ca="1" si="292"/>
        <v>-0.146431137773095-1.48674029186595i</v>
      </c>
      <c r="DR190" s="223" t="str">
        <f t="shared" ca="1" si="293"/>
        <v>-1.10693207285431+1.00326475052881i</v>
      </c>
      <c r="DS190" s="223" t="str">
        <f t="shared" ca="1" si="294"/>
        <v>1.46522846961337+0.291452063642763i</v>
      </c>
      <c r="DT190" s="223" t="str">
        <f t="shared" ca="1" si="295"/>
        <v>-0.63873908768734-1.3505003337384i</v>
      </c>
      <c r="DU190" s="223" t="str">
        <f t="shared" ca="1" si="296"/>
        <v>-0.704235609037457+1.31753215540677i</v>
      </c>
      <c r="DV190" s="223" t="str">
        <f t="shared" ca="1" si="297"/>
        <v>1.47776441269313-0.219205643506032i</v>
      </c>
      <c r="DW190" s="223" t="str">
        <f t="shared" ca="1" si="298"/>
        <v>-1.05637085665172-1.05637085665219i</v>
      </c>
      <c r="DX190" s="223" t="str">
        <f t="shared" ca="1" si="299"/>
        <v>-0.219205643505182+1.47776441269326i</v>
      </c>
      <c r="DY190" s="223" t="str">
        <f t="shared" ca="1" si="300"/>
        <v>1.31753215540639-0.704235609038179i</v>
      </c>
      <c r="DZ190" s="223" t="str">
        <f t="shared" ca="1" si="301"/>
        <v>-1.35050033373813-0.638739087687905i</v>
      </c>
      <c r="EA190" s="223" t="str">
        <f t="shared" ca="1" si="302"/>
        <v>0.291452063643607+1.46522846961321i</v>
      </c>
      <c r="EB190" s="223" t="str">
        <f t="shared" ca="1" si="303"/>
        <v>1.00326475052821-1.10693207285485i</v>
      </c>
      <c r="EC190" s="223" t="str">
        <f t="shared" ca="1" si="304"/>
        <v>-1.48674029186589-0.14643113777376i</v>
      </c>
      <c r="ED190" s="223" t="str">
        <f t="shared" ca="1" si="305"/>
        <v>0.768035565121826+1.28138992671051i</v>
      </c>
      <c r="EE190" s="223" t="str">
        <f t="shared" ca="1" si="306"/>
        <v>0.571703787927881-1.38021503847628i</v>
      </c>
      <c r="EF190" s="223" t="str">
        <f t="shared" ca="1" si="307"/>
        <v>-1.44916266281144+0.362996350230185i</v>
      </c>
      <c r="EG190" s="223" t="str">
        <f t="shared" ca="1" si="308"/>
        <v>1.15482659273776+0.947741691745636i</v>
      </c>
      <c r="EH190" s="223" t="str">
        <f t="shared" ca="1" si="309"/>
        <v>0.0733038666040723-1.4921344834525i</v>
      </c>
      <c r="EI190" s="223" t="str">
        <f t="shared" ca="1" si="310"/>
        <v>-1.24216071744394+0.829985256258407i</v>
      </c>
      <c r="EJ190" s="223" t="str">
        <f t="shared" ca="1" si="311"/>
        <v>1.40660468429364+0.50329120366878i</v>
      </c>
      <c r="EK190" s="223" t="str">
        <f t="shared" ca="1" si="312"/>
        <v>-0.433666146815818-1.42960569622295i</v>
      </c>
      <c r="EL190" s="223" t="str">
        <f t="shared" ca="1" si="313"/>
        <v>-0.889935440214242+1.19993903420876i</v>
      </c>
      <c r="EM190" s="223" t="str">
        <f t="shared" ca="1" si="314"/>
        <v>1.49393399237288+6.0029978859452E-13i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-0.0179231806774909-0.0517445568062494i</v>
      </c>
      <c r="G191" s="229" t="str">
        <f t="shared" si="184"/>
        <v>-0.149798349376728+1.85989286200894i</v>
      </c>
      <c r="H191" s="229" t="str">
        <f t="shared" si="180"/>
        <v>0.00209780651438908-0.00940782022566158i</v>
      </c>
      <c r="I191" s="229" t="str">
        <f t="shared" si="317"/>
        <v>-0.0020300387269563+0.0104982916784219i</v>
      </c>
      <c r="J191" s="255" t="str">
        <f ca="1">IMPRODUCT(1/N_FFT2,DB100)</f>
        <v>0.0105520774610667+0.000179933776622703i</v>
      </c>
      <c r="K191" s="254" t="str">
        <f t="shared" ca="1" si="318"/>
        <v>-0.0000233101231655933+0.000110413514464748i</v>
      </c>
      <c r="N191" s="246">
        <f t="shared" ca="1" si="185"/>
        <v>8.4941321481106193</v>
      </c>
      <c r="O191" s="223">
        <f t="shared" ca="1" si="186"/>
        <v>1.4941321481106202</v>
      </c>
      <c r="P191" s="223" t="str">
        <f t="shared" ca="1" si="187"/>
        <v>-0.919237298019741-1.17789374136508i</v>
      </c>
      <c r="Q191" s="223" t="str">
        <f t="shared" ca="1" si="188"/>
        <v>-0.363044498147166+1.44935488007i</v>
      </c>
      <c r="R191" s="223" t="str">
        <f t="shared" ca="1" si="189"/>
        <v>1.365950186113-0.605484074997444i</v>
      </c>
      <c r="S191" s="223" t="str">
        <f t="shared" ca="1" si="190"/>
        <v>-1.31770691316524-0.70432901900617i</v>
      </c>
      <c r="T191" s="223" t="str">
        <f t="shared" ca="1" si="191"/>
        <v>0.255439654098525+1.47213500030795i</v>
      </c>
      <c r="U191" s="223" t="str">
        <f t="shared" ca="1" si="192"/>
        <v>1.00339782378846-1.10707889657162i</v>
      </c>
      <c r="V191" s="223" t="str">
        <f t="shared" ca="1" si="193"/>
        <v>-1.49008373232756-0.109915179435924i</v>
      </c>
      <c r="W191" s="223" t="str">
        <f t="shared" ca="1" si="194"/>
        <v>0.830095345687833+1.24232547791835i</v>
      </c>
      <c r="X191" s="223" t="str">
        <f t="shared" ca="1" si="195"/>
        <v>0.468681972605336-1.41872058016102i</v>
      </c>
      <c r="Y191" s="223" t="str">
        <f t="shared" ca="1" si="196"/>
        <v>-1.40679125665273+0.503357960325539i</v>
      </c>
      <c r="Z191" s="223" t="str">
        <f t="shared" ca="1" si="197"/>
        <v>1.26232287228544+0.799357143036013i</v>
      </c>
      <c r="AA191" s="223" t="str">
        <f t="shared" ca="1" si="198"/>
        <v>-0.14645056043223-1.48693749342961i</v>
      </c>
      <c r="AB191" s="223" t="str">
        <f t="shared" ca="1" si="199"/>
        <v>-1.08212084981314+1.03026469531734i</v>
      </c>
      <c r="AC191" s="223" t="str">
        <f t="shared" ca="1" si="200"/>
        <v>1.47796042369424+0.219234718991294i</v>
      </c>
      <c r="AD191" s="223" t="str">
        <f t="shared" ca="1" si="201"/>
        <v>-0.736455034756126-1.30002494506837i</v>
      </c>
      <c r="AE191" s="223" t="str">
        <f t="shared" ca="1" si="202"/>
        <v>-0.57177961884599+1.38039811050653i</v>
      </c>
      <c r="AF191" s="223" t="str">
        <f t="shared" ca="1" si="203"/>
        <v>1.44000880348454-0.398504105254485i</v>
      </c>
      <c r="AG191" s="223" t="str">
        <f t="shared" ca="1" si="204"/>
        <v>-1.20009819438982-0.890053481449266i</v>
      </c>
      <c r="AH191" s="223" t="str">
        <f t="shared" ca="1" si="205"/>
        <v>0.0366678384902431+1.49368214344221i</v>
      </c>
      <c r="AI191" s="223" t="str">
        <f t="shared" ca="1" si="206"/>
        <v>1.1549797691948-0.947867400414411i</v>
      </c>
      <c r="AJ191" s="223" t="str">
        <f t="shared" ca="1" si="207"/>
        <v>-1.45782791947059-0.327366206609233i</v>
      </c>
      <c r="AK191" s="223" t="str">
        <f t="shared" ca="1" si="208"/>
        <v>0.638823810182682+1.3506794644035i</v>
      </c>
      <c r="AL191" s="223" t="str">
        <f t="shared" ca="1" si="209"/>
        <v>0.671778741791785-1.33459514388983i</v>
      </c>
      <c r="AM191" s="223" t="str">
        <f t="shared" ca="1" si="210"/>
        <v>-1.46542281784417+0.291490721909478i</v>
      </c>
      <c r="AN191" s="223" t="str">
        <f t="shared" ca="1" si="211"/>
        <v>1.13137008039906+0.975926542930094i</v>
      </c>
      <c r="AO191" s="223" t="str">
        <f t="shared" ca="1" si="212"/>
        <v>0.0733135896456682-1.49233240050296i</v>
      </c>
      <c r="AP191" s="223" t="str">
        <f t="shared" ca="1" si="213"/>
        <v>-1.22157975313682+0.860333529942803i</v>
      </c>
      <c r="AQ191" s="223" t="str">
        <f t="shared" ca="1" si="214"/>
        <v>1.42979531944125+0.433723668389836i</v>
      </c>
      <c r="AR191" s="223" t="str">
        <f t="shared" ca="1" si="215"/>
        <v>1.42979531944125+0.433723668389836i</v>
      </c>
      <c r="AS191" s="223" t="str">
        <f t="shared" ca="1" si="216"/>
        <v>-0.768137437530988+1.28155989055564i</v>
      </c>
      <c r="AT191" s="223" t="str">
        <f t="shared" ca="1" si="217"/>
        <v>1.4828955789858-0.182897725087081i</v>
      </c>
      <c r="AU191" s="223" t="str">
        <f t="shared" ca="1" si="218"/>
        <v>-1.05651097391785-1.05651097391783i</v>
      </c>
      <c r="AV191" s="223" t="str">
        <f t="shared" ca="1" si="219"/>
        <v>-0.18289772508707+1.4828955789858i</v>
      </c>
      <c r="AW191" s="223" t="str">
        <f t="shared" ca="1" si="220"/>
        <v>1.28155989055563-0.768137437530997i</v>
      </c>
      <c r="AX191" s="223" t="str">
        <f t="shared" ca="1" si="221"/>
        <v>-1.3940145346947-0.537730744032346i</v>
      </c>
      <c r="AY191" s="223" t="str">
        <f t="shared" ca="1" si="222"/>
        <v>0.433723668389845+1.42979531944125i</v>
      </c>
      <c r="AZ191" s="223" t="str">
        <f t="shared" ca="1" si="223"/>
        <v>0.860333529942796-1.22157975313682i</v>
      </c>
      <c r="BA191" s="223" t="str">
        <f t="shared" ca="1" si="224"/>
        <v>-1.49233240050296+0.0733135896456785i</v>
      </c>
      <c r="BB191" s="223" t="str">
        <f t="shared" ca="1" si="225"/>
        <v>0.975926542929989+1.13137008039915i</v>
      </c>
      <c r="BC191" s="223" t="str">
        <f t="shared" ca="1" si="226"/>
        <v>0.291490721909614-1.46542281784414i</v>
      </c>
      <c r="BD191" s="223" t="str">
        <f t="shared" ca="1" si="227"/>
        <v>-1.33459514388989+0.671778741791661i</v>
      </c>
      <c r="BE191" s="223" t="str">
        <f t="shared" ca="1" si="228"/>
        <v>1.35067946440351+0.638823810182663i</v>
      </c>
      <c r="BF191" s="223" t="str">
        <f t="shared" ca="1" si="229"/>
        <v>-0.327366206609254-1.45782791947058i</v>
      </c>
      <c r="BG191" s="223" t="str">
        <f t="shared" ca="1" si="230"/>
        <v>-0.947867400414395+1.15497976919482i</v>
      </c>
      <c r="BH191" s="223" t="str">
        <f t="shared" ca="1" si="231"/>
        <v>1.4936821434422+0.0366678384905407i</v>
      </c>
      <c r="BI191" s="223" t="str">
        <f t="shared" ca="1" si="232"/>
        <v>-0.890053481449642-1.20009819438954i</v>
      </c>
      <c r="BJ191" s="223" t="str">
        <f t="shared" ca="1" si="233"/>
        <v>-0.398504105254772+1.44000880348446i</v>
      </c>
      <c r="BK191" s="223" t="str">
        <f t="shared" ca="1" si="234"/>
        <v>1.38039811050635-0.571779618846411i</v>
      </c>
      <c r="BL191" s="223" t="str">
        <f t="shared" ca="1" si="235"/>
        <v>-1.30002494506823-0.736455034756375i</v>
      </c>
      <c r="BM191" s="223" t="str">
        <f t="shared" ca="1" si="236"/>
        <v>0.219234718991745+1.47796042369418i</v>
      </c>
      <c r="BN191" s="223" t="str">
        <f t="shared" ca="1" si="237"/>
        <v>1.03026469531755-1.08212084981295i</v>
      </c>
      <c r="BO191" s="223" t="str">
        <f t="shared" ca="1" si="238"/>
        <v>-1.48693749342966-0.146450560431776i</v>
      </c>
      <c r="BP191" s="223" t="str">
        <f t="shared" ca="1" si="239"/>
        <v>0.799357143035776+1.26232287228559i</v>
      </c>
      <c r="BQ191" s="223" t="str">
        <f t="shared" ca="1" si="240"/>
        <v>0.503357960325105-1.40679125665289i</v>
      </c>
      <c r="BR191" s="223" t="str">
        <f t="shared" ca="1" si="241"/>
        <v>-1.41872058016111+0.468681972605068i</v>
      </c>
      <c r="BS191" s="223" t="str">
        <f t="shared" ca="1" si="242"/>
        <v>1.2423254779186+0.830095345687449i</v>
      </c>
      <c r="BT191" s="223" t="str">
        <f t="shared" ca="1" si="243"/>
        <v>-0.109915179435797-1.49008373232757i</v>
      </c>
      <c r="BU191" s="223" t="str">
        <f t="shared" ca="1" si="244"/>
        <v>-1.10707889657121+1.00339782378891i</v>
      </c>
      <c r="BV191" s="223" t="str">
        <f t="shared" ca="1" si="245"/>
        <v>1.47213500030793+0.255439654098648i</v>
      </c>
      <c r="BW191" s="223" t="str">
        <f t="shared" ca="1" si="246"/>
        <v>-0.704329019006678-1.31770691316497i</v>
      </c>
      <c r="BX191" s="223" t="str">
        <f t="shared" ca="1" si="247"/>
        <v>-0.605484074997583+1.36595018611294i</v>
      </c>
      <c r="BY191" s="223" t="str">
        <f t="shared" ca="1" si="248"/>
        <v>1.44935488006985-0.363044498147755i</v>
      </c>
      <c r="BZ191" s="223" t="str">
        <f t="shared" ca="1" si="249"/>
        <v>-1.177893741365-0.919237298019847i</v>
      </c>
      <c r="CA191" s="223" t="str">
        <f t="shared" ca="1" si="250"/>
        <v>6.26003806301392E-13+1.49413214811062i</v>
      </c>
      <c r="CB191" s="223" t="str">
        <f t="shared" ca="1" si="251"/>
        <v>1.17789374136517-0.919237298019628i</v>
      </c>
      <c r="CC191" s="223" t="str">
        <f t="shared" ca="1" si="252"/>
        <v>-1.44935488007016-0.36304449814654i</v>
      </c>
      <c r="CD191" s="223" t="str">
        <f t="shared" ca="1" si="253"/>
        <v>0.605484074997331+1.36595018611305i</v>
      </c>
      <c r="CE191" s="223" t="str">
        <f t="shared" ca="1" si="254"/>
        <v>0.704329019005611-1.31770691316554i</v>
      </c>
      <c r="CF191" s="223" t="str">
        <f t="shared" ca="1" si="255"/>
        <v>-1.47213500030797+0.255439654098376i</v>
      </c>
      <c r="CG191" s="223" t="str">
        <f t="shared" ca="1" si="256"/>
        <v>1.10707889657202+1.00339782378802i</v>
      </c>
      <c r="CH191" s="223" t="str">
        <f t="shared" ca="1" si="257"/>
        <v>0.109915179436073-1.49008373232755i</v>
      </c>
      <c r="CI191" s="223" t="str">
        <f t="shared" ca="1" si="258"/>
        <v>-1.24232547791793+0.830095345688455i</v>
      </c>
      <c r="CJ191" s="223" t="str">
        <f t="shared" ca="1" si="259"/>
        <v>1.41872058016102+0.46868197260533i</v>
      </c>
      <c r="CK191" s="223" t="str">
        <f t="shared" ca="1" si="260"/>
        <v>-0.503357960326244-1.40679125665248i</v>
      </c>
      <c r="CL191" s="223" t="str">
        <f t="shared" ca="1" si="261"/>
        <v>-0.799357143036009+1.26232287228544i</v>
      </c>
      <c r="CM191" s="223" t="str">
        <f t="shared" ca="1" si="262"/>
        <v>1.48693749342954-0.14645056043298i</v>
      </c>
      <c r="CN191" s="223" t="str">
        <f t="shared" ca="1" si="263"/>
        <v>-1.03026469531735-1.08212084981314i</v>
      </c>
      <c r="CO191" s="223" t="str">
        <f t="shared" ca="1" si="264"/>
        <v>-0.219234718992019+1.47796042369414i</v>
      </c>
      <c r="CP191" s="223" t="str">
        <f t="shared" ca="1" si="265"/>
        <v>1.30002494506836-0.736455034756134i</v>
      </c>
      <c r="CQ191" s="223" t="str">
        <f t="shared" ca="1" si="266"/>
        <v>-1.38039811050625-0.571779618846667i</v>
      </c>
      <c r="CR191" s="223" t="str">
        <f t="shared" ca="1" si="267"/>
        <v>0.398504105254505+1.44000880348454i</v>
      </c>
      <c r="CS191" s="223" t="str">
        <f t="shared" ca="1" si="268"/>
        <v>0.890053481449846-1.20009819438939i</v>
      </c>
      <c r="CT191" s="223" t="str">
        <f t="shared" ca="1" si="269"/>
        <v>-1.49368214344221+0.036667838490264i</v>
      </c>
      <c r="CU191" s="223" t="str">
        <f t="shared" ca="1" si="270"/>
        <v>0.947867400413852+1.15497976919526i</v>
      </c>
      <c r="CV191" s="223" t="str">
        <f t="shared" ca="1" si="271"/>
        <v>0.327366206609213-1.45782791947059i</v>
      </c>
      <c r="CW191" s="223" t="str">
        <f t="shared" ca="1" si="272"/>
        <v>-1.35067946440381+0.638823810182029i</v>
      </c>
      <c r="CX191" s="223" t="str">
        <f t="shared" ca="1" si="273"/>
        <v>1.33459514388991+0.671778741791623i</v>
      </c>
      <c r="CY191" s="223" t="str">
        <f t="shared" ca="1" si="274"/>
        <v>-0.291490721908927-1.46542281784428i</v>
      </c>
      <c r="CZ191" s="223" t="str">
        <f t="shared" ca="1" si="275"/>
        <v>-0.975926542929958+1.13137008039918i</v>
      </c>
      <c r="DA191" s="223" t="str">
        <f t="shared" ca="1" si="276"/>
        <v>1.49233240050293+0.073313589646273i</v>
      </c>
      <c r="DB191" s="223" t="str">
        <f t="shared" ca="1" si="277"/>
        <v>-0.860333529942917-1.22157975313674i</v>
      </c>
      <c r="DC191" s="223" t="str">
        <f t="shared" ca="1" si="278"/>
        <v>-0.433723668390416+1.42979531944108i</v>
      </c>
      <c r="DD191" s="223" t="str">
        <f t="shared" ca="1" si="279"/>
        <v>1.39401453469465-0.537730744032484i</v>
      </c>
      <c r="DE191" s="223" t="str">
        <f t="shared" ca="1" si="280"/>
        <v>-1.28155989055533-0.768137437531508i</v>
      </c>
      <c r="DF191" s="223" t="str">
        <f t="shared" ca="1" si="281"/>
        <v>0.182897725087218+1.48289557898578i</v>
      </c>
      <c r="DG191" s="223" t="str">
        <f t="shared" ca="1" si="282"/>
        <v>1.05651097391826-1.05651097391742i</v>
      </c>
      <c r="DH191" s="223" t="str">
        <f t="shared" ca="1" si="283"/>
        <v>-1.48289557898582-0.182897725086913i</v>
      </c>
      <c r="DI191" s="223" t="str">
        <f t="shared" ca="1" si="284"/>
        <v>0.768137437530496+1.28155989055593i</v>
      </c>
      <c r="DJ191" s="223" t="str">
        <f t="shared" ca="1" si="285"/>
        <v>0.537730744032198-1.39401453469476i</v>
      </c>
      <c r="DK191" s="223" t="str">
        <f t="shared" ca="1" si="286"/>
        <v>-1.42979531944142+0.433723668389286i</v>
      </c>
      <c r="DL191" s="223" t="str">
        <f t="shared" ca="1" si="287"/>
        <v>1.22157975313692+0.860333529942666i</v>
      </c>
      <c r="DM191" s="223" t="str">
        <f t="shared" ca="1" si="288"/>
        <v>-0.0733135896450949-1.49233240050299i</v>
      </c>
      <c r="DN191" s="223" t="str">
        <f t="shared" ca="1" si="289"/>
        <v>-1.13137008039895+0.975926542930222i</v>
      </c>
      <c r="DO191" s="223" t="str">
        <f t="shared" ca="1" si="290"/>
        <v>1.46542281784406+0.291490721910042i</v>
      </c>
      <c r="DP191" s="223" t="str">
        <f t="shared" ca="1" si="291"/>
        <v>-0.671778741791936-1.33459514388975i</v>
      </c>
      <c r="DQ191" s="223" t="str">
        <f t="shared" ca="1" si="292"/>
        <v>-0.638823810183057+1.35067946440333i</v>
      </c>
      <c r="DR191" s="223" t="str">
        <f t="shared" ca="1" si="293"/>
        <v>1.45782791947051-0.327366206609554i</v>
      </c>
      <c r="DS191" s="223" t="str">
        <f t="shared" ca="1" si="294"/>
        <v>-1.15497976919454-0.947867400414732i</v>
      </c>
      <c r="DT191" s="223" t="str">
        <f t="shared" ca="1" si="295"/>
        <v>-0.0366678384899148+1.49368214344222i</v>
      </c>
      <c r="DU191" s="223" t="str">
        <f t="shared" ca="1" si="296"/>
        <v>1.20009819439006-0.890053481448933i</v>
      </c>
      <c r="DV191" s="223" t="str">
        <f t="shared" ca="1" si="297"/>
        <v>-1.44000880348463-0.398504105254168i</v>
      </c>
      <c r="DW191" s="223" t="str">
        <f t="shared" ca="1" si="298"/>
        <v>0.571779618845616+1.38039811050668i</v>
      </c>
      <c r="DX191" s="223" t="str">
        <f t="shared" ca="1" si="299"/>
        <v>0.736455034755831-1.30002494506853i</v>
      </c>
      <c r="DY191" s="223" t="str">
        <f t="shared" ca="1" si="300"/>
        <v>-1.4779604236943+0.219234718990895i</v>
      </c>
      <c r="DZ191" s="223" t="str">
        <f t="shared" ca="1" si="301"/>
        <v>1.08212084981338+1.0302646953171i</v>
      </c>
      <c r="EA191" s="223" t="str">
        <f t="shared" ca="1" si="302"/>
        <v>0.146450560432675-1.48693749342957i</v>
      </c>
      <c r="EB191" s="223" t="str">
        <f t="shared" ca="1" si="303"/>
        <v>-1.26232287228528+0.799357143036269i</v>
      </c>
      <c r="EC191" s="223" t="str">
        <f t="shared" ca="1" si="304"/>
        <v>1.4067912566526+0.503357960325915i</v>
      </c>
      <c r="ED191" s="223" t="str">
        <f t="shared" ca="1" si="305"/>
        <v>-0.468681972605661-1.41872058016091i</v>
      </c>
      <c r="EE191" s="223" t="str">
        <f t="shared" ca="1" si="306"/>
        <v>-0.830095345688201+1.2423254779181i</v>
      </c>
      <c r="EF191" s="223" t="str">
        <f t="shared" ca="1" si="307"/>
        <v>1.49008373232752-0.109915179436379i</v>
      </c>
      <c r="EG191" s="223" t="str">
        <f t="shared" ca="1" si="308"/>
        <v>-1.00339782378828-1.10707889657179i</v>
      </c>
      <c r="EH191" s="223" t="str">
        <f t="shared" ca="1" si="309"/>
        <v>-0.255439654098031+1.47213500030803i</v>
      </c>
      <c r="EI191" s="223" t="str">
        <f t="shared" ca="1" si="310"/>
        <v>1.31770691316539-0.704329019005881i</v>
      </c>
      <c r="EJ191" s="223" t="str">
        <f t="shared" ca="1" si="311"/>
        <v>-1.36595018611318-0.60548407499705i</v>
      </c>
      <c r="EK191" s="223" t="str">
        <f t="shared" ca="1" si="312"/>
        <v>0.363044498146919+1.44935488007006i</v>
      </c>
      <c r="EL191" s="223" t="str">
        <f t="shared" ca="1" si="313"/>
        <v>0.919237298019353-1.17789374136538i</v>
      </c>
      <c r="EM191" s="223" t="str">
        <f t="shared" ca="1" si="314"/>
        <v>-1.49413214811062-2.76760818909333E-13i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-0.0178255129869169-0.0510007053085558i</v>
      </c>
      <c r="G192" s="229" t="str">
        <f t="shared" si="184"/>
        <v>-0.141782082913281+1.83699300429842i</v>
      </c>
      <c r="H192" s="229" t="str">
        <f t="shared" si="180"/>
        <v>0.0020954851837055-0.0093054710512731i</v>
      </c>
      <c r="I192" s="229" t="str">
        <f t="shared" si="317"/>
        <v>-0.00202628667776884+0.0103533177935067i</v>
      </c>
      <c r="J192" s="255" t="str">
        <f ca="1">IMPRODUCT(1/N_FFT2,DC100)</f>
        <v>0.00620404881222055-1.22090394912271E-06i</v>
      </c>
      <c r="K192" s="254" t="str">
        <f t="shared" ca="1" si="318"/>
        <v>-0.0000125585410498495+0.0000642349628607541i</v>
      </c>
      <c r="N192" s="246">
        <f t="shared" ca="1" si="185"/>
        <v>8.4943146848441362</v>
      </c>
      <c r="O192" s="223">
        <f t="shared" ca="1" si="186"/>
        <v>1.4943146848441364</v>
      </c>
      <c r="P192" s="223" t="str">
        <f t="shared" ca="1" si="187"/>
        <v>-0.947983200492231-1.15512087199796i</v>
      </c>
      <c r="Q192" s="223" t="str">
        <f t="shared" ca="1" si="188"/>
        <v>-0.291526333059668+1.46560184718552i</v>
      </c>
      <c r="R192" s="223" t="str">
        <f t="shared" ca="1" si="189"/>
        <v>1.31786789619206-0.704415066226692i</v>
      </c>
      <c r="S192" s="223" t="str">
        <f t="shared" ca="1" si="190"/>
        <v>-1.38056675245855-0.571849472629719i</v>
      </c>
      <c r="T192" s="223" t="str">
        <f t="shared" ca="1" si="191"/>
        <v>0.433776656006556+1.42996999620433i</v>
      </c>
      <c r="U192" s="223" t="str">
        <f t="shared" ca="1" si="192"/>
        <v>0.830196757663449-1.24247725166537i</v>
      </c>
      <c r="V192" s="223" t="str">
        <f t="shared" ca="1" si="193"/>
        <v>-1.48711915119887+0.146468452160821i</v>
      </c>
      <c r="W192" s="223" t="str">
        <f t="shared" ca="1" si="194"/>
        <v>1.05664004687991+1.05664004687994i</v>
      </c>
      <c r="X192" s="223" t="str">
        <f t="shared" ca="1" si="195"/>
        <v>0.146468452160852-1.48711915119887i</v>
      </c>
      <c r="Y192" s="223" t="str">
        <f t="shared" ca="1" si="196"/>
        <v>-1.24247725166539+0.830196757663422i</v>
      </c>
      <c r="Z192" s="223" t="str">
        <f t="shared" ca="1" si="197"/>
        <v>1.42996999620432+0.433776656006589i</v>
      </c>
      <c r="AA192" s="223" t="str">
        <f t="shared" ca="1" si="198"/>
        <v>-0.57184947262976-1.38056675245853i</v>
      </c>
      <c r="AB192" s="223" t="str">
        <f t="shared" ca="1" si="199"/>
        <v>-0.704415066226734+1.31786789619203i</v>
      </c>
      <c r="AC192" s="223" t="str">
        <f t="shared" ca="1" si="200"/>
        <v>1.46560184718552-0.291526333059679i</v>
      </c>
      <c r="AD192" s="223" t="str">
        <f t="shared" ca="1" si="201"/>
        <v>-1.155120871998-0.947983200492185i</v>
      </c>
      <c r="AE192" s="223" t="str">
        <f t="shared" ca="1" si="202"/>
        <v>-3.66130403646852E-14+1.49431468484414i</v>
      </c>
      <c r="AF192" s="223" t="str">
        <f t="shared" ca="1" si="203"/>
        <v>1.15512087199795-0.94798320049225i</v>
      </c>
      <c r="AG192" s="223" t="str">
        <f t="shared" ca="1" si="204"/>
        <v>-1.46560184718551-0.29152633305974i</v>
      </c>
      <c r="AH192" s="223" t="str">
        <f t="shared" ca="1" si="205"/>
        <v>0.704415066226675+1.31786789619206i</v>
      </c>
      <c r="AI192" s="223" t="str">
        <f t="shared" ca="1" si="206"/>
        <v>0.571849472629681-1.38056675245856i</v>
      </c>
      <c r="AJ192" s="223" t="str">
        <f t="shared" ca="1" si="207"/>
        <v>-1.42996999620433+0.433776656006529i</v>
      </c>
      <c r="AK192" s="223" t="str">
        <f t="shared" ca="1" si="208"/>
        <v>1.24247725166535+0.830196757663479i</v>
      </c>
      <c r="AL192" s="223" t="str">
        <f t="shared" ca="1" si="209"/>
        <v>-0.146468452160937-1.48711915119886i</v>
      </c>
      <c r="AM192" s="223" t="str">
        <f t="shared" ca="1" si="210"/>
        <v>-1.05664004687997+1.05664004687989i</v>
      </c>
      <c r="AN192" s="223" t="str">
        <f t="shared" ca="1" si="211"/>
        <v>1.48711915119886+0.146468452160888i</v>
      </c>
      <c r="AO192" s="223" t="str">
        <f t="shared" ca="1" si="212"/>
        <v>-0.830196757663521-1.24247725166532i</v>
      </c>
      <c r="AP192" s="223" t="str">
        <f t="shared" ca="1" si="213"/>
        <v>-0.433776656006624+1.42996999620431i</v>
      </c>
      <c r="AQ192" s="223" t="str">
        <f t="shared" ca="1" si="214"/>
        <v>1.38056675245855-0.571849472629725i</v>
      </c>
      <c r="AR192" s="223" t="str">
        <f t="shared" ca="1" si="215"/>
        <v>1.38056675245855-0.571849472629725i</v>
      </c>
      <c r="AS192" s="223" t="str">
        <f t="shared" ca="1" si="216"/>
        <v>0.291526333059653+1.46560184718552i</v>
      </c>
      <c r="AT192" s="223" t="str">
        <f t="shared" ca="1" si="217"/>
        <v>0.947983200492204-1.15512087199799i</v>
      </c>
      <c r="AU192" s="223" t="str">
        <f t="shared" ca="1" si="218"/>
        <v>-1.49431468484414-7.32260807293702E-14i</v>
      </c>
      <c r="AV192" s="223" t="str">
        <f t="shared" ca="1" si="219"/>
        <v>0.947983200492222+1.15512087199797i</v>
      </c>
      <c r="AW192" s="223" t="str">
        <f t="shared" ca="1" si="220"/>
        <v>0.291526333059631-1.46560184718553i</v>
      </c>
      <c r="AX192" s="223" t="str">
        <f t="shared" ca="1" si="221"/>
        <v>-1.31786789619208+0.704415066226651i</v>
      </c>
      <c r="AY192" s="223" t="str">
        <f t="shared" ca="1" si="222"/>
        <v>1.38056675245855+0.571849472629704i</v>
      </c>
      <c r="AZ192" s="223" t="str">
        <f t="shared" ca="1" si="223"/>
        <v>-0.433776656006627-1.4299699962043i</v>
      </c>
      <c r="BA192" s="223" t="str">
        <f t="shared" ca="1" si="224"/>
        <v>-0.830196757663509+1.24247725166533i</v>
      </c>
      <c r="BB192" s="223" t="str">
        <f t="shared" ca="1" si="225"/>
        <v>1.48711915119886-0.146468452160901i</v>
      </c>
      <c r="BC192" s="223" t="str">
        <f t="shared" ca="1" si="226"/>
        <v>-1.05664004687998-1.05664004687988i</v>
      </c>
      <c r="BD192" s="223" t="str">
        <f t="shared" ca="1" si="227"/>
        <v>-0.146468452160914+1.48711915119886i</v>
      </c>
      <c r="BE192" s="223" t="str">
        <f t="shared" ca="1" si="228"/>
        <v>1.24247725166534-0.830196757663498i</v>
      </c>
      <c r="BF192" s="223" t="str">
        <f t="shared" ca="1" si="229"/>
        <v>-1.4299699962043-0.433776656006659i</v>
      </c>
      <c r="BG192" s="223" t="str">
        <f t="shared" ca="1" si="230"/>
        <v>0.571849472629692+1.38056675245856i</v>
      </c>
      <c r="BH192" s="223" t="str">
        <f t="shared" ca="1" si="231"/>
        <v>0.704415066226531-1.31786789619214i</v>
      </c>
      <c r="BI192" s="223" t="str">
        <f t="shared" ca="1" si="232"/>
        <v>-1.46560184718539+0.291526333060347i</v>
      </c>
      <c r="BJ192" s="223" t="str">
        <f t="shared" ca="1" si="233"/>
        <v>1.15512087199777+0.947983200492463i</v>
      </c>
      <c r="BK192" s="223" t="str">
        <f t="shared" ca="1" si="234"/>
        <v>-2.08693212182639E-13-1.49431468484414i</v>
      </c>
      <c r="BL192" s="223" t="str">
        <f t="shared" ca="1" si="235"/>
        <v>-1.15512087199752+0.947983200492769i</v>
      </c>
      <c r="BM192" s="223" t="str">
        <f t="shared" ca="1" si="236"/>
        <v>1.46560184718546+0.291526333059958i</v>
      </c>
      <c r="BN192" s="223" t="str">
        <f t="shared" ca="1" si="237"/>
        <v>-0.704415066226881-1.31786789619195i</v>
      </c>
      <c r="BO192" s="223" t="str">
        <f t="shared" ca="1" si="238"/>
        <v>-0.571849472629051+1.38056675245883i</v>
      </c>
      <c r="BP192" s="223" t="str">
        <f t="shared" ca="1" si="239"/>
        <v>1.4299699962044-0.433776656006326i</v>
      </c>
      <c r="BQ192" s="223" t="str">
        <f t="shared" ca="1" si="240"/>
        <v>-1.24247725166547-0.830196757663292i</v>
      </c>
      <c r="BR192" s="223" t="str">
        <f t="shared" ca="1" si="241"/>
        <v>0.146468452161604+1.48711915119879i</v>
      </c>
      <c r="BS192" s="223" t="str">
        <f t="shared" ca="1" si="242"/>
        <v>1.05664004688012-1.05664004687974i</v>
      </c>
      <c r="BT192" s="223" t="str">
        <f t="shared" ca="1" si="243"/>
        <v>-1.48711915119888-0.146468452160676i</v>
      </c>
      <c r="BU192" s="223" t="str">
        <f t="shared" ca="1" si="244"/>
        <v>0.830196757664086+1.24247725166494i</v>
      </c>
      <c r="BV192" s="223" t="str">
        <f t="shared" ca="1" si="245"/>
        <v>0.433776656006836-1.42996999620424i</v>
      </c>
      <c r="BW192" s="223" t="str">
        <f t="shared" ca="1" si="246"/>
        <v>-1.38056675245845+0.571849472629952i</v>
      </c>
      <c r="BX192" s="223" t="str">
        <f t="shared" ca="1" si="247"/>
        <v>1.3178678961917+0.70441506622735i</v>
      </c>
      <c r="BY192" s="223" t="str">
        <f t="shared" ca="1" si="248"/>
        <v>-0.291526333059416-1.46560184718557i</v>
      </c>
      <c r="BZ192" s="223" t="str">
        <f t="shared" ca="1" si="249"/>
        <v>-0.947983200492031+1.15512087199813i</v>
      </c>
      <c r="CA192" s="223" t="str">
        <f t="shared" ca="1" si="250"/>
        <v>1.49431468484414+7.41045850241902E-13i</v>
      </c>
      <c r="CB192" s="223" t="str">
        <f t="shared" ca="1" si="251"/>
        <v>-0.947983200492068-1.1551208719981i</v>
      </c>
      <c r="CC192" s="223" t="str">
        <f t="shared" ca="1" si="252"/>
        <v>-0.291526333059411+1.46560184718557i</v>
      </c>
      <c r="CD192" s="223" t="str">
        <f t="shared" ca="1" si="253"/>
        <v>1.3178678961924-0.704415066226044i</v>
      </c>
      <c r="CE192" s="223" t="str">
        <f t="shared" ca="1" si="254"/>
        <v>-1.38056675245847-0.571849472629909i</v>
      </c>
      <c r="CF192" s="223" t="str">
        <f t="shared" ca="1" si="255"/>
        <v>0.43377665600684+1.42996999620424i</v>
      </c>
      <c r="CG192" s="223" t="str">
        <f t="shared" ca="1" si="256"/>
        <v>0.830196757664047-1.24247725166497i</v>
      </c>
      <c r="CH192" s="223" t="str">
        <f t="shared" ca="1" si="257"/>
        <v>-1.48711915119888+0.14646845216068i</v>
      </c>
      <c r="CI192" s="223" t="str">
        <f t="shared" ca="1" si="258"/>
        <v>1.05664004688015+1.05664004687971i</v>
      </c>
      <c r="CJ192" s="223" t="str">
        <f t="shared" ca="1" si="259"/>
        <v>0.146468452161579-1.48711915119879i</v>
      </c>
      <c r="CK192" s="223" t="str">
        <f t="shared" ca="1" si="260"/>
        <v>-1.24247725166547+0.830196757663297i</v>
      </c>
      <c r="CL192" s="223" t="str">
        <f t="shared" ca="1" si="261"/>
        <v>1.42996999620441+0.433776656006281i</v>
      </c>
      <c r="CM192" s="223" t="str">
        <f t="shared" ca="1" si="262"/>
        <v>-0.571849472629075-1.38056675245881i</v>
      </c>
      <c r="CN192" s="223" t="str">
        <f t="shared" ca="1" si="263"/>
        <v>-0.70441506622684+1.31786789619198i</v>
      </c>
      <c r="CO192" s="223" t="str">
        <f t="shared" ca="1" si="264"/>
        <v>1.46560184718546-0.291526333059984i</v>
      </c>
      <c r="CP192" s="223" t="str">
        <f t="shared" ca="1" si="265"/>
        <v>-1.15512087199753-0.947983200492766i</v>
      </c>
      <c r="CQ192" s="223" t="str">
        <f t="shared" ca="1" si="266"/>
        <v>-1.61829712938313E-13+1.49431468484414i</v>
      </c>
      <c r="CR192" s="223" t="str">
        <f t="shared" ca="1" si="267"/>
        <v>1.15512087199776-0.947983200492482i</v>
      </c>
      <c r="CS192" s="223" t="str">
        <f t="shared" ca="1" si="268"/>
        <v>-1.4656018471854-0.291526333060301i</v>
      </c>
      <c r="CT192" s="223" t="str">
        <f t="shared" ca="1" si="269"/>
        <v>0.704415066226555+1.31786789619213i</v>
      </c>
      <c r="CU192" s="223" t="str">
        <f t="shared" ca="1" si="270"/>
        <v>0.571849472629374-1.38056675245869i</v>
      </c>
      <c r="CV192" s="223" t="str">
        <f t="shared" ca="1" si="271"/>
        <v>-1.4299699962045+0.433776656005972i</v>
      </c>
      <c r="CW192" s="223" t="str">
        <f t="shared" ca="1" si="272"/>
        <v>1.24247725166527+0.830196757663601i</v>
      </c>
      <c r="CX192" s="223" t="str">
        <f t="shared" ca="1" si="273"/>
        <v>-0.146468452161257-1.48711915119883i</v>
      </c>
      <c r="CY192" s="223" t="str">
        <f t="shared" ca="1" si="274"/>
        <v>-1.05664004688038+1.05664004687948i</v>
      </c>
      <c r="CZ192" s="223" t="str">
        <f t="shared" ca="1" si="275"/>
        <v>1.48711915119885+0.146468452161002i</v>
      </c>
      <c r="DA192" s="223" t="str">
        <f t="shared" ca="1" si="276"/>
        <v>-0.830196757663778-1.24247725166515i</v>
      </c>
      <c r="DB192" s="223" t="str">
        <f t="shared" ca="1" si="277"/>
        <v>-0.433776656007191+1.42996999620413i</v>
      </c>
      <c r="DC192" s="223" t="str">
        <f t="shared" ca="1" si="278"/>
        <v>1.38056675245859-0.57184947262961i</v>
      </c>
      <c r="DD192" s="223" t="str">
        <f t="shared" ca="1" si="279"/>
        <v>-1.31786789619223-0.704415066226367i</v>
      </c>
      <c r="DE192" s="223" t="str">
        <f t="shared" ca="1" si="280"/>
        <v>0.291526333059093+1.46560184718564i</v>
      </c>
      <c r="DF192" s="223" t="str">
        <f t="shared" ca="1" si="281"/>
        <v>0.947983200492318-1.15512087199789i</v>
      </c>
      <c r="DG192" s="223" t="str">
        <f t="shared" ca="1" si="282"/>
        <v>-1.49431468484414+4.17386424365276E-13i</v>
      </c>
      <c r="DH192" s="223" t="str">
        <f t="shared" ca="1" si="283"/>
        <v>0.947983200491781+1.15512087199833i</v>
      </c>
      <c r="DI192" s="223" t="str">
        <f t="shared" ca="1" si="284"/>
        <v>0.291526333059774-1.4656018471855i</v>
      </c>
      <c r="DJ192" s="223" t="str">
        <f t="shared" ca="1" si="285"/>
        <v>-1.31786789619186+0.704415066227065i</v>
      </c>
      <c r="DK192" s="223" t="str">
        <f t="shared" ca="1" si="286"/>
        <v>1.38056675245833+0.571849472630251i</v>
      </c>
      <c r="DL192" s="223" t="str">
        <f t="shared" ca="1" si="287"/>
        <v>-0.433776656006526-1.42996999620433i</v>
      </c>
      <c r="DM192" s="223" t="str">
        <f t="shared" ca="1" si="288"/>
        <v>-0.830196757663119+1.24247725166559i</v>
      </c>
      <c r="DN192" s="223" t="str">
        <f t="shared" ca="1" si="289"/>
        <v>1.48711915119892-0.146468452160311i</v>
      </c>
      <c r="DO192" s="223" t="str">
        <f t="shared" ca="1" si="290"/>
        <v>-1.05664004687989-1.05664004687997i</v>
      </c>
      <c r="DP192" s="223" t="str">
        <f t="shared" ca="1" si="291"/>
        <v>-0.146468452160468+1.4871191511989i</v>
      </c>
      <c r="DQ192" s="223" t="str">
        <f t="shared" ca="1" si="292"/>
        <v>1.24247725166565-0.830196757663023i</v>
      </c>
      <c r="DR192" s="223" t="str">
        <f t="shared" ca="1" si="293"/>
        <v>-1.4299699962043-0.433776656006637i</v>
      </c>
      <c r="DS192" s="223" t="str">
        <f t="shared" ca="1" si="294"/>
        <v>0.571849472630106+1.38056675245839i</v>
      </c>
      <c r="DT192" s="223" t="str">
        <f t="shared" ca="1" si="295"/>
        <v>0.704415066227166-1.3178678961918i</v>
      </c>
      <c r="DU192" s="223" t="str">
        <f t="shared" ca="1" si="296"/>
        <v>-1.46560184718553+0.291526333059621i</v>
      </c>
      <c r="DV192" s="223" t="str">
        <f t="shared" ca="1" si="297"/>
        <v>1.15512087199826+0.947983200491869i</v>
      </c>
      <c r="DW192" s="223" t="str">
        <f t="shared" ca="1" si="298"/>
        <v>5.32352638059263E-13-1.49431468484414i</v>
      </c>
      <c r="DX192" s="223" t="str">
        <f t="shared" ca="1" si="299"/>
        <v>-1.15512087199799+0.947983200492196i</v>
      </c>
      <c r="DY192" s="223" t="str">
        <f t="shared" ca="1" si="300"/>
        <v>1.46560184718561+0.291526333059249i</v>
      </c>
      <c r="DZ192" s="223" t="str">
        <f t="shared" ca="1" si="301"/>
        <v>-0.704415066226265-1.31786789619228i</v>
      </c>
      <c r="EA192" s="223" t="str">
        <f t="shared" ca="1" si="302"/>
        <v>-0.571849472629755+1.38056675245853i</v>
      </c>
      <c r="EB192" s="223" t="str">
        <f t="shared" ca="1" si="303"/>
        <v>1.42996999620418-0.43377665600704i</v>
      </c>
      <c r="EC192" s="223" t="str">
        <f t="shared" ca="1" si="304"/>
        <v>-1.24247725166506-0.830196757663909i</v>
      </c>
      <c r="ED192" s="223" t="str">
        <f t="shared" ca="1" si="305"/>
        <v>0.146468452160888+1.48711915119886i</v>
      </c>
      <c r="EE192" s="223" t="str">
        <f t="shared" ca="1" si="306"/>
        <v>1.05664004687956-1.0566400468803i</v>
      </c>
      <c r="EF192" s="223" t="str">
        <f t="shared" ca="1" si="307"/>
        <v>-1.48711915119881-0.146468452161371i</v>
      </c>
      <c r="EG192" s="223" t="str">
        <f t="shared" ca="1" si="308"/>
        <v>0.830196757663506+1.24247725166533i</v>
      </c>
      <c r="EH192" s="223" t="str">
        <f t="shared" ca="1" si="309"/>
        <v>0.433776656006123-1.42996999620446i</v>
      </c>
      <c r="EI192" s="223" t="str">
        <f t="shared" ca="1" si="310"/>
        <v>-1.38056675245875+0.571849472629229i</v>
      </c>
      <c r="EJ192" s="223" t="str">
        <f t="shared" ca="1" si="311"/>
        <v>1.31786789619206+0.704415066226692i</v>
      </c>
      <c r="EK192" s="223" t="str">
        <f t="shared" ca="1" si="312"/>
        <v>-0.291526333060188-1.46560184718542i</v>
      </c>
      <c r="EL192" s="223" t="str">
        <f t="shared" ca="1" si="313"/>
        <v>-0.947983200492604+1.15512087199766i</v>
      </c>
      <c r="EM192" s="223" t="str">
        <f t="shared" ca="1" si="314"/>
        <v>1.49431468484414-4.68634992443254E-14i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-0.0177274861531706-0.0502730934530982i</v>
      </c>
      <c r="G193" s="229" t="str">
        <f t="shared" si="184"/>
        <v>-0.134136594559875+1.81455603536168i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0.00209324058999868-0.00920532221142245i</v>
      </c>
      <c r="I193" s="229" t="str">
        <f t="shared" si="317"/>
        <v>-0.00202294303328494+0.0102126725404686i</v>
      </c>
      <c r="J193" s="255" t="str">
        <f ca="1">IMPRODUCT(1/N_FFT2,DD100)</f>
        <v>0.00143294470818386-0.000179934313558136i</v>
      </c>
      <c r="K193" s="254" t="str">
        <f t="shared" ca="1" si="318"/>
        <v>-1.06115529133982E-06+0.0000149981919393404i</v>
      </c>
      <c r="N193" s="246">
        <f t="shared" ca="1" si="185"/>
        <v>8.4944831868112995</v>
      </c>
      <c r="O193" s="223">
        <f t="shared" ca="1" si="186"/>
        <v>1.4944831868112989</v>
      </c>
      <c r="P193" s="223" t="str">
        <f t="shared" ca="1" si="187"/>
        <v>-0.976155831876152-1.13163589000872i</v>
      </c>
      <c r="Q193" s="223" t="str">
        <f t="shared" ca="1" si="188"/>
        <v>-0.21928622706638+1.47830766293104i</v>
      </c>
      <c r="R193" s="223" t="str">
        <f t="shared" ca="1" si="189"/>
        <v>1.26261944858327-0.799544947905326i</v>
      </c>
      <c r="S193" s="223" t="str">
        <f t="shared" ca="1" si="190"/>
        <v>-1.43013124253335-0.433825569545732i</v>
      </c>
      <c r="T193" s="223" t="str">
        <f t="shared" ca="1" si="191"/>
        <v>0.605626330381816+1.36627110911777i</v>
      </c>
      <c r="U193" s="223" t="str">
        <f t="shared" ca="1" si="192"/>
        <v>0.638973898567097-1.35099679963041i</v>
      </c>
      <c r="V193" s="223" t="str">
        <f t="shared" ca="1" si="193"/>
        <v>-1.44034712618244+0.398597731754258i</v>
      </c>
      <c r="W193" s="223" t="str">
        <f t="shared" ca="1" si="194"/>
        <v>1.24261735593069+0.830290372340599i</v>
      </c>
      <c r="X193" s="223" t="str">
        <f t="shared" ca="1" si="195"/>
        <v>-0.182940695971437-1.48324397771208i</v>
      </c>
      <c r="Y193" s="223" t="str">
        <f t="shared" ca="1" si="196"/>
        <v>-1.00363356697148+1.10733899909186i</v>
      </c>
      <c r="Z193" s="223" t="str">
        <f t="shared" ca="1" si="197"/>
        <v>1.4940330764166+0.0366764534111491i</v>
      </c>
      <c r="AA193" s="223" t="str">
        <f t="shared" ca="1" si="198"/>
        <v>-0.948090097008561-1.15525112578i</v>
      </c>
      <c r="AB193" s="223" t="str">
        <f t="shared" ca="1" si="199"/>
        <v>-0.255499668337836+1.47248087089134i</v>
      </c>
      <c r="AC193" s="223" t="str">
        <f t="shared" ca="1" si="200"/>
        <v>1.28186098649241-0.76831790749035i</v>
      </c>
      <c r="AD193" s="223" t="str">
        <f t="shared" ca="1" si="201"/>
        <v>-1.41905390129981-0.468792087035864i</v>
      </c>
      <c r="AE193" s="223" t="str">
        <f t="shared" ca="1" si="202"/>
        <v>0.5719139555408+1.38072242797723i</v>
      </c>
      <c r="AF193" s="223" t="str">
        <f t="shared" ca="1" si="203"/>
        <v>0.671936572768653-1.33490870018798i</v>
      </c>
      <c r="AG193" s="223" t="str">
        <f t="shared" ca="1" si="204"/>
        <v>-1.44969539858075+0.36312979359379i</v>
      </c>
      <c r="AH193" s="223" t="str">
        <f t="shared" ca="1" si="205"/>
        <v>1.22186675704725+0.860535660902256i</v>
      </c>
      <c r="AI193" s="223" t="str">
        <f t="shared" ca="1" si="206"/>
        <v>-0.146484968241878-1.48728684178299i</v>
      </c>
      <c r="AJ193" s="223" t="str">
        <f t="shared" ca="1" si="207"/>
        <v>-1.03050675073427+1.08237508856807i</v>
      </c>
      <c r="AK193" s="223" t="str">
        <f t="shared" ca="1" si="208"/>
        <v>1.49268301636215+0.0733308142983329i</v>
      </c>
      <c r="AL193" s="223" t="str">
        <f t="shared" ca="1" si="209"/>
        <v>-0.919453268117935-1.1781704814707i</v>
      </c>
      <c r="AM193" s="223" t="str">
        <f t="shared" ca="1" si="210"/>
        <v>-0.291559206162731+1.46576711143463i</v>
      </c>
      <c r="AN193" s="223" t="str">
        <f t="shared" ca="1" si="211"/>
        <v>1.30033037927517-0.736628061097154i</v>
      </c>
      <c r="AO193" s="223" t="str">
        <f t="shared" ca="1" si="212"/>
        <v>-1.40712177505799-0.503476221701975i</v>
      </c>
      <c r="AP193" s="223" t="str">
        <f t="shared" ca="1" si="213"/>
        <v>0.537857081118346+1.39434205127455i</v>
      </c>
      <c r="AQ193" s="223" t="str">
        <f t="shared" ca="1" si="214"/>
        <v>0.704494497504102-1.31801650166001i</v>
      </c>
      <c r="AR193" s="223" t="str">
        <f t="shared" ca="1" si="215"/>
        <v>0.704494497504102-1.31801650166001i</v>
      </c>
      <c r="AS193" s="223" t="str">
        <f t="shared" ca="1" si="216"/>
        <v>1.20038015131801+0.89026259495915i</v>
      </c>
      <c r="AT193" s="223" t="str">
        <f t="shared" ca="1" si="217"/>
        <v>-0.109941003444866-1.49043381987366i</v>
      </c>
      <c r="AU193" s="223" t="str">
        <f t="shared" ca="1" si="218"/>
        <v>-1.05675919576355+1.05675919576356i</v>
      </c>
      <c r="AV193" s="223" t="str">
        <f t="shared" ca="1" si="219"/>
        <v>1.49043381987366+0.109941003444851i</v>
      </c>
      <c r="AW193" s="223" t="str">
        <f t="shared" ca="1" si="220"/>
        <v>-0.890262594959179-1.20038015131799i</v>
      </c>
      <c r="AX193" s="223" t="str">
        <f t="shared" ca="1" si="221"/>
        <v>-0.327443119623945+1.45817042867855i</v>
      </c>
      <c r="AY193" s="223" t="str">
        <f t="shared" ca="1" si="222"/>
        <v>1.31801650166-0.704494497504124i</v>
      </c>
      <c r="AZ193" s="223" t="str">
        <f t="shared" ca="1" si="223"/>
        <v>-1.39434205127455-0.537857081118322i</v>
      </c>
      <c r="BA193" s="223" t="str">
        <f t="shared" ca="1" si="224"/>
        <v>0.50347622170199+1.40712177505799i</v>
      </c>
      <c r="BB193" s="223" t="str">
        <f t="shared" ca="1" si="225"/>
        <v>0.736628061097141-1.30033037927518i</v>
      </c>
      <c r="BC193" s="223" t="str">
        <f t="shared" ca="1" si="226"/>
        <v>-1.46576711143462+0.291559206162756i</v>
      </c>
      <c r="BD193" s="223" t="str">
        <f t="shared" ca="1" si="227"/>
        <v>1.17817048147072+0.919453268117914i</v>
      </c>
      <c r="BE193" s="223" t="str">
        <f t="shared" ca="1" si="228"/>
        <v>-0.0733308142981997-1.49268301636215i</v>
      </c>
      <c r="BF193" s="223" t="str">
        <f t="shared" ca="1" si="229"/>
        <v>-1.08237508856806+1.03050675073428i</v>
      </c>
      <c r="BG193" s="223" t="str">
        <f t="shared" ca="1" si="230"/>
        <v>1.48728684178304+0.146484968241408i</v>
      </c>
      <c r="BH193" s="223" t="str">
        <f t="shared" ca="1" si="231"/>
        <v>-0.860535660902762-1.2218667570469i</v>
      </c>
      <c r="BI193" s="223" t="str">
        <f t="shared" ca="1" si="232"/>
        <v>-0.363129793594352+1.4496953985806i</v>
      </c>
      <c r="BJ193" s="223" t="str">
        <f t="shared" ca="1" si="233"/>
        <v>1.33490870018811-0.671936572768411i</v>
      </c>
      <c r="BK193" s="223" t="str">
        <f t="shared" ca="1" si="234"/>
        <v>-1.38072242797718-0.571913955540914i</v>
      </c>
      <c r="BL193" s="223" t="str">
        <f t="shared" ca="1" si="235"/>
        <v>0.46879208703602+1.41905390129976i</v>
      </c>
      <c r="BM193" s="223" t="str">
        <f t="shared" ca="1" si="236"/>
        <v>0.76831790748995-1.28186098649265i</v>
      </c>
      <c r="BN193" s="223" t="str">
        <f t="shared" ca="1" si="237"/>
        <v>-1.47248087089123+0.255499668338447i</v>
      </c>
      <c r="BO193" s="223" t="str">
        <f t="shared" ca="1" si="238"/>
        <v>1.15525112577963+0.948090097009012i</v>
      </c>
      <c r="BP193" s="223" t="str">
        <f t="shared" ca="1" si="239"/>
        <v>-0.0366764534108672-1.4940330764166i</v>
      </c>
      <c r="BQ193" s="223" t="str">
        <f t="shared" ca="1" si="240"/>
        <v>-1.10733899909194+1.00363356697139i</v>
      </c>
      <c r="BR193" s="223" t="str">
        <f t="shared" ca="1" si="241"/>
        <v>1.4832439777121+0.182940695971263i</v>
      </c>
      <c r="BS193" s="223" t="str">
        <f t="shared" ca="1" si="242"/>
        <v>-0.830290372340995-1.24261735593042i</v>
      </c>
      <c r="BT193" s="223" t="str">
        <f t="shared" ca="1" si="243"/>
        <v>-0.398597731753671+1.4403471261826i</v>
      </c>
      <c r="BU193" s="223" t="str">
        <f t="shared" ca="1" si="244"/>
        <v>1.35099679963066-0.638973898566579i</v>
      </c>
      <c r="BV193" s="223" t="str">
        <f t="shared" ca="1" si="245"/>
        <v>-1.36627110911766-0.605626330382061i</v>
      </c>
      <c r="BW193" s="223" t="str">
        <f t="shared" ca="1" si="246"/>
        <v>0.433825569545681+1.43013124253336i</v>
      </c>
      <c r="BX193" s="223" t="str">
        <f t="shared" ca="1" si="247"/>
        <v>0.799544947905166-1.26261944858337i</v>
      </c>
      <c r="BY193" s="223" t="str">
        <f t="shared" ca="1" si="248"/>
        <v>-1.47830766293098+0.219286227066781i</v>
      </c>
      <c r="BZ193" s="223" t="str">
        <f t="shared" ca="1" si="249"/>
        <v>1.13163589000915+0.976155831875661i</v>
      </c>
      <c r="CA193" s="223" t="str">
        <f t="shared" ca="1" si="250"/>
        <v>5.79282099023621E-13-1.4944831868113i</v>
      </c>
      <c r="CB193" s="223" t="str">
        <f t="shared" ca="1" si="251"/>
        <v>-1.13163589000893+0.976155831875909i</v>
      </c>
      <c r="CC193" s="223" t="str">
        <f t="shared" ca="1" si="252"/>
        <v>1.47830766293103+0.219286227066457i</v>
      </c>
      <c r="CD193" s="223" t="str">
        <f t="shared" ca="1" si="253"/>
        <v>-0.79954494790548-1.26261944858317i</v>
      </c>
      <c r="CE193" s="223" t="str">
        <f t="shared" ca="1" si="254"/>
        <v>-0.433825569545327+1.43013124253347i</v>
      </c>
      <c r="CF193" s="223" t="str">
        <f t="shared" ca="1" si="255"/>
        <v>1.36627110911752-0.6056263303824i</v>
      </c>
      <c r="CG193" s="223" t="str">
        <f t="shared" ca="1" si="256"/>
        <v>-1.35099679963016-0.638973898567627i</v>
      </c>
      <c r="CH193" s="223" t="str">
        <f t="shared" ca="1" si="257"/>
        <v>0.398597731753986+1.44034712618252i</v>
      </c>
      <c r="CI193" s="223" t="str">
        <f t="shared" ca="1" si="258"/>
        <v>0.830290372340705-1.24261735593061i</v>
      </c>
      <c r="CJ193" s="223" t="str">
        <f t="shared" ca="1" si="259"/>
        <v>-1.48324397771206+0.18294069597161i</v>
      </c>
      <c r="CK193" s="223" t="str">
        <f t="shared" ca="1" si="260"/>
        <v>1.10733899909218+1.00363356697113i</v>
      </c>
      <c r="CL193" s="223" t="str">
        <f t="shared" ca="1" si="261"/>
        <v>0.0366764534105181-1.49403307641661i</v>
      </c>
      <c r="CM193" s="223" t="str">
        <f t="shared" ca="1" si="262"/>
        <v>-1.15525112578038+0.948090097008101i</v>
      </c>
      <c r="CN193" s="223" t="str">
        <f t="shared" ca="1" si="263"/>
        <v>1.47248087089129+0.255499668338125i</v>
      </c>
      <c r="CO193" s="223" t="str">
        <f t="shared" ca="1" si="264"/>
        <v>-0.768317907490231-1.28186098649249i</v>
      </c>
      <c r="CP193" s="223" t="str">
        <f t="shared" ca="1" si="265"/>
        <v>-0.468792087035709+1.41905390129986i</v>
      </c>
      <c r="CQ193" s="223" t="str">
        <f t="shared" ca="1" si="266"/>
        <v>1.38072242797705-0.571913955541237i</v>
      </c>
      <c r="CR193" s="223" t="str">
        <f t="shared" ca="1" si="267"/>
        <v>-1.33490870018826-0.671936572768098i</v>
      </c>
      <c r="CS193" s="223" t="str">
        <f t="shared" ca="1" si="268"/>
        <v>0.363129793593249+1.44969539858088i</v>
      </c>
      <c r="CT193" s="223" t="str">
        <f t="shared" ca="1" si="269"/>
        <v>0.860535660902495-1.22186675704709i</v>
      </c>
      <c r="CU193" s="223" t="str">
        <f t="shared" ca="1" si="270"/>
        <v>-1.48728684178301+0.146484968241735i</v>
      </c>
      <c r="CV193" s="223" t="str">
        <f t="shared" ca="1" si="271"/>
        <v>1.08237508856819+1.03050675073415i</v>
      </c>
      <c r="CW193" s="223" t="str">
        <f t="shared" ca="1" si="272"/>
        <v>0.0733308142978721-1.49268301636217i</v>
      </c>
      <c r="CX193" s="223" t="str">
        <f t="shared" ca="1" si="273"/>
        <v>-1.17817048147032+0.919453268118423i</v>
      </c>
      <c r="CY193" s="223" t="str">
        <f t="shared" ca="1" si="274"/>
        <v>1.46576711143452+0.29155920616329i</v>
      </c>
      <c r="CZ193" s="223" t="str">
        <f t="shared" ca="1" si="275"/>
        <v>-0.736628061096798-1.30033037927537i</v>
      </c>
      <c r="DA193" s="223" t="str">
        <f t="shared" ca="1" si="276"/>
        <v>-0.503476221702081+1.40712177505796i</v>
      </c>
      <c r="DB193" s="223" t="str">
        <f t="shared" ca="1" si="277"/>
        <v>1.39434205127449-0.53785708111849i</v>
      </c>
      <c r="DC193" s="223" t="str">
        <f t="shared" ca="1" si="278"/>
        <v>-1.31801650166016-0.704494497503836i</v>
      </c>
      <c r="DD193" s="223" t="str">
        <f t="shared" ca="1" si="279"/>
        <v>0.327443119624557+1.45817042867842i</v>
      </c>
      <c r="DE193" s="223" t="str">
        <f t="shared" ca="1" si="280"/>
        <v>0.890262594959616-1.20038015131767i</v>
      </c>
      <c r="DF193" s="223" t="str">
        <f t="shared" ca="1" si="281"/>
        <v>-1.49043381987369+0.109941003444458i</v>
      </c>
      <c r="DG193" s="223" t="str">
        <f t="shared" ca="1" si="282"/>
        <v>1.05675919576348+1.05675919576363i</v>
      </c>
      <c r="DH193" s="223" t="str">
        <f t="shared" ca="1" si="283"/>
        <v>0.109941003444666-1.49043381987368i</v>
      </c>
      <c r="DI193" s="223" t="str">
        <f t="shared" ca="1" si="284"/>
        <v>-1.20038015131782+0.890262594959414i</v>
      </c>
      <c r="DJ193" s="223" t="str">
        <f t="shared" ca="1" si="285"/>
        <v>1.45817042867869+0.327443119623351i</v>
      </c>
      <c r="DK193" s="223" t="str">
        <f t="shared" ca="1" si="286"/>
        <v>-0.704494497503615-1.31801650166027i</v>
      </c>
      <c r="DL193" s="223" t="str">
        <f t="shared" ca="1" si="287"/>
        <v>-0.537857081118724+1.3943420512744i</v>
      </c>
      <c r="DM193" s="223" t="str">
        <f t="shared" ca="1" si="288"/>
        <v>1.40712177505803-0.503476221701884i</v>
      </c>
      <c r="DN193" s="223" t="str">
        <f t="shared" ca="1" si="289"/>
        <v>-1.30033037927527-0.736628061096979i</v>
      </c>
      <c r="DO193" s="223" t="str">
        <f t="shared" ca="1" si="290"/>
        <v>0.291559206163085+1.46576711143456i</v>
      </c>
      <c r="DP193" s="223" t="str">
        <f t="shared" ca="1" si="291"/>
        <v>0.919453268117416-1.17817048147111i</v>
      </c>
      <c r="DQ193" s="223" t="str">
        <f t="shared" ca="1" si="292"/>
        <v>-1.49268301636218+0.0733308142976212i</v>
      </c>
      <c r="DR193" s="223" t="str">
        <f t="shared" ca="1" si="293"/>
        <v>1.03050675073397+1.08237508856836i</v>
      </c>
      <c r="DS193" s="223" t="str">
        <f t="shared" ca="1" si="294"/>
        <v>0.146484968241985-1.48728684178298i</v>
      </c>
      <c r="DT193" s="223" t="str">
        <f t="shared" ca="1" si="295"/>
        <v>-1.22186675704723+0.86053566090229i</v>
      </c>
      <c r="DU193" s="223" t="str">
        <f t="shared" ca="1" si="296"/>
        <v>1.44969539858083+0.363129793593453i</v>
      </c>
      <c r="DV193" s="223" t="str">
        <f t="shared" ca="1" si="297"/>
        <v>-0.67193657276924-1.33490870018769i</v>
      </c>
      <c r="DW193" s="223" t="str">
        <f t="shared" ca="1" si="298"/>
        <v>-0.571913955541468+1.38072242797695i</v>
      </c>
      <c r="DX193" s="223" t="str">
        <f t="shared" ca="1" si="299"/>
        <v>1.41905390129994-0.46879208703547i</v>
      </c>
      <c r="DY193" s="223" t="str">
        <f t="shared" ca="1" si="300"/>
        <v>-1.28186098649238-0.76831790749041i</v>
      </c>
      <c r="DZ193" s="223" t="str">
        <f t="shared" ca="1" si="301"/>
        <v>0.255499668337877+1.47248087089133i</v>
      </c>
      <c r="EA193" s="223" t="str">
        <f t="shared" ca="1" si="302"/>
        <v>0.948090097008328-1.15525112578019i</v>
      </c>
      <c r="EB193" s="223" t="str">
        <f t="shared" ca="1" si="303"/>
        <v>-1.49403307641658+0.0366764534117956i</v>
      </c>
      <c r="EC193" s="223" t="str">
        <f t="shared" ca="1" si="304"/>
        <v>1.00363356697097+1.10733899909232i</v>
      </c>
      <c r="ED193" s="223" t="str">
        <f t="shared" ca="1" si="305"/>
        <v>0.18294069597186-1.48324397771202i</v>
      </c>
      <c r="EE193" s="223" t="str">
        <f t="shared" ca="1" si="306"/>
        <v>-1.24261735593073+0.830290372340532i</v>
      </c>
      <c r="EF193" s="223" t="str">
        <f t="shared" ca="1" si="307"/>
        <v>1.44034712618245+0.398597731754228i</v>
      </c>
      <c r="EG193" s="223" t="str">
        <f t="shared" ca="1" si="308"/>
        <v>-0.638973898567439-1.35099679963025i</v>
      </c>
      <c r="EH193" s="223" t="str">
        <f t="shared" ca="1" si="309"/>
        <v>-0.605626330381232+1.36627110911803i</v>
      </c>
      <c r="EI193" s="223" t="str">
        <f t="shared" ca="1" si="310"/>
        <v>1.43013124253353-0.433825569545126i</v>
      </c>
      <c r="EJ193" s="223" t="str">
        <f t="shared" ca="1" si="311"/>
        <v>-1.26261944858304-0.799544947905692i</v>
      </c>
      <c r="EK193" s="223" t="str">
        <f t="shared" ca="1" si="312"/>
        <v>0.21928622706625+1.47830766293106i</v>
      </c>
      <c r="EL193" s="223" t="str">
        <f t="shared" ca="1" si="313"/>
        <v>0.976155831876098-1.13163589000877i</v>
      </c>
      <c r="EM193" s="223" t="str">
        <f t="shared" ca="1" si="314"/>
        <v>-1.4944831868113+3.70563409783054E-13i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-0.0176291415904229-0.0495612337407451i</v>
      </c>
      <c r="G194" s="229" t="str">
        <f t="shared" si="184"/>
        <v>-0.126843977887369+1.7925717455031i</v>
      </c>
      <c r="H194" s="229" t="str">
        <f t="shared" si="319"/>
        <v>0.00209106946895207-0.00910730353957884i</v>
      </c>
      <c r="I194" s="229" t="str">
        <f t="shared" si="317"/>
        <v>-0.00201996696899496+0.0100761573715837i</v>
      </c>
      <c r="J194" s="255" t="str">
        <f ca="1">IMPRODUCT(1/N_FFT2,DE100)</f>
        <v>0.00548419896287594+1.15307737619339E-06i</v>
      </c>
      <c r="K194" s="254" t="str">
        <f t="shared" ca="1" si="318"/>
        <v>-0.00001108951934551+0.0000552573226288015i</v>
      </c>
      <c r="N194" s="246">
        <f t="shared" ca="1" si="185"/>
        <v>8.4946390254154167</v>
      </c>
      <c r="O194" s="223">
        <f t="shared" ca="1" si="186"/>
        <v>1.4946390254154169</v>
      </c>
      <c r="P194" s="223" t="str">
        <f t="shared" ca="1" si="187"/>
        <v>-1.00373822178154-1.107454467881i</v>
      </c>
      <c r="Q194" s="223" t="str">
        <f t="shared" ca="1" si="188"/>
        <v>-0.146500243096179+1.48744192998164i</v>
      </c>
      <c r="R194" s="223" t="str">
        <f t="shared" ca="1" si="189"/>
        <v>1.20050532205856-0.890355427907209i</v>
      </c>
      <c r="S194" s="223" t="str">
        <f t="shared" ca="1" si="190"/>
        <v>-1.46591995564367-0.291589608766162i</v>
      </c>
      <c r="T194" s="223" t="str">
        <f t="shared" ca="1" si="191"/>
        <v>0.76839802454432+1.28199465372174i</v>
      </c>
      <c r="U194" s="223" t="str">
        <f t="shared" ca="1" si="192"/>
        <v>0.433870807104675-1.43028037077948i</v>
      </c>
      <c r="V194" s="223" t="str">
        <f t="shared" ca="1" si="193"/>
        <v>-1.35113767606002+0.639040528155991i</v>
      </c>
      <c r="W194" s="223" t="str">
        <f t="shared" ca="1" si="194"/>
        <v>1.3808664040739+0.571973592392833i</v>
      </c>
      <c r="X194" s="223" t="str">
        <f t="shared" ca="1" si="195"/>
        <v>-0.503528722146432-1.40726850397084i</v>
      </c>
      <c r="Y194" s="223" t="str">
        <f t="shared" ca="1" si="196"/>
        <v>-0.704567959313674+1.31815393903873i</v>
      </c>
      <c r="Z194" s="223" t="str">
        <f t="shared" ca="1" si="197"/>
        <v>1.44984656689721-0.363167659285805i</v>
      </c>
      <c r="AA194" s="223" t="str">
        <f t="shared" ca="1" si="198"/>
        <v>-1.24274693099445-0.830376951630176i</v>
      </c>
      <c r="AB194" s="223" t="str">
        <f t="shared" ca="1" si="199"/>
        <v>0.219309093338764+1.47846181481757i</v>
      </c>
      <c r="AC194" s="223" t="str">
        <f t="shared" ca="1" si="200"/>
        <v>0.948188959972397-1.15537159065004i</v>
      </c>
      <c r="AD194" s="223" t="str">
        <f t="shared" ca="1" si="201"/>
        <v>-1.49283866725184+0.0733384609361866i</v>
      </c>
      <c r="AE194" s="223" t="str">
        <f t="shared" ca="1" si="202"/>
        <v>1.05686939029732+1.05686939029726i</v>
      </c>
      <c r="AF194" s="223" t="str">
        <f t="shared" ca="1" si="203"/>
        <v>0.073338460936098-1.49283866725185i</v>
      </c>
      <c r="AG194" s="223" t="str">
        <f t="shared" ca="1" si="204"/>
        <v>-1.15537159064999+0.948188959972457i</v>
      </c>
      <c r="AH194" s="223" t="str">
        <f t="shared" ca="1" si="205"/>
        <v>1.47846181481759+0.219309093338677i</v>
      </c>
      <c r="AI194" s="223" t="str">
        <f t="shared" ca="1" si="206"/>
        <v>-0.830376951630249-1.2427469309944i</v>
      </c>
      <c r="AJ194" s="223" t="str">
        <f t="shared" ca="1" si="207"/>
        <v>-0.363167659285868+1.44984656689719i</v>
      </c>
      <c r="AK194" s="223" t="str">
        <f t="shared" ca="1" si="208"/>
        <v>1.31815393903876-0.704567959313617i</v>
      </c>
      <c r="AL194" s="223" t="str">
        <f t="shared" ca="1" si="209"/>
        <v>-1.40726850397082-0.503528722146489i</v>
      </c>
      <c r="AM194" s="223" t="str">
        <f t="shared" ca="1" si="210"/>
        <v>0.571973592392777+1.38086640407392i</v>
      </c>
      <c r="AN194" s="223" t="str">
        <f t="shared" ca="1" si="211"/>
        <v>0.639040528156049-1.35113767605999i</v>
      </c>
      <c r="AO194" s="223" t="str">
        <f t="shared" ca="1" si="212"/>
        <v>-1.4302803707795+0.433870807104614i</v>
      </c>
      <c r="AP194" s="223" t="str">
        <f t="shared" ca="1" si="213"/>
        <v>1.28199465372171+0.76839802454437i</v>
      </c>
      <c r="AQ194" s="223" t="str">
        <f t="shared" ca="1" si="214"/>
        <v>-0.291589608766122-1.46591995564368i</v>
      </c>
      <c r="AR194" s="223" t="str">
        <f t="shared" ca="1" si="215"/>
        <v>-0.291589608766122-1.46591995564368i</v>
      </c>
      <c r="AS194" s="223" t="str">
        <f t="shared" ca="1" si="216"/>
        <v>1.48744192998165-0.146500243096139i</v>
      </c>
      <c r="AT194" s="223" t="str">
        <f t="shared" ca="1" si="217"/>
        <v>-1.10745446788095-1.00373822178159i</v>
      </c>
      <c r="AU194" s="223" t="str">
        <f t="shared" ca="1" si="218"/>
        <v>-6.00584708875447E-14+1.49463902541542i</v>
      </c>
      <c r="AV194" s="223" t="str">
        <f t="shared" ca="1" si="219"/>
        <v>1.10745446788103-1.0037382217815i</v>
      </c>
      <c r="AW194" s="223" t="str">
        <f t="shared" ca="1" si="220"/>
        <v>-1.48744192998165-0.146500243096111i</v>
      </c>
      <c r="AX194" s="223" t="str">
        <f t="shared" ca="1" si="221"/>
        <v>0.89035542790715+1.2005053220586i</v>
      </c>
      <c r="AY194" s="223" t="str">
        <f t="shared" ca="1" si="222"/>
        <v>0.291589608766115-1.46591995564368i</v>
      </c>
      <c r="AZ194" s="223" t="str">
        <f t="shared" ca="1" si="223"/>
        <v>-1.2819946537217+0.768398024544394i</v>
      </c>
      <c r="BA194" s="223" t="str">
        <f t="shared" ca="1" si="224"/>
        <v>1.43028037077951+0.433870807104586i</v>
      </c>
      <c r="BB194" s="223" t="str">
        <f t="shared" ca="1" si="225"/>
        <v>-0.639040528156066-1.35113767605998i</v>
      </c>
      <c r="BC194" s="223" t="str">
        <f t="shared" ca="1" si="226"/>
        <v>-0.57197359239275+1.38086640407393i</v>
      </c>
      <c r="BD194" s="223" t="str">
        <f t="shared" ca="1" si="227"/>
        <v>1.40726850397081-0.503528722146526i</v>
      </c>
      <c r="BE194" s="223" t="str">
        <f t="shared" ca="1" si="228"/>
        <v>-1.31815393903877-0.704567959313601i</v>
      </c>
      <c r="BF194" s="223" t="str">
        <f t="shared" ca="1" si="229"/>
        <v>0.363167659285897+1.44984656689718i</v>
      </c>
      <c r="BG194" s="223" t="str">
        <f t="shared" ca="1" si="230"/>
        <v>0.830376951630482-1.24274693099425i</v>
      </c>
      <c r="BH194" s="223" t="str">
        <f t="shared" ca="1" si="231"/>
        <v>-1.47846181481763+0.219309093338411i</v>
      </c>
      <c r="BI194" s="223" t="str">
        <f t="shared" ca="1" si="232"/>
        <v>1.15537159064982+0.948188959972665i</v>
      </c>
      <c r="BJ194" s="223" t="str">
        <f t="shared" ca="1" si="233"/>
        <v>-0.0733384609358189-1.49283866725186i</v>
      </c>
      <c r="BK194" s="223" t="str">
        <f t="shared" ca="1" si="234"/>
        <v>-1.05686939029752+1.05686939029707i</v>
      </c>
      <c r="BL194" s="223" t="str">
        <f t="shared" ca="1" si="235"/>
        <v>1.49283866725183+0.0733384609364657i</v>
      </c>
      <c r="BM194" s="223" t="str">
        <f t="shared" ca="1" si="236"/>
        <v>-0.94818895997218-1.15537159065022i</v>
      </c>
      <c r="BN194" s="223" t="str">
        <f t="shared" ca="1" si="237"/>
        <v>-0.21930909333903+1.47846181481754i</v>
      </c>
      <c r="BO194" s="223" t="str">
        <f t="shared" ca="1" si="238"/>
        <v>1.2427469309946-0.830376951629944i</v>
      </c>
      <c r="BP194" s="223" t="str">
        <f t="shared" ca="1" si="239"/>
        <v>-1.4498465668971-0.363167659286215i</v>
      </c>
      <c r="BQ194" s="223" t="str">
        <f t="shared" ca="1" si="240"/>
        <v>0.704567959313311+1.31815393903892i</v>
      </c>
      <c r="BR194" s="223" t="str">
        <f t="shared" ca="1" si="241"/>
        <v>0.503528722146836-1.4072685039707i</v>
      </c>
      <c r="BS194" s="223" t="str">
        <f t="shared" ca="1" si="242"/>
        <v>-1.38086640407407+0.571973592392428i</v>
      </c>
      <c r="BT194" s="223" t="str">
        <f t="shared" ca="1" si="243"/>
        <v>1.35113767605984+0.639040528156363i</v>
      </c>
      <c r="BU194" s="223" t="str">
        <f t="shared" ca="1" si="244"/>
        <v>-0.433870807104272-1.4302803707796i</v>
      </c>
      <c r="BV194" s="223" t="str">
        <f t="shared" ca="1" si="245"/>
        <v>-0.768398024544694+1.28199465372152i</v>
      </c>
      <c r="BW194" s="223" t="str">
        <f t="shared" ca="1" si="246"/>
        <v>1.46591995564374-0.291589608765792i</v>
      </c>
      <c r="BX194" s="223" t="str">
        <f t="shared" ca="1" si="247"/>
        <v>-1.20050532205831-0.890355427907535i</v>
      </c>
      <c r="BY194" s="223" t="str">
        <f t="shared" ca="1" si="248"/>
        <v>0.146500243095762+1.48744192998168i</v>
      </c>
      <c r="BZ194" s="223" t="str">
        <f t="shared" ca="1" si="249"/>
        <v>1.00373822178184-1.10745446788072i</v>
      </c>
      <c r="CA194" s="223" t="str">
        <f t="shared" ca="1" si="250"/>
        <v>-1.49463902541542-4.17478314360984E-13i</v>
      </c>
      <c r="CB194" s="223" t="str">
        <f t="shared" ca="1" si="251"/>
        <v>1.00373822178122+1.10745446788129i</v>
      </c>
      <c r="CC194" s="223" t="str">
        <f t="shared" ca="1" si="252"/>
        <v>0.146500243096593-1.4874419299816i</v>
      </c>
      <c r="CD194" s="223" t="str">
        <f t="shared" ca="1" si="253"/>
        <v>-1.20050532205881+0.890355427906864i</v>
      </c>
      <c r="CE194" s="223" t="str">
        <f t="shared" ca="1" si="254"/>
        <v>1.46591995564358+0.291589608766611i</v>
      </c>
      <c r="CF194" s="223" t="str">
        <f t="shared" ca="1" si="255"/>
        <v>-0.768398024543942-1.28199465372197i</v>
      </c>
      <c r="CG194" s="223" t="str">
        <f t="shared" ca="1" si="256"/>
        <v>-0.43387080710507+1.43028037077936i</v>
      </c>
      <c r="CH194" s="223" t="str">
        <f t="shared" ca="1" si="257"/>
        <v>1.3511376760602-0.639040528155608i</v>
      </c>
      <c r="CI194" s="223" t="str">
        <f t="shared" ca="1" si="258"/>
        <v>-1.38086640407373-0.571973592393238i</v>
      </c>
      <c r="CJ194" s="223" t="str">
        <f t="shared" ca="1" si="259"/>
        <v>0.503528722146049+1.40726850397098i</v>
      </c>
      <c r="CK194" s="223" t="str">
        <f t="shared" ca="1" si="260"/>
        <v>0.704567959314048-1.31815393903853i</v>
      </c>
      <c r="CL194" s="223" t="str">
        <f t="shared" ca="1" si="261"/>
        <v>-1.44984656689731+0.363167659285384i</v>
      </c>
      <c r="CM194" s="223" t="str">
        <f t="shared" ca="1" si="262"/>
        <v>1.24274693099414+0.830376951630638i</v>
      </c>
      <c r="CN194" s="223" t="str">
        <f t="shared" ca="1" si="263"/>
        <v>-0.219309093338205-1.47846181481766i</v>
      </c>
      <c r="CO194" s="223" t="str">
        <f t="shared" ca="1" si="264"/>
        <v>-0.948188959972843+1.15537159064968i</v>
      </c>
      <c r="CP194" s="223" t="str">
        <f t="shared" ca="1" si="265"/>
        <v>1.49283866725187-0.0733384609356317i</v>
      </c>
      <c r="CQ194" s="223" t="str">
        <f t="shared" ca="1" si="266"/>
        <v>-1.05686939029693-1.05686939029766i</v>
      </c>
      <c r="CR194" s="223" t="str">
        <f t="shared" ca="1" si="267"/>
        <v>-0.0733384609366742+1.49283866725182i</v>
      </c>
      <c r="CS194" s="223" t="str">
        <f t="shared" ca="1" si="268"/>
        <v>1.15537159065037-0.948188959972003i</v>
      </c>
      <c r="CT194" s="223" t="str">
        <f t="shared" ca="1" si="269"/>
        <v>-1.4784618148175-0.219309093339236i</v>
      </c>
      <c r="CU194" s="223" t="str">
        <f t="shared" ca="1" si="270"/>
        <v>0.830376951629771+1.24274693099472i</v>
      </c>
      <c r="CV194" s="223" t="str">
        <f t="shared" ca="1" si="271"/>
        <v>0.363167659286438-1.44984656689705i</v>
      </c>
      <c r="CW194" s="223" t="str">
        <f t="shared" ca="1" si="272"/>
        <v>-1.31815393903902+0.704567959313127i</v>
      </c>
      <c r="CX194" s="223" t="str">
        <f t="shared" ca="1" si="273"/>
        <v>1.40726850397063+0.503528722147033i</v>
      </c>
      <c r="CY194" s="223" t="str">
        <f t="shared" ca="1" si="274"/>
        <v>-0.571973592392235-1.38086640407415i</v>
      </c>
      <c r="CZ194" s="223" t="str">
        <f t="shared" ca="1" si="275"/>
        <v>-0.639040528156551+1.35113767605975i</v>
      </c>
      <c r="DA194" s="223" t="str">
        <f t="shared" ca="1" si="276"/>
        <v>1.43028037077966-0.433870807104071i</v>
      </c>
      <c r="DB194" s="223" t="str">
        <f t="shared" ca="1" si="277"/>
        <v>-1.28199465372141-0.768398024544873i</v>
      </c>
      <c r="DC194" s="223" t="str">
        <f t="shared" ca="1" si="278"/>
        <v>0.291589608765587+1.46591995564379i</v>
      </c>
      <c r="DD194" s="223" t="str">
        <f t="shared" ca="1" si="279"/>
        <v>0.890355427907702-1.20050532205819i</v>
      </c>
      <c r="DE194" s="223" t="str">
        <f t="shared" ca="1" si="280"/>
        <v>-1.4874419299817+0.146500243095555i</v>
      </c>
      <c r="DF194" s="223" t="str">
        <f t="shared" ca="1" si="281"/>
        <v>1.10745446788059+1.00373822178199i</v>
      </c>
      <c r="DG194" s="223" t="str">
        <f t="shared" ca="1" si="282"/>
        <v>6.26217471541476E-13-1.49463902541542i</v>
      </c>
      <c r="DH194" s="223" t="str">
        <f t="shared" ca="1" si="283"/>
        <v>-1.10745446788143+1.00373822178106i</v>
      </c>
      <c r="DI194" s="223" t="str">
        <f t="shared" ca="1" si="284"/>
        <v>1.48744192998157+0.146500243096843i</v>
      </c>
      <c r="DJ194" s="223" t="str">
        <f t="shared" ca="1" si="285"/>
        <v>-0.890355427906696-1.20050532205894i</v>
      </c>
      <c r="DK194" s="223" t="str">
        <f t="shared" ca="1" si="286"/>
        <v>-0.291589608766816+1.46591995564354i</v>
      </c>
      <c r="DL194" s="223" t="str">
        <f t="shared" ca="1" si="287"/>
        <v>1.28199465372208-0.768398024543763i</v>
      </c>
      <c r="DM194" s="223" t="str">
        <f t="shared" ca="1" si="288"/>
        <v>-1.4302803707793-0.43387080710527i</v>
      </c>
      <c r="DN194" s="223" t="str">
        <f t="shared" ca="1" si="289"/>
        <v>0.63904052815542+1.35113767606029i</v>
      </c>
      <c r="DO194" s="223" t="str">
        <f t="shared" ca="1" si="290"/>
        <v>0.57197359239343-1.38086640407365i</v>
      </c>
      <c r="DP194" s="223" t="str">
        <f t="shared" ca="1" si="291"/>
        <v>-1.40726850397105+0.503528722145854i</v>
      </c>
      <c r="DQ194" s="223" t="str">
        <f t="shared" ca="1" si="292"/>
        <v>1.31815393903843+0.704567959314232i</v>
      </c>
      <c r="DR194" s="223" t="str">
        <f t="shared" ca="1" si="293"/>
        <v>-0.363167659285182-1.44984656689736i</v>
      </c>
      <c r="DS194" s="223" t="str">
        <f t="shared" ca="1" si="294"/>
        <v>-0.830376951630811+1.24274693099402i</v>
      </c>
      <c r="DT194" s="223" t="str">
        <f t="shared" ca="1" si="295"/>
        <v>1.47846181481769-0.219309093337997i</v>
      </c>
      <c r="DU194" s="223" t="str">
        <f t="shared" ca="1" si="296"/>
        <v>-1.15537159064955-0.948188959973004i</v>
      </c>
      <c r="DV194" s="223" t="str">
        <f t="shared" ca="1" si="297"/>
        <v>0.0733384609353807+1.49283866725188i</v>
      </c>
      <c r="DW194" s="223" t="str">
        <f t="shared" ca="1" si="298"/>
        <v>1.05686939029784-1.05686939029675i</v>
      </c>
      <c r="DX194" s="223" t="str">
        <f t="shared" ca="1" si="299"/>
        <v>-1.49283866725181-0.0733384609368402i</v>
      </c>
      <c r="DY194" s="223" t="str">
        <f t="shared" ca="1" si="300"/>
        <v>0.948188959971874+1.15537159065047i</v>
      </c>
      <c r="DZ194" s="223" t="str">
        <f t="shared" ca="1" si="301"/>
        <v>0.219309093338015-1.47846181481769i</v>
      </c>
      <c r="EA194" s="223" t="str">
        <f t="shared" ca="1" si="302"/>
        <v>-1.24274693099399+0.830376951630868i</v>
      </c>
      <c r="EB194" s="223" t="str">
        <f t="shared" ca="1" si="303"/>
        <v>1.44984656689737+0.363167659285157i</v>
      </c>
      <c r="EC194" s="223" t="str">
        <f t="shared" ca="1" si="304"/>
        <v>-0.704567959312906-1.31815393903914i</v>
      </c>
      <c r="ED194" s="223" t="str">
        <f t="shared" ca="1" si="305"/>
        <v>-0.503528722147269+1.40726850397054i</v>
      </c>
      <c r="EE194" s="223" t="str">
        <f t="shared" ca="1" si="306"/>
        <v>1.38086640407421-0.571973592392081i</v>
      </c>
      <c r="EF194" s="223" t="str">
        <f t="shared" ca="1" si="307"/>
        <v>-1.35113767606028-0.639040528155435i</v>
      </c>
      <c r="EG194" s="223" t="str">
        <f t="shared" ca="1" si="308"/>
        <v>0.433870807105336+1.43028037077928i</v>
      </c>
      <c r="EH194" s="223" t="str">
        <f t="shared" ca="1" si="309"/>
        <v>0.76839802454374-1.28199465372209i</v>
      </c>
      <c r="EI194" s="223" t="str">
        <f t="shared" ca="1" si="310"/>
        <v>-1.46591995564354+0.291589608766841i</v>
      </c>
      <c r="EJ194" s="223" t="str">
        <f t="shared" ca="1" si="311"/>
        <v>1.20050532205895+0.890355427906675i</v>
      </c>
      <c r="EK194" s="223" t="str">
        <f t="shared" ca="1" si="312"/>
        <v>-0.146500243096826-1.48744192998158i</v>
      </c>
      <c r="EL194" s="223" t="str">
        <f t="shared" ca="1" si="313"/>
        <v>-1.00373822178108+1.10745446788142i</v>
      </c>
      <c r="EM194" s="223" t="str">
        <f t="shared" ca="1" si="314"/>
        <v>1.49463902541542-6.09370038123805E-13i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-0.017530519023441-0.0488646583433637i</v>
      </c>
      <c r="G195" s="229" t="str">
        <f t="shared" si="184"/>
        <v>-0.11988723530965+1.77103003600743i</v>
      </c>
      <c r="H195" s="229" t="str">
        <f t="shared" si="319"/>
        <v>0.00208896872679093-0.00901134782112505i</v>
      </c>
      <c r="I195" s="229" t="str">
        <f t="shared" si="317"/>
        <v>-0.00201732184390671+0.00994358572225554i</v>
      </c>
      <c r="J195" s="255" t="str">
        <f ca="1">IMPRODUCT(1/N_FFT2,DF100)</f>
        <v>0.0099662675651741+0.000179934820649963i</v>
      </c>
      <c r="K195" s="254" t="str">
        <f t="shared" ca="1" si="318"/>
        <v>-0.0000218943665749962+0.0000987374494210671i</v>
      </c>
      <c r="N195" s="246">
        <f t="shared" ca="1" si="185"/>
        <v>8.4947833934697403</v>
      </c>
      <c r="O195" s="223">
        <f t="shared" ca="1" si="186"/>
        <v>1.4947833934697403</v>
      </c>
      <c r="P195" s="223" t="str">
        <f t="shared" ca="1" si="187"/>
        <v>-1.03071375539704-1.08259251236476i</v>
      </c>
      <c r="Q195" s="223" t="str">
        <f t="shared" ca="1" si="188"/>
        <v>-0.0733455447408046+1.49298286140852i</v>
      </c>
      <c r="R195" s="223" t="str">
        <f t="shared" ca="1" si="189"/>
        <v>1.13186320914627-0.97635191871272i</v>
      </c>
      <c r="S195" s="223" t="str">
        <f t="shared" ca="1" si="190"/>
        <v>-1.48758560286432-0.146514393640018i</v>
      </c>
      <c r="T195" s="223" t="str">
        <f t="shared" ca="1" si="191"/>
        <v>0.919637964737927+1.17840714831742i</v>
      </c>
      <c r="U195" s="223" t="str">
        <f t="shared" ca="1" si="192"/>
        <v>0.219330276531881-1.4786046203057i</v>
      </c>
      <c r="V195" s="223" t="str">
        <f t="shared" ca="1" si="193"/>
        <v>-1.22211220145207+0.860708522355215i</v>
      </c>
      <c r="W195" s="223" t="str">
        <f t="shared" ca="1" si="194"/>
        <v>1.46606154970631+0.291617773576368i</v>
      </c>
      <c r="X195" s="223" t="str">
        <f t="shared" ca="1" si="195"/>
        <v>-0.799705557753105-1.26287307924894i</v>
      </c>
      <c r="Y195" s="223" t="str">
        <f t="shared" ca="1" si="196"/>
        <v>-0.363202737861756+1.44998660842183i</v>
      </c>
      <c r="Z195" s="223" t="str">
        <f t="shared" ca="1" si="197"/>
        <v>1.30059158518337-0.736776032416309i</v>
      </c>
      <c r="AA195" s="223" t="str">
        <f t="shared" ca="1" si="198"/>
        <v>-1.43041852239387-0.433912714938689i</v>
      </c>
      <c r="AB195" s="223" t="str">
        <f t="shared" ca="1" si="199"/>
        <v>0.672071549083593+1.33517685207065i</v>
      </c>
      <c r="AC195" s="223" t="str">
        <f t="shared" ca="1" si="200"/>
        <v>0.503577358279206-1.40740443285555i</v>
      </c>
      <c r="AD195" s="223" t="str">
        <f t="shared" ca="1" si="201"/>
        <v>-1.36654556097368+0.605747986522492i</v>
      </c>
      <c r="AE195" s="223" t="str">
        <f t="shared" ca="1" si="202"/>
        <v>1.38099978276446+0.572028839655327i</v>
      </c>
      <c r="AF195" s="223" t="str">
        <f t="shared" ca="1" si="203"/>
        <v>-0.53796512400473-1.394622141925i</v>
      </c>
      <c r="AG195" s="223" t="str">
        <f t="shared" ca="1" si="204"/>
        <v>-0.639102253453047+1.35126818323535i</v>
      </c>
      <c r="AH195" s="223" t="str">
        <f t="shared" ca="1" si="205"/>
        <v>1.41933895598202-0.468886256382923i</v>
      </c>
      <c r="AI195" s="223" t="str">
        <f t="shared" ca="1" si="206"/>
        <v>-1.31828126029576-0.704636013943318i</v>
      </c>
      <c r="AJ195" s="223" t="str">
        <f t="shared" ca="1" si="207"/>
        <v>0.398677800700046+1.44063645817461i</v>
      </c>
      <c r="AK195" s="223" t="str">
        <f t="shared" ca="1" si="208"/>
        <v>0.768472244557304-1.28211848233226i</v>
      </c>
      <c r="AL195" s="223" t="str">
        <f t="shared" ca="1" si="209"/>
        <v>-1.45846334095465+0.327508895275088i</v>
      </c>
      <c r="AM195" s="223" t="str">
        <f t="shared" ca="1" si="210"/>
        <v>1.24286696864457+0.830457158223808i</v>
      </c>
      <c r="AN195" s="223" t="str">
        <f t="shared" ca="1" si="211"/>
        <v>-0.255550992235167-1.4727766578i</v>
      </c>
      <c r="AO195" s="223" t="str">
        <f t="shared" ca="1" si="212"/>
        <v>-0.890441427856815+1.20062127956705i</v>
      </c>
      <c r="AP195" s="223" t="str">
        <f t="shared" ca="1" si="213"/>
        <v>1.48354192667673-0.182977444471179i</v>
      </c>
      <c r="AQ195" s="223" t="str">
        <f t="shared" ca="1" si="214"/>
        <v>-1.15548318866515-0.948280546096532i</v>
      </c>
      <c r="AR195" s="223" t="str">
        <f t="shared" ca="1" si="215"/>
        <v>-1.15548318866515-0.948280546096532i</v>
      </c>
      <c r="AS195" s="223" t="str">
        <f t="shared" ca="1" si="216"/>
        <v>1.00383517344126-1.10756143755327i</v>
      </c>
      <c r="AT195" s="223" t="str">
        <f t="shared" ca="1" si="217"/>
        <v>-1.4943331926584+0.0366838208513683i</v>
      </c>
      <c r="AU195" s="223" t="str">
        <f t="shared" ca="1" si="218"/>
        <v>1.05697147392751+1.05697147392748i</v>
      </c>
      <c r="AV195" s="223" t="str">
        <f t="shared" ca="1" si="219"/>
        <v>0.0366838208513478-1.4943331926584i</v>
      </c>
      <c r="AW195" s="223" t="str">
        <f t="shared" ca="1" si="220"/>
        <v>-1.10756143755334+1.00383517344118i</v>
      </c>
      <c r="AX195" s="223" t="str">
        <f t="shared" ca="1" si="221"/>
        <v>1.49073321310916+0.109963088016658i</v>
      </c>
      <c r="AY195" s="223" t="str">
        <f t="shared" ca="1" si="222"/>
        <v>-0.948280546096563-1.15548318866512i</v>
      </c>
      <c r="AZ195" s="223" t="str">
        <f t="shared" ca="1" si="223"/>
        <v>-0.18297744447116+1.48354192667673i</v>
      </c>
      <c r="BA195" s="223" t="str">
        <f t="shared" ca="1" si="224"/>
        <v>1.20062127956712-0.890441427856721i</v>
      </c>
      <c r="BB195" s="223" t="str">
        <f t="shared" ca="1" si="225"/>
        <v>-1.4727766578-0.255550992235146i</v>
      </c>
      <c r="BC195" s="223" t="str">
        <f t="shared" ca="1" si="226"/>
        <v>0.830457158223833+1.24286696864456i</v>
      </c>
      <c r="BD195" s="223" t="str">
        <f t="shared" ca="1" si="227"/>
        <v>0.327508895275068-1.45846334095466i</v>
      </c>
      <c r="BE195" s="223" t="str">
        <f t="shared" ca="1" si="228"/>
        <v>-1.28211848233232+0.768472244557204i</v>
      </c>
      <c r="BF195" s="223" t="str">
        <f t="shared" ca="1" si="229"/>
        <v>1.44063645817482+0.39867780069929i</v>
      </c>
      <c r="BG195" s="223" t="str">
        <f t="shared" ca="1" si="230"/>
        <v>-0.704636013943738-1.31828126029554i</v>
      </c>
      <c r="BH195" s="223" t="str">
        <f t="shared" ca="1" si="231"/>
        <v>-0.468886256382744+1.41933895598208i</v>
      </c>
      <c r="BI195" s="223" t="str">
        <f t="shared" ca="1" si="232"/>
        <v>1.3512681832354-0.639102253452941i</v>
      </c>
      <c r="BJ195" s="223" t="str">
        <f t="shared" ca="1" si="233"/>
        <v>-1.39462214192491-0.537965124004968i</v>
      </c>
      <c r="BK195" s="223" t="str">
        <f t="shared" ca="1" si="234"/>
        <v>0.572028839654806+1.38099978276468i</v>
      </c>
      <c r="BL195" s="223" t="str">
        <f t="shared" ca="1" si="235"/>
        <v>0.605747986521909-1.36654556097393i</v>
      </c>
      <c r="BM195" s="223" t="str">
        <f t="shared" ca="1" si="236"/>
        <v>-1.40740443285544+0.503577358279515i</v>
      </c>
      <c r="BN195" s="223" t="str">
        <f t="shared" ca="1" si="237"/>
        <v>1.33517685207073+0.672071549083427i</v>
      </c>
      <c r="BO195" s="223" t="str">
        <f t="shared" ca="1" si="238"/>
        <v>-0.43391271493857-1.4304185223939i</v>
      </c>
      <c r="BP195" s="223" t="str">
        <f t="shared" ca="1" si="239"/>
        <v>-0.736776032416666+1.30059158518317i</v>
      </c>
      <c r="BQ195" s="223" t="str">
        <f t="shared" ca="1" si="240"/>
        <v>1.449986608422-0.36320273786106i</v>
      </c>
      <c r="BR195" s="223" t="str">
        <f t="shared" ca="1" si="241"/>
        <v>-1.26287307924928-0.799705557752571i</v>
      </c>
      <c r="BS195" s="223" t="str">
        <f t="shared" ca="1" si="242"/>
        <v>0.291617773576706+1.46606154970625i</v>
      </c>
      <c r="BT195" s="223" t="str">
        <f t="shared" ca="1" si="243"/>
        <v>0.860708522355201-1.22211220145208i</v>
      </c>
      <c r="BU195" s="223" t="str">
        <f t="shared" ca="1" si="244"/>
        <v>-1.47860462030574+0.219330276531611i</v>
      </c>
      <c r="BV195" s="223" t="str">
        <f t="shared" ca="1" si="245"/>
        <v>1.17840714831717+0.919637964738251i</v>
      </c>
      <c r="BW195" s="223" t="str">
        <f t="shared" ca="1" si="246"/>
        <v>-0.146514393639322-1.48758560286439i</v>
      </c>
      <c r="BX195" s="223" t="str">
        <f t="shared" ca="1" si="247"/>
        <v>-0.976351918712318+1.13186320914662i</v>
      </c>
      <c r="BY195" s="223" t="str">
        <f t="shared" ca="1" si="248"/>
        <v>1.49298286140851-0.0733455447410493i</v>
      </c>
      <c r="BZ195" s="223" t="str">
        <f t="shared" ca="1" si="249"/>
        <v>-1.08259251236475-1.03071375539705i</v>
      </c>
      <c r="CA195" s="223" t="str">
        <f t="shared" ca="1" si="250"/>
        <v>-2.55638814443735E-13+1.49478339346974i</v>
      </c>
      <c r="CB195" s="223" t="str">
        <f t="shared" ca="1" si="251"/>
        <v>1.08259251236513-1.03071375539665i</v>
      </c>
      <c r="CC195" s="223" t="str">
        <f t="shared" ca="1" si="252"/>
        <v>-1.49298286140856-0.0733455447401171i</v>
      </c>
      <c r="CD195" s="223" t="str">
        <f t="shared" ca="1" si="253"/>
        <v>0.976351918713058+1.13186320914598i</v>
      </c>
      <c r="CE195" s="223" t="str">
        <f t="shared" ca="1" si="254"/>
        <v>0.146514393639831-1.48758560286434i</v>
      </c>
      <c r="CF195" s="223" t="str">
        <f t="shared" ca="1" si="255"/>
        <v>-1.17840714831748+0.919637964737849i</v>
      </c>
      <c r="CG195" s="223" t="str">
        <f t="shared" ca="1" si="256"/>
        <v>1.47860462030566+0.219330276532158i</v>
      </c>
      <c r="CH195" s="223" t="str">
        <f t="shared" ca="1" si="257"/>
        <v>-0.86070852235475-1.22211220145239i</v>
      </c>
      <c r="CI195" s="223" t="str">
        <f t="shared" ca="1" si="258"/>
        <v>-0.291617773575749+1.46606154970644i</v>
      </c>
      <c r="CJ195" s="223" t="str">
        <f t="shared" ca="1" si="259"/>
        <v>1.26287307924876-0.799705557753396i</v>
      </c>
      <c r="CK195" s="223" t="str">
        <f t="shared" ca="1" si="260"/>
        <v>-1.44998660842187-0.363202737861596i</v>
      </c>
      <c r="CL195" s="223" t="str">
        <f t="shared" ca="1" si="261"/>
        <v>0.736776032416202+1.30059158518343i</v>
      </c>
      <c r="CM195" s="223" t="str">
        <f t="shared" ca="1" si="262"/>
        <v>0.43391271493908-1.43041852239375i</v>
      </c>
      <c r="CN195" s="223" t="str">
        <f t="shared" ca="1" si="263"/>
        <v>-1.33517685207096+0.672071549082971i</v>
      </c>
      <c r="CO195" s="223" t="str">
        <f t="shared" ca="1" si="264"/>
        <v>1.40740443285575+0.503577358278636i</v>
      </c>
      <c r="CP195" s="223" t="str">
        <f t="shared" ca="1" si="265"/>
        <v>-0.605747986522782-1.36654556097355i</v>
      </c>
      <c r="CQ195" s="223" t="str">
        <f t="shared" ca="1" si="266"/>
        <v>-0.572028839655298+1.38099978276447i</v>
      </c>
      <c r="CR195" s="223" t="str">
        <f t="shared" ca="1" si="267"/>
        <v>1.3946221419251-0.537965124004491i</v>
      </c>
      <c r="CS195" s="223" t="str">
        <f t="shared" ca="1" si="268"/>
        <v>-1.35126818323516-0.639102253453442i</v>
      </c>
      <c r="CT195" s="223" t="str">
        <f t="shared" ca="1" si="269"/>
        <v>0.468886256383649+1.41933895598178i</v>
      </c>
      <c r="CU195" s="223" t="str">
        <f t="shared" ca="1" si="270"/>
        <v>0.704636013942897-1.31828126029599i</v>
      </c>
      <c r="CV195" s="223" t="str">
        <f t="shared" ca="1" si="271"/>
        <v>-1.44063645817456+0.39867780070023i</v>
      </c>
      <c r="CW195" s="223" t="str">
        <f t="shared" ca="1" si="272"/>
        <v>1.28211848233228+0.768472244557259i</v>
      </c>
      <c r="CX195" s="223" t="str">
        <f t="shared" ca="1" si="273"/>
        <v>-0.327508895274819-1.45846334095471i</v>
      </c>
      <c r="CY195" s="223" t="str">
        <f t="shared" ca="1" si="274"/>
        <v>-0.830457158224275+1.24286696864426i</v>
      </c>
      <c r="CZ195" s="223" t="str">
        <f t="shared" ca="1" si="275"/>
        <v>1.47277665779989-0.255550992235793i</v>
      </c>
      <c r="DA195" s="223" t="str">
        <f t="shared" ca="1" si="276"/>
        <v>-1.20062127956735-0.890441427856415i</v>
      </c>
      <c r="DB195" s="223" t="str">
        <f t="shared" ca="1" si="277"/>
        <v>0.182977444471348+1.48354192667671i</v>
      </c>
      <c r="DC195" s="223" t="str">
        <f t="shared" ca="1" si="278"/>
        <v>0.94828054609663-1.15548318866507i</v>
      </c>
      <c r="DD195" s="223" t="str">
        <f t="shared" ca="1" si="279"/>
        <v>-1.49073321310919+0.109963088016275i</v>
      </c>
      <c r="DE195" s="223" t="str">
        <f t="shared" ca="1" si="280"/>
        <v>1.1075614375529+1.00383517344167i</v>
      </c>
      <c r="DF195" s="223" t="str">
        <f t="shared" ca="1" si="281"/>
        <v>-0.0366838208519834-1.49433319265839i</v>
      </c>
      <c r="DG195" s="223" t="str">
        <f t="shared" ca="1" si="282"/>
        <v>-1.05697147392725+1.05697147392773i</v>
      </c>
      <c r="DH195" s="223" t="str">
        <f t="shared" ca="1" si="283"/>
        <v>1.49433319265841+0.0366838208513061i</v>
      </c>
      <c r="DI195" s="223" t="str">
        <f t="shared" ca="1" si="284"/>
        <v>-1.0038351734411-1.10756143755342i</v>
      </c>
      <c r="DJ195" s="223" t="str">
        <f t="shared" ca="1" si="285"/>
        <v>-0.109963088017083+1.49073321310913i</v>
      </c>
      <c r="DK195" s="223" t="str">
        <f t="shared" ca="1" si="286"/>
        <v>1.15548318866558-0.948280546096004i</v>
      </c>
      <c r="DL195" s="223" t="str">
        <f t="shared" ca="1" si="287"/>
        <v>-1.48354192667679-0.182977444470676i</v>
      </c>
      <c r="DM195" s="223" t="str">
        <f t="shared" ca="1" si="288"/>
        <v>0.890441427856993+1.20062127956692i</v>
      </c>
      <c r="DN195" s="223" t="str">
        <f t="shared" ca="1" si="289"/>
        <v>0.255550992235125-1.47277665780001i</v>
      </c>
      <c r="DO195" s="223" t="str">
        <f t="shared" ca="1" si="290"/>
        <v>-1.24286696864471+0.830457158223603i</v>
      </c>
      <c r="DP195" s="223" t="str">
        <f t="shared" ca="1" si="291"/>
        <v>1.45846334095453+0.327508895275608i</v>
      </c>
      <c r="DQ195" s="223" t="str">
        <f t="shared" ca="1" si="292"/>
        <v>-0.768472244557878-1.28211848233191i</v>
      </c>
      <c r="DR195" s="223" t="str">
        <f t="shared" ca="1" si="293"/>
        <v>-0.398677800699537+1.44063645817475i</v>
      </c>
      <c r="DS195" s="223" t="str">
        <f t="shared" ca="1" si="294"/>
        <v>1.31828126029567-0.704636013943495i</v>
      </c>
      <c r="DT195" s="223" t="str">
        <f t="shared" ca="1" si="295"/>
        <v>-1.41933895598199-0.468886256383005i</v>
      </c>
      <c r="DU195" s="223" t="str">
        <f t="shared" ca="1" si="296"/>
        <v>0.63910225345267+1.35126818323552i</v>
      </c>
      <c r="DV195" s="223" t="str">
        <f t="shared" ca="1" si="297"/>
        <v>0.537965124005246-1.39462214192481i</v>
      </c>
      <c r="DW195" s="223" t="str">
        <f t="shared" ca="1" si="298"/>
        <v>-1.3809997827642+0.572028839655963i</v>
      </c>
      <c r="DX195" s="223" t="str">
        <f t="shared" ca="1" si="299"/>
        <v>1.36654556097384+0.605747986522124i</v>
      </c>
      <c r="DY195" s="223" t="str">
        <f t="shared" ca="1" si="300"/>
        <v>-0.503577358279234-1.40740443285554i</v>
      </c>
      <c r="DZ195" s="223" t="str">
        <f t="shared" ca="1" si="301"/>
        <v>-0.672071549083693+1.3351768520706i</v>
      </c>
      <c r="EA195" s="223" t="str">
        <f t="shared" ca="1" si="302"/>
        <v>1.43041852239398-0.433912714938306i</v>
      </c>
      <c r="EB195" s="223" t="str">
        <f t="shared" ca="1" si="303"/>
        <v>-1.30059158518303-0.736776032416906i</v>
      </c>
      <c r="EC195" s="223" t="str">
        <f t="shared" ca="1" si="304"/>
        <v>0.363202737862214+1.44998660842171i</v>
      </c>
      <c r="ED195" s="223" t="str">
        <f t="shared" ca="1" si="305"/>
        <v>0.799705557752824-1.26287307924912i</v>
      </c>
      <c r="EE195" s="223" t="str">
        <f t="shared" ca="1" si="306"/>
        <v>-1.4660615497063+0.291617773576413i</v>
      </c>
      <c r="EF195" s="223" t="str">
        <f t="shared" ca="1" si="307"/>
        <v>1.22211220145193+0.860708522355411i</v>
      </c>
      <c r="EG195" s="223" t="str">
        <f t="shared" ca="1" si="308"/>
        <v>-0.219330276531358-1.47860462030578i</v>
      </c>
      <c r="EH195" s="223" t="str">
        <f t="shared" ca="1" si="309"/>
        <v>-0.919637964738453+1.17840714831701i</v>
      </c>
      <c r="EI195" s="223" t="str">
        <f t="shared" ca="1" si="310"/>
        <v>1.48758560286427-0.146514393640505i</v>
      </c>
      <c r="EJ195" s="223" t="str">
        <f t="shared" ca="1" si="311"/>
        <v>-1.13186320914643-0.976351918712544i</v>
      </c>
      <c r="EK195" s="223" t="str">
        <f t="shared" ca="1" si="312"/>
        <v>0.073345544740794+1.49298286140853i</v>
      </c>
      <c r="EL195" s="223" t="str">
        <f t="shared" ca="1" si="313"/>
        <v>1.03071375539724-1.08259251236457i</v>
      </c>
      <c r="EM195" s="223" t="str">
        <f t="shared" ca="1" si="314"/>
        <v>-1.49478339346974-5.1127762888747E-13i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-0.017431656562926-0.0481829180865175i</v>
      </c>
      <c r="G196" s="229" t="str">
        <f t="shared" si="184"/>
        <v>-0.113250230920016+1.74992093297713i</v>
      </c>
      <c r="H196" s="229" t="str">
        <f t="shared" si="319"/>
        <v>0.00208693542970184-0.00891739063973455i</v>
      </c>
      <c r="I196" s="229" t="str">
        <f t="shared" si="317"/>
        <v>-0.00201497474428701+0.00981478213551717i</v>
      </c>
      <c r="J196" s="255" t="str">
        <f ca="1">IMPRODUCT(1/N_FFT2,DG100)</f>
        <v>0.00620404997141484-1.08525056690973E-06i</v>
      </c>
      <c r="K196" s="254" t="str">
        <f t="shared" ca="1" si="318"/>
        <v>-0.0000124903525068188+0.0000608935855797817i</v>
      </c>
      <c r="N196" s="246">
        <f t="shared" ca="1" si="185"/>
        <v>8.4949173330188419</v>
      </c>
      <c r="O196" s="223">
        <f t="shared" ca="1" si="186"/>
        <v>1.4949173330188423</v>
      </c>
      <c r="P196" s="223" t="str">
        <f t="shared" ca="1" si="187"/>
        <v>-1.05706618349093-1.05706618349094i</v>
      </c>
      <c r="Q196" s="223" t="str">
        <f t="shared" ca="1" si="188"/>
        <v>-2.74724349114622E-16+1.49491733301884i</v>
      </c>
      <c r="R196" s="223" t="str">
        <f t="shared" ca="1" si="189"/>
        <v>1.05706618349094-1.05706618349093i</v>
      </c>
      <c r="S196" s="223" t="str">
        <f t="shared" ca="1" si="190"/>
        <v>-1.49491733301884-5.49448698229245E-16i</v>
      </c>
      <c r="T196" s="223" t="str">
        <f t="shared" ca="1" si="191"/>
        <v>1.05706618349091+1.05706618349096i</v>
      </c>
      <c r="U196" s="223" t="str">
        <f t="shared" ca="1" si="192"/>
        <v>-4.43194396430382E-14-1.49491733301884i</v>
      </c>
      <c r="V196" s="223" t="str">
        <f t="shared" ca="1" si="193"/>
        <v>-1.05706618349095+1.05706618349092i</v>
      </c>
      <c r="W196" s="223" t="str">
        <f t="shared" ca="1" si="194"/>
        <v>1.49491733301884-6.26332616958455E-14i</v>
      </c>
      <c r="X196" s="223" t="str">
        <f t="shared" ca="1" si="195"/>
        <v>-1.05706618349093-1.05706618349094i</v>
      </c>
      <c r="Y196" s="223" t="str">
        <f t="shared" ca="1" si="196"/>
        <v>-7.30723007244151E-14+1.49491733301884i</v>
      </c>
      <c r="Z196" s="223" t="str">
        <f t="shared" ca="1" si="197"/>
        <v>1.05706618349092-1.05706618349094i</v>
      </c>
      <c r="AA196" s="223" t="str">
        <f t="shared" ca="1" si="198"/>
        <v>-1.49491733301884-6.00694919292998E-14i</v>
      </c>
      <c r="AB196" s="223" t="str">
        <f t="shared" ca="1" si="199"/>
        <v>1.05706618349095+1.05706618349091i</v>
      </c>
      <c r="AC196" s="223" t="str">
        <f t="shared" ca="1" si="200"/>
        <v>4.17556698764924E-14-1.49491733301884i</v>
      </c>
      <c r="AD196" s="223" t="str">
        <f t="shared" ca="1" si="201"/>
        <v>-1.0570661834909+1.05706618349096i</v>
      </c>
      <c r="AE196" s="223" t="str">
        <f t="shared" ca="1" si="202"/>
        <v>1.49491733301884+2.34418478236849E-14i</v>
      </c>
      <c r="AF196" s="223" t="str">
        <f t="shared" ca="1" si="203"/>
        <v>-1.05706618349097-1.0570661834909i</v>
      </c>
      <c r="AG196" s="223" t="str">
        <f t="shared" ca="1" si="204"/>
        <v>-1.57500522862616E-14+1.49491733301884i</v>
      </c>
      <c r="AH196" s="223" t="str">
        <f t="shared" ca="1" si="205"/>
        <v>1.05706618349099-1.05706618349087i</v>
      </c>
      <c r="AI196" s="223" t="str">
        <f t="shared" ca="1" si="206"/>
        <v>-1.49491733301884+2.56376976654578E-15i</v>
      </c>
      <c r="AJ196" s="223" t="str">
        <f t="shared" ca="1" si="207"/>
        <v>1.05706618349089+1.05706618349098i</v>
      </c>
      <c r="AK196" s="223" t="str">
        <f t="shared" ca="1" si="208"/>
        <v>-2.08775918193531E-14-1.49491733301884i</v>
      </c>
      <c r="AL196" s="223" t="str">
        <f t="shared" ca="1" si="209"/>
        <v>-1.05706618349097+1.05706618349089i</v>
      </c>
      <c r="AM196" s="223" t="str">
        <f t="shared" ca="1" si="210"/>
        <v>1.49491733301884-2.85693873567766E-14i</v>
      </c>
      <c r="AN196" s="223" t="str">
        <f t="shared" ca="1" si="211"/>
        <v>-1.05706618349091-1.05706618349096i</v>
      </c>
      <c r="AO196" s="223" t="str">
        <f t="shared" ca="1" si="212"/>
        <v>4.68832094095839E-14+1.49491733301884i</v>
      </c>
      <c r="AP196" s="223" t="str">
        <f t="shared" ca="1" si="213"/>
        <v>1.05706618349094-1.05706618349092i</v>
      </c>
      <c r="AQ196" s="223" t="str">
        <f t="shared" ca="1" si="214"/>
        <v>-1.49491733301884+6.51970314623913E-14i</v>
      </c>
      <c r="AR196" s="223" t="str">
        <f t="shared" ca="1" si="215"/>
        <v>-1.49491733301884+6.51970314623913E-14i</v>
      </c>
      <c r="AS196" s="223" t="str">
        <f t="shared" ca="1" si="216"/>
        <v>6.51975177001775E-14-1.49491733301884i</v>
      </c>
      <c r="AT196" s="223" t="str">
        <f t="shared" ca="1" si="217"/>
        <v>-1.05706618349093+1.05706618349094i</v>
      </c>
      <c r="AU196" s="223" t="str">
        <f t="shared" ca="1" si="218"/>
        <v>1.49491733301884+4.688369564737E-14i</v>
      </c>
      <c r="AV196" s="223" t="str">
        <f t="shared" ca="1" si="219"/>
        <v>-1.05706618349095-1.05706618349091i</v>
      </c>
      <c r="AW196" s="223" t="str">
        <f t="shared" ca="1" si="220"/>
        <v>-4.98139266253306E-14+1.49491733301884i</v>
      </c>
      <c r="AX196" s="223" t="str">
        <f t="shared" ca="1" si="221"/>
        <v>1.0570661834909-1.05706618349096i</v>
      </c>
      <c r="AY196" s="223" t="str">
        <f t="shared" ca="1" si="222"/>
        <v>-1.49491733301884-3.15001045725233E-14i</v>
      </c>
      <c r="AZ196" s="223" t="str">
        <f t="shared" ca="1" si="223"/>
        <v>1.05706618349098+1.05706618349089i</v>
      </c>
      <c r="BA196" s="223" t="str">
        <f t="shared" ca="1" si="224"/>
        <v>1.31862825197158E-14-1.49491733301884i</v>
      </c>
      <c r="BB196" s="223" t="str">
        <f t="shared" ca="1" si="225"/>
        <v>-1.05706618349098+1.05706618349088i</v>
      </c>
      <c r="BC196" s="223" t="str">
        <f t="shared" ca="1" si="226"/>
        <v>1.49491733301884-5.12753953309156E-15i</v>
      </c>
      <c r="BD196" s="223" t="str">
        <f t="shared" ca="1" si="227"/>
        <v>-1.05706618349088-1.05706618349098i</v>
      </c>
      <c r="BE196" s="223" t="str">
        <f t="shared" ca="1" si="228"/>
        <v>2.3441361585899E-14+1.49491733301884i</v>
      </c>
      <c r="BF196" s="223" t="str">
        <f t="shared" ca="1" si="229"/>
        <v>1.05706618349076-1.0570661834911i</v>
      </c>
      <c r="BG196" s="223" t="str">
        <f t="shared" ca="1" si="230"/>
        <v>-1.49491733301884-2.55661558792046E-13i</v>
      </c>
      <c r="BH196" s="223" t="str">
        <f t="shared" ca="1" si="231"/>
        <v>1.05706618349143+1.05706618349043i</v>
      </c>
      <c r="BI196" s="223" t="str">
        <f t="shared" ca="1" si="232"/>
        <v>-2.08777376906891E-13-1.49491733301884i</v>
      </c>
      <c r="BJ196" s="223" t="str">
        <f t="shared" ca="1" si="233"/>
        <v>-1.05706618349115+1.05706618349071i</v>
      </c>
      <c r="BK196" s="223" t="str">
        <f t="shared" ca="1" si="234"/>
        <v>1.49491733301884-6.73216312605826E-13i</v>
      </c>
      <c r="BL196" s="223" t="str">
        <f t="shared" ca="1" si="235"/>
        <v>-1.05706618349104-1.05706618349082i</v>
      </c>
      <c r="BM196" s="223" t="str">
        <f t="shared" ca="1" si="236"/>
        <v>-3.70672516879768E-13+1.49491733301884i</v>
      </c>
      <c r="BN196" s="223" t="str">
        <f t="shared" ca="1" si="237"/>
        <v>1.0570661834905-1.05706618349137i</v>
      </c>
      <c r="BO196" s="223" t="str">
        <f t="shared" ca="1" si="238"/>
        <v>-1.49491733301884+9.37664188191679E-14i</v>
      </c>
      <c r="BP196" s="223" t="str">
        <f t="shared" ca="1" si="239"/>
        <v>1.05706618349063+1.05706618349123i</v>
      </c>
      <c r="BQ196" s="223" t="str">
        <f t="shared" ca="1" si="240"/>
        <v>-5.58205354518103E-13-1.49491733301884i</v>
      </c>
      <c r="BR196" s="223" t="str">
        <f t="shared" ca="1" si="241"/>
        <v>-1.05706618349089+1.05706618349097i</v>
      </c>
      <c r="BS196" s="223" t="str">
        <f t="shared" ca="1" si="242"/>
        <v>1.49491733301884+4.64439421936721E-13i</v>
      </c>
      <c r="BT196" s="223" t="str">
        <f t="shared" ca="1" si="243"/>
        <v>-1.05706618349129-1.05706618349058i</v>
      </c>
      <c r="BU196" s="223" t="str">
        <f t="shared" ca="1" si="244"/>
        <v>-2.1244539268554E-14+1.49491733301884i</v>
      </c>
      <c r="BV196" s="223" t="str">
        <f t="shared" ca="1" si="245"/>
        <v>1.05706618349132-1.05706618349055i</v>
      </c>
      <c r="BW196" s="223" t="str">
        <f t="shared" ca="1" si="246"/>
        <v>-1.49491733301884+4.6443844946115E-13i</v>
      </c>
      <c r="BX196" s="223" t="str">
        <f t="shared" ca="1" si="247"/>
        <v>1.05706618349089+1.05706618349097i</v>
      </c>
      <c r="BY196" s="223" t="str">
        <f t="shared" ca="1" si="248"/>
        <v>5.79450380024444E-13-1.49491733301884i</v>
      </c>
      <c r="BZ196" s="223" t="str">
        <f t="shared" ca="1" si="249"/>
        <v>-1.05706618349066+1.0570661834912i</v>
      </c>
      <c r="CA196" s="223" t="str">
        <f t="shared" ca="1" si="250"/>
        <v>1.49491733301884+9.376739129474E-14i</v>
      </c>
      <c r="CB196" s="223" t="str">
        <f t="shared" ca="1" si="251"/>
        <v>-1.0570661834905-1.05706618349137i</v>
      </c>
      <c r="CC196" s="223" t="str">
        <f t="shared" ca="1" si="252"/>
        <v>3.49427491373428E-13+1.49491733301884i</v>
      </c>
      <c r="CD196" s="223" t="str">
        <f t="shared" ca="1" si="253"/>
        <v>1.05706618349105-1.05706618349081i</v>
      </c>
      <c r="CE196" s="223" t="str">
        <f t="shared" ca="1" si="254"/>
        <v>-1.49491733301884-6.94461338112166E-13i</v>
      </c>
      <c r="CF196" s="223" t="str">
        <f t="shared" ca="1" si="255"/>
        <v>1.05706618349115+1.05706618349071i</v>
      </c>
      <c r="CG196" s="223" t="str">
        <f t="shared" ca="1" si="256"/>
        <v>2.08778349382462E-13-1.49491733301884i</v>
      </c>
      <c r="CH196" s="223" t="str">
        <f t="shared" ca="1" si="257"/>
        <v>-1.05706618349145+1.05706618349042i</v>
      </c>
      <c r="CI196" s="223" t="str">
        <f t="shared" ca="1" si="258"/>
        <v>1.49491733301884-2.34416533285705E-13i</v>
      </c>
      <c r="CJ196" s="223" t="str">
        <f t="shared" ca="1" si="259"/>
        <v>-1.05706618349073-1.05706618349114i</v>
      </c>
      <c r="CK196" s="223" t="str">
        <f t="shared" ca="1" si="260"/>
        <v>7.2009952201541E-13+1.49491733301884i</v>
      </c>
      <c r="CL196" s="223" t="str">
        <f t="shared" ca="1" si="261"/>
        <v>1.05706618349079-1.05706618349107i</v>
      </c>
      <c r="CM196" s="223" t="str">
        <f t="shared" ca="1" si="262"/>
        <v>-1.49491733301884-3.23789307470184E-13i</v>
      </c>
      <c r="CN196" s="223" t="str">
        <f t="shared" ca="1" si="263"/>
        <v>1.05706618349139+1.05706618349048i</v>
      </c>
      <c r="CO196" s="223" t="str">
        <f t="shared" ca="1" si="264"/>
        <v>-1.6189368125952E-13-1.49491733301884i</v>
      </c>
      <c r="CP196" s="223" t="str">
        <f t="shared" ca="1" si="265"/>
        <v>-1.05706618349119+1.05706618349068i</v>
      </c>
      <c r="CQ196" s="223" t="str">
        <f t="shared" ca="1" si="266"/>
        <v>1.49491733301884-6.05088563927687E-13i</v>
      </c>
      <c r="CR196" s="223" t="str">
        <f t="shared" ca="1" si="267"/>
        <v>-1.05706618349099-1.05706618349087i</v>
      </c>
      <c r="CS196" s="223" t="str">
        <f t="shared" ca="1" si="268"/>
        <v>-4.38800265557905E-13+1.49491733301884i</v>
      </c>
      <c r="CT196" s="223" t="str">
        <f t="shared" ca="1" si="269"/>
        <v>1.05706618349053-1.05706618349133i</v>
      </c>
      <c r="CU196" s="223" t="str">
        <f t="shared" ca="1" si="270"/>
        <v>-1.49491733301884+4.68827231717979E-14i</v>
      </c>
      <c r="CV196" s="223" t="str">
        <f t="shared" ca="1" si="271"/>
        <v>1.0570661834906+1.05706618349127i</v>
      </c>
      <c r="CW196" s="223" t="str">
        <f t="shared" ca="1" si="272"/>
        <v>-4.90077605839966E-13-1.49491733301884i</v>
      </c>
      <c r="CX196" s="223" t="str">
        <f t="shared" ca="1" si="273"/>
        <v>-1.05706618349095+1.05706618349091i</v>
      </c>
      <c r="CY196" s="223" t="str">
        <f t="shared" ca="1" si="274"/>
        <v>1.49491733301884+5.11323117584092E-13i</v>
      </c>
      <c r="CZ196" s="223" t="str">
        <f t="shared" ca="1" si="275"/>
        <v>-1.05706618349125-1.05706618349061i</v>
      </c>
      <c r="DA196" s="223" t="str">
        <f t="shared" ca="1" si="276"/>
        <v>-6.8128234915924E-14+1.49491733301884i</v>
      </c>
      <c r="DB196" s="223" t="str">
        <f t="shared" ca="1" si="277"/>
        <v>1.05706618349135-1.05706618349051i</v>
      </c>
      <c r="DC196" s="223" t="str">
        <f t="shared" ca="1" si="278"/>
        <v>-1.49491733301884+4.1755475381378E-13i</v>
      </c>
      <c r="DD196" s="223" t="str">
        <f t="shared" ca="1" si="279"/>
        <v>1.05706618349086+1.05706618349101i</v>
      </c>
      <c r="DE196" s="223" t="str">
        <f t="shared" ca="1" si="280"/>
        <v>6.26334075671814E-13-1.49491733301884i</v>
      </c>
      <c r="DF196" s="223" t="str">
        <f t="shared" ca="1" si="281"/>
        <v>-1.05706618349069+1.05706618349117i</v>
      </c>
      <c r="DG196" s="223" t="str">
        <f t="shared" ca="1" si="282"/>
        <v>1.49491733301884+1.83139193003646E-13i</v>
      </c>
      <c r="DH196" s="223" t="str">
        <f t="shared" ca="1" si="283"/>
        <v>-1.05706618349043-1.05706618349143i</v>
      </c>
      <c r="DI196" s="223" t="str">
        <f t="shared" ca="1" si="284"/>
        <v>3.02543795726057E-13+1.49491733301884i</v>
      </c>
      <c r="DJ196" s="223" t="str">
        <f t="shared" ca="1" si="285"/>
        <v>1.05706618349109-1.05706618349078i</v>
      </c>
      <c r="DK196" s="223" t="str">
        <f t="shared" ca="1" si="286"/>
        <v>-1.49491733301884-7.41345033759535E-13i</v>
      </c>
      <c r="DL196" s="223" t="str">
        <f t="shared" ca="1" si="287"/>
        <v>1.05706618349109+1.05706618349077i</v>
      </c>
      <c r="DM196" s="223" t="str">
        <f t="shared" ca="1" si="288"/>
        <v>2.55662045029832E-13-1.49491733301884i</v>
      </c>
      <c r="DN196" s="223" t="str">
        <f t="shared" ca="1" si="289"/>
        <v>-1.05706618349043+1.05706618349143i</v>
      </c>
      <c r="DO196" s="223" t="str">
        <f t="shared" ca="1" si="290"/>
        <v>1.49491733301884-1.87532837638336E-13i</v>
      </c>
      <c r="DP196" s="223" t="str">
        <f t="shared" ca="1" si="291"/>
        <v>-1.05706618349069-1.05706618349117i</v>
      </c>
      <c r="DQ196" s="223" t="str">
        <f t="shared" ca="1" si="292"/>
        <v>6.73215826368039E-13+1.49491733301884i</v>
      </c>
      <c r="DR196" s="223" t="str">
        <f t="shared" ca="1" si="293"/>
        <v>1.05706618349082-1.05706618349104i</v>
      </c>
      <c r="DS196" s="223" t="str">
        <f t="shared" ca="1" si="294"/>
        <v>-1.49491733301884-3.70673003117553E-13i</v>
      </c>
      <c r="DT196" s="223" t="str">
        <f t="shared" ca="1" si="295"/>
        <v>1.05706618349135+1.05706618349051i</v>
      </c>
      <c r="DU196" s="223" t="str">
        <f t="shared" ca="1" si="296"/>
        <v>-1.1500998561215E-13-1.49491733301884i</v>
      </c>
      <c r="DV196" s="223" t="str">
        <f t="shared" ca="1" si="297"/>
        <v>-1.05706618349125+1.05706618349061i</v>
      </c>
      <c r="DW196" s="223" t="str">
        <f t="shared" ca="1" si="298"/>
        <v>1.49491733301884-5.15716762218782E-13i</v>
      </c>
      <c r="DX196" s="223" t="str">
        <f t="shared" ca="1" si="299"/>
        <v>-1.05706618349096-1.05706618349091i</v>
      </c>
      <c r="DY196" s="223" t="str">
        <f t="shared" ca="1" si="300"/>
        <v>-4.4319585514374E-13+1.49491733301884i</v>
      </c>
      <c r="DZ196" s="223" t="str">
        <f t="shared" ca="1" si="301"/>
        <v>1.05706618349056-1.0570661834913i</v>
      </c>
      <c r="EA196" s="223" t="str">
        <f t="shared" ca="1" si="302"/>
        <v>-1.49491733301884-4.24890785371081E-14i</v>
      </c>
      <c r="EB196" s="223" t="str">
        <f t="shared" ca="1" si="303"/>
        <v>1.05706618349056+1.0570661834913i</v>
      </c>
      <c r="EC196" s="223" t="str">
        <f t="shared" ca="1" si="304"/>
        <v>-4.43193910192596E-13-1.49491733301884i</v>
      </c>
      <c r="ED196" s="223" t="str">
        <f t="shared" ca="1" si="305"/>
        <v>-1.05706618349096+1.05706618349091i</v>
      </c>
      <c r="EE196" s="223" t="str">
        <f t="shared" ca="1" si="306"/>
        <v>1.49491733301884+6.00694919292998E-13i</v>
      </c>
      <c r="EF196" s="223" t="str">
        <f t="shared" ca="1" si="307"/>
        <v>-1.05706618349119-1.05706618349067i</v>
      </c>
      <c r="EG196" s="223" t="str">
        <f t="shared" ca="1" si="308"/>
        <v>-1.15011930563294E-13+1.49491733301884i</v>
      </c>
      <c r="EH196" s="223" t="str">
        <f t="shared" ca="1" si="309"/>
        <v>1.05706618349141-1.05706618349045i</v>
      </c>
      <c r="EI196" s="223" t="str">
        <f t="shared" ca="1" si="310"/>
        <v>-1.49491733301884+3.70671058166409E-13i</v>
      </c>
      <c r="EJ196" s="223" t="str">
        <f t="shared" ca="1" si="311"/>
        <v>1.05706618349079+1.05706618349107i</v>
      </c>
      <c r="EK196" s="223" t="str">
        <f t="shared" ca="1" si="312"/>
        <v>6.73217771319183E-13-1.49491733301884i</v>
      </c>
      <c r="EL196" s="223" t="str">
        <f t="shared" ca="1" si="313"/>
        <v>-1.05706618349072+1.05706618349114i</v>
      </c>
      <c r="EM196" s="223" t="str">
        <f t="shared" ca="1" si="314"/>
        <v>1.49491733301884+1.8753478258948E-13i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-0.0173325907761161-0.0475155814955933i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-0.106917645688621+1.7292345991911i</v>
      </c>
      <c r="H197" s="229" t="str">
        <f t="shared" si="319"/>
        <v>0.00208496679401093-0.00882537023324215i</v>
      </c>
      <c r="I197" s="229" t="str">
        <f t="shared" si="317"/>
        <v>-0.00201289608097592+0.0096895814601797i</v>
      </c>
      <c r="J197" s="255" t="str">
        <f ca="1">IMPRODUCT(1/N_FFT2,DH100)</f>
        <v>0.0020039335322305-0.000179935297944109i</v>
      </c>
      <c r="K197" s="254" t="str">
        <f t="shared" ca="1" si="318"/>
        <v>-2.29021222657186E-06+0.000019779468257394i</v>
      </c>
      <c r="N197" s="246">
        <f t="shared" ca="1" si="185"/>
        <v>8.4950417580982691</v>
      </c>
      <c r="O197" s="223">
        <f t="shared" ca="1" si="186"/>
        <v>1.4950417580982693</v>
      </c>
      <c r="P197" s="223" t="str">
        <f t="shared" ca="1" si="187"/>
        <v>-1.08277963219331-1.03089190828374i</v>
      </c>
      <c r="Q197" s="223" t="str">
        <f t="shared" ca="1" si="188"/>
        <v>0.0733582220922559+1.49324091482554i</v>
      </c>
      <c r="R197" s="223" t="str">
        <f t="shared" ca="1" si="189"/>
        <v>0.976520675471654-1.13205884512862i</v>
      </c>
      <c r="S197" s="223" t="str">
        <f t="shared" ca="1" si="190"/>
        <v>-1.48784272339655+0.14653971780207i</v>
      </c>
      <c r="T197" s="223" t="str">
        <f t="shared" ca="1" si="191"/>
        <v>1.17861082914939+0.919796918819227i</v>
      </c>
      <c r="U197" s="223" t="str">
        <f t="shared" ca="1" si="192"/>
        <v>-0.219368186496351-1.47886018852725i</v>
      </c>
      <c r="V197" s="223" t="str">
        <f t="shared" ca="1" si="193"/>
        <v>-0.860857290824729+1.22232343644858i</v>
      </c>
      <c r="W197" s="223" t="str">
        <f t="shared" ca="1" si="194"/>
        <v>1.46631494993096-0.291668178014917i</v>
      </c>
      <c r="X197" s="223" t="str">
        <f t="shared" ca="1" si="195"/>
        <v>-1.26309135952648-0.79984378221444i</v>
      </c>
      <c r="Y197" s="223" t="str">
        <f t="shared" ca="1" si="196"/>
        <v>0.363265515345678+1.45023723018622i</v>
      </c>
      <c r="Z197" s="223" t="str">
        <f t="shared" ca="1" si="197"/>
        <v>0.736903379874633-1.30081638488562i</v>
      </c>
      <c r="AA197" s="223" t="str">
        <f t="shared" ca="1" si="198"/>
        <v>-1.43066576192822+0.433987714231528i</v>
      </c>
      <c r="AB197" s="223" t="str">
        <f t="shared" ca="1" si="199"/>
        <v>1.33540762963544+0.67218771274772i</v>
      </c>
      <c r="AC197" s="223" t="str">
        <f t="shared" ca="1" si="200"/>
        <v>-0.503664398700955-1.40764769453822i</v>
      </c>
      <c r="AD197" s="223" t="str">
        <f t="shared" ca="1" si="201"/>
        <v>-0.605852686544108+1.36678176043758i</v>
      </c>
      <c r="AE197" s="223" t="str">
        <f t="shared" ca="1" si="202"/>
        <v>1.38123848055671-0.572127711518121i</v>
      </c>
      <c r="AF197" s="223" t="str">
        <f t="shared" ca="1" si="203"/>
        <v>-1.39486319426294-0.538058108152052i</v>
      </c>
      <c r="AG197" s="223" t="str">
        <f t="shared" ca="1" si="204"/>
        <v>0.639212718565917+1.35150174209327i</v>
      </c>
      <c r="AH197" s="223" t="str">
        <f t="shared" ca="1" si="205"/>
        <v>0.468967300649271-1.41958428047767i</v>
      </c>
      <c r="AI197" s="223" t="str">
        <f t="shared" ca="1" si="206"/>
        <v>-1.31850911755562+0.704757806186123i</v>
      </c>
      <c r="AJ197" s="223" t="str">
        <f t="shared" ca="1" si="207"/>
        <v>1.44088546381984+0.398746709842533i</v>
      </c>
      <c r="AK197" s="223" t="str">
        <f t="shared" ca="1" si="208"/>
        <v>-0.768605070521733-1.28234008906602i</v>
      </c>
      <c r="AL197" s="223" t="str">
        <f t="shared" ca="1" si="209"/>
        <v>-0.327565503285708+1.45871542787301i</v>
      </c>
      <c r="AM197" s="223" t="str">
        <f t="shared" ca="1" si="210"/>
        <v>1.24308179098205-0.830600697920739i</v>
      </c>
      <c r="AN197" s="223" t="str">
        <f t="shared" ca="1" si="211"/>
        <v>-1.47303121869208-0.255595162739974i</v>
      </c>
      <c r="AO197" s="223" t="str">
        <f t="shared" ca="1" si="212"/>
        <v>0.890595335486291+1.20082879998259i</v>
      </c>
      <c r="AP197" s="223" t="str">
        <f t="shared" ca="1" si="213"/>
        <v>0.183009071059843-1.48379834828301i</v>
      </c>
      <c r="AQ197" s="223" t="str">
        <f t="shared" ca="1" si="214"/>
        <v>-1.15568290722379+0.948444450881721i</v>
      </c>
      <c r="AR197" s="223" t="str">
        <f t="shared" ca="1" si="215"/>
        <v>-1.15568290722379+0.948444450881721i</v>
      </c>
      <c r="AS197" s="223" t="str">
        <f t="shared" ca="1" si="216"/>
        <v>-1.00400868052107-1.10775287311562i</v>
      </c>
      <c r="AT197" s="223" t="str">
        <f t="shared" ca="1" si="217"/>
        <v>-0.0366901614367439+1.49459147947234i</v>
      </c>
      <c r="AU197" s="223" t="str">
        <f t="shared" ca="1" si="218"/>
        <v>1.05715416530833-1.05715416530835i</v>
      </c>
      <c r="AV197" s="223" t="str">
        <f t="shared" ca="1" si="219"/>
        <v>-1.49459147947234+0.0366901614367908i</v>
      </c>
      <c r="AW197" s="223" t="str">
        <f t="shared" ca="1" si="220"/>
        <v>1.10775287311555+1.00400868052114i</v>
      </c>
      <c r="AX197" s="223" t="str">
        <f t="shared" ca="1" si="221"/>
        <v>-0.109982094497725-1.49099087768754i</v>
      </c>
      <c r="AY197" s="223" t="str">
        <f t="shared" ca="1" si="222"/>
        <v>-0.9484444508818+1.15568290722373i</v>
      </c>
      <c r="AZ197" s="223" t="str">
        <f t="shared" ca="1" si="223"/>
        <v>1.483798348283-0.183009071059889i</v>
      </c>
      <c r="BA197" s="223" t="str">
        <f t="shared" ca="1" si="224"/>
        <v>-1.20082879998261-0.890595335486262i</v>
      </c>
      <c r="BB197" s="223" t="str">
        <f t="shared" ca="1" si="225"/>
        <v>0.255595162740021+1.47303121869208i</v>
      </c>
      <c r="BC197" s="223" t="str">
        <f t="shared" ca="1" si="226"/>
        <v>0.8306006979207-1.24308179098208i</v>
      </c>
      <c r="BD197" s="223" t="str">
        <f t="shared" ca="1" si="227"/>
        <v>-1.45871542787304+0.327565503285599i</v>
      </c>
      <c r="BE197" s="223" t="str">
        <f t="shared" ca="1" si="228"/>
        <v>1.28234008906597+0.76860507052182i</v>
      </c>
      <c r="BF197" s="223" t="str">
        <f t="shared" ca="1" si="229"/>
        <v>-0.398746709842291-1.44088546381991i</v>
      </c>
      <c r="BG197" s="223" t="str">
        <f t="shared" ca="1" si="230"/>
        <v>-0.704757806185697+1.31850911755584i</v>
      </c>
      <c r="BH197" s="223" t="str">
        <f t="shared" ca="1" si="231"/>
        <v>1.41958428047775-0.468967300649033i</v>
      </c>
      <c r="BI197" s="223" t="str">
        <f t="shared" ca="1" si="232"/>
        <v>-1.35150174209348-0.639212718565472i</v>
      </c>
      <c r="BJ197" s="223" t="str">
        <f t="shared" ca="1" si="233"/>
        <v>0.538058108151807+1.39486319426303i</v>
      </c>
      <c r="BK197" s="223" t="str">
        <f t="shared" ca="1" si="234"/>
        <v>0.572127711517803-1.38123848055684i</v>
      </c>
      <c r="BL197" s="223" t="str">
        <f t="shared" ca="1" si="235"/>
        <v>-1.36678176043774+0.605852686543743i</v>
      </c>
      <c r="BM197" s="223" t="str">
        <f t="shared" ca="1" si="236"/>
        <v>1.40764769453833+0.503664398700641i</v>
      </c>
      <c r="BN197" s="223" t="str">
        <f t="shared" ca="1" si="237"/>
        <v>-0.672187712747349-1.33540762963563i</v>
      </c>
      <c r="BO197" s="223" t="str">
        <f t="shared" ca="1" si="238"/>
        <v>-0.433987714231198+1.43066576192832i</v>
      </c>
      <c r="BP197" s="223" t="str">
        <f t="shared" ca="1" si="239"/>
        <v>1.30081638488583-0.736903379874277i</v>
      </c>
      <c r="BQ197" s="223" t="str">
        <f t="shared" ca="1" si="240"/>
        <v>-1.45023723018631-0.36326551534534i</v>
      </c>
      <c r="BR197" s="223" t="str">
        <f t="shared" ca="1" si="241"/>
        <v>0.799843782213959+1.26309135952679i</v>
      </c>
      <c r="BS197" s="223" t="str">
        <f t="shared" ca="1" si="242"/>
        <v>0.291668178014736-1.46631494993099i</v>
      </c>
      <c r="BT197" s="223" t="str">
        <f t="shared" ca="1" si="243"/>
        <v>-1.2223234364489+0.860857290824285i</v>
      </c>
      <c r="BU197" s="223" t="str">
        <f t="shared" ca="1" si="244"/>
        <v>1.47886018852728+0.219368186496179i</v>
      </c>
      <c r="BV197" s="223" t="str">
        <f t="shared" ca="1" si="245"/>
        <v>-0.919796918818789-1.17861082914974i</v>
      </c>
      <c r="BW197" s="223" t="str">
        <f t="shared" ca="1" si="246"/>
        <v>-0.146539717801928+1.48784272339656i</v>
      </c>
      <c r="BX197" s="223" t="str">
        <f t="shared" ca="1" si="247"/>
        <v>1.13205884512904-0.976520675471166i</v>
      </c>
      <c r="BY197" s="223" t="str">
        <f t="shared" ca="1" si="248"/>
        <v>-1.49324091482555-0.0733582220921719i</v>
      </c>
      <c r="BZ197" s="223" t="str">
        <f t="shared" ca="1" si="249"/>
        <v>1.03089190828326+1.08277963219376i</v>
      </c>
      <c r="CA197" s="223" t="str">
        <f t="shared" ca="1" si="250"/>
        <v>-2.56409661936327E-14-1.49504175809827i</v>
      </c>
      <c r="CB197" s="223" t="str">
        <f t="shared" ca="1" si="251"/>
        <v>-1.03089190828427+1.0827796321928i</v>
      </c>
      <c r="CC197" s="223" t="str">
        <f t="shared" ca="1" si="252"/>
        <v>1.49324091482554-0.0733582220922654i</v>
      </c>
      <c r="CD197" s="223" t="str">
        <f t="shared" ca="1" si="253"/>
        <v>-1.13205884512908-0.976520675471127i</v>
      </c>
      <c r="CE197" s="223" t="str">
        <f t="shared" ca="1" si="254"/>
        <v>0.146539717802022+1.48784272339655i</v>
      </c>
      <c r="CF197" s="223" t="str">
        <f t="shared" ca="1" si="255"/>
        <v>0.919796918818714-1.17861082914979i</v>
      </c>
      <c r="CG197" s="223" t="str">
        <f t="shared" ca="1" si="256"/>
        <v>-1.47886018852727+0.21936818649623i</v>
      </c>
      <c r="CH197" s="223" t="str">
        <f t="shared" ca="1" si="257"/>
        <v>1.22232343644895+0.860857290824208i</v>
      </c>
      <c r="CI197" s="223" t="str">
        <f t="shared" ca="1" si="258"/>
        <v>-0.291668178014827-1.46631494993097i</v>
      </c>
      <c r="CJ197" s="223" t="str">
        <f t="shared" ca="1" si="259"/>
        <v>-0.799843782213915+1.26309135952682i</v>
      </c>
      <c r="CK197" s="223" t="str">
        <f t="shared" ca="1" si="260"/>
        <v>1.45023723018628-0.36326551534543i</v>
      </c>
      <c r="CL197" s="223" t="str">
        <f t="shared" ca="1" si="261"/>
        <v>-1.30081638488587-0.736903379874195i</v>
      </c>
      <c r="CM197" s="223" t="str">
        <f t="shared" ca="1" si="262"/>
        <v>0.433987714231268+1.4306657619283i</v>
      </c>
      <c r="CN197" s="223" t="str">
        <f t="shared" ca="1" si="263"/>
        <v>0.672187712747283-1.33540762963566i</v>
      </c>
      <c r="CO197" s="223" t="str">
        <f t="shared" ca="1" si="264"/>
        <v>-1.4076476945383+0.503664398700729i</v>
      </c>
      <c r="CP197" s="223" t="str">
        <f t="shared" ca="1" si="265"/>
        <v>1.36678176043777+0.605852686543677i</v>
      </c>
      <c r="CQ197" s="223" t="str">
        <f t="shared" ca="1" si="266"/>
        <v>-0.57212771151789-1.3812384805568i</v>
      </c>
      <c r="CR197" s="223" t="str">
        <f t="shared" ca="1" si="267"/>
        <v>-0.538058108151721+1.39486319426306i</v>
      </c>
      <c r="CS197" s="223" t="str">
        <f t="shared" ca="1" si="268"/>
        <v>1.35150174209345-0.639212718565538i</v>
      </c>
      <c r="CT197" s="223" t="str">
        <f t="shared" ca="1" si="269"/>
        <v>-1.41958428047778-0.468967300648943i</v>
      </c>
      <c r="CU197" s="223" t="str">
        <f t="shared" ca="1" si="270"/>
        <v>0.704757806185779+1.3185091175558i</v>
      </c>
      <c r="CV197" s="223" t="str">
        <f t="shared" ca="1" si="271"/>
        <v>0.398746709842222-1.44088546381993i</v>
      </c>
      <c r="CW197" s="223" t="str">
        <f t="shared" ca="1" si="272"/>
        <v>-1.28234008906622+0.768605070521391i</v>
      </c>
      <c r="CX197" s="223" t="str">
        <f t="shared" ca="1" si="273"/>
        <v>1.45871542787309+0.327565503285361i</v>
      </c>
      <c r="CY197" s="223" t="str">
        <f t="shared" ca="1" si="274"/>
        <v>-0.830600697920266-1.24308179098237i</v>
      </c>
      <c r="CZ197" s="223" t="str">
        <f t="shared" ca="1" si="275"/>
        <v>-0.255595162739781+1.47303121869212i</v>
      </c>
      <c r="DA197" s="223" t="str">
        <f t="shared" ca="1" si="276"/>
        <v>1.20082879998291-0.890595335485859i</v>
      </c>
      <c r="DB197" s="223" t="str">
        <f t="shared" ca="1" si="277"/>
        <v>-1.48379834828303-0.183009071059669i</v>
      </c>
      <c r="DC197" s="223" t="str">
        <f t="shared" ca="1" si="278"/>
        <v>0.948444450881298+1.15568290722414i</v>
      </c>
      <c r="DD197" s="223" t="str">
        <f t="shared" ca="1" si="279"/>
        <v>0.109982094497631-1.49099087768755i</v>
      </c>
      <c r="DE197" s="223" t="str">
        <f t="shared" ca="1" si="280"/>
        <v>-1.107752873116+1.00400868052064i</v>
      </c>
      <c r="DF197" s="223" t="str">
        <f t="shared" ca="1" si="281"/>
        <v>1.49459147947234+0.0366901614366971i</v>
      </c>
      <c r="DG197" s="223" t="str">
        <f t="shared" ca="1" si="282"/>
        <v>-1.05715416530785-1.05715416530884i</v>
      </c>
      <c r="DH197" s="223" t="str">
        <f t="shared" ca="1" si="283"/>
        <v>0.0366901614368164+1.49459147947234i</v>
      </c>
      <c r="DI197" s="223" t="str">
        <f t="shared" ca="1" si="284"/>
        <v>1.00400868052166-1.10775287311508i</v>
      </c>
      <c r="DJ197" s="223" t="str">
        <f t="shared" ca="1" si="285"/>
        <v>-1.49099087768753+0.109982094497792i</v>
      </c>
      <c r="DK197" s="223" t="str">
        <f t="shared" ca="1" si="286"/>
        <v>1.15568290722421+0.948444450881205i</v>
      </c>
      <c r="DL197" s="223" t="str">
        <f t="shared" ca="1" si="287"/>
        <v>-0.183009071059787-1.48379834828301i</v>
      </c>
      <c r="DM197" s="223" t="str">
        <f t="shared" ca="1" si="288"/>
        <v>-0.89059533548573+1.20082879998301i</v>
      </c>
      <c r="DN197" s="223" t="str">
        <f t="shared" ca="1" si="289"/>
        <v>1.4730312186921-0.255595162739899i</v>
      </c>
      <c r="DO197" s="223" t="str">
        <f t="shared" ca="1" si="290"/>
        <v>-1.24308179098243-0.830600697920166i</v>
      </c>
      <c r="DP197" s="223" t="str">
        <f t="shared" ca="1" si="291"/>
        <v>0.32756550328552+1.45871542787305i</v>
      </c>
      <c r="DQ197" s="223" t="str">
        <f t="shared" ca="1" si="292"/>
        <v>0.768605070521288-1.28234008906629i</v>
      </c>
      <c r="DR197" s="223" t="str">
        <f t="shared" ca="1" si="293"/>
        <v>-1.4408854638199+0.398746709842337i</v>
      </c>
      <c r="DS197" s="223" t="str">
        <f t="shared" ca="1" si="294"/>
        <v>1.31850911755587+0.704757806185637i</v>
      </c>
      <c r="DT197" s="223" t="str">
        <f t="shared" ca="1" si="295"/>
        <v>-0.468967300649057-1.41958428047774i</v>
      </c>
      <c r="DU197" s="223" t="str">
        <f t="shared" ca="1" si="296"/>
        <v>-0.63921271856543+1.3515017420935i</v>
      </c>
      <c r="DV197" s="223" t="str">
        <f t="shared" ca="1" si="297"/>
        <v>1.39486319426302-0.538058108151833i</v>
      </c>
      <c r="DW197" s="223" t="str">
        <f t="shared" ca="1" si="298"/>
        <v>-1.38123848055685-0.572127711517779i</v>
      </c>
      <c r="DX197" s="223" t="str">
        <f t="shared" ca="1" si="299"/>
        <v>0.605852686543747+1.36678176043774i</v>
      </c>
      <c r="DY197" s="223" t="str">
        <f t="shared" ca="1" si="300"/>
        <v>0.503664398700616-1.40764769453834i</v>
      </c>
      <c r="DZ197" s="223" t="str">
        <f t="shared" ca="1" si="301"/>
        <v>-1.33540762963559+0.672187712747428i</v>
      </c>
      <c r="EA197" s="223" t="str">
        <f t="shared" ca="1" si="302"/>
        <v>1.43066576192832+0.433987714231195i</v>
      </c>
      <c r="EB197" s="223" t="str">
        <f t="shared" ca="1" si="303"/>
        <v>-0.736903379874336-1.30081638488579i</v>
      </c>
      <c r="EC197" s="223" t="str">
        <f t="shared" ca="1" si="304"/>
        <v>-0.363265515345273+1.45023723018632i</v>
      </c>
      <c r="ED197" s="223" t="str">
        <f t="shared" ca="1" si="305"/>
        <v>1.26309135952675-0.799843782214017i</v>
      </c>
      <c r="EE197" s="223" t="str">
        <f t="shared" ca="1" si="306"/>
        <v>-1.46631494993101-0.291668178014668i</v>
      </c>
      <c r="EF197" s="223" t="str">
        <f t="shared" ca="1" si="307"/>
        <v>0.860857290824306+1.22232343644888i</v>
      </c>
      <c r="EG197" s="223" t="str">
        <f t="shared" ca="1" si="308"/>
        <v>0.219368186496112-1.47886018852729i</v>
      </c>
      <c r="EH197" s="223" t="str">
        <f t="shared" ca="1" si="309"/>
        <v>-1.17861082914972+0.919796918818808i</v>
      </c>
      <c r="EI197" s="223" t="str">
        <f t="shared" ca="1" si="310"/>
        <v>1.48784272339656+0.146539717801903i</v>
      </c>
      <c r="EJ197" s="223" t="str">
        <f t="shared" ca="1" si="311"/>
        <v>-0.976520675471186-1.13205884512903i</v>
      </c>
      <c r="EK197" s="223" t="str">
        <f t="shared" ca="1" si="312"/>
        <v>-0.0733582220921463+1.49324091482555i</v>
      </c>
      <c r="EL197" s="223" t="str">
        <f t="shared" ca="1" si="313"/>
        <v>1.08277963219372-1.03089190828331i</v>
      </c>
      <c r="EM197" s="223" t="str">
        <f t="shared" ca="1" si="314"/>
        <v>-1.49504175809827+5.12819323872655E-14i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-0.0172333567530469-0.0468622339008009i</v>
      </c>
      <c r="G198" s="229" t="str">
        <f t="shared" si="321"/>
        <v>-0.100874934923494+1.70896134418228i</v>
      </c>
      <c r="H198" s="229" t="str">
        <f t="shared" si="319"/>
        <v>0.00208306017705972-0.00873522735833226i</v>
      </c>
      <c r="I198" s="229" t="str">
        <f t="shared" si="317"/>
        <v>-0.00201105923349138+0.00956782811574023i</v>
      </c>
      <c r="J198" s="255" t="str">
        <f ca="1">IMPRODUCT(1/N_FFT2,DI100)</f>
        <v>0.0054841978718898+1.01742353065485E-06i</v>
      </c>
      <c r="K198" s="254" t="str">
        <f t="shared" ca="1" si="318"/>
        <v>-0.00001103878130202+0.0000524698164919643i</v>
      </c>
      <c r="N198" s="246">
        <f t="shared" ca="1" si="185"/>
        <v>8.495157473474011</v>
      </c>
      <c r="O198" s="223">
        <f t="shared" ca="1" si="186"/>
        <v>1.4951574734740112</v>
      </c>
      <c r="P198" s="223" t="str">
        <f t="shared" ca="1" si="187"/>
        <v>-1.10783861255345-1.00408639021791i</v>
      </c>
      <c r="Q198" s="223" t="str">
        <f t="shared" ca="1" si="188"/>
        <v>0.146551059892293+1.48795788157113i</v>
      </c>
      <c r="R198" s="223" t="str">
        <f t="shared" ca="1" si="189"/>
        <v>0.890664267055127-1.2009217434439i</v>
      </c>
      <c r="S198" s="223" t="str">
        <f t="shared" ca="1" si="190"/>
        <v>-1.46642844186819+0.291690752964864i</v>
      </c>
      <c r="T198" s="223" t="str">
        <f t="shared" ca="1" si="191"/>
        <v>1.28243934145436+0.768664560114028i</v>
      </c>
      <c r="U198" s="223" t="str">
        <f t="shared" ca="1" si="192"/>
        <v>-0.434021304631984-1.43077649463875i</v>
      </c>
      <c r="V198" s="223" t="str">
        <f t="shared" ca="1" si="193"/>
        <v>-0.639262193264164+1.35160634755401i</v>
      </c>
      <c r="W198" s="223" t="str">
        <f t="shared" ca="1" si="194"/>
        <v>1.38134538762392-0.572171993875372i</v>
      </c>
      <c r="X198" s="223" t="str">
        <f t="shared" ca="1" si="195"/>
        <v>-1.40775664566351-0.503703382036898i</v>
      </c>
      <c r="Y198" s="223" t="str">
        <f t="shared" ca="1" si="196"/>
        <v>0.704812354036712+1.31861116940606i</v>
      </c>
      <c r="Z198" s="223" t="str">
        <f t="shared" ca="1" si="197"/>
        <v>0.363293631888482-1.45034947771717i</v>
      </c>
      <c r="AA198" s="223" t="str">
        <f t="shared" ca="1" si="198"/>
        <v>-1.24317800480071+0.830664985938926i</v>
      </c>
      <c r="AB198" s="223" t="str">
        <f t="shared" ca="1" si="199"/>
        <v>1.47897465145878+0.219385165468335i</v>
      </c>
      <c r="AC198" s="223" t="str">
        <f t="shared" ca="1" si="200"/>
        <v>-0.948517859938999-1.15577235641883i</v>
      </c>
      <c r="AD198" s="223" t="str">
        <f t="shared" ca="1" si="201"/>
        <v>-0.073363899976598+1.49335649081705i</v>
      </c>
      <c r="AE198" s="223" t="str">
        <f t="shared" ca="1" si="202"/>
        <v>1.05723598843519-1.05723598843525i</v>
      </c>
      <c r="AF198" s="223" t="str">
        <f t="shared" ca="1" si="203"/>
        <v>-1.49335649081704+0.0733638999767022i</v>
      </c>
      <c r="AG198" s="223" t="str">
        <f t="shared" ca="1" si="204"/>
        <v>1.15577235641879+0.948517859939041i</v>
      </c>
      <c r="AH198" s="223" t="str">
        <f t="shared" ca="1" si="205"/>
        <v>-0.219385165468292-1.47897465145879i</v>
      </c>
      <c r="AI198" s="223" t="str">
        <f t="shared" ca="1" si="206"/>
        <v>-0.830664985938968+1.24317800480068i</v>
      </c>
      <c r="AJ198" s="223" t="str">
        <f t="shared" ca="1" si="207"/>
        <v>1.45034947771718-0.363293631888428i</v>
      </c>
      <c r="AK198" s="223" t="str">
        <f t="shared" ca="1" si="208"/>
        <v>-1.31861116940611-0.704812354036624i</v>
      </c>
      <c r="AL198" s="223" t="str">
        <f t="shared" ca="1" si="209"/>
        <v>0.503703382036987+1.40775664566348i</v>
      </c>
      <c r="AM198" s="223" t="str">
        <f t="shared" ca="1" si="210"/>
        <v>0.57217199387528-1.38134538762395i</v>
      </c>
      <c r="AN198" s="223" t="str">
        <f t="shared" ca="1" si="211"/>
        <v>-1.35160634755403+0.639262193264114i</v>
      </c>
      <c r="AO198" s="223" t="str">
        <f t="shared" ca="1" si="212"/>
        <v>1.43077649463873+0.434021304632029i</v>
      </c>
      <c r="AP198" s="223" t="str">
        <f t="shared" ca="1" si="213"/>
        <v>-0.768664560113983-1.28243934145439i</v>
      </c>
      <c r="AQ198" s="223" t="str">
        <f t="shared" ca="1" si="214"/>
        <v>-0.291690752964861+1.46642844186819i</v>
      </c>
      <c r="AR198" s="223" t="str">
        <f t="shared" ca="1" si="215"/>
        <v>-0.291690752964861+1.46642844186819i</v>
      </c>
      <c r="AS198" s="223" t="str">
        <f t="shared" ca="1" si="216"/>
        <v>-1.48795788157113-0.146551059892234i</v>
      </c>
      <c r="AT198" s="223" t="str">
        <f t="shared" ca="1" si="217"/>
        <v>1.00408639021786+1.10783861255349i</v>
      </c>
      <c r="AU198" s="223" t="str">
        <f t="shared" ca="1" si="218"/>
        <v>5.49506160534891E-14-1.49515747347401i</v>
      </c>
      <c r="AV198" s="223" t="str">
        <f t="shared" ca="1" si="219"/>
        <v>-1.00408639021794+1.10783861255342i</v>
      </c>
      <c r="AW198" s="223" t="str">
        <f t="shared" ca="1" si="220"/>
        <v>1.48795788157113-0.146551059892293i</v>
      </c>
      <c r="AX198" s="223" t="str">
        <f t="shared" ca="1" si="221"/>
        <v>-1.20092174344391-0.890664267055118i</v>
      </c>
      <c r="AY198" s="223" t="str">
        <f t="shared" ca="1" si="222"/>
        <v>0.291690752964898+1.46642844186819i</v>
      </c>
      <c r="AZ198" s="223" t="str">
        <f t="shared" ca="1" si="223"/>
        <v>0.76866456011395-1.28243934145441i</v>
      </c>
      <c r="BA198" s="223" t="str">
        <f t="shared" ca="1" si="224"/>
        <v>-1.43077649463876+0.434021304631943i</v>
      </c>
      <c r="BB198" s="223" t="str">
        <f t="shared" ca="1" si="225"/>
        <v>1.35160634755399+0.639262193264204i</v>
      </c>
      <c r="BC198" s="223" t="str">
        <f t="shared" ca="1" si="226"/>
        <v>-0.572171993875327-1.38134538762394i</v>
      </c>
      <c r="BD198" s="223" t="str">
        <f t="shared" ca="1" si="227"/>
        <v>-0.503703382036951+1.40775664566349i</v>
      </c>
      <c r="BE198" s="223" t="str">
        <f t="shared" ca="1" si="228"/>
        <v>1.31861116940594-0.70481235403694i</v>
      </c>
      <c r="BF198" s="223" t="str">
        <f t="shared" ca="1" si="229"/>
        <v>-1.45034947771701-0.363293631889123i</v>
      </c>
      <c r="BG198" s="223" t="str">
        <f t="shared" ca="1" si="230"/>
        <v>0.830664985938761+1.24317800480082i</v>
      </c>
      <c r="BH198" s="223" t="str">
        <f t="shared" ca="1" si="231"/>
        <v>0.219385165468096-1.47897465145881i</v>
      </c>
      <c r="BI198" s="223" t="str">
        <f t="shared" ca="1" si="232"/>
        <v>-1.15577235641839+0.948517859939531i</v>
      </c>
      <c r="BJ198" s="223" t="str">
        <f t="shared" ca="1" si="233"/>
        <v>1.49335649081703+0.0733638999769606i</v>
      </c>
      <c r="BK198" s="223" t="str">
        <f t="shared" ca="1" si="234"/>
        <v>-1.05723598843533-1.05723598843511i</v>
      </c>
      <c r="BL198" s="223" t="str">
        <f t="shared" ca="1" si="235"/>
        <v>0.0733638999772415+1.49335649081702i</v>
      </c>
      <c r="BM198" s="223" t="str">
        <f t="shared" ca="1" si="236"/>
        <v>0.948517859939313-1.15577235641857i</v>
      </c>
      <c r="BN198" s="223" t="str">
        <f t="shared" ca="1" si="237"/>
        <v>-1.47897465145877+0.219385165468374i</v>
      </c>
      <c r="BO198" s="223" t="str">
        <f t="shared" ca="1" si="238"/>
        <v>1.24317800480099+0.830664985938509i</v>
      </c>
      <c r="BP198" s="223" t="str">
        <f t="shared" ca="1" si="239"/>
        <v>-0.363293631887952-1.4503494777173i</v>
      </c>
      <c r="BQ198" s="223" t="str">
        <f t="shared" ca="1" si="240"/>
        <v>-0.704812354036674+1.31861116940608i</v>
      </c>
      <c r="BR198" s="223" t="str">
        <f t="shared" ca="1" si="241"/>
        <v>1.40775664566335-0.503703382037356i</v>
      </c>
      <c r="BS198" s="223" t="str">
        <f t="shared" ca="1" si="242"/>
        <v>-1.3813453876237-0.57217199387589i</v>
      </c>
      <c r="BT198" s="223" t="str">
        <f t="shared" ca="1" si="243"/>
        <v>0.639262193264055+1.35160634755406i</v>
      </c>
      <c r="BU198" s="223" t="str">
        <f t="shared" ca="1" si="244"/>
        <v>0.434021304631634-1.43077649463885i</v>
      </c>
      <c r="BV198" s="223" t="str">
        <f t="shared" ca="1" si="245"/>
        <v>-1.28243934145471+0.768664560113443i</v>
      </c>
      <c r="BW198" s="223" t="str">
        <f t="shared" ca="1" si="246"/>
        <v>1.46642844186816+0.29169075296504i</v>
      </c>
      <c r="BX198" s="223" t="str">
        <f t="shared" ca="1" si="247"/>
        <v>-0.890664267055362-1.20092174344373i</v>
      </c>
      <c r="BY198" s="223" t="str">
        <f t="shared" ca="1" si="248"/>
        <v>-0.146551059893028+1.48795788157105i</v>
      </c>
      <c r="BZ198" s="223" t="str">
        <f t="shared" ca="1" si="249"/>
        <v>1.10783861255363-1.00408639021771i</v>
      </c>
      <c r="CA198" s="223" t="str">
        <f t="shared" ca="1" si="250"/>
        <v>-1.49515747347401+1.87563286739449E-13i</v>
      </c>
      <c r="CB198" s="223" t="str">
        <f t="shared" ca="1" si="251"/>
        <v>1.10783861255388+1.00408639021743i</v>
      </c>
      <c r="CC198" s="223" t="str">
        <f t="shared" ca="1" si="252"/>
        <v>-0.146551059891922-1.48795788157116i</v>
      </c>
      <c r="CD198" s="223" t="str">
        <f t="shared" ca="1" si="253"/>
        <v>-0.890664267055026+1.20092174344398i</v>
      </c>
      <c r="CE198" s="223" t="str">
        <f t="shared" ca="1" si="254"/>
        <v>1.46642844186808-0.29169075296545i</v>
      </c>
      <c r="CF198" s="223" t="str">
        <f t="shared" ca="1" si="255"/>
        <v>-1.28243934145416-0.768664560114361i</v>
      </c>
      <c r="CG198" s="223" t="str">
        <f t="shared" ca="1" si="256"/>
        <v>0.434021304632033+1.43077649463873i</v>
      </c>
      <c r="CH198" s="223" t="str">
        <f t="shared" ca="1" si="257"/>
        <v>0.639262193263717-1.35160634755422i</v>
      </c>
      <c r="CI198" s="223" t="str">
        <f t="shared" ca="1" si="258"/>
        <v>-1.38134538762413+0.572171993874863i</v>
      </c>
      <c r="CJ198" s="223" t="str">
        <f t="shared" ca="1" si="259"/>
        <v>1.40775664566347+0.503703382037003i</v>
      </c>
      <c r="CK198" s="223" t="str">
        <f t="shared" ca="1" si="260"/>
        <v>-0.704812354037004-1.3186111694059i</v>
      </c>
      <c r="CL198" s="223" t="str">
        <f t="shared" ca="1" si="261"/>
        <v>-0.363293631889032+1.45034947771703i</v>
      </c>
      <c r="CM198" s="223" t="str">
        <f t="shared" ca="1" si="262"/>
        <v>1.24317800480076-0.830664985938857i</v>
      </c>
      <c r="CN198" s="223" t="str">
        <f t="shared" ca="1" si="263"/>
        <v>-1.47897465145883-0.219385165467983i</v>
      </c>
      <c r="CO198" s="223" t="str">
        <f t="shared" ca="1" si="264"/>
        <v>0.94851785993847+1.15577235641926i</v>
      </c>
      <c r="CP198" s="223" t="str">
        <f t="shared" ca="1" si="265"/>
        <v>0.0733638999768456-1.49335649081704i</v>
      </c>
      <c r="CQ198" s="223" t="str">
        <f t="shared" ca="1" si="266"/>
        <v>-1.05723598843505+1.05723598843539i</v>
      </c>
      <c r="CR198" s="223" t="str">
        <f t="shared" ca="1" si="267"/>
        <v>1.49335649081701-0.0733638999773353i</v>
      </c>
      <c r="CS198" s="223" t="str">
        <f t="shared" ca="1" si="268"/>
        <v>-1.15577235641863-0.948517859939241i</v>
      </c>
      <c r="CT198" s="223" t="str">
        <f t="shared" ca="1" si="269"/>
        <v>0.219385165468467+1.47897465145876i</v>
      </c>
      <c r="CU198" s="223" t="str">
        <f t="shared" ca="1" si="270"/>
        <v>0.830664985938413-1.24317800480105i</v>
      </c>
      <c r="CV198" s="223" t="str">
        <f t="shared" ca="1" si="271"/>
        <v>-1.45034947771728+0.363293631888023i</v>
      </c>
      <c r="CW198" s="223" t="str">
        <f t="shared" ca="1" si="272"/>
        <v>1.31861116940614+0.704812354036572i</v>
      </c>
      <c r="CX198" s="223" t="str">
        <f t="shared" ca="1" si="273"/>
        <v>-0.503703382037463-1.40775664566331i</v>
      </c>
      <c r="CY198" s="223" t="str">
        <f t="shared" ca="1" si="274"/>
        <v>-0.572171993875784+1.38134538762375i</v>
      </c>
      <c r="CZ198" s="223" t="str">
        <f t="shared" ca="1" si="275"/>
        <v>1.35160634755401-0.639262193264159i</v>
      </c>
      <c r="DA198" s="223" t="str">
        <f t="shared" ca="1" si="276"/>
        <v>-1.43077649463887-0.434021304631564i</v>
      </c>
      <c r="DB198" s="223" t="str">
        <f t="shared" ca="1" si="277"/>
        <v>0.768664560113506+1.28243934145467i</v>
      </c>
      <c r="DC198" s="223" t="str">
        <f t="shared" ca="1" si="278"/>
        <v>0.291690752964968-1.46642844186817i</v>
      </c>
      <c r="DD198" s="223" t="str">
        <f t="shared" ca="1" si="279"/>
        <v>-1.20092174344368+0.89066426705542i</v>
      </c>
      <c r="DE198" s="223" t="str">
        <f t="shared" ca="1" si="280"/>
        <v>1.48795788157106+0.146551059892956i</v>
      </c>
      <c r="DF198" s="223" t="str">
        <f t="shared" ca="1" si="281"/>
        <v>-1.0040863902178-1.10783861255355i</v>
      </c>
      <c r="DG198" s="223" t="str">
        <f t="shared" ca="1" si="282"/>
        <v>3.02592395741061E-13+1.49515747347401i</v>
      </c>
      <c r="DH198" s="223" t="str">
        <f t="shared" ca="1" si="283"/>
        <v>1.00408639021845-1.10783861255296i</v>
      </c>
      <c r="DI198" s="223" t="str">
        <f t="shared" ca="1" si="284"/>
        <v>-1.48795788157115+0.146551059892036i</v>
      </c>
      <c r="DJ198" s="223" t="str">
        <f t="shared" ca="1" si="285"/>
        <v>1.20092174344402+0.890664267054967i</v>
      </c>
      <c r="DK198" s="223" t="str">
        <f t="shared" ca="1" si="286"/>
        <v>-0.29169075296552-1.46642844186806i</v>
      </c>
      <c r="DL198" s="223" t="str">
        <f t="shared" ca="1" si="287"/>
        <v>-0.768664560114299+1.2824393414542i</v>
      </c>
      <c r="DM198" s="223" t="str">
        <f t="shared" ca="1" si="288"/>
        <v>1.43077649463871-0.434021304632102i</v>
      </c>
      <c r="DN198" s="223" t="str">
        <f t="shared" ca="1" si="289"/>
        <v>-1.35160634755427-0.639262193263612i</v>
      </c>
      <c r="DO198" s="223" t="str">
        <f t="shared" ca="1" si="290"/>
        <v>0.572171993874969+1.38134538762408i</v>
      </c>
      <c r="DP198" s="223" t="str">
        <f t="shared" ca="1" si="291"/>
        <v>0.503703382036894-1.40775664566351i</v>
      </c>
      <c r="DQ198" s="223" t="str">
        <f t="shared" ca="1" si="292"/>
        <v>-1.31861116940585+0.704812354037106i</v>
      </c>
      <c r="DR198" s="223" t="str">
        <f t="shared" ca="1" si="293"/>
        <v>1.45034947771705+0.363293631888962i</v>
      </c>
      <c r="DS198" s="223" t="str">
        <f t="shared" ca="1" si="294"/>
        <v>-0.830664985938917-1.24317800480072i</v>
      </c>
      <c r="DT198" s="223" t="str">
        <f t="shared" ca="1" si="295"/>
        <v>-0.219385165467869+1.47897465145885i</v>
      </c>
      <c r="DU198" s="223" t="str">
        <f t="shared" ca="1" si="296"/>
        <v>1.15577235641919-0.948517859938559i</v>
      </c>
      <c r="DV198" s="223" t="str">
        <f t="shared" ca="1" si="297"/>
        <v>-1.49335649081704-0.0733638999767732i</v>
      </c>
      <c r="DW198" s="223" t="str">
        <f t="shared" ca="1" si="298"/>
        <v>1.05723598843547+1.05723598843496i</v>
      </c>
      <c r="DX198" s="223" t="str">
        <f t="shared" ca="1" si="299"/>
        <v>-0.0733638999759645-1.49335649081708i</v>
      </c>
      <c r="DY198" s="223" t="str">
        <f t="shared" ca="1" si="300"/>
        <v>-0.948517859939184+1.15577235641868i</v>
      </c>
      <c r="DZ198" s="223" t="str">
        <f t="shared" ca="1" si="301"/>
        <v>1.47897465145874-0.219385165468581i</v>
      </c>
      <c r="EA198" s="223" t="str">
        <f t="shared" ca="1" si="302"/>
        <v>-1.24317800480111-0.830664985938317i</v>
      </c>
      <c r="EB198" s="223" t="str">
        <f t="shared" ca="1" si="303"/>
        <v>0.363293631888175+1.45034947771725i</v>
      </c>
      <c r="EC198" s="223" t="str">
        <f t="shared" ca="1" si="304"/>
        <v>0.704812354036508-1.31861116940617i</v>
      </c>
      <c r="ED198" s="223" t="str">
        <f t="shared" ca="1" si="305"/>
        <v>-1.40775664566327+0.503703382037573i</v>
      </c>
      <c r="EE198" s="223" t="str">
        <f t="shared" ca="1" si="306"/>
        <v>1.38134538762379+0.572171993875678i</v>
      </c>
      <c r="EF198" s="223" t="str">
        <f t="shared" ca="1" si="307"/>
        <v>-0.639262193264225-1.35160634755398i</v>
      </c>
      <c r="EG198" s="223" t="str">
        <f t="shared" ca="1" si="308"/>
        <v>-0.434021304631454+1.43077649463891i</v>
      </c>
      <c r="EH198" s="223" t="str">
        <f t="shared" ca="1" si="309"/>
        <v>1.28243934145462-0.768664560113605i</v>
      </c>
      <c r="EI198" s="223" t="str">
        <f t="shared" ca="1" si="310"/>
        <v>-1.46642844186819-0.291690752964897i</v>
      </c>
      <c r="EJ198" s="223" t="str">
        <f t="shared" ca="1" si="311"/>
        <v>0.890664267055513+1.20092174344362i</v>
      </c>
      <c r="EK198" s="223" t="str">
        <f t="shared" ca="1" si="312"/>
        <v>0.146551059892842-1.48795788157107i</v>
      </c>
      <c r="EL198" s="223" t="str">
        <f t="shared" ca="1" si="313"/>
        <v>-1.10783861255348+1.00408639021788i</v>
      </c>
      <c r="EM198" s="223" t="str">
        <f t="shared" ca="1" si="314"/>
        <v>1.49515747347401-3.75126573478899E-13i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-0.0171339881688276-0.0462224765968533i</v>
      </c>
      <c r="G199" s="229" t="str">
        <f t="shared" si="321"/>
        <v>-0.0951082878983204+1.68909163271349i</v>
      </c>
      <c r="H199" s="229" t="str">
        <f t="shared" si="319"/>
        <v>0.00208121306872178-0.0086469051634212i</v>
      </c>
      <c r="I199" s="229" t="str">
        <f t="shared" si="317"/>
        <v>-0.00200944023506451+0.0094493754178556i</v>
      </c>
      <c r="J199" s="255" t="str">
        <f ca="1">IMPRODUCT(1/N_FFT2,DJ100)</f>
        <v>0.00940883526266246+0.000179935745391479i</v>
      </c>
      <c r="K199" s="254" t="str">
        <f t="shared" ca="1" si="318"/>
        <v>-0.0000206067725511835+0.0000885460465151396i</v>
      </c>
      <c r="N199" s="246">
        <f t="shared" ca="1" si="185"/>
        <v>8.4952651901649183</v>
      </c>
      <c r="O199" s="223">
        <f t="shared" ca="1" si="186"/>
        <v>1.4952651901649181</v>
      </c>
      <c r="P199" s="223" t="str">
        <f t="shared" ca="1" si="187"/>
        <v>-1.13222802986608-0.976666615229835i</v>
      </c>
      <c r="Q199" s="223" t="str">
        <f t="shared" ca="1" si="188"/>
        <v>0.219400970789483+1.47908120227916i</v>
      </c>
      <c r="R199" s="223" t="str">
        <f t="shared" ca="1" si="189"/>
        <v>0.799963317838256-1.26328012690461i</v>
      </c>
      <c r="S199" s="223" t="str">
        <f t="shared" ca="1" si="190"/>
        <v>-1.4308795730851+0.434052573136851i</v>
      </c>
      <c r="T199" s="223" t="str">
        <f t="shared" ca="1" si="191"/>
        <v>1.36698602421268+0.605943230448323i</v>
      </c>
      <c r="U199" s="223" t="str">
        <f t="shared" ca="1" si="192"/>
        <v>-0.639308248083964-1.3517037222893i</v>
      </c>
      <c r="V199" s="223" t="str">
        <f t="shared" ca="1" si="193"/>
        <v>-0.398806302025097+1.44110080229802i</v>
      </c>
      <c r="W199" s="223" t="str">
        <f t="shared" ca="1" si="194"/>
        <v>1.24326756795595-0.830724830125966i</v>
      </c>
      <c r="X199" s="223" t="str">
        <f t="shared" ca="1" si="195"/>
        <v>-1.48402010003653-0.183036421529976i</v>
      </c>
      <c r="Y199" s="223" t="str">
        <f t="shared" ca="1" si="196"/>
        <v>1.00415872832633+1.10791842535675i</v>
      </c>
      <c r="Z199" s="223" t="str">
        <f t="shared" ca="1" si="197"/>
        <v>-0.0366956447341715-1.49481484424542i</v>
      </c>
      <c r="AA199" s="223" t="str">
        <f t="shared" ca="1" si="198"/>
        <v>-0.948586194684264+1.15585562254693i</v>
      </c>
      <c r="AB199" s="223" t="str">
        <f t="shared" ca="1" si="199"/>
        <v>1.47325136131195-0.255633361108088i</v>
      </c>
      <c r="AC199" s="223" t="str">
        <f t="shared" ca="1" si="200"/>
        <v>-1.28253173314197-0.768719937560353i</v>
      </c>
      <c r="AD199" s="223" t="str">
        <f t="shared" ca="1" si="201"/>
        <v>0.469037387208764+1.41979643552141i</v>
      </c>
      <c r="AE199" s="223" t="str">
        <f t="shared" ca="1" si="202"/>
        <v>0.572213215268338-1.38144490486997i</v>
      </c>
      <c r="AF199" s="223" t="str">
        <f t="shared" ca="1" si="203"/>
        <v>-1.33560720458707+0.672288170336232i</v>
      </c>
      <c r="AG199" s="223" t="str">
        <f t="shared" ca="1" si="204"/>
        <v>1.45045396627385+0.363319804909369i</v>
      </c>
      <c r="AH199" s="223" t="str">
        <f t="shared" ca="1" si="205"/>
        <v>-0.860985944838975-1.22250611111301i</v>
      </c>
      <c r="AI199" s="223" t="str">
        <f t="shared" ca="1" si="206"/>
        <v>-0.146561617974323+1.48806507957672i</v>
      </c>
      <c r="AJ199" s="223" t="str">
        <f t="shared" ca="1" si="207"/>
        <v>1.08294145221578-1.03104597375272i</v>
      </c>
      <c r="AK199" s="223" t="str">
        <f t="shared" ca="1" si="208"/>
        <v>-1.49346407775849+0.0733691853840937i</v>
      </c>
      <c r="AL199" s="223" t="str">
        <f t="shared" ca="1" si="209"/>
        <v>1.17878697102095+0.919934381284982i</v>
      </c>
      <c r="AM199" s="223" t="str">
        <f t="shared" ca="1" si="210"/>
        <v>-0.291711767448727-1.4665340888131i</v>
      </c>
      <c r="AN199" s="223" t="str">
        <f t="shared" ca="1" si="211"/>
        <v>-0.737013509136405+1.30101079022019i</v>
      </c>
      <c r="AO199" s="223" t="str">
        <f t="shared" ca="1" si="212"/>
        <v>1.40785806567451-0.503739670697227i</v>
      </c>
      <c r="AP199" s="223" t="str">
        <f t="shared" ca="1" si="213"/>
        <v>-1.39507165477212-0.538138520243912i</v>
      </c>
      <c r="AQ199" s="223" t="str">
        <f t="shared" ca="1" si="214"/>
        <v>0.704863131333309+1.3187061670463i</v>
      </c>
      <c r="AR199" s="223" t="str">
        <f t="shared" ca="1" si="215"/>
        <v>0.704863131333309+1.3187061670463i</v>
      </c>
      <c r="AS199" s="223" t="str">
        <f t="shared" ca="1" si="216"/>
        <v>-1.20100826230127+0.890728433813026i</v>
      </c>
      <c r="AT199" s="223" t="str">
        <f t="shared" ca="1" si="217"/>
        <v>1.49121370435532+0.109998531180293i</v>
      </c>
      <c r="AU199" s="223" t="str">
        <f t="shared" ca="1" si="218"/>
        <v>-1.05731215563782-1.05731215563779i</v>
      </c>
      <c r="AV199" s="223" t="str">
        <f t="shared" ca="1" si="219"/>
        <v>0.109998531180197+1.49121370435532i</v>
      </c>
      <c r="AW199" s="223" t="str">
        <f t="shared" ca="1" si="220"/>
        <v>0.890728433812984-1.2010082623013i</v>
      </c>
      <c r="AX199" s="223" t="str">
        <f t="shared" ca="1" si="221"/>
        <v>-1.45893343101639+0.327614457528451i</v>
      </c>
      <c r="AY199" s="223" t="str">
        <f t="shared" ca="1" si="222"/>
        <v>1.31870616704632+0.704863131333264i</v>
      </c>
      <c r="AZ199" s="223" t="str">
        <f t="shared" ca="1" si="223"/>
        <v>-0.53813852024396-1.3950716547721i</v>
      </c>
      <c r="BA199" s="223" t="str">
        <f t="shared" ca="1" si="224"/>
        <v>-0.503739670697167+1.40785806567453i</v>
      </c>
      <c r="BB199" s="223" t="str">
        <f t="shared" ca="1" si="225"/>
        <v>1.30101079022017-0.73701350913645i</v>
      </c>
      <c r="BC199" s="223" t="str">
        <f t="shared" ca="1" si="226"/>
        <v>-1.46653408881308-0.291711767448823i</v>
      </c>
      <c r="BD199" s="223" t="str">
        <f t="shared" ca="1" si="227"/>
        <v>0.919934381285023+1.17878697102092i</v>
      </c>
      <c r="BE199" s="223" t="str">
        <f t="shared" ca="1" si="228"/>
        <v>0.0733691853840525-1.49346407775849i</v>
      </c>
      <c r="BF199" s="223" t="str">
        <f t="shared" ca="1" si="229"/>
        <v>-1.03104597375248+1.08294145221602i</v>
      </c>
      <c r="BG199" s="223" t="str">
        <f t="shared" ca="1" si="230"/>
        <v>1.48806507957667-0.146561617974829i</v>
      </c>
      <c r="BH199" s="223" t="str">
        <f t="shared" ca="1" si="231"/>
        <v>-1.22250611111348-0.860985944838316i</v>
      </c>
      <c r="BI199" s="223" t="str">
        <f t="shared" ca="1" si="232"/>
        <v>0.363319804908843+1.45045396627398i</v>
      </c>
      <c r="BJ199" s="223" t="str">
        <f t="shared" ca="1" si="233"/>
        <v>0.672288170336585-1.33560720458689i</v>
      </c>
      <c r="BK199" s="223" t="str">
        <f t="shared" ca="1" si="234"/>
        <v>-1.38144490487001+0.572213215268248i</v>
      </c>
      <c r="BL199" s="223" t="str">
        <f t="shared" ca="1" si="235"/>
        <v>1.41979643552143+0.469037387208715i</v>
      </c>
      <c r="BM199" s="223" t="str">
        <f t="shared" ca="1" si="236"/>
        <v>-0.768719937560653-1.28253173314179i</v>
      </c>
      <c r="BN199" s="223" t="str">
        <f t="shared" ca="1" si="237"/>
        <v>-0.255633361107606+1.47325136131203i</v>
      </c>
      <c r="BO199" s="223" t="str">
        <f t="shared" ca="1" si="238"/>
        <v>1.15585562254642-0.948586194684887i</v>
      </c>
      <c r="BP199" s="223" t="str">
        <f t="shared" ca="1" si="239"/>
        <v>-1.49481484424541-0.036695644734709i</v>
      </c>
      <c r="BQ199" s="223" t="str">
        <f t="shared" ca="1" si="240"/>
        <v>1.10791842535657+1.00415872832652i</v>
      </c>
      <c r="BR199" s="223" t="str">
        <f t="shared" ca="1" si="241"/>
        <v>-0.183036421529881-1.48402010003654i</v>
      </c>
      <c r="BS199" s="223" t="str">
        <f t="shared" ca="1" si="242"/>
        <v>-0.830724830125906+1.24326756795599i</v>
      </c>
      <c r="BT199" s="223" t="str">
        <f t="shared" ca="1" si="243"/>
        <v>1.44110080229793-0.398806302025433i</v>
      </c>
      <c r="BU199" s="223" t="str">
        <f t="shared" ca="1" si="244"/>
        <v>-1.35170372228952-0.639308248083499i</v>
      </c>
      <c r="BV199" s="223" t="str">
        <f t="shared" ca="1" si="245"/>
        <v>0.605943230447684+1.36698602421296i</v>
      </c>
      <c r="BW199" s="223" t="str">
        <f t="shared" ca="1" si="246"/>
        <v>0.434052573137332-1.43087957308496i</v>
      </c>
      <c r="BX199" s="223" t="str">
        <f t="shared" ca="1" si="247"/>
        <v>-1.26328012690478+0.799963317837998i</v>
      </c>
      <c r="BY199" s="223" t="str">
        <f t="shared" ca="1" si="248"/>
        <v>1.47908120227915+0.219400970789559i</v>
      </c>
      <c r="BZ199" s="223" t="str">
        <f t="shared" ca="1" si="249"/>
        <v>-0.976666615229928-1.132228029866i</v>
      </c>
      <c r="CA199" s="223" t="str">
        <f t="shared" ca="1" si="250"/>
        <v>3.49508800785811E-13+1.49526519016492i</v>
      </c>
      <c r="CB199" s="223" t="str">
        <f t="shared" ca="1" si="251"/>
        <v>0.976666615229398-1.13222802986646i</v>
      </c>
      <c r="CC199" s="223" t="str">
        <f t="shared" ca="1" si="252"/>
        <v>-1.47908120227926+0.219400970788778i</v>
      </c>
      <c r="CD199" s="223" t="str">
        <f t="shared" ca="1" si="253"/>
        <v>1.26328012690435+0.799963317838665i</v>
      </c>
      <c r="CE199" s="223" t="str">
        <f t="shared" ca="1" si="254"/>
        <v>-0.434052573136578-1.43087957308519i</v>
      </c>
      <c r="CF199" s="223" t="str">
        <f t="shared" ca="1" si="255"/>
        <v>-0.605943230448405+1.36698602421264i</v>
      </c>
      <c r="CG199" s="223" t="str">
        <f t="shared" ca="1" si="256"/>
        <v>1.35170372228922-0.639308248084131i</v>
      </c>
      <c r="CH199" s="223" t="str">
        <f t="shared" ca="1" si="257"/>
        <v>-1.44110080229811-0.39880630202476i</v>
      </c>
      <c r="CI199" s="223" t="str">
        <f t="shared" ca="1" si="258"/>
        <v>0.830724830126523+1.24326756795558i</v>
      </c>
      <c r="CJ199" s="223" t="str">
        <f t="shared" ca="1" si="259"/>
        <v>0.183036421530663-1.48402010003644i</v>
      </c>
      <c r="CK199" s="223" t="str">
        <f t="shared" ca="1" si="260"/>
        <v>-1.1079184253571+1.00415872832594i</v>
      </c>
      <c r="CL199" s="223" t="str">
        <f t="shared" ca="1" si="261"/>
        <v>1.49481484424543-0.0366956447339209i</v>
      </c>
      <c r="CM199" s="223" t="str">
        <f t="shared" ca="1" si="262"/>
        <v>-1.15585562254688-0.948586194684331i</v>
      </c>
      <c r="CN199" s="223" t="str">
        <f t="shared" ca="1" si="263"/>
        <v>0.255633361108275+1.47325136131192i</v>
      </c>
      <c r="CO199" s="223" t="str">
        <f t="shared" ca="1" si="264"/>
        <v>0.768719937560054-1.28253173314215i</v>
      </c>
      <c r="CP199" s="223" t="str">
        <f t="shared" ca="1" si="265"/>
        <v>-1.41979643552122+0.469037387209358i</v>
      </c>
      <c r="CQ199" s="223" t="str">
        <f t="shared" ca="1" si="266"/>
        <v>1.38144490486971+0.572213215268976i</v>
      </c>
      <c r="CR199" s="223" t="str">
        <f t="shared" ca="1" si="267"/>
        <v>-0.672288170335861-1.33560720458726i</v>
      </c>
      <c r="CS199" s="223" t="str">
        <f t="shared" ca="1" si="268"/>
        <v>-0.363319804909607+1.45045396627379i</v>
      </c>
      <c r="CT199" s="223" t="str">
        <f t="shared" ca="1" si="269"/>
        <v>1.22250611111306-0.860985944838905i</v>
      </c>
      <c r="CU199" s="223" t="str">
        <f t="shared" ca="1" si="270"/>
        <v>-1.48806507957674-0.146561617974134i</v>
      </c>
      <c r="CV199" s="223" t="str">
        <f t="shared" ca="1" si="271"/>
        <v>1.03104597375298+1.08294145221553i</v>
      </c>
      <c r="CW199" s="223" t="str">
        <f t="shared" ca="1" si="272"/>
        <v>-0.0733691853847294-1.49346407775845i</v>
      </c>
      <c r="CX199" s="223" t="str">
        <f t="shared" ca="1" si="273"/>
        <v>-0.919934381285527+1.17878697102052i</v>
      </c>
      <c r="CY199" s="223" t="str">
        <f t="shared" ca="1" si="274"/>
        <v>1.46653408881318-0.29171176744832i</v>
      </c>
      <c r="CZ199" s="223" t="str">
        <f t="shared" ca="1" si="275"/>
        <v>-1.30101079022007-0.737013509136619i</v>
      </c>
      <c r="DA199" s="223" t="str">
        <f t="shared" ca="1" si="276"/>
        <v>0.503739670697146+1.40785806567454i</v>
      </c>
      <c r="DB199" s="223" t="str">
        <f t="shared" ca="1" si="277"/>
        <v>0.538138520243726-1.39507165477219i</v>
      </c>
      <c r="DC199" s="223" t="str">
        <f t="shared" ca="1" si="278"/>
        <v>-1.31870616704613+0.704863131333617i</v>
      </c>
      <c r="DD199" s="223" t="str">
        <f t="shared" ca="1" si="279"/>
        <v>1.45893343101651+0.327614457527935i</v>
      </c>
      <c r="DE199" s="223" t="str">
        <f t="shared" ca="1" si="280"/>
        <v>-0.890728433812471-1.20100826230168i</v>
      </c>
      <c r="DF199" s="223" t="str">
        <f t="shared" ca="1" si="281"/>
        <v>-0.109998531180707+1.49121370435529i</v>
      </c>
      <c r="DG199" s="223" t="str">
        <f t="shared" ca="1" si="282"/>
        <v>1.05731215563796-1.05731215563765i</v>
      </c>
      <c r="DH199" s="223" t="str">
        <f t="shared" ca="1" si="283"/>
        <v>-1.49121370435532+0.10999853118027i</v>
      </c>
      <c r="DI199" s="223" t="str">
        <f t="shared" ca="1" si="284"/>
        <v>1.20100826230142+0.890728433812823i</v>
      </c>
      <c r="DJ199" s="223" t="str">
        <f t="shared" ca="1" si="285"/>
        <v>-0.327614457528958-1.45893343101628i</v>
      </c>
      <c r="DK199" s="223" t="str">
        <f t="shared" ca="1" si="286"/>
        <v>-0.704863131332693+1.31870616704662i</v>
      </c>
      <c r="DL199" s="223" t="str">
        <f t="shared" ca="1" si="287"/>
        <v>1.39507165477235-0.538138520243316i</v>
      </c>
      <c r="DM199" s="223" t="str">
        <f t="shared" ca="1" si="288"/>
        <v>-1.40785806567439-0.503739670697559i</v>
      </c>
      <c r="DN199" s="223" t="str">
        <f t="shared" ca="1" si="289"/>
        <v>0.737013509136237+1.30101079022029i</v>
      </c>
      <c r="DO199" s="223" t="str">
        <f t="shared" ca="1" si="290"/>
        <v>0.291711767448793-1.46653408881309i</v>
      </c>
      <c r="DP199" s="223" t="str">
        <f t="shared" ca="1" si="291"/>
        <v>-1.17878697102079+0.919934381285181i</v>
      </c>
      <c r="DQ199" s="223" t="str">
        <f t="shared" ca="1" si="292"/>
        <v>1.4934640777585+0.0733691853837246i</v>
      </c>
      <c r="DR199" s="223" t="str">
        <f t="shared" ca="1" si="293"/>
        <v>-1.08294145221629-1.03104597375219i</v>
      </c>
      <c r="DS199" s="223" t="str">
        <f t="shared" ca="1" si="294"/>
        <v>0.146561617973654+1.48806507957679i</v>
      </c>
      <c r="DT199" s="223" t="str">
        <f t="shared" ca="1" si="295"/>
        <v>0.860985944839228-1.22250611111284i</v>
      </c>
      <c r="DU199" s="223" t="str">
        <f t="shared" ca="1" si="296"/>
        <v>-1.4504539662739+0.363319804909181i</v>
      </c>
      <c r="DV199" s="223" t="str">
        <f t="shared" ca="1" si="297"/>
        <v>1.33560720458704+0.672288170336292i</v>
      </c>
      <c r="DW199" s="223" t="str">
        <f t="shared" ca="1" si="298"/>
        <v>-0.57221321526861-1.38144490486986i</v>
      </c>
      <c r="DX199" s="223" t="str">
        <f t="shared" ca="1" si="299"/>
        <v>-0.469037387208362+1.41979643552154i</v>
      </c>
      <c r="DY199" s="223" t="str">
        <f t="shared" ca="1" si="300"/>
        <v>1.28253173314161-0.768719937560953i</v>
      </c>
      <c r="DZ199" s="223" t="str">
        <f t="shared" ca="1" si="301"/>
        <v>-1.47325136131184-0.255633361108707i</v>
      </c>
      <c r="EA199" s="223" t="str">
        <f t="shared" ca="1" si="302"/>
        <v>0.948586194683992+1.15585562254716i</v>
      </c>
      <c r="EB199" s="223" t="str">
        <f t="shared" ca="1" si="303"/>
        <v>0.0366956447344021-1.49481484424542i</v>
      </c>
      <c r="EC199" s="223" t="str">
        <f t="shared" ca="1" si="304"/>
        <v>-1.00415872832623+1.10791842535684i</v>
      </c>
      <c r="ED199" s="223" t="str">
        <f t="shared" ca="1" si="305"/>
        <v>1.4840201000365-0.183036421530227i</v>
      </c>
      <c r="EE199" s="223" t="str">
        <f t="shared" ca="1" si="306"/>
        <v>-1.24326756795617-0.830724830125651i</v>
      </c>
      <c r="EF199" s="223" t="str">
        <f t="shared" ca="1" si="307"/>
        <v>0.398806302025811+1.44110080229782i</v>
      </c>
      <c r="EG199" s="223" t="str">
        <f t="shared" ca="1" si="308"/>
        <v>0.639308248084566-1.35170372228901i</v>
      </c>
      <c r="EH199" s="223" t="str">
        <f t="shared" ca="1" si="309"/>
        <v>-1.3669860242128+0.605943230448042i</v>
      </c>
      <c r="EI199" s="223" t="str">
        <f t="shared" ca="1" si="310"/>
        <v>1.43087957308506+0.434052573136999i</v>
      </c>
      <c r="EJ199" s="223" t="str">
        <f t="shared" ca="1" si="311"/>
        <v>-0.799963317838295-1.26328012690459i</v>
      </c>
      <c r="EK199" s="223" t="str">
        <f t="shared" ca="1" si="312"/>
        <v>-0.219400970789255+1.47908120227919i</v>
      </c>
      <c r="EL199" s="223" t="str">
        <f t="shared" ca="1" si="313"/>
        <v>1.13222802986575-0.976666615230224i</v>
      </c>
      <c r="EM199" s="223" t="str">
        <f t="shared" ca="1" si="314"/>
        <v>-1.49526519016492+6.99017601571622E-13i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-0.0170345173422518-0.0455959260534728i</v>
      </c>
      <c r="G200" s="229" t="str">
        <f t="shared" si="321"/>
        <v>-0.0896045895516573+1.66961609181564i</v>
      </c>
      <c r="H200" s="229" t="str">
        <f t="shared" si="319"/>
        <v>0.00207942308350992-0.0085603490691603i</v>
      </c>
      <c r="I200" s="229" t="str">
        <f t="shared" si="317"/>
        <v>-0.00200801749353587+0.00933408495881104i</v>
      </c>
      <c r="J200" s="255" t="str">
        <f ca="1">IMPRODUCT(1/N_FFT2,DK100)</f>
        <v>0.00620405099418668-9.49596274072309E-07i</v>
      </c>
      <c r="K200" s="254" t="str">
        <f t="shared" ca="1" si="318"/>
        <v>-0.0000124489793148167+0.0000579110458744647i</v>
      </c>
      <c r="N200" s="246">
        <f t="shared" ca="1" si="185"/>
        <v>8.4953655383732229</v>
      </c>
      <c r="O200" s="223">
        <f t="shared" ca="1" si="186"/>
        <v>1.4953655383732227</v>
      </c>
      <c r="P200" s="223" t="str">
        <f t="shared" ca="1" si="187"/>
        <v>-1.1559331927609-0.948649854913721i</v>
      </c>
      <c r="Q200" s="223" t="str">
        <f t="shared" ca="1" si="188"/>
        <v>0.291731344413051+1.46663250885871i</v>
      </c>
      <c r="R200" s="223" t="str">
        <f t="shared" ca="1" si="189"/>
        <v>0.704910435151186-1.31879466626507i</v>
      </c>
      <c r="S200" s="223" t="str">
        <f t="shared" ca="1" si="190"/>
        <v>-1.38153761452574+0.572251616865131i</v>
      </c>
      <c r="T200" s="223" t="str">
        <f t="shared" ca="1" si="191"/>
        <v>1.43097560033323+0.434081702684159i</v>
      </c>
      <c r="U200" s="223" t="str">
        <f t="shared" ca="1" si="192"/>
        <v>-0.830780580603548-1.24335100444173i</v>
      </c>
      <c r="V200" s="223" t="str">
        <f t="shared" ca="1" si="193"/>
        <v>-0.146571453818689+1.48816494458098i</v>
      </c>
      <c r="W200" s="223" t="str">
        <f t="shared" ca="1" si="194"/>
        <v>1.05738311253638-1.05738311253637i</v>
      </c>
      <c r="X200" s="223" t="str">
        <f t="shared" ca="1" si="195"/>
        <v>-1.48816494458098+0.146571453818668i</v>
      </c>
      <c r="Y200" s="223" t="str">
        <f t="shared" ca="1" si="196"/>
        <v>1.2433510044418+0.830780580603445i</v>
      </c>
      <c r="Z200" s="223" t="str">
        <f t="shared" ca="1" si="197"/>
        <v>-0.434081702684137-1.43097560033324i</v>
      </c>
      <c r="AA200" s="223" t="str">
        <f t="shared" ca="1" si="198"/>
        <v>-0.572251616865152+1.38153761452573i</v>
      </c>
      <c r="AB200" s="223" t="str">
        <f t="shared" ca="1" si="199"/>
        <v>1.3187946662651-0.704910435151138i</v>
      </c>
      <c r="AC200" s="223" t="str">
        <f t="shared" ca="1" si="200"/>
        <v>-1.46663250885872-0.291731344412997i</v>
      </c>
      <c r="AD200" s="223" t="str">
        <f t="shared" ca="1" si="201"/>
        <v>0.948649854913741+1.15593319276089i</v>
      </c>
      <c r="AE200" s="223" t="str">
        <f t="shared" ca="1" si="202"/>
        <v>2.08841755840259E-14-1.49536553837322i</v>
      </c>
      <c r="AF200" s="223" t="str">
        <f t="shared" ca="1" si="203"/>
        <v>-0.948649854913774+1.15593319276086i</v>
      </c>
      <c r="AG200" s="223" t="str">
        <f t="shared" ca="1" si="204"/>
        <v>1.4666325088587-0.291731344413102i</v>
      </c>
      <c r="AH200" s="223" t="str">
        <f t="shared" ca="1" si="205"/>
        <v>-1.31879466626508-0.70491043515118i</v>
      </c>
      <c r="AI200" s="223" t="str">
        <f t="shared" ca="1" si="206"/>
        <v>0.572251616865109+1.38153761452575i</v>
      </c>
      <c r="AJ200" s="223" t="str">
        <f t="shared" ca="1" si="207"/>
        <v>0.434081702684182-1.43097560033323i</v>
      </c>
      <c r="AK200" s="223" t="str">
        <f t="shared" ca="1" si="208"/>
        <v>-1.24335100444175+0.830780580603528i</v>
      </c>
      <c r="AL200" s="223" t="str">
        <f t="shared" ca="1" si="209"/>
        <v>1.48816494458098+0.146571453818715i</v>
      </c>
      <c r="AM200" s="223" t="str">
        <f t="shared" ca="1" si="210"/>
        <v>-1.05738311253635-1.0573831125364i</v>
      </c>
      <c r="AN200" s="223" t="str">
        <f t="shared" ca="1" si="211"/>
        <v>0.146571453818642+1.48816494458099i</v>
      </c>
      <c r="AO200" s="223" t="str">
        <f t="shared" ca="1" si="212"/>
        <v>0.830780580603465-1.24335100444179i</v>
      </c>
      <c r="AP200" s="223" t="str">
        <f t="shared" ca="1" si="213"/>
        <v>-1.43097560033325+0.434081702684122i</v>
      </c>
      <c r="AQ200" s="223" t="str">
        <f t="shared" ca="1" si="214"/>
        <v>1.38153761452573+0.572251616865167i</v>
      </c>
      <c r="AR200" s="223" t="str">
        <f t="shared" ca="1" si="215"/>
        <v>1.38153761452573+0.572251616865167i</v>
      </c>
      <c r="AS200" s="223" t="str">
        <f t="shared" ca="1" si="216"/>
        <v>-0.291731344413017+1.46663250885872i</v>
      </c>
      <c r="AT200" s="223" t="str">
        <f t="shared" ca="1" si="217"/>
        <v>1.1559331927609-0.948649854913724i</v>
      </c>
      <c r="AU200" s="223" t="str">
        <f t="shared" ca="1" si="218"/>
        <v>-1.49536553837322-4.17683511680519E-14i</v>
      </c>
      <c r="AV200" s="223" t="str">
        <f t="shared" ca="1" si="219"/>
        <v>1.15593319276094+0.948649854913673i</v>
      </c>
      <c r="AW200" s="223" t="str">
        <f t="shared" ca="1" si="220"/>
        <v>-0.291731344413081-1.4666325088587i</v>
      </c>
      <c r="AX200" s="223" t="str">
        <f t="shared" ca="1" si="221"/>
        <v>-0.704910435151198+1.31879466626507i</v>
      </c>
      <c r="AY200" s="223" t="str">
        <f t="shared" ca="1" si="222"/>
        <v>1.38153761452576-0.572251616865089i</v>
      </c>
      <c r="AZ200" s="223" t="str">
        <f t="shared" ca="1" si="223"/>
        <v>-1.43097560033326-0.434081702684059i</v>
      </c>
      <c r="BA200" s="223" t="str">
        <f t="shared" ca="1" si="224"/>
        <v>0.830780580603512+1.24335100444176i</v>
      </c>
      <c r="BB200" s="223" t="str">
        <f t="shared" ca="1" si="225"/>
        <v>0.146571453818735-1.48816494458098i</v>
      </c>
      <c r="BC200" s="223" t="str">
        <f t="shared" ca="1" si="226"/>
        <v>-1.05738311253642+1.05738311253634i</v>
      </c>
      <c r="BD200" s="223" t="str">
        <f t="shared" ca="1" si="227"/>
        <v>1.48816494458099-0.146571453818621i</v>
      </c>
      <c r="BE200" s="223" t="str">
        <f t="shared" ca="1" si="228"/>
        <v>-1.2433510044417-0.830780580603608i</v>
      </c>
      <c r="BF200" s="223" t="str">
        <f t="shared" ca="1" si="229"/>
        <v>0.434081702683948+1.4309756003333i</v>
      </c>
      <c r="BG200" s="223" t="str">
        <f t="shared" ca="1" si="230"/>
        <v>0.572251616865333-1.38153761452566i</v>
      </c>
      <c r="BH200" s="223" t="str">
        <f t="shared" ca="1" si="231"/>
        <v>-1.31879466626519+0.704910435150965i</v>
      </c>
      <c r="BI200" s="223" t="str">
        <f t="shared" ca="1" si="232"/>
        <v>1.46663250885865+0.29173134441334i</v>
      </c>
      <c r="BJ200" s="223" t="str">
        <f t="shared" ca="1" si="233"/>
        <v>-0.94864985491347-1.15593319276111i</v>
      </c>
      <c r="BK200" s="223" t="str">
        <f t="shared" ca="1" si="234"/>
        <v>-3.70783651725233E-13+1.49536553837322i</v>
      </c>
      <c r="BL200" s="223" t="str">
        <f t="shared" ca="1" si="235"/>
        <v>0.948649854914043-1.15593319276064i</v>
      </c>
      <c r="BM200" s="223" t="str">
        <f t="shared" ca="1" si="236"/>
        <v>-1.4666325088588+0.291731344412613i</v>
      </c>
      <c r="BN200" s="223" t="str">
        <f t="shared" ca="1" si="237"/>
        <v>1.31879466626484+0.70491043515162i</v>
      </c>
      <c r="BO200" s="223" t="str">
        <f t="shared" ca="1" si="238"/>
        <v>-0.572251616864648-1.38153761452594i</v>
      </c>
      <c r="BP200" s="223" t="str">
        <f t="shared" ca="1" si="239"/>
        <v>-0.434081702684638+1.43097560033309i</v>
      </c>
      <c r="BQ200" s="223" t="str">
        <f t="shared" ca="1" si="240"/>
        <v>1.24335100444209-0.830780580603008i</v>
      </c>
      <c r="BR200" s="223" t="str">
        <f t="shared" ca="1" si="241"/>
        <v>-1.48816494458092-0.146571453819338i</v>
      </c>
      <c r="BS200" s="223" t="str">
        <f t="shared" ca="1" si="242"/>
        <v>1.05738311253591+1.05738311253685i</v>
      </c>
      <c r="BT200" s="223" t="str">
        <f t="shared" ca="1" si="243"/>
        <v>-0.146571453818018-1.48816494458105i</v>
      </c>
      <c r="BU200" s="223" t="str">
        <f t="shared" ca="1" si="244"/>
        <v>-0.83078058060411+1.24335100444136i</v>
      </c>
      <c r="BV200" s="223" t="str">
        <f t="shared" ca="1" si="245"/>
        <v>1.43097560033304-0.434081702684793i</v>
      </c>
      <c r="BW200" s="223" t="str">
        <f t="shared" ca="1" si="246"/>
        <v>-1.381537614526-0.572251616864518i</v>
      </c>
      <c r="BX200" s="223" t="str">
        <f t="shared" ca="1" si="247"/>
        <v>0.704910435151744+1.31879466626478i</v>
      </c>
      <c r="BY200" s="223" t="str">
        <f t="shared" ca="1" si="248"/>
        <v>0.291731344412474-1.46663250885882i</v>
      </c>
      <c r="BZ200" s="223" t="str">
        <f t="shared" ca="1" si="249"/>
        <v>-1.15593319276055+0.948649854914152i</v>
      </c>
      <c r="CA200" s="223" t="str">
        <f t="shared" ca="1" si="250"/>
        <v>1.49536553837322-5.11475125198264E-13i</v>
      </c>
      <c r="CB200" s="223" t="str">
        <f t="shared" ca="1" si="251"/>
        <v>-1.1559331927612-0.948649854913361i</v>
      </c>
      <c r="CC200" s="223" t="str">
        <f t="shared" ca="1" si="252"/>
        <v>0.291731344413477+1.46663250885862i</v>
      </c>
      <c r="CD200" s="223" t="str">
        <f t="shared" ca="1" si="253"/>
        <v>0.704910435150841-1.31879466626526i</v>
      </c>
      <c r="CE200" s="223" t="str">
        <f t="shared" ca="1" si="254"/>
        <v>-1.38153761452561+0.572251616865463i</v>
      </c>
      <c r="CF200" s="223" t="str">
        <f t="shared" ca="1" si="255"/>
        <v>1.43097560033334+0.434081702683814i</v>
      </c>
      <c r="CG200" s="223" t="str">
        <f t="shared" ca="1" si="256"/>
        <v>-0.830780580603724-1.24335100444162i</v>
      </c>
      <c r="CH200" s="223" t="str">
        <f t="shared" ca="1" si="257"/>
        <v>-0.146571453818481+1.488164944581i</v>
      </c>
      <c r="CI200" s="223" t="str">
        <f t="shared" ca="1" si="258"/>
        <v>1.05738311253624-1.05738311253652i</v>
      </c>
      <c r="CJ200" s="223" t="str">
        <f t="shared" ca="1" si="259"/>
        <v>-1.48816494458096+0.146571453818875i</v>
      </c>
      <c r="CK200" s="223" t="str">
        <f t="shared" ca="1" si="260"/>
        <v>1.24335100444184+0.830780580603395i</v>
      </c>
      <c r="CL200" s="223" t="str">
        <f t="shared" ca="1" si="261"/>
        <v>-0.434081702684194-1.43097560033322i</v>
      </c>
      <c r="CM200" s="223" t="str">
        <f t="shared" ca="1" si="262"/>
        <v>-0.572251616865097+1.38153761452576i</v>
      </c>
      <c r="CN200" s="223" t="str">
        <f t="shared" ca="1" si="263"/>
        <v>1.31879466626507-0.70491043515119i</v>
      </c>
      <c r="CO200" s="223" t="str">
        <f t="shared" ca="1" si="264"/>
        <v>-1.4666325088587-0.291731344413089i</v>
      </c>
      <c r="CP200" s="223" t="str">
        <f t="shared" ca="1" si="265"/>
        <v>0.948649854913667+1.15593319276095i</v>
      </c>
      <c r="CQ200" s="223" t="str">
        <f t="shared" ca="1" si="266"/>
        <v>1.150460891261E-13-1.49536553837322i</v>
      </c>
      <c r="CR200" s="223" t="str">
        <f t="shared" ca="1" si="267"/>
        <v>-0.948649854913845+1.1559331927608i</v>
      </c>
      <c r="CS200" s="223" t="str">
        <f t="shared" ca="1" si="268"/>
        <v>1.46663250885875-0.291731344412863i</v>
      </c>
      <c r="CT200" s="223" t="str">
        <f t="shared" ca="1" si="269"/>
        <v>-1.31879466626496-0.704910435151394i</v>
      </c>
      <c r="CU200" s="223" t="str">
        <f t="shared" ca="1" si="270"/>
        <v>0.572251616864884+1.38153761452585i</v>
      </c>
      <c r="CV200" s="223" t="str">
        <f t="shared" ca="1" si="271"/>
        <v>0.434081702684413-1.43097560033316i</v>
      </c>
      <c r="CW200" s="223" t="str">
        <f t="shared" ca="1" si="272"/>
        <v>-1.24335100444196+0.830780580603204i</v>
      </c>
      <c r="CX200" s="223" t="str">
        <f t="shared" ca="1" si="273"/>
        <v>1.48816494458094+0.146571453819104i</v>
      </c>
      <c r="CY200" s="223" t="str">
        <f t="shared" ca="1" si="274"/>
        <v>-1.05738311253608-1.05738311253668i</v>
      </c>
      <c r="CZ200" s="223" t="str">
        <f t="shared" ca="1" si="275"/>
        <v>0.146571453818252+1.48816494458102i</v>
      </c>
      <c r="DA200" s="223" t="str">
        <f t="shared" ca="1" si="276"/>
        <v>0.830780580603916-1.24335100444149i</v>
      </c>
      <c r="DB200" s="223" t="str">
        <f t="shared" ca="1" si="277"/>
        <v>-1.43097560033341+0.434081702683594i</v>
      </c>
      <c r="DC200" s="223" t="str">
        <f t="shared" ca="1" si="278"/>
        <v>1.38153761452552+0.572251616865675i</v>
      </c>
      <c r="DD200" s="223" t="str">
        <f t="shared" ca="1" si="279"/>
        <v>-0.704910435150639-1.31879466626537i</v>
      </c>
      <c r="DE200" s="223" t="str">
        <f t="shared" ca="1" si="280"/>
        <v>-0.291731344413703+1.46663250885858i</v>
      </c>
      <c r="DF200" s="223" t="str">
        <f t="shared" ca="1" si="281"/>
        <v>1.15593319276134-0.948649854913183i</v>
      </c>
      <c r="DG200" s="223" t="str">
        <f t="shared" ca="1" si="282"/>
        <v>-1.49536553837322-7.41567303450464E-13i</v>
      </c>
      <c r="DH200" s="223" t="str">
        <f t="shared" ca="1" si="283"/>
        <v>1.15593319276135+0.94864985491318i</v>
      </c>
      <c r="DI200" s="223" t="str">
        <f t="shared" ca="1" si="284"/>
        <v>-0.291731344413708-1.46663250885858i</v>
      </c>
      <c r="DJ200" s="223" t="str">
        <f t="shared" ca="1" si="285"/>
        <v>-0.704910435150634+1.31879466626537i</v>
      </c>
      <c r="DK200" s="223" t="str">
        <f t="shared" ca="1" si="286"/>
        <v>1.38153761452552-0.57225161686568i</v>
      </c>
      <c r="DL200" s="223" t="str">
        <f t="shared" ca="1" si="287"/>
        <v>-1.43097560033341-0.434081702683589i</v>
      </c>
      <c r="DM200" s="223" t="str">
        <f t="shared" ca="1" si="288"/>
        <v>0.830780580603919+1.24335100444149i</v>
      </c>
      <c r="DN200" s="223" t="str">
        <f t="shared" ca="1" si="289"/>
        <v>0.146571453818248-1.48816494458102i</v>
      </c>
      <c r="DO200" s="223" t="str">
        <f t="shared" ca="1" si="290"/>
        <v>-1.05738311253607+1.05738311253668i</v>
      </c>
      <c r="DP200" s="223" t="str">
        <f t="shared" ca="1" si="291"/>
        <v>1.48816494458094-0.146571453819109i</v>
      </c>
      <c r="DQ200" s="223" t="str">
        <f t="shared" ca="1" si="292"/>
        <v>-1.24335100444197-0.830780580603199i</v>
      </c>
      <c r="DR200" s="223" t="str">
        <f t="shared" ca="1" si="293"/>
        <v>0.434081702684418+1.43097560033316i</v>
      </c>
      <c r="DS200" s="223" t="str">
        <f t="shared" ca="1" si="294"/>
        <v>0.57225161686488-1.38153761452585i</v>
      </c>
      <c r="DT200" s="223" t="str">
        <f t="shared" ca="1" si="295"/>
        <v>-1.31879466626496+0.704910435151397i</v>
      </c>
      <c r="DU200" s="223" t="str">
        <f t="shared" ca="1" si="296"/>
        <v>1.46663250885875+0.29173134441286i</v>
      </c>
      <c r="DV200" s="223" t="str">
        <f t="shared" ca="1" si="297"/>
        <v>-0.94864985491385-1.1559331927608i</v>
      </c>
      <c r="DW200" s="223" t="str">
        <f t="shared" ca="1" si="298"/>
        <v>1.1944105106109E-13+1.49536553837322i</v>
      </c>
      <c r="DX200" s="223" t="str">
        <f t="shared" ca="1" si="299"/>
        <v>0.948649854913664-1.15593319276095i</v>
      </c>
      <c r="DY200" s="223" t="str">
        <f t="shared" ca="1" si="300"/>
        <v>-1.4666325088587+0.291731344413093i</v>
      </c>
      <c r="DZ200" s="223" t="str">
        <f t="shared" ca="1" si="301"/>
        <v>1.31879466626507+0.704910435151186i</v>
      </c>
      <c r="EA200" s="223" t="str">
        <f t="shared" ca="1" si="302"/>
        <v>-0.572251616865101-1.38153761452576i</v>
      </c>
      <c r="EB200" s="223" t="str">
        <f t="shared" ca="1" si="303"/>
        <v>-0.434081702684189+1.43097560033322i</v>
      </c>
      <c r="EC200" s="223" t="str">
        <f t="shared" ca="1" si="304"/>
        <v>1.24335100444183-0.830780580603398i</v>
      </c>
      <c r="ED200" s="223" t="str">
        <f t="shared" ca="1" si="305"/>
        <v>-1.48816494458096-0.146571453818871i</v>
      </c>
      <c r="EE200" s="223" t="str">
        <f t="shared" ca="1" si="306"/>
        <v>1.05738311253624+1.05738311253652i</v>
      </c>
      <c r="EF200" s="223" t="str">
        <f t="shared" ca="1" si="307"/>
        <v>-0.146571453818485-1.488164944581i</v>
      </c>
      <c r="EG200" s="223" t="str">
        <f t="shared" ca="1" si="308"/>
        <v>-0.830780580603721+1.24335100444162i</v>
      </c>
      <c r="EH200" s="223" t="str">
        <f t="shared" ca="1" si="309"/>
        <v>1.43097560033334-0.434081702683818i</v>
      </c>
      <c r="EI200" s="223" t="str">
        <f t="shared" ca="1" si="310"/>
        <v>-1.38153761452561-0.572251616865459i</v>
      </c>
      <c r="EJ200" s="223" t="str">
        <f t="shared" ca="1" si="311"/>
        <v>0.704910435150845+1.31879466626525i</v>
      </c>
      <c r="EK200" s="223" t="str">
        <f t="shared" ca="1" si="312"/>
        <v>0.291731344413473-1.46663250885862i</v>
      </c>
      <c r="EL200" s="223" t="str">
        <f t="shared" ca="1" si="313"/>
        <v>-1.1559331927612+0.948649854913366i</v>
      </c>
      <c r="EM200" s="223" t="str">
        <f t="shared" ca="1" si="314"/>
        <v>1.49536553837322+5.07080163263274E-13i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-0.0169349752910367-0.0449822131731761i</v>
      </c>
      <c r="G201" s="229" t="str">
        <f t="shared" si="321"/>
        <v>-0.0843513841638776+1.65052551653647i</v>
      </c>
      <c r="H201" s="229" t="str">
        <f t="shared" si="319"/>
        <v>0.00207768795322697-0.0084755066560322i</v>
      </c>
      <c r="I201" s="229" t="str">
        <f t="shared" si="317"/>
        <v>-0.00200677154371697+0.0092218260379694i</v>
      </c>
      <c r="J201" s="255" t="str">
        <f ca="1">IMPRODUCT(1/N_FFT2,DL100)</f>
        <v>0.00254899057976518-0.000179936162969797i</v>
      </c>
      <c r="K201" s="254" t="str">
        <f t="shared" ca="1" si="318"/>
        <v>-3.45590176782821E-06+0.0000238674384705507i</v>
      </c>
      <c r="N201" s="246">
        <f t="shared" ca="1" si="185"/>
        <v>8.4954590783128943</v>
      </c>
      <c r="O201" s="223">
        <f t="shared" ca="1" si="186"/>
        <v>1.495459078312894</v>
      </c>
      <c r="P201" s="223" t="str">
        <f t="shared" ca="1" si="187"/>
        <v>-1.17893982204975-0.920053667398676i</v>
      </c>
      <c r="Q201" s="223" t="str">
        <f t="shared" ca="1" si="188"/>
        <v>0.363366915886432+1.45064204383702i</v>
      </c>
      <c r="R201" s="223" t="str">
        <f t="shared" ca="1" si="189"/>
        <v>0.606021801936207-1.36716327864906i</v>
      </c>
      <c r="S201" s="223" t="str">
        <f t="shared" ca="1" si="190"/>
        <v>-1.31887716112694+0.704954529573505i</v>
      </c>
      <c r="T201" s="223" t="str">
        <f t="shared" ca="1" si="191"/>
        <v>1.47344239496927+0.255666508592084i</v>
      </c>
      <c r="U201" s="223" t="str">
        <f t="shared" ca="1" si="192"/>
        <v>-1.00428893564832-1.10806208699821i</v>
      </c>
      <c r="V201" s="223" t="str">
        <f t="shared" ca="1" si="193"/>
        <v>0.110012794477289+1.49140706715496i</v>
      </c>
      <c r="W201" s="223" t="str">
        <f t="shared" ca="1" si="194"/>
        <v>0.830832548609535-1.24342878005917i</v>
      </c>
      <c r="X201" s="223" t="str">
        <f t="shared" ca="1" si="195"/>
        <v>-1.41998053778177+0.469098206380556i</v>
      </c>
      <c r="Y201" s="223" t="str">
        <f t="shared" ca="1" si="196"/>
        <v>1.40804061990959+0.503804989646843i</v>
      </c>
      <c r="Z201" s="223" t="str">
        <f t="shared" ca="1" si="197"/>
        <v>-0.800067047536004-1.26344393399765i</v>
      </c>
      <c r="AA201" s="223" t="str">
        <f t="shared" ca="1" si="198"/>
        <v>-0.146580622336045+1.48825803410028i</v>
      </c>
      <c r="AB201" s="223" t="str">
        <f t="shared" ca="1" si="199"/>
        <v>1.03117966749192-1.08308187514135i</v>
      </c>
      <c r="AC201" s="223" t="str">
        <f t="shared" ca="1" si="200"/>
        <v>-1.47927299188071+0.219429420089361i</v>
      </c>
      <c r="AD201" s="223" t="str">
        <f t="shared" ca="1" si="201"/>
        <v>1.30117948977544+0.737109076254098i</v>
      </c>
      <c r="AE201" s="223" t="str">
        <f t="shared" ca="1" si="202"/>
        <v>-0.572287413050261-1.3816240341615i</v>
      </c>
      <c r="AF201" s="223" t="str">
        <f t="shared" ca="1" si="203"/>
        <v>-0.398858014467758+1.44128766705446i</v>
      </c>
      <c r="AG201" s="223" t="str">
        <f t="shared" ca="1" si="204"/>
        <v>1.20116399472205-0.890843932847846i</v>
      </c>
      <c r="AH201" s="223" t="str">
        <f t="shared" ca="1" si="205"/>
        <v>-1.49500867399791-0.0367004029875844i</v>
      </c>
      <c r="AI201" s="223" t="str">
        <f t="shared" ca="1" si="206"/>
        <v>1.15600550011205+0.948709196023283i</v>
      </c>
      <c r="AJ201" s="223" t="str">
        <f t="shared" ca="1" si="207"/>
        <v>-0.327656938662176-1.45912260809535i</v>
      </c>
      <c r="AK201" s="223" t="str">
        <f t="shared" ca="1" si="208"/>
        <v>-0.639391145949254+1.3518789950991i</v>
      </c>
      <c r="AL201" s="223" t="str">
        <f t="shared" ca="1" si="209"/>
        <v>1.33578039019253-0.6723753446443i</v>
      </c>
      <c r="AM201" s="223" t="str">
        <f t="shared" ca="1" si="210"/>
        <v>-1.46672425145466-0.291749593150022i</v>
      </c>
      <c r="AN201" s="223" t="str">
        <f t="shared" ca="1" si="211"/>
        <v>0.976793257702659+1.13237484368696i</v>
      </c>
      <c r="AO201" s="223" t="str">
        <f t="shared" ca="1" si="212"/>
        <v>-0.0733786990246337-1.49365773235969i</v>
      </c>
      <c r="AP201" s="223" t="str">
        <f t="shared" ca="1" si="213"/>
        <v>-0.861097587222743+1.22266463111829i</v>
      </c>
      <c r="AQ201" s="223" t="str">
        <f t="shared" ca="1" si="214"/>
        <v>1.43106511247452-0.434108855895324i</v>
      </c>
      <c r="AR201" s="223" t="str">
        <f t="shared" ca="1" si="215"/>
        <v>1.43106511247452-0.434108855895324i</v>
      </c>
      <c r="AS201" s="223" t="str">
        <f t="shared" ca="1" si="216"/>
        <v>0.768819615989346+1.28269803655359i</v>
      </c>
      <c r="AT201" s="223" t="str">
        <f t="shared" ca="1" si="217"/>
        <v>0.183060155509047-1.4842125300554i</v>
      </c>
      <c r="AU201" s="223" t="str">
        <f t="shared" ca="1" si="218"/>
        <v>-1.057449255262+1.05744925526206i</v>
      </c>
      <c r="AV201" s="223" t="str">
        <f t="shared" ca="1" si="219"/>
        <v>1.48421253005539-0.183060155509125i</v>
      </c>
      <c r="AW201" s="223" t="str">
        <f t="shared" ca="1" si="220"/>
        <v>-1.28269803655362-0.768819615989297i</v>
      </c>
      <c r="AX201" s="223" t="str">
        <f t="shared" ca="1" si="221"/>
        <v>0.538208299626036+1.39525255101795i</v>
      </c>
      <c r="AY201" s="223" t="str">
        <f t="shared" ca="1" si="222"/>
        <v>0.434108855895269-1.43106511247453i</v>
      </c>
      <c r="AZ201" s="223" t="str">
        <f t="shared" ca="1" si="223"/>
        <v>-1.22266463111826+0.86109758722279i</v>
      </c>
      <c r="BA201" s="223" t="str">
        <f t="shared" ca="1" si="224"/>
        <v>1.49365773235969+0.0733786990247253i</v>
      </c>
      <c r="BB201" s="223" t="str">
        <f t="shared" ca="1" si="225"/>
        <v>-1.1323748436869-0.976793257702729i</v>
      </c>
      <c r="BC201" s="223" t="str">
        <f t="shared" ca="1" si="226"/>
        <v>0.291749593149933+1.46672425145468i</v>
      </c>
      <c r="BD201" s="223" t="str">
        <f t="shared" ca="1" si="227"/>
        <v>0.672375344644372-1.33578039019249i</v>
      </c>
      <c r="BE201" s="223" t="str">
        <f t="shared" ca="1" si="228"/>
        <v>-1.35187899509926+0.639391145948911i</v>
      </c>
      <c r="BF201" s="223" t="str">
        <f t="shared" ca="1" si="229"/>
        <v>1.4591226080952+0.327656938662836i</v>
      </c>
      <c r="BG201" s="223" t="str">
        <f t="shared" ca="1" si="230"/>
        <v>-0.948709196023681-1.15600550011172i</v>
      </c>
      <c r="BH201" s="223" t="str">
        <f t="shared" ca="1" si="231"/>
        <v>0.0367004029878007+1.49500867399791i</v>
      </c>
      <c r="BI201" s="223" t="str">
        <f t="shared" ca="1" si="232"/>
        <v>0.89084393284791-1.201163994722i</v>
      </c>
      <c r="BJ201" s="223" t="str">
        <f t="shared" ca="1" si="233"/>
        <v>-1.44128766705457+0.398858014467372i</v>
      </c>
      <c r="BK201" s="223" t="str">
        <f t="shared" ca="1" si="234"/>
        <v>1.38162403416123+0.572287413050895i</v>
      </c>
      <c r="BL201" s="223" t="str">
        <f t="shared" ca="1" si="235"/>
        <v>-0.737109076254536-1.30117948977519i</v>
      </c>
      <c r="BM201" s="223" t="str">
        <f t="shared" ca="1" si="236"/>
        <v>-0.219429420089157+1.47927299188074i</v>
      </c>
      <c r="BN201" s="223" t="str">
        <f t="shared" ca="1" si="237"/>
        <v>1.08308187514141-1.03117966749185i</v>
      </c>
      <c r="BO201" s="223" t="str">
        <f t="shared" ca="1" si="238"/>
        <v>-1.4882580341003+0.146580622335806i</v>
      </c>
      <c r="BP201" s="223" t="str">
        <f t="shared" ca="1" si="239"/>
        <v>1.26344393399736+0.800067047536472i</v>
      </c>
      <c r="BQ201" s="223" t="str">
        <f t="shared" ca="1" si="240"/>
        <v>-0.503804989647462-1.40804061990937i</v>
      </c>
      <c r="BR201" s="223" t="str">
        <f t="shared" ca="1" si="241"/>
        <v>-0.469098206380235+1.41998053778187i</v>
      </c>
      <c r="BS201" s="223" t="str">
        <f t="shared" ca="1" si="242"/>
        <v>1.24342878005913-0.830832548609592i</v>
      </c>
      <c r="BT201" s="223" t="str">
        <f t="shared" ca="1" si="243"/>
        <v>-1.49140706715494-0.110012794477539i</v>
      </c>
      <c r="BU201" s="223" t="str">
        <f t="shared" ca="1" si="244"/>
        <v>1.10806208699785+1.00428893564871i</v>
      </c>
      <c r="BV201" s="223" t="str">
        <f t="shared" ca="1" si="245"/>
        <v>-0.255666508592718-1.47344239496916i</v>
      </c>
      <c r="BW201" s="223" t="str">
        <f t="shared" ca="1" si="246"/>
        <v>-0.704954529573206+1.3188771611271i</v>
      </c>
      <c r="BX201" s="223" t="str">
        <f t="shared" ca="1" si="247"/>
        <v>1.36716327864904-0.606021801936241i</v>
      </c>
      <c r="BY201" s="223" t="str">
        <f t="shared" ca="1" si="248"/>
        <v>-1.45064204383696-0.363366915886662i</v>
      </c>
      <c r="BZ201" s="223" t="str">
        <f t="shared" ca="1" si="249"/>
        <v>0.92005366739825+1.17893982205008i</v>
      </c>
      <c r="CA201" s="223" t="str">
        <f t="shared" ca="1" si="250"/>
        <v>-6.73460118318877E-13-1.49545907831289i</v>
      </c>
      <c r="CB201" s="223" t="str">
        <f t="shared" ca="1" si="251"/>
        <v>-0.920053667398395+1.17893982204997i</v>
      </c>
      <c r="CC201" s="223" t="str">
        <f t="shared" ca="1" si="252"/>
        <v>1.45064204383699-0.363366915886526i</v>
      </c>
      <c r="CD201" s="223" t="str">
        <f t="shared" ca="1" si="253"/>
        <v>-1.36716327864897-0.606021801936409i</v>
      </c>
      <c r="CE201" s="223" t="str">
        <f t="shared" ca="1" si="254"/>
        <v>0.704954529573045+1.31887716112718i</v>
      </c>
      <c r="CF201" s="223" t="str">
        <f t="shared" ca="1" si="255"/>
        <v>0.255666508591434-1.47344239496939i</v>
      </c>
      <c r="CG201" s="223" t="str">
        <f t="shared" ca="1" si="256"/>
        <v>-1.10806208699798+1.00428893564857i</v>
      </c>
      <c r="CH201" s="223" t="str">
        <f t="shared" ca="1" si="257"/>
        <v>1.49140706715495-0.110012794477356i</v>
      </c>
      <c r="CI201" s="223" t="str">
        <f t="shared" ca="1" si="258"/>
        <v>-1.24342878005903-0.830832548609744i</v>
      </c>
      <c r="CJ201" s="223" t="str">
        <f t="shared" ca="1" si="259"/>
        <v>0.469098206380061+1.41998053778193i</v>
      </c>
      <c r="CK201" s="223" t="str">
        <f t="shared" ca="1" si="260"/>
        <v>0.503804989646233-1.40804061990981i</v>
      </c>
      <c r="CL201" s="223" t="str">
        <f t="shared" ca="1" si="261"/>
        <v>-1.26344393399746+0.800067047536316i</v>
      </c>
      <c r="CM201" s="223" t="str">
        <f t="shared" ca="1" si="262"/>
        <v>1.48825803410029+0.146580622335989i</v>
      </c>
      <c r="CN201" s="223" t="str">
        <f t="shared" ca="1" si="263"/>
        <v>-1.0830818751413-1.03117966749197i</v>
      </c>
      <c r="CO201" s="223" t="str">
        <f t="shared" ca="1" si="264"/>
        <v>0.219429420088976+1.47927299188076i</v>
      </c>
      <c r="CP201" s="223" t="str">
        <f t="shared" ca="1" si="265"/>
        <v>0.737109076254714-1.30117948977509i</v>
      </c>
      <c r="CQ201" s="223" t="str">
        <f t="shared" ca="1" si="266"/>
        <v>-1.3816240341613+0.572287413050727i</v>
      </c>
      <c r="CR201" s="223" t="str">
        <f t="shared" ca="1" si="267"/>
        <v>1.44128766705451+0.39885801446757i</v>
      </c>
      <c r="CS201" s="223" t="str">
        <f t="shared" ca="1" si="268"/>
        <v>-0.89084393284778-1.2011639947221i</v>
      </c>
      <c r="CT201" s="223" t="str">
        <f t="shared" ca="1" si="269"/>
        <v>-0.0367004029879839+1.4950086739979i</v>
      </c>
      <c r="CU201" s="223" t="str">
        <f t="shared" ca="1" si="270"/>
        <v>0.948709196023806-1.15600550011162i</v>
      </c>
      <c r="CV201" s="223" t="str">
        <f t="shared" ca="1" si="271"/>
        <v>-1.45912260809524+0.327656938662656i</v>
      </c>
      <c r="CW201" s="223" t="str">
        <f t="shared" ca="1" si="272"/>
        <v>1.35187899509919+0.639391145949058i</v>
      </c>
      <c r="CX201" s="223" t="str">
        <f t="shared" ca="1" si="273"/>
        <v>-0.672375344644209-1.33578039019258i</v>
      </c>
      <c r="CY201" s="223" t="str">
        <f t="shared" ca="1" si="274"/>
        <v>-0.291749593150384+1.46672425145459i</v>
      </c>
      <c r="CZ201" s="223" t="str">
        <f t="shared" ca="1" si="275"/>
        <v>1.13237484368741-0.976793257702139i</v>
      </c>
      <c r="DA201" s="223" t="str">
        <f t="shared" ca="1" si="276"/>
        <v>-1.49365773235967+0.0733786990251579i</v>
      </c>
      <c r="DB201" s="223" t="str">
        <f t="shared" ca="1" si="277"/>
        <v>1.22266463111841+0.861097587222574i</v>
      </c>
      <c r="DC201" s="223" t="str">
        <f t="shared" ca="1" si="278"/>
        <v>-0.434108855895257-1.43106511247454i</v>
      </c>
      <c r="DD201" s="223" t="str">
        <f t="shared" ca="1" si="279"/>
        <v>-0.538208299626345+1.39525255101783i</v>
      </c>
      <c r="DE201" s="223" t="str">
        <f t="shared" ca="1" si="280"/>
        <v>1.28269803655396-0.768819615988739i</v>
      </c>
      <c r="DF201" s="223" t="str">
        <f t="shared" ca="1" si="281"/>
        <v>-1.48421253005546-0.183060155508548i</v>
      </c>
      <c r="DG201" s="223" t="str">
        <f t="shared" ca="1" si="282"/>
        <v>1.05744925526219+1.05744925526187i</v>
      </c>
      <c r="DH201" s="223" t="str">
        <f t="shared" ca="1" si="283"/>
        <v>-0.183060155509034-1.4842125300554i</v>
      </c>
      <c r="DI201" s="223" t="str">
        <f t="shared" ca="1" si="284"/>
        <v>-0.76881961598963+1.28269803655342i</v>
      </c>
      <c r="DJ201" s="223" t="str">
        <f t="shared" ca="1" si="285"/>
        <v>1.39525255101819-0.538208299625415i</v>
      </c>
      <c r="DK201" s="223" t="str">
        <f t="shared" ca="1" si="286"/>
        <v>-1.43106511247468-0.434108855894787i</v>
      </c>
      <c r="DL201" s="223" t="str">
        <f t="shared" ca="1" si="287"/>
        <v>0.861097587222975+1.22266463111812i</v>
      </c>
      <c r="DM201" s="223" t="str">
        <f t="shared" ca="1" si="288"/>
        <v>0.0733786990246681-1.49365773235969i</v>
      </c>
      <c r="DN201" s="223" t="str">
        <f t="shared" ca="1" si="289"/>
        <v>-0.976793257702894+1.13237484368676i</v>
      </c>
      <c r="DO201" s="223" t="str">
        <f t="shared" ca="1" si="290"/>
        <v>1.46672425145479-0.291749593149405i</v>
      </c>
      <c r="DP201" s="223" t="str">
        <f t="shared" ca="1" si="291"/>
        <v>-1.33578039019278-0.672375344643808i</v>
      </c>
      <c r="DQ201" s="223" t="str">
        <f t="shared" ca="1" si="292"/>
        <v>0.639391145949501+1.35187899509898i</v>
      </c>
      <c r="DR201" s="223" t="str">
        <f t="shared" ca="1" si="293"/>
        <v>0.327656938662178-1.45912260809535i</v>
      </c>
      <c r="DS201" s="223" t="str">
        <f t="shared" ca="1" si="294"/>
        <v>-1.15600550011228+0.948709196023002i</v>
      </c>
      <c r="DT201" s="223" t="str">
        <f t="shared" ca="1" si="295"/>
        <v>1.49500867399793-0.0367004029869444i</v>
      </c>
      <c r="DU201" s="223" t="str">
        <f t="shared" ca="1" si="296"/>
        <v>-1.20116399472237-0.890843932847421i</v>
      </c>
      <c r="DV201" s="223" t="str">
        <f t="shared" ca="1" si="297"/>
        <v>0.398858014468002+1.44128766705439i</v>
      </c>
      <c r="DW201" s="223" t="str">
        <f t="shared" ca="1" si="298"/>
        <v>0.572287413050273-1.38162403416149i</v>
      </c>
      <c r="DX201" s="223" t="str">
        <f t="shared" ca="1" si="299"/>
        <v>-1.30117948977558+0.737109076253847i</v>
      </c>
      <c r="DY201" s="223" t="str">
        <f t="shared" ca="1" si="300"/>
        <v>1.47927299188061+0.219429420090004i</v>
      </c>
      <c r="DZ201" s="223" t="str">
        <f t="shared" ca="1" si="301"/>
        <v>-1.03117966749236-1.08308187514094i</v>
      </c>
      <c r="EA201" s="223" t="str">
        <f t="shared" ca="1" si="302"/>
        <v>0.146580622336434+1.48825803410024i</v>
      </c>
      <c r="EB201" s="223" t="str">
        <f t="shared" ca="1" si="303"/>
        <v>0.800067047535902-1.26344393399772i</v>
      </c>
      <c r="EC201" s="223" t="str">
        <f t="shared" ca="1" si="304"/>
        <v>-1.40804061990965+0.503804989646695i</v>
      </c>
      <c r="ED201" s="223" t="str">
        <f t="shared" ca="1" si="305"/>
        <v>1.4199805377816+0.469098206381048i</v>
      </c>
      <c r="EE201" s="223" t="str">
        <f t="shared" ca="1" si="306"/>
        <v>-0.830832548608878-1.24342878005961i</v>
      </c>
      <c r="EF201" s="223" t="str">
        <f t="shared" ca="1" si="307"/>
        <v>-0.110012794476825+1.49140706715499i</v>
      </c>
      <c r="EG201" s="223" t="str">
        <f t="shared" ca="1" si="308"/>
        <v>1.00428893564824-1.10806208699828i</v>
      </c>
      <c r="EH201" s="223" t="str">
        <f t="shared" ca="1" si="309"/>
        <v>-1.4734423949693+0.255666508591917i</v>
      </c>
      <c r="EI201" s="223" t="str">
        <f t="shared" ca="1" si="310"/>
        <v>1.31887716112671+0.704954529573924i</v>
      </c>
      <c r="EJ201" s="223" t="str">
        <f t="shared" ca="1" si="311"/>
        <v>-0.606021801935458-1.36716327864939i</v>
      </c>
      <c r="EK201" s="223" t="str">
        <f t="shared" ca="1" si="312"/>
        <v>-0.36336691588601+1.45064204383712i</v>
      </c>
      <c r="EL201" s="223" t="str">
        <f t="shared" ca="1" si="313"/>
        <v>1.17893982204969-0.920053667398747i</v>
      </c>
      <c r="EM201" s="223" t="str">
        <f t="shared" ca="1" si="314"/>
        <v>-1.49545907831289-1.83205885361526E-13i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-0.0168353917839567-0.0443809825930647i</v>
      </c>
      <c r="G202" s="229" t="str">
        <f t="shared" si="321"/>
        <v>-0.0793368409205428+1.63181087453556i</v>
      </c>
      <c r="H202" s="229" t="str">
        <f t="shared" si="319"/>
        <v>0.00207600552011783-0.00839232755855473i</v>
      </c>
      <c r="I202" s="229" t="str">
        <f t="shared" si="317"/>
        <v>-0.00200568482740064+0.00911247513768537i</v>
      </c>
      <c r="J202" s="255" t="str">
        <f ca="1">IMPRODUCT(1/N_FFT2,DM100)</f>
        <v>0.00548419691729207+8.81768797622672E-07i</v>
      </c>
      <c r="K202" s="254" t="str">
        <f t="shared" ca="1" si="318"/>
        <v>-0.0000110076056437356+0.0000499728395086961i</v>
      </c>
      <c r="N202" s="246">
        <f t="shared" ca="1" si="185"/>
        <v>8.4955463093224513</v>
      </c>
      <c r="O202" s="223">
        <f t="shared" ca="1" si="186"/>
        <v>1.4955463093224515</v>
      </c>
      <c r="P202" s="223" t="str">
        <f t="shared" ca="1" si="187"/>
        <v>-1.20123405932588-0.890895896299606i</v>
      </c>
      <c r="Q202" s="223" t="str">
        <f t="shared" ca="1" si="188"/>
        <v>0.434134177720765+1.43114858734609i</v>
      </c>
      <c r="R202" s="223" t="str">
        <f t="shared" ca="1" si="189"/>
        <v>0.503834376888915-1.40812275174892i</v>
      </c>
      <c r="S202" s="223" t="str">
        <f t="shared" ca="1" si="190"/>
        <v>-1.24350130999281+0.830881011561924i</v>
      </c>
      <c r="T202" s="223" t="str">
        <f t="shared" ca="1" si="191"/>
        <v>1.49374485829568+0.0733829792474543i</v>
      </c>
      <c r="U202" s="223" t="str">
        <f t="shared" ca="1" si="192"/>
        <v>-1.15607293059432-0.948764534789887i</v>
      </c>
      <c r="V202" s="223" t="str">
        <f t="shared" ca="1" si="193"/>
        <v>0.363388111292881+1.45072666064252i</v>
      </c>
      <c r="W202" s="223" t="str">
        <f t="shared" ca="1" si="194"/>
        <v>0.572320794912503-1.38170462510579i</v>
      </c>
      <c r="X202" s="223" t="str">
        <f t="shared" ca="1" si="195"/>
        <v>-1.28277285708618+0.768864461690721i</v>
      </c>
      <c r="Y202" s="223" t="str">
        <f t="shared" ca="1" si="196"/>
        <v>1.48834484506868+0.146589172470163i</v>
      </c>
      <c r="Z202" s="223" t="str">
        <f t="shared" ca="1" si="197"/>
        <v>-1.10812672091289-1.00434751641394i</v>
      </c>
      <c r="AA202" s="223" t="str">
        <f t="shared" ca="1" si="198"/>
        <v>0.291766611075755+1.46680980634484i</v>
      </c>
      <c r="AB202" s="223" t="str">
        <f t="shared" ca="1" si="199"/>
        <v>0.639428442011631-1.3519578509978i</v>
      </c>
      <c r="AC202" s="223" t="str">
        <f t="shared" ca="1" si="200"/>
        <v>-1.31895409200919+0.704995649986726i</v>
      </c>
      <c r="AD202" s="223" t="str">
        <f t="shared" ca="1" si="201"/>
        <v>1.47935927874629+0.219442219536841i</v>
      </c>
      <c r="AE202" s="223" t="str">
        <f t="shared" ca="1" si="202"/>
        <v>-1.05751093690045-1.05751093690038i</v>
      </c>
      <c r="AF202" s="223" t="str">
        <f t="shared" ca="1" si="203"/>
        <v>0.219442219536803+1.4793592787463i</v>
      </c>
      <c r="AG202" s="223" t="str">
        <f t="shared" ca="1" si="204"/>
        <v>0.704995649986761-1.31895409200918i</v>
      </c>
      <c r="AH202" s="223" t="str">
        <f t="shared" ca="1" si="205"/>
        <v>-1.35195785099776+0.639428442011721i</v>
      </c>
      <c r="AI202" s="223" t="str">
        <f t="shared" ca="1" si="206"/>
        <v>1.46680980634483+0.291766611075792i</v>
      </c>
      <c r="AJ202" s="223" t="str">
        <f t="shared" ca="1" si="207"/>
        <v>-1.00434751641391-1.10812672091292i</v>
      </c>
      <c r="AK202" s="223" t="str">
        <f t="shared" ca="1" si="208"/>
        <v>0.146589172470267+1.48834484506867i</v>
      </c>
      <c r="AL202" s="223" t="str">
        <f t="shared" ca="1" si="209"/>
        <v>0.768864461690753-1.28277285708616i</v>
      </c>
      <c r="AM202" s="223" t="str">
        <f t="shared" ca="1" si="210"/>
        <v>-1.3817046251058+0.572320794912467i</v>
      </c>
      <c r="AN202" s="223" t="str">
        <f t="shared" ca="1" si="211"/>
        <v>1.45072666064255+0.363388111292779i</v>
      </c>
      <c r="AO202" s="223" t="str">
        <f t="shared" ca="1" si="212"/>
        <v>-0.948764534789848-1.15607293059435i</v>
      </c>
      <c r="AP202" s="223" t="str">
        <f t="shared" ca="1" si="213"/>
        <v>0.0733829792474072+1.49374485829568i</v>
      </c>
      <c r="AQ202" s="223" t="str">
        <f t="shared" ca="1" si="214"/>
        <v>0.830881011561835-1.24350130999287i</v>
      </c>
      <c r="AR202" s="223" t="str">
        <f t="shared" ca="1" si="215"/>
        <v>0.830881011561835-1.24350130999287i</v>
      </c>
      <c r="AS202" s="223" t="str">
        <f t="shared" ca="1" si="216"/>
        <v>1.4311485873461+0.434134177720758i</v>
      </c>
      <c r="AT202" s="223" t="str">
        <f t="shared" ca="1" si="217"/>
        <v>-0.890895896299544-1.20123405932592i</v>
      </c>
      <c r="AU202" s="223" t="str">
        <f t="shared" ca="1" si="218"/>
        <v>-4.98348854962628E-14+1.49554630932245i</v>
      </c>
      <c r="AV202" s="223" t="str">
        <f t="shared" ca="1" si="219"/>
        <v>0.890895896299606-1.20123405932588i</v>
      </c>
      <c r="AW202" s="223" t="str">
        <f t="shared" ca="1" si="220"/>
        <v>-1.43114858734608+0.434134177720825i</v>
      </c>
      <c r="AX202" s="223" t="str">
        <f t="shared" ca="1" si="221"/>
        <v>1.40812275174891+0.503834376888952i</v>
      </c>
      <c r="AY202" s="223" t="str">
        <f t="shared" ca="1" si="222"/>
        <v>-0.830881011561894-1.24350130999283i</v>
      </c>
      <c r="AZ202" s="223" t="str">
        <f t="shared" ca="1" si="223"/>
        <v>-0.0733829792473369+1.49374485829568i</v>
      </c>
      <c r="BA202" s="223" t="str">
        <f t="shared" ca="1" si="224"/>
        <v>0.948764534789926-1.15607293059429i</v>
      </c>
      <c r="BB202" s="223" t="str">
        <f t="shared" ca="1" si="225"/>
        <v>-1.45072666064253+0.363388111292838i</v>
      </c>
      <c r="BC202" s="223" t="str">
        <f t="shared" ca="1" si="226"/>
        <v>1.381704625106+0.57232079491199i</v>
      </c>
      <c r="BD202" s="223" t="str">
        <f t="shared" ca="1" si="227"/>
        <v>-0.768864461690686-1.2827728570862i</v>
      </c>
      <c r="BE202" s="223" t="str">
        <f t="shared" ca="1" si="228"/>
        <v>-0.146589172470789+1.48834484506862i</v>
      </c>
      <c r="BF202" s="223" t="str">
        <f t="shared" ca="1" si="229"/>
        <v>1.00434751641363-1.10812672091317i</v>
      </c>
      <c r="BG202" s="223" t="str">
        <f t="shared" ca="1" si="230"/>
        <v>-1.46680980634488+0.291766611075559i</v>
      </c>
      <c r="BH202" s="223" t="str">
        <f t="shared" ca="1" si="231"/>
        <v>1.35195785099746+0.639428442012338i</v>
      </c>
      <c r="BI202" s="223" t="str">
        <f t="shared" ca="1" si="232"/>
        <v>-0.704995649986954-1.31895409200907i</v>
      </c>
      <c r="BJ202" s="223" t="str">
        <f t="shared" ca="1" si="233"/>
        <v>-0.219442219537175+1.47935927874624i</v>
      </c>
      <c r="BK202" s="223" t="str">
        <f t="shared" ca="1" si="234"/>
        <v>1.05751093689998-1.05751093690086i</v>
      </c>
      <c r="BL202" s="223" t="str">
        <f t="shared" ca="1" si="235"/>
        <v>-1.47935927874628+0.219442219536901i</v>
      </c>
      <c r="BM202" s="223" t="str">
        <f t="shared" ca="1" si="236"/>
        <v>1.31895409200894+0.704995649987199i</v>
      </c>
      <c r="BN202" s="223" t="str">
        <f t="shared" ca="1" si="237"/>
        <v>-0.639428442012088-1.35195785099758i</v>
      </c>
      <c r="BO202" s="223" t="str">
        <f t="shared" ca="1" si="238"/>
        <v>-0.291766611075852+1.46680980634482i</v>
      </c>
      <c r="BP202" s="223" t="str">
        <f t="shared" ca="1" si="239"/>
        <v>1.10812672091336-1.00434751641342i</v>
      </c>
      <c r="BQ202" s="223" t="str">
        <f t="shared" ca="1" si="240"/>
        <v>-1.48834484506865+0.146589172470514i</v>
      </c>
      <c r="BR202" s="223" t="str">
        <f t="shared" ca="1" si="241"/>
        <v>1.28277285708606+0.768864461690924i</v>
      </c>
      <c r="BS202" s="223" t="str">
        <f t="shared" ca="1" si="242"/>
        <v>-0.572320794913109-1.38170462510554i</v>
      </c>
      <c r="BT202" s="223" t="str">
        <f t="shared" ca="1" si="243"/>
        <v>-0.363388111292673+1.45072666064257i</v>
      </c>
      <c r="BU202" s="223" t="str">
        <f t="shared" ca="1" si="244"/>
        <v>1.15607293059456-0.948764534789597i</v>
      </c>
      <c r="BV202" s="223" t="str">
        <f t="shared" ca="1" si="245"/>
        <v>-1.49374485829565+0.0733829792479729i</v>
      </c>
      <c r="BW202" s="223" t="str">
        <f t="shared" ca="1" si="246"/>
        <v>1.24350130999286+0.830881011561859i</v>
      </c>
      <c r="BX202" s="223" t="str">
        <f t="shared" ca="1" si="247"/>
        <v>-0.503834376888432-1.4081227517491i</v>
      </c>
      <c r="BY202" s="223" t="str">
        <f t="shared" ca="1" si="248"/>
        <v>-0.434134177720358+1.43114858734622i</v>
      </c>
      <c r="BZ202" s="223" t="str">
        <f t="shared" ca="1" si="249"/>
        <v>1.20123405932597-0.890895896299487i</v>
      </c>
      <c r="CA202" s="223" t="str">
        <f t="shared" ca="1" si="250"/>
        <v>-1.49554630932245-6.94753527998388E-13i</v>
      </c>
      <c r="CB202" s="223" t="str">
        <f t="shared" ca="1" si="251"/>
        <v>1.20123405932602+0.890895896299408i</v>
      </c>
      <c r="CC202" s="223" t="str">
        <f t="shared" ca="1" si="252"/>
        <v>-0.434134177720493-1.43114858734618i</v>
      </c>
      <c r="CD202" s="223" t="str">
        <f t="shared" ca="1" si="253"/>
        <v>-0.503834376888299+1.40812275174915i</v>
      </c>
      <c r="CE202" s="223" t="str">
        <f t="shared" ca="1" si="254"/>
        <v>1.24350130999278-0.830881011561976i</v>
      </c>
      <c r="CF202" s="223" t="str">
        <f t="shared" ca="1" si="255"/>
        <v>-1.49374485829566-0.0733829792478324i</v>
      </c>
      <c r="CG202" s="223" t="str">
        <f t="shared" ca="1" si="256"/>
        <v>1.15607293059465+0.948764534789488i</v>
      </c>
      <c r="CH202" s="223" t="str">
        <f t="shared" ca="1" si="257"/>
        <v>-0.363388111292809-1.45072666064254i</v>
      </c>
      <c r="CI202" s="223" t="str">
        <f t="shared" ca="1" si="258"/>
        <v>-0.572320794912979+1.38170462510559i</v>
      </c>
      <c r="CJ202" s="223" t="str">
        <f t="shared" ca="1" si="259"/>
        <v>1.28277285708599-0.768864461691045i</v>
      </c>
      <c r="CK202" s="223" t="str">
        <f t="shared" ca="1" si="260"/>
        <v>-1.48834484506866-0.146589172470374i</v>
      </c>
      <c r="CL202" s="223" t="str">
        <f t="shared" ca="1" si="261"/>
        <v>1.10812672091243+1.00434751641445i</v>
      </c>
      <c r="CM202" s="223" t="str">
        <f t="shared" ca="1" si="262"/>
        <v>-0.291766611075948-1.4668098063448i</v>
      </c>
      <c r="CN202" s="223" t="str">
        <f t="shared" ca="1" si="263"/>
        <v>-0.639428442011981+1.35195785099763i</v>
      </c>
      <c r="CO202" s="223" t="str">
        <f t="shared" ca="1" si="264"/>
        <v>1.31895409200889-0.704995649987304i</v>
      </c>
      <c r="CP202" s="223" t="str">
        <f t="shared" ca="1" si="265"/>
        <v>-1.4793592787463-0.219442219536783i</v>
      </c>
      <c r="CQ202" s="223" t="str">
        <f t="shared" ca="1" si="266"/>
        <v>1.05751093690008+1.05751093690076i</v>
      </c>
      <c r="CR202" s="223" t="str">
        <f t="shared" ca="1" si="267"/>
        <v>-0.219442219537314-1.47935927874622i</v>
      </c>
      <c r="CS202" s="223" t="str">
        <f t="shared" ca="1" si="268"/>
        <v>-0.70499564998683+1.31895409200914i</v>
      </c>
      <c r="CT202" s="223" t="str">
        <f t="shared" ca="1" si="269"/>
        <v>1.35195785099804-0.639428442011121i</v>
      </c>
      <c r="CU202" s="223" t="str">
        <f t="shared" ca="1" si="270"/>
        <v>-1.4668098063449-0.291766611075421i</v>
      </c>
      <c r="CV202" s="223" t="str">
        <f t="shared" ca="1" si="271"/>
        <v>1.00434751641375+1.10812672091307i</v>
      </c>
      <c r="CW202" s="223" t="str">
        <f t="shared" ca="1" si="272"/>
        <v>-0.14658917247095-1.4883448450686i</v>
      </c>
      <c r="CX202" s="223" t="str">
        <f t="shared" ca="1" si="273"/>
        <v>-0.768864461690584+1.28277285708626i</v>
      </c>
      <c r="CY202" s="223" t="str">
        <f t="shared" ca="1" si="274"/>
        <v>1.38170462510596-0.572320794912101i</v>
      </c>
      <c r="CZ202" s="223" t="str">
        <f t="shared" ca="1" si="275"/>
        <v>-1.45072666064267-0.363388111292289i</v>
      </c>
      <c r="DA202" s="223" t="str">
        <f t="shared" ca="1" si="276"/>
        <v>0.948764534789904+1.1560729305943i</v>
      </c>
      <c r="DB202" s="223" t="str">
        <f t="shared" ca="1" si="277"/>
        <v>-0.073382979246883-1.49374485829571i</v>
      </c>
      <c r="DC202" s="223" t="str">
        <f t="shared" ca="1" si="278"/>
        <v>-0.830881011561529+1.24350130999308i</v>
      </c>
      <c r="DD202" s="223" t="str">
        <f t="shared" ca="1" si="279"/>
        <v>1.40812275174897-0.503834376888804i</v>
      </c>
      <c r="DE202" s="223" t="str">
        <f t="shared" ca="1" si="280"/>
        <v>-1.4311485873459-0.434134177721402i</v>
      </c>
      <c r="DF202" s="223" t="str">
        <f t="shared" ca="1" si="281"/>
        <v>0.89089589629984+1.2012340593257i</v>
      </c>
      <c r="DG202" s="223" t="str">
        <f t="shared" ca="1" si="282"/>
        <v>2.55769613096978E-13-1.49554630932245i</v>
      </c>
      <c r="DH202" s="223" t="str">
        <f t="shared" ca="1" si="283"/>
        <v>-0.890895896299056+1.20123405932629i</v>
      </c>
      <c r="DI202" s="223" t="str">
        <f t="shared" ca="1" si="284"/>
        <v>1.43114858734606-0.434134177720871i</v>
      </c>
      <c r="DJ202" s="223" t="str">
        <f t="shared" ca="1" si="285"/>
        <v>-1.40812275174878-0.503834376889326i</v>
      </c>
      <c r="DK202" s="223" t="str">
        <f t="shared" ca="1" si="286"/>
        <v>0.830881011562305+1.24350130999256i</v>
      </c>
      <c r="DL202" s="223" t="str">
        <f t="shared" ca="1" si="287"/>
        <v>0.0733829792474364-1.49374485829568i</v>
      </c>
      <c r="DM202" s="223" t="str">
        <f t="shared" ca="1" si="288"/>
        <v>-0.948764534790331+1.15607293059395i</v>
      </c>
      <c r="DN202" s="223" t="str">
        <f t="shared" ca="1" si="289"/>
        <v>1.45072666064244-0.363388111293195i</v>
      </c>
      <c r="DO202" s="223" t="str">
        <f t="shared" ca="1" si="290"/>
        <v>-1.38170462510573-0.572320794912651i</v>
      </c>
      <c r="DP202" s="223" t="str">
        <f t="shared" ca="1" si="291"/>
        <v>0.768864461690109+1.28277285708655i</v>
      </c>
      <c r="DQ202" s="223" t="str">
        <f t="shared" ca="1" si="292"/>
        <v>0.146589172469979-1.4883448450687i</v>
      </c>
      <c r="DR202" s="223" t="str">
        <f t="shared" ca="1" si="293"/>
        <v>-1.00434751641416+1.10812672091269i</v>
      </c>
      <c r="DS202" s="223" t="str">
        <f t="shared" ca="1" si="294"/>
        <v>1.46680980634472-0.291766611076337i</v>
      </c>
      <c r="DT202" s="223" t="str">
        <f t="shared" ca="1" si="295"/>
        <v>-1.35195785099782-0.639428442011583i</v>
      </c>
      <c r="DU202" s="223" t="str">
        <f t="shared" ca="1" si="296"/>
        <v>0.704995649986342+1.3189540920094i</v>
      </c>
      <c r="DV202" s="223" t="str">
        <f t="shared" ca="1" si="297"/>
        <v>0.219442219536391-1.47935927874636i</v>
      </c>
      <c r="DW202" s="223" t="str">
        <f t="shared" ca="1" si="298"/>
        <v>-1.05751093690045+1.05751093690039i</v>
      </c>
      <c r="DX202" s="223" t="str">
        <f t="shared" ca="1" si="299"/>
        <v>1.47935927874638-0.219442219536234i</v>
      </c>
      <c r="DY202" s="223" t="str">
        <f t="shared" ca="1" si="300"/>
        <v>-1.31895409200933-0.70499564998648i</v>
      </c>
      <c r="DZ202" s="223" t="str">
        <f t="shared" ca="1" si="301"/>
        <v>0.639428442011441+1.35195785099789i</v>
      </c>
      <c r="EA202" s="223" t="str">
        <f t="shared" ca="1" si="302"/>
        <v>0.291766611075074-1.46680980634497i</v>
      </c>
      <c r="EB202" s="223" t="str">
        <f t="shared" ca="1" si="303"/>
        <v>-1.1081267209128+1.00434751641404i</v>
      </c>
      <c r="EC202" s="223" t="str">
        <f t="shared" ca="1" si="304"/>
        <v>1.48834484506872-0.146589172469822i</v>
      </c>
      <c r="ED202" s="223" t="str">
        <f t="shared" ca="1" si="305"/>
        <v>-1.28277285708647-0.768864461690245i</v>
      </c>
      <c r="EE202" s="223" t="str">
        <f t="shared" ca="1" si="306"/>
        <v>0.572320794912506+1.38170462510579i</v>
      </c>
      <c r="EF202" s="223" t="str">
        <f t="shared" ca="1" si="307"/>
        <v>0.363388111293348-1.4507266606424i</v>
      </c>
      <c r="EG202" s="223" t="str">
        <f t="shared" ca="1" si="308"/>
        <v>-1.15607293059405+0.94876453479021i</v>
      </c>
      <c r="EH202" s="223" t="str">
        <f t="shared" ca="1" si="309"/>
        <v>1.49374485829568-0.0733829792473215i</v>
      </c>
      <c r="EI202" s="223" t="str">
        <f t="shared" ca="1" si="310"/>
        <v>-1.24350130999247-0.830881011562436i</v>
      </c>
      <c r="EJ202" s="223" t="str">
        <f t="shared" ca="1" si="311"/>
        <v>0.503834376889178+1.40812275174883i</v>
      </c>
      <c r="EK202" s="223" t="str">
        <f t="shared" ca="1" si="312"/>
        <v>0.434134177721063-1.431148587346i</v>
      </c>
      <c r="EL202" s="223" t="str">
        <f t="shared" ca="1" si="313"/>
        <v>-1.20123405932544+0.890895896300193i</v>
      </c>
      <c r="EM202" s="223" t="str">
        <f t="shared" ca="1" si="314"/>
        <v>1.49554630932245-1.40708319161155E-13i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-0.0167357953901114-0.0437918920276069i</v>
      </c>
      <c r="G203" s="229" t="str">
        <f t="shared" si="321"/>
        <v>-0.0745497212731039+1.61346330964823i</v>
      </c>
      <c r="H203" s="229" t="str">
        <f t="shared" si="319"/>
        <v>0.00207437373048407-0.00831076336564261i</v>
      </c>
      <c r="I203" s="229" t="str">
        <f t="shared" si="317"/>
        <v>-0.00200474149770131+0.00900591544061208i</v>
      </c>
      <c r="J203" s="255" t="str">
        <f ca="1">IMPRODUCT(1/N_FFT2,DN100)</f>
        <v>0.00887504617537117+0.000179936550825582i</v>
      </c>
      <c r="K203" s="254" t="str">
        <f t="shared" ca="1" si="318"/>
        <v>-0.0000194126667231925+0.0000795671891165271i</v>
      </c>
      <c r="N203" s="246">
        <f t="shared" ca="1" si="185"/>
        <v>8.4956276775696153</v>
      </c>
      <c r="O203" s="223">
        <f t="shared" ca="1" si="186"/>
        <v>1.495627677569616</v>
      </c>
      <c r="P203" s="223" t="str">
        <f t="shared" ca="1" si="187"/>
        <v>-1.2228024753101-0.861194668055829i</v>
      </c>
      <c r="Q203" s="223" t="str">
        <f t="shared" ca="1" si="188"/>
        <v>0.50386178902577+1.40819936353914i</v>
      </c>
      <c r="R203" s="223" t="str">
        <f t="shared" ca="1" si="189"/>
        <v>0.398902982040371-1.44145015898282i</v>
      </c>
      <c r="S203" s="223" t="str">
        <f t="shared" ca="1" si="190"/>
        <v>-1.15613582909999+0.94881615425938i</v>
      </c>
      <c r="T203" s="223" t="str">
        <f t="shared" ca="1" si="191"/>
        <v>1.49157520958469-0.110025197408017i</v>
      </c>
      <c r="U203" s="223" t="str">
        <f t="shared" ca="1" si="192"/>
        <v>-1.28284264895971-0.7689062933299i</v>
      </c>
      <c r="V203" s="223" t="str">
        <f t="shared" ca="1" si="193"/>
        <v>0.6060901253206+1.36731741373433i</v>
      </c>
      <c r="W203" s="223" t="str">
        <f t="shared" ca="1" si="194"/>
        <v>0.291782485233283-1.46688961112395i</v>
      </c>
      <c r="X203" s="223" t="str">
        <f t="shared" ca="1" si="195"/>
        <v>-1.0832039826613+1.03129592351515i</v>
      </c>
      <c r="Y203" s="223" t="str">
        <f t="shared" ca="1" si="196"/>
        <v>1.47943976630504-0.219454158738409i</v>
      </c>
      <c r="Z203" s="223" t="str">
        <f t="shared" ca="1" si="197"/>
        <v>-1.33593098714579-0.672451148780311i</v>
      </c>
      <c r="AA203" s="223" t="str">
        <f t="shared" ca="1" si="198"/>
        <v>0.705034006712909+1.31902585239662i</v>
      </c>
      <c r="AB203" s="223" t="str">
        <f t="shared" ca="1" si="199"/>
        <v>0.183080793857898-1.48437986136725i</v>
      </c>
      <c r="AC203" s="223" t="str">
        <f t="shared" ca="1" si="200"/>
        <v>-1.00440215998894+1.10818701080721i</v>
      </c>
      <c r="AD203" s="223" t="str">
        <f t="shared" ca="1" si="201"/>
        <v>1.45928711074927-0.32769387896837i</v>
      </c>
      <c r="AE203" s="223" t="str">
        <f t="shared" ca="1" si="202"/>
        <v>-1.38177979956396-0.572351933192554i</v>
      </c>
      <c r="AF203" s="223" t="str">
        <f t="shared" ca="1" si="203"/>
        <v>0.800157247736983+1.26358637568085i</v>
      </c>
      <c r="AG203" s="223" t="str">
        <f t="shared" ca="1" si="204"/>
        <v>0.0733869717980025-1.49382612853123i</v>
      </c>
      <c r="AH203" s="223" t="str">
        <f t="shared" ca="1" si="205"/>
        <v>-0.920157394987558+1.17907273667149i</v>
      </c>
      <c r="AI203" s="223" t="str">
        <f t="shared" ca="1" si="206"/>
        <v>1.43122645190387-0.434157797676087i</v>
      </c>
      <c r="AJ203" s="223" t="str">
        <f t="shared" ca="1" si="207"/>
        <v>-1.42014062752728-0.469151092888754i</v>
      </c>
      <c r="AK203" s="223" t="str">
        <f t="shared" ca="1" si="208"/>
        <v>0.890944367307844+1.20129941491483i</v>
      </c>
      <c r="AL203" s="223" t="str">
        <f t="shared" ca="1" si="209"/>
        <v>-0.0367045406203573-1.49517722247569i</v>
      </c>
      <c r="AM203" s="223" t="str">
        <f t="shared" ca="1" si="210"/>
        <v>-0.830926217337894+1.24356896521778i</v>
      </c>
      <c r="AN203" s="223" t="str">
        <f t="shared" ca="1" si="211"/>
        <v>1.39540985291039-0.538268977661628i</v>
      </c>
      <c r="AO203" s="223" t="str">
        <f t="shared" ca="1" si="212"/>
        <v>-1.45080559038532-0.363407882164099i</v>
      </c>
      <c r="AP203" s="223" t="str">
        <f t="shared" ca="1" si="213"/>
        <v>0.976903382158516+1.13250250853565i</v>
      </c>
      <c r="AQ203" s="223" t="str">
        <f t="shared" ca="1" si="214"/>
        <v>-0.146597147953066-1.4884258215055i</v>
      </c>
      <c r="AR203" s="223" t="str">
        <f t="shared" ca="1" si="215"/>
        <v>-0.146597147953066-1.4884258215055i</v>
      </c>
      <c r="AS203" s="223" t="str">
        <f t="shared" ca="1" si="216"/>
        <v>1.35203140702201-0.639463231420194i</v>
      </c>
      <c r="AT203" s="223" t="str">
        <f t="shared" ca="1" si="217"/>
        <v>-1.47360851204743-0.255695332639553i</v>
      </c>
      <c r="AU203" s="223" t="str">
        <f t="shared" ca="1" si="218"/>
        <v>1.05756847293978+1.05756847293974i</v>
      </c>
      <c r="AV203" s="223" t="str">
        <f t="shared" ca="1" si="219"/>
        <v>-0.255695332639468-1.47360851204744i</v>
      </c>
      <c r="AW203" s="223" t="str">
        <f t="shared" ca="1" si="220"/>
        <v>-0.639463231420253+1.35203140702199i</v>
      </c>
      <c r="AX203" s="223" t="str">
        <f t="shared" ca="1" si="221"/>
        <v>1.30132618579545-0.737192178522904i</v>
      </c>
      <c r="AY203" s="223" t="str">
        <f t="shared" ca="1" si="222"/>
        <v>-1.48842582150549-0.146597147953152i</v>
      </c>
      <c r="AZ203" s="223" t="str">
        <f t="shared" ca="1" si="223"/>
        <v>1.1325025085357+0.976903382158453i</v>
      </c>
      <c r="BA203" s="223" t="str">
        <f t="shared" ca="1" si="224"/>
        <v>-0.36340788216418-1.4508055903853i</v>
      </c>
      <c r="BB203" s="223" t="str">
        <f t="shared" ca="1" si="225"/>
        <v>-0.538268977661709+1.39540985291036i</v>
      </c>
      <c r="BC203" s="223" t="str">
        <f t="shared" ca="1" si="226"/>
        <v>1.24356896521815-0.830926217337336i</v>
      </c>
      <c r="BD203" s="223" t="str">
        <f t="shared" ca="1" si="227"/>
        <v>-1.49517722247569-0.0367045406204332i</v>
      </c>
      <c r="BE203" s="223" t="str">
        <f t="shared" ca="1" si="228"/>
        <v>1.20129941491523+0.8909443673073i</v>
      </c>
      <c r="BF203" s="223" t="str">
        <f t="shared" ca="1" si="229"/>
        <v>-0.469151092888672-1.42014062752731i</v>
      </c>
      <c r="BG203" s="223" t="str">
        <f t="shared" ca="1" si="230"/>
        <v>-0.434157797675591+1.43122645190402i</v>
      </c>
      <c r="BH203" s="223" t="str">
        <f t="shared" ca="1" si="231"/>
        <v>1.17907273667162-0.920157394987389i</v>
      </c>
      <c r="BI203" s="223" t="str">
        <f t="shared" ca="1" si="232"/>
        <v>-1.49382612853121+0.0733869717985106i</v>
      </c>
      <c r="BJ203" s="223" t="str">
        <f t="shared" ca="1" si="233"/>
        <v>1.26358637568065+0.800157247737298i</v>
      </c>
      <c r="BK203" s="223" t="str">
        <f t="shared" ca="1" si="234"/>
        <v>-0.572351933192896-1.38177979956382i</v>
      </c>
      <c r="BL203" s="223" t="str">
        <f t="shared" ca="1" si="235"/>
        <v>-0.327693878968889+1.45928711074915i</v>
      </c>
      <c r="BM203" s="223" t="str">
        <f t="shared" ca="1" si="236"/>
        <v>1.10818701080707-1.0044021599891i</v>
      </c>
      <c r="BN203" s="223" t="str">
        <f t="shared" ca="1" si="237"/>
        <v>-1.48437986136731+0.183080793857359i</v>
      </c>
      <c r="BO203" s="223" t="str">
        <f t="shared" ca="1" si="238"/>
        <v>1.31902585239666+0.70503400671284i</v>
      </c>
      <c r="BP203" s="223" t="str">
        <f t="shared" ca="1" si="239"/>
        <v>-0.672451148779703-1.33593098714609i</v>
      </c>
      <c r="BQ203" s="223" t="str">
        <f t="shared" ca="1" si="240"/>
        <v>-0.219454158738321+1.47943976630505i</v>
      </c>
      <c r="BR203" s="223" t="str">
        <f t="shared" ca="1" si="241"/>
        <v>1.03129592351467-1.08320398266176i</v>
      </c>
      <c r="BS203" s="223" t="str">
        <f t="shared" ca="1" si="242"/>
        <v>-1.46688961112397+0.291782485233193i</v>
      </c>
      <c r="BT203" s="223" t="str">
        <f t="shared" ca="1" si="243"/>
        <v>1.36731741373461+0.606090125319979i</v>
      </c>
      <c r="BU203" s="223" t="str">
        <f t="shared" ca="1" si="244"/>
        <v>-0.768906293329706-1.28284264895982i</v>
      </c>
      <c r="BV203" s="223" t="str">
        <f t="shared" ca="1" si="245"/>
        <v>-0.110025197407518+1.49157520958473i</v>
      </c>
      <c r="BW203" s="223" t="str">
        <f t="shared" ca="1" si="246"/>
        <v>0.948816154259663-1.15613582909976i</v>
      </c>
      <c r="BX203" s="223" t="str">
        <f t="shared" ca="1" si="247"/>
        <v>-1.44145015898271+0.398902982040736i</v>
      </c>
      <c r="BY203" s="223" t="str">
        <f t="shared" ca="1" si="248"/>
        <v>1.40819936353899+0.503861789026184i</v>
      </c>
      <c r="BZ203" s="223" t="str">
        <f t="shared" ca="1" si="249"/>
        <v>-0.861194668056063-1.22280247530993i</v>
      </c>
      <c r="CA203" s="223" t="str">
        <f t="shared" ca="1" si="250"/>
        <v>-5.32820070068888E-13+1.49562767756962i</v>
      </c>
      <c r="CB203" s="223" t="str">
        <f t="shared" ca="1" si="251"/>
        <v>0.861194668055683-1.2228024753102i</v>
      </c>
      <c r="CC203" s="223" t="str">
        <f t="shared" ca="1" si="252"/>
        <v>-1.40819936353935+0.503861789025181i</v>
      </c>
      <c r="CD203" s="223" t="str">
        <f t="shared" ca="1" si="253"/>
        <v>1.44145015898283+0.398902982040328i</v>
      </c>
      <c r="CE203" s="223" t="str">
        <f t="shared" ca="1" si="254"/>
        <v>-0.948816154258871-1.15613582910041i</v>
      </c>
      <c r="CF203" s="223" t="str">
        <f t="shared" ca="1" si="255"/>
        <v>0.110025197407939+1.4915752095847i</v>
      </c>
      <c r="CG203" s="223" t="str">
        <f t="shared" ca="1" si="256"/>
        <v>0.768906293329344-1.28284264896004i</v>
      </c>
      <c r="CH203" s="223" t="str">
        <f t="shared" ca="1" si="257"/>
        <v>-1.36731741373442+0.606090125320404i</v>
      </c>
      <c r="CI203" s="223" t="str">
        <f t="shared" ca="1" si="258"/>
        <v>1.46688961112405+0.291782485232779i</v>
      </c>
      <c r="CJ203" s="223" t="str">
        <f t="shared" ca="1" si="259"/>
        <v>-1.03129592351498-1.08320398266147i</v>
      </c>
      <c r="CK203" s="223" t="str">
        <f t="shared" ca="1" si="260"/>
        <v>0.21945415873878+1.47943976630498i</v>
      </c>
      <c r="CL203" s="223" t="str">
        <f t="shared" ca="1" si="261"/>
        <v>0.672451148780654-1.33593098714562i</v>
      </c>
      <c r="CM203" s="223" t="str">
        <f t="shared" ca="1" si="262"/>
        <v>-1.31902585239644+0.70503400671325i</v>
      </c>
      <c r="CN203" s="223" t="str">
        <f t="shared" ca="1" si="263"/>
        <v>1.48437986136718+0.183080793858417i</v>
      </c>
      <c r="CO203" s="223" t="str">
        <f t="shared" ca="1" si="264"/>
        <v>-1.10818701080736-1.00440215998879i</v>
      </c>
      <c r="CP203" s="223" t="str">
        <f t="shared" ca="1" si="265"/>
        <v>0.327693878967871+1.45928711074938i</v>
      </c>
      <c r="CQ203" s="223" t="str">
        <f t="shared" ca="1" si="266"/>
        <v>0.572351933192487-1.38177979956399i</v>
      </c>
      <c r="CR203" s="223" t="str">
        <f t="shared" ca="1" si="267"/>
        <v>-1.26358637568122+0.800157247736398i</v>
      </c>
      <c r="CS203" s="223" t="str">
        <f t="shared" ca="1" si="268"/>
        <v>1.49382612853123+0.0733869717980676i</v>
      </c>
      <c r="CT203" s="223" t="str">
        <f t="shared" ca="1" si="269"/>
        <v>-1.17907273667189-0.920157394987041i</v>
      </c>
      <c r="CU203" s="223" t="str">
        <f t="shared" ca="1" si="270"/>
        <v>0.434157797675994+1.4312264519039i</v>
      </c>
      <c r="CV203" s="223" t="str">
        <f t="shared" ca="1" si="271"/>
        <v>0.469151092888252-1.42014062752744i</v>
      </c>
      <c r="CW203" s="223" t="str">
        <f t="shared" ca="1" si="272"/>
        <v>-1.20129941491497+0.890944367307656i</v>
      </c>
      <c r="CX203" s="223" t="str">
        <f t="shared" ca="1" si="273"/>
        <v>1.49517722247568-0.0367045406208976i</v>
      </c>
      <c r="CY203" s="223" t="str">
        <f t="shared" ca="1" si="274"/>
        <v>-1.24356896521757-0.830926217338205i</v>
      </c>
      <c r="CZ203" s="223" t="str">
        <f t="shared" ca="1" si="275"/>
        <v>0.538268977661963+1.39540985291026i</v>
      </c>
      <c r="DA203" s="223" t="str">
        <f t="shared" ca="1" si="276"/>
        <v>0.363407882164595-1.45080559038519i</v>
      </c>
      <c r="DB203" s="223" t="str">
        <f t="shared" ca="1" si="277"/>
        <v>-1.13250250853551+0.976903382158676i</v>
      </c>
      <c r="DC203" s="223" t="str">
        <f t="shared" ca="1" si="278"/>
        <v>1.48842582150555-0.146597147952536i</v>
      </c>
      <c r="DD203" s="223" t="str">
        <f t="shared" ca="1" si="279"/>
        <v>-1.30132618579552-0.737192178522777i</v>
      </c>
      <c r="DE203" s="223" t="str">
        <f t="shared" ca="1" si="280"/>
        <v>0.639463231419578+1.35203140702231i</v>
      </c>
      <c r="DF203" s="223" t="str">
        <f t="shared" ca="1" si="281"/>
        <v>0.25569533263949-1.47360851204744i</v>
      </c>
      <c r="DG203" s="223" t="str">
        <f t="shared" ca="1" si="282"/>
        <v>-1.05756847293926+1.05756847294026i</v>
      </c>
      <c r="DH203" s="223" t="str">
        <f t="shared" ca="1" si="283"/>
        <v>1.47360851204746-0.255695332639382i</v>
      </c>
      <c r="DI203" s="223" t="str">
        <f t="shared" ca="1" si="284"/>
        <v>-1.35203140702228-0.639463231419639i</v>
      </c>
      <c r="DJ203" s="223" t="str">
        <f t="shared" ca="1" si="285"/>
        <v>0.737192178522719+1.30132618579556i</v>
      </c>
      <c r="DK203" s="223" t="str">
        <f t="shared" ca="1" si="286"/>
        <v>0.146597147952646-1.48842582150554i</v>
      </c>
      <c r="DL203" s="223" t="str">
        <f t="shared" ca="1" si="287"/>
        <v>-0.976903382158727+1.13250250853547i</v>
      </c>
      <c r="DM203" s="223" t="str">
        <f t="shared" ca="1" si="288"/>
        <v>1.45080559038521-0.36340788216453i</v>
      </c>
      <c r="DN203" s="223" t="str">
        <f t="shared" ca="1" si="289"/>
        <v>-1.39540985291022-0.538268977662066i</v>
      </c>
      <c r="DO203" s="223" t="str">
        <f t="shared" ca="1" si="290"/>
        <v>0.830926217338148+1.24356896521761i</v>
      </c>
      <c r="DP203" s="223" t="str">
        <f t="shared" ca="1" si="291"/>
        <v>0.0367045406209658-1.49517722247568i</v>
      </c>
      <c r="DQ203" s="223" t="str">
        <f t="shared" ca="1" si="292"/>
        <v>-0.89094436730771+1.20129941491493i</v>
      </c>
      <c r="DR203" s="223" t="str">
        <f t="shared" ca="1" si="293"/>
        <v>1.42014062752747-0.469151092888186i</v>
      </c>
      <c r="DS203" s="223" t="str">
        <f t="shared" ca="1" si="294"/>
        <v>-1.43122645190388-0.434157797676059i</v>
      </c>
      <c r="DT203" s="223" t="str">
        <f t="shared" ca="1" si="295"/>
        <v>0.920157394986987+1.17907273667194i</v>
      </c>
      <c r="DU203" s="223" t="str">
        <f t="shared" ca="1" si="296"/>
        <v>-0.0733869717979571-1.49382612853123i</v>
      </c>
      <c r="DV203" s="223" t="str">
        <f t="shared" ca="1" si="297"/>
        <v>-0.800157247736492+1.26358637568116i</v>
      </c>
      <c r="DW203" s="223" t="str">
        <f t="shared" ca="1" si="298"/>
        <v>1.38177979956404-0.572351933192385i</v>
      </c>
      <c r="DX203" s="223" t="str">
        <f t="shared" ca="1" si="299"/>
        <v>-1.45928711074936-0.327693878967937i</v>
      </c>
      <c r="DY203" s="223" t="str">
        <f t="shared" ca="1" si="300"/>
        <v>1.0044021599887+1.10818701080743i</v>
      </c>
      <c r="DZ203" s="223" t="str">
        <f t="shared" ca="1" si="301"/>
        <v>-0.183080793858349-1.48437986136719i</v>
      </c>
      <c r="EA203" s="223" t="str">
        <f t="shared" ca="1" si="302"/>
        <v>-0.70503400671331+1.3190258523964i</v>
      </c>
      <c r="EB203" s="223" t="str">
        <f t="shared" ca="1" si="303"/>
        <v>1.33593098714565-0.672451148780594i</v>
      </c>
      <c r="EC203" s="223" t="str">
        <f t="shared" ca="1" si="304"/>
        <v>-1.47943976630497-0.219454158738847i</v>
      </c>
      <c r="ED203" s="223" t="str">
        <f t="shared" ca="1" si="305"/>
        <v>1.08320398266143+1.03129592351502i</v>
      </c>
      <c r="EE203" s="223" t="str">
        <f t="shared" ca="1" si="306"/>
        <v>-0.291782485232711-1.46688961112406i</v>
      </c>
      <c r="EF203" s="223" t="str">
        <f t="shared" ca="1" si="307"/>
        <v>-0.606090125320505+1.36731741373437i</v>
      </c>
      <c r="EG203" s="223" t="str">
        <f t="shared" ca="1" si="308"/>
        <v>1.28284264896007-0.768906293329284i</v>
      </c>
      <c r="EH203" s="223" t="str">
        <f t="shared" ca="1" si="309"/>
        <v>-1.49157520958469-0.110025197408049i</v>
      </c>
      <c r="EI203" s="223" t="str">
        <f t="shared" ca="1" si="310"/>
        <v>1.15613582910037+0.948816154258924i</v>
      </c>
      <c r="EJ203" s="223" t="str">
        <f t="shared" ca="1" si="311"/>
        <v>-0.398902982040222-1.44145015898286i</v>
      </c>
      <c r="EK203" s="223" t="str">
        <f t="shared" ca="1" si="312"/>
        <v>-0.503861789025245+1.40819936353933i</v>
      </c>
      <c r="EL203" s="223" t="str">
        <f t="shared" ca="1" si="313"/>
        <v>1.22280247531024-0.861194668055627i</v>
      </c>
      <c r="EM203" s="223" t="str">
        <f t="shared" ca="1" si="314"/>
        <v>-1.49562767756962+4.64658489508555E-13i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-0.0166362135255476-0.0432146116496259i</v>
      </c>
      <c r="G204" s="229" t="str">
        <f t="shared" si="321"/>
        <v>-0.0699793480107416+1.59547414452965i</v>
      </c>
      <c r="H204" s="229" t="str">
        <f t="shared" si="319"/>
        <v>0.0020727906287255-0.00823076752671303i</v>
      </c>
      <c r="I204" s="229" t="str">
        <f t="shared" si="317"/>
        <v>-0.00200392724483373+0.00890203638472763i</v>
      </c>
      <c r="J204" s="255" t="str">
        <f ca="1">IMPRODUCT(1/N_FFT2,DO100)</f>
        <v>0.00620405188060957-8.13941170413855E-07i</v>
      </c>
      <c r="K204" s="254" t="str">
        <f t="shared" ca="1" si="318"/>
        <v>-0.0000124252228580014+0.0000552303266528114i</v>
      </c>
      <c r="N204" s="246">
        <f t="shared" ca="1" si="185"/>
        <v>8.4957035825937002</v>
      </c>
      <c r="O204" s="223">
        <f t="shared" ca="1" si="186"/>
        <v>1.4957035825937002</v>
      </c>
      <c r="P204" s="223" t="str">
        <f t="shared" ca="1" si="187"/>
        <v>-1.24363207793871-0.830968387909833i</v>
      </c>
      <c r="Q204" s="223" t="str">
        <f t="shared" ca="1" si="188"/>
        <v>0.572380980787713+1.38184992666213i</v>
      </c>
      <c r="R204" s="223" t="str">
        <f t="shared" ca="1" si="189"/>
        <v>0.291797293568884-1.46696405765428i</v>
      </c>
      <c r="S204" s="223" t="str">
        <f t="shared" ca="1" si="190"/>
        <v>-1.05762214589705+1.05762214589699i</v>
      </c>
      <c r="T204" s="223" t="str">
        <f t="shared" ca="1" si="191"/>
        <v>1.46696405765429-0.29179729356883i</v>
      </c>
      <c r="U204" s="223" t="str">
        <f t="shared" ca="1" si="192"/>
        <v>-1.3818499266621-0.572380980787776i</v>
      </c>
      <c r="V204" s="223" t="str">
        <f t="shared" ca="1" si="193"/>
        <v>0.830968387909773+1.24363207793875i</v>
      </c>
      <c r="W204" s="223" t="str">
        <f t="shared" ca="1" si="194"/>
        <v>-6.52314839098041E-14-1.4957035825937i</v>
      </c>
      <c r="X204" s="223" t="str">
        <f t="shared" ca="1" si="195"/>
        <v>-0.830968387909788+1.24363207793874i</v>
      </c>
      <c r="Y204" s="223" t="str">
        <f t="shared" ca="1" si="196"/>
        <v>1.38184992666211-0.572380980787759i</v>
      </c>
      <c r="Z204" s="223" t="str">
        <f t="shared" ca="1" si="197"/>
        <v>-1.46696405765429-0.291797293568845i</v>
      </c>
      <c r="AA204" s="223" t="str">
        <f t="shared" ca="1" si="198"/>
        <v>1.05762214589704+1.057622145897i</v>
      </c>
      <c r="AB204" s="223" t="str">
        <f t="shared" ca="1" si="199"/>
        <v>-0.291797293568892-1.46696405765428i</v>
      </c>
      <c r="AC204" s="223" t="str">
        <f t="shared" ca="1" si="200"/>
        <v>-0.572380980787712+1.38184992666213i</v>
      </c>
      <c r="AD204" s="223" t="str">
        <f t="shared" ca="1" si="201"/>
        <v>1.24363207793871-0.830968387909831i</v>
      </c>
      <c r="AE204" s="223" t="str">
        <f t="shared" ca="1" si="202"/>
        <v>-1.4957035825937-1.83236163451154E-14i</v>
      </c>
      <c r="AF204" s="223" t="str">
        <f t="shared" ca="1" si="203"/>
        <v>1.2436320779387+0.830968387909862i</v>
      </c>
      <c r="AG204" s="223" t="str">
        <f t="shared" ca="1" si="204"/>
        <v>-0.572380980787688-1.38184992666214i</v>
      </c>
      <c r="AH204" s="223" t="str">
        <f t="shared" ca="1" si="205"/>
        <v>-0.291797293568928+1.46696405765427i</v>
      </c>
      <c r="AI204" s="223" t="str">
        <f t="shared" ca="1" si="206"/>
        <v>1.05762214589706-1.05762214589698i</v>
      </c>
      <c r="AJ204" s="223" t="str">
        <f t="shared" ca="1" si="207"/>
        <v>-1.46696405765429+0.29179729356881i</v>
      </c>
      <c r="AK204" s="223" t="str">
        <f t="shared" ca="1" si="208"/>
        <v>1.38184992666209+0.572380980787789i</v>
      </c>
      <c r="AL204" s="223" t="str">
        <f t="shared" ca="1" si="209"/>
        <v>-0.830968387909886-1.24363207793868i</v>
      </c>
      <c r="AM204" s="223" t="str">
        <f t="shared" ca="1" si="210"/>
        <v>4.69078675646886E-14+1.4957035825937i</v>
      </c>
      <c r="AN204" s="223" t="str">
        <f t="shared" ca="1" si="211"/>
        <v>0.830968387909807-1.24363207793873i</v>
      </c>
      <c r="AO204" s="223" t="str">
        <f t="shared" ca="1" si="212"/>
        <v>-1.38184992666212+0.572380980787738i</v>
      </c>
      <c r="AP204" s="223" t="str">
        <f t="shared" ca="1" si="213"/>
        <v>1.46696405765428+0.291797293568863i</v>
      </c>
      <c r="AQ204" s="223" t="str">
        <f t="shared" ca="1" si="214"/>
        <v>-1.05762214589703-1.05762214589701i</v>
      </c>
      <c r="AR204" s="223" t="str">
        <f t="shared" ca="1" si="215"/>
        <v>-1.05762214589703-1.05762214589701i</v>
      </c>
      <c r="AS204" s="223" t="str">
        <f t="shared" ca="1" si="216"/>
        <v>0.572380980787728-1.38184992666212i</v>
      </c>
      <c r="AT204" s="223" t="str">
        <f t="shared" ca="1" si="217"/>
        <v>-1.24363207793873+0.830968387909807i</v>
      </c>
      <c r="AU204" s="223" t="str">
        <f t="shared" ca="1" si="218"/>
        <v>1.4957035825937+3.66472326902308E-14i</v>
      </c>
      <c r="AV204" s="223" t="str">
        <f t="shared" ca="1" si="219"/>
        <v>-1.24363207793869-0.830968387909868i</v>
      </c>
      <c r="AW204" s="223" t="str">
        <f t="shared" ca="1" si="220"/>
        <v>0.572380980787661+1.38184992666215i</v>
      </c>
      <c r="AX204" s="223" t="str">
        <f t="shared" ca="1" si="221"/>
        <v>0.291797293568946-1.46696405765427i</v>
      </c>
      <c r="AY204" s="223" t="str">
        <f t="shared" ca="1" si="222"/>
        <v>-1.05762214589707+1.05762214589697i</v>
      </c>
      <c r="AZ204" s="223" t="str">
        <f t="shared" ca="1" si="223"/>
        <v>1.46696405765427-0.291797293568938i</v>
      </c>
      <c r="BA204" s="223" t="str">
        <f t="shared" ca="1" si="224"/>
        <v>-1.38184992666215-0.572380980787668i</v>
      </c>
      <c r="BB204" s="223" t="str">
        <f t="shared" ca="1" si="225"/>
        <v>0.830968387909861+1.2436320779387i</v>
      </c>
      <c r="BC204" s="223" t="str">
        <f t="shared" ca="1" si="226"/>
        <v>4.17775501274597E-13-1.4957035825937i</v>
      </c>
      <c r="BD204" s="223" t="str">
        <f t="shared" ca="1" si="227"/>
        <v>-0.830968387909815+1.24363207793873i</v>
      </c>
      <c r="BE204" s="223" t="str">
        <f t="shared" ca="1" si="228"/>
        <v>1.38184992666195-0.572380980788133i</v>
      </c>
      <c r="BF204" s="223" t="str">
        <f t="shared" ca="1" si="229"/>
        <v>-1.46696405765416-0.291797293569466i</v>
      </c>
      <c r="BG204" s="223" t="str">
        <f t="shared" ca="1" si="230"/>
        <v>1.05762214589691+1.05762214589713i</v>
      </c>
      <c r="BH204" s="223" t="str">
        <f t="shared" ca="1" si="231"/>
        <v>-0.291797293569148-1.46696405765423i</v>
      </c>
      <c r="BI204" s="223" t="str">
        <f t="shared" ca="1" si="232"/>
        <v>-0.572380980787058+1.3818499266624i</v>
      </c>
      <c r="BJ204" s="223" t="str">
        <f t="shared" ca="1" si="233"/>
        <v>1.24363207793891-0.830968387909545i</v>
      </c>
      <c r="BK204" s="223" t="str">
        <f t="shared" ca="1" si="234"/>
        <v>-1.4957035825937+9.38157351293773E-14i</v>
      </c>
      <c r="BL204" s="223" t="str">
        <f t="shared" ca="1" si="235"/>
        <v>1.24363207793901+0.830968387909388i</v>
      </c>
      <c r="BM204" s="223" t="str">
        <f t="shared" ca="1" si="236"/>
        <v>-0.572380980787231-1.38184992666233i</v>
      </c>
      <c r="BN204" s="223" t="str">
        <f t="shared" ca="1" si="237"/>
        <v>-0.291797293568984+1.46696405765426i</v>
      </c>
      <c r="BO204" s="223" t="str">
        <f t="shared" ca="1" si="238"/>
        <v>1.05762214589678-1.05762214589726i</v>
      </c>
      <c r="BP204" s="223" t="str">
        <f t="shared" ca="1" si="239"/>
        <v>-1.46696405765442+0.29179729356819i</v>
      </c>
      <c r="BQ204" s="223" t="str">
        <f t="shared" ca="1" si="240"/>
        <v>1.38184992666202+0.57238098078796i</v>
      </c>
      <c r="BR204" s="223" t="str">
        <f t="shared" ca="1" si="241"/>
        <v>-0.830968387909988-1.24363207793861i</v>
      </c>
      <c r="BS204" s="223" t="str">
        <f t="shared" ca="1" si="242"/>
        <v>6.26662197842599E-13+1.4957035825937i</v>
      </c>
      <c r="BT204" s="223" t="str">
        <f t="shared" ca="1" si="243"/>
        <v>0.830968387910218-1.24363207793846i</v>
      </c>
      <c r="BU204" s="223" t="str">
        <f t="shared" ca="1" si="244"/>
        <v>-1.38184992666213+0.572380980787704i</v>
      </c>
      <c r="BV204" s="223" t="str">
        <f t="shared" ca="1" si="245"/>
        <v>1.46696405765436+0.291797293568462i</v>
      </c>
      <c r="BW204" s="223" t="str">
        <f t="shared" ca="1" si="246"/>
        <v>-1.05762214589658-1.05762214589745i</v>
      </c>
      <c r="BX204" s="223" t="str">
        <f t="shared" ca="1" si="247"/>
        <v>0.291797293568712+1.46696405765431i</v>
      </c>
      <c r="BY204" s="223" t="str">
        <f t="shared" ca="1" si="248"/>
        <v>0.572380980787507-1.38184992666221i</v>
      </c>
      <c r="BZ204" s="223" t="str">
        <f t="shared" ca="1" si="249"/>
        <v>-1.24363207793834+0.830968387910395i</v>
      </c>
      <c r="CA204" s="223" t="str">
        <f t="shared" ca="1" si="250"/>
        <v>1.4957035825937+3.70867633709909E-13i</v>
      </c>
      <c r="CB204" s="223" t="str">
        <f t="shared" ca="1" si="251"/>
        <v>-1.24363207793875-0.830968387909776i</v>
      </c>
      <c r="CC204" s="223" t="str">
        <f t="shared" ca="1" si="252"/>
        <v>0.572380980788196+1.38184992666193i</v>
      </c>
      <c r="CD204" s="223" t="str">
        <f t="shared" ca="1" si="253"/>
        <v>0.291797293569441-1.46696405765417i</v>
      </c>
      <c r="CE204" s="223" t="str">
        <f t="shared" ca="1" si="254"/>
        <v>-1.05762214589711+1.05762214589693i</v>
      </c>
      <c r="CF204" s="223" t="str">
        <f t="shared" ca="1" si="255"/>
        <v>1.46696405765422-0.291797293569194i</v>
      </c>
      <c r="CG204" s="223" t="str">
        <f t="shared" ca="1" si="256"/>
        <v>-1.38184992666185-0.572380980788389i</v>
      </c>
      <c r="CH204" s="223" t="str">
        <f t="shared" ca="1" si="257"/>
        <v>0.830968387909602+1.24363207793887i</v>
      </c>
      <c r="CI204" s="223" t="str">
        <f t="shared" ca="1" si="258"/>
        <v>-1.61978829003312E-13-1.4957035825937i</v>
      </c>
      <c r="CJ204" s="223" t="str">
        <f t="shared" ca="1" si="259"/>
        <v>-0.830968387909367+1.24363207793903i</v>
      </c>
      <c r="CK204" s="223" t="str">
        <f t="shared" ca="1" si="260"/>
        <v>1.38184992666231-0.572380980787275i</v>
      </c>
      <c r="CL204" s="223" t="str">
        <f t="shared" ca="1" si="261"/>
        <v>-1.46696405765427-0.291797293568917i</v>
      </c>
      <c r="CM204" s="223" t="str">
        <f t="shared" ca="1" si="262"/>
        <v>1.05762214589731+1.05762214589673i</v>
      </c>
      <c r="CN204" s="223" t="str">
        <f t="shared" ca="1" si="263"/>
        <v>-0.291797293568258-1.4669640576544i</v>
      </c>
      <c r="CO204" s="223" t="str">
        <f t="shared" ca="1" si="264"/>
        <v>-0.572380980787936+1.38184992666204i</v>
      </c>
      <c r="CP204" s="223" t="str">
        <f t="shared" ca="1" si="265"/>
        <v>1.2436320779386-0.830968387910009i</v>
      </c>
      <c r="CQ204" s="223" t="str">
        <f t="shared" ca="1" si="266"/>
        <v>-1.4957035825937+6.52314839098041E-13i</v>
      </c>
      <c r="CR204" s="223" t="str">
        <f t="shared" ca="1" si="267"/>
        <v>1.24363207793849+0.830968387910162i</v>
      </c>
      <c r="CS204" s="223" t="str">
        <f t="shared" ca="1" si="268"/>
        <v>-0.572380980787767-1.3818499266621i</v>
      </c>
      <c r="CT204" s="223" t="str">
        <f t="shared" ca="1" si="269"/>
        <v>-0.291797293568395+1.46696405765438i</v>
      </c>
      <c r="CU204" s="223" t="str">
        <f t="shared" ca="1" si="270"/>
        <v>1.05762214589744-1.0576221458966i</v>
      </c>
      <c r="CV204" s="223" t="str">
        <f t="shared" ca="1" si="271"/>
        <v>-1.46696405765431+0.291797293568738i</v>
      </c>
      <c r="CW204" s="223" t="str">
        <f t="shared" ca="1" si="272"/>
        <v>1.38184992666224+0.572380980787444i</v>
      </c>
      <c r="CX204" s="223" t="str">
        <f t="shared" ca="1" si="273"/>
        <v>-0.830968387909215-1.24363207793913i</v>
      </c>
      <c r="CY204" s="223" t="str">
        <f t="shared" ca="1" si="274"/>
        <v>-3.02704539835974E-13+1.4957035825937i</v>
      </c>
      <c r="CZ204" s="223" t="str">
        <f t="shared" ca="1" si="275"/>
        <v>0.830968387909753-1.24363207793877i</v>
      </c>
      <c r="DA204" s="223" t="str">
        <f t="shared" ca="1" si="276"/>
        <v>-1.38184992666192+0.57238098078822i</v>
      </c>
      <c r="DB204" s="223" t="str">
        <f t="shared" ca="1" si="277"/>
        <v>1.46696405765418+0.291797293569373i</v>
      </c>
      <c r="DC204" s="223" t="str">
        <f t="shared" ca="1" si="278"/>
        <v>-1.05762214589698-1.05762214589706i</v>
      </c>
      <c r="DD204" s="223" t="str">
        <f t="shared" ca="1" si="279"/>
        <v>0.291797293569261+1.4669640576542i</v>
      </c>
      <c r="DE204" s="223" t="str">
        <f t="shared" ca="1" si="280"/>
        <v>0.572380980788365-1.38184992666186i</v>
      </c>
      <c r="DF204" s="223" t="str">
        <f t="shared" ca="1" si="281"/>
        <v>-1.24363207793885+0.830968387909623i</v>
      </c>
      <c r="DG204" s="223" t="str">
        <f t="shared" ca="1" si="282"/>
        <v>1.4957035825937-1.87631470258755E-13i</v>
      </c>
      <c r="DH204" s="223" t="str">
        <f t="shared" ca="1" si="283"/>
        <v>-1.24363207793906-0.830968387909311i</v>
      </c>
      <c r="DI204" s="223" t="str">
        <f t="shared" ca="1" si="284"/>
        <v>0.572380980787338+1.38184992666228i</v>
      </c>
      <c r="DJ204" s="223" t="str">
        <f t="shared" ca="1" si="285"/>
        <v>0.291797293568893-1.46696405765428i</v>
      </c>
      <c r="DK204" s="223" t="str">
        <f t="shared" ca="1" si="286"/>
        <v>-1.05762214589671+1.05762214589732i</v>
      </c>
      <c r="DL204" s="223" t="str">
        <f t="shared" ca="1" si="287"/>
        <v>1.4669640576544-0.291797293568281i</v>
      </c>
      <c r="DM204" s="223" t="str">
        <f t="shared" ca="1" si="288"/>
        <v>-1.38184992666204-0.572380980787912i</v>
      </c>
      <c r="DN204" s="223" t="str">
        <f t="shared" ca="1" si="289"/>
        <v>0.830968387910066+1.24363207793856i</v>
      </c>
      <c r="DO204" s="223" t="str">
        <f t="shared" ca="1" si="290"/>
        <v>-6.77967480353484E-13-1.4957035825937i</v>
      </c>
      <c r="DP204" s="223" t="str">
        <f t="shared" ca="1" si="291"/>
        <v>-0.830968387910141+1.24363207793851i</v>
      </c>
      <c r="DQ204" s="223" t="str">
        <f t="shared" ca="1" si="292"/>
        <v>1.38184992666208-0.57238098078783i</v>
      </c>
      <c r="DR204" s="223" t="str">
        <f t="shared" ca="1" si="293"/>
        <v>-1.46696405765438-0.29179729356837i</v>
      </c>
      <c r="DS204" s="223" t="str">
        <f t="shared" ca="1" si="294"/>
        <v>1.05762214589665+1.05762214589739i</v>
      </c>
      <c r="DT204" s="223" t="str">
        <f t="shared" ca="1" si="295"/>
        <v>-0.291797293568763-1.4669640576543i</v>
      </c>
      <c r="DU204" s="223" t="str">
        <f t="shared" ca="1" si="296"/>
        <v>-0.572380980787381+1.38184992666226i</v>
      </c>
      <c r="DV204" s="223" t="str">
        <f t="shared" ca="1" si="297"/>
        <v>1.24363207793909-0.830968387909272i</v>
      </c>
      <c r="DW204" s="223" t="str">
        <f t="shared" ca="1" si="298"/>
        <v>-1.4957035825937-2.77051898580531E-13i</v>
      </c>
      <c r="DX204" s="223" t="str">
        <f t="shared" ca="1" si="299"/>
        <v>1.24363207793878+0.830968387909732i</v>
      </c>
      <c r="DY204" s="223" t="str">
        <f t="shared" ca="1" si="300"/>
        <v>-0.572380980788283-1.38184992666189i</v>
      </c>
      <c r="DZ204" s="223" t="str">
        <f t="shared" ca="1" si="301"/>
        <v>-0.291797293569306+1.46696405765419i</v>
      </c>
      <c r="EA204" s="223" t="str">
        <f t="shared" ca="1" si="302"/>
        <v>1.05762214589704-1.057622145897i</v>
      </c>
      <c r="EB204" s="223" t="str">
        <f t="shared" ca="1" si="303"/>
        <v>-1.46696405765419+0.291797293569327i</v>
      </c>
      <c r="EC204" s="223" t="str">
        <f t="shared" ca="1" si="304"/>
        <v>1.38184992666187+0.572380980788341i</v>
      </c>
      <c r="ED204" s="223" t="str">
        <f t="shared" ca="1" si="305"/>
        <v>-0.83096838790968-1.24363207793882i</v>
      </c>
      <c r="EE204" s="223" t="str">
        <f t="shared" ca="1" si="306"/>
        <v>2.13284111514197E-13+1.4957035825937i</v>
      </c>
      <c r="EF204" s="223" t="str">
        <f t="shared" ca="1" si="307"/>
        <v>0.830968387909254-1.2436320779391i</v>
      </c>
      <c r="EG204" s="223" t="str">
        <f t="shared" ca="1" si="308"/>
        <v>-1.38184992666226+0.572380980787401i</v>
      </c>
      <c r="EH204" s="223" t="str">
        <f t="shared" ca="1" si="309"/>
        <v>1.46696405765429+0.291797293568826i</v>
      </c>
      <c r="EI204" s="223" t="str">
        <f t="shared" ca="1" si="310"/>
        <v>-1.05762214589734-1.05762214589669i</v>
      </c>
      <c r="EJ204" s="223" t="str">
        <f t="shared" ca="1" si="311"/>
        <v>0.291797293568307+1.46696405765439i</v>
      </c>
      <c r="EK204" s="223" t="str">
        <f t="shared" ca="1" si="312"/>
        <v>0.57238098078781-1.38184992666209i</v>
      </c>
      <c r="EL204" s="223" t="str">
        <f t="shared" ca="1" si="313"/>
        <v>-1.24363207793854+0.830968387910087i</v>
      </c>
      <c r="EM204" s="223" t="str">
        <f t="shared" ca="1" si="314"/>
        <v>1.4957035825937-7.88641026845909E-13i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-0.0165366724974343-0.0426488235069299i</v>
      </c>
      <c r="G205" s="229" t="str">
        <f t="shared" si="321"/>
        <v>-0.0656155759597644+1.57783488248051i</v>
      </c>
      <c r="H205" s="229" t="str">
        <f t="shared" si="319"/>
        <v>0.00207125435177711-0.00815229526315374i</v>
      </c>
      <c r="I205" s="229" t="str">
        <f t="shared" si="317"/>
        <v>-0.00200322914080861+0.00880073325276735i</v>
      </c>
      <c r="J205" s="255" t="str">
        <f ca="1">IMPRODUCT(1/N_FFT2,DP100)</f>
        <v>0.00307255335484888-0.000179936908769793i</v>
      </c>
      <c r="K205" s="254" t="str">
        <f t="shared" ca="1" si="318"/>
        <v>-4.57145168071205E-06+0.0000274011773400751i</v>
      </c>
      <c r="N205" s="246">
        <f t="shared" ca="1" si="185"/>
        <v>8.4957743828836296</v>
      </c>
      <c r="O205" s="223">
        <f t="shared" ca="1" si="186"/>
        <v>1.4957743828836296</v>
      </c>
      <c r="P205" s="223" t="str">
        <f t="shared" ca="1" si="187"/>
        <v>-1.26371032018842-0.80023573473083i</v>
      </c>
      <c r="Q205" s="223" t="str">
        <f t="shared" ca="1" si="188"/>
        <v>0.639525956024427+1.35216402705513i</v>
      </c>
      <c r="R205" s="223" t="str">
        <f t="shared" ca="1" si="189"/>
        <v>0.183098752154479-1.48452546338902i</v>
      </c>
      <c r="S205" s="223" t="str">
        <f t="shared" ca="1" si="190"/>
        <v>-0.948909223125406+1.15624923384123i</v>
      </c>
      <c r="T205" s="223" t="str">
        <f t="shared" ca="1" si="191"/>
        <v>1.42027992835716-0.469197111667034i</v>
      </c>
      <c r="U205" s="223" t="str">
        <f t="shared" ca="1" si="192"/>
        <v>-1.45094789912492-0.363443528647706i</v>
      </c>
      <c r="V205" s="223" t="str">
        <f t="shared" ca="1" si="193"/>
        <v>1.03139708277728+1.08331023355704i</v>
      </c>
      <c r="W205" s="223" t="str">
        <f t="shared" ca="1" si="194"/>
        <v>-0.291811106020217-1.46703349753649i</v>
      </c>
      <c r="X205" s="223" t="str">
        <f t="shared" ca="1" si="195"/>
        <v>-0.538321776175997+1.39554672791191i</v>
      </c>
      <c r="Y205" s="223" t="str">
        <f t="shared" ca="1" si="196"/>
        <v>1.20141724972792-0.891031759561409i</v>
      </c>
      <c r="Z205" s="223" t="str">
        <f t="shared" ca="1" si="197"/>
        <v>-1.49172151739431+0.110035989720321i</v>
      </c>
      <c r="AA205" s="223" t="str">
        <f t="shared" ca="1" si="198"/>
        <v>1.31915523493259+0.7051031631193i</v>
      </c>
      <c r="AB205" s="223" t="str">
        <f t="shared" ca="1" si="199"/>
        <v>-0.737264489306959-1.30145383218071i</v>
      </c>
      <c r="AC205" s="223" t="str">
        <f t="shared" ca="1" si="200"/>
        <v>-0.0733941702865987+1.49397265713227i</v>
      </c>
      <c r="AD205" s="223" t="str">
        <f t="shared" ca="1" si="201"/>
        <v>0.861279142177315-1.22292241934687i</v>
      </c>
      <c r="AE205" s="223" t="str">
        <f t="shared" ca="1" si="202"/>
        <v>-1.38191533760091+0.572408074885634i</v>
      </c>
      <c r="AF205" s="223" t="str">
        <f t="shared" ca="1" si="203"/>
        <v>1.47375305751335+0.255720413657078i</v>
      </c>
      <c r="AG205" s="223" t="str">
        <f t="shared" ca="1" si="204"/>
        <v>-1.10829571227476-1.00450068125626i</v>
      </c>
      <c r="AH205" s="223" t="str">
        <f t="shared" ca="1" si="205"/>
        <v>0.398942110219253+1.44159155005317i</v>
      </c>
      <c r="AI205" s="223" t="str">
        <f t="shared" ca="1" si="206"/>
        <v>0.434200383980932-1.43136684013628i</v>
      </c>
      <c r="AJ205" s="223" t="str">
        <f t="shared" ca="1" si="207"/>
        <v>-1.13261359509729+0.976999206085505i</v>
      </c>
      <c r="AK205" s="223" t="str">
        <f t="shared" ca="1" si="208"/>
        <v>1.47958488375555-0.21947568487869i</v>
      </c>
      <c r="AL205" s="223" t="str">
        <f t="shared" ca="1" si="209"/>
        <v>-1.36745153316365-0.606149576374735i</v>
      </c>
      <c r="AM205" s="223" t="str">
        <f t="shared" ca="1" si="210"/>
        <v>0.831007722443463+1.24369094622829i</v>
      </c>
      <c r="AN205" s="223" t="str">
        <f t="shared" ca="1" si="211"/>
        <v>-0.0367081409490149-1.49532388360481i</v>
      </c>
      <c r="AO205" s="223" t="str">
        <f t="shared" ca="1" si="212"/>
        <v>-0.768981714934402+1.28296848230479i</v>
      </c>
      <c r="AP205" s="223" t="str">
        <f t="shared" ca="1" si="213"/>
        <v>1.33606202789738-0.672517109151621i</v>
      </c>
      <c r="AQ205" s="223" t="str">
        <f t="shared" ca="1" si="214"/>
        <v>-1.48857182039333-0.146611527588407i</v>
      </c>
      <c r="AR205" s="223" t="str">
        <f t="shared" ca="1" si="215"/>
        <v>-1.48857182039333-0.146611527588407i</v>
      </c>
      <c r="AS205" s="223" t="str">
        <f t="shared" ca="1" si="216"/>
        <v>-0.503911212557483-1.40833749305688i</v>
      </c>
      <c r="AT205" s="223" t="str">
        <f t="shared" ca="1" si="217"/>
        <v>-0.327726022284679+1.45943025143662i</v>
      </c>
      <c r="AU205" s="223" t="str">
        <f t="shared" ca="1" si="218"/>
        <v>1.05767220926211-1.05767220926217i</v>
      </c>
      <c r="AV205" s="223" t="str">
        <f t="shared" ca="1" si="219"/>
        <v>-1.45943025143661+0.327726022284745i</v>
      </c>
      <c r="AW205" s="223" t="str">
        <f t="shared" ca="1" si="220"/>
        <v>1.40833749305686+0.50391121255754i</v>
      </c>
      <c r="AX205" s="223" t="str">
        <f t="shared" ca="1" si="221"/>
        <v>-0.920247652731239-1.17918839128171i</v>
      </c>
      <c r="AY205" s="223" t="str">
        <f t="shared" ca="1" si="222"/>
        <v>0.146611527588495+1.48857182039332i</v>
      </c>
      <c r="AZ205" s="223" t="str">
        <f t="shared" ca="1" si="223"/>
        <v>0.672517109151562-1.33606202789741i</v>
      </c>
      <c r="BA205" s="223" t="str">
        <f t="shared" ca="1" si="224"/>
        <v>-1.28296848230482+0.768981714934351i</v>
      </c>
      <c r="BB205" s="223" t="str">
        <f t="shared" ca="1" si="225"/>
        <v>1.4953238836048+0.0367081409493938i</v>
      </c>
      <c r="BC205" s="223" t="str">
        <f t="shared" ca="1" si="226"/>
        <v>-1.24369094622826-0.831007722443523i</v>
      </c>
      <c r="BD205" s="223" t="str">
        <f t="shared" ca="1" si="227"/>
        <v>0.606149576374817+1.36745153316362i</v>
      </c>
      <c r="BE205" s="223" t="str">
        <f t="shared" ca="1" si="228"/>
        <v>0.219475684878465-1.47958488375559i</v>
      </c>
      <c r="BF205" s="223" t="str">
        <f t="shared" ca="1" si="229"/>
        <v>-0.976999206085213+1.13261359509754i</v>
      </c>
      <c r="BG205" s="223" t="str">
        <f t="shared" ca="1" si="230"/>
        <v>1.43136684013613-0.434200383981433i</v>
      </c>
      <c r="BH205" s="223" t="str">
        <f t="shared" ca="1" si="231"/>
        <v>-1.441591550053-0.398942110219884i</v>
      </c>
      <c r="BI205" s="223" t="str">
        <f t="shared" ca="1" si="232"/>
        <v>1.00450068125588+1.1082957122751i</v>
      </c>
      <c r="BJ205" s="223" t="str">
        <f t="shared" ca="1" si="233"/>
        <v>-0.255720413656725-1.47375305751341i</v>
      </c>
      <c r="BK205" s="223" t="str">
        <f t="shared" ca="1" si="234"/>
        <v>-0.572408074885836+1.38191533760082i</v>
      </c>
      <c r="BL205" s="223" t="str">
        <f t="shared" ca="1" si="235"/>
        <v>1.22292241934682-0.861279142177387i</v>
      </c>
      <c r="BM205" s="223" t="str">
        <f t="shared" ca="1" si="236"/>
        <v>-1.49397265713226+0.0733941702868251i</v>
      </c>
      <c r="BN205" s="223" t="str">
        <f t="shared" ca="1" si="237"/>
        <v>1.30145383218089+0.737264489306642i</v>
      </c>
      <c r="BO205" s="223" t="str">
        <f t="shared" ca="1" si="238"/>
        <v>-0.705103163119777-1.31915523493234i</v>
      </c>
      <c r="BP205" s="223" t="str">
        <f t="shared" ca="1" si="239"/>
        <v>-0.110035989721128+1.49172151739425i</v>
      </c>
      <c r="BQ205" s="223" t="str">
        <f t="shared" ca="1" si="240"/>
        <v>0.89103175956183-1.20141724972761i</v>
      </c>
      <c r="BR205" s="223" t="str">
        <f t="shared" ca="1" si="241"/>
        <v>-1.39554672791204+0.538321776175638i</v>
      </c>
      <c r="BS205" s="223" t="str">
        <f t="shared" ca="1" si="242"/>
        <v>1.46703349753645+0.291811106020417i</v>
      </c>
      <c r="BT205" s="223" t="str">
        <f t="shared" ca="1" si="243"/>
        <v>-1.083310233557-1.03139708277733i</v>
      </c>
      <c r="BU205" s="223" t="str">
        <f t="shared" ca="1" si="244"/>
        <v>0.363443528647918+1.45094789912486i</v>
      </c>
      <c r="BV205" s="223" t="str">
        <f t="shared" ca="1" si="245"/>
        <v>0.469197111666655-1.42027992835728i</v>
      </c>
      <c r="BW205" s="223" t="str">
        <f t="shared" ca="1" si="246"/>
        <v>-1.15624923384089+0.948909223125821i</v>
      </c>
      <c r="BX205" s="223" t="str">
        <f t="shared" ca="1" si="247"/>
        <v>1.48452546338893-0.183098752155192i</v>
      </c>
      <c r="BY205" s="223" t="str">
        <f t="shared" ca="1" si="248"/>
        <v>-1.35216402705487-0.63952595602497i</v>
      </c>
      <c r="BZ205" s="223" t="str">
        <f t="shared" ca="1" si="249"/>
        <v>0.800235734730512+1.26371032018862i</v>
      </c>
      <c r="CA205" s="223" t="str">
        <f t="shared" ca="1" si="250"/>
        <v>2.08898043931556E-13-1.49577438288363i</v>
      </c>
      <c r="CB205" s="223" t="str">
        <f t="shared" ca="1" si="251"/>
        <v>-0.800235734730865+1.2637103201884i</v>
      </c>
      <c r="CC205" s="223" t="str">
        <f t="shared" ca="1" si="252"/>
        <v>1.35216402705507-0.639525956024554i</v>
      </c>
      <c r="CD205" s="223" t="str">
        <f t="shared" ca="1" si="253"/>
        <v>-1.48452546338906-0.18309875215413i</v>
      </c>
      <c r="CE205" s="223" t="str">
        <f t="shared" ca="1" si="254"/>
        <v>1.15624923384157+0.948909223124994i</v>
      </c>
      <c r="CF205" s="223" t="str">
        <f t="shared" ca="1" si="255"/>
        <v>-0.469197111667671-1.42027992835695i</v>
      </c>
      <c r="CG205" s="223" t="str">
        <f t="shared" ca="1" si="256"/>
        <v>-0.363443528648365+1.45094789912475i</v>
      </c>
      <c r="CH205" s="223" t="str">
        <f t="shared" ca="1" si="257"/>
        <v>1.08331023355728-1.03139708277703i</v>
      </c>
      <c r="CI205" s="223" t="str">
        <f t="shared" ca="1" si="258"/>
        <v>-1.46703349753654+0.291811106020008i</v>
      </c>
      <c r="CJ205" s="223" t="str">
        <f t="shared" ca="1" si="259"/>
        <v>1.39554672791188+0.538321776176067i</v>
      </c>
      <c r="CK205" s="223" t="str">
        <f t="shared" ca="1" si="260"/>
        <v>-0.891031759561459-1.20141724972788i</v>
      </c>
      <c r="CL205" s="223" t="str">
        <f t="shared" ca="1" si="261"/>
        <v>0.110035989720712+1.49172151739428i</v>
      </c>
      <c r="CM205" s="223" t="str">
        <f t="shared" ca="1" si="262"/>
        <v>0.705103163118833-1.31915523493284i</v>
      </c>
      <c r="CN205" s="223" t="str">
        <f t="shared" ca="1" si="263"/>
        <v>-1.30145383218038+0.737264489307536i</v>
      </c>
      <c r="CO205" s="223" t="str">
        <f t="shared" ca="1" si="264"/>
        <v>1.49397265713223+0.0733941702872849i</v>
      </c>
      <c r="CP205" s="223" t="str">
        <f t="shared" ca="1" si="265"/>
        <v>-1.22292241934658-0.861279142177729i</v>
      </c>
      <c r="CQ205" s="223" t="str">
        <f t="shared" ca="1" si="266"/>
        <v>0.57240807488543+1.38191533760099i</v>
      </c>
      <c r="CR205" s="223" t="str">
        <f t="shared" ca="1" si="267"/>
        <v>0.255720413657158-1.47375305751334i</v>
      </c>
      <c r="CS205" s="223" t="str">
        <f t="shared" ca="1" si="268"/>
        <v>-1.00450068125619+1.10829571227482i</v>
      </c>
      <c r="CT205" s="223" t="str">
        <f t="shared" ca="1" si="269"/>
        <v>1.44159155005311-0.398942110219482i</v>
      </c>
      <c r="CU205" s="223" t="str">
        <f t="shared" ca="1" si="270"/>
        <v>-1.43136684013643-0.43420038398043i</v>
      </c>
      <c r="CV205" s="223" t="str">
        <f t="shared" ca="1" si="271"/>
        <v>0.976999206086007+1.13261359509685i</v>
      </c>
      <c r="CW205" s="223" t="str">
        <f t="shared" ca="1" si="272"/>
        <v>-0.219475684878053-1.47958488375565i</v>
      </c>
      <c r="CX205" s="223" t="str">
        <f t="shared" ca="1" si="273"/>
        <v>-0.606149576375199+1.36745153316345i</v>
      </c>
      <c r="CY205" s="223" t="str">
        <f t="shared" ca="1" si="274"/>
        <v>1.2436909462285-0.831007722443158i</v>
      </c>
      <c r="CZ205" s="223" t="str">
        <f t="shared" ca="1" si="275"/>
        <v>-1.49532388360481+0.0367081409489335i</v>
      </c>
      <c r="DA205" s="223" t="str">
        <f t="shared" ca="1" si="276"/>
        <v>1.28296848230483+0.768981714934327i</v>
      </c>
      <c r="DB205" s="223" t="str">
        <f t="shared" ca="1" si="277"/>
        <v>-0.672517109151834-1.33606202789727i</v>
      </c>
      <c r="DC205" s="223" t="str">
        <f t="shared" ca="1" si="278"/>
        <v>-0.146611527588044+1.48857182039336i</v>
      </c>
      <c r="DD205" s="223" t="str">
        <f t="shared" ca="1" si="279"/>
        <v>0.920247652730747-1.17918839128209i</v>
      </c>
      <c r="DE205" s="223" t="str">
        <f t="shared" ca="1" si="280"/>
        <v>-1.4083374930571+0.503911212556867i</v>
      </c>
      <c r="DF205" s="223" t="str">
        <f t="shared" ca="1" si="281"/>
        <v>1.45943025143651+0.327726022285174i</v>
      </c>
      <c r="DG205" s="223" t="str">
        <f t="shared" ca="1" si="282"/>
        <v>-1.0576722092619-1.05767220926237i</v>
      </c>
      <c r="DH205" s="223" t="str">
        <f t="shared" ca="1" si="283"/>
        <v>0.327726022284562+1.45943025143665i</v>
      </c>
      <c r="DI205" s="223" t="str">
        <f t="shared" ca="1" si="284"/>
        <v>0.503911212557457-1.40833749305689i</v>
      </c>
      <c r="DJ205" s="223" t="str">
        <f t="shared" ca="1" si="285"/>
        <v>-1.17918839128156+0.920247652731426i</v>
      </c>
      <c r="DK205" s="223" t="str">
        <f t="shared" ca="1" si="286"/>
        <v>1.48857182039328-0.146611527588858i</v>
      </c>
      <c r="DL205" s="223" t="str">
        <f t="shared" ca="1" si="287"/>
        <v>-1.33606202789764-0.672517109151102i</v>
      </c>
      <c r="DM205" s="223" t="str">
        <f t="shared" ca="1" si="288"/>
        <v>0.768981714933788+1.28296848230516i</v>
      </c>
      <c r="DN205" s="223" t="str">
        <f t="shared" ca="1" si="289"/>
        <v>0.0367081409496026-1.49532388360479i</v>
      </c>
      <c r="DO205" s="223" t="str">
        <f t="shared" ca="1" si="290"/>
        <v>-0.831007722443715+1.24369094622813i</v>
      </c>
      <c r="DP205" s="223" t="str">
        <f t="shared" ca="1" si="291"/>
        <v>1.36745153316372-0.606149576374587i</v>
      </c>
      <c r="DQ205" s="223" t="str">
        <f t="shared" ca="1" si="292"/>
        <v>-1.47958488375555-0.219475684878714i</v>
      </c>
      <c r="DR205" s="223" t="str">
        <f t="shared" ca="1" si="293"/>
        <v>1.13261359509741+0.976999206085355i</v>
      </c>
      <c r="DS205" s="223" t="str">
        <f t="shared" ca="1" si="294"/>
        <v>-0.434200383981254-1.43136684013618i</v>
      </c>
      <c r="DT205" s="223" t="str">
        <f t="shared" ca="1" si="295"/>
        <v>-0.398942110218652+1.44159155005334i</v>
      </c>
      <c r="DU205" s="223" t="str">
        <f t="shared" ca="1" si="296"/>
        <v>1.10829571227527-1.00450068125569i</v>
      </c>
      <c r="DV205" s="223" t="str">
        <f t="shared" ca="1" si="297"/>
        <v>-1.47375305751345+0.25572041365654i</v>
      </c>
      <c r="DW205" s="223" t="str">
        <f t="shared" ca="1" si="298"/>
        <v>1.38191533760075+0.572408074886009i</v>
      </c>
      <c r="DX205" s="223" t="str">
        <f t="shared" ca="1" si="299"/>
        <v>-0.861279142177216-1.22292241934694i</v>
      </c>
      <c r="DY205" s="223" t="str">
        <f t="shared" ca="1" si="300"/>
        <v>0.0733941702866166+1.49397265713227i</v>
      </c>
      <c r="DZ205" s="223" t="str">
        <f t="shared" ca="1" si="301"/>
        <v>0.737264489306823-1.30145383218079i</v>
      </c>
      <c r="EA205" s="223" t="str">
        <f t="shared" ca="1" si="302"/>
        <v>-1.31915523493246+0.705103163119556i</v>
      </c>
      <c r="EB205" s="223" t="str">
        <f t="shared" ca="1" si="303"/>
        <v>1.49172151739434+0.110035989719895i</v>
      </c>
      <c r="EC205" s="223" t="str">
        <f t="shared" ca="1" si="304"/>
        <v>-1.2014172497284-0.891031759560768i</v>
      </c>
      <c r="ED205" s="223" t="str">
        <f t="shared" ca="1" si="305"/>
        <v>0.538321776175444+1.39554672791212i</v>
      </c>
      <c r="EE205" s="223" t="str">
        <f t="shared" ca="1" si="306"/>
        <v>0.291811106020663-1.46703349753641i</v>
      </c>
      <c r="EF205" s="223" t="str">
        <f t="shared" ca="1" si="307"/>
        <v>-1.03139708277752+1.08331023355682i</v>
      </c>
      <c r="EG205" s="223" t="str">
        <f t="shared" ca="1" si="308"/>
        <v>1.4509478991249-0.363443528647757i</v>
      </c>
      <c r="EH205" s="223" t="str">
        <f t="shared" ca="1" si="309"/>
        <v>-1.42027992835722-0.469197111666853i</v>
      </c>
      <c r="EI205" s="223" t="str">
        <f t="shared" ca="1" si="310"/>
        <v>0.94890922312566+1.15624923384103i</v>
      </c>
      <c r="EJ205" s="223" t="str">
        <f t="shared" ca="1" si="311"/>
        <v>-0.183098752154986-1.48452546338895i</v>
      </c>
      <c r="EK205" s="223" t="str">
        <f t="shared" ca="1" si="312"/>
        <v>-0.639525956023813+1.35216402705542i</v>
      </c>
      <c r="EL205" s="223" t="str">
        <f t="shared" ca="1" si="313"/>
        <v>1.26371032018873-0.800235734730335i</v>
      </c>
      <c r="EM205" s="223" t="str">
        <f t="shared" ca="1" si="314"/>
        <v>-1.49577438288363-4.17796087863112E-13i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-0.0164371975459728-0.0420942209721967i</v>
      </c>
      <c r="G206" s="229" t="str">
        <f t="shared" si="321"/>
        <v>-0.0614487642301607+1.56053720854565i</v>
      </c>
      <c r="H206" s="229" t="str">
        <f t="shared" si="319"/>
        <v>0.00206976312391035-0.00807530348479805i</v>
      </c>
      <c r="I206" s="229" t="str">
        <f t="shared" si="317"/>
        <v>-0.00200263550084007+0.00870190679306337i</v>
      </c>
      <c r="J206" s="255" t="str">
        <f ca="1">IMPRODUCT(1/N_FFT2,DQ100)</f>
        <v>0.00548419609904273+7.4611335209966E-07i</v>
      </c>
      <c r="K206" s="254" t="str">
        <f t="shared" ca="1" si="318"/>
        <v>-0.0000109893384103586+0.000047721469095665i</v>
      </c>
      <c r="N206" s="246">
        <f t="shared" ca="1" si="185"/>
        <v>8.4958404006515611</v>
      </c>
      <c r="O206" s="223">
        <f t="shared" ca="1" si="186"/>
        <v>1.4958404006515611</v>
      </c>
      <c r="P206" s="223" t="str">
        <f t="shared" ca="1" si="187"/>
        <v>-1.28302510763311-0.769015654850052i</v>
      </c>
      <c r="Q206" s="223" t="str">
        <f t="shared" ca="1" si="188"/>
        <v>0.705134283679632+1.31921345740598i</v>
      </c>
      <c r="R206" s="223" t="str">
        <f t="shared" ca="1" si="189"/>
        <v>0.0733974096249694-1.4940385953789i</v>
      </c>
      <c r="S206" s="223" t="str">
        <f t="shared" ca="1" si="190"/>
        <v>-0.831044399950111+1.24374583799625i</v>
      </c>
      <c r="T206" s="223" t="str">
        <f t="shared" ca="1" si="191"/>
        <v>1.35222370641052-0.639554182257318i</v>
      </c>
      <c r="U206" s="223" t="str">
        <f t="shared" ca="1" si="192"/>
        <v>-1.48863752026765-0.146617998461267i</v>
      </c>
      <c r="V206" s="223" t="str">
        <f t="shared" ca="1" si="193"/>
        <v>1.20147027569633+0.891071086299856i</v>
      </c>
      <c r="W206" s="223" t="str">
        <f t="shared" ca="1" si="194"/>
        <v>-0.572433338791739-1.38197633006545i</v>
      </c>
      <c r="X206" s="223" t="str">
        <f t="shared" ca="1" si="195"/>
        <v>-0.219485371697144+1.47965018698082i</v>
      </c>
      <c r="Y206" s="223" t="str">
        <f t="shared" ca="1" si="196"/>
        <v>0.948951104353979-1.15630026626598i</v>
      </c>
      <c r="Z206" s="223" t="str">
        <f t="shared" ca="1" si="197"/>
        <v>-1.40839965169448+0.503933453273634i</v>
      </c>
      <c r="AA206" s="223" t="str">
        <f t="shared" ca="1" si="198"/>
        <v>1.46709824679153+0.291823985447801i</v>
      </c>
      <c r="AB206" s="223" t="str">
        <f t="shared" ca="1" si="199"/>
        <v>-1.10834462821417-1.00454501607953i</v>
      </c>
      <c r="AC206" s="223" t="str">
        <f t="shared" ca="1" si="200"/>
        <v>0.434219547927374+1.43143001520129i</v>
      </c>
      <c r="AD206" s="223" t="str">
        <f t="shared" ca="1" si="201"/>
        <v>0.363459569656903-1.45101193842306i</v>
      </c>
      <c r="AE206" s="223" t="str">
        <f t="shared" ca="1" si="202"/>
        <v>-1.05771889087348+1.05771889087357i</v>
      </c>
      <c r="AF206" s="223" t="str">
        <f t="shared" ca="1" si="203"/>
        <v>1.45101193842307-0.36345956965687i</v>
      </c>
      <c r="AG206" s="223" t="str">
        <f t="shared" ca="1" si="204"/>
        <v>-1.43143001520132-0.434219547927264i</v>
      </c>
      <c r="AH206" s="223" t="str">
        <f t="shared" ca="1" si="205"/>
        <v>1.0045450160795+1.10834462821419i</v>
      </c>
      <c r="AI206" s="223" t="str">
        <f t="shared" ca="1" si="206"/>
        <v>-0.291823985447774-1.46709824679154i</v>
      </c>
      <c r="AJ206" s="223" t="str">
        <f t="shared" ca="1" si="207"/>
        <v>-0.503933453273661+1.40839965169447i</v>
      </c>
      <c r="AK206" s="223" t="str">
        <f t="shared" ca="1" si="208"/>
        <v>1.156300266266-0.948951104353957i</v>
      </c>
      <c r="AL206" s="223" t="str">
        <f t="shared" ca="1" si="209"/>
        <v>-1.47965018698083+0.219485371697116i</v>
      </c>
      <c r="AM206" s="223" t="str">
        <f t="shared" ca="1" si="210"/>
        <v>1.38197633006544+0.572433338791771i</v>
      </c>
      <c r="AN206" s="223" t="str">
        <f t="shared" ca="1" si="211"/>
        <v>-0.891071086299838-1.20147027569634i</v>
      </c>
      <c r="AO206" s="223" t="str">
        <f t="shared" ca="1" si="212"/>
        <v>0.146617998461236+1.48863752026766i</v>
      </c>
      <c r="AP206" s="223" t="str">
        <f t="shared" ca="1" si="213"/>
        <v>0.639554182257337-1.35222370641051i</v>
      </c>
      <c r="AQ206" s="223" t="str">
        <f t="shared" ca="1" si="214"/>
        <v>-1.24374583799626+0.831044399950087i</v>
      </c>
      <c r="AR206" s="223" t="str">
        <f t="shared" ca="1" si="215"/>
        <v>-1.24374583799626+0.831044399950087i</v>
      </c>
      <c r="AS206" s="223" t="str">
        <f t="shared" ca="1" si="216"/>
        <v>-1.31921345740596-0.705134283679669i</v>
      </c>
      <c r="AT206" s="223" t="str">
        <f t="shared" ca="1" si="217"/>
        <v>0.769015654850086+1.2830251076331i</v>
      </c>
      <c r="AU206" s="223" t="str">
        <f t="shared" ca="1" si="218"/>
        <v>2.34564846569079E-14-1.49584040065156i</v>
      </c>
      <c r="AV206" s="223" t="str">
        <f t="shared" ca="1" si="219"/>
        <v>-0.769015654850017+1.28302510763314i</v>
      </c>
      <c r="AW206" s="223" t="str">
        <f t="shared" ca="1" si="220"/>
        <v>1.31921345740599-0.705134283679608i</v>
      </c>
      <c r="AX206" s="223" t="str">
        <f t="shared" ca="1" si="221"/>
        <v>-1.49403859537891-0.0733974096249093i</v>
      </c>
      <c r="AY206" s="223" t="str">
        <f t="shared" ca="1" si="222"/>
        <v>1.24374583799622+0.831044399950142i</v>
      </c>
      <c r="AZ206" s="223" t="str">
        <f t="shared" ca="1" si="223"/>
        <v>-0.639554182257429-1.35222370641046i</v>
      </c>
      <c r="BA206" s="223" t="str">
        <f t="shared" ca="1" si="224"/>
        <v>-0.146617998461303+1.48863752026765i</v>
      </c>
      <c r="BB206" s="223" t="str">
        <f t="shared" ca="1" si="225"/>
        <v>0.891071086299636-1.20147027569649i</v>
      </c>
      <c r="BC206" s="223" t="str">
        <f t="shared" ca="1" si="226"/>
        <v>-1.3819763300654+0.572433338791845i</v>
      </c>
      <c r="BD206" s="223" t="str">
        <f t="shared" ca="1" si="227"/>
        <v>1.47965018698084+0.219485371697016i</v>
      </c>
      <c r="BE206" s="223" t="str">
        <f t="shared" ca="1" si="228"/>
        <v>-1.15630026626597-0.948951104354i</v>
      </c>
      <c r="BF206" s="223" t="str">
        <f t="shared" ca="1" si="229"/>
        <v>0.503933453273597+1.40839965169449i</v>
      </c>
      <c r="BG206" s="223" t="str">
        <f t="shared" ca="1" si="230"/>
        <v>0.291823985447976-1.4670982467915i</v>
      </c>
      <c r="BH206" s="223" t="str">
        <f t="shared" ca="1" si="231"/>
        <v>-1.00454501607966+1.10834462821405i</v>
      </c>
      <c r="BI206" s="223" t="str">
        <f t="shared" ca="1" si="232"/>
        <v>1.43143001520138-0.434219547927066i</v>
      </c>
      <c r="BJ206" s="223" t="str">
        <f t="shared" ca="1" si="233"/>
        <v>-1.45101193842298-0.363459569657225i</v>
      </c>
      <c r="BK206" s="223" t="str">
        <f t="shared" ca="1" si="234"/>
        <v>1.05771889087322+1.05771889087382i</v>
      </c>
      <c r="BL206" s="223" t="str">
        <f t="shared" ca="1" si="235"/>
        <v>-0.363459569656414-1.45101193842318i</v>
      </c>
      <c r="BM206" s="223" t="str">
        <f t="shared" ca="1" si="236"/>
        <v>-0.434219547927846+1.43143001520115i</v>
      </c>
      <c r="BN206" s="223" t="str">
        <f t="shared" ca="1" si="237"/>
        <v>1.10834462821462-1.00454501607903i</v>
      </c>
      <c r="BO206" s="223" t="str">
        <f t="shared" ca="1" si="238"/>
        <v>-1.46709824679166+0.291823985447156i</v>
      </c>
      <c r="BP206" s="223" t="str">
        <f t="shared" ca="1" si="239"/>
        <v>1.40839965169471+0.503933453272982i</v>
      </c>
      <c r="BQ206" s="223" t="str">
        <f t="shared" ca="1" si="240"/>
        <v>-0.948951104354522-1.15630026626554i</v>
      </c>
      <c r="BR206" s="223" t="str">
        <f t="shared" ca="1" si="241"/>
        <v>0.21948537169766+1.47965018698075i</v>
      </c>
      <c r="BS206" s="223" t="str">
        <f t="shared" ca="1" si="242"/>
        <v>0.572433338791243-1.38197633006565i</v>
      </c>
      <c r="BT206" s="223" t="str">
        <f t="shared" ca="1" si="243"/>
        <v>-1.20147027569609+0.891071086300178i</v>
      </c>
      <c r="BU206" s="223" t="str">
        <f t="shared" ca="1" si="244"/>
        <v>1.48863752026762-0.146617998461635i</v>
      </c>
      <c r="BV206" s="223" t="str">
        <f t="shared" ca="1" si="245"/>
        <v>-1.35222370641062-0.639554182257108i</v>
      </c>
      <c r="BW206" s="223" t="str">
        <f t="shared" ca="1" si="246"/>
        <v>0.831044399950314+1.24374583799611i</v>
      </c>
      <c r="BX206" s="223" t="str">
        <f t="shared" ca="1" si="247"/>
        <v>-0.0733974096251362-1.4940385953789i</v>
      </c>
      <c r="BY206" s="223" t="str">
        <f t="shared" ca="1" si="248"/>
        <v>-0.705134283679577+1.31921345740601i</v>
      </c>
      <c r="BZ206" s="223" t="str">
        <f t="shared" ca="1" si="249"/>
        <v>1.28302510763311-0.769015654850065i</v>
      </c>
      <c r="CA206" s="223" t="str">
        <f t="shared" ca="1" si="250"/>
        <v>-1.49584040065156-4.69129693138158E-14i</v>
      </c>
      <c r="CB206" s="223" t="str">
        <f t="shared" ca="1" si="251"/>
        <v>1.28302510763304+0.769015654850183i</v>
      </c>
      <c r="CC206" s="223" t="str">
        <f t="shared" ca="1" si="252"/>
        <v>-0.705134283679457-1.31921345740607i</v>
      </c>
      <c r="CD206" s="223" t="str">
        <f t="shared" ca="1" si="253"/>
        <v>-0.07339740962523+1.49403859537889i</v>
      </c>
      <c r="CE206" s="223" t="str">
        <f t="shared" ca="1" si="254"/>
        <v>0.831044399950428-1.24374583799603i</v>
      </c>
      <c r="CF206" s="223" t="str">
        <f t="shared" ca="1" si="255"/>
        <v>-1.35222370641068+0.639554182256986i</v>
      </c>
      <c r="CG206" s="223" t="str">
        <f t="shared" ca="1" si="256"/>
        <v>1.48863752026761+0.146617998461771i</v>
      </c>
      <c r="CH206" s="223" t="str">
        <f t="shared" ca="1" si="257"/>
        <v>-1.20147027569604-0.891071086300253i</v>
      </c>
      <c r="CI206" s="223" t="str">
        <f t="shared" ca="1" si="258"/>
        <v>0.572433338791117+1.38197633006571i</v>
      </c>
      <c r="CJ206" s="223" t="str">
        <f t="shared" ca="1" si="259"/>
        <v>0.219485371697795-1.47965018698073i</v>
      </c>
      <c r="CK206" s="223" t="str">
        <f t="shared" ca="1" si="260"/>
        <v>-0.948951104353444+1.15630026626642i</v>
      </c>
      <c r="CL206" s="223" t="str">
        <f t="shared" ca="1" si="261"/>
        <v>1.40839965169424-0.503933453274295i</v>
      </c>
      <c r="CM206" s="223" t="str">
        <f t="shared" ca="1" si="262"/>
        <v>-1.46709824679163-0.291823985447289i</v>
      </c>
      <c r="CN206" s="223" t="str">
        <f t="shared" ca="1" si="263"/>
        <v>1.10834462821453+1.00454501607913i</v>
      </c>
      <c r="CO206" s="223" t="str">
        <f t="shared" ca="1" si="264"/>
        <v>-0.434219547927756-1.43143001520118i</v>
      </c>
      <c r="CP206" s="223" t="str">
        <f t="shared" ca="1" si="265"/>
        <v>-0.363459569656547+1.45101193842315i</v>
      </c>
      <c r="CQ206" s="223" t="str">
        <f t="shared" ca="1" si="266"/>
        <v>1.05771889087331-1.05771889087373i</v>
      </c>
      <c r="CR206" s="223" t="str">
        <f t="shared" ca="1" si="267"/>
        <v>-1.45101193842301+0.363459569657113i</v>
      </c>
      <c r="CS206" s="223" t="str">
        <f t="shared" ca="1" si="268"/>
        <v>1.43143001520136+0.434219547927156i</v>
      </c>
      <c r="CT206" s="223" t="str">
        <f t="shared" ca="1" si="269"/>
        <v>-1.00454501607956-1.10834462821414i</v>
      </c>
      <c r="CU206" s="223" t="str">
        <f t="shared" ca="1" si="270"/>
        <v>0.291823985447862+1.46709824679152i</v>
      </c>
      <c r="CV206" s="223" t="str">
        <f t="shared" ca="1" si="271"/>
        <v>0.503933453273704-1.40839965169445i</v>
      </c>
      <c r="CW206" s="223" t="str">
        <f t="shared" ca="1" si="272"/>
        <v>-1.15630026626605+0.948951104353896i</v>
      </c>
      <c r="CX206" s="223" t="str">
        <f t="shared" ca="1" si="273"/>
        <v>1.47965018698086-0.219485371696902i</v>
      </c>
      <c r="CY206" s="223" t="str">
        <f t="shared" ca="1" si="274"/>
        <v>-1.38197633006536-0.572433338791952i</v>
      </c>
      <c r="CZ206" s="223" t="str">
        <f t="shared" ca="1" si="275"/>
        <v>0.891071086299527+1.20147027569657i</v>
      </c>
      <c r="DA206" s="223" t="str">
        <f t="shared" ca="1" si="276"/>
        <v>-0.146617998460872-1.48863752026769i</v>
      </c>
      <c r="DB206" s="223" t="str">
        <f t="shared" ca="1" si="277"/>
        <v>-0.639554182257802+1.35222370641029i</v>
      </c>
      <c r="DC206" s="223" t="str">
        <f t="shared" ca="1" si="278"/>
        <v>1.24374583799654-0.831044399949675i</v>
      </c>
      <c r="DD206" s="223" t="str">
        <f t="shared" ca="1" si="279"/>
        <v>-1.49403859537893+0.0733974096243273i</v>
      </c>
      <c r="DE206" s="223" t="str">
        <f t="shared" ca="1" si="280"/>
        <v>1.31921345740565+0.705134283680254i</v>
      </c>
      <c r="DF206" s="223" t="str">
        <f t="shared" ca="1" si="281"/>
        <v>-0.769015654850684-1.28302510763274i</v>
      </c>
      <c r="DG206" s="223" t="str">
        <f t="shared" ca="1" si="282"/>
        <v>6.73631517406887E-13+1.49584040065156i</v>
      </c>
      <c r="DH206" s="223" t="str">
        <f t="shared" ca="1" si="283"/>
        <v>0.769015654849564-1.28302510763341i</v>
      </c>
      <c r="DI206" s="223" t="str">
        <f t="shared" ca="1" si="284"/>
        <v>-1.31921345740573+0.705134283680093i</v>
      </c>
      <c r="DJ206" s="223" t="str">
        <f t="shared" ca="1" si="285"/>
        <v>1.49403859537892+0.0733974096245527i</v>
      </c>
      <c r="DK206" s="223" t="str">
        <f t="shared" ca="1" si="286"/>
        <v>-1.24374583799643-0.831044399949828i</v>
      </c>
      <c r="DL206" s="223" t="str">
        <f t="shared" ca="1" si="287"/>
        <v>0.639554182257636+1.35222370641037i</v>
      </c>
      <c r="DM206" s="223" t="str">
        <f t="shared" ca="1" si="288"/>
        <v>0.146617998461054-1.48863752026768i</v>
      </c>
      <c r="DN206" s="223" t="str">
        <f t="shared" ca="1" si="289"/>
        <v>-0.891071086299674+1.20147027569647i</v>
      </c>
      <c r="DO206" s="223" t="str">
        <f t="shared" ca="1" si="290"/>
        <v>1.38197633006541-0.572433338791821i</v>
      </c>
      <c r="DP206" s="223" t="str">
        <f t="shared" ca="1" si="291"/>
        <v>-1.47965018698083-0.219485371697125i</v>
      </c>
      <c r="DQ206" s="223" t="str">
        <f t="shared" ca="1" si="292"/>
        <v>1.15630026626591+0.948951104354071i</v>
      </c>
      <c r="DR206" s="223" t="str">
        <f t="shared" ca="1" si="293"/>
        <v>-0.503933453273532-1.40839965169452i</v>
      </c>
      <c r="DS206" s="223" t="str">
        <f t="shared" ca="1" si="294"/>
        <v>-0.291823985448043+1.46709824679148i</v>
      </c>
      <c r="DT206" s="223" t="str">
        <f t="shared" ca="1" si="295"/>
        <v>1.0045450160797-1.10834462821401i</v>
      </c>
      <c r="DU206" s="223" t="str">
        <f t="shared" ca="1" si="296"/>
        <v>-1.4314300152014+0.434219547927021i</v>
      </c>
      <c r="DV206" s="223" t="str">
        <f t="shared" ca="1" si="297"/>
        <v>1.45101193842297+0.36345956965725i</v>
      </c>
      <c r="DW206" s="223" t="str">
        <f t="shared" ca="1" si="298"/>
        <v>-1.05771889087316-1.05771889087389i</v>
      </c>
      <c r="DX206" s="223" t="str">
        <f t="shared" ca="1" si="299"/>
        <v>0.363459569656327+1.4510119384232i</v>
      </c>
      <c r="DY206" s="223" t="str">
        <f t="shared" ca="1" si="300"/>
        <v>0.434219547927932-1.43143001520112i</v>
      </c>
      <c r="DZ206" s="223" t="str">
        <f t="shared" ca="1" si="301"/>
        <v>-1.10834462821465+1.00454501607899i</v>
      </c>
      <c r="EA206" s="223" t="str">
        <f t="shared" ca="1" si="302"/>
        <v>1.46709824679139-0.291823985448528i</v>
      </c>
      <c r="EB206" s="223" t="str">
        <f t="shared" ca="1" si="303"/>
        <v>-1.40839965169468-0.503933453273066i</v>
      </c>
      <c r="EC206" s="223" t="str">
        <f t="shared" ca="1" si="304"/>
        <v>0.948951104354452+1.1563002662656i</v>
      </c>
      <c r="ED206" s="223" t="str">
        <f t="shared" ca="1" si="305"/>
        <v>-0.219485371697614-1.47965018698075i</v>
      </c>
      <c r="EE206" s="223" t="str">
        <f t="shared" ca="1" si="306"/>
        <v>-0.572433338791286+1.38197633006564i</v>
      </c>
      <c r="EF206" s="223" t="str">
        <f t="shared" ca="1" si="307"/>
        <v>1.20147027569612-0.89107108630014i</v>
      </c>
      <c r="EG206" s="223" t="str">
        <f t="shared" ca="1" si="308"/>
        <v>-1.48863752026762+0.146617998461631i</v>
      </c>
      <c r="EH206" s="223" t="str">
        <f t="shared" ca="1" si="309"/>
        <v>1.35222370641058+0.639554182257189i</v>
      </c>
      <c r="EI206" s="223" t="str">
        <f t="shared" ca="1" si="310"/>
        <v>-0.831044399950239-1.24374583799616i</v>
      </c>
      <c r="EJ206" s="223" t="str">
        <f t="shared" ca="1" si="311"/>
        <v>0.0733974096250469+1.4940385953789i</v>
      </c>
      <c r="EK206" s="223" t="str">
        <f t="shared" ca="1" si="312"/>
        <v>0.705134283679618-1.31921345740599i</v>
      </c>
      <c r="EL206" s="223" t="str">
        <f t="shared" ca="1" si="313"/>
        <v>-1.28302510763313+0.769015654850025i</v>
      </c>
      <c r="EM206" s="223" t="str">
        <f t="shared" ca="1" si="314"/>
        <v>1.49584040065156+9.38259386276315E-14i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-0.0163378128842072-0.0415505082239263i</v>
      </c>
      <c r="G207" s="229" t="str">
        <f t="shared" si="321"/>
        <v>-0.0574697499317514+1.54357298996891i</v>
      </c>
      <c r="H207" s="229" t="str">
        <f t="shared" si="319"/>
        <v>0.00206831525187301-0.00799975071108046i</v>
      </c>
      <c r="I207" s="229" t="str">
        <f t="shared" si="317"/>
        <v>-0.00200213575953794+0.00860546286908386i</v>
      </c>
      <c r="J207" s="255" t="str">
        <f ca="1">IMPRODUCT(1/N_FFT2,DR100)</f>
        <v>0.00836072623397426+0.000179937236889739i</v>
      </c>
      <c r="K207" s="254" t="str">
        <f t="shared" ca="1" si="318"/>
        <v>-0.000018287752179567+0.0000715876603885914i</v>
      </c>
      <c r="N207" s="246">
        <f t="shared" ca="1" si="185"/>
        <v>8.4959019259326212</v>
      </c>
      <c r="O207" s="223">
        <f t="shared" ca="1" si="186"/>
        <v>1.4959019259326203</v>
      </c>
      <c r="P207" s="223" t="str">
        <f t="shared" ca="1" si="187"/>
        <v>-1.30156480572844-0.737327355045238i</v>
      </c>
      <c r="Q207" s="223" t="str">
        <f t="shared" ca="1" si="188"/>
        <v>0.76904728516589+1.28307787962691i</v>
      </c>
      <c r="R207" s="223" t="str">
        <f t="shared" ca="1" si="189"/>
        <v>-0.0367112710121724-1.49545138824022i</v>
      </c>
      <c r="S207" s="223" t="str">
        <f t="shared" ca="1" si="190"/>
        <v>-0.705163286496323+1.31926771785966i</v>
      </c>
      <c r="T207" s="223" t="str">
        <f t="shared" ca="1" si="191"/>
        <v>1.26381807538807-0.80030396995849i</v>
      </c>
      <c r="U207" s="223" t="str">
        <f t="shared" ca="1" si="192"/>
        <v>-1.49410004655007+0.07340042852741i</v>
      </c>
      <c r="V207" s="223" t="str">
        <f t="shared" ca="1" si="193"/>
        <v>1.33617595244817+0.672574453951486i</v>
      </c>
      <c r="W207" s="223" t="str">
        <f t="shared" ca="1" si="194"/>
        <v>-0.831078581564803-1.24379699439786i</v>
      </c>
      <c r="X207" s="223" t="str">
        <f t="shared" ca="1" si="195"/>
        <v>0.110045372369196+1.49184871485987i</v>
      </c>
      <c r="Y207" s="223" t="str">
        <f t="shared" ca="1" si="196"/>
        <v>0.63958048770463-1.35227932460584i</v>
      </c>
      <c r="Z207" s="223" t="str">
        <f t="shared" ca="1" si="197"/>
        <v>-1.22302669660671+0.861352582509738i</v>
      </c>
      <c r="AA207" s="223" t="str">
        <f t="shared" ca="1" si="198"/>
        <v>1.48869874928767-0.146624028993379i</v>
      </c>
      <c r="AB207" s="223" t="str">
        <f t="shared" ca="1" si="199"/>
        <v>-1.36756813426328-0.606201262087577i</v>
      </c>
      <c r="AC207" s="223" t="str">
        <f t="shared" ca="1" si="200"/>
        <v>0.891107736866893+1.20151969326553i</v>
      </c>
      <c r="AD207" s="223" t="str">
        <f t="shared" ca="1" si="201"/>
        <v>-0.183114364785271-1.48465204725491i</v>
      </c>
      <c r="AE207" s="223" t="str">
        <f t="shared" ca="1" si="202"/>
        <v>-0.572456883497427+1.38203317201337i</v>
      </c>
      <c r="AF207" s="223" t="str">
        <f t="shared" ca="1" si="203"/>
        <v>1.17928893938874-0.920326121244145i</v>
      </c>
      <c r="AG207" s="223" t="str">
        <f t="shared" ca="1" si="204"/>
        <v>-1.47971104634363+0.219494399330756i</v>
      </c>
      <c r="AH207" s="223" t="str">
        <f t="shared" ca="1" si="205"/>
        <v>1.39566572465813+0.538367678286336i</v>
      </c>
      <c r="AI207" s="223" t="str">
        <f t="shared" ca="1" si="206"/>
        <v>-0.948990135579167-1.15634782595132i</v>
      </c>
      <c r="AJ207" s="223" t="str">
        <f t="shared" ca="1" si="207"/>
        <v>0.255742218657655+1.47387872282796i</v>
      </c>
      <c r="AK207" s="223" t="str">
        <f t="shared" ca="1" si="208"/>
        <v>0.503954180516571-1.40845758045771i</v>
      </c>
      <c r="AL207" s="223" t="str">
        <f t="shared" ca="1" si="209"/>
        <v>-1.13271017182228+0.977082513741429i</v>
      </c>
      <c r="AM207" s="223" t="str">
        <f t="shared" ca="1" si="210"/>
        <v>1.46715858988156-0.291835988434705i</v>
      </c>
      <c r="AN207" s="223" t="str">
        <f t="shared" ca="1" si="211"/>
        <v>-1.4204010340764-0.469237119592665i</v>
      </c>
      <c r="AO207" s="223" t="str">
        <f t="shared" ca="1" si="212"/>
        <v>1.004586333933+1.10839021544038i</v>
      </c>
      <c r="AP207" s="223" t="str">
        <f t="shared" ca="1" si="213"/>
        <v>-0.32775396712492-1.45955469546119i</v>
      </c>
      <c r="AQ207" s="223" t="str">
        <f t="shared" ca="1" si="214"/>
        <v>-0.434237407773679+1.43148889122442i</v>
      </c>
      <c r="AR207" s="223" t="str">
        <f t="shared" ca="1" si="215"/>
        <v>-0.434237407773679+1.43148889122442i</v>
      </c>
      <c r="AS207" s="223" t="str">
        <f t="shared" ca="1" si="216"/>
        <v>-1.45107161986856+0.363474519080702i</v>
      </c>
      <c r="AT207" s="223" t="str">
        <f t="shared" ca="1" si="217"/>
        <v>1.44171447299114+0.398976127577576i</v>
      </c>
      <c r="AU207" s="223" t="str">
        <f t="shared" ca="1" si="218"/>
        <v>-1.057762395817-1.05776239581695i</v>
      </c>
      <c r="AV207" s="223" t="str">
        <f t="shared" ca="1" si="219"/>
        <v>0.398976127577524+1.44171447299116i</v>
      </c>
      <c r="AW207" s="223" t="str">
        <f t="shared" ca="1" si="220"/>
        <v>0.363474519080756-1.45107161986855i</v>
      </c>
      <c r="AX207" s="223" t="str">
        <f t="shared" ca="1" si="221"/>
        <v>-1.03148502888084+1.08340260623815i</v>
      </c>
      <c r="AY207" s="223" t="str">
        <f t="shared" ca="1" si="222"/>
        <v>1.43148889122443-0.434237407773626i</v>
      </c>
      <c r="AZ207" s="223" t="str">
        <f t="shared" ca="1" si="223"/>
        <v>-1.45955469546121-0.327753967124828i</v>
      </c>
      <c r="BA207" s="223" t="str">
        <f t="shared" ca="1" si="224"/>
        <v>1.10839021544044+1.00458633393293i</v>
      </c>
      <c r="BB207" s="223" t="str">
        <f t="shared" ca="1" si="225"/>
        <v>-0.469237119591906-1.42040103407665i</v>
      </c>
      <c r="BC207" s="223" t="str">
        <f t="shared" ca="1" si="226"/>
        <v>-0.291835988434322+1.46715858988164i</v>
      </c>
      <c r="BD207" s="223" t="str">
        <f t="shared" ca="1" si="227"/>
        <v>0.977082513741367-1.13271017182233i</v>
      </c>
      <c r="BE207" s="223" t="str">
        <f t="shared" ca="1" si="228"/>
        <v>-1.40845758045778+0.50395418051638i</v>
      </c>
      <c r="BF207" s="223" t="str">
        <f t="shared" ca="1" si="229"/>
        <v>1.47387872282788+0.255742218658148i</v>
      </c>
      <c r="BG207" s="223" t="str">
        <f t="shared" ca="1" si="230"/>
        <v>-1.15634782595177-0.948990135578627i</v>
      </c>
      <c r="BH207" s="223" t="str">
        <f t="shared" ca="1" si="231"/>
        <v>0.538367678286562+1.39566572465804i</v>
      </c>
      <c r="BI207" s="223" t="str">
        <f t="shared" ca="1" si="232"/>
        <v>0.21949439933081-1.47971104634362i</v>
      </c>
      <c r="BJ207" s="223" t="str">
        <f t="shared" ca="1" si="233"/>
        <v>-0.920326121244432+1.17928893938852i</v>
      </c>
      <c r="BK207" s="223" t="str">
        <f t="shared" ca="1" si="234"/>
        <v>1.38203317201362-0.572456883496826i</v>
      </c>
      <c r="BL207" s="223" t="str">
        <f t="shared" ca="1" si="235"/>
        <v>-1.48465204725498-0.183114364784735i</v>
      </c>
      <c r="BM207" s="223" t="str">
        <f t="shared" ca="1" si="236"/>
        <v>1.20151969326558+0.891107736866827i</v>
      </c>
      <c r="BN207" s="223" t="str">
        <f t="shared" ca="1" si="237"/>
        <v>-0.606201262087372-1.36756813426337i</v>
      </c>
      <c r="BO207" s="223" t="str">
        <f t="shared" ca="1" si="238"/>
        <v>-0.1466240289939+1.48869874928762i</v>
      </c>
      <c r="BP207" s="223" t="str">
        <f t="shared" ca="1" si="239"/>
        <v>0.861352582509165-1.22302669660712i</v>
      </c>
      <c r="BQ207" s="223" t="str">
        <f t="shared" ca="1" si="240"/>
        <v>-1.35227932460567+0.639580487704989i</v>
      </c>
      <c r="BR207" s="223" t="str">
        <f t="shared" ca="1" si="241"/>
        <v>1.49184871485988+0.110045372369102i</v>
      </c>
      <c r="BS207" s="223" t="str">
        <f t="shared" ca="1" si="242"/>
        <v>-1.24379699439766-0.831078581565106i</v>
      </c>
      <c r="BT207" s="223" t="str">
        <f t="shared" ca="1" si="243"/>
        <v>0.67257445395089+1.33617595244847i</v>
      </c>
      <c r="BU207" s="223" t="str">
        <f t="shared" ca="1" si="244"/>
        <v>0.0734004285268492-1.4941000465501i</v>
      </c>
      <c r="BV207" s="223" t="str">
        <f t="shared" ca="1" si="245"/>
        <v>-0.800303969958274+1.26381807538821i</v>
      </c>
      <c r="BW207" s="223" t="str">
        <f t="shared" ca="1" si="246"/>
        <v>1.31926771785968-0.705163286496282i</v>
      </c>
      <c r="BX207" s="223" t="str">
        <f t="shared" ca="1" si="247"/>
        <v>-1.49545138824021-0.0367112710125994i</v>
      </c>
      <c r="BY207" s="223" t="str">
        <f t="shared" ca="1" si="248"/>
        <v>1.28307787962653+0.769047285166532i</v>
      </c>
      <c r="BZ207" s="223" t="str">
        <f t="shared" ca="1" si="249"/>
        <v>-0.737327355045592-1.30156480572824i</v>
      </c>
      <c r="CA207" s="223" t="str">
        <f t="shared" ca="1" si="250"/>
        <v>7.2569968790381E-14+1.49590192593262i</v>
      </c>
      <c r="CB207" s="223" t="str">
        <f t="shared" ca="1" si="251"/>
        <v>0.737327355045429-1.30156480572833i</v>
      </c>
      <c r="CC207" s="223" t="str">
        <f t="shared" ca="1" si="252"/>
        <v>-1.2830778796272+0.769047285165416i</v>
      </c>
      <c r="CD207" s="223" t="str">
        <f t="shared" ca="1" si="253"/>
        <v>1.4954513882402-0.0367112710127869i</v>
      </c>
      <c r="CE207" s="223" t="str">
        <f t="shared" ca="1" si="254"/>
        <v>-1.31926771785977-0.705163286496116i</v>
      </c>
      <c r="CF207" s="223" t="str">
        <f t="shared" ca="1" si="255"/>
        <v>0.800303969958433+1.26381807538811i</v>
      </c>
      <c r="CG207" s="223" t="str">
        <f t="shared" ca="1" si="256"/>
        <v>-0.0734004285270367-1.49410004655009i</v>
      </c>
      <c r="CH207" s="223" t="str">
        <f t="shared" ca="1" si="257"/>
        <v>-0.672574453952053+1.33617595244789i</v>
      </c>
      <c r="CI207" s="223" t="str">
        <f t="shared" ca="1" si="258"/>
        <v>1.24379699439756-0.831078581565261i</v>
      </c>
      <c r="CJ207" s="223" t="str">
        <f t="shared" ca="1" si="259"/>
        <v>-1.49184871485986+0.110045372369289i</v>
      </c>
      <c r="CK207" s="223" t="str">
        <f t="shared" ca="1" si="260"/>
        <v>1.35227932460575+0.63958048770482i</v>
      </c>
      <c r="CL207" s="223" t="str">
        <f t="shared" ca="1" si="261"/>
        <v>-0.861352582509319-1.22302669660701i</v>
      </c>
      <c r="CM207" s="223" t="str">
        <f t="shared" ca="1" si="262"/>
        <v>0.146624028994044+1.4886987492876i</v>
      </c>
      <c r="CN207" s="223" t="str">
        <f t="shared" ca="1" si="263"/>
        <v>0.6062012620872-1.36756813426345i</v>
      </c>
      <c r="CO207" s="223" t="str">
        <f t="shared" ca="1" si="264"/>
        <v>-1.20151969326546+0.891107736866977i</v>
      </c>
      <c r="CP207" s="223" t="str">
        <f t="shared" ca="1" si="265"/>
        <v>1.48465204725496-0.18311436478492i</v>
      </c>
      <c r="CQ207" s="223" t="str">
        <f t="shared" ca="1" si="266"/>
        <v>-1.38203317201312-0.572456883498027i</v>
      </c>
      <c r="CR207" s="223" t="str">
        <f t="shared" ca="1" si="267"/>
        <v>0.920326121244562+1.17928893938842i</v>
      </c>
      <c r="CS207" s="223" t="str">
        <f t="shared" ca="1" si="268"/>
        <v>-0.219494399330975-1.4797110463436i</v>
      </c>
      <c r="CT207" s="223" t="str">
        <f t="shared" ca="1" si="269"/>
        <v>-0.538367678286368+1.39566572465812i</v>
      </c>
      <c r="CU207" s="223" t="str">
        <f t="shared" ca="1" si="270"/>
        <v>1.15634782595164-0.948990135578789i</v>
      </c>
      <c r="CV207" s="223" t="str">
        <f t="shared" ca="1" si="271"/>
        <v>-1.47387872282784+0.255742218658334i</v>
      </c>
      <c r="CW207" s="223" t="str">
        <f t="shared" ca="1" si="272"/>
        <v>1.40845758045784+0.503954180516203i</v>
      </c>
      <c r="CX207" s="223" t="str">
        <f t="shared" ca="1" si="273"/>
        <v>-0.977082513741492-1.13271017182222i</v>
      </c>
      <c r="CY207" s="223" t="str">
        <f t="shared" ca="1" si="274"/>
        <v>0.291835988434485+1.46715858988161i</v>
      </c>
      <c r="CZ207" s="223" t="str">
        <f t="shared" ca="1" si="275"/>
        <v>0.469237119593161-1.42040103407623i</v>
      </c>
      <c r="DA207" s="223" t="str">
        <f t="shared" ca="1" si="276"/>
        <v>-1.10839021544002+1.0045863339334i</v>
      </c>
      <c r="DB207" s="223" t="str">
        <f t="shared" ca="1" si="277"/>
        <v>1.45955469546113-0.327753967125157i</v>
      </c>
      <c r="DC207" s="223" t="str">
        <f t="shared" ca="1" si="278"/>
        <v>-1.4314888912244-0.434237407773733i</v>
      </c>
      <c r="DD207" s="223" t="str">
        <f t="shared" ca="1" si="279"/>
        <v>1.03148502888053+1.08340260623845i</v>
      </c>
      <c r="DE207" s="223" t="str">
        <f t="shared" ca="1" si="280"/>
        <v>-0.363474519080052-1.45107161986873i</v>
      </c>
      <c r="DF207" s="223" t="str">
        <f t="shared" ca="1" si="281"/>
        <v>-0.398976127577036+1.44171447299129i</v>
      </c>
      <c r="DG207" s="223" t="str">
        <f t="shared" ca="1" si="282"/>
        <v>1.05776239581687-1.05776239581708i</v>
      </c>
      <c r="DH207" s="223" t="str">
        <f t="shared" ca="1" si="283"/>
        <v>-1.44171447299121+0.398976127577328i</v>
      </c>
      <c r="DI207" s="223" t="str">
        <f t="shared" ca="1" si="284"/>
        <v>1.45107161986842+0.363474519081284i</v>
      </c>
      <c r="DJ207" s="223" t="str">
        <f t="shared" ca="1" si="285"/>
        <v>-1.08340260623866-1.03148502888031i</v>
      </c>
      <c r="DK207" s="223" t="str">
        <f t="shared" ca="1" si="286"/>
        <v>0.434237407773981+1.43148889122433i</v>
      </c>
      <c r="DL207" s="223" t="str">
        <f t="shared" ca="1" si="287"/>
        <v>0.32775396712486-1.4595546954612i</v>
      </c>
      <c r="DM207" s="223" t="str">
        <f t="shared" ca="1" si="288"/>
        <v>-1.00458633393321+1.10839021544019i</v>
      </c>
      <c r="DN207" s="223" t="str">
        <f t="shared" ca="1" si="289"/>
        <v>1.42040103407662-0.469237119591994i</v>
      </c>
      <c r="DO207" s="223" t="str">
        <f t="shared" ca="1" si="290"/>
        <v>-1.46715858988166-0.291835988434229i</v>
      </c>
      <c r="DP207" s="223" t="str">
        <f t="shared" ca="1" si="291"/>
        <v>1.13271017182242+0.977082513741263i</v>
      </c>
      <c r="DQ207" s="223" t="str">
        <f t="shared" ca="1" si="292"/>
        <v>-0.503954180516448-1.40845758045776i</v>
      </c>
      <c r="DR207" s="223" t="str">
        <f t="shared" ca="1" si="293"/>
        <v>-0.255742218658036+1.4738787228279i</v>
      </c>
      <c r="DS207" s="223" t="str">
        <f t="shared" ca="1" si="294"/>
        <v>0.948990135579737-1.15634782595086i</v>
      </c>
      <c r="DT207" s="223" t="str">
        <f t="shared" ca="1" si="295"/>
        <v>-1.39566572465802+0.53836767828661i</v>
      </c>
      <c r="DU207" s="223" t="str">
        <f t="shared" ca="1" si="296"/>
        <v>1.47971104634363+0.219494399330717i</v>
      </c>
      <c r="DV207" s="223" t="str">
        <f t="shared" ca="1" si="297"/>
        <v>-1.1792889393886-0.920326121244324i</v>
      </c>
      <c r="DW207" s="223" t="str">
        <f t="shared" ca="1" si="298"/>
        <v>0.572456883496893+1.38203317201359i</v>
      </c>
      <c r="DX207" s="223" t="str">
        <f t="shared" ca="1" si="299"/>
        <v>0.183114364784663-1.48465204725499i</v>
      </c>
      <c r="DY207" s="223" t="str">
        <f t="shared" ca="1" si="300"/>
        <v>-0.891107736866735+1.20151969326565i</v>
      </c>
      <c r="DZ207" s="223" t="str">
        <f t="shared" ca="1" si="301"/>
        <v>1.36756813426334-0.606201262087438i</v>
      </c>
      <c r="EA207" s="223" t="str">
        <f t="shared" ca="1" si="302"/>
        <v>-1.48869874928763-0.146624028993785i</v>
      </c>
      <c r="EB207" s="223" t="str">
        <f t="shared" ca="1" si="303"/>
        <v>1.22302669660633+0.861352582510288i</v>
      </c>
      <c r="EC207" s="223" t="str">
        <f t="shared" ca="1" si="304"/>
        <v>-0.639580487705094-1.35227932460562i</v>
      </c>
      <c r="ED207" s="223" t="str">
        <f t="shared" ca="1" si="305"/>
        <v>-0.11004537236903+1.49184871485988i</v>
      </c>
      <c r="EE207" s="223" t="str">
        <f t="shared" ca="1" si="306"/>
        <v>0.83107858156501-1.24379699439772i</v>
      </c>
      <c r="EF207" s="223" t="str">
        <f t="shared" ca="1" si="307"/>
        <v>-1.33617595244844+0.672574453950955i</v>
      </c>
      <c r="EG207" s="223" t="str">
        <f t="shared" ca="1" si="308"/>
        <v>1.4941000465501+0.0734004285267344i</v>
      </c>
      <c r="EH207" s="223" t="str">
        <f t="shared" ca="1" si="309"/>
        <v>-1.26381807538824-0.800303969958213i</v>
      </c>
      <c r="EI207" s="223" t="str">
        <f t="shared" ca="1" si="310"/>
        <v>0.705163286496384+1.31926771785963i</v>
      </c>
      <c r="EJ207" s="223" t="str">
        <f t="shared" ca="1" si="311"/>
        <v>0.0367112710125268-1.49545138824021i</v>
      </c>
      <c r="EK207" s="223" t="str">
        <f t="shared" ca="1" si="312"/>
        <v>-0.769047285166434+1.28307787962659i</v>
      </c>
      <c r="EL207" s="223" t="str">
        <f t="shared" ca="1" si="313"/>
        <v>1.30156480572818-0.737327355045693i</v>
      </c>
      <c r="EM207" s="223" t="str">
        <f t="shared" ca="1" si="314"/>
        <v>-1.49590192593262+1.45139937580762E-13i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-0.0162385417358854-0.0410173997564201i</v>
      </c>
      <c r="G208" s="229" t="str">
        <f t="shared" si="321"/>
        <v>-0.053669823285478+1.52693427607887i</v>
      </c>
      <c r="H208" s="229" t="str">
        <f t="shared" si="319"/>
        <v>0.00206690912034186-0.00792559699656951i</v>
      </c>
      <c r="I208" s="229" t="str">
        <f t="shared" si="317"/>
        <v>-0.00200172036019437+0.00851131213521902i</v>
      </c>
      <c r="J208" s="255" t="str">
        <f ca="1">IMPRODUCT(1/N_FFT2,DS100)</f>
        <v>0.00620405263067281-6.78285373500922E-07i</v>
      </c>
      <c r="K208" s="254" t="str">
        <f t="shared" ca="1" si="318"/>
        <v>-0.0000124130053680046+0.0000528059861806251i</v>
      </c>
      <c r="N208" s="246">
        <f t="shared" ca="1" si="185"/>
        <v>8.495959220117129</v>
      </c>
      <c r="O208" s="223">
        <f t="shared" ca="1" si="186"/>
        <v>1.4959592201171299</v>
      </c>
      <c r="P208" s="223" t="str">
        <f t="shared" ca="1" si="187"/>
        <v>-1.31931824681928-0.705190294787977i</v>
      </c>
      <c r="Q208" s="223" t="str">
        <f t="shared" ca="1" si="188"/>
        <v>0.831110412508302+1.2438446327712i</v>
      </c>
      <c r="R208" s="223" t="str">
        <f t="shared" ca="1" si="189"/>
        <v>-0.146629644805514-1.48875576758502i</v>
      </c>
      <c r="S208" s="223" t="str">
        <f t="shared" ca="1" si="190"/>
        <v>-0.572478809032561+1.38208610493779i</v>
      </c>
      <c r="T208" s="223" t="str">
        <f t="shared" ca="1" si="191"/>
        <v>1.15639211495495-0.949026482624946i</v>
      </c>
      <c r="U208" s="223" t="str">
        <f t="shared" ca="1" si="192"/>
        <v>-1.46721478317439+0.291847165975606i</v>
      </c>
      <c r="V208" s="223" t="str">
        <f t="shared" ca="1" si="193"/>
        <v>1.43154371834057+0.434254039397563i</v>
      </c>
      <c r="W208" s="223" t="str">
        <f t="shared" ca="1" si="194"/>
        <v>-1.05780290892336-1.05780290892337i</v>
      </c>
      <c r="X208" s="223" t="str">
        <f t="shared" ca="1" si="195"/>
        <v>0.434254039397548+1.43154371834058i</v>
      </c>
      <c r="Y208" s="223" t="str">
        <f t="shared" ca="1" si="196"/>
        <v>0.291847165975618-1.46721478317438i</v>
      </c>
      <c r="Z208" s="223" t="str">
        <f t="shared" ca="1" si="197"/>
        <v>-0.949026482624955+1.15639211495494i</v>
      </c>
      <c r="AA208" s="223" t="str">
        <f t="shared" ca="1" si="198"/>
        <v>1.38208610493774-0.572478809032686i</v>
      </c>
      <c r="AB208" s="223" t="str">
        <f t="shared" ca="1" si="199"/>
        <v>-1.48875576758501-0.146629644805586i</v>
      </c>
      <c r="AC208" s="223" t="str">
        <f t="shared" ca="1" si="200"/>
        <v>1.24384463277118+0.831110412508339i</v>
      </c>
      <c r="AD208" s="223" t="str">
        <f t="shared" ca="1" si="201"/>
        <v>-0.705190294787954-1.31931824681929i</v>
      </c>
      <c r="AE208" s="223" t="str">
        <f t="shared" ca="1" si="202"/>
        <v>-1.57610293322239E-14+1.49595922011713i</v>
      </c>
      <c r="AF208" s="223" t="str">
        <f t="shared" ca="1" si="203"/>
        <v>0.705190294787972-1.31931824681928i</v>
      </c>
      <c r="AG208" s="223" t="str">
        <f t="shared" ca="1" si="204"/>
        <v>-1.2438446327712+0.831110412508314i</v>
      </c>
      <c r="AH208" s="223" t="str">
        <f t="shared" ca="1" si="205"/>
        <v>1.48875576758501-0.146629644805565i</v>
      </c>
      <c r="AI208" s="223" t="str">
        <f t="shared" ca="1" si="206"/>
        <v>-1.38208610493778-0.572478809032573i</v>
      </c>
      <c r="AJ208" s="223" t="str">
        <f t="shared" ca="1" si="207"/>
        <v>0.949026482624931+1.15639211495496i</v>
      </c>
      <c r="AK208" s="223" t="str">
        <f t="shared" ca="1" si="208"/>
        <v>-0.291847165975593-1.46721478317439i</v>
      </c>
      <c r="AL208" s="223" t="str">
        <f t="shared" ca="1" si="209"/>
        <v>-0.434254039397578+1.43154371834057i</v>
      </c>
      <c r="AM208" s="223" t="str">
        <f t="shared" ca="1" si="210"/>
        <v>1.05780290892337-1.05780290892335i</v>
      </c>
      <c r="AN208" s="223" t="str">
        <f t="shared" ca="1" si="211"/>
        <v>-1.43154371834058+0.434254039397544i</v>
      </c>
      <c r="AO208" s="223" t="str">
        <f t="shared" ca="1" si="212"/>
        <v>1.46721478317438+0.291847165975629i</v>
      </c>
      <c r="AP208" s="223" t="str">
        <f t="shared" ca="1" si="213"/>
        <v>-1.15639211495493-0.949026482624967i</v>
      </c>
      <c r="AQ208" s="223" t="str">
        <f t="shared" ca="1" si="214"/>
        <v>0.572478809032667+1.38208610493775i</v>
      </c>
      <c r="AR208" s="223" t="str">
        <f t="shared" ca="1" si="215"/>
        <v>0.572478809032667+1.38208610493775i</v>
      </c>
      <c r="AS208" s="223" t="str">
        <f t="shared" ca="1" si="216"/>
        <v>-0.831110412508344+1.24384463277118i</v>
      </c>
      <c r="AT208" s="223" t="str">
        <f t="shared" ca="1" si="217"/>
        <v>1.3193182468193-0.705190294787939i</v>
      </c>
      <c r="AU208" s="223" t="str">
        <f t="shared" ca="1" si="218"/>
        <v>-1.49595922011713-3.15220586644479E-14i</v>
      </c>
      <c r="AV208" s="223" t="str">
        <f t="shared" ca="1" si="219"/>
        <v>1.31931824681927+0.705190294787996i</v>
      </c>
      <c r="AW208" s="223" t="str">
        <f t="shared" ca="1" si="220"/>
        <v>-0.831110412508309-1.2438446327712i</v>
      </c>
      <c r="AX208" s="223" t="str">
        <f t="shared" ca="1" si="221"/>
        <v>0.146629644805549+1.48875576758502i</v>
      </c>
      <c r="AY208" s="223" t="str">
        <f t="shared" ca="1" si="222"/>
        <v>0.572478809032588-1.38208610493778i</v>
      </c>
      <c r="AZ208" s="223" t="str">
        <f t="shared" ca="1" si="223"/>
        <v>-1.15639211495487+0.949026482625035i</v>
      </c>
      <c r="BA208" s="223" t="str">
        <f t="shared" ca="1" si="224"/>
        <v>1.4672147831743-0.291847165976027i</v>
      </c>
      <c r="BB208" s="223" t="str">
        <f t="shared" ca="1" si="225"/>
        <v>-1.43154371834052-0.434254039397726i</v>
      </c>
      <c r="BC208" s="223" t="str">
        <f t="shared" ca="1" si="226"/>
        <v>1.05780290892386+1.05780290892286i</v>
      </c>
      <c r="BD208" s="223" t="str">
        <f t="shared" ca="1" si="227"/>
        <v>-0.43425403939766-1.43154371834054i</v>
      </c>
      <c r="BE208" s="223" t="str">
        <f t="shared" ca="1" si="228"/>
        <v>-0.291847165976092+1.46721478317429i</v>
      </c>
      <c r="BF208" s="223" t="str">
        <f t="shared" ca="1" si="229"/>
        <v>0.949026482624626-1.15639211495521i</v>
      </c>
      <c r="BG208" s="223" t="str">
        <f t="shared" ca="1" si="230"/>
        <v>-1.38208610493781+0.572478809032525i</v>
      </c>
      <c r="BH208" s="223" t="str">
        <f t="shared" ca="1" si="231"/>
        <v>1.48875576758495+0.146629644806209i</v>
      </c>
      <c r="BI208" s="223" t="str">
        <f t="shared" ca="1" si="232"/>
        <v>-1.24384463277133-0.831110412508118i</v>
      </c>
      <c r="BJ208" s="223" t="str">
        <f t="shared" ca="1" si="233"/>
        <v>0.705190294787673+1.31931824681944i</v>
      </c>
      <c r="BK208" s="223" t="str">
        <f t="shared" ca="1" si="234"/>
        <v>-5.58594397406443E-13-1.49595922011713i</v>
      </c>
      <c r="BL208" s="223" t="str">
        <f t="shared" ca="1" si="235"/>
        <v>-0.705190294788001+1.31931824681927i</v>
      </c>
      <c r="BM208" s="223" t="str">
        <f t="shared" ca="1" si="236"/>
        <v>1.24384463277153-0.83111041250781i</v>
      </c>
      <c r="BN208" s="223" t="str">
        <f t="shared" ca="1" si="237"/>
        <v>-1.48875576758499+0.146629644805819i</v>
      </c>
      <c r="BO208" s="223" t="str">
        <f t="shared" ca="1" si="238"/>
        <v>1.38208610493766+0.572478809032867i</v>
      </c>
      <c r="BP208" s="223" t="str">
        <f t="shared" ca="1" si="239"/>
        <v>-0.949026482625507-1.15639211495449i</v>
      </c>
      <c r="BQ208" s="223" t="str">
        <f t="shared" ca="1" si="240"/>
        <v>0.291847165975708+1.46721478317436i</v>
      </c>
      <c r="BR208" s="223" t="str">
        <f t="shared" ca="1" si="241"/>
        <v>0.434254039398015-1.43154371834043i</v>
      </c>
      <c r="BS208" s="223" t="str">
        <f t="shared" ca="1" si="242"/>
        <v>-1.05780290892309+1.05780290892363i</v>
      </c>
      <c r="BT208" s="223" t="str">
        <f t="shared" ca="1" si="243"/>
        <v>1.43154371834063-0.43425403939737i</v>
      </c>
      <c r="BU208" s="223" t="str">
        <f t="shared" ca="1" si="244"/>
        <v>-1.46721478317423-0.291847165976411i</v>
      </c>
      <c r="BV208" s="223" t="str">
        <f t="shared" ca="1" si="245"/>
        <v>1.156392114955+0.949026482624877i</v>
      </c>
      <c r="BW208" s="223" t="str">
        <f t="shared" ca="1" si="246"/>
        <v>-0.572478809032245-1.38208610493792i</v>
      </c>
      <c r="BX208" s="223" t="str">
        <f t="shared" ca="1" si="247"/>
        <v>-0.146629644805051+1.48875576758507i</v>
      </c>
      <c r="BY208" s="223" t="str">
        <f t="shared" ca="1" si="248"/>
        <v>0.831110412508371-1.24384463277116i</v>
      </c>
      <c r="BZ208" s="223" t="str">
        <f t="shared" ca="1" si="249"/>
        <v>-1.31931824681958+0.705190294787405i</v>
      </c>
      <c r="CA208" s="223" t="str">
        <f t="shared" ca="1" si="250"/>
        <v>1.49595922011713-2.34579910588424E-13i</v>
      </c>
      <c r="CB208" s="223" t="str">
        <f t="shared" ca="1" si="251"/>
        <v>-1.31931824681912-0.705190294788267i</v>
      </c>
      <c r="CC208" s="223" t="str">
        <f t="shared" ca="1" si="252"/>
        <v>0.831110412508796+1.24384463277087i</v>
      </c>
      <c r="CD208" s="223" t="str">
        <f t="shared" ca="1" si="253"/>
        <v>-0.146629644805518-1.48875576758502i</v>
      </c>
      <c r="CE208" s="223" t="str">
        <f t="shared" ca="1" si="254"/>
        <v>-0.572478809033147+1.38208610493755i</v>
      </c>
      <c r="CF208" s="223" t="str">
        <f t="shared" ca="1" si="255"/>
        <v>1.15639211495471-0.949026482625239i</v>
      </c>
      <c r="CG208" s="223" t="str">
        <f t="shared" ca="1" si="256"/>
        <v>-1.46721478317442+0.291847165975412i</v>
      </c>
      <c r="CH208" s="223" t="str">
        <f t="shared" ca="1" si="257"/>
        <v>1.43154371834078+0.434254039396881i</v>
      </c>
      <c r="CI208" s="223" t="str">
        <f t="shared" ca="1" si="258"/>
        <v>-1.05780290892342-1.0578029089233i</v>
      </c>
      <c r="CJ208" s="223" t="str">
        <f t="shared" ca="1" si="259"/>
        <v>0.434254039397082+1.43154371834072i</v>
      </c>
      <c r="CK208" s="223" t="str">
        <f t="shared" ca="1" si="260"/>
        <v>0.291847165975249-1.46721478317446i</v>
      </c>
      <c r="CL208" s="223" t="str">
        <f t="shared" ca="1" si="261"/>
        <v>-0.949026482625111+1.15639211495481i</v>
      </c>
      <c r="CM208" s="223" t="str">
        <f t="shared" ca="1" si="262"/>
        <v>1.38208610493804-0.572478809031965i</v>
      </c>
      <c r="CN208" s="223" t="str">
        <f t="shared" ca="1" si="263"/>
        <v>-1.48875576758504-0.146629644805352i</v>
      </c>
      <c r="CO208" s="223" t="str">
        <f t="shared" ca="1" si="264"/>
        <v>1.24384463277099+0.831110412508622i</v>
      </c>
      <c r="CP208" s="223" t="str">
        <f t="shared" ca="1" si="265"/>
        <v>-0.705190294788451-1.31931824681903i</v>
      </c>
      <c r="CQ208" s="223" t="str">
        <f t="shared" ca="1" si="266"/>
        <v>-6.81757170926439E-14+1.49595922011713i</v>
      </c>
      <c r="CR208" s="223" t="str">
        <f t="shared" ca="1" si="267"/>
        <v>0.705190294788535-1.31931824681898i</v>
      </c>
      <c r="CS208" s="223" t="str">
        <f t="shared" ca="1" si="268"/>
        <v>-1.24384463277107+0.831110412508508i</v>
      </c>
      <c r="CT208" s="223" t="str">
        <f t="shared" ca="1" si="269"/>
        <v>1.48875576758505-0.146629644805217i</v>
      </c>
      <c r="CU208" s="223" t="str">
        <f t="shared" ca="1" si="270"/>
        <v>-1.382086104938-0.572478809032052i</v>
      </c>
      <c r="CV208" s="223" t="str">
        <f t="shared" ca="1" si="271"/>
        <v>0.949026482625006+1.1563921149549i</v>
      </c>
      <c r="CW208" s="223" t="str">
        <f t="shared" ca="1" si="272"/>
        <v>-0.291847165975114-1.46721478317448i</v>
      </c>
      <c r="CX208" s="223" t="str">
        <f t="shared" ca="1" si="273"/>
        <v>-0.434254039397212+1.43154371834068i</v>
      </c>
      <c r="CY208" s="223" t="str">
        <f t="shared" ca="1" si="274"/>
        <v>1.05780290892352-1.05780290892321i</v>
      </c>
      <c r="CZ208" s="223" t="str">
        <f t="shared" ca="1" si="275"/>
        <v>-1.43154371834037+0.434254039398215i</v>
      </c>
      <c r="DA208" s="223" t="str">
        <f t="shared" ca="1" si="276"/>
        <v>1.4672147831744+0.291847165975545i</v>
      </c>
      <c r="DB208" s="223" t="str">
        <f t="shared" ca="1" si="277"/>
        <v>-1.15639211495462-0.949026482625346i</v>
      </c>
      <c r="DC208" s="223" t="str">
        <f t="shared" ca="1" si="278"/>
        <v>0.572478809033021+1.3820861049376i</v>
      </c>
      <c r="DD208" s="223" t="str">
        <f t="shared" ca="1" si="279"/>
        <v>0.146629644805654-1.48875576758501i</v>
      </c>
      <c r="DE208" s="223" t="str">
        <f t="shared" ca="1" si="280"/>
        <v>-0.831110412508873+1.24384463277082i</v>
      </c>
      <c r="DF208" s="223" t="str">
        <f t="shared" ca="1" si="281"/>
        <v>1.31931824681919-0.705190294788147i</v>
      </c>
      <c r="DG208" s="223" t="str">
        <f t="shared" ca="1" si="282"/>
        <v>-1.49595922011713-3.70931344773712E-13i</v>
      </c>
      <c r="DH208" s="223" t="str">
        <f t="shared" ca="1" si="283"/>
        <v>1.31931824681954+0.705190294787489i</v>
      </c>
      <c r="DI208" s="223" t="str">
        <f t="shared" ca="1" si="284"/>
        <v>-0.831110412508257-1.24384463277123i</v>
      </c>
      <c r="DJ208" s="223" t="str">
        <f t="shared" ca="1" si="285"/>
        <v>0.146629644804873+1.48875576758508i</v>
      </c>
      <c r="DK208" s="223" t="str">
        <f t="shared" ca="1" si="286"/>
        <v>0.572478809032371-1.38208610493787i</v>
      </c>
      <c r="DL208" s="223" t="str">
        <f t="shared" ca="1" si="287"/>
        <v>-1.15639211495512+0.949026482624738i</v>
      </c>
      <c r="DM208" s="223" t="str">
        <f t="shared" ca="1" si="288"/>
        <v>1.46721478317426-0.291847165976235i</v>
      </c>
      <c r="DN208" s="223" t="str">
        <f t="shared" ca="1" si="289"/>
        <v>-1.4315437183406-0.43425403939746i</v>
      </c>
      <c r="DO208" s="223" t="str">
        <f t="shared" ca="1" si="290"/>
        <v>1.05780290892299+1.05780290892373i</v>
      </c>
      <c r="DP208" s="223" t="str">
        <f t="shared" ca="1" si="291"/>
        <v>-0.434254039397925-1.43154371834046i</v>
      </c>
      <c r="DQ208" s="223" t="str">
        <f t="shared" ca="1" si="292"/>
        <v>-0.291847165975843+1.46721478317434i</v>
      </c>
      <c r="DR208" s="223" t="str">
        <f t="shared" ca="1" si="293"/>
        <v>0.949026482625612-1.1563921149544i</v>
      </c>
      <c r="DS208" s="223" t="str">
        <f t="shared" ca="1" si="294"/>
        <v>-1.38208610493772+0.572478809032742i</v>
      </c>
      <c r="DT208" s="223" t="str">
        <f t="shared" ca="1" si="295"/>
        <v>1.48875576758497+0.146629644805997i</v>
      </c>
      <c r="DU208" s="223" t="str">
        <f t="shared" ca="1" si="296"/>
        <v>-1.24384463277146-0.831110412507924i</v>
      </c>
      <c r="DV208" s="223" t="str">
        <f t="shared" ca="1" si="297"/>
        <v>0.705190294787917+1.31931824681931i</v>
      </c>
      <c r="DW208" s="223" t="str">
        <f t="shared" ca="1" si="298"/>
        <v>6.7368697245478E-13-1.49595922011713i</v>
      </c>
      <c r="DX208" s="223" t="str">
        <f t="shared" ca="1" si="299"/>
        <v>-0.705190294787756+1.3193182468194i</v>
      </c>
      <c r="DY208" s="223" t="str">
        <f t="shared" ca="1" si="300"/>
        <v>1.2438446327714-0.831110412508006i</v>
      </c>
      <c r="DZ208" s="223" t="str">
        <f t="shared" ca="1" si="301"/>
        <v>-1.48875576758496+0.146629644806095i</v>
      </c>
      <c r="EA208" s="223" t="str">
        <f t="shared" ca="1" si="302"/>
        <v>1.38208610493775+0.57247880903265i</v>
      </c>
      <c r="EB208" s="223" t="str">
        <f t="shared" ca="1" si="303"/>
        <v>-0.949026482624505-1.15639211495531i</v>
      </c>
      <c r="EC208" s="223" t="str">
        <f t="shared" ca="1" si="304"/>
        <v>0.291847165975938+1.46721478317432i</v>
      </c>
      <c r="ED208" s="223" t="str">
        <f t="shared" ca="1" si="305"/>
        <v>0.434254039397831-1.43154371834049i</v>
      </c>
      <c r="EE208" s="223" t="str">
        <f t="shared" ca="1" si="306"/>
        <v>-1.05780290892292+1.0578029089238i</v>
      </c>
      <c r="EF208" s="223" t="str">
        <f t="shared" ca="1" si="307"/>
        <v>1.43154371834055-0.434254039397636i</v>
      </c>
      <c r="EG208" s="223" t="str">
        <f t="shared" ca="1" si="308"/>
        <v>-1.46721478317428-0.291847165976139i</v>
      </c>
      <c r="EH208" s="223" t="str">
        <f t="shared" ca="1" si="309"/>
        <v>1.15639211495518+0.949026482624663i</v>
      </c>
      <c r="EI208" s="223" t="str">
        <f t="shared" ca="1" si="310"/>
        <v>-0.572478809032462-1.38208610493783i</v>
      </c>
      <c r="EJ208" s="223" t="str">
        <f t="shared" ca="1" si="311"/>
        <v>-0.146629644806299+1.48875576758494i</v>
      </c>
      <c r="EK208" s="223" t="str">
        <f t="shared" ca="1" si="312"/>
        <v>0.831110412508175-1.24384463277129i</v>
      </c>
      <c r="EL208" s="223" t="str">
        <f t="shared" ca="1" si="313"/>
        <v>-1.31931824681949+0.705190294787576i</v>
      </c>
      <c r="EM208" s="223" t="str">
        <f t="shared" ca="1" si="314"/>
        <v>1.49595922011713-4.69159821176849E-13i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-0.0161394063715105-0.0404946199169046i</v>
      </c>
      <c r="G209" s="229" t="str">
        <f t="shared" si="321"/>
        <v>-0.0500407040584657+1.51061329767394i</v>
      </c>
      <c r="H209" s="229" t="str">
        <f t="shared" si="319"/>
        <v>0.00206554318766551-0.00785280386059737i</v>
      </c>
      <c r="I209" s="229" t="str">
        <f t="shared" si="317"/>
        <v>-0.00200138065568221+0.00841936973659327i</v>
      </c>
      <c r="J209" s="255" t="str">
        <f ca="1">IMPRODUCT(1/N_FFT2,DT100)</f>
        <v>0.00357856251919971-0.000179937535228397i</v>
      </c>
      <c r="K209" s="254" t="str">
        <f t="shared" ca="1" si="318"/>
        <v>-5.64710516249655E-06+0.0000304893644768943i</v>
      </c>
      <c r="N209" s="246">
        <f t="shared" ca="1" si="185"/>
        <v>8.4960125190029991</v>
      </c>
      <c r="O209" s="223">
        <f t="shared" ca="1" si="186"/>
        <v>1.4960125190029998</v>
      </c>
      <c r="P209" s="223" t="str">
        <f t="shared" ca="1" si="187"/>
        <v>-1.3362747368662-0.672624177848874i</v>
      </c>
      <c r="Q209" s="223" t="str">
        <f t="shared" ca="1" si="188"/>
        <v>0.891173617082064+1.20160852245254i</v>
      </c>
      <c r="R209" s="223" t="str">
        <f t="shared" ca="1" si="189"/>
        <v>-0.255761125857801-1.47398768770762i</v>
      </c>
      <c r="S209" s="223" t="str">
        <f t="shared" ca="1" si="190"/>
        <v>-0.434269511247468+1.4315947221943i</v>
      </c>
      <c r="T209" s="223" t="str">
        <f t="shared" ca="1" si="191"/>
        <v>1.03156128728679-1.08348270294681i</v>
      </c>
      <c r="U209" s="223" t="str">
        <f t="shared" ca="1" si="192"/>
        <v>-1.4085617087068+0.503991438199776i</v>
      </c>
      <c r="V209" s="223" t="str">
        <f t="shared" ca="1" si="193"/>
        <v>1.48476180861394+0.183127902557648i</v>
      </c>
      <c r="W209" s="223" t="str">
        <f t="shared" ca="1" si="194"/>
        <v>-1.24388894917521-0.831140023782698i</v>
      </c>
      <c r="X209" s="223" t="str">
        <f t="shared" ca="1" si="195"/>
        <v>0.737381866169674+1.3016610313203i</v>
      </c>
      <c r="Y209" s="223" t="str">
        <f t="shared" ca="1" si="196"/>
        <v>-0.0734058550722043-1.49421050640625i</v>
      </c>
      <c r="Z209" s="223" t="str">
        <f t="shared" ca="1" si="197"/>
        <v>-0.606246078968745+1.36766923952713i</v>
      </c>
      <c r="AA209" s="223" t="str">
        <f t="shared" ca="1" si="198"/>
        <v>1.15643331555084-0.94906029508024i</v>
      </c>
      <c r="AB209" s="223" t="str">
        <f t="shared" ca="1" si="199"/>
        <v>-1.45966260135552+0.327778198203817i</v>
      </c>
      <c r="AC209" s="223" t="str">
        <f t="shared" ca="1" si="200"/>
        <v>1.4511788986032+0.363501391004903i</v>
      </c>
      <c r="AD209" s="223" t="str">
        <f t="shared" ca="1" si="201"/>
        <v>-1.13279391387355-0.977154750131601i</v>
      </c>
      <c r="AE209" s="223" t="str">
        <f t="shared" ca="1" si="202"/>
        <v>0.572499205633166+1.38213534668754i</v>
      </c>
      <c r="AF209" s="223" t="str">
        <f t="shared" ca="1" si="203"/>
        <v>0.110053508100085-1.49195900827354i</v>
      </c>
      <c r="AG209" s="223" t="str">
        <f t="shared" ca="1" si="204"/>
        <v>-0.769104141366915+1.28317273846741i</v>
      </c>
      <c r="AH209" s="223" t="str">
        <f t="shared" ca="1" si="205"/>
        <v>1.26391151033789-0.800363136987898i</v>
      </c>
      <c r="AI209" s="223" t="str">
        <f t="shared" ca="1" si="206"/>
        <v>-1.48880880982218+0.146634869009946i</v>
      </c>
      <c r="AJ209" s="223" t="str">
        <f t="shared" ca="1" si="207"/>
        <v>1.3957689071964+0.538407480183421i</v>
      </c>
      <c r="AK209" s="223" t="str">
        <f t="shared" ca="1" si="208"/>
        <v>-1.00466060369973-1.10847215950036i</v>
      </c>
      <c r="AL209" s="223" t="str">
        <f t="shared" ca="1" si="209"/>
        <v>0.399005624160201+1.44182105994545i</v>
      </c>
      <c r="AM209" s="223" t="str">
        <f t="shared" ca="1" si="210"/>
        <v>0.291857564072454-1.4672670579371i</v>
      </c>
      <c r="AN209" s="223" t="str">
        <f t="shared" ca="1" si="211"/>
        <v>-0.9203941615947+1.17937612504073i</v>
      </c>
      <c r="AO209" s="223" t="str">
        <f t="shared" ca="1" si="212"/>
        <v>1.35237929955736-0.639627772335172i</v>
      </c>
      <c r="AP209" s="223" t="str">
        <f t="shared" ca="1" si="213"/>
        <v>-1.49556194800203-0.0367139851019611i</v>
      </c>
      <c r="AQ209" s="223" t="str">
        <f t="shared" ca="1" si="214"/>
        <v>1.31936525224007+0.70521541970889i</v>
      </c>
      <c r="AR209" s="223" t="str">
        <f t="shared" ca="1" si="215"/>
        <v>1.31936525224007+0.70521541970889i</v>
      </c>
      <c r="AS209" s="223" t="str">
        <f t="shared" ca="1" si="216"/>
        <v>0.219510626704403+1.47982044241102i</v>
      </c>
      <c r="AT209" s="223" t="str">
        <f t="shared" ca="1" si="217"/>
        <v>0.4692718106194-1.42050604531332i</v>
      </c>
      <c r="AU209" s="223" t="str">
        <f t="shared" ca="1" si="218"/>
        <v>-1.05784059692695+1.05784059692703i</v>
      </c>
      <c r="AV209" s="223" t="str">
        <f t="shared" ca="1" si="219"/>
        <v>1.42050604531334-0.469271810619353i</v>
      </c>
      <c r="AW209" s="223" t="str">
        <f t="shared" ca="1" si="220"/>
        <v>-1.47982044241101-0.219510626704452i</v>
      </c>
      <c r="AX209" s="223" t="str">
        <f t="shared" ca="1" si="221"/>
        <v>1.22311711582146+0.86141626290563i</v>
      </c>
      <c r="AY209" s="223" t="str">
        <f t="shared" ca="1" si="222"/>
        <v>-0.705215419708864-1.31936525224009i</v>
      </c>
      <c r="AZ209" s="223" t="str">
        <f t="shared" ca="1" si="223"/>
        <v>0.0367139851020602+1.49556194800203i</v>
      </c>
      <c r="BA209" s="223" t="str">
        <f t="shared" ca="1" si="224"/>
        <v>0.639627772335486-1.35237929955721i</v>
      </c>
      <c r="BB209" s="223" t="str">
        <f t="shared" ca="1" si="225"/>
        <v>-1.17937612504049+0.920394161595012i</v>
      </c>
      <c r="BC209" s="223" t="str">
        <f t="shared" ca="1" si="226"/>
        <v>1.4672670579372-0.291857564071968i</v>
      </c>
      <c r="BD209" s="223" t="str">
        <f t="shared" ca="1" si="227"/>
        <v>-1.44182105994548-0.399005624160106i</v>
      </c>
      <c r="BE209" s="223" t="str">
        <f t="shared" ca="1" si="228"/>
        <v>1.10847215949993+1.00466060370021i</v>
      </c>
      <c r="BF209" s="223" t="str">
        <f t="shared" ca="1" si="229"/>
        <v>-0.538407480183365-1.39576890719642i</v>
      </c>
      <c r="BG209" s="223" t="str">
        <f t="shared" ca="1" si="230"/>
        <v>-0.146634869009244+1.48880880982225i</v>
      </c>
      <c r="BH209" s="223" t="str">
        <f t="shared" ca="1" si="231"/>
        <v>0.800363136988056-1.26391151033778i</v>
      </c>
      <c r="BI209" s="223" t="str">
        <f t="shared" ca="1" si="232"/>
        <v>-1.2831727384672+0.769104141367265i</v>
      </c>
      <c r="BJ209" s="223" t="str">
        <f t="shared" ca="1" si="233"/>
        <v>1.49195900827357-0.110053508099739i</v>
      </c>
      <c r="BK209" s="223" t="str">
        <f t="shared" ca="1" si="234"/>
        <v>-1.38213534668764-0.572499205632937i</v>
      </c>
      <c r="BL209" s="223" t="str">
        <f t="shared" ca="1" si="235"/>
        <v>0.977154750131224+1.13279391387387i</v>
      </c>
      <c r="BM209" s="223" t="str">
        <f t="shared" ca="1" si="236"/>
        <v>-0.363501391004999-1.45117889860318i</v>
      </c>
      <c r="BN209" s="223" t="str">
        <f t="shared" ca="1" si="237"/>
        <v>-0.327778198204457+1.45966260135538i</v>
      </c>
      <c r="BO209" s="223" t="str">
        <f t="shared" ca="1" si="238"/>
        <v>0.949060295080288-1.1564333155508i</v>
      </c>
      <c r="BP209" s="223" t="str">
        <f t="shared" ca="1" si="239"/>
        <v>-1.36766923952692+0.606246078969234i</v>
      </c>
      <c r="BQ209" s="223" t="str">
        <f t="shared" ca="1" si="240"/>
        <v>1.49421050640624+0.0734058550724185i</v>
      </c>
      <c r="BR209" s="223" t="str">
        <f t="shared" ca="1" si="241"/>
        <v>-1.30166103132051-0.737381866169306i</v>
      </c>
      <c r="BS209" s="223" t="str">
        <f t="shared" ca="1" si="242"/>
        <v>0.831140023782426+1.24388894917539i</v>
      </c>
      <c r="BT209" s="223" t="str">
        <f t="shared" ca="1" si="243"/>
        <v>-0.183127902557914-1.48476180861391i</v>
      </c>
      <c r="BU209" s="223" t="str">
        <f t="shared" ca="1" si="244"/>
        <v>-0.503991438200368+1.40856170870659i</v>
      </c>
      <c r="BV209" s="223" t="str">
        <f t="shared" ca="1" si="245"/>
        <v>1.08348270294673-1.03156128728687i</v>
      </c>
      <c r="BW209" s="223" t="str">
        <f t="shared" ca="1" si="246"/>
        <v>-1.43159472219453+0.434269511246719i</v>
      </c>
      <c r="BX209" s="223" t="str">
        <f t="shared" ca="1" si="247"/>
        <v>1.4739876877076+0.255761125857886i</v>
      </c>
      <c r="BY209" s="223" t="str">
        <f t="shared" ca="1" si="248"/>
        <v>-1.20160852245288-0.891173617081597i</v>
      </c>
      <c r="BZ209" s="223" t="str">
        <f t="shared" ca="1" si="249"/>
        <v>0.672624177848646+1.33627473686631i</v>
      </c>
      <c r="CA209" s="223" t="str">
        <f t="shared" ca="1" si="250"/>
        <v>-3.966012027311E-13-1.496012519003i</v>
      </c>
      <c r="CB209" s="223" t="str">
        <f t="shared" ca="1" si="251"/>
        <v>-0.672624177849266+1.336274736866i</v>
      </c>
      <c r="CC209" s="223" t="str">
        <f t="shared" ca="1" si="252"/>
        <v>1.20160852245241-0.891173617082235i</v>
      </c>
      <c r="CD209" s="223" t="str">
        <f t="shared" ca="1" si="253"/>
        <v>-1.47398768770772+0.255761125857203i</v>
      </c>
      <c r="CE209" s="223" t="str">
        <f t="shared" ca="1" si="254"/>
        <v>1.43159472219433+0.434269511247385i</v>
      </c>
      <c r="CF209" s="223" t="str">
        <f t="shared" ca="1" si="255"/>
        <v>-1.08348270294728-1.0315612872863i</v>
      </c>
      <c r="CG209" s="223" t="str">
        <f t="shared" ca="1" si="256"/>
        <v>0.503991438199715+1.40856170870682i</v>
      </c>
      <c r="CH209" s="223" t="str">
        <f t="shared" ca="1" si="257"/>
        <v>0.183127902557085-1.48476180861401i</v>
      </c>
      <c r="CI209" s="223" t="str">
        <f t="shared" ca="1" si="258"/>
        <v>-0.831140023782969+1.24388894917503i</v>
      </c>
      <c r="CJ209" s="223" t="str">
        <f t="shared" ca="1" si="259"/>
        <v>1.3016610313201-0.737381866170033i</v>
      </c>
      <c r="CK209" s="223" t="str">
        <f t="shared" ca="1" si="260"/>
        <v>-1.49421050640627+0.0734058550717243i</v>
      </c>
      <c r="CL209" s="223" t="str">
        <f t="shared" ca="1" si="261"/>
        <v>1.36766923952724+0.606246078968508i</v>
      </c>
      <c r="CM209" s="223" t="str">
        <f t="shared" ca="1" si="262"/>
        <v>-0.949060295079751-1.15643331555124i</v>
      </c>
      <c r="CN209" s="223" t="str">
        <f t="shared" ca="1" si="263"/>
        <v>0.32777819820378+1.45966260135553i</v>
      </c>
      <c r="CO209" s="223" t="str">
        <f t="shared" ca="1" si="264"/>
        <v>0.363501391004229-1.45117889860337i</v>
      </c>
      <c r="CP209" s="223" t="str">
        <f t="shared" ca="1" si="265"/>
        <v>-0.97715475013175+1.13279391387342i</v>
      </c>
      <c r="CQ209" s="223" t="str">
        <f t="shared" ca="1" si="266"/>
        <v>1.38213534668733-0.57249920563367i</v>
      </c>
      <c r="CR209" s="223" t="str">
        <f t="shared" ca="1" si="267"/>
        <v>-1.49195900827352-0.110053508100432i</v>
      </c>
      <c r="CS209" s="223" t="str">
        <f t="shared" ca="1" si="268"/>
        <v>1.28317273846761+0.769104141366585i</v>
      </c>
      <c r="CT209" s="223" t="str">
        <f t="shared" ca="1" si="269"/>
        <v>-0.800363136987469-1.26391151033816i</v>
      </c>
      <c r="CU209" s="223" t="str">
        <f t="shared" ca="1" si="270"/>
        <v>0.146634869010034+1.48880880982217i</v>
      </c>
      <c r="CV209" s="223" t="str">
        <f t="shared" ca="1" si="271"/>
        <v>0.538407480184033-1.39576890719617i</v>
      </c>
      <c r="CW209" s="223" t="str">
        <f t="shared" ca="1" si="272"/>
        <v>-1.10847215950041+1.00466060369968i</v>
      </c>
      <c r="CX209" s="223" t="str">
        <f t="shared" ca="1" si="273"/>
        <v>1.44182105994526-0.399005624160891i</v>
      </c>
      <c r="CY209" s="223" t="str">
        <f t="shared" ca="1" si="274"/>
        <v>-1.46726705793707-0.291857564072629i</v>
      </c>
      <c r="CZ209" s="223" t="str">
        <f t="shared" ca="1" si="275"/>
        <v>1.17937612504099+0.920394161594369i</v>
      </c>
      <c r="DA209" s="223" t="str">
        <f t="shared" ca="1" si="276"/>
        <v>-0.639627772334877-1.3523792995575i</v>
      </c>
      <c r="DB209" s="223" t="str">
        <f t="shared" ca="1" si="277"/>
        <v>-0.0367139851016921+1.49556194800204i</v>
      </c>
      <c r="DC209" s="223" t="str">
        <f t="shared" ca="1" si="278"/>
        <v>0.705215419709327-1.31936525223984i</v>
      </c>
      <c r="DD209" s="223" t="str">
        <f t="shared" ca="1" si="279"/>
        <v>-1.22311711582143+0.86141626290567i</v>
      </c>
      <c r="DE209" s="223" t="str">
        <f t="shared" ca="1" si="280"/>
        <v>1.47982044241111-0.219510626703764i</v>
      </c>
      <c r="DF209" s="223" t="str">
        <f t="shared" ca="1" si="281"/>
        <v>-1.42050604531331-0.469271810619447i</v>
      </c>
      <c r="DG209" s="223" t="str">
        <f t="shared" ca="1" si="282"/>
        <v>1.05784059692741+1.05784059692657i</v>
      </c>
      <c r="DH209" s="223" t="str">
        <f t="shared" ca="1" si="283"/>
        <v>-0.469271810619164-1.4205060453134i</v>
      </c>
      <c r="DI209" s="223" t="str">
        <f t="shared" ca="1" si="284"/>
        <v>-0.219510626704018+1.47982044241108i</v>
      </c>
      <c r="DJ209" s="223" t="str">
        <f t="shared" ca="1" si="285"/>
        <v>0.861416262905878-1.22311711582128i</v>
      </c>
      <c r="DK209" s="223" t="str">
        <f t="shared" ca="1" si="286"/>
        <v>-1.31936525223998+0.705215419709063i</v>
      </c>
      <c r="DL209" s="223" t="str">
        <f t="shared" ca="1" si="287"/>
        <v>1.49556194800205-0.036713985101394i</v>
      </c>
      <c r="DM209" s="223" t="str">
        <f t="shared" ca="1" si="288"/>
        <v>-1.35237929955739-0.639627772335108i</v>
      </c>
      <c r="DN209" s="223" t="str">
        <f t="shared" ca="1" si="289"/>
        <v>0.920394161594169+1.17937612504115i</v>
      </c>
      <c r="DO209" s="223" t="str">
        <f t="shared" ca="1" si="290"/>
        <v>-0.291857564072336-1.46726705793712i</v>
      </c>
      <c r="DP209" s="223" t="str">
        <f t="shared" ca="1" si="291"/>
        <v>-0.399005624159703+1.44182105994559i</v>
      </c>
      <c r="DQ209" s="223" t="str">
        <f t="shared" ca="1" si="292"/>
        <v>1.0046606036999-1.10847215950021i</v>
      </c>
      <c r="DR209" s="223" t="str">
        <f t="shared" ca="1" si="293"/>
        <v>-1.39576890719629+0.538407480183715i</v>
      </c>
      <c r="DS209" s="223" t="str">
        <f t="shared" ca="1" si="294"/>
        <v>1.48880880982214+0.146634869010373i</v>
      </c>
      <c r="DT209" s="223" t="str">
        <f t="shared" ca="1" si="295"/>
        <v>-1.263911510338-0.800363136987721i</v>
      </c>
      <c r="DU209" s="223" t="str">
        <f t="shared" ca="1" si="296"/>
        <v>0.769104141366329+1.28317273846777i</v>
      </c>
      <c r="DV209" s="223" t="str">
        <f t="shared" ca="1" si="297"/>
        <v>-0.110053508100177-1.49195900827353i</v>
      </c>
      <c r="DW209" s="223" t="str">
        <f t="shared" ca="1" si="298"/>
        <v>-0.572499205632571+1.38213534668779i</v>
      </c>
      <c r="DX209" s="223" t="str">
        <f t="shared" ca="1" si="299"/>
        <v>1.13279391387361-0.977154750131525i</v>
      </c>
      <c r="DY209" s="223" t="str">
        <f t="shared" ca="1" si="300"/>
        <v>-1.45117889860307+0.363501391005424i</v>
      </c>
      <c r="DZ209" s="223" t="str">
        <f t="shared" ca="1" si="301"/>
        <v>1.45966260135547+0.32777819820403i</v>
      </c>
      <c r="EA209" s="223" t="str">
        <f t="shared" ca="1" si="302"/>
        <v>-1.15643331555105-0.949060295079982i</v>
      </c>
      <c r="EB209" s="223" t="str">
        <f t="shared" ca="1" si="303"/>
        <v>0.606246078968236+1.36766923952736i</v>
      </c>
      <c r="EC209" s="223" t="str">
        <f t="shared" ca="1" si="304"/>
        <v>0.07340585507198-1.49421050640626i</v>
      </c>
      <c r="ED209" s="223" t="str">
        <f t="shared" ca="1" si="305"/>
        <v>-0.737381866170256+1.30166103131997i</v>
      </c>
      <c r="EE209" s="223" t="str">
        <f t="shared" ca="1" si="306"/>
        <v>1.24388894917519-0.83114002378272i</v>
      </c>
      <c r="EF209" s="223" t="str">
        <f t="shared" ca="1" si="307"/>
        <v>-1.48476180861386+0.183127902558307i</v>
      </c>
      <c r="EG209" s="223" t="str">
        <f t="shared" ca="1" si="308"/>
        <v>1.40856170870672+0.503991438199996i</v>
      </c>
      <c r="EH209" s="223" t="str">
        <f t="shared" ca="1" si="309"/>
        <v>-1.03156128728713-1.08348270294649i</v>
      </c>
      <c r="EI209" s="223" t="str">
        <f t="shared" ca="1" si="310"/>
        <v>0.434269511247058+1.43159472219443i</v>
      </c>
      <c r="EJ209" s="223" t="str">
        <f t="shared" ca="1" si="311"/>
        <v>0.255761125857496-1.47398768770767i</v>
      </c>
      <c r="EK209" s="223" t="str">
        <f t="shared" ca="1" si="312"/>
        <v>-0.891173617082474+1.20160852245223i</v>
      </c>
      <c r="EL209" s="223" t="str">
        <f t="shared" ca="1" si="313"/>
        <v>1.33627473686612-0.672624177849038i</v>
      </c>
      <c r="EM209" s="223" t="str">
        <f t="shared" ca="1" si="314"/>
        <v>-1.496012519003-6.52451520595699E-13i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-0.0160404281427055-0.0399819024680535i</v>
      </c>
      <c r="G210" s="229" t="str">
        <f t="shared" si="321"/>
        <v>-0.0465745192545587+1.49460246596761i</v>
      </c>
      <c r="H210" s="229" t="str">
        <f t="shared" si="319"/>
        <v>0.00206421598187659-0.00778133422072491i</v>
      </c>
      <c r="I210" s="229" t="str">
        <f t="shared" si="317"/>
        <v>-0.00200110881966278+0.00832955503088872i</v>
      </c>
      <c r="J210" s="255" t="str">
        <f ca="1">IMPRODUCT(1/N_FFT2,DU100)</f>
        <v>0.00548419541717344+6.10457234022625E-07i</v>
      </c>
      <c r="K210" s="254" t="str">
        <f t="shared" ca="1" si="318"/>
        <v>-0.0000109795566551848+0.0000456796859361389i</v>
      </c>
      <c r="N210" s="246">
        <f t="shared" ca="1" si="185"/>
        <v>8.4960620354404508</v>
      </c>
      <c r="O210" s="223">
        <f t="shared" ca="1" si="186"/>
        <v>1.4960620354404504</v>
      </c>
      <c r="P210" s="223" t="str">
        <f t="shared" ca="1" si="187"/>
        <v>-1.35242406188663-0.639648943340238i</v>
      </c>
      <c r="Q210" s="223" t="str">
        <f t="shared" ca="1" si="188"/>
        <v>0.949091707975619+1.1564715922746i</v>
      </c>
      <c r="R210" s="223" t="str">
        <f t="shared" ca="1" si="189"/>
        <v>-0.363513422517755-1.45122693109508i</v>
      </c>
      <c r="S210" s="223" t="str">
        <f t="shared" ca="1" si="190"/>
        <v>-0.291867224250202+1.46731562293009i</v>
      </c>
      <c r="T210" s="223" t="str">
        <f t="shared" ca="1" si="191"/>
        <v>0.891203113989462-1.20164829442799i</v>
      </c>
      <c r="U210" s="223" t="str">
        <f t="shared" ca="1" si="192"/>
        <v>-1.31940892183919+0.705238761595928i</v>
      </c>
      <c r="V210" s="223" t="str">
        <f t="shared" ca="1" si="193"/>
        <v>1.49425996319898-0.0734082847286075i</v>
      </c>
      <c r="W210" s="223" t="str">
        <f t="shared" ca="1" si="194"/>
        <v>-1.38218109391059-0.572518154753493i</v>
      </c>
      <c r="X210" s="223" t="str">
        <f t="shared" ca="1" si="195"/>
        <v>1.00469385690674+1.10850884876039i</v>
      </c>
      <c r="Y210" s="223" t="str">
        <f t="shared" ca="1" si="196"/>
        <v>-0.434283885110506-1.43164210647059i</v>
      </c>
      <c r="Z210" s="223" t="str">
        <f t="shared" ca="1" si="197"/>
        <v>-0.219517892274853+1.47986942290779i</v>
      </c>
      <c r="AA210" s="223" t="str">
        <f t="shared" ca="1" si="198"/>
        <v>0.831167533641482-1.24393012058819i</v>
      </c>
      <c r="AB210" s="223" t="str">
        <f t="shared" ca="1" si="199"/>
        <v>-1.28321521013249+0.769129597903272i</v>
      </c>
      <c r="AC210" s="223" t="str">
        <f t="shared" ca="1" si="200"/>
        <v>1.48885808782446-0.146639722469497i</v>
      </c>
      <c r="AD210" s="223" t="str">
        <f t="shared" ca="1" si="201"/>
        <v>-1.40860833061457-0.504008119785238i</v>
      </c>
      <c r="AE210" s="223" t="str">
        <f t="shared" ca="1" si="202"/>
        <v>1.05787561033574+1.05787561033565i</v>
      </c>
      <c r="AF210" s="223" t="str">
        <f t="shared" ca="1" si="203"/>
        <v>-0.504008119785221-1.40860833061458i</v>
      </c>
      <c r="AG210" s="223" t="str">
        <f t="shared" ca="1" si="204"/>
        <v>-0.146639722469515+1.48885808782445i</v>
      </c>
      <c r="AH210" s="223" t="str">
        <f t="shared" ca="1" si="205"/>
        <v>0.769129597903287-1.28321521013248i</v>
      </c>
      <c r="AI210" s="223" t="str">
        <f t="shared" ca="1" si="206"/>
        <v>-1.24393012058821+0.831167533641466i</v>
      </c>
      <c r="AJ210" s="223" t="str">
        <f t="shared" ca="1" si="207"/>
        <v>1.47986942290779-0.21951789227483i</v>
      </c>
      <c r="AK210" s="223" t="str">
        <f t="shared" ca="1" si="208"/>
        <v>-1.43164210647058-0.434283885110528i</v>
      </c>
      <c r="AL210" s="223" t="str">
        <f t="shared" ca="1" si="209"/>
        <v>1.10850884876037+1.00469385690676i</v>
      </c>
      <c r="AM210" s="223" t="str">
        <f t="shared" ca="1" si="210"/>
        <v>-0.572518154753481-1.3821810939106i</v>
      </c>
      <c r="AN210" s="223" t="str">
        <f t="shared" ca="1" si="211"/>
        <v>-0.0734082847286205+1.49425996319898i</v>
      </c>
      <c r="AO210" s="223" t="str">
        <f t="shared" ca="1" si="212"/>
        <v>0.70523876159594-1.31940892183919i</v>
      </c>
      <c r="AP210" s="223" t="str">
        <f t="shared" ca="1" si="213"/>
        <v>-1.201648294428+0.891203113989449i</v>
      </c>
      <c r="AQ210" s="223" t="str">
        <f t="shared" ca="1" si="214"/>
        <v>1.46731562293009-0.291867224250187i</v>
      </c>
      <c r="AR210" s="223" t="str">
        <f t="shared" ca="1" si="215"/>
        <v>1.46731562293009-0.291867224250187i</v>
      </c>
      <c r="AS210" s="223" t="str">
        <f t="shared" ca="1" si="216"/>
        <v>1.15647159227455+0.949091707975678i</v>
      </c>
      <c r="AT210" s="223" t="str">
        <f t="shared" ca="1" si="217"/>
        <v>-0.639648943340262-1.35242406188662i</v>
      </c>
      <c r="AU210" s="223" t="str">
        <f t="shared" ca="1" si="218"/>
        <v>-1.83281698948187E-14+1.49606203544045i</v>
      </c>
      <c r="AV210" s="223" t="str">
        <f t="shared" ca="1" si="219"/>
        <v>0.639648943340295-1.35242406188661i</v>
      </c>
      <c r="AW210" s="223" t="str">
        <f t="shared" ca="1" si="220"/>
        <v>-1.15647159227457+0.949091707975649i</v>
      </c>
      <c r="AX210" s="223" t="str">
        <f t="shared" ca="1" si="221"/>
        <v>1.45122693109508-0.363513422517765i</v>
      </c>
      <c r="AY210" s="223" t="str">
        <f t="shared" ca="1" si="222"/>
        <v>-1.46731562293008-0.291867224250223i</v>
      </c>
      <c r="AZ210" s="223" t="str">
        <f t="shared" ca="1" si="223"/>
        <v>1.20164829442807+0.891203113989359i</v>
      </c>
      <c r="BA210" s="223" t="str">
        <f t="shared" ca="1" si="224"/>
        <v>-0.7052387615963-1.319408921839i</v>
      </c>
      <c r="BB210" s="223" t="str">
        <f t="shared" ca="1" si="225"/>
        <v>0.0734082847279893+1.49425996319901i</v>
      </c>
      <c r="BC210" s="223" t="str">
        <f t="shared" ca="1" si="226"/>
        <v>0.572518154753652-1.38218109391053i</v>
      </c>
      <c r="BD210" s="223" t="str">
        <f t="shared" ca="1" si="227"/>
        <v>-1.1085088487603+1.00469385690683i</v>
      </c>
      <c r="BE210" s="223" t="str">
        <f t="shared" ca="1" si="228"/>
        <v>1.43164210647042-0.434283885111052i</v>
      </c>
      <c r="BF210" s="223" t="str">
        <f t="shared" ca="1" si="229"/>
        <v>-1.47986942290772-0.219517892275318i</v>
      </c>
      <c r="BG210" s="223" t="str">
        <f t="shared" ca="1" si="230"/>
        <v>1.24393012058818+0.831167533641506i</v>
      </c>
      <c r="BH210" s="223" t="str">
        <f t="shared" ca="1" si="231"/>
        <v>-0.769129597903502-1.28321521013235i</v>
      </c>
      <c r="BI210" s="223" t="str">
        <f t="shared" ca="1" si="232"/>
        <v>0.146639722468728+1.48885808782453i</v>
      </c>
      <c r="BJ210" s="223" t="str">
        <f t="shared" ca="1" si="233"/>
        <v>0.504008119785545-1.40860833061446i</v>
      </c>
      <c r="BK210" s="223" t="str">
        <f t="shared" ca="1" si="234"/>
        <v>-1.05787561033565+1.05787561033573i</v>
      </c>
      <c r="BL210" s="223" t="str">
        <f t="shared" ca="1" si="235"/>
        <v>1.40860833061444-0.504008119785614i</v>
      </c>
      <c r="BM210" s="223" t="str">
        <f t="shared" ca="1" si="236"/>
        <v>-1.48885808782439-0.146639722470116i</v>
      </c>
      <c r="BN210" s="223" t="str">
        <f t="shared" ca="1" si="237"/>
        <v>1.28321521013239+0.769129597903439i</v>
      </c>
      <c r="BO210" s="223" t="str">
        <f t="shared" ca="1" si="238"/>
        <v>-0.831167533641584-1.24393012058813i</v>
      </c>
      <c r="BP210" s="223" t="str">
        <f t="shared" ca="1" si="239"/>
        <v>0.21951789227539+1.47986942290771i</v>
      </c>
      <c r="BQ210" s="223" t="str">
        <f t="shared" ca="1" si="240"/>
        <v>0.434283885110962-1.43164210647045i</v>
      </c>
      <c r="BR210" s="223" t="str">
        <f t="shared" ca="1" si="241"/>
        <v>-1.00469385690678+1.10850884876035i</v>
      </c>
      <c r="BS210" s="223" t="str">
        <f t="shared" ca="1" si="242"/>
        <v>1.38218109391049-0.572518154753739i</v>
      </c>
      <c r="BT210" s="223" t="str">
        <f t="shared" ca="1" si="243"/>
        <v>-1.49425996319902-0.0734082847279167i</v>
      </c>
      <c r="BU210" s="223" t="str">
        <f t="shared" ca="1" si="244"/>
        <v>1.31940892183904+0.705238761596218i</v>
      </c>
      <c r="BV210" s="223" t="str">
        <f t="shared" ca="1" si="245"/>
        <v>-0.891203113989417-1.20164829442803i</v>
      </c>
      <c r="BW210" s="223" t="str">
        <f t="shared" ca="1" si="246"/>
        <v>0.291867224250606+1.46731562293001i</v>
      </c>
      <c r="BX210" s="223" t="str">
        <f t="shared" ca="1" si="247"/>
        <v>0.363513422518416-1.45122693109492i</v>
      </c>
      <c r="BY210" s="223" t="str">
        <f t="shared" ca="1" si="248"/>
        <v>-0.949091707975808+1.15647159227444i</v>
      </c>
      <c r="BZ210" s="223" t="str">
        <f t="shared" ca="1" si="249"/>
        <v>1.35242406188658-0.639648943340361i</v>
      </c>
      <c r="CA210" s="223" t="str">
        <f t="shared" ca="1" si="250"/>
        <v>-1.49606203544045+5.58632626666424E-13i</v>
      </c>
      <c r="CB210" s="223" t="str">
        <f t="shared" ca="1" si="251"/>
        <v>1.3524240618864+0.639648943340735i</v>
      </c>
      <c r="CC210" s="223" t="str">
        <f t="shared" ca="1" si="252"/>
        <v>-0.94909170797552-1.15647159227468i</v>
      </c>
      <c r="CD210" s="223" t="str">
        <f t="shared" ca="1" si="253"/>
        <v>0.363513422518015+1.45122693109502i</v>
      </c>
      <c r="CE210" s="223" t="str">
        <f t="shared" ca="1" si="254"/>
        <v>0.291867224249511-1.46731562293022i</v>
      </c>
      <c r="CF210" s="223" t="str">
        <f t="shared" ca="1" si="255"/>
        <v>-0.891203113989749+1.20164829442778i</v>
      </c>
      <c r="CG210" s="223" t="str">
        <f t="shared" ca="1" si="256"/>
        <v>1.31940892183921-0.70523876159589i</v>
      </c>
      <c r="CH210" s="223" t="str">
        <f t="shared" ca="1" si="257"/>
        <v>-1.49425996319896+0.0734082847290326i</v>
      </c>
      <c r="CI210" s="223" t="str">
        <f t="shared" ca="1" si="258"/>
        <v>1.38218109391035+0.572518154754081i</v>
      </c>
      <c r="CJ210" s="223" t="str">
        <f t="shared" ca="1" si="259"/>
        <v>-1.00469385690647-1.10850884876063i</v>
      </c>
      <c r="CK210" s="223" t="str">
        <f t="shared" ca="1" si="260"/>
        <v>0.434283885110607+1.43164210647056i</v>
      </c>
      <c r="CL210" s="223" t="str">
        <f t="shared" ca="1" si="261"/>
        <v>0.219517892274286-1.47986942290787i</v>
      </c>
      <c r="CM210" s="223" t="str">
        <f t="shared" ca="1" si="262"/>
        <v>-0.831167533641892+1.24393012058792i</v>
      </c>
      <c r="CN210" s="223" t="str">
        <f t="shared" ca="1" si="263"/>
        <v>1.28321521013258-0.769129597903122i</v>
      </c>
      <c r="CO210" s="223" t="str">
        <f t="shared" ca="1" si="264"/>
        <v>-1.48885808782443+0.146639722469746i</v>
      </c>
      <c r="CP210" s="223" t="str">
        <f t="shared" ca="1" si="265"/>
        <v>1.40860833061481+0.504008119784562i</v>
      </c>
      <c r="CQ210" s="223" t="str">
        <f t="shared" ca="1" si="266"/>
        <v>-1.05787561033539-1.05787561033599i</v>
      </c>
      <c r="CR210" s="223" t="str">
        <f t="shared" ca="1" si="267"/>
        <v>0.504008119785197+1.40860833061459i</v>
      </c>
      <c r="CS210" s="223" t="str">
        <f t="shared" ca="1" si="268"/>
        <v>0.146639722469118-1.48885808782449i</v>
      </c>
      <c r="CT210" s="223" t="str">
        <f t="shared" ca="1" si="269"/>
        <v>-0.769129597903821+1.28321521013216i</v>
      </c>
      <c r="CU210" s="223" t="str">
        <f t="shared" ca="1" si="270"/>
        <v>1.2439301205884-0.83116753364118i</v>
      </c>
      <c r="CV210" s="223" t="str">
        <f t="shared" ca="1" si="271"/>
        <v>-1.47986942290777+0.219517892274952i</v>
      </c>
      <c r="CW210" s="223" t="str">
        <f t="shared" ca="1" si="272"/>
        <v>1.43164210647074+0.434283885110003i</v>
      </c>
      <c r="CX210" s="223" t="str">
        <f t="shared" ca="1" si="273"/>
        <v>-1.10850884876006-1.00469385690711i</v>
      </c>
      <c r="CY210" s="223" t="str">
        <f t="shared" ca="1" si="274"/>
        <v>0.57251815475329+1.38218109391068i</v>
      </c>
      <c r="CZ210" s="223" t="str">
        <f t="shared" ca="1" si="275"/>
        <v>0.0734082847283597-1.494259963199i</v>
      </c>
      <c r="DA210" s="223" t="str">
        <f t="shared" ca="1" si="276"/>
        <v>-0.705238761595334+1.31940892183951i</v>
      </c>
      <c r="DB210" s="223" t="str">
        <f t="shared" ca="1" si="277"/>
        <v>1.20164829442829-0.891203113989061i</v>
      </c>
      <c r="DC210" s="223" t="str">
        <f t="shared" ca="1" si="278"/>
        <v>-1.4673156229301+0.291867224250131i</v>
      </c>
      <c r="DD210" s="223" t="str">
        <f t="shared" ca="1" si="279"/>
        <v>1.45122693109517+0.363513422517403i</v>
      </c>
      <c r="DE210" s="223" t="str">
        <f t="shared" ca="1" si="280"/>
        <v>-1.15647159227508-0.949091707975033i</v>
      </c>
      <c r="DF210" s="223" t="str">
        <f t="shared" ca="1" si="281"/>
        <v>0.639648943339921+1.35242406188678i</v>
      </c>
      <c r="DG210" s="223" t="str">
        <f t="shared" ca="1" si="282"/>
        <v>-1.15098052160133E-13-1.49606203544045i</v>
      </c>
      <c r="DH210" s="223" t="str">
        <f t="shared" ca="1" si="283"/>
        <v>-0.639648943339791+1.35242406188684i</v>
      </c>
      <c r="DI210" s="223" t="str">
        <f t="shared" ca="1" si="284"/>
        <v>1.15647159227496-0.949091707975178i</v>
      </c>
      <c r="DJ210" s="223" t="str">
        <f t="shared" ca="1" si="285"/>
        <v>-1.45122693109513+0.363513422517584i</v>
      </c>
      <c r="DK210" s="223" t="str">
        <f t="shared" ca="1" si="286"/>
        <v>1.46731562293013+0.291867224249988i</v>
      </c>
      <c r="DL210" s="223" t="str">
        <f t="shared" ca="1" si="287"/>
        <v>-1.20164829442838-0.891203113988945i</v>
      </c>
      <c r="DM210" s="223" t="str">
        <f t="shared" ca="1" si="288"/>
        <v>0.705238761595463+1.31940892183944i</v>
      </c>
      <c r="DN210" s="223" t="str">
        <f t="shared" ca="1" si="289"/>
        <v>-0.0734082847285047-1.49425996319899i</v>
      </c>
      <c r="DO210" s="223" t="str">
        <f t="shared" ca="1" si="290"/>
        <v>-0.572518154753116+1.38218109391075i</v>
      </c>
      <c r="DP210" s="223" t="str">
        <f t="shared" ca="1" si="291"/>
        <v>1.10850884876096-1.00469385690611i</v>
      </c>
      <c r="DQ210" s="223" t="str">
        <f t="shared" ca="1" si="292"/>
        <v>-1.43164210647069+0.434283885110182i</v>
      </c>
      <c r="DR210" s="223" t="str">
        <f t="shared" ca="1" si="293"/>
        <v>1.4798694229078+0.219517892274766i</v>
      </c>
      <c r="DS210" s="223" t="str">
        <f t="shared" ca="1" si="294"/>
        <v>-1.24393012058848-0.831167533641059i</v>
      </c>
      <c r="DT210" s="223" t="str">
        <f t="shared" ca="1" si="295"/>
        <v>0.769129597902705+1.28321521013283i</v>
      </c>
      <c r="DU210" s="223" t="str">
        <f t="shared" ca="1" si="296"/>
        <v>-0.146639722469263-1.48885808782448i</v>
      </c>
      <c r="DV210" s="223" t="str">
        <f t="shared" ca="1" si="297"/>
        <v>-0.50400811978498+1.40860833061467i</v>
      </c>
      <c r="DW210" s="223" t="str">
        <f t="shared" ca="1" si="298"/>
        <v>1.05787561033526-1.05787561033613i</v>
      </c>
      <c r="DX210" s="223" t="str">
        <f t="shared" ca="1" si="299"/>
        <v>-1.40860833061477+0.504008119784698i</v>
      </c>
      <c r="DY210" s="223" t="str">
        <f t="shared" ca="1" si="300"/>
        <v>1.48885808782445+0.14663972246956i</v>
      </c>
      <c r="DZ210" s="223" t="str">
        <f t="shared" ca="1" si="301"/>
        <v>-1.28321521013268-0.769129597902961i</v>
      </c>
      <c r="EA210" s="223" t="str">
        <f t="shared" ca="1" si="302"/>
        <v>0.831167533642013+1.24393012058784i</v>
      </c>
      <c r="EB210" s="223" t="str">
        <f t="shared" ca="1" si="303"/>
        <v>-0.219517892274471-1.47986942290785i</v>
      </c>
      <c r="EC210" s="223" t="str">
        <f t="shared" ca="1" si="304"/>
        <v>-0.434283885110468+1.4316421064706i</v>
      </c>
      <c r="ED210" s="223" t="str">
        <f t="shared" ca="1" si="305"/>
        <v>1.00469385690633-1.10850884876076i</v>
      </c>
      <c r="EE210" s="223" t="str">
        <f t="shared" ca="1" si="306"/>
        <v>-1.38218109391086+0.572518154752841i</v>
      </c>
      <c r="EF210" s="223" t="str">
        <f t="shared" ca="1" si="307"/>
        <v>1.49425996319897+0.0734082847288027i</v>
      </c>
      <c r="EG210" s="223" t="str">
        <f t="shared" ca="1" si="308"/>
        <v>-1.3194089218393-0.705238761595724i</v>
      </c>
      <c r="EH210" s="223" t="str">
        <f t="shared" ca="1" si="309"/>
        <v>0.891203113989866+1.2016482944277i</v>
      </c>
      <c r="EI210" s="223" t="str">
        <f t="shared" ca="1" si="310"/>
        <v>-0.291867224249695-1.46731562293019i</v>
      </c>
      <c r="EJ210" s="223" t="str">
        <f t="shared" ca="1" si="311"/>
        <v>-0.363513422517875+1.45122693109505i</v>
      </c>
      <c r="EK210" s="223" t="str">
        <f t="shared" ca="1" si="312"/>
        <v>0.949091707975408-1.15647159227477i</v>
      </c>
      <c r="EL210" s="223" t="str">
        <f t="shared" ca="1" si="313"/>
        <v>-1.35242406188632+0.639648943340904i</v>
      </c>
      <c r="EM210" s="223" t="str">
        <f t="shared" ca="1" si="314"/>
        <v>1.49606203544045+4.13477803268453E-13i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-0.0159416275150067-0.0394789901742856i</v>
      </c>
      <c r="G211" s="229" t="str">
        <f t="shared" si="321"/>
        <v>-0.0432637819949816+1.47889437114966i</v>
      </c>
      <c r="H211" s="229" t="str">
        <f t="shared" si="319"/>
        <v>0.00206292609695377-0.00771115232980082i</v>
      </c>
      <c r="I211" s="229" t="str">
        <f t="shared" si="317"/>
        <v>-0.00200089776695659+0.00824179133035285i</v>
      </c>
      <c r="J211" s="255" t="str">
        <f ca="1">IMPRODUCT(1/N_FFT2,DV100)</f>
        <v>0.00786214109132105+0.000179937803678932i</v>
      </c>
      <c r="K211" s="254" t="str">
        <f t="shared" ca="1" si="318"/>
        <v>-0.0000172143503834857+0.0000644380891348885i</v>
      </c>
      <c r="N211" s="246">
        <f t="shared" ca="1" si="185"/>
        <v>8.4961079616291268</v>
      </c>
      <c r="O211" s="223">
        <f t="shared" ca="1" si="186"/>
        <v>1.4961079616291268</v>
      </c>
      <c r="P211" s="223" t="str">
        <f t="shared" ca="1" si="187"/>
        <v>-1.36775649410707-0.606284756263913i</v>
      </c>
      <c r="Q211" s="223" t="str">
        <f t="shared" ca="1" si="188"/>
        <v>1.00472469904996+1.10854287782161i</v>
      </c>
      <c r="R211" s="223" t="str">
        <f t="shared" ca="1" si="189"/>
        <v>-0.469301749228466-1.42059667077646i</v>
      </c>
      <c r="S211" s="223" t="str">
        <f t="shared" ca="1" si="190"/>
        <v>-0.146644224023167+1.48890379286598i</v>
      </c>
      <c r="T211" s="223" t="str">
        <f t="shared" ca="1" si="191"/>
        <v>0.737428909667576-1.30174407470768i</v>
      </c>
      <c r="U211" s="223" t="str">
        <f t="shared" ca="1" si="192"/>
        <v>-1.20168518268866+0.89123047218807i</v>
      </c>
      <c r="V211" s="223" t="str">
        <f t="shared" ca="1" si="193"/>
        <v>1.45975572492914-0.327799109801521i</v>
      </c>
      <c r="W211" s="223" t="str">
        <f t="shared" ca="1" si="194"/>
        <v>-1.46736066665993-0.291876184005104i</v>
      </c>
      <c r="X211" s="223" t="str">
        <f t="shared" ca="1" si="195"/>
        <v>1.22319514826315+0.861471219551496i</v>
      </c>
      <c r="Y211" s="223" t="str">
        <f t="shared" ca="1" si="196"/>
        <v>-0.769153208682875-1.28325460233848i</v>
      </c>
      <c r="Z211" s="223" t="str">
        <f t="shared" ca="1" si="197"/>
        <v>0.183139585753965+1.4848565334671i</v>
      </c>
      <c r="AA211" s="223" t="str">
        <f t="shared" ca="1" si="198"/>
        <v>0.434297216779326-1.43168605509301i</v>
      </c>
      <c r="AB211" s="223" t="str">
        <f t="shared" ca="1" si="199"/>
        <v>-0.977217090663061+1.13286618387437i</v>
      </c>
      <c r="AC211" s="223" t="str">
        <f t="shared" ca="1" si="200"/>
        <v>1.35246557866946-0.639668579316153i</v>
      </c>
      <c r="AD211" s="223" t="str">
        <f t="shared" ca="1" si="201"/>
        <v>-1.49565736188262+0.0367163273813169i</v>
      </c>
      <c r="AE211" s="223" t="str">
        <f t="shared" ca="1" si="202"/>
        <v>1.38222352417634+0.572535729944943i</v>
      </c>
      <c r="AF211" s="223" t="str">
        <f t="shared" ca="1" si="203"/>
        <v>-1.03162709884724-1.08355182699034i</v>
      </c>
      <c r="AG211" s="223" t="str">
        <f t="shared" ca="1" si="204"/>
        <v>0.504023591852195+1.40865157214496i</v>
      </c>
      <c r="AH211" s="223" t="str">
        <f t="shared" ca="1" si="205"/>
        <v>0.110060529295204-1.49205419229374i</v>
      </c>
      <c r="AI211" s="223" t="str">
        <f t="shared" ca="1" si="206"/>
        <v>-0.705260411051336+1.31944942512162i</v>
      </c>
      <c r="AJ211" s="223" t="str">
        <f t="shared" ca="1" si="207"/>
        <v>1.17945136689402-0.920452880913456i</v>
      </c>
      <c r="AK211" s="223" t="str">
        <f t="shared" ca="1" si="208"/>
        <v>-1.45127148093343+0.36352458167139i</v>
      </c>
      <c r="AL211" s="223" t="str">
        <f t="shared" ca="1" si="209"/>
        <v>1.47408172519328+0.255777442909396i</v>
      </c>
      <c r="AM211" s="223" t="str">
        <f t="shared" ca="1" si="210"/>
        <v>-1.24396830681854-0.831193048864746i</v>
      </c>
      <c r="AN211" s="223" t="str">
        <f t="shared" ca="1" si="211"/>
        <v>0.800414198565754+1.26399214538082i</v>
      </c>
      <c r="AO211" s="223" t="str">
        <f t="shared" ca="1" si="212"/>
        <v>-0.219524631046328-1.47991485201482i</v>
      </c>
      <c r="AP211" s="223" t="str">
        <f t="shared" ca="1" si="213"/>
        <v>-0.39903107992621+1.44191304526417i</v>
      </c>
      <c r="AQ211" s="223" t="str">
        <f t="shared" ca="1" si="214"/>
        <v>0.949120843241241-1.15650709369856i</v>
      </c>
      <c r="AR211" s="223" t="str">
        <f t="shared" ca="1" si="215"/>
        <v>0.949120843241241-1.15650709369856i</v>
      </c>
      <c r="AS211" s="223" t="str">
        <f t="shared" ca="1" si="216"/>
        <v>1.49430583406755-0.0734105382199313i</v>
      </c>
      <c r="AT211" s="223" t="str">
        <f t="shared" ca="1" si="217"/>
        <v>-1.39585795447932-0.538441829510746i</v>
      </c>
      <c r="AU211" s="223" t="str">
        <f t="shared" ca="1" si="218"/>
        <v>1.05790808505518+1.05790808505509i</v>
      </c>
      <c r="AV211" s="223" t="str">
        <f t="shared" ca="1" si="219"/>
        <v>-0.538441829510862-1.39585795447927i</v>
      </c>
      <c r="AW211" s="223" t="str">
        <f t="shared" ca="1" si="220"/>
        <v>-0.0734105382198061+1.49430583406756i</v>
      </c>
      <c r="AX211" s="223" t="str">
        <f t="shared" ca="1" si="221"/>
        <v>0.672667089934869-1.33635998853925i</v>
      </c>
      <c r="AY211" s="223" t="str">
        <f t="shared" ca="1" si="222"/>
        <v>-1.1565070936985+0.949120843241322i</v>
      </c>
      <c r="AZ211" s="223" t="str">
        <f t="shared" ca="1" si="223"/>
        <v>1.44191304526426-0.399031079925879i</v>
      </c>
      <c r="BA211" s="223" t="str">
        <f t="shared" ca="1" si="224"/>
        <v>-1.47991485201479-0.21952463104652i</v>
      </c>
      <c r="BB211" s="223" t="str">
        <f t="shared" ca="1" si="225"/>
        <v>1.26399214538079+0.800414198565791i</v>
      </c>
      <c r="BC211" s="223" t="str">
        <f t="shared" ca="1" si="226"/>
        <v>-0.831193048864833-1.24396830681848i</v>
      </c>
      <c r="BD211" s="223" t="str">
        <f t="shared" ca="1" si="227"/>
        <v>0.255777442909656+1.47408172519323i</v>
      </c>
      <c r="BE211" s="223" t="str">
        <f t="shared" ca="1" si="228"/>
        <v>0.36352458167099-1.45127148093353i</v>
      </c>
      <c r="BF211" s="223" t="str">
        <f t="shared" ca="1" si="229"/>
        <v>-0.920452880913014+1.17945136689437i</v>
      </c>
      <c r="BG211" s="223" t="str">
        <f t="shared" ca="1" si="230"/>
        <v>1.31944942512128-0.705260411051961i</v>
      </c>
      <c r="BH211" s="223" t="str">
        <f t="shared" ca="1" si="231"/>
        <v>-1.49205419229379+0.110060529294577i</v>
      </c>
      <c r="BI211" s="223" t="str">
        <f t="shared" ca="1" si="232"/>
        <v>1.4086515721448+0.504023591852648i</v>
      </c>
      <c r="BJ211" s="223" t="str">
        <f t="shared" ca="1" si="233"/>
        <v>-1.0835518269901-1.03162709884748i</v>
      </c>
      <c r="BK211" s="223" t="str">
        <f t="shared" ca="1" si="234"/>
        <v>0.572535729944765+1.38222352417642i</v>
      </c>
      <c r="BL211" s="223" t="str">
        <f t="shared" ca="1" si="235"/>
        <v>0.0367163273813616-1.49565736188262i</v>
      </c>
      <c r="BM211" s="223" t="str">
        <f t="shared" ca="1" si="236"/>
        <v>-0.639668579316058+1.3524655786695i</v>
      </c>
      <c r="BN211" s="223" t="str">
        <f t="shared" ca="1" si="237"/>
        <v>1.13286618387421-0.977217090663252i</v>
      </c>
      <c r="BO211" s="223" t="str">
        <f t="shared" ca="1" si="238"/>
        <v>-1.4316860550929+0.43429721677971i</v>
      </c>
      <c r="BP211" s="223" t="str">
        <f t="shared" ca="1" si="239"/>
        <v>1.48485653346717+0.183139585753413i</v>
      </c>
      <c r="BQ211" s="223" t="str">
        <f t="shared" ca="1" si="240"/>
        <v>-1.28325460233884-0.769153208682271i</v>
      </c>
      <c r="BR211" s="223" t="str">
        <f t="shared" ca="1" si="241"/>
        <v>0.861471219550976+1.22319514826352i</v>
      </c>
      <c r="BS211" s="223" t="str">
        <f t="shared" ca="1" si="242"/>
        <v>-0.291876184004633-1.46736066666003i</v>
      </c>
      <c r="BT211" s="223" t="str">
        <f t="shared" ca="1" si="243"/>
        <v>-0.327799109801844+1.45975572492906i</v>
      </c>
      <c r="BU211" s="223" t="str">
        <f t="shared" ca="1" si="244"/>
        <v>0.891230472188217-1.20168518268856i</v>
      </c>
      <c r="BV211" s="223" t="str">
        <f t="shared" ca="1" si="245"/>
        <v>-1.30174407470769+0.737428909667549i</v>
      </c>
      <c r="BW211" s="223" t="str">
        <f t="shared" ca="1" si="246"/>
        <v>1.48890379286597-0.146644224023287i</v>
      </c>
      <c r="BX211" s="223" t="str">
        <f t="shared" ca="1" si="247"/>
        <v>-1.42059667077654-0.469301749228212i</v>
      </c>
      <c r="BY211" s="223" t="str">
        <f t="shared" ca="1" si="248"/>
        <v>1.1085428778219+1.00472469904965i</v>
      </c>
      <c r="BZ211" s="223" t="str">
        <f t="shared" ca="1" si="249"/>
        <v>-0.606284756264434-1.36775649410684i</v>
      </c>
      <c r="CA211" s="223" t="str">
        <f t="shared" ca="1" si="250"/>
        <v>7.206730460988E-13+1.49610796162913i</v>
      </c>
      <c r="CB211" s="223" t="str">
        <f t="shared" ca="1" si="251"/>
        <v>0.606284756264477-1.36775649410682i</v>
      </c>
      <c r="CC211" s="223" t="str">
        <f t="shared" ca="1" si="252"/>
        <v>-1.10854287782193+1.00472469904962i</v>
      </c>
      <c r="CD211" s="223" t="str">
        <f t="shared" ca="1" si="253"/>
        <v>1.42059667077656-0.469301749228167i</v>
      </c>
      <c r="CE211" s="223" t="str">
        <f t="shared" ca="1" si="254"/>
        <v>-1.48890379286596-0.146644224023333i</v>
      </c>
      <c r="CF211" s="223" t="str">
        <f t="shared" ca="1" si="255"/>
        <v>1.30174407470767+0.73742890966759i</v>
      </c>
      <c r="CG211" s="223" t="str">
        <f t="shared" ca="1" si="256"/>
        <v>-0.891230472188145-1.20168518268861i</v>
      </c>
      <c r="CH211" s="223" t="str">
        <f t="shared" ca="1" si="257"/>
        <v>0.327799109801757+1.45975572492908i</v>
      </c>
      <c r="CI211" s="223" t="str">
        <f t="shared" ca="1" si="258"/>
        <v>0.291876184004721-1.46736066666001i</v>
      </c>
      <c r="CJ211" s="223" t="str">
        <f t="shared" ca="1" si="259"/>
        <v>-0.86147121955105+1.22319514826347i</v>
      </c>
      <c r="CK211" s="223" t="str">
        <f t="shared" ca="1" si="260"/>
        <v>1.28325460233813-0.769153208683471i</v>
      </c>
      <c r="CL211" s="223" t="str">
        <f t="shared" ca="1" si="261"/>
        <v>-1.48485653346718+0.183139585753323i</v>
      </c>
      <c r="CM211" s="223" t="str">
        <f t="shared" ca="1" si="262"/>
        <v>1.43168605509287+0.434297216779795i</v>
      </c>
      <c r="CN211" s="223" t="str">
        <f t="shared" ca="1" si="263"/>
        <v>-1.13286618387415-0.977217090663319i</v>
      </c>
      <c r="CO211" s="223" t="str">
        <f t="shared" ca="1" si="264"/>
        <v>0.639668579315978+1.35246557866954i</v>
      </c>
      <c r="CP211" s="223" t="str">
        <f t="shared" ca="1" si="265"/>
        <v>-0.0367163273812723-1.49565736188262i</v>
      </c>
      <c r="CQ211" s="223" t="str">
        <f t="shared" ca="1" si="266"/>
        <v>-0.572535729944847+1.38222352417638i</v>
      </c>
      <c r="CR211" s="223" t="str">
        <f t="shared" ca="1" si="267"/>
        <v>1.08355182699016-1.03162709884742i</v>
      </c>
      <c r="CS211" s="223" t="str">
        <f t="shared" ca="1" si="268"/>
        <v>-1.40865157214482+0.504023591852584i</v>
      </c>
      <c r="CT211" s="223" t="str">
        <f t="shared" ca="1" si="269"/>
        <v>1.49205419229378+0.110060529294644i</v>
      </c>
      <c r="CU211" s="223" t="str">
        <f t="shared" ca="1" si="270"/>
        <v>-1.31944942512195-0.705260411050709i</v>
      </c>
      <c r="CV211" s="223" t="str">
        <f t="shared" ca="1" si="271"/>
        <v>0.920452880912961+1.17945136689441i</v>
      </c>
      <c r="CW211" s="223" t="str">
        <f t="shared" ca="1" si="272"/>
        <v>-0.363524581670924-1.45127148093354i</v>
      </c>
      <c r="CX211" s="223" t="str">
        <f t="shared" ca="1" si="273"/>
        <v>-0.255777442909724+1.47408172519322i</v>
      </c>
      <c r="CY211" s="223" t="str">
        <f t="shared" ca="1" si="274"/>
        <v>0.83119304886489-1.24396830681845i</v>
      </c>
      <c r="CZ211" s="223" t="str">
        <f t="shared" ca="1" si="275"/>
        <v>-1.26399214538083+0.800414198565733i</v>
      </c>
      <c r="DA211" s="223" t="str">
        <f t="shared" ca="1" si="276"/>
        <v>1.4799148520148-0.219524631046452i</v>
      </c>
      <c r="DB211" s="223" t="str">
        <f t="shared" ca="1" si="277"/>
        <v>-1.44191304526424-0.399031079925945i</v>
      </c>
      <c r="DC211" s="223" t="str">
        <f t="shared" ca="1" si="278"/>
        <v>1.15650709369883+0.949120843240913i</v>
      </c>
      <c r="DD211" s="223" t="str">
        <f t="shared" ca="1" si="279"/>
        <v>-0.672667089935474-1.33635998853894i</v>
      </c>
      <c r="DE211" s="223" t="str">
        <f t="shared" ca="1" si="280"/>
        <v>0.073410538219122+1.49430583406759i</v>
      </c>
      <c r="DF211" s="223" t="str">
        <f t="shared" ca="1" si="281"/>
        <v>0.538441829511362-1.39585795447908i</v>
      </c>
      <c r="DG211" s="223" t="str">
        <f t="shared" ca="1" si="282"/>
        <v>-1.05790808505546+1.05790808505482i</v>
      </c>
      <c r="DH211" s="223" t="str">
        <f t="shared" ca="1" si="283"/>
        <v>1.3958579544794-0.538441829510524i</v>
      </c>
      <c r="DI211" s="223" t="str">
        <f t="shared" ca="1" si="284"/>
        <v>-1.49430583406755-0.0734105382200206i</v>
      </c>
      <c r="DJ211" s="223" t="str">
        <f t="shared" ca="1" si="285"/>
        <v>1.33635998853923+0.672667089934909i</v>
      </c>
      <c r="DK211" s="223" t="str">
        <f t="shared" ca="1" si="286"/>
        <v>-0.949120843241403-1.15650709369843i</v>
      </c>
      <c r="DL211" s="223" t="str">
        <f t="shared" ca="1" si="287"/>
        <v>0.399031079926554+1.44191304526407i</v>
      </c>
      <c r="DM211" s="223" t="str">
        <f t="shared" ca="1" si="288"/>
        <v>0.219524631045828-1.47991485201489i</v>
      </c>
      <c r="DN211" s="223" t="str">
        <f t="shared" ca="1" si="289"/>
        <v>-0.8004141985652+1.26399214538117i</v>
      </c>
      <c r="DO211" s="223" t="str">
        <f t="shared" ca="1" si="290"/>
        <v>1.2439683068189-0.831193048864212i</v>
      </c>
      <c r="DP211" s="223" t="str">
        <f t="shared" ca="1" si="291"/>
        <v>-1.47408172519336+0.25577744290892i</v>
      </c>
      <c r="DQ211" s="223" t="str">
        <f t="shared" ca="1" si="292"/>
        <v>1.45127148093335+0.363524581671714i</v>
      </c>
      <c r="DR211" s="223" t="str">
        <f t="shared" ca="1" si="293"/>
        <v>-1.17945136689391-0.920452880913602i</v>
      </c>
      <c r="DS211" s="223" t="str">
        <f t="shared" ca="1" si="294"/>
        <v>0.705260411051303+1.31944942512163i</v>
      </c>
      <c r="DT211" s="223" t="str">
        <f t="shared" ca="1" si="295"/>
        <v>-0.110060529295316-1.49205419229373i</v>
      </c>
      <c r="DU211" s="223" t="str">
        <f t="shared" ca="1" si="296"/>
        <v>-0.50402359185195+1.40865157214505i</v>
      </c>
      <c r="DV211" s="223" t="str">
        <f t="shared" ca="1" si="297"/>
        <v>1.03162709884693-1.08355182699063i</v>
      </c>
      <c r="DW211" s="223" t="str">
        <f t="shared" ca="1" si="298"/>
        <v>-1.38222352417613+0.572535729945469i</v>
      </c>
      <c r="DX211" s="223" t="str">
        <f t="shared" ca="1" si="299"/>
        <v>1.49565736188264+0.0367163273806837i</v>
      </c>
      <c r="DY211" s="223" t="str">
        <f t="shared" ca="1" si="300"/>
        <v>-1.35246557866918-0.639668579316752i</v>
      </c>
      <c r="DZ211" s="223" t="str">
        <f t="shared" ca="1" si="301"/>
        <v>0.97721709066267+1.13286618387471i</v>
      </c>
      <c r="EA211" s="223" t="str">
        <f t="shared" ca="1" si="302"/>
        <v>-0.434297216778976-1.43168605509312i</v>
      </c>
      <c r="EB211" s="223" t="str">
        <f t="shared" ca="1" si="303"/>
        <v>-0.183139585754175+1.48485653346707i</v>
      </c>
      <c r="EC211" s="223" t="str">
        <f t="shared" ca="1" si="304"/>
        <v>0.769153208682931-1.28325460233845i</v>
      </c>
      <c r="ED211" s="223" t="str">
        <f t="shared" ca="1" si="305"/>
        <v>-1.2231951482631+0.861471219551566i</v>
      </c>
      <c r="EE211" s="223" t="str">
        <f t="shared" ca="1" si="306"/>
        <v>1.46736066665988-0.291876184005339i</v>
      </c>
      <c r="EF211" s="223" t="str">
        <f t="shared" ca="1" si="307"/>
        <v>-1.45975572492922-0.327799109801141i</v>
      </c>
      <c r="EG211" s="223" t="str">
        <f t="shared" ca="1" si="308"/>
        <v>1.20168518268898+0.891230472187638i</v>
      </c>
      <c r="EH211" s="223" t="str">
        <f t="shared" ca="1" si="309"/>
        <v>-0.737428909668176-1.30174407470734i</v>
      </c>
      <c r="EI211" s="223" t="str">
        <f t="shared" ca="1" si="310"/>
        <v>0.146644224022481+1.48890379286605i</v>
      </c>
      <c r="EJ211" s="223" t="str">
        <f t="shared" ca="1" si="311"/>
        <v>0.469301749228981-1.42059667077629i</v>
      </c>
      <c r="EK211" s="223" t="str">
        <f t="shared" ca="1" si="312"/>
        <v>-1.00472469905025+1.10854287782135i</v>
      </c>
      <c r="EL211" s="223" t="str">
        <f t="shared" ca="1" si="313"/>
        <v>1.36775649410717-0.606284756263693i</v>
      </c>
      <c r="EM211" s="223" t="str">
        <f t="shared" ca="1" si="314"/>
        <v>-1.49610796162913-8.94439552321349E-14i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-0.0158430240991943-0.0389856344103385i</v>
      </c>
      <c r="G212" s="229" t="str">
        <f t="shared" si="321"/>
        <v>-0.0401013715267174+1.46348178061326i</v>
      </c>
      <c r="H212" s="229" t="str">
        <f t="shared" si="319"/>
        <v>0.0020616721893159-0.0076422237163911i</v>
      </c>
      <c r="I212" s="229" t="str">
        <f t="shared" si="317"/>
        <v>-0.00200074108206706+0.00815600566233158i</v>
      </c>
      <c r="J212" s="255" t="str">
        <f ca="1">IMPRODUCT(1/N_FFT2,DW100)</f>
        <v>0.00620405324435355-5.42628988175422E-07i</v>
      </c>
      <c r="K212" s="254" t="str">
        <f t="shared" ca="1" si="318"/>
        <v>-0.0000124082785162095+0.0000506013790504631i</v>
      </c>
      <c r="N212" s="246">
        <f t="shared" ca="1" si="185"/>
        <v>8.4961504711171827</v>
      </c>
      <c r="O212" s="223">
        <f t="shared" ca="1" si="186"/>
        <v>1.4961504711171829</v>
      </c>
      <c r="P212" s="223" t="str">
        <f t="shared" ca="1" si="187"/>
        <v>-1.38226279782228-0.572551997621769i</v>
      </c>
      <c r="Q212" s="223" t="str">
        <f t="shared" ca="1" si="188"/>
        <v>1.05793814380241+1.05793814380241i</v>
      </c>
      <c r="R212" s="223" t="str">
        <f t="shared" ca="1" si="189"/>
        <v>-0.572551997621773-1.38226279782228i</v>
      </c>
      <c r="S212" s="223" t="str">
        <f t="shared" ca="1" si="190"/>
        <v>3.65662074566728E-14+1.49615047111718i</v>
      </c>
      <c r="T212" s="223" t="str">
        <f t="shared" ca="1" si="191"/>
        <v>0.572551997621833-1.38226279782226i</v>
      </c>
      <c r="U212" s="223" t="str">
        <f t="shared" ca="1" si="192"/>
        <v>-1.05793814380242+1.05793814380239i</v>
      </c>
      <c r="V212" s="223" t="str">
        <f t="shared" ca="1" si="193"/>
        <v>1.38226279782228-0.572551997621791i</v>
      </c>
      <c r="W212" s="223" t="str">
        <f t="shared" ca="1" si="194"/>
        <v>-1.49615047111718+7.31324149133456E-14i</v>
      </c>
      <c r="X212" s="223" t="str">
        <f t="shared" ca="1" si="195"/>
        <v>1.38226279782227+0.572551997621798i</v>
      </c>
      <c r="Y212" s="223" t="str">
        <f t="shared" ca="1" si="196"/>
        <v>-1.05793814380242-1.0579381438024i</v>
      </c>
      <c r="Z212" s="223" t="str">
        <f t="shared" ca="1" si="197"/>
        <v>0.572551997621822+1.38226279782226i</v>
      </c>
      <c r="AA212" s="223" t="str">
        <f t="shared" ca="1" si="198"/>
        <v>4.17901135920137E-14-1.49615047111718i</v>
      </c>
      <c r="AB212" s="223" t="str">
        <f t="shared" ca="1" si="199"/>
        <v>-0.572551997621763+1.38226279782229i</v>
      </c>
      <c r="AC212" s="223" t="str">
        <f t="shared" ca="1" si="200"/>
        <v>1.05793814380237-1.05793814380244i</v>
      </c>
      <c r="AD212" s="223" t="str">
        <f t="shared" ca="1" si="201"/>
        <v>-1.3822627978223+0.572551997621722i</v>
      </c>
      <c r="AE212" s="223" t="str">
        <f t="shared" ca="1" si="202"/>
        <v>1.49615047111718+1.31969975017637E-14i</v>
      </c>
      <c r="AF212" s="223" t="str">
        <f t="shared" ca="1" si="203"/>
        <v>-1.3822627978223-0.572551997621736i</v>
      </c>
      <c r="AG212" s="223" t="str">
        <f t="shared" ca="1" si="204"/>
        <v>1.05793814380236+1.05793814380245i</v>
      </c>
      <c r="AH212" s="223" t="str">
        <f t="shared" ca="1" si="205"/>
        <v>-0.572551997621748-1.38226279782229i</v>
      </c>
      <c r="AI212" s="223" t="str">
        <f t="shared" ca="1" si="206"/>
        <v>2.60269070770501E-14+1.49615047111718i</v>
      </c>
      <c r="AJ212" s="223" t="str">
        <f t="shared" ca="1" si="207"/>
        <v>0.5725519976217-1.38226279782231i</v>
      </c>
      <c r="AK212" s="223" t="str">
        <f t="shared" ca="1" si="208"/>
        <v>-1.05793814380243+1.05793814380238i</v>
      </c>
      <c r="AL212" s="223" t="str">
        <f t="shared" ca="1" si="209"/>
        <v>1.38226279782228-0.572551997621783i</v>
      </c>
      <c r="AM212" s="223" t="str">
        <f t="shared" ca="1" si="210"/>
        <v>-1.49615047111718+6.52508116558637E-14i</v>
      </c>
      <c r="AN212" s="223" t="str">
        <f t="shared" ca="1" si="211"/>
        <v>1.38226279782227+0.572551997621801i</v>
      </c>
      <c r="AO212" s="223" t="str">
        <f t="shared" ca="1" si="212"/>
        <v>-1.05793814380242-1.0579381438024i</v>
      </c>
      <c r="AP212" s="223" t="str">
        <f t="shared" ca="1" si="213"/>
        <v>0.57255199762181+1.38226279782227i</v>
      </c>
      <c r="AQ212" s="223" t="str">
        <f t="shared" ca="1" si="214"/>
        <v>5.49871110937775E-14-1.49615047111718i</v>
      </c>
      <c r="AR212" s="223" t="str">
        <f t="shared" ca="1" si="215"/>
        <v>5.49871110937775E-14-1.49615047111718i</v>
      </c>
      <c r="AS212" s="223" t="str">
        <f t="shared" ca="1" si="216"/>
        <v>1.05793814380238-1.05793814380244i</v>
      </c>
      <c r="AT212" s="223" t="str">
        <f t="shared" ca="1" si="217"/>
        <v>-1.38226279782231+0.572551997621719i</v>
      </c>
      <c r="AU212" s="223" t="str">
        <f t="shared" ca="1" si="218"/>
        <v>1.49615047111718+2.63939950035273E-14i</v>
      </c>
      <c r="AV212" s="223" t="str">
        <f t="shared" ca="1" si="219"/>
        <v>-1.38226279782229-0.572551997621748i</v>
      </c>
      <c r="AW212" s="223" t="str">
        <f t="shared" ca="1" si="220"/>
        <v>1.05793814380246+1.05793814380236i</v>
      </c>
      <c r="AX212" s="223" t="str">
        <f t="shared" ca="1" si="221"/>
        <v>-0.572551997621746-1.3822627978223i</v>
      </c>
      <c r="AY212" s="223" t="str">
        <f t="shared" ca="1" si="222"/>
        <v>2.346069806385E-14+1.49615047111718i</v>
      </c>
      <c r="AZ212" s="223" t="str">
        <f t="shared" ca="1" si="223"/>
        <v>0.572551997621152-1.38226279782254i</v>
      </c>
      <c r="BA212" s="223" t="str">
        <f t="shared" ca="1" si="224"/>
        <v>-1.057938143802+1.05793814380281i</v>
      </c>
      <c r="BB212" s="223" t="str">
        <f t="shared" ca="1" si="225"/>
        <v>1.38226279782211-0.572551997622184i</v>
      </c>
      <c r="BC212" s="223" t="str">
        <f t="shared" ca="1" si="226"/>
        <v>-1.49615047111718+3.49715891833882E-13i</v>
      </c>
      <c r="BD212" s="223" t="str">
        <f t="shared" ca="1" si="227"/>
        <v>1.38226279782238+0.572551997621538i</v>
      </c>
      <c r="BE212" s="223" t="str">
        <f t="shared" ca="1" si="228"/>
        <v>-1.05793814380251-1.0579381438023i</v>
      </c>
      <c r="BF212" s="223" t="str">
        <f t="shared" ca="1" si="229"/>
        <v>0.572551997621818+1.38226279782226i</v>
      </c>
      <c r="BG212" s="223" t="str">
        <f t="shared" ca="1" si="230"/>
        <v>6.8184108595541E-14-1.49615047111718i</v>
      </c>
      <c r="BH212" s="223" t="str">
        <f t="shared" ca="1" si="231"/>
        <v>-0.572551997621924+1.38226279782222i</v>
      </c>
      <c r="BI212" s="223" t="str">
        <f t="shared" ca="1" si="232"/>
        <v>1.0579381438026-1.05793814380222i</v>
      </c>
      <c r="BJ212" s="223" t="str">
        <f t="shared" ca="1" si="233"/>
        <v>-1.38226279782243+0.572551997621412i</v>
      </c>
      <c r="BK212" s="223" t="str">
        <f t="shared" ca="1" si="234"/>
        <v>1.49615047111718+4.64822532047837E-13i</v>
      </c>
      <c r="BL212" s="223" t="str">
        <f t="shared" ca="1" si="235"/>
        <v>-1.38226279782206-0.57255199762231i</v>
      </c>
      <c r="BM212" s="223" t="str">
        <f t="shared" ca="1" si="236"/>
        <v>1.05793814380194+1.05793814380288i</v>
      </c>
      <c r="BN212" s="223" t="str">
        <f t="shared" ca="1" si="237"/>
        <v>-0.572551997622421-1.38226279782202i</v>
      </c>
      <c r="BO212" s="223" t="str">
        <f t="shared" ca="1" si="238"/>
        <v>6.26849432898779E-13+1.49615047111718i</v>
      </c>
      <c r="BP212" s="223" t="str">
        <f t="shared" ca="1" si="239"/>
        <v>0.572551997621302-1.38226279782248i</v>
      </c>
      <c r="BQ212" s="223" t="str">
        <f t="shared" ca="1" si="240"/>
        <v>-1.05793814380213+1.05793814380268i</v>
      </c>
      <c r="BR212" s="223" t="str">
        <f t="shared" ca="1" si="241"/>
        <v>1.38226279782217-0.572551997622054i</v>
      </c>
      <c r="BS212" s="223" t="str">
        <f t="shared" ca="1" si="242"/>
        <v>-1.49615047111718+1.87687855492227E-13i</v>
      </c>
      <c r="BT212" s="223" t="str">
        <f t="shared" ca="1" si="243"/>
        <v>1.38226279782233+0.572551997621668i</v>
      </c>
      <c r="BU212" s="223" t="str">
        <f t="shared" ca="1" si="244"/>
        <v>-1.0579381438024-1.05793814380242i</v>
      </c>
      <c r="BV212" s="223" t="str">
        <f t="shared" ca="1" si="245"/>
        <v>0.572551997621649+1.38226279782233i</v>
      </c>
      <c r="BW212" s="223" t="str">
        <f t="shared" ca="1" si="246"/>
        <v>2.08950567960069E-13-1.49615047111718i</v>
      </c>
      <c r="BX212" s="223" t="str">
        <f t="shared" ca="1" si="247"/>
        <v>-0.572551997622074+1.38226279782216i</v>
      </c>
      <c r="BY212" s="223" t="str">
        <f t="shared" ca="1" si="248"/>
        <v>1.0579381438027-1.05793814380212i</v>
      </c>
      <c r="BZ212" s="223" t="str">
        <f t="shared" ca="1" si="249"/>
        <v>-1.38226279782249+0.572551997621282i</v>
      </c>
      <c r="CA212" s="223" t="str">
        <f t="shared" ca="1" si="250"/>
        <v>1.49615047111718+6.48112145366619E-13i</v>
      </c>
      <c r="CB212" s="223" t="str">
        <f t="shared" ca="1" si="251"/>
        <v>-1.38226279782201-0.57255199762244i</v>
      </c>
      <c r="CC212" s="223" t="str">
        <f t="shared" ca="1" si="252"/>
        <v>1.05793814380286+1.05793814380195i</v>
      </c>
      <c r="CD212" s="223" t="str">
        <f t="shared" ca="1" si="253"/>
        <v>-0.572551997622291-1.38226279782207i</v>
      </c>
      <c r="CE212" s="223" t="str">
        <f t="shared" ca="1" si="254"/>
        <v>4.43559819579997E-13+1.49615047111718i</v>
      </c>
      <c r="CF212" s="223" t="str">
        <f t="shared" ca="1" si="255"/>
        <v>0.572551997621432-1.38226279782242i</v>
      </c>
      <c r="CG212" s="223" t="str">
        <f t="shared" ca="1" si="256"/>
        <v>-1.05793814380224+1.05793814380258i</v>
      </c>
      <c r="CH212" s="223" t="str">
        <f t="shared" ca="1" si="257"/>
        <v>1.38226279782224-0.572551997621885i</v>
      </c>
      <c r="CI212" s="223" t="str">
        <f t="shared" ca="1" si="258"/>
        <v>-1.49615047111718+4.69213961277E-14i</v>
      </c>
      <c r="CJ212" s="223" t="str">
        <f t="shared" ca="1" si="259"/>
        <v>1.38226279782226+0.572551997621837i</v>
      </c>
      <c r="CK212" s="223" t="str">
        <f t="shared" ca="1" si="260"/>
        <v>-1.0579381438023-1.05793814380251i</v>
      </c>
      <c r="CL212" s="223" t="str">
        <f t="shared" ca="1" si="261"/>
        <v>0.572551997621519+1.38226279782239i</v>
      </c>
      <c r="CM212" s="223" t="str">
        <f t="shared" ca="1" si="262"/>
        <v>3.92240181278851E-13-1.49615047111718i</v>
      </c>
      <c r="CN212" s="223" t="str">
        <f t="shared" ca="1" si="263"/>
        <v>-0.572551997622204+1.38226279782211i</v>
      </c>
      <c r="CO212" s="223" t="str">
        <f t="shared" ca="1" si="264"/>
        <v>1.05793814380283-1.05793814380199i</v>
      </c>
      <c r="CP212" s="223" t="str">
        <f t="shared" ca="1" si="265"/>
        <v>-1.38226279782254+0.572551997621152i</v>
      </c>
      <c r="CQ212" s="223" t="str">
        <f t="shared" ca="1" si="266"/>
        <v>1.49615047111718-6.99431783667765E-13i</v>
      </c>
      <c r="CR212" s="223" t="str">
        <f t="shared" ca="1" si="267"/>
        <v>-1.38226279782252-0.572551997621195i</v>
      </c>
      <c r="CS212" s="223" t="str">
        <f t="shared" ca="1" si="268"/>
        <v>1.05793814380276+1.05793814380205i</v>
      </c>
      <c r="CT212" s="223" t="str">
        <f t="shared" ca="1" si="269"/>
        <v>-0.572551997622122-1.38226279782214i</v>
      </c>
      <c r="CU212" s="223" t="str">
        <f t="shared" ca="1" si="270"/>
        <v>3.02793360215468E-13+1.49615047111718i</v>
      </c>
      <c r="CV212" s="223" t="str">
        <f t="shared" ca="1" si="271"/>
        <v>0.572551997621601-1.38226279782235i</v>
      </c>
      <c r="CW212" s="223" t="str">
        <f t="shared" ca="1" si="272"/>
        <v>-1.05793814380233+1.05793814380248i</v>
      </c>
      <c r="CX212" s="223" t="str">
        <f t="shared" ca="1" si="273"/>
        <v>1.38226279782229-0.572551997621755i</v>
      </c>
      <c r="CY212" s="223" t="str">
        <f t="shared" ca="1" si="274"/>
        <v>-1.49615047111718-1.36368217191082E-13i</v>
      </c>
      <c r="CZ212" s="223" t="str">
        <f t="shared" ca="1" si="275"/>
        <v>1.3822627978222+0.572551997621968i</v>
      </c>
      <c r="DA212" s="223" t="str">
        <f t="shared" ca="1" si="276"/>
        <v>-1.05793814380217-1.05793814380264i</v>
      </c>
      <c r="DB212" s="223" t="str">
        <f t="shared" ca="1" si="277"/>
        <v>0.572551997621388+1.38226279782244i</v>
      </c>
      <c r="DC212" s="223" t="str">
        <f t="shared" ca="1" si="278"/>
        <v>5.33006640643378E-13-1.49615047111718i</v>
      </c>
      <c r="DD212" s="223" t="str">
        <f t="shared" ca="1" si="279"/>
        <v>-0.572551997622373+1.38226279782203i</v>
      </c>
      <c r="DE212" s="223" t="str">
        <f t="shared" ca="1" si="280"/>
        <v>1.05793814380295-1.05793814380186i</v>
      </c>
      <c r="DF212" s="223" t="str">
        <f t="shared" ca="1" si="281"/>
        <v>-1.38226279782202+0.572551997622397i</v>
      </c>
      <c r="DG212" s="223" t="str">
        <f t="shared" ca="1" si="282"/>
        <v>1.49615047111718-5.16142170348983E-13i</v>
      </c>
      <c r="DH212" s="223" t="str">
        <f t="shared" ca="1" si="283"/>
        <v>-1.38226279782245-0.572551997621365i</v>
      </c>
      <c r="DI212" s="223" t="str">
        <f t="shared" ca="1" si="284"/>
        <v>1.05793814380266+1.05793814380215i</v>
      </c>
      <c r="DJ212" s="223" t="str">
        <f t="shared" ca="1" si="285"/>
        <v>-0.57255199762203-1.38226279782218i</v>
      </c>
      <c r="DK212" s="223" t="str">
        <f t="shared" ca="1" si="286"/>
        <v>1.19503746896686E-13+1.49615047111718i</v>
      </c>
      <c r="DL212" s="223" t="str">
        <f t="shared" ca="1" si="287"/>
        <v>0.572551997621731-1.3822627978223i</v>
      </c>
      <c r="DM212" s="223" t="str">
        <f t="shared" ca="1" si="288"/>
        <v>-1.05793814380243+1.05793814380238i</v>
      </c>
      <c r="DN212" s="223" t="str">
        <f t="shared" ca="1" si="289"/>
        <v>1.38226279782236-0.572551997621586i</v>
      </c>
      <c r="DO212" s="223" t="str">
        <f t="shared" ca="1" si="290"/>
        <v>-1.49615047111718-2.7713467655561E-13i</v>
      </c>
      <c r="DP212" s="223" t="str">
        <f t="shared" ca="1" si="291"/>
        <v>1.38226279782215+0.572551997622098i</v>
      </c>
      <c r="DQ212" s="223" t="str">
        <f t="shared" ca="1" si="292"/>
        <v>-1.05793814380204-1.05793814380277i</v>
      </c>
      <c r="DR212" s="223" t="str">
        <f t="shared" ca="1" si="293"/>
        <v>0.572551997621219+1.38226279782251i</v>
      </c>
      <c r="DS212" s="223" t="str">
        <f t="shared" ca="1" si="294"/>
        <v>6.73773100007906E-13-1.49615047111718i</v>
      </c>
      <c r="DT212" s="223" t="str">
        <f t="shared" ca="1" si="295"/>
        <v>-0.572551997622464+1.382262797822i</v>
      </c>
      <c r="DU212" s="223" t="str">
        <f t="shared" ca="1" si="296"/>
        <v>1.05793814380197-1.05793814380284i</v>
      </c>
      <c r="DV212" s="223" t="str">
        <f t="shared" ca="1" si="297"/>
        <v>-1.38226279782208+0.572551997622267i</v>
      </c>
      <c r="DW212" s="223" t="str">
        <f t="shared" ca="1" si="298"/>
        <v>1.49615047111718-3.75375710984456E-13i</v>
      </c>
      <c r="DX212" s="223" t="str">
        <f t="shared" ca="1" si="299"/>
        <v>-1.3822627978224-0.572551997621495i</v>
      </c>
      <c r="DY212" s="223" t="str">
        <f t="shared" ca="1" si="300"/>
        <v>1.05793814380256+1.05793814380225i</v>
      </c>
      <c r="DZ212" s="223" t="str">
        <f t="shared" ca="1" si="301"/>
        <v>-0.572551997621822-1.38226279782226i</v>
      </c>
      <c r="EA212" s="223" t="str">
        <f t="shared" ca="1" si="302"/>
        <v>-2.12627124678411E-14+1.49615047111718i</v>
      </c>
      <c r="EB212" s="223" t="str">
        <f t="shared" ca="1" si="303"/>
        <v>0.572551997621861-1.38226279782225i</v>
      </c>
      <c r="EC212" s="223" t="str">
        <f t="shared" ca="1" si="304"/>
        <v>-1.05793814380259+1.05793814380222i</v>
      </c>
      <c r="ED212" s="223" t="str">
        <f t="shared" ca="1" si="305"/>
        <v>1.38226279782241-0.572551997621456i</v>
      </c>
      <c r="EE212" s="223" t="str">
        <f t="shared" ca="1" si="306"/>
        <v>-1.49615047111718-4.17901135920137E-13i</v>
      </c>
      <c r="EF212" s="223" t="str">
        <f t="shared" ca="1" si="307"/>
        <v>1.38226279782209+0.572551997622228i</v>
      </c>
      <c r="EG212" s="223" t="str">
        <f t="shared" ca="1" si="308"/>
        <v>-1.05793814380194-1.05793814380287i</v>
      </c>
      <c r="EH212" s="223" t="str">
        <f t="shared" ca="1" si="309"/>
        <v>0.572551997621089+1.38226279782257i</v>
      </c>
      <c r="EI212" s="223" t="str">
        <f t="shared" ca="1" si="310"/>
        <v>-6.31247675072224E-13-1.49615047111718i</v>
      </c>
      <c r="EJ212" s="223" t="str">
        <f t="shared" ca="1" si="311"/>
        <v>-0.572551997621258+1.3822627978225i</v>
      </c>
      <c r="EK212" s="223" t="str">
        <f t="shared" ca="1" si="312"/>
        <v>1.05793814380207-1.05793814380274i</v>
      </c>
      <c r="EL212" s="223" t="str">
        <f t="shared" ca="1" si="313"/>
        <v>-1.38226279782217+0.572551997622059i</v>
      </c>
      <c r="EM212" s="223" t="str">
        <f t="shared" ca="1" si="314"/>
        <v>1.49615047111718-2.34609251619928E-13i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-0.0157446366812517-0.0385015947907173i</v>
      </c>
      <c r="G213" s="229" t="str">
        <f t="shared" si="321"/>
        <v>-0.0370805142992316+1.44835763689257i</v>
      </c>
      <c r="H213" s="229" t="str">
        <f t="shared" si="319"/>
        <v>0.00206045297453209-0.00757451512836893i</v>
      </c>
      <c r="I213" s="229" t="str">
        <f t="shared" si="317"/>
        <v>-0.00200063295496714+0.00807212854681745i</v>
      </c>
      <c r="J213" s="255" t="str">
        <f ca="1">IMPRODUCT(1/N_FFT2,DX100)</f>
        <v>0.0040705706770832-0.000179938042311295i</v>
      </c>
      <c r="K213" s="254" t="str">
        <f t="shared" ca="1" si="318"/>
        <v>-0.0000066912348340961+0.0000332181597416216i</v>
      </c>
      <c r="N213" s="246">
        <f t="shared" ca="1" si="185"/>
        <v>8.496189720544189</v>
      </c>
      <c r="O213" s="223">
        <f t="shared" ca="1" si="186"/>
        <v>1.4961897205441885</v>
      </c>
      <c r="P213" s="223" t="str">
        <f t="shared" ca="1" si="187"/>
        <v>-1.39593423495829-0.538471254138524i</v>
      </c>
      <c r="Q213" s="223" t="str">
        <f t="shared" ca="1" si="188"/>
        <v>1.10860345718174+1.00477960498151i</v>
      </c>
      <c r="R213" s="223" t="str">
        <f t="shared" ca="1" si="189"/>
        <v>-0.67270384966943-1.33643301758899i</v>
      </c>
      <c r="S213" s="223" t="str">
        <f t="shared" ca="1" si="190"/>
        <v>0.146652237798288+1.48898515808951i</v>
      </c>
      <c r="T213" s="223" t="str">
        <f t="shared" ca="1" si="191"/>
        <v>0.399052886071933-1.44199184254966i</v>
      </c>
      <c r="U213" s="223" t="str">
        <f t="shared" ca="1" si="192"/>
        <v>-0.891279175916947+1.20175085206498i</v>
      </c>
      <c r="V213" s="223" t="str">
        <f t="shared" ca="1" si="193"/>
        <v>1.2640612196917-0.800457939390712i</v>
      </c>
      <c r="W213" s="223" t="str">
        <f t="shared" ca="1" si="194"/>
        <v>-1.46744085460037+0.291892134378164i</v>
      </c>
      <c r="X213" s="223" t="str">
        <f t="shared" ca="1" si="195"/>
        <v>1.47416228042436+0.255791420567916i</v>
      </c>
      <c r="Y213" s="223" t="str">
        <f t="shared" ca="1" si="196"/>
        <v>-1.28332472929907-0.76919524116545i</v>
      </c>
      <c r="Z213" s="223" t="str">
        <f t="shared" ca="1" si="197"/>
        <v>0.920503181580746+1.17951582124269i</v>
      </c>
      <c r="AA213" s="223" t="str">
        <f t="shared" ca="1" si="198"/>
        <v>-0.434320950139649-1.43176429349663i</v>
      </c>
      <c r="AB213" s="223" t="str">
        <f t="shared" ca="1" si="199"/>
        <v>-0.110066543854158+1.49213572967947i</v>
      </c>
      <c r="AC213" s="223" t="str">
        <f t="shared" ca="1" si="200"/>
        <v>0.63970353575677-1.35253948785327i</v>
      </c>
      <c r="AD213" s="223" t="str">
        <f t="shared" ca="1" si="201"/>
        <v>-1.08361104064609+1.03168347493405i</v>
      </c>
      <c r="AE213" s="223" t="str">
        <f t="shared" ca="1" si="202"/>
        <v>1.38229905956458-0.572567017727172i</v>
      </c>
      <c r="AF213" s="223" t="str">
        <f t="shared" ca="1" si="203"/>
        <v>-1.49573909617343+0.0367183338455562i</v>
      </c>
      <c r="AG213" s="223" t="str">
        <f t="shared" ca="1" si="204"/>
        <v>1.40872855176622+0.504051135601092i</v>
      </c>
      <c r="AH213" s="223" t="str">
        <f t="shared" ca="1" si="205"/>
        <v>-1.13292809244808-0.977270493366116i</v>
      </c>
      <c r="AI213" s="223" t="str">
        <f t="shared" ca="1" si="206"/>
        <v>0.705298951937147+1.31952153004733i</v>
      </c>
      <c r="AJ213" s="223" t="str">
        <f t="shared" ca="1" si="207"/>
        <v>-0.183149593917906-1.48493767751707i</v>
      </c>
      <c r="AK213" s="223" t="str">
        <f t="shared" ca="1" si="208"/>
        <v>-0.363544447467192+1.45135078963629i</v>
      </c>
      <c r="AL213" s="223" t="str">
        <f t="shared" ca="1" si="209"/>
        <v>0.861518297004531-1.22326199311043i</v>
      </c>
      <c r="AM213" s="223" t="str">
        <f t="shared" ca="1" si="210"/>
        <v>-1.24403628687197+0.831238471684205i</v>
      </c>
      <c r="AN213" s="223" t="str">
        <f t="shared" ca="1" si="211"/>
        <v>1.45983549727671-0.327817023281212i</v>
      </c>
      <c r="AO213" s="223" t="str">
        <f t="shared" ca="1" si="212"/>
        <v>-1.47999572601308-0.219536627570716i</v>
      </c>
      <c r="AP213" s="223" t="str">
        <f t="shared" ca="1" si="213"/>
        <v>1.30181521207611+0.737469208488961i</v>
      </c>
      <c r="AQ213" s="223" t="str">
        <f t="shared" ca="1" si="214"/>
        <v>-0.949172710547907-1.15657029419454i</v>
      </c>
      <c r="AR213" s="223" t="str">
        <f t="shared" ca="1" si="215"/>
        <v>-0.949172710547907-1.15657029419454i</v>
      </c>
      <c r="AS213" s="223" t="str">
        <f t="shared" ca="1" si="216"/>
        <v>0.0734145499396602-1.49438749450042i</v>
      </c>
      <c r="AT213" s="223" t="str">
        <f t="shared" ca="1" si="217"/>
        <v>-0.606317888354104+1.36783123890483i</v>
      </c>
      <c r="AU213" s="223" t="str">
        <f t="shared" ca="1" si="218"/>
        <v>1.05796589733836-1.05796589733844i</v>
      </c>
      <c r="AV213" s="223" t="str">
        <f t="shared" ca="1" si="219"/>
        <v>-1.36783123890484+0.606317888354087i</v>
      </c>
      <c r="AW213" s="223" t="str">
        <f t="shared" ca="1" si="220"/>
        <v>1.49438749450042-0.0734145499396419i</v>
      </c>
      <c r="AX213" s="223" t="str">
        <f t="shared" ca="1" si="221"/>
        <v>-1.42067430317034-0.469327395507209i</v>
      </c>
      <c r="AY213" s="223" t="str">
        <f t="shared" ca="1" si="222"/>
        <v>1.15657029419451+0.949172710547937i</v>
      </c>
      <c r="AZ213" s="223" t="str">
        <f t="shared" ca="1" si="223"/>
        <v>-0.737469208489205-1.30181521207597i</v>
      </c>
      <c r="BA213" s="223" t="str">
        <f t="shared" ca="1" si="224"/>
        <v>0.219536627570551+1.4799957260131i</v>
      </c>
      <c r="BB213" s="223" t="str">
        <f t="shared" ca="1" si="225"/>
        <v>0.327817023281686-1.4598354972766i</v>
      </c>
      <c r="BC213" s="223" t="str">
        <f t="shared" ca="1" si="226"/>
        <v>-0.831238471683743+1.24403628687228i</v>
      </c>
      <c r="BD213" s="223" t="str">
        <f t="shared" ca="1" si="227"/>
        <v>1.22326199311028-0.861518297004751i</v>
      </c>
      <c r="BE213" s="223" t="str">
        <f t="shared" ca="1" si="228"/>
        <v>-1.45135078963629+0.363544447467174i</v>
      </c>
      <c r="BF213" s="223" t="str">
        <f t="shared" ca="1" si="229"/>
        <v>1.48493767751702+0.183149593918379i</v>
      </c>
      <c r="BG213" s="223" t="str">
        <f t="shared" ca="1" si="230"/>
        <v>-1.31952153004767-0.705298951936517i</v>
      </c>
      <c r="BH213" s="223" t="str">
        <f t="shared" ca="1" si="231"/>
        <v>0.977270493366327+1.1329280924479i</v>
      </c>
      <c r="BI213" s="223" t="str">
        <f t="shared" ca="1" si="232"/>
        <v>-0.504051135601054-1.40872855176623i</v>
      </c>
      <c r="BJ213" s="223" t="str">
        <f t="shared" ca="1" si="233"/>
        <v>-0.0367183338458614+1.49573909617342i</v>
      </c>
      <c r="BK213" s="223" t="str">
        <f t="shared" ca="1" si="234"/>
        <v>0.572567017727905-1.38229905956427i</v>
      </c>
      <c r="BL213" s="223" t="str">
        <f t="shared" ca="1" si="235"/>
        <v>-1.03168347493376+1.08361104064637i</v>
      </c>
      <c r="BM213" s="223" t="str">
        <f t="shared" ca="1" si="236"/>
        <v>1.35253948785329-0.639703535756734i</v>
      </c>
      <c r="BN213" s="223" t="str">
        <f t="shared" ca="1" si="237"/>
        <v>-1.4921357296795+0.110066543853832i</v>
      </c>
      <c r="BO213" s="223" t="str">
        <f t="shared" ca="1" si="238"/>
        <v>1.43176429349644+0.434320950140246i</v>
      </c>
      <c r="BP213" s="223" t="str">
        <f t="shared" ca="1" si="239"/>
        <v>-1.17951582124296-0.920503181580408i</v>
      </c>
      <c r="BQ213" s="223" t="str">
        <f t="shared" ca="1" si="240"/>
        <v>0.769195241165565+1.283324729299i</v>
      </c>
      <c r="BR213" s="223" t="str">
        <f t="shared" ca="1" si="241"/>
        <v>-0.25579142056772-1.47416228042439i</v>
      </c>
      <c r="BS213" s="223" t="str">
        <f t="shared" ca="1" si="242"/>
        <v>-0.291892134378792+1.46744085460024i</v>
      </c>
      <c r="BT213" s="223" t="str">
        <f t="shared" ca="1" si="243"/>
        <v>0.800457939390242-1.264061219692i</v>
      </c>
      <c r="BU213" s="223" t="str">
        <f t="shared" ca="1" si="244"/>
        <v>-1.20175085206491+0.891279175917038i</v>
      </c>
      <c r="BV213" s="223" t="str">
        <f t="shared" ca="1" si="245"/>
        <v>1.4419918425497-0.399052886071766i</v>
      </c>
      <c r="BW213" s="223" t="str">
        <f t="shared" ca="1" si="246"/>
        <v>-1.48898515808947-0.146652237798753i</v>
      </c>
      <c r="BX213" s="223" t="str">
        <f t="shared" ca="1" si="247"/>
        <v>1.33643301758927+0.672703849668884i</v>
      </c>
      <c r="BY213" s="223" t="str">
        <f t="shared" ca="1" si="248"/>
        <v>-1.0047796049817-1.10860345718157i</v>
      </c>
      <c r="BZ213" s="223" t="str">
        <f t="shared" ca="1" si="249"/>
        <v>0.538471254138399+1.39593423495834i</v>
      </c>
      <c r="CA213" s="223" t="str">
        <f t="shared" ca="1" si="250"/>
        <v>4.86097022982813E-13-1.49618972054419i</v>
      </c>
      <c r="CB213" s="223" t="str">
        <f t="shared" ca="1" si="251"/>
        <v>-0.538471254137917+1.39593423495852i</v>
      </c>
      <c r="CC213" s="223" t="str">
        <f t="shared" ca="1" si="252"/>
        <v>1.00477960498128-1.10860345718194i</v>
      </c>
      <c r="CD213" s="223" t="str">
        <f t="shared" ca="1" si="253"/>
        <v>-1.33643301758902+0.672703849669383i</v>
      </c>
      <c r="CE213" s="223" t="str">
        <f t="shared" ca="1" si="254"/>
        <v>1.48898515808956-0.146652237797828i</v>
      </c>
      <c r="CF213" s="223" t="str">
        <f t="shared" ca="1" si="255"/>
        <v>-1.44199184254946-0.39905288607266i</v>
      </c>
      <c r="CG213" s="223" t="str">
        <f t="shared" ca="1" si="256"/>
        <v>1.20175085206524+0.89127917591659i</v>
      </c>
      <c r="CH213" s="223" t="str">
        <f t="shared" ca="1" si="257"/>
        <v>-0.800457939390677-1.26406121969172i</v>
      </c>
      <c r="CI213" s="223" t="str">
        <f t="shared" ca="1" si="258"/>
        <v>0.291892134377838+1.46744085460043i</v>
      </c>
      <c r="CJ213" s="223" t="str">
        <f t="shared" ca="1" si="259"/>
        <v>0.255791420568677-1.47416228042423i</v>
      </c>
      <c r="CK213" s="223" t="str">
        <f t="shared" ca="1" si="260"/>
        <v>-0.769195241165086+1.28332472929928i</v>
      </c>
      <c r="CL213" s="223" t="str">
        <f t="shared" ca="1" si="261"/>
        <v>1.17951582124261-0.920503181580849i</v>
      </c>
      <c r="CM213" s="223" t="str">
        <f t="shared" ca="1" si="262"/>
        <v>-1.43176429349671+0.434320950139356i</v>
      </c>
      <c r="CN213" s="223" t="str">
        <f t="shared" ca="1" si="263"/>
        <v>1.49213572967943+0.110066543854802i</v>
      </c>
      <c r="CO213" s="223" t="str">
        <f t="shared" ca="1" si="264"/>
        <v>-1.35253948785351-0.639703535756267i</v>
      </c>
      <c r="CP213" s="223" t="str">
        <f t="shared" ca="1" si="265"/>
        <v>1.03168347493413+1.08361104064601i</v>
      </c>
      <c r="CQ213" s="223" t="str">
        <f t="shared" ca="1" si="266"/>
        <v>-0.572567017727007-1.38229905956464i</v>
      </c>
      <c r="CR213" s="223" t="str">
        <f t="shared" ca="1" si="267"/>
        <v>0.0367183338449321+1.49573909617344i</v>
      </c>
      <c r="CS213" s="223" t="str">
        <f t="shared" ca="1" si="268"/>
        <v>0.504051135600549-1.40872855176641i</v>
      </c>
      <c r="CT213" s="223" t="str">
        <f t="shared" ca="1" si="269"/>
        <v>-0.977270493365903+1.13292809244826i</v>
      </c>
      <c r="CU213" s="223" t="str">
        <f t="shared" ca="1" si="270"/>
        <v>1.31952153004741-0.70529895193701i</v>
      </c>
      <c r="CV213" s="223" t="str">
        <f t="shared" ca="1" si="271"/>
        <v>-1.48493767751713+0.183149593917414i</v>
      </c>
      <c r="CW213" s="223" t="str">
        <f t="shared" ca="1" si="272"/>
        <v>1.45135078963642+0.363544447466653i</v>
      </c>
      <c r="CX213" s="223" t="str">
        <f t="shared" ca="1" si="273"/>
        <v>-1.22326199311059-0.861518297004311i</v>
      </c>
      <c r="CY213" s="223" t="str">
        <f t="shared" ca="1" si="274"/>
        <v>0.83123847168419+1.24403628687198i</v>
      </c>
      <c r="CZ213" s="223" t="str">
        <f t="shared" ca="1" si="275"/>
        <v>-0.327817023280759-1.45983549727681i</v>
      </c>
      <c r="DA213" s="223" t="str">
        <f t="shared" ca="1" si="276"/>
        <v>-0.219536627569999+1.47999572601318i</v>
      </c>
      <c r="DB213" s="223" t="str">
        <f t="shared" ca="1" si="277"/>
        <v>0.737469208488718-1.30181521207625i</v>
      </c>
      <c r="DC213" s="223" t="str">
        <f t="shared" ca="1" si="278"/>
        <v>-1.15657029419456+0.949172710547877i</v>
      </c>
      <c r="DD213" s="223" t="str">
        <f t="shared" ca="1" si="279"/>
        <v>1.42067430317045-0.469327395506851i</v>
      </c>
      <c r="DE213" s="223" t="str">
        <f t="shared" ca="1" si="280"/>
        <v>-1.49438749450039-0.0734145499404006i</v>
      </c>
      <c r="DF213" s="223" t="str">
        <f t="shared" ca="1" si="281"/>
        <v>1.36783123890501+0.606317888353694i</v>
      </c>
      <c r="DG213" s="223" t="str">
        <f t="shared" ca="1" si="282"/>
        <v>-1.05796589733843-1.05796589733837i</v>
      </c>
      <c r="DH213" s="223" t="str">
        <f t="shared" ca="1" si="283"/>
        <v>0.60631788835376+1.36783123890498i</v>
      </c>
      <c r="DI213" s="223" t="str">
        <f t="shared" ca="1" si="284"/>
        <v>-0.0734145499390289-1.49438749450045i</v>
      </c>
      <c r="DJ213" s="223" t="str">
        <f t="shared" ca="1" si="285"/>
        <v>-0.469327395506783+1.42067430317048i</v>
      </c>
      <c r="DK213" s="223" t="str">
        <f t="shared" ca="1" si="286"/>
        <v>0.949172710547853-1.15657029419458i</v>
      </c>
      <c r="DL213" s="223" t="str">
        <f t="shared" ca="1" si="287"/>
        <v>-1.30181521207619+0.737469208488819i</v>
      </c>
      <c r="DM213" s="223" t="str">
        <f t="shared" ca="1" si="288"/>
        <v>1.47999572601317-0.219536627570069i</v>
      </c>
      <c r="DN213" s="223" t="str">
        <f t="shared" ca="1" si="289"/>
        <v>-1.45983549727683-0.327817023280687i</v>
      </c>
      <c r="DO213" s="223" t="str">
        <f t="shared" ca="1" si="290"/>
        <v>1.244036286872+0.831238471684165i</v>
      </c>
      <c r="DP213" s="223" t="str">
        <f t="shared" ca="1" si="291"/>
        <v>-0.86151829700437-1.22326199311055i</v>
      </c>
      <c r="DQ213" s="223" t="str">
        <f t="shared" ca="1" si="292"/>
        <v>0.363544447466682+1.45135078963641i</v>
      </c>
      <c r="DR213" s="223" t="str">
        <f t="shared" ca="1" si="293"/>
        <v>0.183149593917384-1.48493767751714i</v>
      </c>
      <c r="DS213" s="223" t="str">
        <f t="shared" ca="1" si="294"/>
        <v>-0.705298951936908+1.31952153004746i</v>
      </c>
      <c r="DT213" s="223" t="str">
        <f t="shared" ca="1" si="295"/>
        <v>1.13292809244821-0.977270493365959i</v>
      </c>
      <c r="DU213" s="223" t="str">
        <f t="shared" ca="1" si="296"/>
        <v>-1.4087285517664+0.504051135600577i</v>
      </c>
      <c r="DV213" s="223" t="str">
        <f t="shared" ca="1" si="297"/>
        <v>1.49573909617344+0.036718333844902i</v>
      </c>
      <c r="DW213" s="223" t="str">
        <f t="shared" ca="1" si="298"/>
        <v>-1.38229905956467-0.57256701772694i</v>
      </c>
      <c r="DX213" s="223" t="str">
        <f t="shared" ca="1" si="299"/>
        <v>1.08361104064603+1.03168347493411i</v>
      </c>
      <c r="DY213" s="223" t="str">
        <f t="shared" ca="1" si="300"/>
        <v>-0.639703535756333-1.35253948785348i</v>
      </c>
      <c r="DZ213" s="223" t="str">
        <f t="shared" ca="1" si="301"/>
        <v>0.110066543854874+1.49213572967942i</v>
      </c>
      <c r="EA213" s="223" t="str">
        <f t="shared" ca="1" si="302"/>
        <v>0.434320950139287-1.43176429349673i</v>
      </c>
      <c r="EB213" s="223" t="str">
        <f t="shared" ca="1" si="303"/>
        <v>-0.920503181580758+1.17951582124268i</v>
      </c>
      <c r="EC213" s="223" t="str">
        <f t="shared" ca="1" si="304"/>
        <v>1.28332472929925-0.769195241165149i</v>
      </c>
      <c r="ED213" s="223" t="str">
        <f t="shared" ca="1" si="305"/>
        <v>-1.47416228042448+0.255791420567241i</v>
      </c>
      <c r="EE213" s="223" t="str">
        <f t="shared" ca="1" si="306"/>
        <v>1.46744085460044+0.291892134377809i</v>
      </c>
      <c r="EF213" s="223" t="str">
        <f t="shared" ca="1" si="307"/>
        <v>-1.26406121969176-0.800457939390616i</v>
      </c>
      <c r="EG213" s="223" t="str">
        <f t="shared" ca="1" si="308"/>
        <v>0.891279175916648+1.2017508520652i</v>
      </c>
      <c r="EH213" s="223" t="str">
        <f t="shared" ca="1" si="309"/>
        <v>-0.399052886071338-1.44199184254982i</v>
      </c>
      <c r="EI213" s="223" t="str">
        <f t="shared" ca="1" si="310"/>
        <v>-0.146652237797714+1.48898515808957i</v>
      </c>
      <c r="EJ213" s="223" t="str">
        <f t="shared" ca="1" si="311"/>
        <v>0.672703849669318-1.33643301758905i</v>
      </c>
      <c r="EK213" s="223" t="str">
        <f t="shared" ca="1" si="312"/>
        <v>-1.10860345718192+1.00477960498131i</v>
      </c>
      <c r="EL213" s="223" t="str">
        <f t="shared" ca="1" si="313"/>
        <v>1.3959342349585-0.538471254137984i</v>
      </c>
      <c r="EM213" s="223" t="str">
        <f t="shared" ca="1" si="314"/>
        <v>-1.49618972054419+5.5867965567669E-13i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-0.0156464832510443-0.0380266388187226i</v>
      </c>
      <c r="G214" s="229" t="str">
        <f t="shared" si="321"/>
        <v>-0.0341947660528466+1.43351505535204i</v>
      </c>
      <c r="H214" s="229" t="str">
        <f t="shared" si="319"/>
        <v>0.0020592672242321-0.00750799447947193i</v>
      </c>
      <c r="I214" s="229" t="str">
        <f t="shared" si="317"/>
        <v>-0.00200056812336134+0.0079900937896415i</v>
      </c>
      <c r="J214" s="255" t="str">
        <f ca="1">IMPRODUCT(1/N_FFT2,DY100)</f>
        <v>0.0054841948716734+4.74800622971437E-07i</v>
      </c>
      <c r="K214" s="254" t="str">
        <f t="shared" ca="1" si="318"/>
        <v>-0.0000109752991440805+0.0000438182815143501i</v>
      </c>
      <c r="N214" s="246">
        <f t="shared" ca="1" si="185"/>
        <v>8.4962258511626576</v>
      </c>
      <c r="O214" s="223">
        <f t="shared" ca="1" si="186"/>
        <v>1.496225851162658</v>
      </c>
      <c r="P214" s="223" t="str">
        <f t="shared" ca="1" si="187"/>
        <v>-1.40876257033561-0.504063307639836i</v>
      </c>
      <c r="Q214" s="223" t="str">
        <f t="shared" ca="1" si="188"/>
        <v>1.15659822354029+0.949195631569624i</v>
      </c>
      <c r="R214" s="223" t="str">
        <f t="shared" ca="1" si="189"/>
        <v>-0.769213816015563-1.28335571956422i</v>
      </c>
      <c r="S214" s="223" t="str">
        <f t="shared" ca="1" si="190"/>
        <v>0.291899183112123+1.46747629097914i</v>
      </c>
      <c r="T214" s="223" t="str">
        <f t="shared" ca="1" si="191"/>
        <v>0.219541929033545-1.48003146557215i</v>
      </c>
      <c r="U214" s="223" t="str">
        <f t="shared" ca="1" si="192"/>
        <v>-0.705315983792723+1.3195533944081i</v>
      </c>
      <c r="V214" s="223" t="str">
        <f t="shared" ca="1" si="193"/>
        <v>1.10863022820412-1.00480386882192i</v>
      </c>
      <c r="W214" s="223" t="str">
        <f t="shared" ca="1" si="194"/>
        <v>-1.38233243990345+0.572580844316336i</v>
      </c>
      <c r="X214" s="223" t="str">
        <f t="shared" ca="1" si="195"/>
        <v>1.49442358159798-0.0734163227851353i</v>
      </c>
      <c r="Y214" s="223" t="str">
        <f t="shared" ca="1" si="196"/>
        <v>-1.43179886834281-0.43433143830453i</v>
      </c>
      <c r="Z214" s="223" t="str">
        <f t="shared" ca="1" si="197"/>
        <v>1.20177987244988+0.8913006989012i</v>
      </c>
      <c r="AA214" s="223" t="str">
        <f t="shared" ca="1" si="198"/>
        <v>-0.831258544780371-1.24406632838327i</v>
      </c>
      <c r="AB214" s="223" t="str">
        <f t="shared" ca="1" si="199"/>
        <v>0.363553226491378+1.4513858374654i</v>
      </c>
      <c r="AC214" s="223" t="str">
        <f t="shared" ca="1" si="200"/>
        <v>0.146655779218173-1.48902111472918i</v>
      </c>
      <c r="AD214" s="223" t="str">
        <f t="shared" ca="1" si="201"/>
        <v>-0.639718983586712+1.35257214954553i</v>
      </c>
      <c r="AE214" s="223" t="str">
        <f t="shared" ca="1" si="202"/>
        <v>1.05799144554379-1.05799144554367i</v>
      </c>
      <c r="AF214" s="223" t="str">
        <f t="shared" ca="1" si="203"/>
        <v>-1.35257214954553+0.6397189835867i</v>
      </c>
      <c r="AG214" s="223" t="str">
        <f t="shared" ca="1" si="204"/>
        <v>1.48902111472918-0.146655779218171i</v>
      </c>
      <c r="AH214" s="223" t="str">
        <f t="shared" ca="1" si="205"/>
        <v>-1.45138583746539-0.36355322649139i</v>
      </c>
      <c r="AI214" s="223" t="str">
        <f t="shared" ca="1" si="206"/>
        <v>1.24406632838327+0.831258544780383i</v>
      </c>
      <c r="AJ214" s="223" t="str">
        <f t="shared" ca="1" si="207"/>
        <v>-0.89130069890119-1.20177987244989i</v>
      </c>
      <c r="AK214" s="223" t="str">
        <f t="shared" ca="1" si="208"/>
        <v>0.434331438304523+1.43179886834281i</v>
      </c>
      <c r="AL214" s="223" t="str">
        <f t="shared" ca="1" si="209"/>
        <v>0.0734163227851538-1.49442358159798i</v>
      </c>
      <c r="AM214" s="223" t="str">
        <f t="shared" ca="1" si="210"/>
        <v>-0.572580844316348+1.38233243990344i</v>
      </c>
      <c r="AN214" s="223" t="str">
        <f t="shared" ca="1" si="211"/>
        <v>1.00480386882192-1.10863022820412i</v>
      </c>
      <c r="AO214" s="223" t="str">
        <f t="shared" ca="1" si="212"/>
        <v>-1.31955339440803+0.705315983792838i</v>
      </c>
      <c r="AP214" s="223" t="str">
        <f t="shared" ca="1" si="213"/>
        <v>1.48003146557215-0.219541929033535i</v>
      </c>
      <c r="AQ214" s="223" t="str">
        <f t="shared" ca="1" si="214"/>
        <v>-1.46747629097914-0.291899183112124i</v>
      </c>
      <c r="AR214" s="223" t="str">
        <f t="shared" ca="1" si="215"/>
        <v>-1.46747629097914-0.291899183112124i</v>
      </c>
      <c r="AS214" s="223" t="str">
        <f t="shared" ca="1" si="216"/>
        <v>-0.94919563156964-1.15659822354028i</v>
      </c>
      <c r="AT214" s="223" t="str">
        <f t="shared" ca="1" si="217"/>
        <v>0.504063307639831+1.40876257033562i</v>
      </c>
      <c r="AU214" s="223" t="str">
        <f t="shared" ca="1" si="218"/>
        <v>1.31978246227776E-14-1.49622585116266i</v>
      </c>
      <c r="AV214" s="223" t="str">
        <f t="shared" ca="1" si="219"/>
        <v>-0.504063307639855+1.40876257033561i</v>
      </c>
      <c r="AW214" s="223" t="str">
        <f t="shared" ca="1" si="220"/>
        <v>0.949195631569661-1.15659822354026i</v>
      </c>
      <c r="AX214" s="223" t="str">
        <f t="shared" ca="1" si="221"/>
        <v>-1.28335571956425+0.769213816015516i</v>
      </c>
      <c r="AY214" s="223" t="str">
        <f t="shared" ca="1" si="222"/>
        <v>1.46747629097905-0.291899183112558i</v>
      </c>
      <c r="AZ214" s="223" t="str">
        <f t="shared" ca="1" si="223"/>
        <v>-1.48003146557213-0.219541929033708i</v>
      </c>
      <c r="BA214" s="223" t="str">
        <f t="shared" ca="1" si="224"/>
        <v>1.31955339440837+0.705315983792204i</v>
      </c>
      <c r="BB214" s="223" t="str">
        <f t="shared" ca="1" si="225"/>
        <v>-1.00480386882192-1.10863022820412i</v>
      </c>
      <c r="BC214" s="223" t="str">
        <f t="shared" ca="1" si="226"/>
        <v>0.572580844315773+1.38233243990368i</v>
      </c>
      <c r="BD214" s="223" t="str">
        <f t="shared" ca="1" si="227"/>
        <v>-0.0734163227854248-1.49442358159796i</v>
      </c>
      <c r="BE214" s="223" t="str">
        <f t="shared" ca="1" si="228"/>
        <v>-0.434331438304833+1.43179886834271i</v>
      </c>
      <c r="BF214" s="223" t="str">
        <f t="shared" ca="1" si="229"/>
        <v>0.891300698900732-1.20177987245023i</v>
      </c>
      <c r="BG214" s="223" t="str">
        <f t="shared" ca="1" si="230"/>
        <v>-1.24406632838328+0.831258544780369i</v>
      </c>
      <c r="BH214" s="223" t="str">
        <f t="shared" ca="1" si="231"/>
        <v>1.45138583746554-0.363553226490787i</v>
      </c>
      <c r="BI214" s="223" t="str">
        <f t="shared" ca="1" si="232"/>
        <v>-1.48902111472921-0.146655779217911i</v>
      </c>
      <c r="BJ214" s="223" t="str">
        <f t="shared" ca="1" si="233"/>
        <v>1.3525721495454+0.639718983586983i</v>
      </c>
      <c r="BK214" s="223" t="str">
        <f t="shared" ca="1" si="234"/>
        <v>-1.05799144554408-1.05799144554338i</v>
      </c>
      <c r="BL214" s="223" t="str">
        <f t="shared" ca="1" si="235"/>
        <v>0.639718983586543+1.35257214954561i</v>
      </c>
      <c r="BM214" s="223" t="str">
        <f t="shared" ca="1" si="236"/>
        <v>-0.146655779217427-1.48902111472925i</v>
      </c>
      <c r="BN214" s="223" t="str">
        <f t="shared" ca="1" si="237"/>
        <v>-0.363553226491258+1.45138583746543i</v>
      </c>
      <c r="BO214" s="223" t="str">
        <f t="shared" ca="1" si="238"/>
        <v>0.831258544780773-1.244066328383i</v>
      </c>
      <c r="BP214" s="223" t="str">
        <f t="shared" ca="1" si="239"/>
        <v>-1.20177987244962+0.891300698901555i</v>
      </c>
      <c r="BQ214" s="223" t="str">
        <f t="shared" ca="1" si="240"/>
        <v>1.43179886834286-0.434331438304367i</v>
      </c>
      <c r="BR214" s="223" t="str">
        <f t="shared" ca="1" si="241"/>
        <v>-1.49442358159801-0.0734163227844236i</v>
      </c>
      <c r="BS214" s="223" t="str">
        <f t="shared" ca="1" si="242"/>
        <v>1.3823324399035+0.572580844316202i</v>
      </c>
      <c r="BT214" s="223" t="str">
        <f t="shared" ca="1" si="243"/>
        <v>-1.10863022820381-1.00480386882227i</v>
      </c>
      <c r="BU214" s="223" t="str">
        <f t="shared" ca="1" si="244"/>
        <v>0.705315983793088+1.3195533944079i</v>
      </c>
      <c r="BV214" s="223" t="str">
        <f t="shared" ca="1" si="245"/>
        <v>-0.219541929033249-1.48003146557219i</v>
      </c>
      <c r="BW214" s="223" t="str">
        <f t="shared" ca="1" si="246"/>
        <v>-0.291899183111554+1.46747629097925i</v>
      </c>
      <c r="BX214" s="223" t="str">
        <f t="shared" ca="1" si="247"/>
        <v>0.76921381601555-1.28335571956423i</v>
      </c>
      <c r="BY214" s="223" t="str">
        <f t="shared" ca="1" si="248"/>
        <v>-1.15659822354068+0.949195631569154i</v>
      </c>
      <c r="BZ214" s="223" t="str">
        <f t="shared" ca="1" si="249"/>
        <v>1.40876257033551-0.504063307640119i</v>
      </c>
      <c r="CA214" s="223" t="str">
        <f t="shared" ca="1" si="250"/>
        <v>-1.49622585116266-3.24072723933584E-13i</v>
      </c>
      <c r="CB214" s="223" t="str">
        <f t="shared" ca="1" si="251"/>
        <v>1.4087625703358+0.504063307639327i</v>
      </c>
      <c r="CC214" s="223" t="str">
        <f t="shared" ca="1" si="252"/>
        <v>-1.15659822354027-0.949195631569655i</v>
      </c>
      <c r="CD214" s="223" t="str">
        <f t="shared" ca="1" si="253"/>
        <v>0.769213816014993+1.28335571956456i</v>
      </c>
      <c r="CE214" s="223" t="str">
        <f t="shared" ca="1" si="254"/>
        <v>-0.291899183112377-1.46747629097909i</v>
      </c>
      <c r="CF214" s="223" t="str">
        <f t="shared" ca="1" si="255"/>
        <v>-0.219541929033847+1.48003146557211i</v>
      </c>
      <c r="CG214" s="223" t="str">
        <f t="shared" ca="1" si="256"/>
        <v>0.705315983792347-1.3195533944083i</v>
      </c>
      <c r="CH214" s="223" t="str">
        <f t="shared" ca="1" si="257"/>
        <v>-1.10863022820424+1.00480386882179i</v>
      </c>
      <c r="CI214" s="223" t="str">
        <f t="shared" ca="1" si="258"/>
        <v>1.38233243990373-0.572580844315643i</v>
      </c>
      <c r="CJ214" s="223" t="str">
        <f t="shared" ca="1" si="259"/>
        <v>-1.49442358159797+0.0734163227852629i</v>
      </c>
      <c r="CK214" s="223" t="str">
        <f t="shared" ca="1" si="260"/>
        <v>1.43179886834267+0.434331438304988i</v>
      </c>
      <c r="CL214" s="223" t="str">
        <f t="shared" ca="1" si="261"/>
        <v>-1.20177987245014-0.891300698900845i</v>
      </c>
      <c r="CM214" s="223" t="str">
        <f t="shared" ca="1" si="262"/>
        <v>0.831258544780235+1.24406632838337i</v>
      </c>
      <c r="CN214" s="223" t="str">
        <f t="shared" ca="1" si="263"/>
        <v>-0.363553226492074-1.45138583746522i</v>
      </c>
      <c r="CO214" s="223" t="str">
        <f t="shared" ca="1" si="264"/>
        <v>-0.14665577921803+1.48902111472919i</v>
      </c>
      <c r="CP214" s="223" t="str">
        <f t="shared" ca="1" si="265"/>
        <v>0.639718983587129-1.35257214954533i</v>
      </c>
      <c r="CQ214" s="223" t="str">
        <f t="shared" ca="1" si="266"/>
        <v>-1.05799144554349+1.05799144554397i</v>
      </c>
      <c r="CR214" s="223" t="str">
        <f t="shared" ca="1" si="267"/>
        <v>1.35257214954567-0.639718983586398i</v>
      </c>
      <c r="CS214" s="223" t="str">
        <f t="shared" ca="1" si="268"/>
        <v>-1.48902111472912+0.146655779218747i</v>
      </c>
      <c r="CT214" s="223" t="str">
        <f t="shared" ca="1" si="269"/>
        <v>1.45138583746539+0.363553226491415i</v>
      </c>
      <c r="CU214" s="223" t="str">
        <f t="shared" ca="1" si="270"/>
        <v>-1.24406632838291-0.831258544780908i</v>
      </c>
      <c r="CV214" s="223" t="str">
        <f t="shared" ca="1" si="271"/>
        <v>0.891300698901424+1.20177987244972i</v>
      </c>
      <c r="CW214" s="223" t="str">
        <f t="shared" ca="1" si="272"/>
        <v>-0.434331438304213-1.4317988683429i</v>
      </c>
      <c r="CX214" s="223" t="str">
        <f t="shared" ca="1" si="273"/>
        <v>-0.0734163227845855+1.49442358159801i</v>
      </c>
      <c r="CY214" s="223" t="str">
        <f t="shared" ca="1" si="274"/>
        <v>0.572580844316352-1.38233243990344i</v>
      </c>
      <c r="CZ214" s="223" t="str">
        <f t="shared" ca="1" si="275"/>
        <v>-1.00480386882239+1.1086302282037i</v>
      </c>
      <c r="DA214" s="223" t="str">
        <f t="shared" ca="1" si="276"/>
        <v>1.31955339440798-0.705315983792946i</v>
      </c>
      <c r="DB214" s="223" t="str">
        <f t="shared" ca="1" si="277"/>
        <v>-1.48003146557222+0.219541929033089i</v>
      </c>
      <c r="DC214" s="223" t="str">
        <f t="shared" ca="1" si="278"/>
        <v>1.46747629097921+0.291899183111755i</v>
      </c>
      <c r="DD214" s="223" t="str">
        <f t="shared" ca="1" si="279"/>
        <v>-1.28335571956417-0.769213816015652i</v>
      </c>
      <c r="DE214" s="223" t="str">
        <f t="shared" ca="1" si="280"/>
        <v>0.949195631570179+1.15659822353984i</v>
      </c>
      <c r="DF214" s="223" t="str">
        <f t="shared" ca="1" si="281"/>
        <v>-0.504063307639926-1.40876257033558i</v>
      </c>
      <c r="DG214" s="223" t="str">
        <f t="shared" ca="1" si="282"/>
        <v>-4.43583789516371E-13+1.49622585116266i</v>
      </c>
      <c r="DH214" s="223" t="str">
        <f t="shared" ca="1" si="283"/>
        <v>0.50406330763948-1.40876257033574i</v>
      </c>
      <c r="DI214" s="223" t="str">
        <f t="shared" ca="1" si="284"/>
        <v>-0.949195631569812+1.15659822354014i</v>
      </c>
      <c r="DJ214" s="223" t="str">
        <f t="shared" ca="1" si="285"/>
        <v>1.28335571956388-0.76921381601613i</v>
      </c>
      <c r="DK214" s="223" t="str">
        <f t="shared" ca="1" si="286"/>
        <v>-1.46747629097912+0.291899183112219i</v>
      </c>
      <c r="DL214" s="223" t="str">
        <f t="shared" ca="1" si="287"/>
        <v>1.48003146557208+0.219541929034049i</v>
      </c>
      <c r="DM214" s="223" t="str">
        <f t="shared" ca="1" si="288"/>
        <v>-1.31955339440822-0.70531598379249i</v>
      </c>
      <c r="DN214" s="223" t="str">
        <f t="shared" ca="1" si="289"/>
        <v>1.00480386882166+1.10863022820435i</v>
      </c>
      <c r="DO214" s="223" t="str">
        <f t="shared" ca="1" si="290"/>
        <v>-0.572580844316868-1.38233243990323i</v>
      </c>
      <c r="DP214" s="223" t="str">
        <f t="shared" ca="1" si="291"/>
        <v>0.0734163227851011+1.49442358159798i</v>
      </c>
      <c r="DQ214" s="223" t="str">
        <f t="shared" ca="1" si="292"/>
        <v>0.434331438305144-1.43179886834262i</v>
      </c>
      <c r="DR214" s="223" t="str">
        <f t="shared" ca="1" si="293"/>
        <v>-0.891300698900976+1.20177987245005i</v>
      </c>
      <c r="DS214" s="223" t="str">
        <f t="shared" ca="1" si="294"/>
        <v>1.24406632838346-0.8312585447801i</v>
      </c>
      <c r="DT214" s="223" t="str">
        <f t="shared" ca="1" si="295"/>
        <v>-1.45138583746525+0.363553226491957i</v>
      </c>
      <c r="DU214" s="223" t="str">
        <f t="shared" ca="1" si="296"/>
        <v>1.48902111472918+0.146655779218191i</v>
      </c>
      <c r="DV214" s="223" t="str">
        <f t="shared" ca="1" si="297"/>
        <v>-1.35257214954526-0.639718983587276i</v>
      </c>
      <c r="DW214" s="223" t="str">
        <f t="shared" ca="1" si="298"/>
        <v>1.05799144554388+1.05799144554357i</v>
      </c>
      <c r="DX214" s="223" t="str">
        <f t="shared" ca="1" si="299"/>
        <v>-0.639718983586288-1.35257214954573i</v>
      </c>
      <c r="DY214" s="223" t="str">
        <f t="shared" ca="1" si="300"/>
        <v>0.146655779218544+1.48902111472914i</v>
      </c>
      <c r="DZ214" s="223" t="str">
        <f t="shared" ca="1" si="301"/>
        <v>0.363553226491532-1.45138583746536i</v>
      </c>
      <c r="EA214" s="223" t="str">
        <f t="shared" ca="1" si="302"/>
        <v>-0.831258544779805+1.24406632838365i</v>
      </c>
      <c r="EB214" s="223" t="str">
        <f t="shared" ca="1" si="303"/>
        <v>1.20177987244984-0.89130069890126i</v>
      </c>
      <c r="EC214" s="223" t="str">
        <f t="shared" ca="1" si="304"/>
        <v>-1.43179886834294+0.434331438304098i</v>
      </c>
      <c r="ED214" s="223" t="str">
        <f t="shared" ca="1" si="305"/>
        <v>1.494423581598+0.0734163227847474i</v>
      </c>
      <c r="EE214" s="223" t="str">
        <f t="shared" ca="1" si="306"/>
        <v>-1.38233243990336-0.572580844316541i</v>
      </c>
      <c r="EF214" s="223" t="str">
        <f t="shared" ca="1" si="307"/>
        <v>1.10863022820459+1.0048038688214i</v>
      </c>
      <c r="EG214" s="223" t="str">
        <f t="shared" ca="1" si="308"/>
        <v>-0.705315983792802-1.31955339440805i</v>
      </c>
      <c r="EH214" s="223" t="str">
        <f t="shared" ca="1" si="309"/>
        <v>0.219541929032885+1.48003146557225i</v>
      </c>
      <c r="EI214" s="223" t="str">
        <f t="shared" ca="1" si="310"/>
        <v>0.291899183111871-1.46747629097919i</v>
      </c>
      <c r="EJ214" s="223" t="str">
        <f t="shared" ca="1" si="311"/>
        <v>-0.769213816015827+1.28335571956406i</v>
      </c>
      <c r="EK214" s="223" t="str">
        <f t="shared" ca="1" si="312"/>
        <v>1.15659822353991-0.949195631570086i</v>
      </c>
      <c r="EL214" s="223" t="str">
        <f t="shared" ca="1" si="313"/>
        <v>-1.40876257033562+0.504063307639814i</v>
      </c>
      <c r="EM214" s="223" t="str">
        <f t="shared" ca="1" si="314"/>
        <v>1.49622585116266+6.48145447867166E-13i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-0.0155485810297977-0.0375605415538511i</v>
      </c>
      <c r="G215" s="229" t="str">
        <f t="shared" si="321"/>
        <v>-0.0314379948648253+1.41894732166338i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0.00205811376320418-0.00744263079864598i</v>
      </c>
      <c r="I215" s="229" t="str">
        <f t="shared" si="317"/>
        <v>-0.00200054182072891+0.0079098382900588i</v>
      </c>
      <c r="J215" s="255" t="str">
        <f ca="1">IMPRODUCT(1/N_FFT2,DZ100)</f>
        <v>0.00737589747735359+0.000179938251127805i</v>
      </c>
      <c r="K215" s="254" t="str">
        <f t="shared" ca="1" si="318"/>
        <v>-0.0000161790738374717+0.0000579821822933895i</v>
      </c>
      <c r="N215" s="246">
        <f t="shared" ca="1" si="185"/>
        <v>8.496258990167405</v>
      </c>
      <c r="O215" s="223">
        <f t="shared" ca="1" si="186"/>
        <v>1.4962589901674059</v>
      </c>
      <c r="P215" s="223" t="str">
        <f t="shared" ca="1" si="187"/>
        <v>-1.42074007662963-0.469349124123199i</v>
      </c>
      <c r="Q215" s="223" t="str">
        <f t="shared" ca="1" si="188"/>
        <v>1.20180648994808+0.891320439783274i</v>
      </c>
      <c r="R215" s="223" t="str">
        <f t="shared" ca="1" si="189"/>
        <v>-0.861558183020987-1.2233186269024i</v>
      </c>
      <c r="S215" s="223" t="str">
        <f t="shared" ca="1" si="190"/>
        <v>0.434341058049806+1.43183058039314i</v>
      </c>
      <c r="T215" s="223" t="str">
        <f t="shared" ca="1" si="191"/>
        <v>0.0367200338071597-1.49580834493393i</v>
      </c>
      <c r="U215" s="223" t="str">
        <f t="shared" ca="1" si="192"/>
        <v>-0.504074471834259+1.40879377216887i</v>
      </c>
      <c r="V215" s="223" t="str">
        <f t="shared" ca="1" si="193"/>
        <v>0.920545798441206-1.17957042970271i</v>
      </c>
      <c r="W215" s="223" t="str">
        <f t="shared" ca="1" si="194"/>
        <v>-1.24409388245872+0.831276955824932i</v>
      </c>
      <c r="X215" s="223" t="str">
        <f t="shared" ca="1" si="195"/>
        <v>1.44205860295461-0.399071361164128i</v>
      </c>
      <c r="Y215" s="223" t="str">
        <f t="shared" ca="1" si="196"/>
        <v>-1.49445668068534-0.0734179488390044i</v>
      </c>
      <c r="Z215" s="223" t="str">
        <f t="shared" ca="1" si="197"/>
        <v>1.39599886301794+0.538496183932074i</v>
      </c>
      <c r="AA215" s="223" t="str">
        <f t="shared" ca="1" si="198"/>
        <v>-1.15662384033742-0.94921665473163i</v>
      </c>
      <c r="AB215" s="223" t="str">
        <f t="shared" ca="1" si="199"/>
        <v>0.800494998474188+1.26411974237989i</v>
      </c>
      <c r="AC215" s="223" t="str">
        <f t="shared" ca="1" si="200"/>
        <v>-0.363561278612728-1.4514179833357i</v>
      </c>
      <c r="AD215" s="223" t="str">
        <f t="shared" ca="1" si="201"/>
        <v>-0.11007163964374+1.49220481161365i</v>
      </c>
      <c r="AE215" s="223" t="str">
        <f t="shared" ca="1" si="202"/>
        <v>0.572593526064355-1.38236305635169i</v>
      </c>
      <c r="AF215" s="223" t="str">
        <f t="shared" ca="1" si="203"/>
        <v>-0.977315738402744+1.13298054401966i</v>
      </c>
      <c r="AG215" s="223" t="str">
        <f t="shared" ca="1" si="204"/>
        <v>1.28338414383673-0.769230852868793i</v>
      </c>
      <c r="AH215" s="223" t="str">
        <f t="shared" ca="1" si="205"/>
        <v>-1.45990308379564+0.327832200341518i</v>
      </c>
      <c r="AI215" s="223" t="str">
        <f t="shared" ca="1" si="206"/>
        <v>1.48905409416057+0.146659027408603i</v>
      </c>
      <c r="AJ215" s="223" t="str">
        <f t="shared" ca="1" si="207"/>
        <v>-1.36789456587017-0.606345959267189i</v>
      </c>
      <c r="AK215" s="223" t="str">
        <f t="shared" ca="1" si="208"/>
        <v>1.10865478258696+1.00482612361734i</v>
      </c>
      <c r="AL215" s="223" t="str">
        <f t="shared" ca="1" si="209"/>
        <v>-0.737503351361026-1.30187548267415i</v>
      </c>
      <c r="AM215" s="223" t="str">
        <f t="shared" ca="1" si="210"/>
        <v>0.291905648211268+1.4675087932272i</v>
      </c>
      <c r="AN215" s="223" t="str">
        <f t="shared" ca="1" si="211"/>
        <v>0.183158073259289-1.48500642620048i</v>
      </c>
      <c r="AO215" s="223" t="str">
        <f t="shared" ca="1" si="212"/>
        <v>-0.639733152336889+1.35260210685105i</v>
      </c>
      <c r="AP215" s="223" t="str">
        <f t="shared" ca="1" si="213"/>
        <v>1.03173123914772-1.08366120896869i</v>
      </c>
      <c r="AQ215" s="223" t="str">
        <f t="shared" ca="1" si="214"/>
        <v>-1.31958262040106+0.705331605411433i</v>
      </c>
      <c r="AR215" s="223" t="str">
        <f t="shared" ca="1" si="215"/>
        <v>-1.31958262040106+0.705331605411433i</v>
      </c>
      <c r="AS215" s="223" t="str">
        <f t="shared" ca="1" si="216"/>
        <v>-1.48006424589722-0.219546791535355i</v>
      </c>
      <c r="AT215" s="223" t="str">
        <f t="shared" ca="1" si="217"/>
        <v>1.3364948908998+0.672734994076801i</v>
      </c>
      <c r="AU215" s="223" t="str">
        <f t="shared" ca="1" si="218"/>
        <v>-1.05801487835876-1.05801487835866i</v>
      </c>
      <c r="AV215" s="223" t="str">
        <f t="shared" ca="1" si="219"/>
        <v>0.67273499407677+1.33649489089982i</v>
      </c>
      <c r="AW215" s="223" t="str">
        <f t="shared" ca="1" si="220"/>
        <v>-0.219546791535342-1.48006424589723i</v>
      </c>
      <c r="AX215" s="223" t="str">
        <f t="shared" ca="1" si="221"/>
        <v>-0.255803263033584+1.4742305302354i</v>
      </c>
      <c r="AY215" s="223" t="str">
        <f t="shared" ca="1" si="222"/>
        <v>0.705331605411314-1.31958262040112i</v>
      </c>
      <c r="AZ215" s="223" t="str">
        <f t="shared" ca="1" si="223"/>
        <v>-1.08366120896913+1.03173123914727i</v>
      </c>
      <c r="BA215" s="223" t="str">
        <f t="shared" ca="1" si="224"/>
        <v>1.35260210685105-0.639733152336877i</v>
      </c>
      <c r="BB215" s="223" t="str">
        <f t="shared" ca="1" si="225"/>
        <v>-1.48500642620041+0.183158073259867i</v>
      </c>
      <c r="BC215" s="223" t="str">
        <f t="shared" ca="1" si="226"/>
        <v>1.46750879322714+0.291905648211573i</v>
      </c>
      <c r="BD215" s="223" t="str">
        <f t="shared" ca="1" si="227"/>
        <v>-1.30187548267429-0.737503351360779i</v>
      </c>
      <c r="BE215" s="223" t="str">
        <f t="shared" ca="1" si="228"/>
        <v>1.00482612361688+1.10865478258737i</v>
      </c>
      <c r="BF215" s="223" t="str">
        <f t="shared" ca="1" si="229"/>
        <v>-0.606345959267313-1.36789456587011i</v>
      </c>
      <c r="BG215" s="223" t="str">
        <f t="shared" ca="1" si="230"/>
        <v>0.146659027407838+1.48905409416064i</v>
      </c>
      <c r="BH215" s="223" t="str">
        <f t="shared" ca="1" si="231"/>
        <v>0.327832200341676-1.45990308379561i</v>
      </c>
      <c r="BI215" s="223" t="str">
        <f t="shared" ca="1" si="232"/>
        <v>-0.769230852868431+1.28338414383695i</v>
      </c>
      <c r="BJ215" s="223" t="str">
        <f t="shared" ca="1" si="233"/>
        <v>1.13298054401986-0.977315738402508i</v>
      </c>
      <c r="BK215" s="223" t="str">
        <f t="shared" ca="1" si="234"/>
        <v>-1.38236305635157+0.572593526064627i</v>
      </c>
      <c r="BL215" s="223" t="str">
        <f t="shared" ca="1" si="235"/>
        <v>1.49220481161369-0.110071639643112i</v>
      </c>
      <c r="BM215" s="223" t="str">
        <f t="shared" ca="1" si="236"/>
        <v>-1.45141798333569-0.363561278612751i</v>
      </c>
      <c r="BN215" s="223" t="str">
        <f t="shared" ca="1" si="237"/>
        <v>1.2641197423802+0.800494998473696i</v>
      </c>
      <c r="BO215" s="223" t="str">
        <f t="shared" ca="1" si="238"/>
        <v>-0.949216654731514-1.15662384033752i</v>
      </c>
      <c r="BP215" s="223" t="str">
        <f t="shared" ca="1" si="239"/>
        <v>0.538496183932493+1.39599886301778i</v>
      </c>
      <c r="BQ215" s="223" t="str">
        <f t="shared" ca="1" si="240"/>
        <v>-0.0734179488385293-1.49445668068537i</v>
      </c>
      <c r="BR215" s="223" t="str">
        <f t="shared" ca="1" si="241"/>
        <v>-0.399071361164002+1.44205860295464i</v>
      </c>
      <c r="BS215" s="223" t="str">
        <f t="shared" ca="1" si="242"/>
        <v>0.831276955825558-1.2440938824583i</v>
      </c>
      <c r="BT215" s="223" t="str">
        <f t="shared" ca="1" si="243"/>
        <v>-1.1795704297027+0.920545798441209i</v>
      </c>
      <c r="BU215" s="223" t="str">
        <f t="shared" ca="1" si="244"/>
        <v>1.40879377216868-0.504074471834791i</v>
      </c>
      <c r="BV215" s="223" t="str">
        <f t="shared" ca="1" si="245"/>
        <v>-1.49580834493394+0.0367200338068408i</v>
      </c>
      <c r="BW215" s="223" t="str">
        <f t="shared" ca="1" si="246"/>
        <v>1.43183058039322+0.43434105804953i</v>
      </c>
      <c r="BX215" s="223" t="str">
        <f t="shared" ca="1" si="247"/>
        <v>-1.22331862690209-0.861558183021425i</v>
      </c>
      <c r="BY215" s="223" t="str">
        <f t="shared" ca="1" si="248"/>
        <v>0.891320439783319+1.20180648994805i</v>
      </c>
      <c r="BZ215" s="223" t="str">
        <f t="shared" ca="1" si="249"/>
        <v>-0.469349124123856-1.42074007662941i</v>
      </c>
      <c r="CA215" s="223" t="str">
        <f t="shared" ca="1" si="250"/>
        <v>-1.62040275261979E-13+1.49625899016741i</v>
      </c>
      <c r="CB215" s="223" t="str">
        <f t="shared" ca="1" si="251"/>
        <v>0.46934912412275-1.42074007662978i</v>
      </c>
      <c r="CC215" s="223" t="str">
        <f t="shared" ca="1" si="252"/>
        <v>-0.891320439783613+1.20180648994783i</v>
      </c>
      <c r="CD215" s="223" t="str">
        <f t="shared" ca="1" si="253"/>
        <v>1.22331862690227-0.86155818302116i</v>
      </c>
      <c r="CE215" s="223" t="str">
        <f t="shared" ca="1" si="254"/>
        <v>-1.43183058039332+0.434341058049221i</v>
      </c>
      <c r="CF215" s="223" t="str">
        <f t="shared" ca="1" si="255"/>
        <v>1.49580834493393+0.0367200338071649i</v>
      </c>
      <c r="CG215" s="223" t="str">
        <f t="shared" ca="1" si="256"/>
        <v>-1.40879377216907-0.504074471833694i</v>
      </c>
      <c r="CH215" s="223" t="str">
        <f t="shared" ca="1" si="257"/>
        <v>1.1795704297025+0.920545798441464i</v>
      </c>
      <c r="CI215" s="223" t="str">
        <f t="shared" ca="1" si="258"/>
        <v>-0.831276955825288-1.24409388245849i</v>
      </c>
      <c r="CJ215" s="223" t="str">
        <f t="shared" ca="1" si="259"/>
        <v>0.399071361163691+1.44205860295473i</v>
      </c>
      <c r="CK215" s="223" t="str">
        <f t="shared" ca="1" si="260"/>
        <v>0.073417948838853-1.49445668068535i</v>
      </c>
      <c r="CL215" s="223" t="str">
        <f t="shared" ca="1" si="261"/>
        <v>-0.538496183932796+1.39599886301766i</v>
      </c>
      <c r="CM215" s="223" t="str">
        <f t="shared" ca="1" si="262"/>
        <v>0.949216654731763-1.15662384033731i</v>
      </c>
      <c r="CN215" s="223" t="str">
        <f t="shared" ca="1" si="263"/>
        <v>-1.26411974237958+0.800494998474679i</v>
      </c>
      <c r="CO215" s="223" t="str">
        <f t="shared" ca="1" si="264"/>
        <v>1.45141798333577-0.363561278612437i</v>
      </c>
      <c r="CP215" s="223" t="str">
        <f t="shared" ca="1" si="265"/>
        <v>-1.49220481161367-0.110071639643477i</v>
      </c>
      <c r="CQ215" s="223" t="str">
        <f t="shared" ca="1" si="266"/>
        <v>1.38236305635145+0.572593526064927i</v>
      </c>
      <c r="CR215" s="223" t="str">
        <f t="shared" ca="1" si="267"/>
        <v>-1.13298054401965-0.977315738402753i</v>
      </c>
      <c r="CS215" s="223" t="str">
        <f t="shared" ca="1" si="268"/>
        <v>0.769230852869431+1.28338414383635i</v>
      </c>
      <c r="CT215" s="223" t="str">
        <f t="shared" ca="1" si="269"/>
        <v>-0.32783220034134-1.45990308379568i</v>
      </c>
      <c r="CU215" s="223" t="str">
        <f t="shared" ca="1" si="270"/>
        <v>-0.146659027408182+1.48905409416061i</v>
      </c>
      <c r="CV215" s="223" t="str">
        <f t="shared" ca="1" si="271"/>
        <v>0.606345959267609-1.36789456586998i</v>
      </c>
      <c r="CW215" s="223" t="str">
        <f t="shared" ca="1" si="272"/>
        <v>-1.00482612361712+1.10865478258715i</v>
      </c>
      <c r="CX215" s="223" t="str">
        <f t="shared" ca="1" si="273"/>
        <v>1.30187548267446-0.737503351360478i</v>
      </c>
      <c r="CY215" s="223" t="str">
        <f t="shared" ca="1" si="274"/>
        <v>-1.4675087932272+0.291905648211235i</v>
      </c>
      <c r="CZ215" s="223" t="str">
        <f t="shared" ca="1" si="275"/>
        <v>1.48500642620055+0.183158073258712i</v>
      </c>
      <c r="DA215" s="223" t="str">
        <f t="shared" ca="1" si="276"/>
        <v>-1.35260210685091-0.639733152337169i</v>
      </c>
      <c r="DB215" s="223" t="str">
        <f t="shared" ca="1" si="277"/>
        <v>1.0836612089689+1.0317312391475i</v>
      </c>
      <c r="DC215" s="223" t="str">
        <f t="shared" ca="1" si="278"/>
        <v>-0.705331605411047-1.31958262040126i</v>
      </c>
      <c r="DD215" s="223" t="str">
        <f t="shared" ca="1" si="279"/>
        <v>0.255803263033704+1.47423053023538i</v>
      </c>
      <c r="DE215" s="223" t="str">
        <f t="shared" ca="1" si="280"/>
        <v>0.219546791534675-1.48006424589732i</v>
      </c>
      <c r="DF215" s="223" t="str">
        <f t="shared" ca="1" si="281"/>
        <v>-0.672734994076965+1.33649489089972i</v>
      </c>
      <c r="DG215" s="223" t="str">
        <f t="shared" ca="1" si="282"/>
        <v>1.05801487835834-1.05801487835908i</v>
      </c>
      <c r="DH215" s="223" t="str">
        <f t="shared" ca="1" si="283"/>
        <v>-1.33649489089994+0.672734994076531i</v>
      </c>
      <c r="DI215" s="223" t="str">
        <f t="shared" ca="1" si="284"/>
        <v>1.48006424589718-0.219546791535623i</v>
      </c>
      <c r="DJ215" s="223" t="str">
        <f t="shared" ca="1" si="285"/>
        <v>-1.4742305302353-0.255803263034182i</v>
      </c>
      <c r="DK215" s="223" t="str">
        <f t="shared" ca="1" si="286"/>
        <v>1.31958262040103+0.705331605411475i</v>
      </c>
      <c r="DL215" s="223" t="str">
        <f t="shared" ca="1" si="287"/>
        <v>-1.03173123914826-1.08366120896818i</v>
      </c>
      <c r="DM215" s="223" t="str">
        <f t="shared" ca="1" si="288"/>
        <v>0.639733152336691+1.35260210685114i</v>
      </c>
      <c r="DN215" s="223" t="str">
        <f t="shared" ca="1" si="289"/>
        <v>-0.183158073259707-1.48500642620043i</v>
      </c>
      <c r="DO215" s="223" t="str">
        <f t="shared" ca="1" si="290"/>
        <v>-0.291905648211711+1.46750879322711i</v>
      </c>
      <c r="DP215" s="223" t="str">
        <f t="shared" ca="1" si="291"/>
        <v>0.737503351360937-1.3018754826742i</v>
      </c>
      <c r="DQ215" s="223" t="str">
        <f t="shared" ca="1" si="292"/>
        <v>-1.10865478258748+1.00482612361676i</v>
      </c>
      <c r="DR215" s="223" t="str">
        <f t="shared" ca="1" si="293"/>
        <v>1.3678945658702-0.606345959267126i</v>
      </c>
      <c r="DS215" s="223" t="str">
        <f t="shared" ca="1" si="294"/>
        <v>-1.48905409416051+0.14665902740918i</v>
      </c>
      <c r="DT215" s="223" t="str">
        <f t="shared" ca="1" si="295"/>
        <v>1.45990308379558+0.327832200341814i</v>
      </c>
      <c r="DU215" s="223" t="str">
        <f t="shared" ca="1" si="296"/>
        <v>-1.28338414383686-0.76923085286857i</v>
      </c>
      <c r="DV215" s="223" t="str">
        <f t="shared" ca="1" si="297"/>
        <v>0.977315738402385+1.13298054401997i</v>
      </c>
      <c r="DW215" s="223" t="str">
        <f t="shared" ca="1" si="298"/>
        <v>-0.572593526064439-1.38236305635165i</v>
      </c>
      <c r="DX215" s="223" t="str">
        <f t="shared" ca="1" si="299"/>
        <v>0.110071639644477+1.49220481161359i</v>
      </c>
      <c r="DY215" s="223" t="str">
        <f t="shared" ca="1" si="300"/>
        <v>0.363561278612868-1.45141798333566i</v>
      </c>
      <c r="DZ215" s="223" t="str">
        <f t="shared" ca="1" si="301"/>
        <v>-0.800494998473833+1.26411974238011i</v>
      </c>
      <c r="EA215" s="223" t="str">
        <f t="shared" ca="1" si="302"/>
        <v>1.15662384033762-0.949216654731388i</v>
      </c>
      <c r="EB215" s="223" t="str">
        <f t="shared" ca="1" si="303"/>
        <v>-1.39599886301785+0.538496183932303i</v>
      </c>
      <c r="EC215" s="223" t="str">
        <f t="shared" ca="1" si="304"/>
        <v>1.49445668068538-0.0734179488383675i</v>
      </c>
      <c r="ED215" s="223" t="str">
        <f t="shared" ca="1" si="305"/>
        <v>-1.44205860295459-0.3990713611642i</v>
      </c>
      <c r="EE215" s="223" t="str">
        <f t="shared" ca="1" si="306"/>
        <v>1.24409388245904+0.831276955824455i</v>
      </c>
      <c r="EF215" s="223" t="str">
        <f t="shared" ca="1" si="307"/>
        <v>-0.920545798441081-1.1795704297028i</v>
      </c>
      <c r="EG215" s="223" t="str">
        <f t="shared" ca="1" si="308"/>
        <v>0.504074471834639+1.40879377216874i</v>
      </c>
      <c r="EH215" s="223" t="str">
        <f t="shared" ca="1" si="309"/>
        <v>-0.036720033806679-1.49580834493394i</v>
      </c>
      <c r="EI215" s="223" t="str">
        <f t="shared" ca="1" si="310"/>
        <v>-0.434341058049726+1.43183058039316i</v>
      </c>
      <c r="EJ215" s="223" t="str">
        <f t="shared" ca="1" si="311"/>
        <v>0.861558183021593-1.22331862690197i</v>
      </c>
      <c r="EK215" s="223" t="str">
        <f t="shared" ca="1" si="312"/>
        <v>-1.20180648994812+0.891320439783223i</v>
      </c>
      <c r="EL215" s="223" t="str">
        <f t="shared" ca="1" si="313"/>
        <v>1.42074007662947-0.469349124123702i</v>
      </c>
      <c r="EM215" s="223" t="str">
        <f t="shared" ca="1" si="314"/>
        <v>-1.49625899016741-3.24080550523958E-13i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-0.0154509464964509-0.0371030852964425i</v>
      </c>
      <c r="G216" s="229" t="str">
        <f t="shared" si="321"/>
        <v>-0.0288043651020063+1.40464788910302i</v>
      </c>
      <c r="H216" s="229" t="str">
        <f t="shared" si="322"/>
        <v>0.00205699146666622-0.00737839418200766i</v>
      </c>
      <c r="I216" s="229" t="str">
        <f t="shared" si="317"/>
        <v>-0.00200054972953102+0.00783130186158843i</v>
      </c>
      <c r="J216" s="255" t="str">
        <f ca="1">IMPRODUCT(1/N_FFT2,EA100)</f>
        <v>0.00620405372165766-4.06972138437562E-07i</v>
      </c>
      <c r="K216" s="254" t="str">
        <f t="shared" ca="1" si="318"/>
        <v>-0.0000124083308731928+0.0000485866316278137i</v>
      </c>
      <c r="N216" s="246">
        <f t="shared" ca="1" si="185"/>
        <v>8.4962892518574993</v>
      </c>
      <c r="O216" s="223">
        <f t="shared" ca="1" si="186"/>
        <v>1.4962892518574993</v>
      </c>
      <c r="P216" s="223" t="str">
        <f t="shared" ca="1" si="187"/>
        <v>-1.43185953902501-0.434349842554775i</v>
      </c>
      <c r="Q216" s="223" t="str">
        <f t="shared" ca="1" si="188"/>
        <v>1.24411904413442+0.831293768319197i</v>
      </c>
      <c r="R216" s="223" t="str">
        <f t="shared" ca="1" si="189"/>
        <v>-0.949235852544642-1.15664723294016i</v>
      </c>
      <c r="S216" s="223" t="str">
        <f t="shared" ca="1" si="190"/>
        <v>0.57260510671182+1.38239101450777i</v>
      </c>
      <c r="T216" s="223" t="str">
        <f t="shared" ca="1" si="191"/>
        <v>-0.146661993572854-1.48908421013236i</v>
      </c>
      <c r="U216" s="223" t="str">
        <f t="shared" ca="1" si="192"/>
        <v>-0.291911551974154+1.4675384734474i</v>
      </c>
      <c r="V216" s="223" t="str">
        <f t="shared" ca="1" si="193"/>
        <v>0.705345870673505-1.31960930882898i</v>
      </c>
      <c r="W216" s="223" t="str">
        <f t="shared" ca="1" si="194"/>
        <v>-1.05803627660498+1.05803627660498i</v>
      </c>
      <c r="X216" s="223" t="str">
        <f t="shared" ca="1" si="195"/>
        <v>1.31960930882906-0.705345870673369i</v>
      </c>
      <c r="Y216" s="223" t="str">
        <f t="shared" ca="1" si="196"/>
        <v>-1.4675384734474+0.291911551974149i</v>
      </c>
      <c r="Z216" s="223" t="str">
        <f t="shared" ca="1" si="197"/>
        <v>1.48908421013234+0.146661993573005i</v>
      </c>
      <c r="AA216" s="223" t="str">
        <f t="shared" ca="1" si="198"/>
        <v>-1.38239101450777-0.572605106711825i</v>
      </c>
      <c r="AB216" s="223" t="str">
        <f t="shared" ca="1" si="199"/>
        <v>1.1566472329402+0.949235852544588i</v>
      </c>
      <c r="AC216" s="223" t="str">
        <f t="shared" ca="1" si="200"/>
        <v>-0.831293768319195-1.24411904413442i</v>
      </c>
      <c r="AD216" s="223" t="str">
        <f t="shared" ca="1" si="201"/>
        <v>0.434349842554703+1.43185953902503i</v>
      </c>
      <c r="AE216" s="223" t="str">
        <f t="shared" ca="1" si="202"/>
        <v>1.6222800575306E-19-1.4962892518575i</v>
      </c>
      <c r="AF216" s="223" t="str">
        <f t="shared" ca="1" si="203"/>
        <v>-0.434349842554703+1.43185953902503i</v>
      </c>
      <c r="AG216" s="223" t="str">
        <f t="shared" ca="1" si="204"/>
        <v>0.831293768319204-1.24411904413442i</v>
      </c>
      <c r="AH216" s="223" t="str">
        <f t="shared" ca="1" si="205"/>
        <v>-1.15664723294021+0.949235852544581i</v>
      </c>
      <c r="AI216" s="223" t="str">
        <f t="shared" ca="1" si="206"/>
        <v>1.38239101450777-0.572605106711816i</v>
      </c>
      <c r="AJ216" s="223" t="str">
        <f t="shared" ca="1" si="207"/>
        <v>-1.48908421013234+0.146661993573i</v>
      </c>
      <c r="AK216" s="223" t="str">
        <f t="shared" ca="1" si="208"/>
        <v>1.4675384734474+0.291911551974154i</v>
      </c>
      <c r="AL216" s="223" t="str">
        <f t="shared" ca="1" si="209"/>
        <v>-1.31960930882898-0.705345870673505i</v>
      </c>
      <c r="AM216" s="223" t="str">
        <f t="shared" ca="1" si="210"/>
        <v>1.05803627660498+1.05803627660499i</v>
      </c>
      <c r="AN216" s="223" t="str">
        <f t="shared" ca="1" si="211"/>
        <v>-0.705345870673375-1.31960930882905i</v>
      </c>
      <c r="AO216" s="223" t="str">
        <f t="shared" ca="1" si="212"/>
        <v>0.291911551974143+1.4675384734474i</v>
      </c>
      <c r="AP216" s="223" t="str">
        <f t="shared" ca="1" si="213"/>
        <v>0.146661993573-1.48908421013234i</v>
      </c>
      <c r="AQ216" s="223" t="str">
        <f t="shared" ca="1" si="214"/>
        <v>-0.572605106711825+1.38239101450777i</v>
      </c>
      <c r="AR216" s="223" t="str">
        <f t="shared" ca="1" si="215"/>
        <v>-0.572605106711825+1.38239101450777i</v>
      </c>
      <c r="AS216" s="223" t="str">
        <f t="shared" ca="1" si="216"/>
        <v>-1.24411904413442+0.831293768319195i</v>
      </c>
      <c r="AT216" s="223" t="str">
        <f t="shared" ca="1" si="217"/>
        <v>1.43185953902499-0.434349842554834i</v>
      </c>
      <c r="AU216" s="223" t="str">
        <f t="shared" ca="1" si="218"/>
        <v>-1.4962892518575-3.24456011506122E-19i</v>
      </c>
      <c r="AV216" s="223" t="str">
        <f t="shared" ca="1" si="219"/>
        <v>1.43185953902503+0.434349842554713i</v>
      </c>
      <c r="AW216" s="223" t="str">
        <f t="shared" ca="1" si="220"/>
        <v>-1.24411904413442-0.831293768319195i</v>
      </c>
      <c r="AX216" s="223" t="str">
        <f t="shared" ca="1" si="221"/>
        <v>0.949235852544581+1.15664723294021i</v>
      </c>
      <c r="AY216" s="223" t="str">
        <f t="shared" ca="1" si="222"/>
        <v>-0.572605106711806-1.38239101450778i</v>
      </c>
      <c r="AZ216" s="223" t="str">
        <f t="shared" ca="1" si="223"/>
        <v>0.146661993573296+1.48908421013232i</v>
      </c>
      <c r="BA216" s="223" t="str">
        <f t="shared" ca="1" si="224"/>
        <v>0.291911551974894-1.46753847344725i</v>
      </c>
      <c r="BB216" s="223" t="str">
        <f t="shared" ca="1" si="225"/>
        <v>-0.705345870673768+1.31960930882884i</v>
      </c>
      <c r="BC216" s="223" t="str">
        <f t="shared" ca="1" si="226"/>
        <v>1.05803627660499-1.05803627660498i</v>
      </c>
      <c r="BD216" s="223" t="str">
        <f t="shared" ca="1" si="227"/>
        <v>-1.31960930882884+0.705345870673768i</v>
      </c>
      <c r="BE216" s="223" t="str">
        <f t="shared" ca="1" si="228"/>
        <v>1.46753847344725-0.291911551974874i</v>
      </c>
      <c r="BF216" s="223" t="str">
        <f t="shared" ca="1" si="229"/>
        <v>-1.48908421013231-0.146661993573317i</v>
      </c>
      <c r="BG216" s="223" t="str">
        <f t="shared" ca="1" si="230"/>
        <v>1.38239101450777+0.572605106711825i</v>
      </c>
      <c r="BH216" s="223" t="str">
        <f t="shared" ca="1" si="231"/>
        <v>-1.1566472329404-0.949235852544351i</v>
      </c>
      <c r="BI216" s="223" t="str">
        <f t="shared" ca="1" si="232"/>
        <v>0.831293768318576+1.24411904413484i</v>
      </c>
      <c r="BJ216" s="223" t="str">
        <f t="shared" ca="1" si="233"/>
        <v>-0.434349842554408-1.43185953902512i</v>
      </c>
      <c r="BK216" s="223" t="str">
        <f t="shared" ca="1" si="234"/>
        <v>-2.12640358540824E-14+1.4962892518575i</v>
      </c>
      <c r="BL216" s="223" t="str">
        <f t="shared" ca="1" si="235"/>
        <v>0.434349842554408-1.43185953902512i</v>
      </c>
      <c r="BM216" s="223" t="str">
        <f t="shared" ca="1" si="236"/>
        <v>-0.831293768319813+1.24411904413401i</v>
      </c>
      <c r="BN216" s="223" t="str">
        <f t="shared" ca="1" si="237"/>
        <v>1.1566472329404-0.949235852544351i</v>
      </c>
      <c r="BO216" s="223" t="str">
        <f t="shared" ca="1" si="238"/>
        <v>-1.38239101450778+0.572605106711806i</v>
      </c>
      <c r="BP216" s="223" t="str">
        <f t="shared" ca="1" si="239"/>
        <v>1.48908421013232-0.146661993573275i</v>
      </c>
      <c r="BQ216" s="223" t="str">
        <f t="shared" ca="1" si="240"/>
        <v>-1.46753847344725-0.291911551974915i</v>
      </c>
      <c r="BR216" s="223" t="str">
        <f t="shared" ca="1" si="241"/>
        <v>1.31960930882884+0.705345870673768i</v>
      </c>
      <c r="BS216" s="223" t="str">
        <f t="shared" ca="1" si="242"/>
        <v>-1.05803627660498-1.05803627660499i</v>
      </c>
      <c r="BT216" s="223" t="str">
        <f t="shared" ca="1" si="243"/>
        <v>0.705345870673749+1.31960930882885i</v>
      </c>
      <c r="BU216" s="223" t="str">
        <f t="shared" ca="1" si="244"/>
        <v>-0.291911551974894-1.46753847344725i</v>
      </c>
      <c r="BV216" s="223" t="str">
        <f t="shared" ca="1" si="245"/>
        <v>-0.146661993573296+1.48908421013232i</v>
      </c>
      <c r="BW216" s="223" t="str">
        <f t="shared" ca="1" si="246"/>
        <v>0.572605106711825-1.38239101450777i</v>
      </c>
      <c r="BX216" s="223" t="str">
        <f t="shared" ca="1" si="247"/>
        <v>-0.949235852544367+1.15664723294038i</v>
      </c>
      <c r="BY216" s="223" t="str">
        <f t="shared" ca="1" si="248"/>
        <v>1.24411904413402-0.831293768319797i</v>
      </c>
      <c r="BZ216" s="223" t="str">
        <f t="shared" ca="1" si="249"/>
        <v>-1.43185953902513+0.434349842554387i</v>
      </c>
      <c r="CA216" s="223" t="str">
        <f t="shared" ca="1" si="250"/>
        <v>1.4962892518575+6.48912023012245E-19i</v>
      </c>
      <c r="CB216" s="223" t="str">
        <f t="shared" ca="1" si="251"/>
        <v>-1.43185953902512-0.434349842554427i</v>
      </c>
      <c r="CC216" s="223" t="str">
        <f t="shared" ca="1" si="252"/>
        <v>1.24411904413482+0.831293768318594i</v>
      </c>
      <c r="CD216" s="223" t="str">
        <f t="shared" ca="1" si="253"/>
        <v>-0.949235852544334-1.15664723294041i</v>
      </c>
      <c r="CE216" s="223" t="str">
        <f t="shared" ca="1" si="254"/>
        <v>0.572605106711825+1.38239101450777i</v>
      </c>
      <c r="CF216" s="223" t="str">
        <f t="shared" ca="1" si="255"/>
        <v>-0.146661993573296-1.48908421013232i</v>
      </c>
      <c r="CG216" s="223" t="str">
        <f t="shared" ca="1" si="256"/>
        <v>-0.291911551974894+1.46753847344725i</v>
      </c>
      <c r="CH216" s="223" t="str">
        <f t="shared" ca="1" si="257"/>
        <v>0.705345870673786-1.31960930882883i</v>
      </c>
      <c r="CI216" s="223" t="str">
        <f t="shared" ca="1" si="258"/>
        <v>-1.05803627660501+1.05803627660496i</v>
      </c>
      <c r="CJ216" s="223" t="str">
        <f t="shared" ca="1" si="259"/>
        <v>1.31960930882884-0.705345870673768i</v>
      </c>
      <c r="CK216" s="223" t="str">
        <f t="shared" ca="1" si="260"/>
        <v>-1.46753847344725+0.291911551974874i</v>
      </c>
      <c r="CL216" s="223" t="str">
        <f t="shared" ca="1" si="261"/>
        <v>1.48908421013231+0.146661993573317i</v>
      </c>
      <c r="CM216" s="223" t="str">
        <f t="shared" ca="1" si="262"/>
        <v>-1.38239101450776-0.572605106711844i</v>
      </c>
      <c r="CN216" s="223" t="str">
        <f t="shared" ca="1" si="263"/>
        <v>1.1566472329404+0.949235852544351i</v>
      </c>
      <c r="CO216" s="223" t="str">
        <f t="shared" ca="1" si="264"/>
        <v>-0.831293768318576-1.24411904413484i</v>
      </c>
      <c r="CP216" s="223" t="str">
        <f t="shared" ca="1" si="265"/>
        <v>0.434349842554408+1.43185953902512i</v>
      </c>
      <c r="CQ216" s="223" t="str">
        <f t="shared" ca="1" si="266"/>
        <v>2.12643603100939E-14-1.4962892518575i</v>
      </c>
      <c r="CR216" s="223" t="str">
        <f t="shared" ca="1" si="267"/>
        <v>-0.434349842554448+1.43185953902511i</v>
      </c>
      <c r="CS216" s="223" t="str">
        <f t="shared" ca="1" si="268"/>
        <v>0.831293768319849-1.24411904413398i</v>
      </c>
      <c r="CT216" s="223" t="str">
        <f t="shared" ca="1" si="269"/>
        <v>-1.1566472329404+0.949235852544351i</v>
      </c>
      <c r="CU216" s="223" t="str">
        <f t="shared" ca="1" si="270"/>
        <v>1.38239101450778-0.572605106711806i</v>
      </c>
      <c r="CV216" s="223" t="str">
        <f t="shared" ca="1" si="271"/>
        <v>-1.48908421013232+0.146661993573275i</v>
      </c>
      <c r="CW216" s="223" t="str">
        <f t="shared" ca="1" si="272"/>
        <v>1.46753847344754+0.291911551973413i</v>
      </c>
      <c r="CX216" s="223" t="str">
        <f t="shared" ca="1" si="273"/>
        <v>-1.31960930882884-0.705345870673768i</v>
      </c>
      <c r="CY216" s="223" t="str">
        <f t="shared" ca="1" si="274"/>
        <v>1.05803627660498+1.05803627660499i</v>
      </c>
      <c r="CZ216" s="223" t="str">
        <f t="shared" ca="1" si="275"/>
        <v>-0.705345870673749-1.31960930882885i</v>
      </c>
      <c r="DA216" s="223" t="str">
        <f t="shared" ca="1" si="276"/>
        <v>0.291911551974894+1.46753847344725i</v>
      </c>
      <c r="DB216" s="223" t="str">
        <f t="shared" ca="1" si="277"/>
        <v>0.146661993573338-1.48908421013231i</v>
      </c>
      <c r="DC216" s="223" t="str">
        <f t="shared" ca="1" si="278"/>
        <v>-0.572605106711864+1.38239101450775i</v>
      </c>
      <c r="DD216" s="223" t="str">
        <f t="shared" ca="1" si="279"/>
        <v>0.9492358525444-1.15664723294036i</v>
      </c>
      <c r="DE216" s="223" t="str">
        <f t="shared" ca="1" si="280"/>
        <v>-1.244119044134+0.831293768319831i</v>
      </c>
      <c r="DF216" s="223" t="str">
        <f t="shared" ca="1" si="281"/>
        <v>1.43185953902513-0.434349842554387i</v>
      </c>
      <c r="DG216" s="223" t="str">
        <f t="shared" ca="1" si="282"/>
        <v>-1.4962892518575-4.2528071708165E-14i</v>
      </c>
      <c r="DH216" s="223" t="str">
        <f t="shared" ca="1" si="283"/>
        <v>1.4318595390251+0.434349842554469i</v>
      </c>
      <c r="DI216" s="223" t="str">
        <f t="shared" ca="1" si="284"/>
        <v>-1.244119044134-0.831293768319831i</v>
      </c>
      <c r="DJ216" s="223" t="str">
        <f t="shared" ca="1" si="285"/>
        <v>0.949235852544334+1.15664723294041i</v>
      </c>
      <c r="DK216" s="223" t="str">
        <f t="shared" ca="1" si="286"/>
        <v>-0.572605106711786-1.38239101450778i</v>
      </c>
      <c r="DL216" s="223" t="str">
        <f t="shared" ca="1" si="287"/>
        <v>0.146661993573254+1.48908421013232i</v>
      </c>
      <c r="DM216" s="223" t="str">
        <f t="shared" ca="1" si="288"/>
        <v>0.291911551973476-1.46753847344753i</v>
      </c>
      <c r="DN216" s="223" t="str">
        <f t="shared" ca="1" si="289"/>
        <v>-0.705345870673786+1.31960930882883i</v>
      </c>
      <c r="DO216" s="223" t="str">
        <f t="shared" ca="1" si="290"/>
        <v>1.05803627660501-1.05803627660496i</v>
      </c>
      <c r="DP216" s="223" t="str">
        <f t="shared" ca="1" si="291"/>
        <v>-1.31960930882886+0.705345870673731i</v>
      </c>
      <c r="DQ216" s="223" t="str">
        <f t="shared" ca="1" si="292"/>
        <v>1.46753847344726-0.291911551974832i</v>
      </c>
      <c r="DR216" s="223" t="str">
        <f t="shared" ca="1" si="293"/>
        <v>-1.48908421013231-0.146661993573317i</v>
      </c>
      <c r="DS216" s="223" t="str">
        <f t="shared" ca="1" si="294"/>
        <v>1.38239101450776+0.572605106711844i</v>
      </c>
      <c r="DT216" s="223" t="str">
        <f t="shared" ca="1" si="295"/>
        <v>-1.15664723294037-0.949235852544383i</v>
      </c>
      <c r="DU216" s="223" t="str">
        <f t="shared" ca="1" si="296"/>
        <v>0.831293768319779+1.24411904413403i</v>
      </c>
      <c r="DV216" s="223" t="str">
        <f t="shared" ca="1" si="297"/>
        <v>-0.434349842554408-1.43185953902512i</v>
      </c>
      <c r="DW216" s="223" t="str">
        <f t="shared" ca="1" si="298"/>
        <v>-2.12646847661054E-14+1.4962892518575i</v>
      </c>
      <c r="DX216" s="223" t="str">
        <f t="shared" ca="1" si="299"/>
        <v>0.434349842554448-1.43185953902511i</v>
      </c>
      <c r="DY216" s="223" t="str">
        <f t="shared" ca="1" si="300"/>
        <v>-0.831293768319813+1.24411904413401i</v>
      </c>
      <c r="DZ216" s="223" t="str">
        <f t="shared" ca="1" si="301"/>
        <v>1.1566472329404-0.949235852544351i</v>
      </c>
      <c r="EA216" s="223" t="str">
        <f t="shared" ca="1" si="302"/>
        <v>-1.38239101450778+0.572605106711806i</v>
      </c>
      <c r="EB216" s="223" t="str">
        <f t="shared" ca="1" si="303"/>
        <v>1.48908421013232-0.146661993573275i</v>
      </c>
      <c r="EC216" s="223" t="str">
        <f t="shared" ca="1" si="304"/>
        <v>-1.46753847344725-0.291911551974874i</v>
      </c>
      <c r="ED216" s="223" t="str">
        <f t="shared" ca="1" si="305"/>
        <v>1.31960930882884+0.705345870673768i</v>
      </c>
      <c r="EE216" s="223" t="str">
        <f t="shared" ca="1" si="306"/>
        <v>-1.05803627660498-1.05803627660499i</v>
      </c>
      <c r="EF216" s="223" t="str">
        <f t="shared" ca="1" si="307"/>
        <v>0.705345870673749+1.31960930882885i</v>
      </c>
      <c r="EG216" s="223" t="str">
        <f t="shared" ca="1" si="308"/>
        <v>-0.291911551973434-1.46753847344754i</v>
      </c>
      <c r="EH216" s="223" t="str">
        <f t="shared" ca="1" si="309"/>
        <v>-0.146661993573296+1.48908421013232i</v>
      </c>
      <c r="EI216" s="223" t="str">
        <f t="shared" ca="1" si="310"/>
        <v>0.572605106711825-1.38239101450777i</v>
      </c>
      <c r="EJ216" s="223" t="str">
        <f t="shared" ca="1" si="311"/>
        <v>-0.949235852544367+1.15664723294038i</v>
      </c>
      <c r="EK216" s="223" t="str">
        <f t="shared" ca="1" si="312"/>
        <v>1.24411904413402-0.831293768319797i</v>
      </c>
      <c r="EL216" s="223" t="str">
        <f t="shared" ca="1" si="313"/>
        <v>-1.43185953902512+0.434349842554427i</v>
      </c>
      <c r="EM216" s="223" t="str">
        <f t="shared" ca="1" si="314"/>
        <v>1.4962892518575+1.29782404602449E-18i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-0.0153535954129504-0.0366540592885332i</v>
      </c>
      <c r="G217" s="229" t="str">
        <f t="shared" si="321"/>
        <v>-0.0262883222311766+1.39061037569965i</v>
      </c>
      <c r="H217" s="229" t="str">
        <f t="shared" si="322"/>
        <v>0.00205589925769978-0.00731525574726889i</v>
      </c>
      <c r="I217" s="229" t="str">
        <f t="shared" si="317"/>
        <v>-0.00200058793903771+0.00775442706506965i</v>
      </c>
      <c r="J217" s="255" t="str">
        <f ca="1">IMPRODUCT(1/N_FFT2,EB100)</f>
        <v>0.00455183232192137-0.000179938430111491i</v>
      </c>
      <c r="K217" s="254" t="str">
        <f t="shared" ca="1" si="318"/>
        <v>-7.71102141125522E-06+0.0000356568344058163i</v>
      </c>
      <c r="N217" s="246">
        <f t="shared" ca="1" si="185"/>
        <v>8.4963167386515881</v>
      </c>
      <c r="O217" s="223">
        <f t="shared" ca="1" si="186"/>
        <v>1.4963167386515888</v>
      </c>
      <c r="P217" s="223" t="str">
        <f t="shared" ca="1" si="187"/>
        <v>-1.44211425956149-0.399086763421613i</v>
      </c>
      <c r="Q217" s="223" t="str">
        <f t="shared" ca="1" si="188"/>
        <v>1.28343367636377+0.769260541523035i</v>
      </c>
      <c r="R217" s="223" t="str">
        <f t="shared" ca="1" si="189"/>
        <v>-1.03177105906901-1.08370303313987i</v>
      </c>
      <c r="S217" s="223" t="str">
        <f t="shared" ca="1" si="190"/>
        <v>0.705358827858504+1.3196335500172i</v>
      </c>
      <c r="T217" s="223" t="str">
        <f t="shared" ca="1" si="191"/>
        <v>-0.327844853106043-1.45995942911466i</v>
      </c>
      <c r="U217" s="223" t="str">
        <f t="shared" ca="1" si="192"/>
        <v>-0.073420782422853+1.49451435960895i</v>
      </c>
      <c r="V217" s="223" t="str">
        <f t="shared" ca="1" si="193"/>
        <v>0.469367238768286-1.42079491044273i</v>
      </c>
      <c r="W217" s="223" t="str">
        <f t="shared" ca="1" si="194"/>
        <v>-0.831309039163746+1.24414189856848i</v>
      </c>
      <c r="X217" s="223" t="str">
        <f t="shared" ca="1" si="195"/>
        <v>1.1330242716827-0.977353458144401i</v>
      </c>
      <c r="Y217" s="223" t="str">
        <f t="shared" ca="1" si="196"/>
        <v>-1.35265431086243+0.639757842995469i</v>
      </c>
      <c r="Z217" s="223" t="str">
        <f t="shared" ca="1" si="197"/>
        <v>1.47428742852575-0.255813135823492i</v>
      </c>
      <c r="AA217" s="223" t="str">
        <f t="shared" ca="1" si="198"/>
        <v>-1.48911156457001-0.146664687749948i</v>
      </c>
      <c r="AB217" s="223" t="str">
        <f t="shared" ca="1" si="199"/>
        <v>1.39605274193784+0.538516967324875i</v>
      </c>
      <c r="AC217" s="223" t="str">
        <f t="shared" ca="1" si="200"/>
        <v>-1.20185287396552-0.891354840515122i</v>
      </c>
      <c r="AD217" s="223" t="str">
        <f t="shared" ca="1" si="201"/>
        <v>0.920581327133027+1.17961595551388i</v>
      </c>
      <c r="AE217" s="223" t="str">
        <f t="shared" ca="1" si="202"/>
        <v>-0.572615625452496-1.38241640899426i</v>
      </c>
      <c r="AF217" s="223" t="str">
        <f t="shared" ca="1" si="203"/>
        <v>0.183165142290159+1.4850637403892i</v>
      </c>
      <c r="AG217" s="223" t="str">
        <f t="shared" ca="1" si="204"/>
        <v>0.219555264997797-1.48012136934127i</v>
      </c>
      <c r="AH217" s="223" t="str">
        <f t="shared" ca="1" si="205"/>
        <v>-0.606369361338809+1.36794736009778i</v>
      </c>
      <c r="AI217" s="223" t="str">
        <f t="shared" ca="1" si="206"/>
        <v>0.949253289982226-1.15666848051931i</v>
      </c>
      <c r="AJ217" s="223" t="str">
        <f t="shared" ca="1" si="207"/>
        <v>-1.22336584118607+0.861591435071187i</v>
      </c>
      <c r="AK217" s="223" t="str">
        <f t="shared" ca="1" si="208"/>
        <v>1.40884814491144-0.504093926712585i</v>
      </c>
      <c r="AL217" s="223" t="str">
        <f t="shared" ca="1" si="209"/>
        <v>-1.49226240362581+0.110075887885837i</v>
      </c>
      <c r="AM217" s="223" t="str">
        <f t="shared" ca="1" si="210"/>
        <v>1.46756543209045+0.291916914381643i</v>
      </c>
      <c r="AN217" s="223" t="str">
        <f t="shared" ca="1" si="211"/>
        <v>-1.33654647324921-0.672760958449602i</v>
      </c>
      <c r="AO217" s="223" t="str">
        <f t="shared" ca="1" si="212"/>
        <v>1.10869757139133+1.00486490512899i</v>
      </c>
      <c r="AP217" s="223" t="str">
        <f t="shared" ca="1" si="213"/>
        <v>-0.800525893775762-1.26416853139265i</v>
      </c>
      <c r="AQ217" s="223" t="str">
        <f t="shared" ca="1" si="214"/>
        <v>0.434357821549963+1.43188584224696i</v>
      </c>
      <c r="AR217" s="223" t="str">
        <f t="shared" ca="1" si="215"/>
        <v>0.434357821549963+1.43188584224696i</v>
      </c>
      <c r="AS217" s="223" t="str">
        <f t="shared" ca="1" si="216"/>
        <v>-0.363575310349842+1.45147400117017i</v>
      </c>
      <c r="AT217" s="223" t="str">
        <f t="shared" ca="1" si="217"/>
        <v>0.737531815484579-1.30192572887893i</v>
      </c>
      <c r="AU217" s="223" t="str">
        <f t="shared" ca="1" si="218"/>
        <v>-1.05805571270353+1.05805571270343i</v>
      </c>
      <c r="AV217" s="223" t="str">
        <f t="shared" ca="1" si="219"/>
        <v>1.30192572887894-0.737531815484572i</v>
      </c>
      <c r="AW217" s="223" t="str">
        <f t="shared" ca="1" si="220"/>
        <v>-1.45147400117017+0.363575310349834i</v>
      </c>
      <c r="AX217" s="223" t="str">
        <f t="shared" ca="1" si="221"/>
        <v>1.49586607602534+0.0367214510262361i</v>
      </c>
      <c r="AY217" s="223" t="str">
        <f t="shared" ca="1" si="222"/>
        <v>-1.43188584224692-0.434357821550114i</v>
      </c>
      <c r="AZ217" s="223" t="str">
        <f t="shared" ca="1" si="223"/>
        <v>1.26416853139256+0.800525893775895i</v>
      </c>
      <c r="BA217" s="223" t="str">
        <f t="shared" ca="1" si="224"/>
        <v>-1.004864905129-1.10869757139132i</v>
      </c>
      <c r="BB217" s="223" t="str">
        <f t="shared" ca="1" si="225"/>
        <v>0.672760958449728+1.33654647324915i</v>
      </c>
      <c r="BC217" s="223" t="str">
        <f t="shared" ca="1" si="226"/>
        <v>-0.291916914381927-1.46756543209039i</v>
      </c>
      <c r="BD217" s="223" t="str">
        <f t="shared" ca="1" si="227"/>
        <v>-0.110075887885379+1.49226240362584i</v>
      </c>
      <c r="BE217" s="223" t="str">
        <f t="shared" ca="1" si="228"/>
        <v>0.504093926712174-1.40884814491159i</v>
      </c>
      <c r="BF217" s="223" t="str">
        <f t="shared" ca="1" si="229"/>
        <v>-0.861591435070708+1.22336584118641i</v>
      </c>
      <c r="BG217" s="223" t="str">
        <f t="shared" ca="1" si="230"/>
        <v>1.15666848051979-0.949253289981637i</v>
      </c>
      <c r="BH217" s="223" t="str">
        <f t="shared" ca="1" si="231"/>
        <v>-1.36794736009802+0.606369361338267i</v>
      </c>
      <c r="BI217" s="223" t="str">
        <f t="shared" ca="1" si="232"/>
        <v>1.48012136934133-0.219555264997369i</v>
      </c>
      <c r="BJ217" s="223" t="str">
        <f t="shared" ca="1" si="233"/>
        <v>-1.48506374038914-0.183165142290622i</v>
      </c>
      <c r="BK217" s="223" t="str">
        <f t="shared" ca="1" si="234"/>
        <v>1.38241640899414+0.572615625452768i</v>
      </c>
      <c r="BL217" s="223" t="str">
        <f t="shared" ca="1" si="235"/>
        <v>-1.17961595551379-0.920581327133135i</v>
      </c>
      <c r="BM217" s="223" t="str">
        <f t="shared" ca="1" si="236"/>
        <v>0.891354840515107+1.20185287396553i</v>
      </c>
      <c r="BN217" s="223" t="str">
        <f t="shared" ca="1" si="237"/>
        <v>-0.538516967325016-1.39605274193778i</v>
      </c>
      <c r="BO217" s="223" t="str">
        <f t="shared" ca="1" si="238"/>
        <v>0.146664687750109+1.48911156456999i</v>
      </c>
      <c r="BP217" s="223" t="str">
        <f t="shared" ca="1" si="239"/>
        <v>0.255813135823217-1.4742874285258i</v>
      </c>
      <c r="BQ217" s="223" t="str">
        <f t="shared" ca="1" si="240"/>
        <v>-0.639757842995068+1.35265431086262i</v>
      </c>
      <c r="BR217" s="223" t="str">
        <f t="shared" ca="1" si="241"/>
        <v>0.977353458143941-1.1330242716831i</v>
      </c>
      <c r="BS217" s="223" t="str">
        <f t="shared" ca="1" si="242"/>
        <v>-1.24414189856807+0.831309039164354i</v>
      </c>
      <c r="BT217" s="223" t="str">
        <f t="shared" ca="1" si="243"/>
        <v>1.42079491044296-0.469367238767575i</v>
      </c>
      <c r="BU217" s="223" t="str">
        <f t="shared" ca="1" si="244"/>
        <v>-1.49451435960898+0.073420782422229i</v>
      </c>
      <c r="BV217" s="223" t="str">
        <f t="shared" ca="1" si="245"/>
        <v>1.45995942911456+0.327844853106494i</v>
      </c>
      <c r="BW217" s="223" t="str">
        <f t="shared" ca="1" si="246"/>
        <v>-1.31963355001706-0.705358827858766i</v>
      </c>
      <c r="BX217" s="223" t="str">
        <f t="shared" ca="1" si="247"/>
        <v>1.08370303313973+1.03177105906915i</v>
      </c>
      <c r="BY217" s="223" t="str">
        <f t="shared" ca="1" si="248"/>
        <v>-0.769260541522944-1.28343367636382i</v>
      </c>
      <c r="BZ217" s="223" t="str">
        <f t="shared" ca="1" si="249"/>
        <v>0.39908676342164+1.44211425956148i</v>
      </c>
      <c r="CA217" s="223" t="str">
        <f t="shared" ca="1" si="250"/>
        <v>-1.62045231398419E-13-1.49631673865159i</v>
      </c>
      <c r="CB217" s="223" t="str">
        <f t="shared" ca="1" si="251"/>
        <v>-0.399086763421369+1.44211425956156i</v>
      </c>
      <c r="CC217" s="223" t="str">
        <f t="shared" ca="1" si="252"/>
        <v>0.769260541522703-1.28343367636397i</v>
      </c>
      <c r="CD217" s="223" t="str">
        <f t="shared" ca="1" si="253"/>
        <v>-1.08370303313951+1.03177105906938i</v>
      </c>
      <c r="CE217" s="223" t="str">
        <f t="shared" ca="1" si="254"/>
        <v>1.31963355001693-0.705358827859014i</v>
      </c>
      <c r="CF217" s="223" t="str">
        <f t="shared" ca="1" si="255"/>
        <v>-1.45995942911482+0.327844853105316i</v>
      </c>
      <c r="CG217" s="223" t="str">
        <f t="shared" ca="1" si="256"/>
        <v>1.49451435960892+0.073420782423477i</v>
      </c>
      <c r="CH217" s="223" t="str">
        <f t="shared" ca="1" si="257"/>
        <v>-1.42079491044259-0.469367238768721i</v>
      </c>
      <c r="CI217" s="223" t="str">
        <f t="shared" ca="1" si="258"/>
        <v>1.24414189856823+0.83130903916412i</v>
      </c>
      <c r="CJ217" s="223" t="str">
        <f t="shared" ca="1" si="259"/>
        <v>-0.977353458144153-1.13302427168291i</v>
      </c>
      <c r="CK217" s="223" t="str">
        <f t="shared" ca="1" si="260"/>
        <v>0.639757842995322+1.3526543108625i</v>
      </c>
      <c r="CL217" s="223" t="str">
        <f t="shared" ca="1" si="261"/>
        <v>-0.255813135823493-1.47428742852575i</v>
      </c>
      <c r="CM217" s="223" t="str">
        <f t="shared" ca="1" si="262"/>
        <v>-0.146664687749787+1.48911156457002i</v>
      </c>
      <c r="CN217" s="223" t="str">
        <f t="shared" ca="1" si="263"/>
        <v>0.538516967324754-1.39605274193788i</v>
      </c>
      <c r="CO217" s="223" t="str">
        <f t="shared" ca="1" si="264"/>
        <v>-0.891354840514881+1.2018528739657i</v>
      </c>
      <c r="CP217" s="223" t="str">
        <f t="shared" ca="1" si="265"/>
        <v>1.1796159555136-0.920581327133389i</v>
      </c>
      <c r="CQ217" s="223" t="str">
        <f t="shared" ca="1" si="266"/>
        <v>-1.38241640899404+0.572615625453029i</v>
      </c>
      <c r="CR217" s="223" t="str">
        <f t="shared" ca="1" si="267"/>
        <v>1.48506374038911-0.1831651422909i</v>
      </c>
      <c r="CS217" s="223" t="str">
        <f t="shared" ca="1" si="268"/>
        <v>-1.48012136934116-0.219555264998563i</v>
      </c>
      <c r="CT217" s="223" t="str">
        <f t="shared" ca="1" si="269"/>
        <v>1.36794736009753+0.60636936133937i</v>
      </c>
      <c r="CU217" s="223" t="str">
        <f t="shared" ca="1" si="270"/>
        <v>-1.15666848051903-0.94925328998257i</v>
      </c>
      <c r="CV217" s="223" t="str">
        <f t="shared" ca="1" si="271"/>
        <v>0.86159143507092+1.22336584118626i</v>
      </c>
      <c r="CW217" s="223" t="str">
        <f t="shared" ca="1" si="272"/>
        <v>-0.504093926712439-1.4088481449115i</v>
      </c>
      <c r="CX217" s="223" t="str">
        <f t="shared" ca="1" si="273"/>
        <v>0.110075887885681+1.49226240362582i</v>
      </c>
      <c r="CY217" s="223" t="str">
        <f t="shared" ca="1" si="274"/>
        <v>0.291916914381673-1.46756543209044i</v>
      </c>
      <c r="CZ217" s="223" t="str">
        <f t="shared" ca="1" si="275"/>
        <v>-0.672760958449477+1.33654647324927i</v>
      </c>
      <c r="DA217" s="223" t="str">
        <f t="shared" ca="1" si="276"/>
        <v>1.0048649051288-1.1086975713915i</v>
      </c>
      <c r="DB217" s="223" t="str">
        <f t="shared" ca="1" si="277"/>
        <v>-1.26416853139242+0.800525893776115i</v>
      </c>
      <c r="DC217" s="223" t="str">
        <f t="shared" ca="1" si="278"/>
        <v>1.43188584224684-0.434357821550383i</v>
      </c>
      <c r="DD217" s="223" t="str">
        <f t="shared" ca="1" si="279"/>
        <v>-1.49586607602534+0.0367214510265175i</v>
      </c>
      <c r="DE217" s="223" t="str">
        <f t="shared" ca="1" si="280"/>
        <v>1.45147400117035+0.363575310349107i</v>
      </c>
      <c r="DF217" s="223" t="str">
        <f t="shared" ca="1" si="281"/>
        <v>-1.30192572887864-0.737531815485104i</v>
      </c>
      <c r="DG217" s="223" t="str">
        <f t="shared" ca="1" si="282"/>
        <v>1.05805571270311+1.05805571270385i</v>
      </c>
      <c r="DH217" s="223" t="str">
        <f t="shared" ca="1" si="283"/>
        <v>-0.737531815484195-1.30192572887915i</v>
      </c>
      <c r="DI217" s="223" t="str">
        <f t="shared" ca="1" si="284"/>
        <v>0.363575310349578+1.45147400117024i</v>
      </c>
      <c r="DJ217" s="223" t="str">
        <f t="shared" ca="1" si="285"/>
        <v>0.0367214510261165-1.49586607602535i</v>
      </c>
      <c r="DK217" s="223" t="str">
        <f t="shared" ca="1" si="286"/>
        <v>-0.434357821549999+1.43188584224695i</v>
      </c>
      <c r="DL217" s="223" t="str">
        <f t="shared" ca="1" si="287"/>
        <v>0.800525893775775-1.26416853139264i</v>
      </c>
      <c r="DM217" s="223" t="str">
        <f t="shared" ca="1" si="288"/>
        <v>-1.10869757139123+1.0048649051291i</v>
      </c>
      <c r="DN217" s="223" t="str">
        <f t="shared" ca="1" si="289"/>
        <v>1.33654647324907-0.672760958449873i</v>
      </c>
      <c r="DO217" s="223" t="str">
        <f t="shared" ca="1" si="290"/>
        <v>-1.46756543209036+0.291916914382107i</v>
      </c>
      <c r="DP217" s="223" t="str">
        <f t="shared" ca="1" si="291"/>
        <v>1.49226240362585+0.110075887885281i</v>
      </c>
      <c r="DQ217" s="223" t="str">
        <f t="shared" ca="1" si="292"/>
        <v>-1.40884814491163-0.50409392671206i</v>
      </c>
      <c r="DR217" s="223" t="str">
        <f t="shared" ca="1" si="293"/>
        <v>1.22336584118566+0.861591435071775i</v>
      </c>
      <c r="DS217" s="223" t="str">
        <f t="shared" ca="1" si="294"/>
        <v>-0.94925328998173-1.15666848051972i</v>
      </c>
      <c r="DT217" s="223" t="str">
        <f t="shared" ca="1" si="295"/>
        <v>0.606369361338376+1.36794736009797i</v>
      </c>
      <c r="DU217" s="223" t="str">
        <f t="shared" ca="1" si="296"/>
        <v>-0.219555264997487-1.48012136934132i</v>
      </c>
      <c r="DV217" s="223" t="str">
        <f t="shared" ca="1" si="297"/>
        <v>-0.18316514229046+1.48506374038916i</v>
      </c>
      <c r="DW217" s="223" t="str">
        <f t="shared" ca="1" si="298"/>
        <v>0.572615625452619-1.3824164089942i</v>
      </c>
      <c r="DX217" s="223" t="str">
        <f t="shared" ca="1" si="299"/>
        <v>-0.920581327133006+1.17961595551389i</v>
      </c>
      <c r="DY217" s="223" t="str">
        <f t="shared" ca="1" si="300"/>
        <v>1.20185287396546-0.891354840515203i</v>
      </c>
      <c r="DZ217" s="223" t="str">
        <f t="shared" ca="1" si="301"/>
        <v>-1.39605274193774+0.538516967325128i</v>
      </c>
      <c r="EA217" s="223" t="str">
        <f t="shared" ca="1" si="302"/>
        <v>1.48911156456998-0.146664687750228i</v>
      </c>
      <c r="EB217" s="223" t="str">
        <f t="shared" ca="1" si="303"/>
        <v>-1.47428742852583-0.255813135823056i</v>
      </c>
      <c r="EC217" s="223" t="str">
        <f t="shared" ca="1" si="304"/>
        <v>1.35265431086269+0.639757842994921i</v>
      </c>
      <c r="ED217" s="223" t="str">
        <f t="shared" ca="1" si="305"/>
        <v>-1.1330242716832-0.977353458143818i</v>
      </c>
      <c r="EE217" s="223" t="str">
        <f t="shared" ca="1" si="306"/>
        <v>0.831309039163251+1.24414189856881i</v>
      </c>
      <c r="EF217" s="223" t="str">
        <f t="shared" ca="1" si="307"/>
        <v>-0.469367238767729-1.42079491044291i</v>
      </c>
      <c r="EG217" s="223" t="str">
        <f t="shared" ca="1" si="308"/>
        <v>0.0734207824224335+1.49451435960897i</v>
      </c>
      <c r="EH217" s="223" t="str">
        <f t="shared" ca="1" si="309"/>
        <v>0.327844853106377-1.45995942911459i</v>
      </c>
      <c r="EI217" s="223" t="str">
        <f t="shared" ca="1" si="310"/>
        <v>-0.705358827858661+1.31963355001712i</v>
      </c>
      <c r="EJ217" s="223" t="str">
        <f t="shared" ca="1" si="311"/>
        <v>1.03177105906906-1.08370303313981i</v>
      </c>
      <c r="EK217" s="223" t="str">
        <f t="shared" ca="1" si="312"/>
        <v>-1.28343367636374+0.769260541523083i</v>
      </c>
      <c r="EL217" s="223" t="str">
        <f t="shared" ca="1" si="313"/>
        <v>1.44211425956144-0.399086763421797i</v>
      </c>
      <c r="EM217" s="223" t="str">
        <f t="shared" ca="1" si="314"/>
        <v>-1.49631673865159+3.24090462796837E-13i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-0.0152565428485488-0.0362132594299353i</v>
      </c>
      <c r="G218" s="229" t="str">
        <f t="shared" si="321"/>
        <v>-0.0238845784410627+1.37682856125797i</v>
      </c>
      <c r="H218" s="229" t="str">
        <f t="shared" si="322"/>
        <v>0.00205483610483484-0.00725318759047725i</v>
      </c>
      <c r="I218" s="229" t="str">
        <f t="shared" si="317"/>
        <v>-0.00200065290728934+0.00767915905298495i</v>
      </c>
      <c r="J218" s="255" t="str">
        <f ca="1">IMPRODUCT(1/N_FFT2,EC100)</f>
        <v>0.00548419446255859+3.39143581346707E-07i</v>
      </c>
      <c r="K218" s="254" t="str">
        <f t="shared" ca="1" si="318"/>
        <v>-0.0000109745739331609+0.0000421133230468947i</v>
      </c>
      <c r="N218" s="246">
        <f t="shared" ca="1" si="185"/>
        <v>8.4963415419742496</v>
      </c>
      <c r="O218" s="223">
        <f t="shared" ca="1" si="186"/>
        <v>1.4963415419742494</v>
      </c>
      <c r="P218" s="223" t="str">
        <f t="shared" ca="1" si="187"/>
        <v>-1.45149806116834-0.363581337065631i</v>
      </c>
      <c r="Q218" s="223" t="str">
        <f t="shared" ca="1" si="188"/>
        <v>1.3196554245949+0.705370520063845i</v>
      </c>
      <c r="R218" s="223" t="str">
        <f t="shared" ca="1" si="189"/>
        <v>-1.10871594944119-1.0048815620224i</v>
      </c>
      <c r="S218" s="223" t="str">
        <f t="shared" ca="1" si="190"/>
        <v>0.831322819151591+1.24416252177749i</v>
      </c>
      <c r="T218" s="223" t="str">
        <f t="shared" ca="1" si="191"/>
        <v>-0.504102282700459-1.40887149833264i</v>
      </c>
      <c r="U218" s="223" t="str">
        <f t="shared" ca="1" si="192"/>
        <v>0.146667118900573+1.4891362484579i</v>
      </c>
      <c r="V218" s="223" t="str">
        <f t="shared" ca="1" si="193"/>
        <v>0.219558904401202-1.4801459042054i</v>
      </c>
      <c r="W218" s="223" t="str">
        <f t="shared" ca="1" si="194"/>
        <v>-0.572625117273213+1.38243932427637i</v>
      </c>
      <c r="X218" s="223" t="str">
        <f t="shared" ca="1" si="195"/>
        <v>0.891369615837216-1.20187279618106i</v>
      </c>
      <c r="Y218" s="223" t="str">
        <f t="shared" ca="1" si="196"/>
        <v>-1.15668765374702+0.949269025043529i</v>
      </c>
      <c r="Z218" s="223" t="str">
        <f t="shared" ca="1" si="197"/>
        <v>1.35267673280054-0.639768447782415i</v>
      </c>
      <c r="AA218" s="223" t="str">
        <f t="shared" ca="1" si="198"/>
        <v>-1.46758975882421+0.29192175326989i</v>
      </c>
      <c r="AB218" s="223" t="str">
        <f t="shared" ca="1" si="199"/>
        <v>1.49453913305492+0.0734219994641463i</v>
      </c>
      <c r="AC218" s="223" t="str">
        <f t="shared" ca="1" si="200"/>
        <v>-1.4319095775469-0.4343650215744i</v>
      </c>
      <c r="AD218" s="223" t="str">
        <f t="shared" ca="1" si="201"/>
        <v>1.28345495088327+0.769273292979227i</v>
      </c>
      <c r="AE218" s="223" t="str">
        <f t="shared" ca="1" si="202"/>
        <v>-1.05807325130107-1.05807325130118i</v>
      </c>
      <c r="AF218" s="223" t="str">
        <f t="shared" ca="1" si="203"/>
        <v>0.769273292979228+1.28345495088327i</v>
      </c>
      <c r="AG218" s="223" t="str">
        <f t="shared" ca="1" si="204"/>
        <v>-0.434365021574393-1.4319095775469i</v>
      </c>
      <c r="AH218" s="223" t="str">
        <f t="shared" ca="1" si="205"/>
        <v>0.073421999464149+1.49453913305492i</v>
      </c>
      <c r="AI218" s="223" t="str">
        <f t="shared" ca="1" si="206"/>
        <v>0.291921753269887-1.46758975882421i</v>
      </c>
      <c r="AJ218" s="223" t="str">
        <f t="shared" ca="1" si="207"/>
        <v>-0.639768447782414+1.35267673280054i</v>
      </c>
      <c r="AK218" s="223" t="str">
        <f t="shared" ca="1" si="208"/>
        <v>0.949269025043531-1.15668765374702i</v>
      </c>
      <c r="AL218" s="223" t="str">
        <f t="shared" ca="1" si="209"/>
        <v>-1.20187279618107+0.891369615837209i</v>
      </c>
      <c r="AM218" s="223" t="str">
        <f t="shared" ca="1" si="210"/>
        <v>1.38243932427637-0.572625117273221i</v>
      </c>
      <c r="AN218" s="223" t="str">
        <f t="shared" ca="1" si="211"/>
        <v>-1.4801459042054+0.219558904401205i</v>
      </c>
      <c r="AO218" s="223" t="str">
        <f t="shared" ca="1" si="212"/>
        <v>1.4891362484579+0.146667118900576i</v>
      </c>
      <c r="AP218" s="223" t="str">
        <f t="shared" ca="1" si="213"/>
        <v>-1.40887149833264-0.504102282700464i</v>
      </c>
      <c r="AQ218" s="223" t="str">
        <f t="shared" ca="1" si="214"/>
        <v>1.24416252177749+0.8313228191516i</v>
      </c>
      <c r="AR218" s="223" t="str">
        <f t="shared" ca="1" si="215"/>
        <v>1.24416252177749+0.8313228191516i</v>
      </c>
      <c r="AS218" s="223" t="str">
        <f t="shared" ca="1" si="216"/>
        <v>0.705370520063819+1.31965542459491i</v>
      </c>
      <c r="AT218" s="223" t="str">
        <f t="shared" ca="1" si="217"/>
        <v>-0.363581337065614-1.45149806116834i</v>
      </c>
      <c r="AU218" s="223" t="str">
        <f t="shared" ca="1" si="218"/>
        <v>-8.06609609025241E-15+1.49634154197425i</v>
      </c>
      <c r="AV218" s="223" t="str">
        <f t="shared" ca="1" si="219"/>
        <v>0.363581337065608-1.45149806116834i</v>
      </c>
      <c r="AW218" s="223" t="str">
        <f t="shared" ca="1" si="220"/>
        <v>-0.705370520063815+1.31965542459491i</v>
      </c>
      <c r="AX218" s="223" t="str">
        <f t="shared" ca="1" si="221"/>
        <v>1.00488156202259-1.10871594944102i</v>
      </c>
      <c r="AY218" s="223" t="str">
        <f t="shared" ca="1" si="222"/>
        <v>-1.24416252177774+0.831322819151215i</v>
      </c>
      <c r="AZ218" s="223" t="str">
        <f t="shared" ca="1" si="223"/>
        <v>1.40887149833285-0.504102282699888i</v>
      </c>
      <c r="BA218" s="223" t="str">
        <f t="shared" ca="1" si="224"/>
        <v>-1.48913624845796+0.146667118899989i</v>
      </c>
      <c r="BB218" s="223" t="str">
        <f t="shared" ca="1" si="225"/>
        <v>1.48014590420551+0.219558904400463i</v>
      </c>
      <c r="BC218" s="223" t="str">
        <f t="shared" ca="1" si="226"/>
        <v>-1.3824393242766-0.572625117272665i</v>
      </c>
      <c r="BD218" s="223" t="str">
        <f t="shared" ca="1" si="227"/>
        <v>1.20187279618134+0.891369615836846i</v>
      </c>
      <c r="BE218" s="223" t="str">
        <f t="shared" ca="1" si="228"/>
        <v>-0.949269025043766-1.15668765374682i</v>
      </c>
      <c r="BF218" s="223" t="str">
        <f t="shared" ca="1" si="229"/>
        <v>0.639768447782553+1.35267673280048i</v>
      </c>
      <c r="BG218" s="223" t="str">
        <f t="shared" ca="1" si="230"/>
        <v>-0.291921753269881-1.46758975882421i</v>
      </c>
      <c r="BH218" s="223" t="str">
        <f t="shared" ca="1" si="231"/>
        <v>-0.0734219994643031+1.49453913305491i</v>
      </c>
      <c r="BI218" s="223" t="str">
        <f t="shared" ca="1" si="232"/>
        <v>0.434365021574692-1.43190957754681i</v>
      </c>
      <c r="BJ218" s="223" t="str">
        <f t="shared" ca="1" si="233"/>
        <v>-0.769273292979625+1.28345495088303i</v>
      </c>
      <c r="BK218" s="223" t="str">
        <f t="shared" ca="1" si="234"/>
        <v>1.05807325130151-1.05807325130074i</v>
      </c>
      <c r="BL218" s="223" t="str">
        <f t="shared" ca="1" si="235"/>
        <v>-1.28345495088357+0.769273292978728i</v>
      </c>
      <c r="BM218" s="223" t="str">
        <f t="shared" ca="1" si="236"/>
        <v>1.43190957754668-0.434365021575117i</v>
      </c>
      <c r="BN218" s="223" t="str">
        <f t="shared" ca="1" si="237"/>
        <v>-1.49453913305489+0.0734219994647462i</v>
      </c>
      <c r="BO218" s="223" t="str">
        <f t="shared" ca="1" si="238"/>
        <v>1.4675897588243+0.291921753269447i</v>
      </c>
      <c r="BP218" s="223" t="str">
        <f t="shared" ca="1" si="239"/>
        <v>-1.35267673280067-0.639768447782152i</v>
      </c>
      <c r="BQ218" s="223" t="str">
        <f t="shared" ca="1" si="240"/>
        <v>1.15668765374711+0.949269025043423i</v>
      </c>
      <c r="BR218" s="223" t="str">
        <f t="shared" ca="1" si="241"/>
        <v>-0.891369615837203-1.20187279618107i</v>
      </c>
      <c r="BS218" s="223" t="str">
        <f t="shared" ca="1" si="242"/>
        <v>0.572625117273056+1.38243932427644i</v>
      </c>
      <c r="BT218" s="223" t="str">
        <f t="shared" ca="1" si="243"/>
        <v>-0.219558904400924-1.48014590420544i</v>
      </c>
      <c r="BU218" s="223" t="str">
        <f t="shared" ca="1" si="244"/>
        <v>-0.146667118901007+1.48913624845786i</v>
      </c>
      <c r="BV218" s="223" t="str">
        <f t="shared" ca="1" si="245"/>
        <v>0.504102282700872-1.40887149833249i</v>
      </c>
      <c r="BW218" s="223" t="str">
        <f t="shared" ca="1" si="246"/>
        <v>-0.831322819152083+1.24416252177716i</v>
      </c>
      <c r="BX218" s="223" t="str">
        <f t="shared" ca="1" si="247"/>
        <v>1.10871594944072-1.00488156202292i</v>
      </c>
      <c r="BY218" s="223" t="str">
        <f t="shared" ca="1" si="248"/>
        <v>-1.31965542459463+0.705370520064337i</v>
      </c>
      <c r="BZ218" s="223" t="str">
        <f t="shared" ca="1" si="249"/>
        <v>1.45149806116824-0.363581337066039i</v>
      </c>
      <c r="CA218" s="223" t="str">
        <f t="shared" ca="1" si="250"/>
        <v>-1.49634154197425+2.81567899421939E-13i</v>
      </c>
      <c r="CB218" s="223" t="str">
        <f t="shared" ca="1" si="251"/>
        <v>1.45149806116837+0.363581337065493i</v>
      </c>
      <c r="CC218" s="223" t="str">
        <f t="shared" ca="1" si="252"/>
        <v>-1.31965542459492-0.705370520063803i</v>
      </c>
      <c r="CD218" s="223" t="str">
        <f t="shared" ca="1" si="253"/>
        <v>1.10871594944113+1.00488156202247i</v>
      </c>
      <c r="CE218" s="223" t="str">
        <f t="shared" ca="1" si="254"/>
        <v>-0.83132281915135-1.24416252177765i</v>
      </c>
      <c r="CF218" s="223" t="str">
        <f t="shared" ca="1" si="255"/>
        <v>0.50410228270004+1.40887149833279i</v>
      </c>
      <c r="CG218" s="223" t="str">
        <f t="shared" ca="1" si="256"/>
        <v>-0.146667118900129-1.48913624845795i</v>
      </c>
      <c r="CH218" s="223" t="str">
        <f t="shared" ca="1" si="257"/>
        <v>-0.219558904401796+1.48014590420531i</v>
      </c>
      <c r="CI218" s="223" t="str">
        <f t="shared" ca="1" si="258"/>
        <v>0.572625117272535-1.38243932427665i</v>
      </c>
      <c r="CJ218" s="223" t="str">
        <f t="shared" ca="1" si="259"/>
        <v>-0.891369615836751+1.20187279618141i</v>
      </c>
      <c r="CK218" s="223" t="str">
        <f t="shared" ca="1" si="260"/>
        <v>1.15668765374672-0.949269025043891i</v>
      </c>
      <c r="CL218" s="223" t="str">
        <f t="shared" ca="1" si="261"/>
        <v>-1.35267673280041+0.6397684477827i</v>
      </c>
      <c r="CM218" s="223" t="str">
        <f t="shared" ca="1" si="262"/>
        <v>1.46758975882418-0.291921753270041i</v>
      </c>
      <c r="CN218" s="223" t="str">
        <f t="shared" ca="1" si="263"/>
        <v>-1.49453913305492-0.0734219994641412i</v>
      </c>
      <c r="CO218" s="223" t="str">
        <f t="shared" ca="1" si="264"/>
        <v>1.43190957754686+0.434365021574538i</v>
      </c>
      <c r="CP218" s="223" t="str">
        <f t="shared" ca="1" si="265"/>
        <v>-1.28345495088311-0.769273292979485i</v>
      </c>
      <c r="CQ218" s="223" t="str">
        <f t="shared" ca="1" si="266"/>
        <v>1.05807325130086+1.0580732513014i</v>
      </c>
      <c r="CR218" s="223" t="str">
        <f t="shared" ca="1" si="267"/>
        <v>-0.769273292978832-1.2834549508835i</v>
      </c>
      <c r="CS218" s="223" t="str">
        <f t="shared" ca="1" si="268"/>
        <v>0.434365021573808+1.43190957754708i</v>
      </c>
      <c r="CT218" s="223" t="str">
        <f t="shared" ca="1" si="269"/>
        <v>-0.0734219994649081-1.49453913305488i</v>
      </c>
      <c r="CU218" s="223" t="str">
        <f t="shared" ca="1" si="270"/>
        <v>-0.291921753269287+1.46758975882433i</v>
      </c>
      <c r="CV218" s="223" t="str">
        <f t="shared" ca="1" si="271"/>
        <v>0.639768447782005-1.35267673280074i</v>
      </c>
      <c r="CW218" s="223" t="str">
        <f t="shared" ca="1" si="272"/>
        <v>-0.949269025043297+1.15668765374721i</v>
      </c>
      <c r="CX218" s="223" t="str">
        <f t="shared" ca="1" si="273"/>
        <v>1.20187279618098-0.891369615837333i</v>
      </c>
      <c r="CY218" s="223" t="str">
        <f t="shared" ca="1" si="274"/>
        <v>-1.38243932427638+0.572625117273206i</v>
      </c>
      <c r="CZ218" s="223" t="str">
        <f t="shared" ca="1" si="275"/>
        <v>1.48014590420542-0.219558904401084i</v>
      </c>
      <c r="DA218" s="223" t="str">
        <f t="shared" ca="1" si="276"/>
        <v>-1.48913624845787-0.146667118900889i</v>
      </c>
      <c r="DB218" s="223" t="str">
        <f t="shared" ca="1" si="277"/>
        <v>1.40887149833255+0.504102282700719i</v>
      </c>
      <c r="DC218" s="223" t="str">
        <f t="shared" ca="1" si="278"/>
        <v>-1.24416252177723-0.831322819151984i</v>
      </c>
      <c r="DD218" s="223" t="str">
        <f t="shared" ca="1" si="279"/>
        <v>1.00488156202194+1.10871594944162i</v>
      </c>
      <c r="DE218" s="223" t="str">
        <f t="shared" ca="1" si="280"/>
        <v>-0.705370520064481-1.31965542459456i</v>
      </c>
      <c r="DF218" s="223" t="str">
        <f t="shared" ca="1" si="281"/>
        <v>0.363581337066156+1.45149806116821i</v>
      </c>
      <c r="DG218" s="223" t="str">
        <f t="shared" ca="1" si="282"/>
        <v>-4.43616141390225E-13-1.49634154197425i</v>
      </c>
      <c r="DH218" s="223" t="str">
        <f t="shared" ca="1" si="283"/>
        <v>-0.363581337065294+1.45149806116842i</v>
      </c>
      <c r="DI218" s="223" t="str">
        <f t="shared" ca="1" si="284"/>
        <v>0.705370520063698-1.31965542459497i</v>
      </c>
      <c r="DJ218" s="223" t="str">
        <f t="shared" ca="1" si="285"/>
        <v>-1.00488156202235+1.10871594944124i</v>
      </c>
      <c r="DK218" s="223" t="str">
        <f t="shared" ca="1" si="286"/>
        <v>1.24416252177759-0.831322819151449i</v>
      </c>
      <c r="DL218" s="223" t="str">
        <f t="shared" ca="1" si="287"/>
        <v>-1.40887149833274+0.504102282700193i</v>
      </c>
      <c r="DM218" s="223" t="str">
        <f t="shared" ca="1" si="288"/>
        <v>1.48913624845794-0.146667118900248i</v>
      </c>
      <c r="DN218" s="223" t="str">
        <f t="shared" ca="1" si="289"/>
        <v>-1.48014590420534-0.219558904401636i</v>
      </c>
      <c r="DO218" s="223" t="str">
        <f t="shared" ca="1" si="290"/>
        <v>1.38243932427613+0.5726251172738i</v>
      </c>
      <c r="DP218" s="223" t="str">
        <f t="shared" ca="1" si="291"/>
        <v>-1.20187279618153-0.891369615836586i</v>
      </c>
      <c r="DQ218" s="223" t="str">
        <f t="shared" ca="1" si="292"/>
        <v>0.949269025043983+1.15668765374665i</v>
      </c>
      <c r="DR218" s="223" t="str">
        <f t="shared" ca="1" si="293"/>
        <v>-0.639768447782846-1.35267673280034i</v>
      </c>
      <c r="DS218" s="223" t="str">
        <f t="shared" ca="1" si="294"/>
        <v>0.291921753270158+1.46758975882416i</v>
      </c>
      <c r="DT218" s="223" t="str">
        <f t="shared" ca="1" si="295"/>
        <v>0.0734219994639795-1.49453913305493i</v>
      </c>
      <c r="DU218" s="223" t="str">
        <f t="shared" ca="1" si="296"/>
        <v>-0.434365021574423+1.43190957754689i</v>
      </c>
      <c r="DV218" s="223" t="str">
        <f t="shared" ca="1" si="297"/>
        <v>0.769273292979348-1.2834549508832i</v>
      </c>
      <c r="DW218" s="223" t="str">
        <f t="shared" ca="1" si="298"/>
        <v>-1.05807325130131+1.05807325130094i</v>
      </c>
      <c r="DX218" s="223" t="str">
        <f t="shared" ca="1" si="299"/>
        <v>1.28345495088342-0.769273292978971i</v>
      </c>
      <c r="DY218" s="223" t="str">
        <f t="shared" ca="1" si="300"/>
        <v>-1.43190957754702+0.434365021574002i</v>
      </c>
      <c r="DZ218" s="223" t="str">
        <f t="shared" ca="1" si="301"/>
        <v>1.49453913305495-0.0734219994635407i</v>
      </c>
      <c r="EA218" s="223" t="str">
        <f t="shared" ca="1" si="302"/>
        <v>-1.46758975882435-0.29192175326917i</v>
      </c>
      <c r="EB218" s="223" t="str">
        <f t="shared" ca="1" si="303"/>
        <v>1.35267673280081+0.639768447781859i</v>
      </c>
      <c r="EC218" s="223" t="str">
        <f t="shared" ca="1" si="304"/>
        <v>-1.15668765374728-0.949269025043205i</v>
      </c>
      <c r="ED218" s="223" t="str">
        <f t="shared" ca="1" si="305"/>
        <v>0.891369615837463+1.20187279618088i</v>
      </c>
      <c r="EE218" s="223" t="str">
        <f t="shared" ca="1" si="306"/>
        <v>-0.572625117273316-1.38243932427633i</v>
      </c>
      <c r="EF218" s="223" t="str">
        <f t="shared" ca="1" si="307"/>
        <v>0.219558904401202+1.4801459042054i</v>
      </c>
      <c r="EG218" s="223" t="str">
        <f t="shared" ca="1" si="308"/>
        <v>0.14666711890077-1.48913624845788i</v>
      </c>
      <c r="EH218" s="223" t="str">
        <f t="shared" ca="1" si="309"/>
        <v>-0.504102282700606+1.40887149833259i</v>
      </c>
      <c r="EI218" s="223" t="str">
        <f t="shared" ca="1" si="310"/>
        <v>0.831322819151814-1.24416252177734i</v>
      </c>
      <c r="EJ218" s="223" t="str">
        <f t="shared" ca="1" si="311"/>
        <v>-1.10871594944153+1.00488156202203i</v>
      </c>
      <c r="EK218" s="223" t="str">
        <f t="shared" ca="1" si="312"/>
        <v>1.31965542459518-0.705370520063311i</v>
      </c>
      <c r="EL218" s="223" t="str">
        <f t="shared" ca="1" si="313"/>
        <v>-1.45149806116853+0.363581337064869i</v>
      </c>
      <c r="EM218" s="223" t="str">
        <f t="shared" ca="1" si="314"/>
        <v>1.49634154197425-5.63135798843877E-13i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-0.0151598032031668-0.035780488008636i</v>
      </c>
      <c r="G219" s="229" t="str">
        <f t="shared" si="321"/>
        <v>-0.0215880990320036+1.36329638428228i</v>
      </c>
      <c r="H219" s="229" t="str">
        <f t="shared" si="322"/>
        <v>0.00205380101977573-0.0071921627449364i</v>
      </c>
      <c r="I219" s="229" t="str">
        <f t="shared" si="317"/>
        <v>-0.00200074142676293+0.00760544542418429i</v>
      </c>
      <c r="J219" s="255" t="str">
        <f ca="1">IMPRODUCT(1/N_FFT2,ED100)</f>
        <v>0.00689886069479781+0.000179938579276373i</v>
      </c>
      <c r="K219" s="254" t="str">
        <f t="shared" ca="1" si="318"/>
        <v>-0.0000151713494339402+0.0000521088979335038i</v>
      </c>
      <c r="N219" s="246">
        <f t="shared" ca="1" si="185"/>
        <v>8.4963637430282883</v>
      </c>
      <c r="O219" s="223">
        <f t="shared" ca="1" si="186"/>
        <v>1.4963637430282877</v>
      </c>
      <c r="P219" s="223" t="str">
        <f t="shared" ca="1" si="187"/>
        <v>-1.46000529138512-0.327855151823274i</v>
      </c>
      <c r="Q219" s="223" t="str">
        <f t="shared" ca="1" si="188"/>
        <v>1.35269680231569+0.639777939956148i</v>
      </c>
      <c r="R219" s="223" t="str">
        <f t="shared" ca="1" si="189"/>
        <v>-1.17965301124633-0.920610245710477i</v>
      </c>
      <c r="S219" s="223" t="str">
        <f t="shared" ca="1" si="190"/>
        <v>0.949283109243071+1.1567048153939i</v>
      </c>
      <c r="T219" s="223" t="str">
        <f t="shared" ca="1" si="191"/>
        <v>-0.672782092149886-1.33658845870075i</v>
      </c>
      <c r="U219" s="223" t="str">
        <f t="shared" ca="1" si="192"/>
        <v>0.363586731481784+1.4515195968846i</v>
      </c>
      <c r="V219" s="223" t="str">
        <f t="shared" ca="1" si="193"/>
        <v>-0.0367226045710204-1.49591306624521i</v>
      </c>
      <c r="W219" s="223" t="str">
        <f t="shared" ca="1" si="194"/>
        <v>-0.291926084480629+1.46761153329123i</v>
      </c>
      <c r="X219" s="223" t="str">
        <f t="shared" ca="1" si="195"/>
        <v>0.606388409454273-1.36799033195748i</v>
      </c>
      <c r="Y219" s="223" t="str">
        <f t="shared" ca="1" si="196"/>
        <v>-0.891382840989657+1.20189062823488i</v>
      </c>
      <c r="Z219" s="223" t="str">
        <f t="shared" ca="1" si="197"/>
        <v>1.13305986381254-0.977384160126776i</v>
      </c>
      <c r="AA219" s="223" t="str">
        <f t="shared" ca="1" si="198"/>
        <v>-1.31967500417657+0.705380985568229i</v>
      </c>
      <c r="AB219" s="223" t="str">
        <f t="shared" ca="1" si="199"/>
        <v>1.44215956125474-0.399099300088543i</v>
      </c>
      <c r="AC219" s="223" t="str">
        <f t="shared" ca="1" si="200"/>
        <v>-1.49456130736681+0.0734230888183426i</v>
      </c>
      <c r="AD219" s="223" t="str">
        <f t="shared" ca="1" si="201"/>
        <v>1.4743337408872+0.255821171780569i</v>
      </c>
      <c r="AE219" s="223" t="str">
        <f t="shared" ca="1" si="202"/>
        <v>-1.38245983537583-0.572633613248704i</v>
      </c>
      <c r="AF219" s="223" t="str">
        <f t="shared" ca="1" si="203"/>
        <v>1.22340427125055+0.861618500576402i</v>
      </c>
      <c r="AG219" s="223" t="str">
        <f t="shared" ca="1" si="204"/>
        <v>-1.00489647133906-1.10873239933716i</v>
      </c>
      <c r="AH219" s="223" t="str">
        <f t="shared" ca="1" si="205"/>
        <v>0.737554983856893+1.30196662677562i</v>
      </c>
      <c r="AI219" s="223" t="str">
        <f t="shared" ca="1" si="206"/>
        <v>-0.434371466200218-1.431930822631i</v>
      </c>
      <c r="AJ219" s="223" t="str">
        <f t="shared" ca="1" si="207"/>
        <v>0.110079345742267+1.49230928064211i</v>
      </c>
      <c r="AK219" s="223" t="str">
        <f t="shared" ca="1" si="208"/>
        <v>0.219562161972397-1.48016786496655i</v>
      </c>
      <c r="AL219" s="223" t="str">
        <f t="shared" ca="1" si="209"/>
        <v>-0.538533883966798+1.39609659668279i</v>
      </c>
      <c r="AM219" s="223" t="str">
        <f t="shared" ca="1" si="210"/>
        <v>0.831335153396265-1.24418098127935i</v>
      </c>
      <c r="AN219" s="223" t="str">
        <f t="shared" ca="1" si="211"/>
        <v>-1.0837370759226+1.03180347049249i</v>
      </c>
      <c r="AO219" s="223" t="str">
        <f t="shared" ca="1" si="212"/>
        <v>1.28347399336245-0.769284706602097i</v>
      </c>
      <c r="AP219" s="223" t="str">
        <f t="shared" ca="1" si="213"/>
        <v>-1.42083954242306+0.46938198318284i</v>
      </c>
      <c r="AQ219" s="223" t="str">
        <f t="shared" ca="1" si="214"/>
        <v>1.48915834260779-0.14666929498447i</v>
      </c>
      <c r="AR219" s="223" t="str">
        <f t="shared" ca="1" si="215"/>
        <v>1.48915834260779-0.14666929498447i</v>
      </c>
      <c r="AS219" s="223" t="str">
        <f t="shared" ca="1" si="216"/>
        <v>1.40889240160332+0.504109762010269i</v>
      </c>
      <c r="AT219" s="223" t="str">
        <f t="shared" ca="1" si="217"/>
        <v>-1.26420824320785-0.800551041005467i</v>
      </c>
      <c r="AU219" s="223" t="str">
        <f t="shared" ca="1" si="218"/>
        <v>1.05808894981693+1.05808894981704i</v>
      </c>
      <c r="AV219" s="223" t="str">
        <f t="shared" ca="1" si="219"/>
        <v>-0.800551041005465-1.26420824320786i</v>
      </c>
      <c r="AW219" s="223" t="str">
        <f t="shared" ca="1" si="220"/>
        <v>0.504109762010266+1.40889240160332i</v>
      </c>
      <c r="AX219" s="223" t="str">
        <f t="shared" ca="1" si="221"/>
        <v>-0.183170896127514-1.48511039127112i</v>
      </c>
      <c r="AY219" s="223" t="str">
        <f t="shared" ca="1" si="222"/>
        <v>-0.146669294985045+1.48915834260774i</v>
      </c>
      <c r="AZ219" s="223" t="str">
        <f t="shared" ca="1" si="223"/>
        <v>0.469381983182418-1.4208395424232i</v>
      </c>
      <c r="BA219" s="223" t="str">
        <f t="shared" ca="1" si="224"/>
        <v>-0.769284706601973+1.28347399336252i</v>
      </c>
      <c r="BB219" s="223" t="str">
        <f t="shared" ca="1" si="225"/>
        <v>1.03180347049271-1.08373707592239i</v>
      </c>
      <c r="BC219" s="223" t="str">
        <f t="shared" ca="1" si="226"/>
        <v>-1.24418098127968+0.831335153395766i</v>
      </c>
      <c r="BD219" s="223" t="str">
        <f t="shared" ca="1" si="227"/>
        <v>1.39609659668263-0.538533883967211i</v>
      </c>
      <c r="BE219" s="223" t="str">
        <f t="shared" ca="1" si="228"/>
        <v>-1.48016786496655+0.219562161972394i</v>
      </c>
      <c r="BF219" s="223" t="str">
        <f t="shared" ca="1" si="229"/>
        <v>1.49230928064209+0.110079345742578i</v>
      </c>
      <c r="BG219" s="223" t="str">
        <f t="shared" ca="1" si="230"/>
        <v>-1.43193082263079-0.434371466200923i</v>
      </c>
      <c r="BH219" s="223" t="str">
        <f t="shared" ca="1" si="231"/>
        <v>1.30196662677583+0.737554983856516i</v>
      </c>
      <c r="BI219" s="223" t="str">
        <f t="shared" ca="1" si="232"/>
        <v>-1.10873239933717-1.00489647133905i</v>
      </c>
      <c r="BJ219" s="223" t="str">
        <f t="shared" ca="1" si="233"/>
        <v>0.861618500576017+1.22340427125083i</v>
      </c>
      <c r="BK219" s="223" t="str">
        <f t="shared" ca="1" si="234"/>
        <v>-0.57263361324939-1.38245983537554i</v>
      </c>
      <c r="BL219" s="223" t="str">
        <f t="shared" ca="1" si="235"/>
        <v>0.25582117178088+1.47433374088715i</v>
      </c>
      <c r="BM219" s="223" t="str">
        <f t="shared" ca="1" si="236"/>
        <v>0.0734230888183456-1.49456130736681i</v>
      </c>
      <c r="BN219" s="223" t="str">
        <f t="shared" ca="1" si="237"/>
        <v>-0.399099300088965+1.44215956125462i</v>
      </c>
      <c r="BO219" s="223" t="str">
        <f t="shared" ca="1" si="238"/>
        <v>0.705380985567716-1.31967500417684i</v>
      </c>
      <c r="BP219" s="223" t="str">
        <f t="shared" ca="1" si="239"/>
        <v>-0.977384160126546+1.13305986381275i</v>
      </c>
      <c r="BQ219" s="223" t="str">
        <f t="shared" ca="1" si="240"/>
        <v>1.20189062823498-0.891382840989522i</v>
      </c>
      <c r="BR219" s="223" t="str">
        <f t="shared" ca="1" si="241"/>
        <v>-1.36799033195772+0.60638840945373i</v>
      </c>
      <c r="BS219" s="223" t="str">
        <f t="shared" ca="1" si="242"/>
        <v>1.46761153329111-0.291926084481232i</v>
      </c>
      <c r="BT219" s="223" t="str">
        <f t="shared" ca="1" si="243"/>
        <v>-1.49591306624521-0.0367226045708745i</v>
      </c>
      <c r="BU219" s="223" t="str">
        <f t="shared" ca="1" si="244"/>
        <v>1.45151959688456+0.363586731481916i</v>
      </c>
      <c r="BV219" s="223" t="str">
        <f t="shared" ca="1" si="245"/>
        <v>-1.33658845870048-0.672782092150427i</v>
      </c>
      <c r="BW219" s="223" t="str">
        <f t="shared" ca="1" si="246"/>
        <v>1.15670481539419+0.949283109242719i</v>
      </c>
      <c r="BX219" s="223" t="str">
        <f t="shared" ca="1" si="247"/>
        <v>-0.920610245710558-1.17965301124626i</v>
      </c>
      <c r="BY219" s="223" t="str">
        <f t="shared" ca="1" si="248"/>
        <v>0.639777939955908+1.3526968023158i</v>
      </c>
      <c r="BZ219" s="223" t="str">
        <f t="shared" ca="1" si="249"/>
        <v>-0.327855151822656-1.46000529138526i</v>
      </c>
      <c r="CA219" s="223" t="str">
        <f t="shared" ca="1" si="250"/>
        <v>4.43623047746039E-13+1.49636374302829i</v>
      </c>
      <c r="CB219" s="223" t="str">
        <f t="shared" ca="1" si="251"/>
        <v>0.327855151823202-1.46000529138514i</v>
      </c>
      <c r="CC219" s="223" t="str">
        <f t="shared" ca="1" si="252"/>
        <v>-0.639777939956453+1.35269680231555i</v>
      </c>
      <c r="CD219" s="223" t="str">
        <f t="shared" ca="1" si="253"/>
        <v>0.920610245711032-1.17965301124589i</v>
      </c>
      <c r="CE219" s="223" t="str">
        <f t="shared" ca="1" si="254"/>
        <v>-1.15670481539363+0.949283109243404i</v>
      </c>
      <c r="CF219" s="223" t="str">
        <f t="shared" ca="1" si="255"/>
        <v>1.33658845870075-0.67278209214989i</v>
      </c>
      <c r="CG219" s="223" t="str">
        <f t="shared" ca="1" si="256"/>
        <v>-1.45151959688471+0.363586731481332i</v>
      </c>
      <c r="CH219" s="223" t="str">
        <f t="shared" ca="1" si="257"/>
        <v>1.49591306624519-0.0367226045717615i</v>
      </c>
      <c r="CI219" s="223" t="str">
        <f t="shared" ca="1" si="258"/>
        <v>-1.46761153329129-0.29192608448032i</v>
      </c>
      <c r="CJ219" s="223" t="str">
        <f t="shared" ca="1" si="259"/>
        <v>1.36799033195748+0.60638840945428i</v>
      </c>
      <c r="CK219" s="223" t="str">
        <f t="shared" ca="1" si="260"/>
        <v>-1.20189062823462-0.891382840990005i</v>
      </c>
      <c r="CL219" s="223" t="str">
        <f t="shared" ca="1" si="261"/>
        <v>0.977384160127217+1.13305986381216i</v>
      </c>
      <c r="CM219" s="223" t="str">
        <f t="shared" ca="1" si="262"/>
        <v>-0.705380985568498-1.31967500417642i</v>
      </c>
      <c r="CN219" s="223" t="str">
        <f t="shared" ca="1" si="263"/>
        <v>0.399099300088386+1.44215956125478i</v>
      </c>
      <c r="CO219" s="223" t="str">
        <f t="shared" ca="1" si="264"/>
        <v>-0.0734230888177449-1.49456130736684i</v>
      </c>
      <c r="CP219" s="223" t="str">
        <f t="shared" ca="1" si="265"/>
        <v>-0.255821171779965+1.4743337408873i</v>
      </c>
      <c r="CQ219" s="223" t="str">
        <f t="shared" ca="1" si="266"/>
        <v>0.57263361324857-1.38245983537588i</v>
      </c>
      <c r="CR219" s="223" t="str">
        <f t="shared" ca="1" si="267"/>
        <v>-0.861618500576509+1.22340427125048i</v>
      </c>
      <c r="CS219" s="223" t="str">
        <f t="shared" ca="1" si="268"/>
        <v>1.10873239933757-1.0048964713386i</v>
      </c>
      <c r="CT219" s="223" t="str">
        <f t="shared" ca="1" si="269"/>
        <v>-1.3019666267754+0.737554983857288i</v>
      </c>
      <c r="CU219" s="223" t="str">
        <f t="shared" ca="1" si="270"/>
        <v>1.43193082263096-0.434371466200347i</v>
      </c>
      <c r="CV219" s="223" t="str">
        <f t="shared" ca="1" si="271"/>
        <v>-1.49230928064213+0.110079345741978i</v>
      </c>
      <c r="CW219" s="223" t="str">
        <f t="shared" ca="1" si="272"/>
        <v>1.48016786496646+0.219562161973009i</v>
      </c>
      <c r="CX219" s="223" t="str">
        <f t="shared" ca="1" si="273"/>
        <v>-1.39609659668295-0.538533883966384i</v>
      </c>
      <c r="CY219" s="223" t="str">
        <f t="shared" ca="1" si="274"/>
        <v>1.24418098127933+0.831335153396284i</v>
      </c>
      <c r="CZ219" s="223" t="str">
        <f t="shared" ca="1" si="275"/>
        <v>-1.03180347049231-1.08373707592278i</v>
      </c>
      <c r="DA219" s="223" t="str">
        <f t="shared" ca="1" si="276"/>
        <v>0.769284706601475+1.28347399336282i</v>
      </c>
      <c r="DB219" s="223" t="str">
        <f t="shared" ca="1" si="277"/>
        <v>-0.469381983183301-1.42083954242291i</v>
      </c>
      <c r="DC219" s="223" t="str">
        <f t="shared" ca="1" si="278"/>
        <v>0.146669294984467+1.48915834260779i</v>
      </c>
      <c r="DD219" s="223" t="str">
        <f t="shared" ca="1" si="279"/>
        <v>0.183170896128132-1.48511039127105i</v>
      </c>
      <c r="DE219" s="223" t="str">
        <f t="shared" ca="1" si="280"/>
        <v>-0.504109762009571+1.40889240160357i</v>
      </c>
      <c r="DF219" s="223" t="str">
        <f t="shared" ca="1" si="281"/>
        <v>0.800551041005236-1.264208243208i</v>
      </c>
      <c r="DG219" s="223" t="str">
        <f t="shared" ca="1" si="282"/>
        <v>-1.05808894981701+1.05808894981696i</v>
      </c>
      <c r="DH219" s="223" t="str">
        <f t="shared" ca="1" si="283"/>
        <v>1.26420824320809-0.800551041005103i</v>
      </c>
      <c r="DI219" s="223" t="str">
        <f t="shared" ca="1" si="284"/>
        <v>-1.40889240160311+0.504109762010865i</v>
      </c>
      <c r="DJ219" s="223" t="str">
        <f t="shared" ca="1" si="285"/>
        <v>1.48511039127107-0.183170896127975i</v>
      </c>
      <c r="DK219" s="223" t="str">
        <f t="shared" ca="1" si="286"/>
        <v>-1.48915834260778-0.146669294984624i</v>
      </c>
      <c r="DL219" s="223" t="str">
        <f t="shared" ca="1" si="287"/>
        <v>1.42083954242286+0.469381983183451i</v>
      </c>
      <c r="DM219" s="223" t="str">
        <f t="shared" ca="1" si="288"/>
        <v>-1.28347399336274-0.769284706601611i</v>
      </c>
      <c r="DN219" s="223" t="str">
        <f t="shared" ca="1" si="289"/>
        <v>1.08373707592273+1.03180347049236i</v>
      </c>
      <c r="DO219" s="223" t="str">
        <f t="shared" ca="1" si="290"/>
        <v>-0.831335153396154-1.24418098127942i</v>
      </c>
      <c r="DP219" s="223" t="str">
        <f t="shared" ca="1" si="291"/>
        <v>0.538533883966237+1.396096596683i</v>
      </c>
      <c r="DQ219" s="223" t="str">
        <f t="shared" ca="1" si="292"/>
        <v>-0.219562161972854-1.48016786496648i</v>
      </c>
      <c r="DR219" s="223" t="str">
        <f t="shared" ca="1" si="293"/>
        <v>-0.110079345742135+1.49230928064212i</v>
      </c>
      <c r="DS219" s="223" t="str">
        <f t="shared" ca="1" si="294"/>
        <v>0.434371466200539-1.4319308226309i</v>
      </c>
      <c r="DT219" s="223" t="str">
        <f t="shared" ca="1" si="295"/>
        <v>-0.737554983857388+1.30196662677534i</v>
      </c>
      <c r="DU219" s="223" t="str">
        <f t="shared" ca="1" si="296"/>
        <v>1.00489647133869-1.10873239933749i</v>
      </c>
      <c r="DV219" s="223" t="str">
        <f t="shared" ca="1" si="297"/>
        <v>-1.22340427125055+0.861618500576415i</v>
      </c>
      <c r="DW219" s="223" t="str">
        <f t="shared" ca="1" si="298"/>
        <v>1.38245983537594-0.572633613248424i</v>
      </c>
      <c r="DX219" s="223" t="str">
        <f t="shared" ca="1" si="299"/>
        <v>-1.47433374088733+0.255821171779809i</v>
      </c>
      <c r="DY219" s="223" t="str">
        <f t="shared" ca="1" si="300"/>
        <v>1.49456130736684+0.0734230888179025i</v>
      </c>
      <c r="DZ219" s="223" t="str">
        <f t="shared" ca="1" si="301"/>
        <v>-1.44215956125473-0.399099300088579i</v>
      </c>
      <c r="EA219" s="223" t="str">
        <f t="shared" ca="1" si="302"/>
        <v>1.31967500417637+0.7053809855686i</v>
      </c>
      <c r="EB219" s="223" t="str">
        <f t="shared" ca="1" si="303"/>
        <v>-1.13305986381306-0.977384160126177i</v>
      </c>
      <c r="EC219" s="223" t="str">
        <f t="shared" ca="1" si="304"/>
        <v>0.891382840989912+1.20189062823469i</v>
      </c>
      <c r="ED219" s="223" t="str">
        <f t="shared" ca="1" si="305"/>
        <v>-0.606388409454135-1.36799033195754i</v>
      </c>
      <c r="EE219" s="223" t="str">
        <f t="shared" ca="1" si="306"/>
        <v>0.291926084480165+1.46761153329132i</v>
      </c>
      <c r="EF219" s="223" t="str">
        <f t="shared" ca="1" si="307"/>
        <v>0.0367226045704311-1.49591306624522i</v>
      </c>
      <c r="EG219" s="223" t="str">
        <f t="shared" ca="1" si="308"/>
        <v>-0.363586731481527+1.45151959688466i</v>
      </c>
      <c r="EH219" s="223" t="str">
        <f t="shared" ca="1" si="309"/>
        <v>0.672782092149993-1.3365884587007i</v>
      </c>
      <c r="EI219" s="223" t="str">
        <f t="shared" ca="1" si="310"/>
        <v>-0.949283109243527+1.15670481539352i</v>
      </c>
      <c r="EJ219" s="223" t="str">
        <f t="shared" ca="1" si="311"/>
        <v>1.17965301124596-0.920610245710941i</v>
      </c>
      <c r="EK219" s="223" t="str">
        <f t="shared" ca="1" si="312"/>
        <v>-1.35269680231561+0.639777939956309i</v>
      </c>
      <c r="EL219" s="223" t="str">
        <f t="shared" ca="1" si="313"/>
        <v>1.46000529138518-0.327855151823048i</v>
      </c>
      <c r="EM219" s="223" t="str">
        <f t="shared" ca="1" si="314"/>
        <v>-1.49636374302829-5.58747231730342E-13i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-0.0150633902298675-0.0353555534446724i</v>
      </c>
      <c r="G220" s="229" t="str">
        <f t="shared" si="321"/>
        <v>-0.0193940895316994+1.35000793882083i</v>
      </c>
      <c r="H220" s="229" t="str">
        <f t="shared" si="322"/>
        <v>0.00205279305525915-0.00713215514217914i</v>
      </c>
      <c r="I220" s="229" t="str">
        <f t="shared" si="317"/>
        <v>-0.00200085059336163+0.00753323608821768i</v>
      </c>
      <c r="J220" s="255" t="str">
        <f ca="1">IMPRODUCT(1/N_FFT2,EE100)</f>
        <v>0.00620405406261375-2.71314942173507E-07i</v>
      </c>
      <c r="K220" s="254" t="str">
        <f t="shared" ca="1" si="318"/>
        <v>-0.0000124113413729147+0.0000467371468183984i</v>
      </c>
      <c r="N220" s="246">
        <f t="shared" ca="1" si="185"/>
        <v>8.49638341346534</v>
      </c>
      <c r="O220" s="223">
        <f t="shared" ca="1" si="186"/>
        <v>1.4963834134653395</v>
      </c>
      <c r="P220" s="223" t="str">
        <f t="shared" ca="1" si="187"/>
        <v>-1.46763082576635-0.291929921992547i</v>
      </c>
      <c r="Q220" s="223" t="str">
        <f t="shared" ca="1" si="188"/>
        <v>1.38247800849+0.572641140799109i</v>
      </c>
      <c r="R220" s="223" t="str">
        <f t="shared" ca="1" si="189"/>
        <v>-1.24419733664998-0.831346081705611i</v>
      </c>
      <c r="S220" s="223" t="str">
        <f t="shared" ca="1" si="190"/>
        <v>1.05810285891639+1.05810285891644i</v>
      </c>
      <c r="T220" s="223" t="str">
        <f t="shared" ca="1" si="191"/>
        <v>-0.83134608170566-1.24419733664995i</v>
      </c>
      <c r="U220" s="223" t="str">
        <f t="shared" ca="1" si="192"/>
        <v>0.572641140799125+1.38247800848999i</v>
      </c>
      <c r="V220" s="223" t="str">
        <f t="shared" ca="1" si="193"/>
        <v>-0.29192992199252-1.46763082576635i</v>
      </c>
      <c r="W220" s="223" t="str">
        <f t="shared" ca="1" si="194"/>
        <v>-7.31439634638231E-14+1.49638341346534i</v>
      </c>
      <c r="X220" s="223" t="str">
        <f t="shared" ca="1" si="195"/>
        <v>0.291929921992517-1.46763082576635i</v>
      </c>
      <c r="Y220" s="223" t="str">
        <f t="shared" ca="1" si="196"/>
        <v>-0.572641140799122+1.38247800848999i</v>
      </c>
      <c r="Z220" s="223" t="str">
        <f t="shared" ca="1" si="197"/>
        <v>0.831346081705657-1.24419733664995i</v>
      </c>
      <c r="AA220" s="223" t="str">
        <f t="shared" ca="1" si="198"/>
        <v>-1.05810285891639+1.05810285891644i</v>
      </c>
      <c r="AB220" s="223" t="str">
        <f t="shared" ca="1" si="199"/>
        <v>1.24419733664999-0.831346081705602i</v>
      </c>
      <c r="AC220" s="223" t="str">
        <f t="shared" ca="1" si="200"/>
        <v>-1.38247800849002+0.572641140799058i</v>
      </c>
      <c r="AD220" s="223" t="str">
        <f t="shared" ca="1" si="201"/>
        <v>1.46763082576634-0.291929921992595i</v>
      </c>
      <c r="AE220" s="223" t="str">
        <f t="shared" ca="1" si="202"/>
        <v>-1.49638341346534+2.56628408131157E-15i</v>
      </c>
      <c r="AF220" s="223" t="str">
        <f t="shared" ca="1" si="203"/>
        <v>1.46763082576634+0.291929921992589i</v>
      </c>
      <c r="AG220" s="223" t="str">
        <f t="shared" ca="1" si="204"/>
        <v>-1.38247800849002-0.572641140799052i</v>
      </c>
      <c r="AH220" s="223" t="str">
        <f t="shared" ca="1" si="205"/>
        <v>1.24419733664999+0.831346081705599i</v>
      </c>
      <c r="AI220" s="223" t="str">
        <f t="shared" ca="1" si="206"/>
        <v>-1.05810285891639-1.05810285891644i</v>
      </c>
      <c r="AJ220" s="223" t="str">
        <f t="shared" ca="1" si="207"/>
        <v>0.83134608170566+1.24419733664995i</v>
      </c>
      <c r="AK220" s="223" t="str">
        <f t="shared" ca="1" si="208"/>
        <v>-0.572641140799133-1.38247800848999i</v>
      </c>
      <c r="AL220" s="223" t="str">
        <f t="shared" ca="1" si="209"/>
        <v>0.291929921992528+1.46763082576635i</v>
      </c>
      <c r="AM220" s="223" t="str">
        <f t="shared" ca="1" si="210"/>
        <v>6.52614575607632E-14-1.49638341346534i</v>
      </c>
      <c r="AN220" s="223" t="str">
        <f t="shared" ca="1" si="211"/>
        <v>-0.29192992199251+1.46763082576635i</v>
      </c>
      <c r="AO220" s="223" t="str">
        <f t="shared" ca="1" si="212"/>
        <v>0.572641140799115-1.38247800849i</v>
      </c>
      <c r="AP220" s="223" t="str">
        <f t="shared" ca="1" si="213"/>
        <v>-0.831346081705654+1.24419733664995i</v>
      </c>
      <c r="AQ220" s="223" t="str">
        <f t="shared" ca="1" si="214"/>
        <v>1.05810285891638-1.05810285891645i</v>
      </c>
      <c r="AR220" s="223" t="str">
        <f t="shared" ca="1" si="215"/>
        <v>1.05810285891638-1.05810285891645i</v>
      </c>
      <c r="AS220" s="223" t="str">
        <f t="shared" ca="1" si="216"/>
        <v>1.38247800849002-0.572641140799059i</v>
      </c>
      <c r="AT220" s="223" t="str">
        <f t="shared" ca="1" si="217"/>
        <v>-1.46763082576634+0.291929921992597i</v>
      </c>
      <c r="AU220" s="223" t="str">
        <f t="shared" ca="1" si="218"/>
        <v>1.49638341346534-5.13256816262315E-15i</v>
      </c>
      <c r="AV220" s="223" t="str">
        <f t="shared" ca="1" si="219"/>
        <v>-1.46763082576634-0.291929921992588i</v>
      </c>
      <c r="AW220" s="223" t="str">
        <f t="shared" ca="1" si="220"/>
        <v>1.38247800849019+0.572641140798637i</v>
      </c>
      <c r="AX220" s="223" t="str">
        <f t="shared" ca="1" si="221"/>
        <v>-1.24419733664991-0.83134608170572i</v>
      </c>
      <c r="AY220" s="223" t="str">
        <f t="shared" ca="1" si="222"/>
        <v>1.05810285891692+1.05810285891591i</v>
      </c>
      <c r="AZ220" s="223" t="str">
        <f t="shared" ca="1" si="223"/>
        <v>-0.831346081705663-1.24419733664995i</v>
      </c>
      <c r="BA220" s="223" t="str">
        <f t="shared" ca="1" si="224"/>
        <v>0.572641140798575+1.38247800849022i</v>
      </c>
      <c r="BB220" s="223" t="str">
        <f t="shared" ca="1" si="225"/>
        <v>-0.291929921992812-1.46763082576629i</v>
      </c>
      <c r="BC220" s="223" t="str">
        <f t="shared" ca="1" si="226"/>
        <v>-3.71036039140865E-13+1.49638341346534i</v>
      </c>
      <c r="BD220" s="223" t="str">
        <f t="shared" ca="1" si="227"/>
        <v>0.291929921992081-1.46763082576644i</v>
      </c>
      <c r="BE220" s="223" t="str">
        <f t="shared" ca="1" si="228"/>
        <v>-0.57264114079926+1.38247800848994i</v>
      </c>
      <c r="BF220" s="223" t="str">
        <f t="shared" ca="1" si="229"/>
        <v>0.831346081705042-1.24419733665036i</v>
      </c>
      <c r="BG220" s="223" t="str">
        <f t="shared" ca="1" si="230"/>
        <v>-1.05810285891637+1.05810285891646i</v>
      </c>
      <c r="BH220" s="223" t="str">
        <f t="shared" ca="1" si="231"/>
        <v>1.24419733665031-0.83134608170512i</v>
      </c>
      <c r="BI220" s="223" t="str">
        <f t="shared" ca="1" si="232"/>
        <v>-1.3824780084899+0.572641140799347i</v>
      </c>
      <c r="BJ220" s="223" t="str">
        <f t="shared" ca="1" si="233"/>
        <v>1.46763082576642-0.291929921992172i</v>
      </c>
      <c r="BK220" s="223" t="str">
        <f t="shared" ca="1" si="234"/>
        <v>-1.49638341346534+4.64893928914306E-13i</v>
      </c>
      <c r="BL220" s="223" t="str">
        <f t="shared" ca="1" si="235"/>
        <v>1.46763082576631+0.291929921992721i</v>
      </c>
      <c r="BM220" s="223" t="str">
        <f t="shared" ca="1" si="236"/>
        <v>-1.38247800849026-0.572641140798488i</v>
      </c>
      <c r="BN220" s="223" t="str">
        <f t="shared" ca="1" si="237"/>
        <v>1.24419733665+0.831346081705585i</v>
      </c>
      <c r="BO220" s="223" t="str">
        <f t="shared" ca="1" si="238"/>
        <v>-1.05810285891598-1.05810285891685i</v>
      </c>
      <c r="BP220" s="223" t="str">
        <f t="shared" ca="1" si="239"/>
        <v>0.831346081705798+1.24419733664986i</v>
      </c>
      <c r="BQ220" s="223" t="str">
        <f t="shared" ca="1" si="240"/>
        <v>-0.572641140798724-1.38247800849016i</v>
      </c>
      <c r="BR220" s="223" t="str">
        <f t="shared" ca="1" si="241"/>
        <v>0.291929921992971+1.46763082576626i</v>
      </c>
      <c r="BS220" s="223" t="str">
        <f t="shared" ca="1" si="242"/>
        <v>2.08983100407098E-13-1.49638341346534i</v>
      </c>
      <c r="BT220" s="223" t="str">
        <f t="shared" ca="1" si="243"/>
        <v>-0.291929921991922+1.46763082576647i</v>
      </c>
      <c r="BU220" s="223" t="str">
        <f t="shared" ca="1" si="244"/>
        <v>0.57264114079911-1.38247800849i</v>
      </c>
      <c r="BV220" s="223" t="str">
        <f t="shared" ca="1" si="245"/>
        <v>-0.831346081706145+1.24419733664963i</v>
      </c>
      <c r="BW220" s="223" t="str">
        <f t="shared" ca="1" si="246"/>
        <v>1.05810285891627-1.05810285891655i</v>
      </c>
      <c r="BX220" s="223" t="str">
        <f t="shared" ca="1" si="247"/>
        <v>-1.24419733665023+0.831346081705237i</v>
      </c>
      <c r="BY220" s="223" t="str">
        <f t="shared" ca="1" si="248"/>
        <v>1.38247800848985-0.572641140799477i</v>
      </c>
      <c r="BZ220" s="223" t="str">
        <f t="shared" ca="1" si="249"/>
        <v>-1.46763082576639+0.291929921992311i</v>
      </c>
      <c r="CA220" s="223" t="str">
        <f t="shared" ca="1" si="250"/>
        <v>1.49638341346534-6.05681980361077E-13i</v>
      </c>
      <c r="CB220" s="223" t="str">
        <f t="shared" ca="1" si="251"/>
        <v>-1.46763082576634-0.291929921992582i</v>
      </c>
      <c r="CC220" s="223" t="str">
        <f t="shared" ca="1" si="252"/>
        <v>1.38247800848974+0.572641140799733i</v>
      </c>
      <c r="CD220" s="223" t="str">
        <f t="shared" ca="1" si="253"/>
        <v>-1.24419733665008-0.831346081705467i</v>
      </c>
      <c r="CE220" s="223" t="str">
        <f t="shared" ca="1" si="254"/>
        <v>1.05810285891608+1.05810285891675i</v>
      </c>
      <c r="CF220" s="223" t="str">
        <f t="shared" ca="1" si="255"/>
        <v>-0.831346081705914-1.24419733664978i</v>
      </c>
      <c r="CG220" s="223" t="str">
        <f t="shared" ca="1" si="256"/>
        <v>0.572641140798854+1.38247800849011i</v>
      </c>
      <c r="CH220" s="223" t="str">
        <f t="shared" ca="1" si="257"/>
        <v>-0.29192992199311-1.46763082576623i</v>
      </c>
      <c r="CI220" s="223" t="str">
        <f t="shared" ca="1" si="258"/>
        <v>-6.81950489603253E-14+1.49638341346534i</v>
      </c>
      <c r="CJ220" s="223" t="str">
        <f t="shared" ca="1" si="259"/>
        <v>0.291929921993243-1.46763082576621i</v>
      </c>
      <c r="CK220" s="223" t="str">
        <f t="shared" ca="1" si="260"/>
        <v>-0.57264114079898+1.38247800849005i</v>
      </c>
      <c r="CL220" s="223" t="str">
        <f t="shared" ca="1" si="261"/>
        <v>0.831346081706028-1.2441973366497i</v>
      </c>
      <c r="CM220" s="223" t="str">
        <f t="shared" ca="1" si="262"/>
        <v>-1.05810285891617+1.05810285891666i</v>
      </c>
      <c r="CN220" s="223" t="str">
        <f t="shared" ca="1" si="263"/>
        <v>1.24419733665015-0.831346081705355i</v>
      </c>
      <c r="CO220" s="223" t="str">
        <f t="shared" ca="1" si="264"/>
        <v>-1.38247800848979+0.572641140799607i</v>
      </c>
      <c r="CP220" s="223" t="str">
        <f t="shared" ca="1" si="265"/>
        <v>1.46763082576636-0.291929921992449i</v>
      </c>
      <c r="CQ220" s="223" t="str">
        <f t="shared" ca="1" si="266"/>
        <v>-1.49638341346534-7.42072078281728E-13i</v>
      </c>
      <c r="CR220" s="223" t="str">
        <f t="shared" ca="1" si="267"/>
        <v>1.46763082576637+0.291929921992444i</v>
      </c>
      <c r="CS220" s="223" t="str">
        <f t="shared" ca="1" si="268"/>
        <v>-1.3824780084898-0.572641140799603i</v>
      </c>
      <c r="CT220" s="223" t="str">
        <f t="shared" ca="1" si="269"/>
        <v>1.24419733665016+0.83134608170535i</v>
      </c>
      <c r="CU220" s="223" t="str">
        <f t="shared" ca="1" si="270"/>
        <v>-1.05810285891618-1.05810285891665i</v>
      </c>
      <c r="CV220" s="223" t="str">
        <f t="shared" ca="1" si="271"/>
        <v>0.831346081706031+1.2441973366497i</v>
      </c>
      <c r="CW220" s="223" t="str">
        <f t="shared" ca="1" si="272"/>
        <v>-0.572641140798985-1.38247800849005i</v>
      </c>
      <c r="CX220" s="223" t="str">
        <f t="shared" ca="1" si="273"/>
        <v>0.29192992199329+1.4676308257662i</v>
      </c>
      <c r="CY220" s="223" t="str">
        <f t="shared" ca="1" si="274"/>
        <v>-1.15122777060435E-13-1.49638341346534i</v>
      </c>
      <c r="CZ220" s="223" t="str">
        <f t="shared" ca="1" si="275"/>
        <v>-0.291929921993064+1.46763082576624i</v>
      </c>
      <c r="DA220" s="223" t="str">
        <f t="shared" ca="1" si="276"/>
        <v>0.57264114079885-1.38247800849011i</v>
      </c>
      <c r="DB220" s="223" t="str">
        <f t="shared" ca="1" si="277"/>
        <v>-0.831346081705911+1.24419733664978i</v>
      </c>
      <c r="DC220" s="223" t="str">
        <f t="shared" ca="1" si="278"/>
        <v>1.05810285891605-1.05810285891678i</v>
      </c>
      <c r="DD220" s="223" t="str">
        <f t="shared" ca="1" si="279"/>
        <v>-1.24419733665005+0.831346081705507i</v>
      </c>
      <c r="DE220" s="223" t="str">
        <f t="shared" ca="1" si="280"/>
        <v>1.38247800848974-0.572641140799737i</v>
      </c>
      <c r="DF220" s="223" t="str">
        <f t="shared" ca="1" si="281"/>
        <v>-1.46763082576634+0.291929921992586i</v>
      </c>
      <c r="DG220" s="223" t="str">
        <f t="shared" ca="1" si="282"/>
        <v>1.49638341346534+6.01284026834957E-13i</v>
      </c>
      <c r="DH220" s="223" t="str">
        <f t="shared" ca="1" si="283"/>
        <v>-1.4676308257664-0.291929921992265i</v>
      </c>
      <c r="DI220" s="223" t="str">
        <f t="shared" ca="1" si="284"/>
        <v>1.38247800848987+0.572641140799434i</v>
      </c>
      <c r="DJ220" s="223" t="str">
        <f t="shared" ca="1" si="285"/>
        <v>-1.24419733665023-0.831346081705234i</v>
      </c>
      <c r="DK220" s="223" t="str">
        <f t="shared" ca="1" si="286"/>
        <v>1.05810285891628+1.05810285891655i</v>
      </c>
      <c r="DL220" s="223" t="str">
        <f t="shared" ca="1" si="287"/>
        <v>-0.831346081706184-1.2441973366496i</v>
      </c>
      <c r="DM220" s="223" t="str">
        <f t="shared" ca="1" si="288"/>
        <v>0.572641140799154+1.38247800848998i</v>
      </c>
      <c r="DN220" s="223" t="str">
        <f t="shared" ca="1" si="289"/>
        <v>-0.291929921991967-1.46763082576646i</v>
      </c>
      <c r="DO220" s="223" t="str">
        <f t="shared" ca="1" si="290"/>
        <v>2.1338105393322E-13+1.49638341346534i</v>
      </c>
      <c r="DP220" s="223" t="str">
        <f t="shared" ca="1" si="291"/>
        <v>0.291929921992966-1.46763082576626i</v>
      </c>
      <c r="DQ220" s="223" t="str">
        <f t="shared" ca="1" si="292"/>
        <v>-0.572641140798681+1.38247800849018i</v>
      </c>
      <c r="DR220" s="223" t="str">
        <f t="shared" ca="1" si="293"/>
        <v>0.831346081705759-1.24419733664988i</v>
      </c>
      <c r="DS220" s="223" t="str">
        <f t="shared" ca="1" si="294"/>
        <v>-1.05810285891598+1.05810285891685i</v>
      </c>
      <c r="DT220" s="223" t="str">
        <f t="shared" ca="1" si="295"/>
        <v>1.24419733665-0.831346081705588i</v>
      </c>
      <c r="DU220" s="223" t="str">
        <f t="shared" ca="1" si="296"/>
        <v>-1.38247800849026+0.572641140798492i</v>
      </c>
      <c r="DV220" s="223" t="str">
        <f t="shared" ca="1" si="297"/>
        <v>1.4676308257663-0.291929921992766i</v>
      </c>
      <c r="DW220" s="223" t="str">
        <f t="shared" ca="1" si="298"/>
        <v>-1.49638341346534-4.17966200814196E-13i</v>
      </c>
      <c r="DX220" s="223" t="str">
        <f t="shared" ca="1" si="299"/>
        <v>1.46763082576642+0.291929921992169i</v>
      </c>
      <c r="DY220" s="223" t="str">
        <f t="shared" ca="1" si="300"/>
        <v>-1.3824780084899-0.572641140799342i</v>
      </c>
      <c r="DZ220" s="223" t="str">
        <f t="shared" ca="1" si="301"/>
        <v>1.24419733665034+0.831346081705081i</v>
      </c>
      <c r="EA220" s="223" t="str">
        <f t="shared" ca="1" si="302"/>
        <v>-1.05810285891641-1.05810285891642i</v>
      </c>
      <c r="EB220" s="223" t="str">
        <f t="shared" ca="1" si="303"/>
        <v>0.831346081705063+1.24419733665035i</v>
      </c>
      <c r="EC220" s="223" t="str">
        <f t="shared" ca="1" si="304"/>
        <v>-0.572641140799245-1.38247800848994i</v>
      </c>
      <c r="ED220" s="223" t="str">
        <f t="shared" ca="1" si="305"/>
        <v>0.291929921992064+1.46763082576644i</v>
      </c>
      <c r="EE220" s="223" t="str">
        <f t="shared" ca="1" si="306"/>
        <v>-3.9669887995398E-13-1.49638341346534i</v>
      </c>
      <c r="EF220" s="223" t="str">
        <f t="shared" ca="1" si="307"/>
        <v>-0.291929921992787+1.4676308257663i</v>
      </c>
      <c r="EG220" s="223" t="str">
        <f t="shared" ca="1" si="308"/>
        <v>0.57264114079859-1.38247800849021i</v>
      </c>
      <c r="EH220" s="223" t="str">
        <f t="shared" ca="1" si="309"/>
        <v>-0.831346081705676+1.24419733664994i</v>
      </c>
      <c r="EI220" s="223" t="str">
        <f t="shared" ca="1" si="310"/>
        <v>1.05810285891693-1.0581028589159i</v>
      </c>
      <c r="EJ220" s="223" t="str">
        <f t="shared" ca="1" si="311"/>
        <v>-1.24419733664989+0.831346081705741i</v>
      </c>
      <c r="EK220" s="223" t="str">
        <f t="shared" ca="1" si="312"/>
        <v>1.38247800849019-0.572641140798661i</v>
      </c>
      <c r="EL220" s="223" t="str">
        <f t="shared" ca="1" si="313"/>
        <v>-1.46763082576628+0.291929921992863i</v>
      </c>
      <c r="EM220" s="223" t="str">
        <f t="shared" ca="1" si="314"/>
        <v>1.49638341346534+3.19707923941411E-13i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-0.0149673170564989-0.0349382700466884i</v>
      </c>
      <c r="G221" s="229" t="str">
        <f t="shared" si="321"/>
        <v>-0.0172979834976884+1.33695747124989i</v>
      </c>
      <c r="H221" s="229" t="str">
        <f t="shared" si="322"/>
        <v>0.00205181130303487-0.00707313957487499i</v>
      </c>
      <c r="I221" s="229" t="str">
        <f t="shared" si="317"/>
        <v>-0.00200097777838582+0.00746248313855192i</v>
      </c>
      <c r="J221" s="255" t="str">
        <f ca="1">IMPRODUCT(1/N_FFT2,ED102)</f>
        <v>-0.00528301058521129-0.00249867791746594i</v>
      </c>
      <c r="K221" s="254" t="str">
        <f t="shared" ca="1" si="318"/>
        <v>0.0000292175286117465-0.0000344245784247379i</v>
      </c>
      <c r="N221" s="246">
        <f t="shared" ca="1" si="185"/>
        <v>8.4964006159658592</v>
      </c>
      <c r="O221" s="223">
        <f t="shared" ca="1" si="186"/>
        <v>1.4964006159658585</v>
      </c>
      <c r="P221" s="223" t="str">
        <f t="shared" ca="1" si="187"/>
        <v>-1.4743700709682-0.255827475647604i</v>
      </c>
      <c r="Q221" s="223" t="str">
        <f t="shared" ca="1" si="188"/>
        <v>1.40892711909887+0.504122184128769i</v>
      </c>
      <c r="R221" s="223" t="str">
        <f t="shared" ca="1" si="189"/>
        <v>-1.30199870943895-0.737573158461113i</v>
      </c>
      <c r="S221" s="223" t="str">
        <f t="shared" ca="1" si="190"/>
        <v>1.15673331856004+0.94930650118709i</v>
      </c>
      <c r="T221" s="223" t="str">
        <f t="shared" ca="1" si="191"/>
        <v>-0.977408244528194-1.13308778432711i</v>
      </c>
      <c r="U221" s="223" t="str">
        <f t="shared" ca="1" si="192"/>
        <v>0.769303663080462+1.28350562033595i</v>
      </c>
      <c r="V221" s="223" t="str">
        <f t="shared" ca="1" si="193"/>
        <v>-0.538547154353998-1.39613099886802i</v>
      </c>
      <c r="W221" s="223" t="str">
        <f t="shared" ca="1" si="194"/>
        <v>0.291933278033897+1.46764769772565i</v>
      </c>
      <c r="X221" s="223" t="str">
        <f t="shared" ca="1" si="195"/>
        <v>-0.0367235094782232-1.49594992807734i</v>
      </c>
      <c r="Y221" s="223" t="str">
        <f t="shared" ca="1" si="196"/>
        <v>-0.219567572355987+1.48020433881025i</v>
      </c>
      <c r="Z221" s="223" t="str">
        <f t="shared" ca="1" si="197"/>
        <v>0.46939354955017-1.42087455431635i</v>
      </c>
      <c r="AA221" s="223" t="str">
        <f t="shared" ca="1" si="198"/>
        <v>-0.705398367350745+1.31970752320425i</v>
      </c>
      <c r="AB221" s="223" t="str">
        <f t="shared" ca="1" si="199"/>
        <v>0.920632931106528-1.17968207989492i</v>
      </c>
      <c r="AC221" s="223" t="str">
        <f t="shared" ca="1" si="200"/>
        <v>-1.10875972038178+1.00492123369044i</v>
      </c>
      <c r="AD221" s="223" t="str">
        <f t="shared" ca="1" si="201"/>
        <v>1.26423939544063-0.800570767939295i</v>
      </c>
      <c r="AE221" s="223" t="str">
        <f t="shared" ca="1" si="202"/>
        <v>-1.38249390152815+0.57264772391102i</v>
      </c>
      <c r="AF221" s="223" t="str">
        <f t="shared" ca="1" si="203"/>
        <v>1.46004126838886-0.327863230729592i</v>
      </c>
      <c r="AG221" s="223" t="str">
        <f t="shared" ca="1" si="204"/>
        <v>-1.49459813588932+0.0734248980875172i</v>
      </c>
      <c r="AH221" s="223" t="str">
        <f t="shared" ca="1" si="205"/>
        <v>1.48514698690701+0.183175409768947i</v>
      </c>
      <c r="AI221" s="223" t="str">
        <f t="shared" ca="1" si="206"/>
        <v>-1.43196610783224-0.434382169849071i</v>
      </c>
      <c r="AJ221" s="223" t="str">
        <f t="shared" ca="1" si="207"/>
        <v>1.33662139450462+0.672798670640423i</v>
      </c>
      <c r="AK221" s="223" t="str">
        <f t="shared" ca="1" si="208"/>
        <v>-1.20192024485602-0.891404806172957i</v>
      </c>
      <c r="AL221" s="223" t="str">
        <f t="shared" ca="1" si="209"/>
        <v>1.03182889587794+1.08376378104009i</v>
      </c>
      <c r="AM221" s="223" t="str">
        <f t="shared" ca="1" si="210"/>
        <v>-0.83135563890278-1.24421164000645i</v>
      </c>
      <c r="AN221" s="223" t="str">
        <f t="shared" ca="1" si="211"/>
        <v>0.606403351891827+1.36802404155678i</v>
      </c>
      <c r="AO221" s="223" t="str">
        <f t="shared" ca="1" si="212"/>
        <v>-0.363595690874683-1.45155536478646i</v>
      </c>
      <c r="AP221" s="223" t="str">
        <f t="shared" ca="1" si="213"/>
        <v>0.110082058283742+1.49234605367087i</v>
      </c>
      <c r="AQ221" s="223" t="str">
        <f t="shared" ca="1" si="214"/>
        <v>0.146672909164426-1.48919503799208i</v>
      </c>
      <c r="AR221" s="223" t="str">
        <f t="shared" ca="1" si="215"/>
        <v>0.146672909164426-1.48919503799208i</v>
      </c>
      <c r="AS221" s="223" t="str">
        <f t="shared" ca="1" si="216"/>
        <v>0.63979370516847-1.35273013505644i</v>
      </c>
      <c r="AT221" s="223" t="str">
        <f t="shared" ca="1" si="217"/>
        <v>-0.861639732315901+1.22343441800433i</v>
      </c>
      <c r="AU221" s="223" t="str">
        <f t="shared" ca="1" si="218"/>
        <v>1.05811502292123-1.05811502292114i</v>
      </c>
      <c r="AV221" s="223" t="str">
        <f t="shared" ca="1" si="219"/>
        <v>-1.2234344180044+0.861639732315799i</v>
      </c>
      <c r="AW221" s="223" t="str">
        <f t="shared" ca="1" si="220"/>
        <v>1.35273013505675-0.639793705167799i</v>
      </c>
      <c r="AX221" s="223" t="str">
        <f t="shared" ca="1" si="221"/>
        <v>-1.44219509850946+0.399109134571329i</v>
      </c>
      <c r="AY221" s="223" t="str">
        <f t="shared" ca="1" si="222"/>
        <v>1.48919503799204-0.146672909164894i</v>
      </c>
      <c r="AZ221" s="223" t="str">
        <f t="shared" ca="1" si="223"/>
        <v>-1.49234605367084-0.110082058284186i</v>
      </c>
      <c r="BA221" s="223" t="str">
        <f t="shared" ca="1" si="224"/>
        <v>1.4515553647865+0.363595690874536i</v>
      </c>
      <c r="BB221" s="223" t="str">
        <f t="shared" ca="1" si="225"/>
        <v>-1.36802404155648-0.606403351892506i</v>
      </c>
      <c r="BC221" s="223" t="str">
        <f t="shared" ca="1" si="226"/>
        <v>1.24421164000637+0.831355638902903i</v>
      </c>
      <c r="BD221" s="223" t="str">
        <f t="shared" ca="1" si="227"/>
        <v>-1.0837637810404-1.03182889587761i</v>
      </c>
      <c r="BE221" s="223" t="str">
        <f t="shared" ca="1" si="228"/>
        <v>0.891404806172599+1.20192024485628i</v>
      </c>
      <c r="BF221" s="223" t="str">
        <f t="shared" ca="1" si="229"/>
        <v>-0.672798670640567-1.33662139450455i</v>
      </c>
      <c r="BG221" s="223" t="str">
        <f t="shared" ca="1" si="230"/>
        <v>0.43438216984835+1.43196610783246i</v>
      </c>
      <c r="BH221" s="223" t="str">
        <f t="shared" ca="1" si="231"/>
        <v>-0.183175409768812-1.48514698690703i</v>
      </c>
      <c r="BI221" s="223" t="str">
        <f t="shared" ca="1" si="232"/>
        <v>-0.0734248980870797+1.49459813588934i</v>
      </c>
      <c r="BJ221" s="223" t="str">
        <f t="shared" ca="1" si="233"/>
        <v>0.327863230730005-1.46004126838877i</v>
      </c>
      <c r="BK221" s="223" t="str">
        <f t="shared" ca="1" si="234"/>
        <v>-0.57264772391088+1.38249390152821i</v>
      </c>
      <c r="BL221" s="223" t="str">
        <f t="shared" ca="1" si="235"/>
        <v>0.800570767939904-1.26423939544024i</v>
      </c>
      <c r="BM221" s="223" t="str">
        <f t="shared" ca="1" si="236"/>
        <v>-1.00492123369055+1.10875972038168i</v>
      </c>
      <c r="BN221" s="223" t="str">
        <f t="shared" ca="1" si="237"/>
        <v>1.17968207989463-0.920632931106899i</v>
      </c>
      <c r="BO221" s="223" t="str">
        <f t="shared" ca="1" si="238"/>
        <v>-1.31970752320446+0.705398367350352i</v>
      </c>
      <c r="BP221" s="223" t="str">
        <f t="shared" ca="1" si="239"/>
        <v>1.4208745543163-0.469393549550335i</v>
      </c>
      <c r="BQ221" s="223" t="str">
        <f t="shared" ca="1" si="240"/>
        <v>-1.48020433881036+0.219567572355259i</v>
      </c>
      <c r="BR221" s="223" t="str">
        <f t="shared" ca="1" si="241"/>
        <v>1.49594992807734+0.0367235094783433i</v>
      </c>
      <c r="BS221" s="223" t="str">
        <f t="shared" ca="1" si="242"/>
        <v>-1.46764769772573-0.291933278033446i</v>
      </c>
      <c r="BT221" s="223" t="str">
        <f t="shared" ca="1" si="243"/>
        <v>1.39613099886786+0.538547154354421i</v>
      </c>
      <c r="BU221" s="223" t="str">
        <f t="shared" ca="1" si="244"/>
        <v>-1.28350562033604-0.769303663080324i</v>
      </c>
      <c r="BV221" s="223" t="str">
        <f t="shared" ca="1" si="245"/>
        <v>1.13308778432662+0.977408244528763i</v>
      </c>
      <c r="BW221" s="223" t="str">
        <f t="shared" ca="1" si="246"/>
        <v>-0.949306501186988-1.15673331856012i</v>
      </c>
      <c r="BX221" s="223" t="str">
        <f t="shared" ca="1" si="247"/>
        <v>0.737573158461499+1.30199870943873i</v>
      </c>
      <c r="BY221" s="223" t="str">
        <f t="shared" ca="1" si="248"/>
        <v>-0.504122184128369-1.40892711909901i</v>
      </c>
      <c r="BZ221" s="223" t="str">
        <f t="shared" ca="1" si="249"/>
        <v>0.255827475647751+1.47437007096817i</v>
      </c>
      <c r="CA221" s="223" t="str">
        <f t="shared" ca="1" si="250"/>
        <v>7.20815315191116E-13-1.49640061596586i</v>
      </c>
      <c r="CB221" s="223" t="str">
        <f t="shared" ca="1" si="251"/>
        <v>-0.255827475647746+1.47437007096817i</v>
      </c>
      <c r="CC221" s="223" t="str">
        <f t="shared" ca="1" si="252"/>
        <v>0.504122184128324-1.40892711909903i</v>
      </c>
      <c r="CD221" s="223" t="str">
        <f t="shared" ca="1" si="253"/>
        <v>-0.737573158461495+1.30199870943874i</v>
      </c>
      <c r="CE221" s="223" t="str">
        <f t="shared" ca="1" si="254"/>
        <v>0.949306501186952-1.15673331856015i</v>
      </c>
      <c r="CF221" s="223" t="str">
        <f t="shared" ca="1" si="255"/>
        <v>-1.13308778432759+0.977408244527639i</v>
      </c>
      <c r="CG221" s="223" t="str">
        <f t="shared" ca="1" si="256"/>
        <v>1.28350562033601-0.769303663080365i</v>
      </c>
      <c r="CH221" s="223" t="str">
        <f t="shared" ca="1" si="257"/>
        <v>-1.39613099886785+0.538547154354426i</v>
      </c>
      <c r="CI221" s="223" t="str">
        <f t="shared" ca="1" si="258"/>
        <v>1.46764769772573-0.291933278033451i</v>
      </c>
      <c r="CJ221" s="223" t="str">
        <f t="shared" ca="1" si="259"/>
        <v>-1.49594992807734+0.0367235094783902i</v>
      </c>
      <c r="CK221" s="223" t="str">
        <f t="shared" ca="1" si="260"/>
        <v>1.48020433881037+0.219567572355212i</v>
      </c>
      <c r="CL221" s="223" t="str">
        <f t="shared" ca="1" si="261"/>
        <v>-1.42087455431631-0.46939354955029i</v>
      </c>
      <c r="CM221" s="223" t="str">
        <f t="shared" ca="1" si="262"/>
        <v>1.31970752320446+0.705398367350348i</v>
      </c>
      <c r="CN221" s="223" t="str">
        <f t="shared" ca="1" si="263"/>
        <v>-1.17968207989466-0.920632931106861i</v>
      </c>
      <c r="CO221" s="223" t="str">
        <f t="shared" ca="1" si="264"/>
        <v>1.00492123369056+1.10875972038168i</v>
      </c>
      <c r="CP221" s="223" t="str">
        <f t="shared" ca="1" si="265"/>
        <v>-0.800570767939943-1.26423939544022i</v>
      </c>
      <c r="CQ221" s="223" t="str">
        <f t="shared" ca="1" si="266"/>
        <v>0.572647723910885+1.38249390152821i</v>
      </c>
      <c r="CR221" s="223" t="str">
        <f t="shared" ca="1" si="267"/>
        <v>-0.32786323073005-1.46004126838876i</v>
      </c>
      <c r="CS221" s="223" t="str">
        <f t="shared" ca="1" si="268"/>
        <v>0.0734248980870841+1.49459813588934i</v>
      </c>
      <c r="CT221" s="223" t="str">
        <f t="shared" ca="1" si="269"/>
        <v>0.183175409768766-1.48514698690703i</v>
      </c>
      <c r="CU221" s="223" t="str">
        <f t="shared" ca="1" si="270"/>
        <v>-0.434382169848346+1.43196610783246i</v>
      </c>
      <c r="CV221" s="223" t="str">
        <f t="shared" ca="1" si="271"/>
        <v>0.672798670640525-1.33662139450457i</v>
      </c>
      <c r="CW221" s="223" t="str">
        <f t="shared" ca="1" si="272"/>
        <v>-0.891404806172578+1.2019202448563i</v>
      </c>
      <c r="CX221" s="223" t="str">
        <f t="shared" ca="1" si="273"/>
        <v>1.08376378104037-1.03182889587765i</v>
      </c>
      <c r="CY221" s="223" t="str">
        <f t="shared" ca="1" si="274"/>
        <v>-1.24421164000636+0.831355638902924i</v>
      </c>
      <c r="CZ221" s="223" t="str">
        <f t="shared" ca="1" si="275"/>
        <v>1.36802404155648-0.606403351892509i</v>
      </c>
      <c r="DA221" s="223" t="str">
        <f t="shared" ca="1" si="276"/>
        <v>-1.45155536478649+0.36359569087456i</v>
      </c>
      <c r="DB221" s="223" t="str">
        <f t="shared" ca="1" si="277"/>
        <v>1.49234605367084-0.11008205828419i</v>
      </c>
      <c r="DC221" s="223" t="str">
        <f t="shared" ca="1" si="278"/>
        <v>-1.48919503799204-0.146672909164847i</v>
      </c>
      <c r="DD221" s="223" t="str">
        <f t="shared" ca="1" si="279"/>
        <v>1.44219509850947+0.399109134571303i</v>
      </c>
      <c r="DE221" s="223" t="str">
        <f t="shared" ca="1" si="280"/>
        <v>-1.35273013505675-0.639793705167814i</v>
      </c>
      <c r="DF221" s="223" t="str">
        <f t="shared" ca="1" si="281"/>
        <v>1.22343441800424+0.861639732316021i</v>
      </c>
      <c r="DG221" s="223" t="str">
        <f t="shared" ca="1" si="282"/>
        <v>-1.05811502292144-1.05811502292093i</v>
      </c>
      <c r="DH221" s="223" t="str">
        <f t="shared" ca="1" si="283"/>
        <v>0.861639732315436+1.22343441800465i</v>
      </c>
      <c r="DI221" s="223" t="str">
        <f t="shared" ca="1" si="284"/>
        <v>-0.639793705168474-1.35273013505643i</v>
      </c>
      <c r="DJ221" s="223" t="str">
        <f t="shared" ca="1" si="285"/>
        <v>0.399109134572089+1.44219509850926i</v>
      </c>
      <c r="DK221" s="223" t="str">
        <f t="shared" ca="1" si="286"/>
        <v>-0.146672909164134-1.48919503799211i</v>
      </c>
      <c r="DL221" s="223" t="str">
        <f t="shared" ca="1" si="287"/>
        <v>-0.110082058283378+1.4923460536709i</v>
      </c>
      <c r="DM221" s="223" t="str">
        <f t="shared" ca="1" si="288"/>
        <v>0.363595690875256-1.45155536478632i</v>
      </c>
      <c r="DN221" s="223" t="str">
        <f t="shared" ca="1" si="289"/>
        <v>-0.606403351891843+1.36802404155678i</v>
      </c>
      <c r="DO221" s="223" t="str">
        <f t="shared" ca="1" si="290"/>
        <v>0.831355638902246-1.24421164000681i</v>
      </c>
      <c r="DP221" s="223" t="str">
        <f t="shared" ca="1" si="291"/>
        <v>-1.03182889587817+1.08376378103987i</v>
      </c>
      <c r="DQ221" s="223" t="str">
        <f t="shared" ca="1" si="292"/>
        <v>1.20192024485581-0.891404806173233i</v>
      </c>
      <c r="DR221" s="223" t="str">
        <f t="shared" ca="1" si="293"/>
        <v>-1.33662139450489+0.672798670639884i</v>
      </c>
      <c r="DS221" s="223" t="str">
        <f t="shared" ca="1" si="294"/>
        <v>1.43196610783222-0.434382169849126i</v>
      </c>
      <c r="DT221" s="223" t="str">
        <f t="shared" ca="1" si="295"/>
        <v>-1.48514698690712+0.183175409768055i</v>
      </c>
      <c r="DU221" s="223" t="str">
        <f t="shared" ca="1" si="296"/>
        <v>1.49459813588931+0.0734248980877571i</v>
      </c>
      <c r="DV221" s="223" t="str">
        <f t="shared" ca="1" si="297"/>
        <v>-1.46004126838894-0.327863230729256i</v>
      </c>
      <c r="DW221" s="223" t="str">
        <f t="shared" ca="1" si="298"/>
        <v>1.38249390152795+0.572647723911508i</v>
      </c>
      <c r="DX221" s="223" t="str">
        <f t="shared" ca="1" si="299"/>
        <v>-1.26423939544066-0.800570767939254i</v>
      </c>
      <c r="DY221" s="223" t="str">
        <f t="shared" ca="1" si="300"/>
        <v>1.10875972038219+1.00492123368998i</v>
      </c>
      <c r="DZ221" s="223" t="str">
        <f t="shared" ca="1" si="301"/>
        <v>-0.92063293110633-1.17968207989507i</v>
      </c>
      <c r="EA221" s="223" t="str">
        <f t="shared" ca="1" si="302"/>
        <v>0.705398367351029+1.3197075232041i</v>
      </c>
      <c r="EB221" s="223" t="str">
        <f t="shared" ca="1" si="303"/>
        <v>-0.469393549549649-1.42087455431652i</v>
      </c>
      <c r="EC221" s="223" t="str">
        <f t="shared" ca="1" si="304"/>
        <v>0.219567572356019+1.48020433881025i</v>
      </c>
      <c r="ED221" s="223" t="str">
        <f t="shared" ca="1" si="305"/>
        <v>0.0367235094776183-1.49594992807736i</v>
      </c>
      <c r="EE221" s="223" t="str">
        <f t="shared" ca="1" si="306"/>
        <v>-0.291933278034153+1.46764769772559i</v>
      </c>
      <c r="EF221" s="223" t="str">
        <f t="shared" ca="1" si="307"/>
        <v>0.538547154353706-1.39613099886813i</v>
      </c>
      <c r="EG221" s="223" t="str">
        <f t="shared" ca="1" si="308"/>
        <v>-0.769303663080942+1.28350562033567i</v>
      </c>
      <c r="EH221" s="223" t="str">
        <f t="shared" ca="1" si="309"/>
        <v>0.97740824452818-1.13308778432712i</v>
      </c>
      <c r="EI221" s="223" t="str">
        <f t="shared" ca="1" si="310"/>
        <v>-1.15673331855967+0.949306501187549i</v>
      </c>
      <c r="EJ221" s="223" t="str">
        <f t="shared" ca="1" si="311"/>
        <v>1.30199870943909-0.737573158460872i</v>
      </c>
      <c r="EK221" s="223" t="str">
        <f t="shared" ca="1" si="312"/>
        <v>-1.40892711909877+0.504122184129052i</v>
      </c>
      <c r="EL221" s="223" t="str">
        <f t="shared" ca="1" si="313"/>
        <v>1.4743700709683-0.25582747564704i</v>
      </c>
      <c r="EM221" s="223" t="str">
        <f t="shared" ca="1" si="314"/>
        <v>-1.49640061596586+4.39832856538097E-15i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-0.0148715962065416-0.0345284577804361i</v>
      </c>
      <c r="G222" s="229" t="str">
        <f t="shared" si="321"/>
        <v>-0.0152954309691136+1.3241393770141i</v>
      </c>
      <c r="H222" s="229" t="str">
        <f t="shared" si="322"/>
        <v>0.00205085489196162-0.00701509166156048i</v>
      </c>
      <c r="I222" s="229" t="str">
        <f t="shared" si="317"/>
        <v>-0.00200112060318369+0.00739314073400609i</v>
      </c>
      <c r="J222" s="255" t="str">
        <f ca="1">IMPRODUCT(1/N_FFT2,EE100)</f>
        <v>0.00620405406261375-2.71314942173507E-07i</v>
      </c>
      <c r="K222" s="254" t="str">
        <f t="shared" ca="1" si="318"/>
        <v>-0.0000124130545384111+0.0000458679877402064i</v>
      </c>
      <c r="N222" s="246">
        <f t="shared" ca="1" si="185"/>
        <v>8.4964154047370268</v>
      </c>
      <c r="O222" s="223">
        <f t="shared" ca="1" si="186"/>
        <v>1.4964154047370262</v>
      </c>
      <c r="P222" s="223" t="str">
        <f t="shared" ca="1" si="187"/>
        <v>-1.48021896751531-0.219569742319379i</v>
      </c>
      <c r="Q222" s="223" t="str">
        <f t="shared" ca="1" si="188"/>
        <v>1.4319802598039+0.434386462802699i</v>
      </c>
      <c r="R222" s="223" t="str">
        <f t="shared" ca="1" si="189"/>
        <v>-1.35274350394725-0.639800028182859i</v>
      </c>
      <c r="S222" s="223" t="str">
        <f t="shared" ca="1" si="190"/>
        <v>1.24422393642026+0.831363855103855i</v>
      </c>
      <c r="T222" s="223" t="str">
        <f t="shared" ca="1" si="191"/>
        <v>-1.10877067813844-1.00493116522213i</v>
      </c>
      <c r="U222" s="223" t="str">
        <f t="shared" ca="1" si="192"/>
        <v>0.949315883084159+1.15674475043478i</v>
      </c>
      <c r="V222" s="223" t="str">
        <f t="shared" ca="1" si="193"/>
        <v>-0.769311266028312-1.28351830508809i</v>
      </c>
      <c r="W222" s="223" t="str">
        <f t="shared" ca="1" si="194"/>
        <v>0.572653383328799+1.38250756457112i</v>
      </c>
      <c r="X222" s="223" t="str">
        <f t="shared" ca="1" si="195"/>
        <v>-0.363599284252954-1.45156971035669i</v>
      </c>
      <c r="Y222" s="223" t="str">
        <f t="shared" ca="1" si="196"/>
        <v>0.146674358717399+1.48920975555129i</v>
      </c>
      <c r="Z222" s="223" t="str">
        <f t="shared" ca="1" si="197"/>
        <v>0.0734256237381536-1.49461290684677i</v>
      </c>
      <c r="AA222" s="223" t="str">
        <f t="shared" ca="1" si="198"/>
        <v>-0.291936163179983+1.46766220233473i</v>
      </c>
      <c r="AB222" s="223" t="str">
        <f t="shared" ca="1" si="199"/>
        <v>0.504127166315757-1.40894104337858i</v>
      </c>
      <c r="AC222" s="223" t="str">
        <f t="shared" ca="1" si="200"/>
        <v>-0.705405338729195+1.31972056573603i</v>
      </c>
      <c r="AD222" s="223" t="str">
        <f t="shared" ca="1" si="201"/>
        <v>0.891413615833579-1.20193212330846i</v>
      </c>
      <c r="AE222" s="223" t="str">
        <f t="shared" ca="1" si="202"/>
        <v>-1.05812548016161+1.05812548016152i</v>
      </c>
      <c r="AF222" s="223" t="str">
        <f t="shared" ca="1" si="203"/>
        <v>1.20193212330846-0.891413615833585i</v>
      </c>
      <c r="AG222" s="223" t="str">
        <f t="shared" ca="1" si="204"/>
        <v>-1.31972056573603+0.705405338729203i</v>
      </c>
      <c r="AH222" s="223" t="str">
        <f t="shared" ca="1" si="205"/>
        <v>1.40894104337857-0.504127166315775i</v>
      </c>
      <c r="AI222" s="223" t="str">
        <f t="shared" ca="1" si="206"/>
        <v>-1.46766220233473+0.29193616317999i</v>
      </c>
      <c r="AJ222" s="223" t="str">
        <f t="shared" ca="1" si="207"/>
        <v>1.49461290684677-0.0734256237381612i</v>
      </c>
      <c r="AK222" s="223" t="str">
        <f t="shared" ca="1" si="208"/>
        <v>-1.48920975555129-0.146674358717397i</v>
      </c>
      <c r="AL222" s="223" t="str">
        <f t="shared" ca="1" si="209"/>
        <v>1.45156971035666+0.36359928425309i</v>
      </c>
      <c r="AM222" s="223" t="str">
        <f t="shared" ca="1" si="210"/>
        <v>-1.38250756457112-0.572653383328787i</v>
      </c>
      <c r="AN222" s="223" t="str">
        <f t="shared" ca="1" si="211"/>
        <v>1.28351830508809+0.769311266028301i</v>
      </c>
      <c r="AO222" s="223" t="str">
        <f t="shared" ca="1" si="212"/>
        <v>-1.15674475043479-0.949315883084144i</v>
      </c>
      <c r="AP222" s="223" t="str">
        <f t="shared" ca="1" si="213"/>
        <v>1.00493116522213+1.10877067813844i</v>
      </c>
      <c r="AQ222" s="223" t="str">
        <f t="shared" ca="1" si="214"/>
        <v>-0.831363855103858-1.24422393642026i</v>
      </c>
      <c r="AR222" s="223" t="str">
        <f t="shared" ca="1" si="215"/>
        <v>-0.831363855103858-1.24422393642026i</v>
      </c>
      <c r="AS222" s="223" t="str">
        <f t="shared" ca="1" si="216"/>
        <v>-0.434386462802624-1.43198025980392i</v>
      </c>
      <c r="AT222" s="223" t="str">
        <f t="shared" ca="1" si="217"/>
        <v>0.219569742319349+1.48021896751531i</v>
      </c>
      <c r="AU222" s="223" t="str">
        <f t="shared" ca="1" si="218"/>
        <v>-1.83318500350008E-14-1.49641540473703i</v>
      </c>
      <c r="AV222" s="223" t="str">
        <f t="shared" ca="1" si="219"/>
        <v>-0.219569742319333+1.48021896751531i</v>
      </c>
      <c r="AW222" s="223" t="str">
        <f t="shared" ca="1" si="220"/>
        <v>0.434386462803035-1.43198025980379i</v>
      </c>
      <c r="AX222" s="223" t="str">
        <f t="shared" ca="1" si="221"/>
        <v>-0.639800028182866+1.35274350394725i</v>
      </c>
      <c r="AY222" s="223" t="str">
        <f t="shared" ca="1" si="222"/>
        <v>0.831363855103598-1.24422393642043i</v>
      </c>
      <c r="AZ222" s="223" t="str">
        <f t="shared" ca="1" si="223"/>
        <v>-1.00493116522168+1.10877067813885i</v>
      </c>
      <c r="BA222" s="223" t="str">
        <f t="shared" ca="1" si="224"/>
        <v>1.15674475043506-0.949315883083811i</v>
      </c>
      <c r="BB222" s="223" t="str">
        <f t="shared" ca="1" si="225"/>
        <v>-1.28351830508816+0.769311266028187i</v>
      </c>
      <c r="BC222" s="223" t="str">
        <f t="shared" ca="1" si="226"/>
        <v>1.38250756457106-0.572653383328939i</v>
      </c>
      <c r="BD222" s="223" t="str">
        <f t="shared" ca="1" si="227"/>
        <v>-1.45156971035655+0.363599284253539i</v>
      </c>
      <c r="BE222" s="223" t="str">
        <f t="shared" ca="1" si="228"/>
        <v>1.48920975555134-0.14667435871682i</v>
      </c>
      <c r="BF222" s="223" t="str">
        <f t="shared" ca="1" si="229"/>
        <v>-1.49461290684675-0.0734256237384539i</v>
      </c>
      <c r="BG222" s="223" t="str">
        <f t="shared" ca="1" si="230"/>
        <v>1.46766220233473+0.291936163179986i</v>
      </c>
      <c r="BH222" s="223" t="str">
        <f t="shared" ca="1" si="231"/>
        <v>-1.40894104337873-0.504127166315339i</v>
      </c>
      <c r="BI222" s="223" t="str">
        <f t="shared" ca="1" si="232"/>
        <v>1.31972056573568+0.705405338729845i</v>
      </c>
      <c r="BJ222" s="223" t="str">
        <f t="shared" ca="1" si="233"/>
        <v>-1.2019321233082-0.891413615833932i</v>
      </c>
      <c r="BK222" s="223" t="str">
        <f t="shared" ca="1" si="234"/>
        <v>1.05812548016152+1.0581254801616i</v>
      </c>
      <c r="BL222" s="223" t="str">
        <f t="shared" ca="1" si="235"/>
        <v>-0.89141361583384-1.20193212330827i</v>
      </c>
      <c r="BM222" s="223" t="str">
        <f t="shared" ca="1" si="236"/>
        <v>0.705405338729744+1.31972056573574i</v>
      </c>
      <c r="BN222" s="223" t="str">
        <f t="shared" ca="1" si="237"/>
        <v>-0.504127166315231-1.40894104337877i</v>
      </c>
      <c r="BO222" s="223" t="str">
        <f t="shared" ca="1" si="238"/>
        <v>0.291936163179872+1.46766220233475i</v>
      </c>
      <c r="BP222" s="223" t="str">
        <f t="shared" ca="1" si="239"/>
        <v>-0.0734256237383388-1.49461290684676i</v>
      </c>
      <c r="BQ222" s="223" t="str">
        <f t="shared" ca="1" si="240"/>
        <v>-0.146674358716955+1.48920975555133i</v>
      </c>
      <c r="BR222" s="223" t="str">
        <f t="shared" ca="1" si="241"/>
        <v>0.363599284253671-1.45156971035652i</v>
      </c>
      <c r="BS222" s="223" t="str">
        <f t="shared" ca="1" si="242"/>
        <v>-0.572653383329064+1.382507564571i</v>
      </c>
      <c r="BT222" s="223" t="str">
        <f t="shared" ca="1" si="243"/>
        <v>0.769311266028304-1.28351830508809i</v>
      </c>
      <c r="BU222" s="223" t="str">
        <f t="shared" ca="1" si="244"/>
        <v>-0.949315883083917+1.15674475043498i</v>
      </c>
      <c r="BV222" s="223" t="str">
        <f t="shared" ca="1" si="245"/>
        <v>1.10877067813792-1.00493116522269i</v>
      </c>
      <c r="BW222" s="223" t="str">
        <f t="shared" ca="1" si="246"/>
        <v>-1.2442239364205+0.831363855103502i</v>
      </c>
      <c r="BX222" s="223" t="str">
        <f t="shared" ca="1" si="247"/>
        <v>1.3527435039473-0.639800028182761i</v>
      </c>
      <c r="BY222" s="223" t="str">
        <f t="shared" ca="1" si="248"/>
        <v>-1.43198025980383+0.434386462802926i</v>
      </c>
      <c r="BZ222" s="223" t="str">
        <f t="shared" ca="1" si="249"/>
        <v>1.48021896751522-0.219569742319956i</v>
      </c>
      <c r="CA222" s="223" t="str">
        <f t="shared" ca="1" si="250"/>
        <v>-1.49641540473703-5.58765873418625E-13i</v>
      </c>
      <c r="CB222" s="223" t="str">
        <f t="shared" ca="1" si="251"/>
        <v>1.48021896751527+0.219569742319631i</v>
      </c>
      <c r="CC222" s="223" t="str">
        <f t="shared" ca="1" si="252"/>
        <v>-1.43198025980392-0.434386462802612i</v>
      </c>
      <c r="CD222" s="223" t="str">
        <f t="shared" ca="1" si="253"/>
        <v>1.35274350394744+0.639800028182465i</v>
      </c>
      <c r="CE222" s="223" t="str">
        <f t="shared" ca="1" si="254"/>
        <v>-1.24422393641985-0.831363855104467i</v>
      </c>
      <c r="CF222" s="223" t="str">
        <f t="shared" ca="1" si="255"/>
        <v>1.10877067813815+1.00493116522245i</v>
      </c>
      <c r="CG222" s="223" t="str">
        <f t="shared" ca="1" si="256"/>
        <v>-0.94931588308417-1.15674475043477i</v>
      </c>
      <c r="CH222" s="223" t="str">
        <f t="shared" ca="1" si="257"/>
        <v>0.769311266028585+1.28351830508792i</v>
      </c>
      <c r="CI222" s="223" t="str">
        <f t="shared" ca="1" si="258"/>
        <v>-0.572653383329368-1.38250756457088i</v>
      </c>
      <c r="CJ222" s="223" t="str">
        <f t="shared" ca="1" si="259"/>
        <v>0.363599284252545+1.4515697103568i</v>
      </c>
      <c r="CK222" s="223" t="str">
        <f t="shared" ca="1" si="260"/>
        <v>-0.146674358717282-1.4892097555513i</v>
      </c>
      <c r="CL222" s="223" t="str">
        <f t="shared" ca="1" si="261"/>
        <v>-0.0734256237379683+1.49461290684678i</v>
      </c>
      <c r="CM222" s="223" t="str">
        <f t="shared" ca="1" si="262"/>
        <v>0.291936163179508-1.46766220233482i</v>
      </c>
      <c r="CN222" s="223" t="str">
        <f t="shared" ca="1" si="263"/>
        <v>-0.504127166316324+1.40894104337838i</v>
      </c>
      <c r="CO222" s="223" t="str">
        <f t="shared" ca="1" si="264"/>
        <v>0.705405338729454-1.31972056573589i</v>
      </c>
      <c r="CP222" s="223" t="str">
        <f t="shared" ca="1" si="265"/>
        <v>-0.891413615833575+1.20193212330846i</v>
      </c>
      <c r="CQ222" s="223" t="str">
        <f t="shared" ca="1" si="266"/>
        <v>1.05812548016129-1.05812548016184i</v>
      </c>
      <c r="CR222" s="223" t="str">
        <f t="shared" ca="1" si="267"/>
        <v>-1.20193212330889+0.891413615833i</v>
      </c>
      <c r="CS222" s="223" t="str">
        <f t="shared" ca="1" si="268"/>
        <v>1.31972056573623-0.705405338728823i</v>
      </c>
      <c r="CT222" s="223" t="str">
        <f t="shared" ca="1" si="269"/>
        <v>-1.40894104337862+0.504127166315649i</v>
      </c>
      <c r="CU222" s="223" t="str">
        <f t="shared" ca="1" si="270"/>
        <v>1.46766220233466-0.291936163180307i</v>
      </c>
      <c r="CV222" s="223" t="str">
        <f t="shared" ca="1" si="271"/>
        <v>-1.49461290684674+0.0734256237387819i</v>
      </c>
      <c r="CW222" s="223" t="str">
        <f t="shared" ca="1" si="272"/>
        <v>1.48920975555123+0.146674358717995i</v>
      </c>
      <c r="CX222" s="223" t="str">
        <f t="shared" ca="1" si="273"/>
        <v>-1.45156971035662-0.363599284253241i</v>
      </c>
      <c r="CY222" s="223" t="str">
        <f t="shared" ca="1" si="274"/>
        <v>1.38250756457118+0.572653383328654i</v>
      </c>
      <c r="CZ222" s="223" t="str">
        <f t="shared" ca="1" si="275"/>
        <v>-1.28351830508832-0.769311266027923i</v>
      </c>
      <c r="DA222" s="223" t="str">
        <f t="shared" ca="1" si="276"/>
        <v>1.15674475043434+0.949315883084692i</v>
      </c>
      <c r="DB222" s="223" t="str">
        <f t="shared" ca="1" si="277"/>
        <v>-1.00493116522195-1.1087706781386i</v>
      </c>
      <c r="DC222" s="223" t="str">
        <f t="shared" ca="1" si="278"/>
        <v>0.831363855103908+1.24422393642023i</v>
      </c>
      <c r="DD222" s="223" t="str">
        <f t="shared" ca="1" si="279"/>
        <v>-0.639800028183201-1.35274350394709i</v>
      </c>
      <c r="DE222" s="223" t="str">
        <f t="shared" ca="1" si="280"/>
        <v>0.434386462803392+1.43198025980369i</v>
      </c>
      <c r="DF222" s="223" t="str">
        <f t="shared" ca="1" si="281"/>
        <v>-0.219569742318923-1.48021896751537i</v>
      </c>
      <c r="DG222" s="223" t="str">
        <f t="shared" ca="1" si="282"/>
        <v>-1.15127185177462E-13+1.49641540473703i</v>
      </c>
      <c r="DH222" s="223" t="str">
        <f t="shared" ca="1" si="283"/>
        <v>0.21956974231915-1.48021896751534i</v>
      </c>
      <c r="DI222" s="223" t="str">
        <f t="shared" ca="1" si="284"/>
        <v>-0.434386462802147+1.43198025980407i</v>
      </c>
      <c r="DJ222" s="223" t="str">
        <f t="shared" ca="1" si="285"/>
        <v>0.639800028183409-1.35274350394699i</v>
      </c>
      <c r="DK222" s="223" t="str">
        <f t="shared" ca="1" si="286"/>
        <v>-0.831363855104099+1.2442239364201i</v>
      </c>
      <c r="DL222" s="223" t="str">
        <f t="shared" ca="1" si="287"/>
        <v>1.00493116522212-1.10877067813844i</v>
      </c>
      <c r="DM222" s="223" t="str">
        <f t="shared" ca="1" si="288"/>
        <v>-1.15674475043449+0.949315883084514i</v>
      </c>
      <c r="DN222" s="223" t="str">
        <f t="shared" ca="1" si="289"/>
        <v>1.28351830508844-0.769311266027725i</v>
      </c>
      <c r="DO222" s="223" t="str">
        <f t="shared" ca="1" si="290"/>
        <v>-1.38250756457126+0.572653383328442i</v>
      </c>
      <c r="DP222" s="223" t="str">
        <f t="shared" ca="1" si="291"/>
        <v>1.45156971035668-0.363599284253017i</v>
      </c>
      <c r="DQ222" s="223" t="str">
        <f t="shared" ca="1" si="292"/>
        <v>-1.48920975555125+0.146674358717766i</v>
      </c>
      <c r="DR222" s="223" t="str">
        <f t="shared" ca="1" si="293"/>
        <v>1.4946129068468+0.0734256237374827i</v>
      </c>
      <c r="DS222" s="223" t="str">
        <f t="shared" ca="1" si="294"/>
        <v>-1.46766220233462-0.291936163180533i</v>
      </c>
      <c r="DT222" s="223" t="str">
        <f t="shared" ca="1" si="295"/>
        <v>1.40894104337854+0.504127166315866i</v>
      </c>
      <c r="DU222" s="223" t="str">
        <f t="shared" ca="1" si="296"/>
        <v>-1.31972056573612-0.705405338729025i</v>
      </c>
      <c r="DV222" s="223" t="str">
        <f t="shared" ca="1" si="297"/>
        <v>1.20193212330875+0.891413615833184i</v>
      </c>
      <c r="DW222" s="223" t="str">
        <f t="shared" ca="1" si="298"/>
        <v>-1.0581254801611-1.05812548016203i</v>
      </c>
      <c r="DX222" s="223" t="str">
        <f t="shared" ca="1" si="299"/>
        <v>0.891413615833356+1.20193212330863i</v>
      </c>
      <c r="DY222" s="223" t="str">
        <f t="shared" ca="1" si="300"/>
        <v>-0.705405338729213-1.31972056573602i</v>
      </c>
      <c r="DZ222" s="223" t="str">
        <f t="shared" ca="1" si="301"/>
        <v>0.504127166316066+1.40894104337847i</v>
      </c>
      <c r="EA222" s="223" t="str">
        <f t="shared" ca="1" si="302"/>
        <v>-0.291936163180743-1.46766220233458i</v>
      </c>
      <c r="EB222" s="223" t="str">
        <f t="shared" ca="1" si="303"/>
        <v>0.0734256237377808+1.49461290684678i</v>
      </c>
      <c r="EC222" s="223" t="str">
        <f t="shared" ca="1" si="304"/>
        <v>0.146674358717554-1.48920975555127i</v>
      </c>
      <c r="ED222" s="223" t="str">
        <f t="shared" ca="1" si="305"/>
        <v>-0.36359928425281+1.45156971035673i</v>
      </c>
      <c r="EE222" s="223" t="str">
        <f t="shared" ca="1" si="306"/>
        <v>0.572653383328244-1.38250756457134i</v>
      </c>
      <c r="EF222" s="223" t="str">
        <f t="shared" ca="1" si="307"/>
        <v>-0.769311266028783+1.2835183050878i</v>
      </c>
      <c r="EG222" s="223" t="str">
        <f t="shared" ca="1" si="308"/>
        <v>0.949315883084348-1.15674475043462i</v>
      </c>
      <c r="EH222" s="223" t="str">
        <f t="shared" ca="1" si="309"/>
        <v>-1.1087706781383+1.00493116522228i</v>
      </c>
      <c r="EI222" s="223" t="str">
        <f t="shared" ca="1" si="310"/>
        <v>1.24422393641998-0.831363855104276i</v>
      </c>
      <c r="EJ222" s="223" t="str">
        <f t="shared" ca="1" si="311"/>
        <v>-1.35274350394756+0.639800028182218i</v>
      </c>
      <c r="EK222" s="223" t="str">
        <f t="shared" ca="1" si="312"/>
        <v>1.431980259804-0.43438646280235i</v>
      </c>
      <c r="EL222" s="223" t="str">
        <f t="shared" ca="1" si="313"/>
        <v>-1.48021896751531+0.219569742319361i</v>
      </c>
      <c r="EM222" s="223" t="str">
        <f t="shared" ca="1" si="314"/>
        <v>1.49641540473703-3.285115030637E-13i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-0.0147762396192094-0.0341259420485339i</v>
      </c>
      <c r="G223" s="229" t="str">
        <f t="shared" si="321"/>
        <v>-0.0133822875324662+1.31154819733791i</v>
      </c>
      <c r="H223" s="229" t="str">
        <f t="shared" si="322"/>
        <v>0.00204992298621085-0.00695798781308929i</v>
      </c>
      <c r="I223" s="229" t="str">
        <f t="shared" si="317"/>
        <v>-0.00200127691621066+0.00732516498779825i</v>
      </c>
      <c r="J223" s="255" t="str">
        <f ca="1">IMPRODUCT(1/N_FFT2,ED100)</f>
        <v>0.00689886069479781+0.000179938579276373i</v>
      </c>
      <c r="K223" s="254" t="str">
        <f t="shared" ca="1" si="318"/>
        <v>-0.0000151246104375213+0.0000501751858921889i</v>
      </c>
      <c r="N223" s="246">
        <f t="shared" ca="1" si="185"/>
        <v>8.4964278259364825</v>
      </c>
      <c r="O223" s="223">
        <f t="shared" ca="1" si="186"/>
        <v>1.496427825936482</v>
      </c>
      <c r="P223" s="223" t="str">
        <f t="shared" ca="1" si="187"/>
        <v>-1.485173992246-0.183178740559783i</v>
      </c>
      <c r="Q223" s="223" t="str">
        <f t="shared" ca="1" si="188"/>
        <v>1.45158175930835+0.363602302358303i</v>
      </c>
      <c r="R223" s="223" t="str">
        <f t="shared" ca="1" si="189"/>
        <v>-1.39615638557466-0.538556947087378i</v>
      </c>
      <c r="S223" s="223" t="str">
        <f t="shared" ca="1" si="190"/>
        <v>1.31973152025598+0.705411194042038i</v>
      </c>
      <c r="T223" s="223" t="str">
        <f t="shared" ca="1" si="191"/>
        <v>-1.2234566644631-0.861655400039837i</v>
      </c>
      <c r="U223" s="223" t="str">
        <f t="shared" ca="1" si="192"/>
        <v>1.10877988164016+1.00493950678985i</v>
      </c>
      <c r="V223" s="223" t="str">
        <f t="shared" ca="1" si="193"/>
        <v>-0.977426017342076-1.13310838795756i</v>
      </c>
      <c r="W223" s="223" t="str">
        <f t="shared" ca="1" si="194"/>
        <v>0.831370755952503+1.24423426427018i</v>
      </c>
      <c r="X223" s="223" t="str">
        <f t="shared" ca="1" si="195"/>
        <v>-0.672810904551483-1.33664569911162i</v>
      </c>
      <c r="Y223" s="223" t="str">
        <f t="shared" ca="1" si="196"/>
        <v>0.504131350891752+1.40895273848524i</v>
      </c>
      <c r="Z223" s="223" t="str">
        <f t="shared" ca="1" si="197"/>
        <v>-0.327869192467987-1.46006781721514i</v>
      </c>
      <c r="AA223" s="223" t="str">
        <f t="shared" ca="1" si="198"/>
        <v>0.146675576207875+1.48922211693927i</v>
      </c>
      <c r="AB223" s="223" t="str">
        <f t="shared" ca="1" si="199"/>
        <v>0.0367241772444192-1.49597712985283i</v>
      </c>
      <c r="AC223" s="223" t="str">
        <f t="shared" ca="1" si="200"/>
        <v>-0.219571564887851+1.48023125427404i</v>
      </c>
      <c r="AD223" s="223" t="str">
        <f t="shared" ca="1" si="201"/>
        <v>0.399116391817728-1.44222132282787i</v>
      </c>
      <c r="AE223" s="223" t="str">
        <f t="shared" ca="1" si="202"/>
        <v>-0.572658136715967+1.38251904026309i</v>
      </c>
      <c r="AF223" s="223" t="str">
        <f t="shared" ca="1" si="203"/>
        <v>0.737586570206453-1.30202238448042i</v>
      </c>
      <c r="AG223" s="223" t="str">
        <f t="shared" ca="1" si="204"/>
        <v>-0.891421015133435+1.20194210010943i</v>
      </c>
      <c r="AH223" s="223" t="str">
        <f t="shared" ca="1" si="205"/>
        <v>1.03184765825594-1.08378348778191i</v>
      </c>
      <c r="AI223" s="223" t="str">
        <f t="shared" ca="1" si="206"/>
        <v>-1.15675435215181+0.949323763009662i</v>
      </c>
      <c r="AJ223" s="223" t="str">
        <f t="shared" ca="1" si="207"/>
        <v>1.26426238388129-0.800585325208868i</v>
      </c>
      <c r="AK223" s="223" t="str">
        <f t="shared" ca="1" si="208"/>
        <v>-1.35275473257859+0.639805338929915i</v>
      </c>
      <c r="AL223" s="223" t="str">
        <f t="shared" ca="1" si="209"/>
        <v>1.42090039095024-0.469402084821138i</v>
      </c>
      <c r="AM223" s="223" t="str">
        <f t="shared" ca="1" si="210"/>
        <v>-1.46767438486431+0.291938586435843i</v>
      </c>
      <c r="AN223" s="223" t="str">
        <f t="shared" ca="1" si="211"/>
        <v>1.49237318991489-0.110084059973487i</v>
      </c>
      <c r="AO223" s="223" t="str">
        <f t="shared" ca="1" si="212"/>
        <v>-1.49462531308434-0.0734262332175232i</v>
      </c>
      <c r="AP223" s="223" t="str">
        <f t="shared" ca="1" si="213"/>
        <v>1.4743968803439+0.255832127515614i</v>
      </c>
      <c r="AQ223" s="223" t="str">
        <f t="shared" ca="1" si="214"/>
        <v>-1.43199214615068-0.434390068486541i</v>
      </c>
      <c r="AR223" s="223" t="str">
        <f t="shared" ca="1" si="215"/>
        <v>-1.43199214615068-0.434390068486541i</v>
      </c>
      <c r="AS223" s="223" t="str">
        <f t="shared" ca="1" si="216"/>
        <v>-1.28352895910618-0.769317651801114i</v>
      </c>
      <c r="AT223" s="223" t="str">
        <f t="shared" ca="1" si="217"/>
        <v>1.17970353077808+0.920649671540006i</v>
      </c>
      <c r="AU223" s="223" t="str">
        <f t="shared" ca="1" si="218"/>
        <v>-1.05813426327588-1.05813426327598i</v>
      </c>
      <c r="AV223" s="223" t="str">
        <f t="shared" ca="1" si="219"/>
        <v>0.920649671540028+1.17970353077806i</v>
      </c>
      <c r="AW223" s="223" t="str">
        <f t="shared" ca="1" si="220"/>
        <v>-0.769317651801011-1.28352895910625i</v>
      </c>
      <c r="AX223" s="223" t="str">
        <f t="shared" ca="1" si="221"/>
        <v>0.606414378496183+1.36804891717733i</v>
      </c>
      <c r="AY223" s="223" t="str">
        <f t="shared" ca="1" si="222"/>
        <v>-0.434390068486691-1.43199214615064i</v>
      </c>
      <c r="AZ223" s="223" t="str">
        <f t="shared" ca="1" si="223"/>
        <v>0.255832127515789+1.47439688034387i</v>
      </c>
      <c r="BA223" s="223" t="str">
        <f t="shared" ca="1" si="224"/>
        <v>-0.0734262332178492-1.49462531308433i</v>
      </c>
      <c r="BB223" s="223" t="str">
        <f t="shared" ca="1" si="225"/>
        <v>-0.110084059973013+1.49237318991492i</v>
      </c>
      <c r="BC223" s="223" t="str">
        <f t="shared" ca="1" si="226"/>
        <v>0.291938586435377-1.4676743848644i</v>
      </c>
      <c r="BD223" s="223" t="str">
        <f t="shared" ca="1" si="227"/>
        <v>-0.469402084820547+1.42090039095044i</v>
      </c>
      <c r="BE223" s="223" t="str">
        <f t="shared" ca="1" si="228"/>
        <v>0.639805338929351-1.35275473257885i</v>
      </c>
      <c r="BF223" s="223" t="str">
        <f t="shared" ca="1" si="229"/>
        <v>-0.800585325209464+1.26426238388091i</v>
      </c>
      <c r="BG223" s="223" t="str">
        <f t="shared" ca="1" si="230"/>
        <v>0.949323763010224-1.15675435215135i</v>
      </c>
      <c r="BH223" s="223" t="str">
        <f t="shared" ca="1" si="231"/>
        <v>-1.08378348778231+1.03184765825552i</v>
      </c>
      <c r="BI223" s="223" t="str">
        <f t="shared" ca="1" si="232"/>
        <v>1.20194210010968-0.8914210151331i</v>
      </c>
      <c r="BJ223" s="223" t="str">
        <f t="shared" ca="1" si="233"/>
        <v>-1.30202238448063+0.73758657020608i</v>
      </c>
      <c r="BK223" s="223" t="str">
        <f t="shared" ca="1" si="234"/>
        <v>1.38251904026321-0.572658136715688i</v>
      </c>
      <c r="BL223" s="223" t="str">
        <f t="shared" ca="1" si="235"/>
        <v>-1.44222132282795+0.399116391817467i</v>
      </c>
      <c r="BM223" s="223" t="str">
        <f t="shared" ca="1" si="236"/>
        <v>1.48023125427406-0.219571564887712i</v>
      </c>
      <c r="BN223" s="223" t="str">
        <f t="shared" ca="1" si="237"/>
        <v>-1.49597712985283+0.0367241772443097i</v>
      </c>
      <c r="BO223" s="223" t="str">
        <f t="shared" ca="1" si="238"/>
        <v>1.48922211693927+0.146675576207847i</v>
      </c>
      <c r="BP223" s="223" t="str">
        <f t="shared" ca="1" si="239"/>
        <v>-1.46006781721517-0.327869192467835i</v>
      </c>
      <c r="BQ223" s="223" t="str">
        <f t="shared" ca="1" si="240"/>
        <v>1.4089527384853+0.504131350891579i</v>
      </c>
      <c r="BR223" s="223" t="str">
        <f t="shared" ca="1" si="241"/>
        <v>-1.33664569911177-0.6728109045512i</v>
      </c>
      <c r="BS223" s="223" t="str">
        <f t="shared" ca="1" si="242"/>
        <v>1.24423426427037+0.831370755952219i</v>
      </c>
      <c r="BT223" s="223" t="str">
        <f t="shared" ca="1" si="243"/>
        <v>-1.13310838795788-0.977426017341717i</v>
      </c>
      <c r="BU223" s="223" t="str">
        <f t="shared" ca="1" si="244"/>
        <v>1.0049395067903+1.10877988163975i</v>
      </c>
      <c r="BV223" s="223" t="str">
        <f t="shared" ca="1" si="245"/>
        <v>-0.861655400040358-1.22345666446273i</v>
      </c>
      <c r="BW223" s="223" t="str">
        <f t="shared" ca="1" si="246"/>
        <v>0.705411194041405+1.31973152025632i</v>
      </c>
      <c r="BX223" s="223" t="str">
        <f t="shared" ca="1" si="247"/>
        <v>-0.538556947086735-1.39615638557491i</v>
      </c>
      <c r="BY223" s="223" t="str">
        <f t="shared" ca="1" si="248"/>
        <v>0.363602302357732+1.45158175930849i</v>
      </c>
      <c r="BZ223" s="223" t="str">
        <f t="shared" ca="1" si="249"/>
        <v>-0.183178740559274-1.48517399224606i</v>
      </c>
      <c r="CA223" s="223" t="str">
        <f t="shared" ca="1" si="250"/>
        <v>-4.39243637695444E-13+1.49642782593648i</v>
      </c>
      <c r="CB223" s="223" t="str">
        <f t="shared" ca="1" si="251"/>
        <v>0.183178740560103-1.48517399224596i</v>
      </c>
      <c r="CC223" s="223" t="str">
        <f t="shared" ca="1" si="252"/>
        <v>-0.363602302358544+1.45158175930829i</v>
      </c>
      <c r="CD223" s="223" t="str">
        <f t="shared" ca="1" si="253"/>
        <v>0.538556947087555-1.3961563855746i</v>
      </c>
      <c r="CE223" s="223" t="str">
        <f t="shared" ca="1" si="254"/>
        <v>-0.705411194042141+1.31973152025593i</v>
      </c>
      <c r="CF223" s="223" t="str">
        <f t="shared" ca="1" si="255"/>
        <v>0.861655400039824-1.22345666446311i</v>
      </c>
      <c r="CG223" s="223" t="str">
        <f t="shared" ca="1" si="256"/>
        <v>-1.00493950678982+1.10877988164019i</v>
      </c>
      <c r="CH223" s="223" t="str">
        <f t="shared" ca="1" si="257"/>
        <v>1.13310838795745-0.977426017342211i</v>
      </c>
      <c r="CI223" s="223" t="str">
        <f t="shared" ca="1" si="258"/>
        <v>-1.24423426427+0.83137075595276i</v>
      </c>
      <c r="CJ223" s="223" t="str">
        <f t="shared" ca="1" si="259"/>
        <v>1.33664569911147-0.672810904551784i</v>
      </c>
      <c r="CK223" s="223" t="str">
        <f t="shared" ca="1" si="260"/>
        <v>-1.40895273848508+0.504131350892194i</v>
      </c>
      <c r="CL223" s="223" t="str">
        <f t="shared" ca="1" si="261"/>
        <v>1.46006781721504-0.32786919246843i</v>
      </c>
      <c r="CM223" s="223" t="str">
        <f t="shared" ca="1" si="262"/>
        <v>-1.48922211693921+0.146675576208496i</v>
      </c>
      <c r="CN223" s="223" t="str">
        <f t="shared" ca="1" si="263"/>
        <v>1.49597712985285+0.0367241772436572i</v>
      </c>
      <c r="CO223" s="223" t="str">
        <f t="shared" ca="1" si="264"/>
        <v>-1.48023125427393-0.219571564888581i</v>
      </c>
      <c r="CP223" s="223" t="str">
        <f t="shared" ca="1" si="265"/>
        <v>1.44222132282772+0.399116391818274i</v>
      </c>
      <c r="CQ223" s="223" t="str">
        <f t="shared" ca="1" si="266"/>
        <v>-1.38251904026287-0.572658136716499i</v>
      </c>
      <c r="CR223" s="223" t="str">
        <f t="shared" ca="1" si="267"/>
        <v>1.30202238448021+0.737586570206808i</v>
      </c>
      <c r="CS223" s="223" t="str">
        <f t="shared" ca="1" si="268"/>
        <v>-1.20194210010918-0.89142101513377i</v>
      </c>
      <c r="CT223" s="223" t="str">
        <f t="shared" ca="1" si="269"/>
        <v>1.08378348778171+1.03184765825615i</v>
      </c>
      <c r="CU223" s="223" t="str">
        <f t="shared" ca="1" si="270"/>
        <v>-0.949323763009578-1.15675435215188i</v>
      </c>
      <c r="CV223" s="223" t="str">
        <f t="shared" ca="1" si="271"/>
        <v>0.800585325208793+1.26426238388133i</v>
      </c>
      <c r="CW223" s="223" t="str">
        <f t="shared" ca="1" si="272"/>
        <v>-0.639805338929921-1.35275473257858i</v>
      </c>
      <c r="CX223" s="223" t="str">
        <f t="shared" ca="1" si="273"/>
        <v>0.469402084821167+1.42090039095023i</v>
      </c>
      <c r="CY223" s="223" t="str">
        <f t="shared" ca="1" si="274"/>
        <v>-0.291938586436039-1.46767438486427i</v>
      </c>
      <c r="CZ223" s="223" t="str">
        <f t="shared" ca="1" si="275"/>
        <v>0.110084059973643+1.49237318991488i</v>
      </c>
      <c r="DA223" s="223" t="str">
        <f t="shared" ca="1" si="276"/>
        <v>0.0734262332171973-1.49462531308436i</v>
      </c>
      <c r="DB223" s="223" t="str">
        <f t="shared" ca="1" si="277"/>
        <v>-0.255832127515125+1.47439688034398i</v>
      </c>
      <c r="DC223" s="223" t="str">
        <f t="shared" ca="1" si="278"/>
        <v>0.434390068486107-1.43199214615082i</v>
      </c>
      <c r="DD223" s="223" t="str">
        <f t="shared" ca="1" si="279"/>
        <v>-0.606414378495586+1.3680489171776i</v>
      </c>
      <c r="DE223" s="223" t="str">
        <f t="shared" ca="1" si="280"/>
        <v>0.769317651800434-1.28352895910659i</v>
      </c>
      <c r="DF223" s="223" t="str">
        <f t="shared" ca="1" si="281"/>
        <v>-0.92064967154057+1.17970353077764i</v>
      </c>
      <c r="DG223" s="223" t="str">
        <f t="shared" ca="1" si="282"/>
        <v>1.05813426327641-1.05813426327545i</v>
      </c>
      <c r="DH223" s="223" t="str">
        <f t="shared" ca="1" si="283"/>
        <v>-1.17970353077842+0.920649671539564i</v>
      </c>
      <c r="DI223" s="223" t="str">
        <f t="shared" ca="1" si="284"/>
        <v>1.28352895910646-0.769317651800653i</v>
      </c>
      <c r="DJ223" s="223" t="str">
        <f t="shared" ca="1" si="285"/>
        <v>-1.36804891717749+0.606414378495819i</v>
      </c>
      <c r="DK223" s="223" t="str">
        <f t="shared" ca="1" si="286"/>
        <v>1.43199214615077-0.43439006848627i</v>
      </c>
      <c r="DL223" s="223" t="str">
        <f t="shared" ca="1" si="287"/>
        <v>-1.47439688034394+0.255832127515377i</v>
      </c>
      <c r="DM223" s="223" t="str">
        <f t="shared" ca="1" si="288"/>
        <v>1.49462531308435-0.0734262332174529i</v>
      </c>
      <c r="DN223" s="223" t="str">
        <f t="shared" ca="1" si="289"/>
        <v>-1.49237318991489-0.110084059973473i</v>
      </c>
      <c r="DO223" s="223" t="str">
        <f t="shared" ca="1" si="290"/>
        <v>1.46767438486432+0.291938586435787i</v>
      </c>
      <c r="DP223" s="223" t="str">
        <f t="shared" ca="1" si="291"/>
        <v>-1.42090039095031-0.469402084820923i</v>
      </c>
      <c r="DQ223" s="223" t="str">
        <f t="shared" ca="1" si="292"/>
        <v>1.35275473257866+0.639805338929767i</v>
      </c>
      <c r="DR223" s="223" t="str">
        <f t="shared" ca="1" si="293"/>
        <v>-1.26426238388147-0.800585325208578i</v>
      </c>
      <c r="DS223" s="223" t="str">
        <f t="shared" ca="1" si="294"/>
        <v>1.15675435215204+0.94932376300938i</v>
      </c>
      <c r="DT223" s="223" t="str">
        <f t="shared" ca="1" si="295"/>
        <v>-1.03184765825628-1.08378348778159i</v>
      </c>
      <c r="DU223" s="223" t="str">
        <f t="shared" ca="1" si="296"/>
        <v>0.891421015133942+1.20194210010905i</v>
      </c>
      <c r="DV223" s="223" t="str">
        <f t="shared" ca="1" si="297"/>
        <v>-0.73758657020703-1.30202238448009i</v>
      </c>
      <c r="DW223" s="223" t="str">
        <f t="shared" ca="1" si="298"/>
        <v>0.572658136715322+1.38251904026336i</v>
      </c>
      <c r="DX223" s="223" t="str">
        <f t="shared" ca="1" si="299"/>
        <v>-0.399116391817086-1.44222132282805i</v>
      </c>
      <c r="DY223" s="223" t="str">
        <f t="shared" ca="1" si="300"/>
        <v>0.219571564887276+1.48023125427412i</v>
      </c>
      <c r="DZ223" s="223" t="str">
        <f t="shared" ca="1" si="301"/>
        <v>-0.0367241772438706-1.49597712985284i</v>
      </c>
      <c r="EA223" s="223" t="str">
        <f t="shared" ca="1" si="302"/>
        <v>-0.146675576208242+1.48922211693923i</v>
      </c>
      <c r="EB223" s="223" t="str">
        <f t="shared" ca="1" si="303"/>
        <v>0.327869192468263-1.46006781721508i</v>
      </c>
      <c r="EC223" s="223" t="str">
        <f t="shared" ca="1" si="304"/>
        <v>-0.504131350891992+1.40895273848515i</v>
      </c>
      <c r="ED223" s="223" t="str">
        <f t="shared" ca="1" si="305"/>
        <v>0.672810904551555-1.33664569911159i</v>
      </c>
      <c r="EE223" s="223" t="str">
        <f t="shared" ca="1" si="306"/>
        <v>-0.831370755952618+1.2442342642701i</v>
      </c>
      <c r="EF223" s="223" t="str">
        <f t="shared" ca="1" si="307"/>
        <v>0.977426017342049-1.13310838795759i</v>
      </c>
      <c r="EG223" s="223" t="str">
        <f t="shared" ca="1" si="308"/>
        <v>-1.10877988164002+1.00493950679001i</v>
      </c>
      <c r="EH223" s="223" t="str">
        <f t="shared" ca="1" si="309"/>
        <v>1.22345666446301-0.861655400039963i</v>
      </c>
      <c r="EI223" s="223" t="str">
        <f t="shared" ca="1" si="310"/>
        <v>-1.31973152025583+0.70541119404233i</v>
      </c>
      <c r="EJ223" s="223" t="str">
        <f t="shared" ca="1" si="311"/>
        <v>1.39615638557452-0.538556947087754i</v>
      </c>
      <c r="EK223" s="223" t="str">
        <f t="shared" ca="1" si="312"/>
        <v>-1.45158175930823+0.363602302358792i</v>
      </c>
      <c r="EL223" s="223" t="str">
        <f t="shared" ca="1" si="313"/>
        <v>1.48517399224593-0.183178740560315i</v>
      </c>
      <c r="EM223" s="223" t="str">
        <f t="shared" ca="1" si="314"/>
        <v>-1.49642782593648+6.52630051293276E-13i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-0.0146812586688377-0.0337305534808341i</v>
      </c>
      <c r="G224" s="229" t="str">
        <f t="shared" si="321"/>
        <v>-0.0115546039678586+1.29917861592132i</v>
      </c>
      <c r="H224" s="229" t="str">
        <f t="shared" si="322"/>
        <v>0.00204901478357079-0.00690180520070457i</v>
      </c>
      <c r="I224" s="229" t="str">
        <f t="shared" si="317"/>
        <v>-0.00200144477225576+0.00725851386364405i</v>
      </c>
      <c r="J224" s="255" t="str">
        <f ca="1">IMPRODUCT(1/N_FFT2,EE100)</f>
        <v>0.00620405406261375-2.71314942173507E-07i</v>
      </c>
      <c r="K224" s="254" t="str">
        <f t="shared" ca="1" si="318"/>
        <v>-0.0000124151022271412+0.0000450327554461517i</v>
      </c>
      <c r="N224" s="246">
        <f t="shared" ca="1" si="185"/>
        <v>8.4964379180278105</v>
      </c>
      <c r="O224" s="223">
        <f t="shared" ca="1" si="186"/>
        <v>1.4964379180278111</v>
      </c>
      <c r="P224" s="223" t="str">
        <f t="shared" ca="1" si="187"/>
        <v>-1.48923216043442-0.14667656540581i</v>
      </c>
      <c r="Q224" s="223" t="str">
        <f t="shared" ca="1" si="188"/>
        <v>1.46768428303893+0.291940555305196i</v>
      </c>
      <c r="R224" s="223" t="str">
        <f t="shared" ca="1" si="189"/>
        <v>-1.43200180367994-0.434392998066036i</v>
      </c>
      <c r="S224" s="223" t="str">
        <f t="shared" ca="1" si="190"/>
        <v>1.38252836413967+0.572661998792219i</v>
      </c>
      <c r="T224" s="223" t="str">
        <f t="shared" ca="1" si="191"/>
        <v>-1.31974042068593-0.70541595142095i</v>
      </c>
      <c r="U224" s="223" t="str">
        <f t="shared" ca="1" si="192"/>
        <v>1.24424265553743+0.831376362818048i</v>
      </c>
      <c r="V224" s="223" t="str">
        <f t="shared" ca="1" si="193"/>
        <v>-1.15676215344388-0.949330165364653i</v>
      </c>
      <c r="W224" s="223" t="str">
        <f t="shared" ca="1" si="194"/>
        <v>1.05814139946215+1.05814139946214i</v>
      </c>
      <c r="X224" s="223" t="str">
        <f t="shared" ca="1" si="195"/>
        <v>-0.949330165364662-1.15676215344388i</v>
      </c>
      <c r="Y224" s="223" t="str">
        <f t="shared" ca="1" si="196"/>
        <v>0.831376362818051+1.24424265553743i</v>
      </c>
      <c r="Z224" s="223" t="str">
        <f t="shared" ca="1" si="197"/>
        <v>-0.705415951420956-1.31974042068593i</v>
      </c>
      <c r="AA224" s="223" t="str">
        <f t="shared" ca="1" si="198"/>
        <v>0.572661998792086+1.38252836413972i</v>
      </c>
      <c r="AB224" s="223" t="str">
        <f t="shared" ca="1" si="199"/>
        <v>-0.434392998066098-1.43200180367993i</v>
      </c>
      <c r="AC224" s="223" t="str">
        <f t="shared" ca="1" si="200"/>
        <v>0.291940555305236+1.46768428303892i</v>
      </c>
      <c r="AD224" s="223" t="str">
        <f t="shared" ca="1" si="201"/>
        <v>-0.146676565405834-1.48923216043442i</v>
      </c>
      <c r="AE224" s="223" t="str">
        <f t="shared" ca="1" si="202"/>
        <v>5.13291735641513E-15+1.49643791802781i</v>
      </c>
      <c r="AF224" s="223" t="str">
        <f t="shared" ca="1" si="203"/>
        <v>0.146676565405823-1.48923216043442i</v>
      </c>
      <c r="AG224" s="223" t="str">
        <f t="shared" ca="1" si="204"/>
        <v>-0.291940555305215+1.46768428303893i</v>
      </c>
      <c r="AH224" s="223" t="str">
        <f t="shared" ca="1" si="205"/>
        <v>0.434392998066087-1.43200180367993i</v>
      </c>
      <c r="AI224" s="223" t="str">
        <f t="shared" ca="1" si="206"/>
        <v>-0.572661998792215+1.38252836413967i</v>
      </c>
      <c r="AJ224" s="223" t="str">
        <f t="shared" ca="1" si="207"/>
        <v>0.705415951420938-1.31974042068594i</v>
      </c>
      <c r="AK224" s="223" t="str">
        <f t="shared" ca="1" si="208"/>
        <v>-0.831376362818039+1.24424265553744i</v>
      </c>
      <c r="AL224" s="223" t="str">
        <f t="shared" ca="1" si="209"/>
        <v>0.94933016536464-1.15676215344389i</v>
      </c>
      <c r="AM224" s="223" t="str">
        <f t="shared" ca="1" si="210"/>
        <v>-1.05814139946214+1.05814139946215i</v>
      </c>
      <c r="AN224" s="223" t="str">
        <f t="shared" ca="1" si="211"/>
        <v>1.15676215344387-0.949330165364669i</v>
      </c>
      <c r="AO224" s="223" t="str">
        <f t="shared" ca="1" si="212"/>
        <v>-1.24424265553743+0.831376362818051i</v>
      </c>
      <c r="AP224" s="223" t="str">
        <f t="shared" ca="1" si="213"/>
        <v>1.31974042068593-0.70541595142096i</v>
      </c>
      <c r="AQ224" s="223" t="str">
        <f t="shared" ca="1" si="214"/>
        <v>-1.38252836413972+0.572661998792101i</v>
      </c>
      <c r="AR224" s="223" t="str">
        <f t="shared" ca="1" si="215"/>
        <v>-1.38252836413972+0.572661998792101i</v>
      </c>
      <c r="AS224" s="223" t="str">
        <f t="shared" ca="1" si="216"/>
        <v>-1.46768428303892+0.291940555305241i</v>
      </c>
      <c r="AT224" s="223" t="str">
        <f t="shared" ca="1" si="217"/>
        <v>1.48923216043441-0.146676565405849i</v>
      </c>
      <c r="AU224" s="223" t="str">
        <f t="shared" ca="1" si="218"/>
        <v>-1.49643791802781+1.02658347128303E-14i</v>
      </c>
      <c r="AV224" s="223" t="str">
        <f t="shared" ca="1" si="219"/>
        <v>1.48923216043446+0.146676565405363i</v>
      </c>
      <c r="AW224" s="223" t="str">
        <f t="shared" ca="1" si="220"/>
        <v>-1.46768428303899-0.291940555304909i</v>
      </c>
      <c r="AX224" s="223" t="str">
        <f t="shared" ca="1" si="221"/>
        <v>1.43200180367997+0.43439299806594i</v>
      </c>
      <c r="AY224" s="223" t="str">
        <f t="shared" ca="1" si="222"/>
        <v>-1.38252836413968-0.5726619987922i</v>
      </c>
      <c r="AZ224" s="223" t="str">
        <f t="shared" ca="1" si="223"/>
        <v>1.3197404206858+0.705415951421205i</v>
      </c>
      <c r="BA224" s="223" t="str">
        <f t="shared" ca="1" si="224"/>
        <v>-1.24424265553719-0.831376362818405i</v>
      </c>
      <c r="BB224" s="223" t="str">
        <f t="shared" ca="1" si="225"/>
        <v>1.1567621534435+0.949330165365113i</v>
      </c>
      <c r="BC224" s="223" t="str">
        <f t="shared" ca="1" si="226"/>
        <v>-1.05814139946163-1.05814139946266i</v>
      </c>
      <c r="BD224" s="223" t="str">
        <f t="shared" ca="1" si="227"/>
        <v>0.949330165365133+1.15676215344349i</v>
      </c>
      <c r="BE224" s="223" t="str">
        <f t="shared" ca="1" si="228"/>
        <v>-0.831376362818444-1.24424265553717i</v>
      </c>
      <c r="BF224" s="223" t="str">
        <f t="shared" ca="1" si="229"/>
        <v>0.705415951421228+1.31974042068579i</v>
      </c>
      <c r="BG224" s="223" t="str">
        <f t="shared" ca="1" si="230"/>
        <v>-0.572661998792243-1.38252836413966i</v>
      </c>
      <c r="BH224" s="223" t="str">
        <f t="shared" ca="1" si="231"/>
        <v>0.434392998065985+1.43200180367996i</v>
      </c>
      <c r="BI224" s="223" t="str">
        <f t="shared" ca="1" si="232"/>
        <v>-0.291940555304934-1.46768428303898i</v>
      </c>
      <c r="BJ224" s="223" t="str">
        <f t="shared" ca="1" si="233"/>
        <v>0.146676565405389+1.48923216043446i</v>
      </c>
      <c r="BK224" s="223" t="str">
        <f t="shared" ca="1" si="234"/>
        <v>5.80039779546307E-13-1.49643791802781i</v>
      </c>
      <c r="BL224" s="223" t="str">
        <f t="shared" ca="1" si="235"/>
        <v>-0.146676565406543+1.48923216043435i</v>
      </c>
      <c r="BM224" s="223" t="str">
        <f t="shared" ca="1" si="236"/>
        <v>0.291940555304611-1.46768428303905i</v>
      </c>
      <c r="BN224" s="223" t="str">
        <f t="shared" ca="1" si="237"/>
        <v>-0.434392998065631+1.43200180368007i</v>
      </c>
      <c r="BO224" s="223" t="str">
        <f t="shared" ca="1" si="238"/>
        <v>0.572661998791939-1.38252836413978i</v>
      </c>
      <c r="BP224" s="223" t="str">
        <f t="shared" ca="1" si="239"/>
        <v>-0.705415951420938+1.31974042068594i</v>
      </c>
      <c r="BQ224" s="223" t="str">
        <f t="shared" ca="1" si="240"/>
        <v>0.831376362818154-1.24424265553736i</v>
      </c>
      <c r="BR224" s="223" t="str">
        <f t="shared" ca="1" si="241"/>
        <v>-0.949330165364864+1.15676215344371i</v>
      </c>
      <c r="BS224" s="223" t="str">
        <f t="shared" ca="1" si="242"/>
        <v>1.05814139946243-1.05814139946186i</v>
      </c>
      <c r="BT224" s="223" t="str">
        <f t="shared" ca="1" si="243"/>
        <v>-1.15676215344425+0.949330165364201i</v>
      </c>
      <c r="BU224" s="223" t="str">
        <f t="shared" ca="1" si="244"/>
        <v>1.24424265553701-0.831376362818679i</v>
      </c>
      <c r="BV224" s="223" t="str">
        <f t="shared" ca="1" si="245"/>
        <v>-1.31974042068564+0.705415951421494i</v>
      </c>
      <c r="BW224" s="223" t="str">
        <f t="shared" ca="1" si="246"/>
        <v>1.38252836413954-0.572661998792523i</v>
      </c>
      <c r="BX224" s="223" t="str">
        <f t="shared" ca="1" si="247"/>
        <v>-1.43200180367987+0.434392998066276i</v>
      </c>
      <c r="BY224" s="223" t="str">
        <f t="shared" ca="1" si="248"/>
        <v>1.46768428303892-0.291940555305272i</v>
      </c>
      <c r="BZ224" s="223" t="str">
        <f t="shared" ca="1" si="249"/>
        <v>-1.48923216043443+0.14667656540569i</v>
      </c>
      <c r="CA224" s="223" t="str">
        <f t="shared" ca="1" si="250"/>
        <v>1.49643791802781+2.77187596382115E-13i</v>
      </c>
      <c r="CB224" s="223" t="str">
        <f t="shared" ca="1" si="251"/>
        <v>-1.48923216043438-0.146676565406242i</v>
      </c>
      <c r="CC224" s="223" t="str">
        <f t="shared" ca="1" si="252"/>
        <v>1.46768428303882+0.291940555305775i</v>
      </c>
      <c r="CD224" s="223" t="str">
        <f t="shared" ca="1" si="253"/>
        <v>-1.43200180367972-0.434392998066765i</v>
      </c>
      <c r="CE224" s="223" t="str">
        <f t="shared" ca="1" si="254"/>
        <v>1.38252836413992+0.572661998791621i</v>
      </c>
      <c r="CF224" s="223" t="str">
        <f t="shared" ca="1" si="255"/>
        <v>-1.31974042068608-0.705415951420671i</v>
      </c>
      <c r="CG224" s="223" t="str">
        <f t="shared" ca="1" si="256"/>
        <v>1.24424265553753+0.831376362817901i</v>
      </c>
      <c r="CH224" s="223" t="str">
        <f t="shared" ca="1" si="257"/>
        <v>-1.1567621534439-0.949330165364629i</v>
      </c>
      <c r="CI224" s="223" t="str">
        <f t="shared" ca="1" si="258"/>
        <v>1.05814139946207+1.05814139946222i</v>
      </c>
      <c r="CJ224" s="223" t="str">
        <f t="shared" ca="1" si="259"/>
        <v>-0.949330165364434-1.15676215344406i</v>
      </c>
      <c r="CK224" s="223" t="str">
        <f t="shared" ca="1" si="260"/>
        <v>0.831376362817693+1.24424265553767i</v>
      </c>
      <c r="CL224" s="223" t="str">
        <f t="shared" ca="1" si="261"/>
        <v>-0.70541595142045-1.3197404206862i</v>
      </c>
      <c r="CM224" s="223" t="str">
        <f t="shared" ca="1" si="262"/>
        <v>0.572661998792803+1.38252836413943i</v>
      </c>
      <c r="CN224" s="223" t="str">
        <f t="shared" ca="1" si="263"/>
        <v>-0.434392998066564-1.43200180367978i</v>
      </c>
      <c r="CO224" s="223" t="str">
        <f t="shared" ca="1" si="264"/>
        <v>0.29194055530557+1.46768428303886i</v>
      </c>
      <c r="CP224" s="223" t="str">
        <f t="shared" ca="1" si="265"/>
        <v>-0.146676565405991-1.4892321604344i</v>
      </c>
      <c r="CQ224" s="223" t="str">
        <f t="shared" ca="1" si="266"/>
        <v>2.56645867820757E-14+1.49643791802781i</v>
      </c>
      <c r="CR224" s="223" t="str">
        <f t="shared" ca="1" si="267"/>
        <v>0.14667656540594-1.48923216043441i</v>
      </c>
      <c r="CS224" s="223" t="str">
        <f t="shared" ca="1" si="268"/>
        <v>-0.291940555305477+1.46768428303888i</v>
      </c>
      <c r="CT224" s="223" t="str">
        <f t="shared" ca="1" si="269"/>
        <v>0.434392998066475-1.43200180367981i</v>
      </c>
      <c r="CU224" s="223" t="str">
        <f t="shared" ca="1" si="270"/>
        <v>-0.572661998792755+1.38252836413945i</v>
      </c>
      <c r="CV224" s="223" t="str">
        <f t="shared" ca="1" si="271"/>
        <v>0.705415951420366-1.31974042068625i</v>
      </c>
      <c r="CW224" s="223" t="str">
        <f t="shared" ca="1" si="272"/>
        <v>-0.83137636281765+1.2442426555377i</v>
      </c>
      <c r="CX224" s="223" t="str">
        <f t="shared" ca="1" si="273"/>
        <v>0.949330165364428-1.15676215344407i</v>
      </c>
      <c r="CY224" s="223" t="str">
        <f t="shared" ca="1" si="274"/>
        <v>-1.058141399462+1.05814139946228i</v>
      </c>
      <c r="CZ224" s="223" t="str">
        <f t="shared" ca="1" si="275"/>
        <v>1.15676215344387-0.949330165364669i</v>
      </c>
      <c r="DA224" s="223" t="str">
        <f t="shared" ca="1" si="276"/>
        <v>-1.24424265553748+0.83137636281798i</v>
      </c>
      <c r="DB224" s="223" t="str">
        <f t="shared" ca="1" si="277"/>
        <v>1.31974042068606-0.705415951420716i</v>
      </c>
      <c r="DC224" s="223" t="str">
        <f t="shared" ca="1" si="278"/>
        <v>-1.3825283641399+0.572661998791669i</v>
      </c>
      <c r="DD224" s="223" t="str">
        <f t="shared" ca="1" si="279"/>
        <v>1.43200180368013-0.43439299806543i</v>
      </c>
      <c r="DE224" s="223" t="str">
        <f t="shared" ca="1" si="280"/>
        <v>-1.4676842830388+0.291940555305866i</v>
      </c>
      <c r="DF224" s="223" t="str">
        <f t="shared" ca="1" si="281"/>
        <v>1.48923216043437-0.146676565406293i</v>
      </c>
      <c r="DG224" s="223" t="str">
        <f t="shared" ca="1" si="282"/>
        <v>-1.49643791802781+3.71048093633092E-13i</v>
      </c>
      <c r="DH224" s="223" t="str">
        <f t="shared" ca="1" si="283"/>
        <v>1.48923216043444+0.146676565405639i</v>
      </c>
      <c r="DI224" s="223" t="str">
        <f t="shared" ca="1" si="284"/>
        <v>-1.46768428303893-0.291940555305221i</v>
      </c>
      <c r="DJ224" s="223" t="str">
        <f t="shared" ca="1" si="285"/>
        <v>1.4320018036799+0.434392998066186i</v>
      </c>
      <c r="DK224" s="223" t="str">
        <f t="shared" ca="1" si="286"/>
        <v>-1.38252836413956-0.572661998792475i</v>
      </c>
      <c r="DL224" s="223" t="str">
        <f t="shared" ca="1" si="287"/>
        <v>1.31974042068569+0.705415951421412i</v>
      </c>
      <c r="DM224" s="223" t="str">
        <f t="shared" ca="1" si="288"/>
        <v>-1.24424265553704-0.831376362818636i</v>
      </c>
      <c r="DN224" s="223" t="str">
        <f t="shared" ca="1" si="289"/>
        <v>1.15676215344429+0.94933016536416i</v>
      </c>
      <c r="DO224" s="223" t="str">
        <f t="shared" ca="1" si="290"/>
        <v>-1.05814139946247-1.05814139946182i</v>
      </c>
      <c r="DP224" s="223" t="str">
        <f t="shared" ca="1" si="291"/>
        <v>0.949330165364935+1.15676215344365i</v>
      </c>
      <c r="DQ224" s="223" t="str">
        <f t="shared" ca="1" si="292"/>
        <v>-0.831376362818196-1.24424265553733i</v>
      </c>
      <c r="DR224" s="223" t="str">
        <f t="shared" ca="1" si="293"/>
        <v>0.705415951421021+1.3197404206859i</v>
      </c>
      <c r="DS224" s="223" t="str">
        <f t="shared" ca="1" si="294"/>
        <v>-0.572661998791987-1.38252836413977i</v>
      </c>
      <c r="DT224" s="223" t="str">
        <f t="shared" ca="1" si="295"/>
        <v>0.43439299806568+1.43200180368005i</v>
      </c>
      <c r="DU224" s="223" t="str">
        <f t="shared" ca="1" si="296"/>
        <v>-0.291940555304703-1.46768428303903i</v>
      </c>
      <c r="DV224" s="223" t="str">
        <f t="shared" ca="1" si="297"/>
        <v>0.146676565405113+1.48923216043449i</v>
      </c>
      <c r="DW224" s="223" t="str">
        <f t="shared" ca="1" si="298"/>
        <v>-6.31368953110459E-13-1.49643791802781i</v>
      </c>
      <c r="DX224" s="223" t="str">
        <f t="shared" ca="1" si="299"/>
        <v>-0.146676565405295+1.48923216043447i</v>
      </c>
      <c r="DY224" s="223" t="str">
        <f t="shared" ca="1" si="300"/>
        <v>0.291940555304883-1.46768428303899i</v>
      </c>
      <c r="DZ224" s="223" t="str">
        <f t="shared" ca="1" si="301"/>
        <v>-0.434392998065936+1.43200180367997i</v>
      </c>
      <c r="EA224" s="223" t="str">
        <f t="shared" ca="1" si="302"/>
        <v>0.572661998792156-1.38252836413969i</v>
      </c>
      <c r="EB224" s="223" t="str">
        <f t="shared" ca="1" si="303"/>
        <v>-0.705415951421183+1.31974042068581i</v>
      </c>
      <c r="EC224" s="223" t="str">
        <f t="shared" ca="1" si="304"/>
        <v>0.831376362818348-1.24424265553723i</v>
      </c>
      <c r="ED224" s="223" t="str">
        <f t="shared" ca="1" si="305"/>
        <v>-0.949330165365078+1.15676215344353i</v>
      </c>
      <c r="EE224" s="223" t="str">
        <f t="shared" ca="1" si="306"/>
        <v>1.05814139946266-1.05814139946163i</v>
      </c>
      <c r="EF224" s="223" t="str">
        <f t="shared" ca="1" si="307"/>
        <v>-1.15676215344349+0.949330165365137i</v>
      </c>
      <c r="EG224" s="223" t="str">
        <f t="shared" ca="1" si="308"/>
        <v>1.24424265553714-0.831376362818483i</v>
      </c>
      <c r="EH224" s="223" t="str">
        <f t="shared" ca="1" si="309"/>
        <v>-1.31974042068577+0.70541595142125i</v>
      </c>
      <c r="EI224" s="223" t="str">
        <f t="shared" ca="1" si="310"/>
        <v>1.38252836413963-0.572661998792306i</v>
      </c>
      <c r="EJ224" s="223" t="str">
        <f t="shared" ca="1" si="311"/>
        <v>-1.43200180367995+0.434392998066009i</v>
      </c>
      <c r="EK224" s="223" t="str">
        <f t="shared" ca="1" si="312"/>
        <v>1.46768428303898-0.291940555304959i</v>
      </c>
      <c r="EL224" s="223" t="str">
        <f t="shared" ca="1" si="313"/>
        <v>-1.48923216043445+0.146676565405457i</v>
      </c>
      <c r="EM224" s="223" t="str">
        <f t="shared" ca="1" si="314"/>
        <v>1.49643791802781+5.54375192764231E-13i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-0.0145866641835987-0.0333421277348007i</v>
      </c>
      <c r="G225" s="229" t="str">
        <f t="shared" si="321"/>
        <v>-0.0098086164440464+1.28702545563154i</v>
      </c>
      <c r="H225" s="229" t="str">
        <f t="shared" si="322"/>
        <v>0.00204812951384506-0.00684652172564338i</v>
      </c>
      <c r="I225" s="229" t="str">
        <f t="shared" si="317"/>
        <v>-0.00200162241361993+0.00719314707839557i</v>
      </c>
      <c r="J225" s="255" t="str">
        <f ca="1">IMPRODUCT(1/N_FFT2,ED100)</f>
        <v>0.00689886069479781+0.000179938579276373i</v>
      </c>
      <c r="K225" s="254" t="str">
        <f t="shared" ca="1" si="318"/>
        <v>-0.0000151032388609614+0.0000492643505576884i</v>
      </c>
      <c r="N225" s="246">
        <f t="shared" ca="1" si="185"/>
        <v>8.4964457120732391</v>
      </c>
      <c r="O225" s="223">
        <f t="shared" ca="1" si="186"/>
        <v>1.4964457120732391</v>
      </c>
      <c r="P225" s="223" t="str">
        <f t="shared" ca="1" si="187"/>
        <v>-1.49239102758839-0.110085375759265i</v>
      </c>
      <c r="Q225" s="223" t="str">
        <f t="shared" ca="1" si="188"/>
        <v>1.48024894682037+0.219574189329206i</v>
      </c>
      <c r="R225" s="223" t="str">
        <f t="shared" ca="1" si="189"/>
        <v>-1.46008526875688-0.327873111342673i</v>
      </c>
      <c r="S225" s="223" t="str">
        <f t="shared" ca="1" si="190"/>
        <v>1.43200926211638+0.434395260558047i</v>
      </c>
      <c r="T225" s="223" t="str">
        <f t="shared" ca="1" si="191"/>
        <v>-1.39617307321145-0.538563384219242i</v>
      </c>
      <c r="U225" s="223" t="str">
        <f t="shared" ca="1" si="192"/>
        <v>1.3527709014547+0.639812986238811i</v>
      </c>
      <c r="V225" s="223" t="str">
        <f t="shared" ca="1" si="193"/>
        <v>-1.30203794697536-0.737595386250882i</v>
      </c>
      <c r="W225" s="223" t="str">
        <f t="shared" ca="1" si="194"/>
        <v>1.24424913604938+0.831380692957664i</v>
      </c>
      <c r="X225" s="223" t="str">
        <f t="shared" ca="1" si="195"/>
        <v>-1.17971763125005-0.920660675656427i</v>
      </c>
      <c r="Y225" s="223" t="str">
        <f t="shared" ca="1" si="196"/>
        <v>1.10879313439324+1.00495151838523i</v>
      </c>
      <c r="Z225" s="223" t="str">
        <f t="shared" ca="1" si="197"/>
        <v>-1.03185999147242-1.08379644176428i</v>
      </c>
      <c r="AA225" s="223" t="str">
        <f t="shared" ca="1" si="198"/>
        <v>0.949335109854761+1.15676817832245i</v>
      </c>
      <c r="AB225" s="223" t="str">
        <f t="shared" ca="1" si="199"/>
        <v>-0.861665699023917-1.22347128789686i</v>
      </c>
      <c r="AC225" s="223" t="str">
        <f t="shared" ca="1" si="200"/>
        <v>0.769326847113091+1.28354430055741i</v>
      </c>
      <c r="AD225" s="223" t="str">
        <f t="shared" ca="1" si="201"/>
        <v>-0.672818946361135-1.33666167544367i</v>
      </c>
      <c r="AE225" s="223" t="str">
        <f t="shared" ca="1" si="202"/>
        <v>0.572664981444181+1.38253556489875i</v>
      </c>
      <c r="AF225" s="223" t="str">
        <f t="shared" ca="1" si="203"/>
        <v>-0.469407695375588-1.42091737434115i</v>
      </c>
      <c r="AG225" s="223" t="str">
        <f t="shared" ca="1" si="204"/>
        <v>0.363606648335045+1.45159910942i</v>
      </c>
      <c r="AH225" s="223" t="str">
        <f t="shared" ca="1" si="205"/>
        <v>-0.255835185363342-1.47441450315455i</v>
      </c>
      <c r="AI225" s="223" t="str">
        <f t="shared" ca="1" si="206"/>
        <v>0.146677329355776+1.4892399169494i</v>
      </c>
      <c r="AJ225" s="223" t="str">
        <f t="shared" ca="1" si="207"/>
        <v>-0.0367246161920712-1.49599501060262i</v>
      </c>
      <c r="AK225" s="223" t="str">
        <f t="shared" ca="1" si="208"/>
        <v>-0.0734271108486852+1.49464317767646i</v>
      </c>
      <c r="AL225" s="223" t="str">
        <f t="shared" ca="1" si="209"/>
        <v>0.183180930013857-1.48519174387068i</v>
      </c>
      <c r="AM225" s="223" t="str">
        <f t="shared" ca="1" si="210"/>
        <v>-0.291942075847986+1.46769192732397i</v>
      </c>
      <c r="AN225" s="223" t="str">
        <f t="shared" ca="1" si="211"/>
        <v>0.399121162278491-1.44223856105842i</v>
      </c>
      <c r="AO225" s="223" t="str">
        <f t="shared" ca="1" si="212"/>
        <v>-0.504137376549828+1.40896957907112i</v>
      </c>
      <c r="AP225" s="223" t="str">
        <f t="shared" ca="1" si="213"/>
        <v>0.606421626697734-1.36806526885805i</v>
      </c>
      <c r="AQ225" s="223" t="str">
        <f t="shared" ca="1" si="214"/>
        <v>-0.705419625508591+1.3197472944203i</v>
      </c>
      <c r="AR225" s="223" t="str">
        <f t="shared" ca="1" si="215"/>
        <v>-0.705419625508591+1.3197472944203i</v>
      </c>
      <c r="AS225" s="223" t="str">
        <f t="shared" ca="1" si="216"/>
        <v>-0.891431669892681+1.20195646638917i</v>
      </c>
      <c r="AT225" s="223" t="str">
        <f t="shared" ca="1" si="217"/>
        <v>0.977437700080825-1.13312193149859i</v>
      </c>
      <c r="AU225" s="223" t="str">
        <f t="shared" ca="1" si="218"/>
        <v>-1.05814691068456+1.05814691068448i</v>
      </c>
      <c r="AV225" s="223" t="str">
        <f t="shared" ca="1" si="219"/>
        <v>1.13312193149887-0.977437700080496i</v>
      </c>
      <c r="AW225" s="223" t="str">
        <f t="shared" ca="1" si="220"/>
        <v>-1.20195646638879+0.891431669893185i</v>
      </c>
      <c r="AX225" s="223" t="str">
        <f t="shared" ca="1" si="221"/>
        <v>1.26427749504762-0.800594894249586i</v>
      </c>
      <c r="AY225" s="223" t="str">
        <f t="shared" ca="1" si="222"/>
        <v>-1.31974729442043+0.705419625508357i</v>
      </c>
      <c r="AZ225" s="223" t="str">
        <f t="shared" ca="1" si="223"/>
        <v>1.36806526885835-0.606421626697065i</v>
      </c>
      <c r="BA225" s="223" t="str">
        <f t="shared" ca="1" si="224"/>
        <v>-1.408969579071+0.504137376550139i</v>
      </c>
      <c r="BB225" s="223" t="str">
        <f t="shared" ca="1" si="225"/>
        <v>1.44223856105841-0.399121162278524i</v>
      </c>
      <c r="BC225" s="223" t="str">
        <f t="shared" ca="1" si="226"/>
        <v>-1.46769192732405+0.291942075847582i</v>
      </c>
      <c r="BD225" s="223" t="str">
        <f t="shared" ca="1" si="227"/>
        <v>1.48519174387061-0.183180930014481i</v>
      </c>
      <c r="BE225" s="223" t="str">
        <f t="shared" ca="1" si="228"/>
        <v>-1.49464317767646+0.0734271108488675i</v>
      </c>
      <c r="BF225" s="223" t="str">
        <f t="shared" ca="1" si="229"/>
        <v>1.49599501060261+0.0367246161923564i</v>
      </c>
      <c r="BG225" s="223" t="str">
        <f t="shared" ca="1" si="230"/>
        <v>-1.48923991694933-0.146677329356473i</v>
      </c>
      <c r="BH225" s="223" t="str">
        <f t="shared" ca="1" si="231"/>
        <v>1.47441450315464+0.255835185362868i</v>
      </c>
      <c r="BI225" s="223" t="str">
        <f t="shared" ca="1" si="232"/>
        <v>-1.45159910942001-0.363606648335022i</v>
      </c>
      <c r="BJ225" s="223" t="str">
        <f t="shared" ca="1" si="233"/>
        <v>1.42091737434102+0.469407695376001i</v>
      </c>
      <c r="BK225" s="223" t="str">
        <f t="shared" ca="1" si="234"/>
        <v>-1.382535564899-0.57266498144359i</v>
      </c>
      <c r="BL225" s="223" t="str">
        <f t="shared" ca="1" si="235"/>
        <v>1.33666167544375+0.672818946360972i</v>
      </c>
      <c r="BM225" s="223" t="str">
        <f t="shared" ca="1" si="236"/>
        <v>-1.28354430055735-0.769326847113199i</v>
      </c>
      <c r="BN225" s="223" t="str">
        <f t="shared" ca="1" si="237"/>
        <v>1.22347128789653+0.861665699024394i</v>
      </c>
      <c r="BO225" s="223" t="str">
        <f t="shared" ca="1" si="238"/>
        <v>-1.15676817832276-0.949335109854381i</v>
      </c>
      <c r="BP225" s="223" t="str">
        <f t="shared" ca="1" si="239"/>
        <v>1.0837964417643+1.0318599914724i</v>
      </c>
      <c r="BQ225" s="223" t="str">
        <f t="shared" ca="1" si="240"/>
        <v>-1.00495151838492-1.10879313439353i</v>
      </c>
      <c r="BR225" s="223" t="str">
        <f t="shared" ca="1" si="241"/>
        <v>0.920660675656936+1.17971763124966i</v>
      </c>
      <c r="BS225" s="223" t="str">
        <f t="shared" ca="1" si="242"/>
        <v>-0.831380692957944-1.24424913604919i</v>
      </c>
      <c r="BT225" s="223" t="str">
        <f t="shared" ca="1" si="243"/>
        <v>0.737595386250777+1.30203794697541i</v>
      </c>
      <c r="BU225" s="223" t="str">
        <f t="shared" ca="1" si="244"/>
        <v>-0.639812986238289-1.35277090145495i</v>
      </c>
      <c r="BV225" s="223" t="str">
        <f t="shared" ca="1" si="245"/>
        <v>0.538563384219703+1.39617307321127i</v>
      </c>
      <c r="BW225" s="223" t="str">
        <f t="shared" ca="1" si="246"/>
        <v>-0.434395260558082-1.43200926211637i</v>
      </c>
      <c r="BX225" s="223" t="str">
        <f t="shared" ca="1" si="247"/>
        <v>0.327873111342334+1.46008526875696i</v>
      </c>
      <c r="BY225" s="223" t="str">
        <f t="shared" ca="1" si="248"/>
        <v>-0.219574189329938-1.48024894682026i</v>
      </c>
      <c r="BZ225" s="223" t="str">
        <f t="shared" ca="1" si="249"/>
        <v>0.110085375759577+1.49239102758837i</v>
      </c>
      <c r="CA225" s="223" t="str">
        <f t="shared" ca="1" si="250"/>
        <v>1.15129192391874E-13-1.49644571207324i</v>
      </c>
      <c r="CB225" s="223" t="str">
        <f t="shared" ca="1" si="251"/>
        <v>-0.110085375759807+1.49239102758835i</v>
      </c>
      <c r="CC225" s="223" t="str">
        <f t="shared" ca="1" si="252"/>
        <v>0.219574189328652-1.48024894682045i</v>
      </c>
      <c r="CD225" s="223" t="str">
        <f t="shared" ca="1" si="253"/>
        <v>-0.327873111342559+1.46008526875691i</v>
      </c>
      <c r="CE225" s="223" t="str">
        <f t="shared" ca="1" si="254"/>
        <v>0.434395260558302-1.4320092621163i</v>
      </c>
      <c r="CF225" s="223" t="str">
        <f t="shared" ca="1" si="255"/>
        <v>-0.538563384219917+1.39617307321119i</v>
      </c>
      <c r="CG225" s="223" t="str">
        <f t="shared" ca="1" si="256"/>
        <v>0.639812986238497-1.35277090145485i</v>
      </c>
      <c r="CH225" s="223" t="str">
        <f t="shared" ca="1" si="257"/>
        <v>-0.737595386250977+1.3020379469753i</v>
      </c>
      <c r="CI225" s="223" t="str">
        <f t="shared" ca="1" si="258"/>
        <v>0.831380692958136-1.24424913604906i</v>
      </c>
      <c r="CJ225" s="223" t="str">
        <f t="shared" ca="1" si="259"/>
        <v>-0.920660675655944+1.17971763125043i</v>
      </c>
      <c r="CK225" s="223" t="str">
        <f t="shared" ca="1" si="260"/>
        <v>1.00495151838509-1.10879313439338i</v>
      </c>
      <c r="CL225" s="223" t="str">
        <f t="shared" ca="1" si="261"/>
        <v>-1.08379644176446+1.03185999147223i</v>
      </c>
      <c r="CM225" s="223" t="str">
        <f t="shared" ca="1" si="262"/>
        <v>1.1567681783229-0.949335109854203i</v>
      </c>
      <c r="CN225" s="223" t="str">
        <f t="shared" ca="1" si="263"/>
        <v>-1.22347128789668+0.861665699024171i</v>
      </c>
      <c r="CO225" s="223" t="str">
        <f t="shared" ca="1" si="264"/>
        <v>1.28354430055746-0.769326847113001i</v>
      </c>
      <c r="CP225" s="223" t="str">
        <f t="shared" ca="1" si="265"/>
        <v>-1.33666167544385+0.672818946360767i</v>
      </c>
      <c r="CQ225" s="223" t="str">
        <f t="shared" ca="1" si="266"/>
        <v>1.38253556489852-0.572664981444753i</v>
      </c>
      <c r="CR225" s="223" t="str">
        <f t="shared" ca="1" si="267"/>
        <v>-1.42091737434109+0.469407695375783i</v>
      </c>
      <c r="CS225" s="223" t="str">
        <f t="shared" ca="1" si="268"/>
        <v>1.45159910942006-0.363606648334799i</v>
      </c>
      <c r="CT225" s="223" t="str">
        <f t="shared" ca="1" si="269"/>
        <v>-1.47441450315467+0.255835185362642i</v>
      </c>
      <c r="CU225" s="223" t="str">
        <f t="shared" ca="1" si="270"/>
        <v>1.48923991694935-0.146677329356244i</v>
      </c>
      <c r="CV225" s="223" t="str">
        <f t="shared" ca="1" si="271"/>
        <v>-1.49599501060262+0.0367246161920836i</v>
      </c>
      <c r="CW225" s="223" t="str">
        <f t="shared" ca="1" si="272"/>
        <v>1.49464317767644+0.07342711084914i</v>
      </c>
      <c r="CX225" s="223" t="str">
        <f t="shared" ca="1" si="273"/>
        <v>-1.48519174387076-0.183180930013233i</v>
      </c>
      <c r="CY225" s="223" t="str">
        <f t="shared" ca="1" si="274"/>
        <v>1.467691927324+0.291942075847829i</v>
      </c>
      <c r="CZ225" s="223" t="str">
        <f t="shared" ca="1" si="275"/>
        <v>-1.44223856105834-0.399121162278767i</v>
      </c>
      <c r="DA225" s="223" t="str">
        <f t="shared" ca="1" si="276"/>
        <v>1.40896957907091+0.504137376550397i</v>
      </c>
      <c r="DB225" s="223" t="str">
        <f t="shared" ca="1" si="277"/>
        <v>-1.36806526885825-0.606421626697296i</v>
      </c>
      <c r="DC225" s="223" t="str">
        <f t="shared" ca="1" si="278"/>
        <v>1.31974729442031+0.705419625508579i</v>
      </c>
      <c r="DD225" s="223" t="str">
        <f t="shared" ca="1" si="279"/>
        <v>-1.26427749504748-0.800594894249799i</v>
      </c>
      <c r="DE225" s="223" t="str">
        <f t="shared" ca="1" si="280"/>
        <v>1.20195646638954+0.891431669892175i</v>
      </c>
      <c r="DF225" s="223" t="str">
        <f t="shared" ca="1" si="281"/>
        <v>-1.13312193149871-0.977437700080686i</v>
      </c>
      <c r="DG225" s="223" t="str">
        <f t="shared" ca="1" si="282"/>
        <v>1.05814691068438+1.05814691068466i</v>
      </c>
      <c r="DH225" s="223" t="str">
        <f t="shared" ca="1" si="283"/>
        <v>-0.977437700080392-1.13312193149896i</v>
      </c>
      <c r="DI225" s="223" t="str">
        <f t="shared" ca="1" si="284"/>
        <v>0.891431669893094+1.20195646638886i</v>
      </c>
      <c r="DJ225" s="223" t="str">
        <f t="shared" ca="1" si="285"/>
        <v>-0.800594894249471-1.26427749504769i</v>
      </c>
      <c r="DK225" s="223" t="str">
        <f t="shared" ca="1" si="286"/>
        <v>0.705419625508238+1.31974729442049i</v>
      </c>
      <c r="DL225" s="223" t="str">
        <f t="shared" ca="1" si="287"/>
        <v>-0.60642162669834-1.36806526885779i</v>
      </c>
      <c r="DM225" s="223" t="str">
        <f t="shared" ca="1" si="288"/>
        <v>0.504137376550032+1.40896957907104i</v>
      </c>
      <c r="DN225" s="223" t="str">
        <f t="shared" ca="1" si="289"/>
        <v>-0.399121162278393-1.44223856105844i</v>
      </c>
      <c r="DO225" s="223" t="str">
        <f t="shared" ca="1" si="290"/>
        <v>0.291942075847448+1.46769192732408i</v>
      </c>
      <c r="DP225" s="223" t="str">
        <f t="shared" ca="1" si="291"/>
        <v>-0.183180930014367-1.48519174387062i</v>
      </c>
      <c r="DQ225" s="223" t="str">
        <f t="shared" ca="1" si="292"/>
        <v>0.0734271108487525+1.49464317767646i</v>
      </c>
      <c r="DR225" s="223" t="str">
        <f t="shared" ca="1" si="293"/>
        <v>0.0367246161924715-1.49599501060261i</v>
      </c>
      <c r="DS225" s="223" t="str">
        <f t="shared" ca="1" si="294"/>
        <v>-0.14667732935663+1.48923991694931i</v>
      </c>
      <c r="DT225" s="223" t="str">
        <f t="shared" ca="1" si="295"/>
        <v>0.255835185362982-1.47441450315462i</v>
      </c>
      <c r="DU225" s="223" t="str">
        <f t="shared" ca="1" si="296"/>
        <v>-0.363606648335134+1.45159910941998i</v>
      </c>
      <c r="DV225" s="223" t="str">
        <f t="shared" ca="1" si="297"/>
        <v>0.469407695376111-1.42091737434098i</v>
      </c>
      <c r="DW225" s="223" t="str">
        <f t="shared" ca="1" si="298"/>
        <v>-0.572664981443696+1.38253556489896i</v>
      </c>
      <c r="DX225" s="223" t="str">
        <f t="shared" ca="1" si="299"/>
        <v>0.672818946361075-1.3366616754437i</v>
      </c>
      <c r="DY225" s="223" t="str">
        <f t="shared" ca="1" si="300"/>
        <v>-0.769326847113297+1.28354430055729i</v>
      </c>
      <c r="DZ225" s="223" t="str">
        <f t="shared" ca="1" si="301"/>
        <v>0.861665699024489-1.22347128789646i</v>
      </c>
      <c r="EA225" s="223" t="str">
        <f t="shared" ca="1" si="302"/>
        <v>-0.949335109854471+1.15676817832269i</v>
      </c>
      <c r="EB225" s="223" t="str">
        <f t="shared" ca="1" si="303"/>
        <v>1.03185999147248-1.08379644176422i</v>
      </c>
      <c r="EC225" s="223" t="str">
        <f t="shared" ca="1" si="304"/>
        <v>-1.10879313439361+1.00495151838483i</v>
      </c>
      <c r="ED225" s="223" t="str">
        <f t="shared" ca="1" si="305"/>
        <v>1.17971763124973-0.920660675656845i</v>
      </c>
      <c r="EE225" s="223" t="str">
        <f t="shared" ca="1" si="306"/>
        <v>-1.24424913604925+0.831380692957848i</v>
      </c>
      <c r="EF225" s="223" t="str">
        <f t="shared" ca="1" si="307"/>
        <v>1.30203794697547-0.737595386250676i</v>
      </c>
      <c r="EG225" s="223" t="str">
        <f t="shared" ca="1" si="308"/>
        <v>-1.352770901455+0.639812986238184i</v>
      </c>
      <c r="EH225" s="223" t="str">
        <f t="shared" ca="1" si="309"/>
        <v>1.39617307321131-0.538563384219596i</v>
      </c>
      <c r="EI225" s="223" t="str">
        <f t="shared" ca="1" si="310"/>
        <v>-1.4320092621164+0.434395260557971i</v>
      </c>
      <c r="EJ225" s="223" t="str">
        <f t="shared" ca="1" si="311"/>
        <v>1.46008526875698-0.327873111342222i</v>
      </c>
      <c r="EK225" s="223" t="str">
        <f t="shared" ca="1" si="312"/>
        <v>-1.48024894682028+0.219574189329824i</v>
      </c>
      <c r="EL225" s="223" t="str">
        <f t="shared" ca="1" si="313"/>
        <v>1.49239102758837-0.110085375759462i</v>
      </c>
      <c r="EM225" s="223" t="str">
        <f t="shared" ca="1" si="314"/>
        <v>-1.49644571207324-2.30258384783747E-13i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-0.0144924664635724-0.0329605053053307i</v>
      </c>
      <c r="G226" s="229" t="str">
        <f t="shared" si="321"/>
        <v>-0.00814073723236536+1.27508367520063i</v>
      </c>
      <c r="H226" s="229" t="str">
        <f t="shared" si="322"/>
        <v>0.00204726643733965-0.00679211599018744i</v>
      </c>
      <c r="I226" s="229" t="str">
        <f t="shared" si="317"/>
        <v>-0.00200180825305312+0.00712902601074826i</v>
      </c>
      <c r="J226" s="255" t="str">
        <f ca="1">IMPRODUCT(1/N_FFT2,EE100)</f>
        <v>0.00620405406261375-2.71314942173507E-07i</v>
      </c>
      <c r="K226" s="254" t="str">
        <f t="shared" ca="1" si="318"/>
        <v>-0.0000124173924136481+0.0000442294059049523i</v>
      </c>
      <c r="N226" s="246">
        <f t="shared" ca="1" si="185"/>
        <v>8.4964512319675745</v>
      </c>
      <c r="O226" s="223">
        <f t="shared" ca="1" si="186"/>
        <v>1.4964512319675749</v>
      </c>
      <c r="P226" s="223" t="str">
        <f t="shared" ca="1" si="187"/>
        <v>-1.49464869092185-0.0734273816970523i</v>
      </c>
      <c r="Q226" s="223" t="str">
        <f t="shared" ca="1" si="188"/>
        <v>1.48924541026392+0.146677870400103i</v>
      </c>
      <c r="R226" s="223" t="str">
        <f t="shared" ca="1" si="189"/>
        <v>-1.48025440697018-0.21957499926591i</v>
      </c>
      <c r="S226" s="223" t="str">
        <f t="shared" ca="1" si="190"/>
        <v>1.46769734115507+0.291943152726002i</v>
      </c>
      <c r="T226" s="223" t="str">
        <f t="shared" ca="1" si="191"/>
        <v>-1.45160446389004-0.36360798955989i</v>
      </c>
      <c r="U226" s="223" t="str">
        <f t="shared" ca="1" si="192"/>
        <v>1.43201454432592+0.434396862898775i</v>
      </c>
      <c r="V226" s="223" t="str">
        <f t="shared" ca="1" si="193"/>
        <v>-1.40897477629491-0.50413923614612i</v>
      </c>
      <c r="W226" s="223" t="str">
        <f t="shared" ca="1" si="194"/>
        <v>1.38254066461613+0.572667093816348i</v>
      </c>
      <c r="X226" s="223" t="str">
        <f t="shared" ca="1" si="195"/>
        <v>-1.35277589138009-0.639815346297721i</v>
      </c>
      <c r="Y226" s="223" t="str">
        <f t="shared" ca="1" si="196"/>
        <v>1.31975216253248+0.705422227568795i</v>
      </c>
      <c r="Z226" s="223" t="str">
        <f t="shared" ca="1" si="197"/>
        <v>-1.28354903512876-0.769329684905827i</v>
      </c>
      <c r="AA226" s="223" t="str">
        <f t="shared" ca="1" si="198"/>
        <v>1.24425372567372+0.831383759646739i</v>
      </c>
      <c r="AB226" s="223" t="str">
        <f t="shared" ca="1" si="199"/>
        <v>-1.20196090000986-0.891434958089914i</v>
      </c>
      <c r="AC226" s="223" t="str">
        <f t="shared" ca="1" si="200"/>
        <v>1.15677244525845+0.949338611638687i</v>
      </c>
      <c r="AD226" s="223" t="str">
        <f t="shared" ca="1" si="201"/>
        <v>-1.1087972243652-1.00495522531967i</v>
      </c>
      <c r="AE226" s="223" t="str">
        <f t="shared" ca="1" si="202"/>
        <v>1.05815081383919+1.05815081383928i</v>
      </c>
      <c r="AF226" s="223" t="str">
        <f t="shared" ca="1" si="203"/>
        <v>-1.00495522531968-1.10879722436518i</v>
      </c>
      <c r="AG226" s="223" t="str">
        <f t="shared" ca="1" si="204"/>
        <v>0.949338611638582+1.15677244525853i</v>
      </c>
      <c r="AH226" s="223" t="str">
        <f t="shared" ca="1" si="205"/>
        <v>-0.891434958089924-1.20196090000985i</v>
      </c>
      <c r="AI226" s="223" t="str">
        <f t="shared" ca="1" si="206"/>
        <v>0.83138375964675+1.24425372567371i</v>
      </c>
      <c r="AJ226" s="223" t="str">
        <f t="shared" ca="1" si="207"/>
        <v>-0.769329684905848-1.28354903512875i</v>
      </c>
      <c r="AK226" s="223" t="str">
        <f t="shared" ca="1" si="208"/>
        <v>0.705422227568821+1.31975216253246i</v>
      </c>
      <c r="AL226" s="223" t="str">
        <f t="shared" ca="1" si="209"/>
        <v>-0.639815346297742-1.35277589138008i</v>
      </c>
      <c r="AM226" s="223" t="str">
        <f t="shared" ca="1" si="210"/>
        <v>0.572667093816359+1.38254066461612i</v>
      </c>
      <c r="AN226" s="223" t="str">
        <f t="shared" ca="1" si="211"/>
        <v>-0.504139236146142-1.4089747762949i</v>
      </c>
      <c r="AO226" s="223" t="str">
        <f t="shared" ca="1" si="212"/>
        <v>0.434396862898787+1.43201454432592i</v>
      </c>
      <c r="AP226" s="223" t="str">
        <f t="shared" ca="1" si="213"/>
        <v>-0.363607989559915-1.45160446389003i</v>
      </c>
      <c r="AQ226" s="223" t="str">
        <f t="shared" ca="1" si="214"/>
        <v>0.291943152726019+1.46769734115507i</v>
      </c>
      <c r="AR226" s="223" t="str">
        <f t="shared" ca="1" si="215"/>
        <v>0.291943152726019+1.46769734115507i</v>
      </c>
      <c r="AS226" s="223" t="str">
        <f t="shared" ca="1" si="216"/>
        <v>0.146677870400138+1.48924541026392i</v>
      </c>
      <c r="AT226" s="223" t="str">
        <f t="shared" ca="1" si="217"/>
        <v>-0.0734273816969895-1.49464869092185i</v>
      </c>
      <c r="AU226" s="223" t="str">
        <f t="shared" ca="1" si="218"/>
        <v>2.34654142068026E-14+1.49645123196757i</v>
      </c>
      <c r="AV226" s="223" t="str">
        <f t="shared" ca="1" si="219"/>
        <v>0.0734273816969639-1.49464869092185i</v>
      </c>
      <c r="AW226" s="223" t="str">
        <f t="shared" ca="1" si="220"/>
        <v>-0.146677870400684+1.48924541026387i</v>
      </c>
      <c r="AX226" s="223" t="str">
        <f t="shared" ca="1" si="221"/>
        <v>0.219574999265687-1.48025440697022i</v>
      </c>
      <c r="AY226" s="223" t="str">
        <f t="shared" ca="1" si="222"/>
        <v>-0.291943152726432+1.46769734115499i</v>
      </c>
      <c r="AZ226" s="223" t="str">
        <f t="shared" ca="1" si="223"/>
        <v>0.363607989559582-1.45160446389012i</v>
      </c>
      <c r="BA226" s="223" t="str">
        <f t="shared" ca="1" si="224"/>
        <v>-0.434396862899047+1.43201454432584i</v>
      </c>
      <c r="BB226" s="223" t="str">
        <f t="shared" ca="1" si="225"/>
        <v>0.504139236145678-1.40897477629506i</v>
      </c>
      <c r="BC226" s="223" t="str">
        <f t="shared" ca="1" si="226"/>
        <v>-0.572667093816473+1.38254066461608i</v>
      </c>
      <c r="BD226" s="223" t="str">
        <f t="shared" ca="1" si="227"/>
        <v>0.639815346297162-1.35277589138036i</v>
      </c>
      <c r="BE226" s="223" t="str">
        <f t="shared" ca="1" si="228"/>
        <v>-0.70542222756878+1.31975216253249i</v>
      </c>
      <c r="BF226" s="223" t="str">
        <f t="shared" ca="1" si="229"/>
        <v>0.769329684906446-1.28354903512839i</v>
      </c>
      <c r="BG226" s="223" t="str">
        <f t="shared" ca="1" si="230"/>
        <v>-0.831383759646579+1.24425372567382i</v>
      </c>
      <c r="BH226" s="223" t="str">
        <f t="shared" ca="1" si="231"/>
        <v>0.891434958090382-1.20196090000951i</v>
      </c>
      <c r="BI226" s="223" t="str">
        <f t="shared" ca="1" si="232"/>
        <v>-0.949338611638439+1.15677244525865i</v>
      </c>
      <c r="BJ226" s="223" t="str">
        <f t="shared" ca="1" si="233"/>
        <v>1.00495522531997-1.10879722436492i</v>
      </c>
      <c r="BK226" s="223" t="str">
        <f t="shared" ca="1" si="234"/>
        <v>-1.05815081383896+1.05815081383951i</v>
      </c>
      <c r="BL226" s="223" t="str">
        <f t="shared" ca="1" si="235"/>
        <v>1.10879722436537-1.00495522531947i</v>
      </c>
      <c r="BM226" s="223" t="str">
        <f t="shared" ca="1" si="236"/>
        <v>-1.15677244525813+0.949338611639069i</v>
      </c>
      <c r="BN226" s="223" t="str">
        <f t="shared" ca="1" si="237"/>
        <v>1.20196090000994-0.891434958089806i</v>
      </c>
      <c r="BO226" s="223" t="str">
        <f t="shared" ca="1" si="238"/>
        <v>-1.24425372567337+0.831383759647256i</v>
      </c>
      <c r="BP226" s="223" t="str">
        <f t="shared" ca="1" si="239"/>
        <v>1.28354903512874-0.769329684905867i</v>
      </c>
      <c r="BQ226" s="223" t="str">
        <f t="shared" ca="1" si="240"/>
        <v>-1.3197521625328+0.705422227568185i</v>
      </c>
      <c r="BR226" s="223" t="str">
        <f t="shared" ca="1" si="241"/>
        <v>1.35277589138002-0.639815346297878i</v>
      </c>
      <c r="BS226" s="223" t="str">
        <f t="shared" ca="1" si="242"/>
        <v>-1.38254066461634+0.572667093815831i</v>
      </c>
      <c r="BT226" s="223" t="str">
        <f t="shared" ca="1" si="243"/>
        <v>1.40897477629479-0.504139236146445i</v>
      </c>
      <c r="BU226" s="223" t="str">
        <f t="shared" ca="1" si="244"/>
        <v>-1.43201454432605+0.434396862898362i</v>
      </c>
      <c r="BV226" s="223" t="str">
        <f t="shared" ca="1" si="245"/>
        <v>1.45160446388992-0.363607989560351i</v>
      </c>
      <c r="BW226" s="223" t="str">
        <f t="shared" ca="1" si="246"/>
        <v>-1.46769734115512+0.291943152725751i</v>
      </c>
      <c r="BX226" s="223" t="str">
        <f t="shared" ca="1" si="247"/>
        <v>1.4802544069701-0.219574999266492i</v>
      </c>
      <c r="BY226" s="223" t="str">
        <f t="shared" ca="1" si="248"/>
        <v>-1.48924541026394+0.146677870399992i</v>
      </c>
      <c r="BZ226" s="223" t="str">
        <f t="shared" ca="1" si="249"/>
        <v>1.49464869092181-0.0734273816977564i</v>
      </c>
      <c r="CA226" s="223" t="str">
        <f t="shared" ca="1" si="250"/>
        <v>-1.49645123196757+4.69308284136053E-14i</v>
      </c>
      <c r="CB226" s="223" t="str">
        <f t="shared" ca="1" si="251"/>
        <v>1.49464869092181+0.0734273816977051i</v>
      </c>
      <c r="CC226" s="223" t="str">
        <f t="shared" ca="1" si="252"/>
        <v>-1.48924541026394-0.146677870399941i</v>
      </c>
      <c r="CD226" s="223" t="str">
        <f t="shared" ca="1" si="253"/>
        <v>1.48025440697011+0.2195749992664i</v>
      </c>
      <c r="CE226" s="223" t="str">
        <f t="shared" ca="1" si="254"/>
        <v>-1.46769734115514-0.291943152725658i</v>
      </c>
      <c r="CF226" s="223" t="str">
        <f t="shared" ca="1" si="255"/>
        <v>1.45160446388994+0.363607989560302i</v>
      </c>
      <c r="CG226" s="223" t="str">
        <f t="shared" ca="1" si="256"/>
        <v>-1.43201454432606-0.434396862898313i</v>
      </c>
      <c r="CH226" s="223" t="str">
        <f t="shared" ca="1" si="257"/>
        <v>1.40897477629482+0.504139236146356i</v>
      </c>
      <c r="CI226" s="223" t="str">
        <f t="shared" ca="1" si="258"/>
        <v>-1.38254066461638-0.572667093815744i</v>
      </c>
      <c r="CJ226" s="223" t="str">
        <f t="shared" ca="1" si="259"/>
        <v>1.35277589138004+0.639815346297832i</v>
      </c>
      <c r="CK226" s="223" t="str">
        <f t="shared" ca="1" si="260"/>
        <v>-1.31975216253215-0.705422227569415i</v>
      </c>
      <c r="CL226" s="223" t="str">
        <f t="shared" ca="1" si="261"/>
        <v>1.28354903512878+0.769329684905788i</v>
      </c>
      <c r="CM226" s="223" t="str">
        <f t="shared" ca="1" si="262"/>
        <v>-1.2442537256734-0.831383759647214i</v>
      </c>
      <c r="CN226" s="223" t="str">
        <f t="shared" ca="1" si="263"/>
        <v>1.20196090000997+0.891434958089764i</v>
      </c>
      <c r="CO226" s="223" t="str">
        <f t="shared" ca="1" si="264"/>
        <v>-1.15677244525819-0.949338611638997i</v>
      </c>
      <c r="CP226" s="223" t="str">
        <f t="shared" ca="1" si="265"/>
        <v>1.10879722436544+1.0049552253194i</v>
      </c>
      <c r="CQ226" s="223" t="str">
        <f t="shared" ca="1" si="266"/>
        <v>-1.058150813839-1.05815081383947i</v>
      </c>
      <c r="CR226" s="223" t="str">
        <f t="shared" ca="1" si="267"/>
        <v>1.00495522532004+1.10879722436486i</v>
      </c>
      <c r="CS226" s="223" t="str">
        <f t="shared" ca="1" si="268"/>
        <v>-0.949338611638512-1.15677244525859i</v>
      </c>
      <c r="CT226" s="223" t="str">
        <f t="shared" ca="1" si="269"/>
        <v>0.891434958090423+1.20196090000948i</v>
      </c>
      <c r="CU226" s="223" t="str">
        <f t="shared" ca="1" si="270"/>
        <v>-0.831383759646657-1.24425372567377i</v>
      </c>
      <c r="CV226" s="223" t="str">
        <f t="shared" ca="1" si="271"/>
        <v>0.769329684905249+1.28354903512911i</v>
      </c>
      <c r="CW226" s="223" t="str">
        <f t="shared" ca="1" si="272"/>
        <v>-0.705422227568825-1.31975216253246i</v>
      </c>
      <c r="CX226" s="223" t="str">
        <f t="shared" ca="1" si="273"/>
        <v>0.639815346297227+1.35277589138032i</v>
      </c>
      <c r="CY226" s="223" t="str">
        <f t="shared" ca="1" si="274"/>
        <v>-0.572667093816579-1.38254066461603i</v>
      </c>
      <c r="CZ226" s="223" t="str">
        <f t="shared" ca="1" si="275"/>
        <v>0.504139236145726+1.40897477629505i</v>
      </c>
      <c r="DA226" s="223" t="str">
        <f t="shared" ca="1" si="276"/>
        <v>-0.434396862899137-1.43201454432581i</v>
      </c>
      <c r="DB226" s="223" t="str">
        <f t="shared" ca="1" si="277"/>
        <v>0.363607989559692+1.45160446389009i</v>
      </c>
      <c r="DC226" s="223" t="str">
        <f t="shared" ca="1" si="278"/>
        <v>-0.291943152726503-1.46769734115498i</v>
      </c>
      <c r="DD226" s="223" t="str">
        <f t="shared" ca="1" si="279"/>
        <v>0.21957499926578+1.4802544069702i</v>
      </c>
      <c r="DE226" s="223" t="str">
        <f t="shared" ca="1" si="280"/>
        <v>-0.146677870400756-1.48924541026386i</v>
      </c>
      <c r="DF226" s="223" t="str">
        <f t="shared" ca="1" si="281"/>
        <v>0.0734273816970364+1.49464869092185i</v>
      </c>
      <c r="DG226" s="223" t="str">
        <f t="shared" ca="1" si="282"/>
        <v>6.73908543985261E-13-1.49645123196757i</v>
      </c>
      <c r="DH226" s="223" t="str">
        <f t="shared" ca="1" si="283"/>
        <v>-0.0734273816969383+1.49464869092185i</v>
      </c>
      <c r="DI226" s="223" t="str">
        <f t="shared" ca="1" si="284"/>
        <v>0.146677870400659-1.48924541026387i</v>
      </c>
      <c r="DJ226" s="223" t="str">
        <f t="shared" ca="1" si="285"/>
        <v>-0.219574999265683+1.48025440697022i</v>
      </c>
      <c r="DK226" s="223" t="str">
        <f t="shared" ca="1" si="286"/>
        <v>0.291943152726406-1.46769734115499i</v>
      </c>
      <c r="DL226" s="223" t="str">
        <f t="shared" ca="1" si="287"/>
        <v>-0.363607989559516+1.45160446389013i</v>
      </c>
      <c r="DM226" s="223" t="str">
        <f t="shared" ca="1" si="288"/>
        <v>0.434396862899043-1.43201454432584i</v>
      </c>
      <c r="DN226" s="223" t="str">
        <f t="shared" ca="1" si="289"/>
        <v>-0.504139236145634+1.40897477629508i</v>
      </c>
      <c r="DO226" s="223" t="str">
        <f t="shared" ca="1" si="290"/>
        <v>0.57266709381641-1.3825406646161i</v>
      </c>
      <c r="DP226" s="223" t="str">
        <f t="shared" ca="1" si="291"/>
        <v>-0.639815346297138+1.35277589138037i</v>
      </c>
      <c r="DQ226" s="223" t="str">
        <f t="shared" ca="1" si="292"/>
        <v>0.705422227568738-1.31975216253251i</v>
      </c>
      <c r="DR226" s="223" t="str">
        <f t="shared" ca="1" si="293"/>
        <v>-0.769329684906406+1.28354903512841i</v>
      </c>
      <c r="DS226" s="223" t="str">
        <f t="shared" ca="1" si="294"/>
        <v>0.831383759646575-1.24425372567383i</v>
      </c>
      <c r="DT226" s="223" t="str">
        <f t="shared" ca="1" si="295"/>
        <v>-0.891434958090343+1.20196090000954i</v>
      </c>
      <c r="DU226" s="223" t="str">
        <f t="shared" ca="1" si="296"/>
        <v>0.949338611638436-1.15677244525865i</v>
      </c>
      <c r="DV226" s="223" t="str">
        <f t="shared" ca="1" si="297"/>
        <v>-1.00495522531997+1.10879722436492i</v>
      </c>
      <c r="DW226" s="223" t="str">
        <f t="shared" ca="1" si="298"/>
        <v>1.0581508138389-1.05815081383957i</v>
      </c>
      <c r="DX226" s="223" t="str">
        <f t="shared" ca="1" si="299"/>
        <v>-1.10879722436537+1.00495522531948i</v>
      </c>
      <c r="DY226" s="223" t="str">
        <f t="shared" ca="1" si="300"/>
        <v>1.1567724452581-0.949338611639105i</v>
      </c>
      <c r="DZ226" s="223" t="str">
        <f t="shared" ca="1" si="301"/>
        <v>-1.20196090000988+0.891434958089878i</v>
      </c>
      <c r="EA226" s="223" t="str">
        <f t="shared" ca="1" si="302"/>
        <v>1.24425372567335-0.831383759647296i</v>
      </c>
      <c r="EB226" s="223" t="str">
        <f t="shared" ca="1" si="303"/>
        <v>-1.28354903512871+0.769329684905907i</v>
      </c>
      <c r="EC226" s="223" t="str">
        <f t="shared" ca="1" si="304"/>
        <v>1.31975216253278-0.705422227568227i</v>
      </c>
      <c r="ED226" s="223" t="str">
        <f t="shared" ca="1" si="305"/>
        <v>-1.35277589138+0.63981534629792i</v>
      </c>
      <c r="EE226" s="223" t="str">
        <f t="shared" ca="1" si="306"/>
        <v>1.38254066461633-0.572667093815875i</v>
      </c>
      <c r="EF226" s="223" t="str">
        <f t="shared" ca="1" si="307"/>
        <v>-1.40897477629479+0.504139236146449i</v>
      </c>
      <c r="EG226" s="223" t="str">
        <f t="shared" ca="1" si="308"/>
        <v>1.43201454432603-0.434396862898407i</v>
      </c>
      <c r="EH226" s="223" t="str">
        <f t="shared" ca="1" si="309"/>
        <v>-1.4516044638899+0.363607989560438i</v>
      </c>
      <c r="EI226" s="223" t="str">
        <f t="shared" ca="1" si="310"/>
        <v>1.46769734115512-0.291943152725755i</v>
      </c>
      <c r="EJ226" s="223" t="str">
        <f t="shared" ca="1" si="311"/>
        <v>-1.48025440697009+0.219574999266539i</v>
      </c>
      <c r="EK226" s="223" t="str">
        <f t="shared" ca="1" si="312"/>
        <v>1.48924541026393-0.146677870400081i</v>
      </c>
      <c r="EL226" s="223" t="str">
        <f t="shared" ca="1" si="313"/>
        <v>-1.49464869092188+0.0734273816962739i</v>
      </c>
      <c r="EM226" s="223" t="str">
        <f t="shared" ca="1" si="314"/>
        <v>1.49645123196757-9.38616568272106E-14i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-0.0143986752982072-0.0325855313434925i</v>
      </c>
      <c r="G227" s="229" t="str">
        <f t="shared" si="321"/>
        <v>-0.00654754591116613+1.26334836593839i</v>
      </c>
      <c r="H227" s="229" t="str">
        <f t="shared" si="322"/>
        <v>0.00204642484343252-0.00673856727008087i</v>
      </c>
      <c r="I227" s="229" t="str">
        <f t="shared" si="317"/>
        <v>-0.00200200085827731+0.00706611361558362i</v>
      </c>
      <c r="J227" s="255" t="str">
        <f ca="1">IMPRODUCT(1/N_FFT2,ED100)</f>
        <v>0.00689886069479781+0.000179938579276373i</v>
      </c>
      <c r="K227" s="254" t="str">
        <f t="shared" ca="1" si="318"/>
        <v>-0.0000150829914771144+0.000048387896297377i</v>
      </c>
      <c r="N227" s="246">
        <f t="shared" ca="1" si="185"/>
        <v>8.496454494616744</v>
      </c>
      <c r="O227" s="223">
        <f t="shared" ca="1" si="186"/>
        <v>1.4964544946167437</v>
      </c>
      <c r="P227" s="223" t="str">
        <f t="shared" ca="1" si="187"/>
        <v>-1.49600379050098-0.0367248317265334i</v>
      </c>
      <c r="Q227" s="223" t="str">
        <f t="shared" ca="1" si="188"/>
        <v>1.49465194964101+0.0734275417876488i</v>
      </c>
      <c r="R227" s="223" t="str">
        <f t="shared" ca="1" si="189"/>
        <v>-1.49239978633521-0.11008602184324i</v>
      </c>
      <c r="S227" s="223" t="str">
        <f t="shared" ca="1" si="190"/>
        <v>1.48924865720255+0.146678190195638i</v>
      </c>
      <c r="T227" s="223" t="str">
        <f t="shared" ca="1" si="191"/>
        <v>-1.48520046036537-0.18318200509096i</v>
      </c>
      <c r="U227" s="223" t="str">
        <f t="shared" ca="1" si="192"/>
        <v>1.48025763430609+0.219575477996029i</v>
      </c>
      <c r="V227" s="223" t="str">
        <f t="shared" ca="1" si="193"/>
        <v>-1.47442315639833-0.255836686843465i</v>
      </c>
      <c r="W227" s="223" t="str">
        <f t="shared" ca="1" si="194"/>
        <v>1.46770054111336+0.291943789237237i</v>
      </c>
      <c r="X227" s="223" t="str">
        <f t="shared" ca="1" si="195"/>
        <v>-1.46009383790328-0.32787503560886i</v>
      </c>
      <c r="Y227" s="223" t="str">
        <f t="shared" ca="1" si="196"/>
        <v>1.45160762876168+0.363608782319069i</v>
      </c>
      <c r="Z227" s="223" t="str">
        <f t="shared" ca="1" si="197"/>
        <v>-1.44224702546361-0.399123504695016i</v>
      </c>
      <c r="AA227" s="223" t="str">
        <f t="shared" ca="1" si="198"/>
        <v>1.43201766648653+0.434397809995776i</v>
      </c>
      <c r="AB227" s="223" t="str">
        <f t="shared" ca="1" si="199"/>
        <v>-1.42092571361371-0.469410450299119i</v>
      </c>
      <c r="AC227" s="223" t="str">
        <f t="shared" ca="1" si="200"/>
        <v>1.40897784822284+0.504140335299596i</v>
      </c>
      <c r="AD227" s="223" t="str">
        <f t="shared" ca="1" si="201"/>
        <v>-1.39618126726128-0.538566545013101i</v>
      </c>
      <c r="AE227" s="223" t="str">
        <f t="shared" ca="1" si="202"/>
        <v>1.38254367891095+0.572668342378054i</v>
      </c>
      <c r="AF227" s="223" t="str">
        <f t="shared" ca="1" si="203"/>
        <v>-1.36807329794503-0.606425185747152i</v>
      </c>
      <c r="AG227" s="223" t="str">
        <f t="shared" ca="1" si="204"/>
        <v>1.35277884077998+0.639816741260045i</v>
      </c>
      <c r="AH227" s="223" t="str">
        <f t="shared" ca="1" si="205"/>
        <v>-1.33666952022491-0.672822895092292i</v>
      </c>
      <c r="AI227" s="223" t="str">
        <f t="shared" ca="1" si="206"/>
        <v>1.3197550399322+0.70542376557088i</v>
      </c>
      <c r="AJ227" s="223" t="str">
        <f t="shared" ca="1" si="207"/>
        <v>-1.3020455885522-0.737599715150704i</v>
      </c>
      <c r="AK227" s="223" t="str">
        <f t="shared" ca="1" si="208"/>
        <v>1.28355183359627+0.769331362242761i</v>
      </c>
      <c r="AL227" s="223" t="str">
        <f t="shared" ca="1" si="209"/>
        <v>-1.26428491501089-0.800599592889336i</v>
      </c>
      <c r="AM227" s="223" t="str">
        <f t="shared" ca="1" si="210"/>
        <v>1.24425643846734+0.831385572277518i</v>
      </c>
      <c r="AN227" s="223" t="str">
        <f t="shared" ca="1" si="211"/>
        <v>-1.2234784683711-0.861670756084347i</v>
      </c>
      <c r="AO227" s="223" t="str">
        <f t="shared" ca="1" si="212"/>
        <v>1.20196352059424+0.891436901647761i</v>
      </c>
      <c r="AP227" s="223" t="str">
        <f t="shared" ca="1" si="213"/>
        <v>-1.17972455493687-0.92066607895461i</v>
      </c>
      <c r="AQ227" s="223" t="str">
        <f t="shared" ca="1" si="214"/>
        <v>1.15677496732035+0.949340681441419i</v>
      </c>
      <c r="AR227" s="223" t="str">
        <f t="shared" ca="1" si="215"/>
        <v>1.15677496732035+0.949340681441419i</v>
      </c>
      <c r="AS227" s="223" t="str">
        <f t="shared" ca="1" si="216"/>
        <v>1.10879964182877+1.00495741638093i</v>
      </c>
      <c r="AT227" s="223" t="str">
        <f t="shared" ca="1" si="217"/>
        <v>-1.08380280249577-1.03186604739228i</v>
      </c>
      <c r="AU227" s="223" t="str">
        <f t="shared" ca="1" si="218"/>
        <v>1.05815312088056+1.05815312088062i</v>
      </c>
      <c r="AV227" s="223" t="str">
        <f t="shared" ca="1" si="219"/>
        <v>-1.03186604739274-1.08380280249533i</v>
      </c>
      <c r="AW227" s="223" t="str">
        <f t="shared" ca="1" si="220"/>
        <v>1.00495741638074+1.10879964182895i</v>
      </c>
      <c r="AX227" s="223" t="str">
        <f t="shared" ca="1" si="221"/>
        <v>-0.977443436600002-1.13312858171799i</v>
      </c>
      <c r="AY227" s="223" t="str">
        <f t="shared" ca="1" si="222"/>
        <v>0.949340681440874+1.1567749673208i</v>
      </c>
      <c r="AZ227" s="223" t="str">
        <f t="shared" ca="1" si="223"/>
        <v>-0.920666078954523-1.17972455493694i</v>
      </c>
      <c r="BA227" s="223" t="str">
        <f t="shared" ca="1" si="224"/>
        <v>0.891436901648168+1.20196352059394i</v>
      </c>
      <c r="BB227" s="223" t="str">
        <f t="shared" ca="1" si="225"/>
        <v>-0.861670756084013-1.22347846837133i</v>
      </c>
      <c r="BC227" s="223" t="str">
        <f t="shared" ca="1" si="226"/>
        <v>0.831385572277551+1.24425643846732i</v>
      </c>
      <c r="BD227" s="223" t="str">
        <f t="shared" ca="1" si="227"/>
        <v>-0.80059959288989-1.26428491501053i</v>
      </c>
      <c r="BE227" s="223" t="str">
        <f t="shared" ca="1" si="228"/>
        <v>0.76933136224254+1.2835518335964i</v>
      </c>
      <c r="BF227" s="223" t="str">
        <f t="shared" ca="1" si="229"/>
        <v>-0.737599715150997-1.30204558855204i</v>
      </c>
      <c r="BG227" s="223" t="str">
        <f t="shared" ca="1" si="230"/>
        <v>0.70542376557038+1.31975503993247i</v>
      </c>
      <c r="BH227" s="223" t="str">
        <f t="shared" ca="1" si="231"/>
        <v>-0.672822895092184-1.33666952022496i</v>
      </c>
      <c r="BI227" s="223" t="str">
        <f t="shared" ca="1" si="232"/>
        <v>0.639816741260503+1.35277884077976i</v>
      </c>
      <c r="BJ227" s="223" t="str">
        <f t="shared" ca="1" si="233"/>
        <v>-0.60642518574679-1.36807329794519i</v>
      </c>
      <c r="BK227" s="223" t="str">
        <f t="shared" ca="1" si="234"/>
        <v>0.572668342378236+1.38254367891087i</v>
      </c>
      <c r="BL227" s="223" t="str">
        <f t="shared" ca="1" si="235"/>
        <v>-0.538566545013694-1.39618126726105i</v>
      </c>
      <c r="BM227" s="223" t="str">
        <f t="shared" ca="1" si="236"/>
        <v>0.504140335299344+1.40897784822293i</v>
      </c>
      <c r="BN227" s="223" t="str">
        <f t="shared" ca="1" si="237"/>
        <v>-0.469410450299469-1.4209257136136i</v>
      </c>
      <c r="BO227" s="223" t="str">
        <f t="shared" ca="1" si="238"/>
        <v>0.434397809995264+1.43201766648669i</v>
      </c>
      <c r="BP227" s="223" t="str">
        <f t="shared" ca="1" si="239"/>
        <v>-0.39912350469492-1.44224702546363i</v>
      </c>
      <c r="BQ227" s="223" t="str">
        <f t="shared" ca="1" si="240"/>
        <v>0.363608782319545+1.45160762876156i</v>
      </c>
      <c r="BR227" s="223" t="str">
        <f t="shared" ca="1" si="241"/>
        <v>-0.327875035608462-1.46009383790337i</v>
      </c>
      <c r="BS227" s="223" t="str">
        <f t="shared" ca="1" si="242"/>
        <v>0.291943789237417+1.46770054111333i</v>
      </c>
      <c r="BT227" s="223" t="str">
        <f t="shared" ca="1" si="243"/>
        <v>-0.255836686844262-1.47442315639819i</v>
      </c>
      <c r="BU227" s="223" t="str">
        <f t="shared" ca="1" si="244"/>
        <v>0.219575477995794+1.48025763430613i</v>
      </c>
      <c r="BV227" s="223" t="str">
        <f t="shared" ca="1" si="245"/>
        <v>-0.183182005091307-1.48520046036533i</v>
      </c>
      <c r="BW227" s="223" t="str">
        <f t="shared" ca="1" si="246"/>
        <v>0.146678190195092+1.4892486572026i</v>
      </c>
      <c r="BX227" s="223" t="str">
        <f t="shared" ca="1" si="247"/>
        <v>-0.110086021843234-1.49239978633521i</v>
      </c>
      <c r="BY227" s="223" t="str">
        <f t="shared" ca="1" si="248"/>
        <v>0.0734275417882013+1.49465194964098i</v>
      </c>
      <c r="BZ227" s="223" t="str">
        <f t="shared" ca="1" si="249"/>
        <v>-0.0367248317261412-1.49600379050099i</v>
      </c>
      <c r="CA227" s="223" t="str">
        <f t="shared" ca="1" si="250"/>
        <v>2.0899172954749E-13+1.49645449461674i</v>
      </c>
      <c r="CB227" s="223" t="str">
        <f t="shared" ca="1" si="251"/>
        <v>0.0367248317272539-1.49600379050097i</v>
      </c>
      <c r="CC227" s="223" t="str">
        <f t="shared" ca="1" si="252"/>
        <v>-0.0734275417878263+1.494651949641i</v>
      </c>
      <c r="CD227" s="223" t="str">
        <f t="shared" ca="1" si="253"/>
        <v>0.11008602184286-1.49239978633524i</v>
      </c>
      <c r="CE227" s="223" t="str">
        <f t="shared" ca="1" si="254"/>
        <v>-0.1466781901962+1.48924865720249i</v>
      </c>
      <c r="CF227" s="223" t="str">
        <f t="shared" ca="1" si="255"/>
        <v>0.183182005090934-1.48520046036537i</v>
      </c>
      <c r="CG227" s="223" t="str">
        <f t="shared" ca="1" si="256"/>
        <v>-0.219575477995381+1.48025763430619i</v>
      </c>
      <c r="CH227" s="223" t="str">
        <f t="shared" ca="1" si="257"/>
        <v>0.255836686843851-1.47442315639826i</v>
      </c>
      <c r="CI227" s="223" t="str">
        <f t="shared" ca="1" si="258"/>
        <v>-0.291943789237049+1.4677005411134i</v>
      </c>
      <c r="CJ227" s="223" t="str">
        <f t="shared" ca="1" si="259"/>
        <v>0.327875035609548-1.46009383790313i</v>
      </c>
      <c r="CK227" s="223" t="str">
        <f t="shared" ca="1" si="260"/>
        <v>-0.36360878231918+1.45160762876165i</v>
      </c>
      <c r="CL227" s="223" t="str">
        <f t="shared" ca="1" si="261"/>
        <v>0.399123504694558-1.44224702546373i</v>
      </c>
      <c r="CM227" s="223" t="str">
        <f t="shared" ca="1" si="262"/>
        <v>-0.434397809996288+1.43201766648637i</v>
      </c>
      <c r="CN227" s="223" t="str">
        <f t="shared" ca="1" si="263"/>
        <v>0.469410450299071-1.42092571361373i</v>
      </c>
      <c r="CO227" s="223" t="str">
        <f t="shared" ca="1" si="264"/>
        <v>-0.50414033529899+1.40897784822306i</v>
      </c>
      <c r="CP227" s="223" t="str">
        <f t="shared" ca="1" si="265"/>
        <v>0.538566545013344-1.39618126726118i</v>
      </c>
      <c r="CQ227" s="223" t="str">
        <f t="shared" ca="1" si="266"/>
        <v>-0.572668342377889+1.38254367891102i</v>
      </c>
      <c r="CR227" s="223" t="str">
        <f t="shared" ca="1" si="267"/>
        <v>0.606425185747807-1.36807329794474i</v>
      </c>
      <c r="CS227" s="223" t="str">
        <f t="shared" ca="1" si="268"/>
        <v>-0.639816741260126+1.35277884077994i</v>
      </c>
      <c r="CT227" s="223" t="str">
        <f t="shared" ca="1" si="269"/>
        <v>0.672822895091886-1.33666952022511i</v>
      </c>
      <c r="CU227" s="223" t="str">
        <f t="shared" ca="1" si="270"/>
        <v>-0.705423765571362+1.31975503993195i</v>
      </c>
      <c r="CV227" s="223" t="str">
        <f t="shared" ca="1" si="271"/>
        <v>0.737599715150671-1.30204558855222i</v>
      </c>
      <c r="CW227" s="223" t="str">
        <f t="shared" ca="1" si="272"/>
        <v>-0.769331362242218+1.2835518335966i</v>
      </c>
      <c r="CX227" s="223" t="str">
        <f t="shared" ca="1" si="273"/>
        <v>0.800599592889537-1.26428491501076i</v>
      </c>
      <c r="CY227" s="223" t="str">
        <f t="shared" ca="1" si="274"/>
        <v>-0.831385572277222+1.24425643846754i</v>
      </c>
      <c r="CZ227" s="223" t="str">
        <f t="shared" ca="1" si="275"/>
        <v>0.861670756084941-1.22347846837068i</v>
      </c>
      <c r="DA227" s="223" t="str">
        <f t="shared" ca="1" si="276"/>
        <v>-0.891436901647883+1.20196352059415i</v>
      </c>
      <c r="DB227" s="223" t="str">
        <f t="shared" ca="1" si="277"/>
        <v>0.920666078954194-1.17972455493719i</v>
      </c>
      <c r="DC227" s="223" t="str">
        <f t="shared" ca="1" si="278"/>
        <v>-0.949340681441735+1.15677496732009i</v>
      </c>
      <c r="DD227" s="223" t="str">
        <f t="shared" ca="1" si="279"/>
        <v>0.977443436599718-1.13312858171824i</v>
      </c>
      <c r="DE227" s="223" t="str">
        <f t="shared" ca="1" si="280"/>
        <v>-1.00495741638048+1.10879964182919i</v>
      </c>
      <c r="DF227" s="223" t="str">
        <f t="shared" ca="1" si="281"/>
        <v>1.03186604739245-1.08380280249561i</v>
      </c>
      <c r="DG227" s="223" t="str">
        <f t="shared" ca="1" si="282"/>
        <v>-1.05815312088038+1.05815312088079i</v>
      </c>
      <c r="DH227" s="223" t="str">
        <f t="shared" ca="1" si="283"/>
        <v>1.0838028024962-1.03186604739183i</v>
      </c>
      <c r="DI227" s="223" t="str">
        <f t="shared" ca="1" si="284"/>
        <v>-1.10879964182879+1.00495741638091i</v>
      </c>
      <c r="DJ227" s="223" t="str">
        <f t="shared" ca="1" si="285"/>
        <v>1.13312858171786-0.977443436600161i</v>
      </c>
      <c r="DK227" s="223" t="str">
        <f t="shared" ca="1" si="286"/>
        <v>-1.15677496732069+0.949340681441003i</v>
      </c>
      <c r="DL227" s="223" t="str">
        <f t="shared" ca="1" si="287"/>
        <v>1.17972455493684-0.920666078954655i</v>
      </c>
      <c r="DM227" s="223" t="str">
        <f t="shared" ca="1" si="288"/>
        <v>-1.2019635205938+0.891436901648353i</v>
      </c>
      <c r="DN227" s="223" t="str">
        <f t="shared" ca="1" si="289"/>
        <v>1.22347846837122-0.861670756084167i</v>
      </c>
      <c r="DO227" s="223" t="str">
        <f t="shared" ca="1" si="290"/>
        <v>-1.24425643846722+0.831385572277706i</v>
      </c>
      <c r="DP227" s="223" t="str">
        <f t="shared" ca="1" si="291"/>
        <v>1.26428491501122-0.800599592888808i</v>
      </c>
      <c r="DQ227" s="223" t="str">
        <f t="shared" ca="1" si="292"/>
        <v>-1.2835518335963+0.769331362242718i</v>
      </c>
      <c r="DR227" s="223" t="str">
        <f t="shared" ca="1" si="293"/>
        <v>1.30204558855193-0.73759971515118i</v>
      </c>
      <c r="DS227" s="223" t="str">
        <f t="shared" ca="1" si="294"/>
        <v>-1.31975503993239+0.705423765570527i</v>
      </c>
      <c r="DT227" s="223" t="str">
        <f t="shared" ca="1" si="295"/>
        <v>1.33666952022485-0.672822895092409i</v>
      </c>
      <c r="DU227" s="223" t="str">
        <f t="shared" ca="1" si="296"/>
        <v>-1.35277884077968+0.639816741260692i</v>
      </c>
      <c r="DV227" s="223" t="str">
        <f t="shared" ca="1" si="297"/>
        <v>1.36807329794512-0.606425185746941i</v>
      </c>
      <c r="DW227" s="223" t="str">
        <f t="shared" ca="1" si="298"/>
        <v>-1.38254367891081+0.57266834237839i</v>
      </c>
      <c r="DX227" s="223" t="str">
        <f t="shared" ca="1" si="299"/>
        <v>1.39618126726151-0.5385665450125i</v>
      </c>
      <c r="DY227" s="223" t="str">
        <f t="shared" ca="1" si="300"/>
        <v>-1.40897784822286+0.504140335299539i</v>
      </c>
      <c r="DZ227" s="223" t="str">
        <f t="shared" ca="1" si="301"/>
        <v>1.42092571361354-0.469410450299626i</v>
      </c>
      <c r="EA227" s="223" t="str">
        <f t="shared" ca="1" si="302"/>
        <v>-1.43201766648662+0.434397809995463i</v>
      </c>
      <c r="EB227" s="223" t="str">
        <f t="shared" ca="1" si="303"/>
        <v>1.44224702546358-0.399123504695122i</v>
      </c>
      <c r="EC227" s="223" t="str">
        <f t="shared" ca="1" si="304"/>
        <v>-1.45160762876188+0.363608782318263i</v>
      </c>
      <c r="ED227" s="223" t="str">
        <f t="shared" ca="1" si="305"/>
        <v>1.46009383790334-0.327875035608625i</v>
      </c>
      <c r="EE227" s="223" t="str">
        <f t="shared" ca="1" si="306"/>
        <v>-1.46770054111329+0.29194378923758i</v>
      </c>
      <c r="EF227" s="223" t="str">
        <f t="shared" ca="1" si="307"/>
        <v>1.47442315639842-0.255836686842959i</v>
      </c>
      <c r="EG227" s="223" t="str">
        <f t="shared" ca="1" si="308"/>
        <v>-1.4802576343061+0.219575477995959i</v>
      </c>
      <c r="EH227" s="223" t="str">
        <f t="shared" ca="1" si="309"/>
        <v>1.48520046036531-0.183182005091473i</v>
      </c>
      <c r="EI227" s="223" t="str">
        <f t="shared" ca="1" si="310"/>
        <v>-1.48924865720258+0.1466781901953i</v>
      </c>
      <c r="EJ227" s="223" t="str">
        <f t="shared" ca="1" si="311"/>
        <v>1.4923997863352-0.110086021843443i</v>
      </c>
      <c r="EK227" s="223" t="str">
        <f t="shared" ca="1" si="312"/>
        <v>-1.49465194964105+0.0734275417868807i</v>
      </c>
      <c r="EL227" s="223" t="str">
        <f t="shared" ca="1" si="313"/>
        <v>1.49600379050099-0.0367248317263926i</v>
      </c>
      <c r="EM227" s="223" t="str">
        <f t="shared" ca="1" si="314"/>
        <v>-1.49645449461674+4.1798345909498E-13i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-0.0143052999831973-0.0322170554836846i</v>
      </c>
      <c r="G228" s="229" t="str">
        <f t="shared" si="321"/>
        <v>-0.00502578103396228+1.2518147484681i</v>
      </c>
      <c r="H228" s="229" t="str">
        <f t="shared" si="322"/>
        <v>0.00204560404922084-0.00668585548823994i</v>
      </c>
      <c r="I228" s="229" t="str">
        <f t="shared" si="317"/>
        <v>-0.00200219893794094+0.00700437434354852i</v>
      </c>
      <c r="J228" s="255" t="str">
        <f ca="1">IMPRODUCT(1/N_FFT2,EE100)</f>
        <v>0.00620405406261375-2.71314942173507E-07i</v>
      </c>
      <c r="K228" s="254" t="str">
        <f t="shared" ca="1" si="318"/>
        <v>-0.0000124198500636734+0.0000434560603286488i</v>
      </c>
      <c r="N228" s="246">
        <f t="shared" ca="1" si="185"/>
        <v>8.4964555100634094</v>
      </c>
      <c r="O228" s="223">
        <f t="shared" ca="1" si="186"/>
        <v>1.4964555100634085</v>
      </c>
      <c r="P228" s="223" t="str">
        <f t="shared" ca="1" si="187"/>
        <v>-1.49645551006341-4.83525623087819E-15i</v>
      </c>
      <c r="Q228" s="223" t="str">
        <f t="shared" ca="1" si="188"/>
        <v>1.49645551006341-4.94980192911992E-15i</v>
      </c>
      <c r="R228" s="223" t="str">
        <f t="shared" ca="1" si="189"/>
        <v>-1.49645551006341-5.50014046798103E-16i</v>
      </c>
      <c r="S228" s="223" t="str">
        <f t="shared" ca="1" si="190"/>
        <v>1.49645551006341-4.17984716201518E-14i</v>
      </c>
      <c r="T228" s="223" t="str">
        <f t="shared" ca="1" si="191"/>
        <v>-1.49645551006341+4.95898505450303E-14i</v>
      </c>
      <c r="U228" s="223" t="str">
        <f t="shared" ca="1" si="192"/>
        <v>1.49645551006341-6.26977074302276E-14i</v>
      </c>
      <c r="V228" s="223" t="str">
        <f t="shared" ca="1" si="193"/>
        <v>-1.49645551006341+7.31473253352656E-14i</v>
      </c>
      <c r="W228" s="223" t="str">
        <f t="shared" ca="1" si="194"/>
        <v>1.49645551006341+7.05809176089374E-14i</v>
      </c>
      <c r="X228" s="223" t="str">
        <f t="shared" ca="1" si="195"/>
        <v>-1.49645551006341-6.01312997038995E-14i</v>
      </c>
      <c r="Y228" s="223" t="str">
        <f t="shared" ca="1" si="196"/>
        <v>1.49645551006341+4.96816817988615E-14i</v>
      </c>
      <c r="Z228" s="223" t="str">
        <f t="shared" ca="1" si="197"/>
        <v>-1.49645551006341-3.92320638938236E-14i</v>
      </c>
      <c r="AA228" s="223" t="str">
        <f t="shared" ca="1" si="198"/>
        <v>1.49645551006341+2.34659680284669E-14i</v>
      </c>
      <c r="AB228" s="223" t="str">
        <f t="shared" ca="1" si="199"/>
        <v>-1.49645551006341-1.83328280837477E-14i</v>
      </c>
      <c r="AC228" s="223" t="str">
        <f t="shared" ca="1" si="200"/>
        <v>1.49645551006341+1.31996881390285E-14i</v>
      </c>
      <c r="AD228" s="223" t="str">
        <f t="shared" ca="1" si="201"/>
        <v>-1.49645551006341+2.56640772632814E-15i</v>
      </c>
      <c r="AE228" s="223" t="str">
        <f t="shared" ca="1" si="202"/>
        <v>1.49645551006341-7.69954767104742E-15i</v>
      </c>
      <c r="AF228" s="223" t="str">
        <f t="shared" ca="1" si="203"/>
        <v>-1.49645551006341+2.34656435364041E-14i</v>
      </c>
      <c r="AG228" s="223" t="str">
        <f t="shared" ca="1" si="204"/>
        <v>1.49645551006341-2.85987834811233E-14i</v>
      </c>
      <c r="AH228" s="223" t="str">
        <f t="shared" ca="1" si="205"/>
        <v>-1.49645551006341+4.43648793464798E-14i</v>
      </c>
      <c r="AI228" s="223" t="str">
        <f t="shared" ca="1" si="206"/>
        <v>1.49645551006341-4.94980192911992E-14i</v>
      </c>
      <c r="AJ228" s="223" t="str">
        <f t="shared" ca="1" si="207"/>
        <v>-1.49645551006341+6.52641151565557E-14i</v>
      </c>
      <c r="AK228" s="223" t="str">
        <f t="shared" ca="1" si="208"/>
        <v>1.49645551006341+7.84641277876473E-14i</v>
      </c>
      <c r="AL228" s="223" t="str">
        <f t="shared" ca="1" si="209"/>
        <v>-1.49645551006341-7.33309878429279E-14i</v>
      </c>
      <c r="AM228" s="223" t="str">
        <f t="shared" ca="1" si="210"/>
        <v>1.49645551006341+4.6931936056934E-14i</v>
      </c>
      <c r="AN228" s="223" t="str">
        <f t="shared" ca="1" si="211"/>
        <v>-1.49645551006341-4.17987961122148E-14i</v>
      </c>
      <c r="AO228" s="223" t="str">
        <f t="shared" ca="1" si="212"/>
        <v>1.49645551006341+3.66656561674954E-14i</v>
      </c>
      <c r="AP228" s="223" t="str">
        <f t="shared" ca="1" si="213"/>
        <v>-1.49645551006341-3.15325162227762E-14i</v>
      </c>
      <c r="AQ228" s="223" t="str">
        <f t="shared" ca="1" si="214"/>
        <v>1.49645551006341+2.63993762780568E-14i</v>
      </c>
      <c r="AR228" s="223" t="str">
        <f t="shared" ca="1" si="215"/>
        <v>1.49645551006341+2.63993762780568E-14i</v>
      </c>
      <c r="AS228" s="223" t="str">
        <f t="shared" ca="1" si="216"/>
        <v>1.49645551006341-5.13281545265627E-15i</v>
      </c>
      <c r="AT228" s="223" t="str">
        <f t="shared" ca="1" si="217"/>
        <v>-1.49645551006341+1.02659553973756E-14i</v>
      </c>
      <c r="AU228" s="223" t="str">
        <f t="shared" ca="1" si="218"/>
        <v>1.49645551006341+5.80046436213595E-13i</v>
      </c>
      <c r="AV228" s="223" t="str">
        <f t="shared" ca="1" si="219"/>
        <v>-1.49645551006341-2.55924618649756E-13i</v>
      </c>
      <c r="AW228" s="223" t="str">
        <f t="shared" ca="1" si="220"/>
        <v>1.49645551006341-4.6931287072808E-14i</v>
      </c>
      <c r="AX228" s="223" t="str">
        <f t="shared" ca="1" si="221"/>
        <v>-1.49645551006341+3.49787192795371E-13i</v>
      </c>
      <c r="AY228" s="223" t="str">
        <f t="shared" ca="1" si="222"/>
        <v>1.49645551006341-6.7390901035921E-13i</v>
      </c>
      <c r="AZ228" s="223" t="str">
        <f t="shared" ca="1" si="223"/>
        <v>-1.49645551006341-5.33114824648722E-13i</v>
      </c>
      <c r="BA228" s="223" t="str">
        <f t="shared" ca="1" si="224"/>
        <v>1.49645551006341+2.08993007084885E-13i</v>
      </c>
      <c r="BB228" s="223" t="str">
        <f t="shared" ca="1" si="225"/>
        <v>-1.49645551006341+9.38628986376791E-14i</v>
      </c>
      <c r="BC228" s="223" t="str">
        <f t="shared" ca="1" si="226"/>
        <v>1.49645551006341-3.96718804360243E-13i</v>
      </c>
      <c r="BD228" s="223" t="str">
        <f t="shared" ca="1" si="227"/>
        <v>-1.49645551006341+6.99574710082806E-13i</v>
      </c>
      <c r="BE228" s="223" t="str">
        <f t="shared" ca="1" si="228"/>
        <v>1.49645551006341+4.64917301242577E-13i</v>
      </c>
      <c r="BF228" s="223" t="str">
        <f t="shared" ca="1" si="229"/>
        <v>-1.49645551006341-1.83327307361289E-13i</v>
      </c>
      <c r="BG228" s="223" t="str">
        <f t="shared" ca="1" si="230"/>
        <v>1.49645551006341-1.4079451020255E-13i</v>
      </c>
      <c r="BH228" s="223" t="str">
        <f t="shared" ca="1" si="231"/>
        <v>-1.49645551006341+4.64916327766389E-13i</v>
      </c>
      <c r="BI228" s="223" t="str">
        <f t="shared" ca="1" si="232"/>
        <v>1.49645551006341+7.42107507241545E-13i</v>
      </c>
      <c r="BJ228" s="223" t="str">
        <f t="shared" ca="1" si="233"/>
        <v>-1.49645551006341-4.17985689677706E-13i</v>
      </c>
      <c r="BK228" s="223" t="str">
        <f t="shared" ca="1" si="234"/>
        <v>1.49645551006341+9.38638721138681E-14i</v>
      </c>
      <c r="BL228" s="223" t="str">
        <f t="shared" ca="1" si="235"/>
        <v>-1.49645551006341+1.87726121767421E-13i</v>
      </c>
      <c r="BM228" s="223" t="str">
        <f t="shared" ca="1" si="236"/>
        <v>1.49645551006341-5.1184793933126E-13i</v>
      </c>
      <c r="BN228" s="223" t="str">
        <f t="shared" ca="1" si="237"/>
        <v>-1.49645551006341-6.95175895676674E-13i</v>
      </c>
      <c r="BO228" s="223" t="str">
        <f t="shared" ca="1" si="238"/>
        <v>1.49645551006341+3.71054078112836E-13i</v>
      </c>
      <c r="BP228" s="223" t="str">
        <f t="shared" ca="1" si="239"/>
        <v>-1.49645551006341-4.69322605489971E-14i</v>
      </c>
      <c r="BQ228" s="223" t="str">
        <f t="shared" ca="1" si="240"/>
        <v>1.49645551006341-2.34657733332291E-13i</v>
      </c>
      <c r="BR228" s="223" t="str">
        <f t="shared" ca="1" si="241"/>
        <v>-1.49645551006341+5.5877955089613E-13i</v>
      </c>
      <c r="BS228" s="223" t="str">
        <f t="shared" ca="1" si="242"/>
        <v>1.49645551006341+6.48244284111802E-13i</v>
      </c>
      <c r="BT228" s="223" t="str">
        <f t="shared" ca="1" si="243"/>
        <v>-1.49645551006341-3.24122466547965E-13i</v>
      </c>
      <c r="BU228" s="223" t="str">
        <f t="shared" ca="1" si="244"/>
        <v>1.49645551006341+6.48984126015461E-19i</v>
      </c>
      <c r="BV228" s="223" t="str">
        <f t="shared" ca="1" si="245"/>
        <v>-1.49645551006341+2.81589344897164E-13i</v>
      </c>
      <c r="BW228" s="223" t="str">
        <f t="shared" ca="1" si="246"/>
        <v>1.49645551006341-6.05711162461001E-13i</v>
      </c>
      <c r="BX228" s="223" t="str">
        <f t="shared" ca="1" si="247"/>
        <v>-1.49645551006341-5.58780848864382E-13i</v>
      </c>
      <c r="BY228" s="223" t="str">
        <f t="shared" ca="1" si="248"/>
        <v>1.49645551006341+2.77190854983093E-13i</v>
      </c>
      <c r="BZ228" s="223" t="str">
        <f t="shared" ca="1" si="249"/>
        <v>-1.49645551006341+4.6930962580745E-14i</v>
      </c>
      <c r="CA228" s="223" t="str">
        <f t="shared" ca="1" si="250"/>
        <v>1.49645551006341-3.28520956462034E-13i</v>
      </c>
      <c r="CB228" s="223" t="str">
        <f t="shared" ca="1" si="251"/>
        <v>-1.49645551006341+6.52642774025873E-13i</v>
      </c>
      <c r="CC228" s="223" t="str">
        <f t="shared" ca="1" si="252"/>
        <v>1.49645551006341+5.11849237299512E-13i</v>
      </c>
      <c r="CD228" s="223" t="str">
        <f t="shared" ca="1" si="253"/>
        <v>-1.49645551006341-2.30259243418222E-13i</v>
      </c>
      <c r="CE228" s="223" t="str">
        <f t="shared" ca="1" si="254"/>
        <v>1.49645551006341-9.3862574145616E-14i</v>
      </c>
      <c r="CF228" s="223" t="str">
        <f t="shared" ca="1" si="255"/>
        <v>-1.49645551006341+4.17984391709454E-13i</v>
      </c>
      <c r="CG228" s="223" t="str">
        <f t="shared" ca="1" si="256"/>
        <v>1.49645551006341-6.99574385590744E-13i</v>
      </c>
      <c r="CH228" s="223" t="str">
        <f t="shared" ca="1" si="257"/>
        <v>-1.49645551006341-4.64917625734641E-13i</v>
      </c>
      <c r="CI228" s="223" t="str">
        <f t="shared" ca="1" si="258"/>
        <v>1.49645551006341+1.83327631853351E-13i</v>
      </c>
      <c r="CJ228" s="223" t="str">
        <f t="shared" ca="1" si="259"/>
        <v>-1.49645551006341+1.40794185710487E-13i</v>
      </c>
      <c r="CK228" s="223" t="str">
        <f t="shared" ca="1" si="260"/>
        <v>1.49645551006341-4.64916003274325E-13i</v>
      </c>
      <c r="CL228" s="223" t="str">
        <f t="shared" ca="1" si="261"/>
        <v>-1.49645551006341-7.42107831733607E-13i</v>
      </c>
      <c r="CM228" s="223" t="str">
        <f t="shared" ca="1" si="262"/>
        <v>1.49645551006341+4.1798601416977E-13i</v>
      </c>
      <c r="CN228" s="223" t="str">
        <f t="shared" ca="1" si="263"/>
        <v>-1.49645551006341-1.3639602028848E-13i</v>
      </c>
      <c r="CO228" s="223" t="str">
        <f t="shared" ca="1" si="264"/>
        <v>1.49645551006341-1.87725797275358E-13i</v>
      </c>
      <c r="CP228" s="223" t="str">
        <f t="shared" ca="1" si="265"/>
        <v>-1.49645551006341+5.11847614839196E-13i</v>
      </c>
      <c r="CQ228" s="223" t="str">
        <f t="shared" ca="1" si="266"/>
        <v>1.49645551006341+6.95176220168737E-13i</v>
      </c>
      <c r="CR228" s="223" t="str">
        <f t="shared" ca="1" si="267"/>
        <v>-1.49645551006341-3.71054402604898E-13i</v>
      </c>
      <c r="CS228" s="223" t="str">
        <f t="shared" ca="1" si="268"/>
        <v>1.49645551006341+4.69325850410601E-14i</v>
      </c>
      <c r="CT228" s="223" t="str">
        <f t="shared" ca="1" si="269"/>
        <v>-1.49645551006341+2.77189232522778E-13i</v>
      </c>
      <c r="CU228" s="223" t="str">
        <f t="shared" ca="1" si="270"/>
        <v>1.49645551006341-5.16247402721519E-13i</v>
      </c>
      <c r="CV228" s="223" t="str">
        <f t="shared" ca="1" si="271"/>
        <v>-1.49645551006341-6.05712784921317E-13i</v>
      </c>
      <c r="CW228" s="223" t="str">
        <f t="shared" ca="1" si="272"/>
        <v>1.49645551006341+3.66654614722576E-13i</v>
      </c>
      <c r="CX228" s="223" t="str">
        <f t="shared" ca="1" si="273"/>
        <v>-1.49645551006341-4.25327971587382E-14i</v>
      </c>
      <c r="CY228" s="223" t="str">
        <f t="shared" ca="1" si="274"/>
        <v>1.49645551006341-2.815890204051E-13i</v>
      </c>
      <c r="CZ228" s="223" t="str">
        <f t="shared" ca="1" si="275"/>
        <v>-1.49645551006341+6.05710837968939E-13i</v>
      </c>
      <c r="DA228" s="223" t="str">
        <f t="shared" ca="1" si="276"/>
        <v>1.49645551006341+6.01312997038995E-13i</v>
      </c>
      <c r="DB228" s="223" t="str">
        <f t="shared" ca="1" si="277"/>
        <v>-1.49645551006341-2.77191179475156E-13i</v>
      </c>
      <c r="DC228" s="223" t="str">
        <f t="shared" ca="1" si="278"/>
        <v>1.49645551006341-4.6930638088682E-14i</v>
      </c>
      <c r="DD228" s="223" t="str">
        <f t="shared" ca="1" si="279"/>
        <v>-1.49645551006341+3.7105245565252E-13i</v>
      </c>
      <c r="DE228" s="223" t="str">
        <f t="shared" ca="1" si="280"/>
        <v>1.49645551006341-6.1011062585126E-13i</v>
      </c>
      <c r="DF228" s="223" t="str">
        <f t="shared" ca="1" si="281"/>
        <v>-1.49645551006341-5.11849561791574E-13i</v>
      </c>
      <c r="DG228" s="223" t="str">
        <f t="shared" ca="1" si="282"/>
        <v>1.49645551006341+1.87727744227736E-13i</v>
      </c>
      <c r="DH228" s="223" t="str">
        <f t="shared" ca="1" si="283"/>
        <v>-1.49645551006341+5.13304259710038E-14i</v>
      </c>
      <c r="DI228" s="223" t="str">
        <f t="shared" ca="1" si="284"/>
        <v>1.49645551006341-3.75452243534843E-13i</v>
      </c>
      <c r="DJ228" s="223" t="str">
        <f t="shared" ca="1" si="285"/>
        <v>-1.49645551006341+6.9957406109868E-13i</v>
      </c>
      <c r="DK228" s="223" t="str">
        <f t="shared" ca="1" si="286"/>
        <v>1.49645551006341+5.07449773909252E-13i</v>
      </c>
      <c r="DL228" s="223" t="str">
        <f t="shared" ca="1" si="287"/>
        <v>-1.49645551006341-1.83327956345415E-13i</v>
      </c>
      <c r="DM228" s="223" t="str">
        <f t="shared" ca="1" si="288"/>
        <v>1.49645551006341-1.40793861218424E-13i</v>
      </c>
      <c r="DN228" s="223" t="str">
        <f t="shared" ca="1" si="289"/>
        <v>-1.49645551006341+4.64915678782263E-13i</v>
      </c>
      <c r="DO228" s="223" t="str">
        <f t="shared" ca="1" si="290"/>
        <v>1.49645551006341-7.890374963461E-13i</v>
      </c>
      <c r="DP228" s="223" t="str">
        <f t="shared" ca="1" si="291"/>
        <v>-1.49645551006341-4.17986338661832E-13i</v>
      </c>
      <c r="DQ228" s="223" t="str">
        <f t="shared" ca="1" si="292"/>
        <v>1.49645551006341+9.38645210979941E-14i</v>
      </c>
      <c r="DR228" s="223" t="str">
        <f t="shared" ca="1" si="293"/>
        <v>-1.49645551006341+1.45193649100746E-13i</v>
      </c>
      <c r="DS228" s="223" t="str">
        <f t="shared" ca="1" si="294"/>
        <v>1.49645551006341-4.69315466664584E-13i</v>
      </c>
      <c r="DT228" s="223" t="str">
        <f t="shared" ca="1" si="295"/>
        <v>-1.49645551006341-6.52644720978251E-13i</v>
      </c>
      <c r="DU228" s="223" t="str">
        <f t="shared" ca="1" si="296"/>
        <v>1.49645551006341+4.13586550779511E-13i</v>
      </c>
      <c r="DV228" s="223" t="str">
        <f t="shared" ca="1" si="297"/>
        <v>-1.49645551006341-8.94647332156723E-14i</v>
      </c>
      <c r="DW228" s="223" t="str">
        <f t="shared" ca="1" si="298"/>
        <v>1.49645551006341-2.34657084348167E-13i</v>
      </c>
      <c r="DX228" s="223" t="str">
        <f t="shared" ca="1" si="299"/>
        <v>-1.49645551006341+5.58778901912004E-13i</v>
      </c>
      <c r="DY228" s="223" t="str">
        <f t="shared" ca="1" si="300"/>
        <v>1.49645551006341+6.48244933095928E-13i</v>
      </c>
      <c r="DZ228" s="223" t="str">
        <f t="shared" ca="1" si="301"/>
        <v>-1.49645551006341-3.24123115532091E-13i</v>
      </c>
      <c r="EA228" s="223" t="str">
        <f t="shared" ca="1" si="302"/>
        <v>1.49645551006341+1.29796825203092E-18i</v>
      </c>
      <c r="EB228" s="223" t="str">
        <f t="shared" ca="1" si="303"/>
        <v>-1.49645551006341+3.24120519595587E-13i</v>
      </c>
      <c r="EC228" s="223" t="str">
        <f t="shared" ca="1" si="304"/>
        <v>1.49645551006341-5.63178689794326E-13i</v>
      </c>
      <c r="ED228" s="223" t="str">
        <f t="shared" ca="1" si="305"/>
        <v>-1.49645551006341-5.58781497848508E-13i</v>
      </c>
      <c r="EE228" s="223" t="str">
        <f t="shared" ca="1" si="306"/>
        <v>1.49645551006341+3.19723327649768E-13i</v>
      </c>
      <c r="EF228" s="223" t="str">
        <f t="shared" ca="1" si="307"/>
        <v>-1.49645551006341+4.39848991406978E-15i</v>
      </c>
      <c r="EG228" s="223" t="str">
        <f t="shared" ca="1" si="308"/>
        <v>1.49645551006341-3.28520307477908E-13i</v>
      </c>
      <c r="EH228" s="223" t="str">
        <f t="shared" ca="1" si="309"/>
        <v>-1.49645551006341+6.52642125041747E-13i</v>
      </c>
      <c r="EI228" s="223" t="str">
        <f t="shared" ca="1" si="310"/>
        <v>1.49645551006341+5.54381709966187E-13i</v>
      </c>
      <c r="EJ228" s="223" t="str">
        <f t="shared" ca="1" si="311"/>
        <v>-1.49645551006341-2.30259892402348E-13i</v>
      </c>
      <c r="EK228" s="223" t="str">
        <f t="shared" ca="1" si="312"/>
        <v>1.49645551006341-9.386192516149E-14i</v>
      </c>
      <c r="EL228" s="223" t="str">
        <f t="shared" ca="1" si="313"/>
        <v>-1.49645551006341+4.17983742725328E-13i</v>
      </c>
      <c r="EM228" s="223" t="str">
        <f t="shared" ca="1" si="314"/>
        <v>1.49645551006341-6.57041912924069E-13i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-0.0142123493368025-0.0318549316787571i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-0.00357233223600184+1.2404781694921i</v>
      </c>
      <c r="H229" s="229" t="str">
        <f t="shared" si="322"/>
        <v>0.00204480339824157-0.00663396118968557i</v>
      </c>
      <c r="I229" s="229" t="str">
        <f t="shared" si="317"/>
        <v>-0.00200240132886652+0.00694377406550513i</v>
      </c>
      <c r="J229" s="255" t="str">
        <f ca="1">IMPRODUCT(1/N_FFT2,ED100)</f>
        <v>0.00689886069479781+0.000179938579276373i</v>
      </c>
      <c r="K229" s="254" t="str">
        <f t="shared" ca="1" si="318"/>
        <v>-0.0000150637406630913+0.0000475438207238124i</v>
      </c>
      <c r="N229" s="246">
        <f t="shared" ref="N229:N292" ca="1" si="327">Ioutput2+O229</f>
        <v>8.4964542815614301</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1.4964542815614292</v>
      </c>
      <c r="P229" s="223" t="str">
        <f t="shared" ref="P229:P292" ca="1" si="329">IMPRODUCT(O229,IMEXP(COMPLEX(0,-2*PI()*1*B229/Nt_load2)))</f>
        <v>-1.49600357750984+0.0367248264978846i</v>
      </c>
      <c r="Q229" s="223" t="str">
        <f t="shared" ref="Q229:Q292" ca="1" si="330">IMPRODUCT(O229,IMEXP(COMPLEX(0,-2*PI()*2*B229/Nt_load2)))</f>
        <v>1.49465173684233-0.0734275313335313i</v>
      </c>
      <c r="R229" s="223" t="str">
        <f t="shared" ref="R229:R292" ca="1" si="331">IMPRODUCT(O229,IMEXP(COMPLEX(0,-2*PI()*3*B229/Nt_load2)))</f>
        <v>-1.49239957385718+0.110086006169921i</v>
      </c>
      <c r="S229" s="223" t="str">
        <f t="shared" ref="S229:S292" ca="1" si="332">IMPRODUCT(O229,IMEXP(COMPLEX(0,-2*PI()*4*B229/Nt_load2)))</f>
        <v>1.48924844517314-0.146678169312646i</v>
      </c>
      <c r="T229" s="223" t="str">
        <f t="shared" ref="T229:T292" ca="1" si="333">IMPRODUCT(O229,IMEXP(COMPLEX(0,-2*PI()*5*B229/Nt_load2)))</f>
        <v>-1.48520024891234+0.183181979010665i</v>
      </c>
      <c r="U229" s="223" t="str">
        <f t="shared" ref="U229:U292" ca="1" si="334">IMPRODUCT(O229,IMEXP(COMPLEX(0,-2*PI()*6*B229/Nt_load2)))</f>
        <v>1.48025742355678-0.219575446734293i</v>
      </c>
      <c r="V229" s="223" t="str">
        <f t="shared" ref="V229:V292" ca="1" si="335">IMPRODUCT(O229,IMEXP(COMPLEX(0,-2*PI()*7*B229/Nt_load2)))</f>
        <v>-1.47442294647969+0.255836650419118i</v>
      </c>
      <c r="W229" s="223" t="str">
        <f t="shared" ref="W229:W292" ca="1" si="336">IMPRODUCT(O229,IMEXP(COMPLEX(0,-2*PI()*8*B229/Nt_load2)))</f>
        <v>1.46770033215184-0.291943747672221i</v>
      </c>
      <c r="X229" s="223" t="str">
        <f t="shared" ref="X229:X292" ca="1" si="337">IMPRODUCT(O229,IMEXP(COMPLEX(0,-2*PI()*9*B229/Nt_load2)))</f>
        <v>-1.46009363002475+0.327874988928209i</v>
      </c>
      <c r="Y229" s="223" t="str">
        <f t="shared" ref="Y229:Y292" ca="1" si="338">IMPRODUCT(O229,IMEXP(COMPLEX(0,-2*PI()*10*B229/Nt_load2)))</f>
        <v>1.45160742209139-0.363608730550753i</v>
      </c>
      <c r="Z229" s="223" t="str">
        <f t="shared" ref="Z229:Z292" ca="1" si="339">IMPRODUCT(O229,IMEXP(COMPLEX(0,-2*PI()*11*B229/Nt_load2)))</f>
        <v>-1.44224682012601+0.399123447870369i</v>
      </c>
      <c r="AA229" s="223" t="str">
        <f t="shared" ref="AA229:AA292" ca="1" si="340">IMPRODUCT(O229,IMEXP(COMPLEX(0,-2*PI()*12*B229/Nt_load2)))</f>
        <v>1.43201746260528-0.43439774814917i</v>
      </c>
      <c r="AB229" s="223" t="str">
        <f t="shared" ref="AB229:AB292" ca="1" si="341">IMPRODUCT(O229,IMEXP(COMPLEX(0,-2*PI()*13*B229/Nt_load2)))</f>
        <v>-1.4209255113117+0.469410383467521i</v>
      </c>
      <c r="AC229" s="223" t="str">
        <f t="shared" ref="AC229:AC292" ca="1" si="342">IMPRODUCT(O229,IMEXP(COMPLEX(0,-2*PI()*14*B229/Nt_load2)))</f>
        <v>1.40897764762188-0.504140263523408i</v>
      </c>
      <c r="AD229" s="223" t="str">
        <f t="shared" ref="AD229:AD292" ca="1" si="343">IMPRODUCT(O229,IMEXP(COMPLEX(0,-2*PI()*15*B229/Nt_load2)))</f>
        <v>-1.3961810684822+0.538566468335556i</v>
      </c>
      <c r="AE229" s="223" t="str">
        <f t="shared" ref="AE229:AE292" ca="1" si="344">IMPRODUCT(O229,IMEXP(COMPLEX(0,-2*PI()*16*B229/Nt_load2)))</f>
        <v>1.3825434820735-0.572668260845339i</v>
      </c>
      <c r="AF229" s="223" t="str">
        <f t="shared" ref="AF229:AF292" ca="1" si="345">IMPRODUCT(O229,IMEXP(COMPLEX(0,-2*PI()*17*B229/Nt_load2)))</f>
        <v>-1.36807310316776+0.60642509940838i</v>
      </c>
      <c r="AG229" s="223" t="str">
        <f t="shared" ref="AG229:AG292" ca="1" si="346">IMPRODUCT(O229,IMEXP(COMPLEX(0,-2*PI()*18*B229/Nt_load2)))</f>
        <v>1.35277864818029-0.639816650167087i</v>
      </c>
      <c r="AH229" s="223" t="str">
        <f t="shared" ref="AH229:AH292" ca="1" si="347">IMPRODUCT(O229,IMEXP(COMPLEX(0,-2*PI()*19*B229/Nt_load2)))</f>
        <v>-1.33666932991875+0.672822799300155i</v>
      </c>
      <c r="AI229" s="223" t="str">
        <f t="shared" ref="AI229:AI292" ca="1" si="348">IMPRODUCT(O229,IMEXP(COMPLEX(0,-2*PI()*20*B229/Nt_load2)))</f>
        <v>1.31975485203415-0.705423665137387i</v>
      </c>
      <c r="AJ229" s="223" t="str">
        <f t="shared" ref="AJ229:AJ292" ca="1" si="349">IMPRODUCT(O229,IMEXP(COMPLEX(0,-2*PI()*21*B229/Nt_load2)))</f>
        <v>-1.30204540317555+0.73759961013611i</v>
      </c>
      <c r="AK229" s="223" t="str">
        <f t="shared" ref="AK229:AK292" ca="1" si="350">IMPRODUCT(O229,IMEXP(COMPLEX(0,-2*PI()*22*B229/Nt_load2)))</f>
        <v>1.28355165085264-0.769331252710432i</v>
      </c>
      <c r="AL229" s="223" t="str">
        <f t="shared" ref="AL229:AL292" ca="1" si="351">IMPRODUCT(O229,IMEXP(COMPLEX(0,-2*PI()*23*B229/Nt_load2)))</f>
        <v>-1.26428473501033+0.80059947890527i</v>
      </c>
      <c r="AM229" s="223" t="str">
        <f t="shared" ref="AM229:AM292" ca="1" si="352">IMPRODUCT(O229,IMEXP(COMPLEX(0,-2*PI()*24*B229/Nt_load2)))</f>
        <v>1.24425626131839-0.831385453910231i</v>
      </c>
      <c r="AN229" s="223" t="str">
        <f t="shared" ref="AN229:AN292" ca="1" si="353">IMPRODUCT(O229,IMEXP(COMPLEX(0,-2*PI()*25*B229/Nt_load2)))</f>
        <v>-1.22347829418028+0.861670633405388i</v>
      </c>
      <c r="AO229" s="223" t="str">
        <f t="shared" ref="AO229:AO292" ca="1" si="354">IMPRODUCT(O229,IMEXP(COMPLEX(0,-2*PI()*26*B229/Nt_load2)))</f>
        <v>1.20196334946656-0.891436774730919i</v>
      </c>
      <c r="AP229" s="223" t="str">
        <f t="shared" ref="AP229:AP292" ca="1" si="355">IMPRODUCT(O229,IMEXP(COMPLEX(0,-2*PI()*27*B229/Nt_load2)))</f>
        <v>-1.1797243869755+0.920665947876217i</v>
      </c>
      <c r="AQ229" s="223" t="str">
        <f t="shared" ref="AQ229:AQ292" ca="1" si="356">IMPRODUCT(O229,IMEXP(COMPLEX(0,-2*PI()*28*B229/Nt_load2)))</f>
        <v>1.15677480262638-0.949340546280534i</v>
      </c>
      <c r="AR229" s="223" t="str">
        <f t="shared" ref="AR229:AR292" ca="1" si="357">IMPRODUCT(O229,IMEXP(COMPLEX(0,-2*PI()*28*B229/Nt_load2)))</f>
        <v>1.15677480262638-0.949340546280534i</v>
      </c>
      <c r="AS229" s="223" t="str">
        <f t="shared" ref="AS229:AS292" ca="1" si="358">IMPRODUCT(O229,IMEXP(COMPLEX(0,-2*PI()*30*B229/Nt_load2)))</f>
        <v>1.10879948396519-1.00495727330173i</v>
      </c>
      <c r="AT229" s="223" t="str">
        <f t="shared" ref="AT229:AT292" ca="1" si="359">IMPRODUCT(O229,IMEXP(COMPLEX(0,-2*PI()*31*B229/Nt_load2)))</f>
        <v>-1.08380264819107+1.03186590048202i</v>
      </c>
      <c r="AU229" s="223" t="str">
        <f t="shared" ref="AU229:AU292" ca="1" si="360">IMPRODUCT(O229,IMEXP(COMPLEX(0,-2*PI()*32*B229/Nt_load2)))</f>
        <v>1.05815297022756-1.0581529702279i</v>
      </c>
      <c r="AV229" s="223" t="str">
        <f t="shared" ref="AV229:AV292" ca="1" si="361">IMPRODUCT(O229,IMEXP(COMPLEX(0,-2*PI()*33*B229/Nt_load2)))</f>
        <v>-1.03186590048177+1.0838026481913i</v>
      </c>
      <c r="AW229" s="223" t="str">
        <f t="shared" ref="AW229:AW292" ca="1" si="362">IMPRODUCT(O229,IMEXP(COMPLEX(0,-2*PI()*34*B229/Nt_load2)))</f>
        <v>1.00495727330146-1.10879948396544i</v>
      </c>
      <c r="AX229" s="223" t="str">
        <f t="shared" ref="AX229:AX292" ca="1" si="363">IMPRODUCT(O229,IMEXP(COMPLEX(0,-2*PI()*35*B229/Nt_load2)))</f>
        <v>-0.977443297437512+1.13312842039109i</v>
      </c>
      <c r="AY229" s="223" t="str">
        <f t="shared" ref="AY229:AY292" ca="1" si="364">IMPRODUCT(O229,IMEXP(COMPLEX(0,-2*PI()*36*B229/Nt_load2)))</f>
        <v>0.949340546280138-1.15677480262671i</v>
      </c>
      <c r="AZ229" s="223" t="str">
        <f t="shared" ref="AZ229:AZ292" ca="1" si="365">IMPRODUCT(O229,IMEXP(COMPLEX(0,-2*PI()*37*B229/Nt_load2)))</f>
        <v>-0.920665947875815+1.17972438697582i</v>
      </c>
      <c r="BA229" s="223" t="str">
        <f t="shared" ref="BA229:BA292" ca="1" si="366">IMPRODUCT(O229,IMEXP(COMPLEX(0,-2*PI()*38*B229/Nt_load2)))</f>
        <v>0.891436774730405-1.20196334946694i</v>
      </c>
      <c r="BB229" s="223" t="str">
        <f t="shared" ref="BB229:BB292" ca="1" si="367">IMPRODUCT(O229,IMEXP(COMPLEX(0,-2*PI()*39*B229/Nt_load2)))</f>
        <v>-0.861670633404865+1.22347829418065i</v>
      </c>
      <c r="BC229" s="223" t="str">
        <f t="shared" ref="BC229:BC292" ca="1" si="368">IMPRODUCT(O229,IMEXP(COMPLEX(0,-2*PI()*40*B229/Nt_load2)))</f>
        <v>0.8313854539097-1.24425626131874i</v>
      </c>
      <c r="BD229" s="223" t="str">
        <f t="shared" ref="BD229:BD292" ca="1" si="369">IMPRODUCT(O229,IMEXP(COMPLEX(0,-2*PI()*41*B229/Nt_load2)))</f>
        <v>-0.800599478905843+1.26428473500997i</v>
      </c>
      <c r="BE229" s="223" t="str">
        <f t="shared" ref="BE229:BE292" ca="1" si="370">IMPRODUCT(O229,IMEXP(COMPLEX(0,-2*PI()*42*B229/Nt_load2)))</f>
        <v>0.769331252711015-1.28355165085229i</v>
      </c>
      <c r="BF229" s="223" t="str">
        <f t="shared" ref="BF229:BF292" ca="1" si="371">IMPRODUCT(O229,IMEXP(COMPLEX(0,-2*PI()*43*B229/Nt_load2)))</f>
        <v>-0.737599610136701+1.30204540317522i</v>
      </c>
      <c r="BG229" s="223" t="str">
        <f t="shared" ref="BG229:BG292" ca="1" si="372">IMPRODUCT(O229,IMEXP(COMPLEX(0,-2*PI()*44*B229/Nt_load2)))</f>
        <v>0.705423665137864-1.31975485203389i</v>
      </c>
      <c r="BH229" s="223" t="str">
        <f t="shared" ref="BH229:BH292" ca="1" si="373">IMPRODUCT(O229,IMEXP(COMPLEX(0,-2*PI()*45*B229/Nt_load2)))</f>
        <v>-0.672822799300638+1.33666932991851i</v>
      </c>
      <c r="BI229" s="223" t="str">
        <f t="shared" ref="BI229:BI292" ca="1" si="374">IMPRODUCT(O229,IMEXP(COMPLEX(0,-2*PI()*46*B229/Nt_load2)))</f>
        <v>0.639816650167576-1.35277864818006i</v>
      </c>
      <c r="BJ229" s="223" t="str">
        <f t="shared" ref="BJ229:BJ292" ca="1" si="375">IMPRODUCT(O229,IMEXP(COMPLEX(0,-2*PI()*47*B229/Nt_load2)))</f>
        <v>-0.606425099408737+1.3680731031676i</v>
      </c>
      <c r="BK229" s="223" t="str">
        <f t="shared" ref="BK229:BK292" ca="1" si="376">IMPRODUCT(O229,IMEXP(COMPLEX(0,-2*PI()*48*B229/Nt_load2)))</f>
        <v>0.57266826084571-1.38254348207334i</v>
      </c>
      <c r="BL229" s="223" t="str">
        <f t="shared" ref="BL229:BL292" ca="1" si="377">IMPRODUCT(O229,IMEXP(COMPLEX(0,-2*PI()*49*B229/Nt_load2)))</f>
        <v>-0.538566468335794+1.39618106848211i</v>
      </c>
      <c r="BM229" s="223" t="str">
        <f t="shared" ref="BM229:BM292" ca="1" si="378">IMPRODUCT(O229,IMEXP(COMPLEX(0,-2*PI()*50*B229/Nt_load2)))</f>
        <v>0.504140263523647-1.40897764762179i</v>
      </c>
      <c r="BN229" s="223" t="str">
        <f t="shared" ref="BN229:BN292" ca="1" si="379">IMPRODUCT(O229,IMEXP(COMPLEX(0,-2*PI()*51*B229/Nt_load2)))</f>
        <v>-0.469410383467772+1.42092551131161i</v>
      </c>
      <c r="BO229" s="223" t="str">
        <f t="shared" ref="BO229:BO292" ca="1" si="380">IMPRODUCT(O229,IMEXP(COMPLEX(0,-2*PI()*52*B229/Nt_load2)))</f>
        <v>0.43439774814928-1.43201746260525i</v>
      </c>
      <c r="BP229" s="223" t="str">
        <f t="shared" ref="BP229:BP292" ca="1" si="381">IMPRODUCT(O229,IMEXP(COMPLEX(0,-2*PI()*53*B229/Nt_load2)))</f>
        <v>-0.399123447870481+1.44224682012598i</v>
      </c>
      <c r="BQ229" s="223" t="str">
        <f t="shared" ref="BQ229:BQ292" ca="1" si="382">IMPRODUCT(O229,IMEXP(COMPLEX(0,-2*PI()*54*B229/Nt_load2)))</f>
        <v>0.36360873055083-1.45160742209137i</v>
      </c>
      <c r="BR229" s="223" t="str">
        <f t="shared" ref="BR229:BR292" ca="1" si="383">IMPRODUCT(O229,IMEXP(COMPLEX(0,-2*PI()*55*B229/Nt_load2)))</f>
        <v>-0.32787498892814+1.46009363002477i</v>
      </c>
      <c r="BS229" s="223" t="str">
        <f t="shared" ref="BS229:BS292" ca="1" si="384">IMPRODUCT(O229,IMEXP(COMPLEX(0,-2*PI()*56*B229/Nt_load2)))</f>
        <v>0.291943747672156-1.46770033215186i</v>
      </c>
      <c r="BT229" s="223" t="str">
        <f t="shared" ref="BT229:BT292" ca="1" si="385">IMPRODUCT(O229,IMEXP(COMPLEX(0,-2*PI()*57*B229/Nt_load2)))</f>
        <v>-0.255836650419054+1.4744229464797i</v>
      </c>
      <c r="BU229" s="223" t="str">
        <f t="shared" ref="BU229:BU292" ca="1" si="386">IMPRODUCT(O229,IMEXP(COMPLEX(0,-2*PI()*58*B229/Nt_load2)))</f>
        <v>0.219575446734087-1.48025742355682i</v>
      </c>
      <c r="BV229" s="223" t="str">
        <f t="shared" ref="BV229:BV292" ca="1" si="387">IMPRODUCT(O229,IMEXP(COMPLEX(0,-2*PI()*59*B229/Nt_load2)))</f>
        <v>-0.183181979010462+1.48520024891236i</v>
      </c>
      <c r="BW229" s="223" t="str">
        <f t="shared" ref="BW229:BW292" ca="1" si="388">IMPRODUCT(O229,IMEXP(COMPLEX(0,-2*PI()*60*B229/Nt_load2)))</f>
        <v>0.146678169312295-1.48924844517318i</v>
      </c>
      <c r="BX229" s="223" t="str">
        <f t="shared" ref="BX229:BX292" ca="1" si="389">IMPRODUCT(O229,IMEXP(COMPLEX(0,-2*PI()*61*B229/Nt_load2)))</f>
        <v>-0.110086006169585+1.4923995738572i</v>
      </c>
      <c r="BY229" s="223" t="str">
        <f t="shared" ref="BY229:BY292" ca="1" si="390">IMPRODUCT(O229,IMEXP(COMPLEX(0,-2*PI()*62*B229/Nt_load2)))</f>
        <v>0.0734275313331395-1.49465173684235i</v>
      </c>
      <c r="BZ229" s="223" t="str">
        <f t="shared" ref="BZ229:BZ292" ca="1" si="391">IMPRODUCT(O229,IMEXP(COMPLEX(0,-2*PI()*63*B229/Nt_load2)))</f>
        <v>-0.0367248264974507+1.49600357750985i</v>
      </c>
      <c r="CA229" s="223" t="str">
        <f t="shared" ref="CA229:CA292" ca="1" si="392">IMPRODUCT(O229,IMEXP(COMPLEX(0,-2*PI()*64*B229/Nt_load2)))</f>
        <v>-4.9058146250509E-13-1.49645428156143i</v>
      </c>
      <c r="CB229" s="223" t="str">
        <f t="shared" ref="CB229:CB292" ca="1" si="393">IMPRODUCT(O229,IMEXP(COMPLEX(0,-2*PI()*65*B229/Nt_load2)))</f>
        <v>0.0367248264984315+1.49600357750982i</v>
      </c>
      <c r="CC229" s="223" t="str">
        <f t="shared" ref="CC229:CC292" ca="1" si="394">IMPRODUCT(O229,IMEXP(COMPLEX(0,-2*PI()*66*B229/Nt_load2)))</f>
        <v>-0.0734275313341194-1.4946517368423i</v>
      </c>
      <c r="CD229" s="223" t="str">
        <f t="shared" ref="CD229:CD292" ca="1" si="395">IMPRODUCT(O229,IMEXP(COMPLEX(0,-2*PI()*67*B229/Nt_load2)))</f>
        <v>0.110086006170606+1.49239957385713i</v>
      </c>
      <c r="CE229" s="223" t="str">
        <f t="shared" ref="CE229:CE292" ca="1" si="396">IMPRODUCT(O229,IMEXP(COMPLEX(0,-2*PI()*68*B229/Nt_load2)))</f>
        <v>-0.146678169313314-1.48924844517308i</v>
      </c>
      <c r="CF229" s="223" t="str">
        <f t="shared" ref="CF229:CF292" ca="1" si="397">IMPRODUCT(O229,IMEXP(COMPLEX(0,-2*PI()*69*B229/Nt_load2)))</f>
        <v>0.183181979009958+1.48520024891243i</v>
      </c>
      <c r="CG229" s="223" t="str">
        <f t="shared" ref="CG229:CG292" ca="1" si="398">IMPRODUCT(O229,IMEXP(COMPLEX(0,-2*PI()*70*B229/Nt_load2)))</f>
        <v>-0.219575446733627-1.48025742355688i</v>
      </c>
      <c r="CH229" s="223" t="str">
        <f t="shared" ref="CH229:CH292" ca="1" si="399">IMPRODUCT(O229,IMEXP(COMPLEX(0,-2*PI()*71*B229/Nt_load2)))</f>
        <v>0.255836650418596+1.47442294647978i</v>
      </c>
      <c r="CI229" s="223" t="str">
        <f t="shared" ref="CI229:CI292" ca="1" si="400">IMPRODUCT(O229,IMEXP(COMPLEX(0,-2*PI()*72*B229/Nt_load2)))</f>
        <v>-0.2919437476717-1.46770033215195i</v>
      </c>
      <c r="CJ229" s="223" t="str">
        <f t="shared" ref="CJ229:CJ292" ca="1" si="401">IMPRODUCT(O229,IMEXP(COMPLEX(0,-2*PI()*73*B229/Nt_load2)))</f>
        <v>0.327874988927687+1.46009363002487i</v>
      </c>
      <c r="CK229" s="223" t="str">
        <f t="shared" ref="CK229:CK292" ca="1" si="402">IMPRODUCT(O229,IMEXP(COMPLEX(0,-2*PI()*74*B229/Nt_load2)))</f>
        <v>-0.363608730550379-1.45160742209148i</v>
      </c>
      <c r="CL229" s="223" t="str">
        <f t="shared" ref="CL229:CL292" ca="1" si="403">IMPRODUCT(O229,IMEXP(COMPLEX(0,-2*PI()*75*B229/Nt_load2)))</f>
        <v>0.399123447869992+1.44224682012612i</v>
      </c>
      <c r="CM229" s="223" t="str">
        <f t="shared" ref="CM229:CM292" ca="1" si="404">IMPRODUCT(O229,IMEXP(COMPLEX(0,-2*PI()*76*B229/Nt_load2)))</f>
        <v>-0.434397748148796-1.43201746260539i</v>
      </c>
      <c r="CN229" s="223" t="str">
        <f t="shared" ref="CN229:CN292" ca="1" si="405">IMPRODUCT(O229,IMEXP(COMPLEX(0,-2*PI()*77*B229/Nt_load2)))</f>
        <v>0.46941038346729+1.42092551131177i</v>
      </c>
      <c r="CO229" s="223" t="str">
        <f t="shared" ref="CO229:CO292" ca="1" si="406">IMPRODUCT(O229,IMEXP(COMPLEX(0,-2*PI()*78*B229/Nt_load2)))</f>
        <v>-0.50414026352317-1.40897764762196i</v>
      </c>
      <c r="CP229" s="223" t="str">
        <f t="shared" ref="CP229:CP292" ca="1" si="407">IMPRODUCT(O229,IMEXP(COMPLEX(0,-2*PI()*79*B229/Nt_load2)))</f>
        <v>0.538566468335319+1.39618106848229i</v>
      </c>
      <c r="CQ229" s="223" t="str">
        <f t="shared" ref="CQ229:CQ292" ca="1" si="408">IMPRODUCT(O229,IMEXP(COMPLEX(0,-2*PI()*80*B229/Nt_load2)))</f>
        <v>-0.572668260845241-1.38254348207354i</v>
      </c>
      <c r="CR229" s="223" t="str">
        <f t="shared" ref="CR229:CR292" ca="1" si="409">IMPRODUCT(O229,IMEXP(COMPLEX(0,-2*PI()*81*B229/Nt_load2)))</f>
        <v>0.606425099408312+1.36807310316779i</v>
      </c>
      <c r="CS229" s="223" t="str">
        <f t="shared" ref="CS229:CS292" ca="1" si="410">IMPRODUCT(O229,IMEXP(COMPLEX(0,-2*PI()*82*B229/Nt_load2)))</f>
        <v>-0.639816650167117-1.35277864818028i</v>
      </c>
      <c r="CT229" s="223" t="str">
        <f t="shared" ref="CT229:CT292" ca="1" si="411">IMPRODUCT(O229,IMEXP(COMPLEX(0,-2*PI()*83*B229/Nt_load2)))</f>
        <v>0.672822799300222+1.33666932991871i</v>
      </c>
      <c r="CU229" s="223" t="str">
        <f t="shared" ref="CU229:CU292" ca="1" si="412">IMPRODUCT(O229,IMEXP(COMPLEX(0,-2*PI()*84*B229/Nt_load2)))</f>
        <v>-0.705423665137417-1.31975485203413i</v>
      </c>
      <c r="CV229" s="223" t="str">
        <f t="shared" ref="CV229:CV292" ca="1" si="413">IMPRODUCT(O229,IMEXP(COMPLEX(0,-2*PI()*85*B229/Nt_load2)))</f>
        <v>0.737599610136295+1.30204540317545i</v>
      </c>
      <c r="CW229" s="223" t="str">
        <f t="shared" ref="CW229:CW292" ca="1" si="414">IMPRODUCT(O229,IMEXP(COMPLEX(0,-2*PI()*86*B229/Nt_load2)))</f>
        <v>-0.76933125271058-1.28355165085255i</v>
      </c>
      <c r="CX229" s="223" t="str">
        <f t="shared" ref="CX229:CX292" ca="1" si="415">IMPRODUCT(O229,IMEXP(COMPLEX(0,-2*PI()*87*B229/Nt_load2)))</f>
        <v>0.800599478905451+1.26428473501022i</v>
      </c>
      <c r="CY229" s="223" t="str">
        <f t="shared" ref="CY229:CY292" ca="1" si="416">IMPRODUCT(O229,IMEXP(COMPLEX(0,-2*PI()*88*B229/Nt_load2)))</f>
        <v>-0.831385453910498-1.24425626131821i</v>
      </c>
      <c r="CZ229" s="223" t="str">
        <f t="shared" ref="CZ229:CZ292" ca="1" si="417">IMPRODUCT(O229,IMEXP(COMPLEX(0,-2*PI()*89*B229/Nt_load2)))</f>
        <v>0.861670633405684+1.22347829418007i</v>
      </c>
      <c r="DA229" s="223" t="str">
        <f t="shared" ref="DA229:DA292" ca="1" si="418">IMPRODUCT(O229,IMEXP(COMPLEX(0,-2*PI()*90*B229/Nt_load2)))</f>
        <v>-0.891436774731244-1.20196334946632i</v>
      </c>
      <c r="DB229" s="223" t="str">
        <f t="shared" ref="DB229:DB292" ca="1" si="419">IMPRODUCT(O229,IMEXP(COMPLEX(0,-2*PI()*91*B229/Nt_load2)))</f>
        <v>0.920665947876605+1.1797243869752i</v>
      </c>
      <c r="DC229" s="223" t="str">
        <f t="shared" ref="DC229:DC292" ca="1" si="420">IMPRODUCT(O229,IMEXP(COMPLEX(0,-2*PI()*92*B229/Nt_load2)))</f>
        <v>-0.949340546280946-1.15677480262605i</v>
      </c>
      <c r="DD229" s="223" t="str">
        <f t="shared" ref="DD229:DD292" ca="1" si="421">IMPRODUCT(O229,IMEXP(COMPLEX(0,-2*PI()*93*B229/Nt_load2)))</f>
        <v>0.977443297438271+1.13312842039044i</v>
      </c>
      <c r="DE229" s="223" t="str">
        <f t="shared" ref="DE229:DE292" ca="1" si="422">IMPRODUCT(O229,IMEXP(COMPLEX(0,-2*PI()*94*B229/Nt_load2)))</f>
        <v>-1.00495727330224-1.10879948396473i</v>
      </c>
      <c r="DF229" s="223" t="str">
        <f t="shared" ref="DF229:DF292" ca="1" si="423">IMPRODUCT(O229,IMEXP(COMPLEX(0,-2*PI()*95*B229/Nt_load2)))</f>
        <v>1.03186590048248+1.08380264819063i</v>
      </c>
      <c r="DG229" s="223" t="str">
        <f t="shared" ref="DG229:DG292" ca="1" si="424">IMPRODUCT(O229,IMEXP(COMPLEX(0,-2*PI()*96*B229/Nt_load2)))</f>
        <v>-1.05815297022828-1.05815297022718i</v>
      </c>
      <c r="DH229" s="223" t="str">
        <f t="shared" ref="DH229:DH292" ca="1" si="425">IMPRODUCT(O229,IMEXP(COMPLEX(0,-2*PI()*97*B229/Nt_load2)))</f>
        <v>1.08380264819064+1.03186590048246i</v>
      </c>
      <c r="DI229" s="223" t="str">
        <f t="shared" ref="DI229:DI292" ca="1" si="426">IMPRODUCT(O229,IMEXP(COMPLEX(0,-2*PI()*98*B229/Nt_load2)))</f>
        <v>-1.10879948396475-1.00495727330222i</v>
      </c>
      <c r="DJ229" s="223" t="str">
        <f t="shared" ref="DJ229:DJ292" ca="1" si="427">IMPRODUCT(O229,IMEXP(COMPLEX(0,-2*PI()*99*B229/Nt_load2)))</f>
        <v>1.13312842039046+0.977443297438251i</v>
      </c>
      <c r="DK229" s="223" t="str">
        <f t="shared" ref="DK229:DK292" ca="1" si="428">IMPRODUCT(O229,IMEXP(COMPLEX(0,-2*PI()*100*B229/Nt_load2)))</f>
        <v>-1.15677480262606-0.949340546280927i</v>
      </c>
      <c r="DL229" s="223" t="str">
        <f t="shared" ref="DL229:DL292" ca="1" si="429">IMPRODUCT(O229,IMEXP(COMPLEX(0,-2*PI()*101*B229/Nt_load2)))</f>
        <v>1.17972438697521+0.920665947876584i</v>
      </c>
      <c r="DM229" s="223" t="str">
        <f t="shared" ref="DM229:DM292" ca="1" si="430">IMPRODUCT(O229,IMEXP(COMPLEX(0,-2*PI()*102*B229/Nt_load2)))</f>
        <v>-1.20196334946633-0.891436774731223i</v>
      </c>
      <c r="DN229" s="223" t="str">
        <f t="shared" ref="DN229:DN292" ca="1" si="431">IMPRODUCT(O229,IMEXP(COMPLEX(0,-2*PI()*103*B229/Nt_load2)))</f>
        <v>1.22347829418009+0.861670633405663i</v>
      </c>
      <c r="DO229" s="223" t="str">
        <f t="shared" ref="DO229:DO292" ca="1" si="432">IMPRODUCT(O229,IMEXP(COMPLEX(0,-2*PI()*104*B229/Nt_load2)))</f>
        <v>-1.24425626131818-0.831385453910547i</v>
      </c>
      <c r="DP229" s="223" t="str">
        <f t="shared" ref="DP229:DP292" ca="1" si="433">IMPRODUCT(O229,IMEXP(COMPLEX(0,-2*PI()*105*B229/Nt_load2)))</f>
        <v>1.26428473501023+0.800599478905428i</v>
      </c>
      <c r="DQ229" s="223" t="str">
        <f t="shared" ref="DQ229:DQ292" ca="1" si="434">IMPRODUCT(O229,IMEXP(COMPLEX(0,-2*PI()*106*B229/Nt_load2)))</f>
        <v>-1.28355165085252-0.769331252710631i</v>
      </c>
      <c r="DR229" s="223" t="str">
        <f t="shared" ref="DR229:DR292" ca="1" si="435">IMPRODUCT(O229,IMEXP(COMPLEX(0,-2*PI()*107*B229/Nt_load2)))</f>
        <v>1.30204540317546+0.737599610136273i</v>
      </c>
      <c r="DS229" s="223" t="str">
        <f t="shared" ref="DS229:DS292" ca="1" si="436">IMPRODUCT(O229,IMEXP(COMPLEX(0,-2*PI()*108*B229/Nt_load2)))</f>
        <v>-1.31975485203414-0.705423665137394i</v>
      </c>
      <c r="DT229" s="223" t="str">
        <f t="shared" ref="DT229:DT292" ca="1" si="437">IMPRODUCT(O229,IMEXP(COMPLEX(0,-2*PI()*109*B229/Nt_load2)))</f>
        <v>1.33666932991873+0.6728227993002i</v>
      </c>
      <c r="DU229" s="223" t="str">
        <f t="shared" ref="DU229:DU292" ca="1" si="438">IMPRODUCT(O229,IMEXP(COMPLEX(0,-2*PI()*110*B229/Nt_load2)))</f>
        <v>-1.35277864818029-0.639816650167095i</v>
      </c>
      <c r="DV229" s="223" t="str">
        <f t="shared" ref="DV229:DV292" ca="1" si="439">IMPRODUCT(O229,IMEXP(COMPLEX(0,-2*PI()*111*B229/Nt_load2)))</f>
        <v>1.3680731031678+0.60642509940829i</v>
      </c>
      <c r="DW229" s="223" t="str">
        <f t="shared" ref="DW229:DW292" ca="1" si="440">IMPRODUCT(O229,IMEXP(COMPLEX(0,-2*PI()*112*B229/Nt_load2)))</f>
        <v>-1.38254348207355-0.572668260845217i</v>
      </c>
      <c r="DX229" s="223" t="str">
        <f t="shared" ref="DX229:DX292" ca="1" si="441">IMPRODUCT(O229,IMEXP(COMPLEX(0,-2*PI()*113*B229/Nt_load2)))</f>
        <v>1.39618106848229+0.538566468335336i</v>
      </c>
      <c r="DY229" s="223" t="str">
        <f t="shared" ref="DY229:DY292" ca="1" si="442">IMPRODUCT(O229,IMEXP(COMPLEX(0,-2*PI()*114*B229/Nt_load2)))</f>
        <v>-1.40897764762197-0.504140263523146i</v>
      </c>
      <c r="DZ229" s="223" t="str">
        <f t="shared" ref="DZ229:DZ292" ca="1" si="443">IMPRODUCT(O229,IMEXP(COMPLEX(0,-2*PI()*115*B229/Nt_load2)))</f>
        <v>1.42092551131177+0.469410383467307i</v>
      </c>
      <c r="EA229" s="223" t="str">
        <f t="shared" ref="EA229:EA292" ca="1" si="444">IMPRODUCT(O229,IMEXP(COMPLEX(0,-2*PI()*116*B229/Nt_load2)))</f>
        <v>-1.4320174626054-0.43439774814877i</v>
      </c>
      <c r="EB229" s="223" t="str">
        <f t="shared" ref="EB229:EB292" ca="1" si="445">IMPRODUCT(O229,IMEXP(COMPLEX(0,-2*PI()*117*B229/Nt_load2)))</f>
        <v>1.44224682012611+0.399123447870009i</v>
      </c>
      <c r="EC229" s="223" t="str">
        <f t="shared" ref="EC229:EC292" ca="1" si="446">IMPRODUCT(O229,IMEXP(COMPLEX(0,-2*PI()*118*B229/Nt_load2)))</f>
        <v>-1.45160742209149-0.363608730550354i</v>
      </c>
      <c r="ED229" s="223" t="str">
        <f t="shared" ref="ED229:ED292" ca="1" si="447">IMPRODUCT(O229,IMEXP(COMPLEX(0,-2*PI()*119*B229/Nt_load2)))</f>
        <v>1.46009363002487+0.327874988927703i</v>
      </c>
      <c r="EE229" s="223" t="str">
        <f t="shared" ref="EE229:EE292" ca="1" si="448">IMPRODUCT(O229,IMEXP(COMPLEX(0,-2*PI()*120*B229/Nt_load2)))</f>
        <v>-1.46770033215195-0.291943747671675i</v>
      </c>
      <c r="EF229" s="223" t="str">
        <f t="shared" ref="EF229:EF292" ca="1" si="449">IMPRODUCT(O229,IMEXP(COMPLEX(0,-2*PI()*121*B229/Nt_load2)))</f>
        <v>1.4744229464798+0.255836650418529i</v>
      </c>
      <c r="EG229" s="223" t="str">
        <f t="shared" ref="EG229:EG292" ca="1" si="450">IMPRODUCT(O229,IMEXP(COMPLEX(0,-2*PI()*122*B229/Nt_load2)))</f>
        <v>-1.48025742355689-0.219575446733602i</v>
      </c>
      <c r="EH229" s="223" t="str">
        <f t="shared" ref="EH229:EH292" ca="1" si="451">IMPRODUCT(O229,IMEXP(COMPLEX(0,-2*PI()*123*B229/Nt_load2)))</f>
        <v>1.48520024891243+0.183181979009932i</v>
      </c>
      <c r="EI229" s="223" t="str">
        <f t="shared" ref="EI229:EI292" ca="1" si="452">IMPRODUCT(O229,IMEXP(COMPLEX(0,-2*PI()*124*B229/Nt_load2)))</f>
        <v>-1.48924844517308-0.146678169313246i</v>
      </c>
      <c r="EJ229" s="223" t="str">
        <f t="shared" ref="EJ229:EJ292" ca="1" si="453">IMPRODUCT(O229,IMEXP(COMPLEX(0,-2*PI()*125*B229/Nt_load2)))</f>
        <v>1.49239957385713+0.110086006170581i</v>
      </c>
      <c r="EK229" s="223" t="str">
        <f t="shared" ref="EK229:EK292" ca="1" si="454">IMPRODUCT(O229,IMEXP(COMPLEX(0,-2*PI()*126*B229/Nt_load2)))</f>
        <v>-1.4946517368423-0.0734275313340938i</v>
      </c>
      <c r="EL229" s="223" t="str">
        <f t="shared" ref="EL229:EL292" ca="1" si="455">IMPRODUCT(O229,IMEXP(COMPLEX(0,-2*PI()*127*B229/Nt_load2)))</f>
        <v>1.49600357750982+0.0367248264984484i</v>
      </c>
      <c r="EM229" s="223" t="str">
        <f t="shared" ref="EM229:EM292" ca="1" si="456">IMPRODUCT(O229,IMEXP(COMPLEX(0,-2*PI()*128*B229/Nt_load2)))</f>
        <v>-1.49645428156143-4.64917893048201E-13i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-0.0141198317156388-0.0314990180426534i</v>
      </c>
      <c r="G230" s="229" t="str">
        <f t="shared" si="326"/>
        <v>-0.00218423275531604+1.22933409859312i</v>
      </c>
      <c r="H230" s="229" t="str">
        <f t="shared" si="322"/>
        <v>0.00204402225925968-0.00658286551763164i</v>
      </c>
      <c r="I230" s="229" t="str">
        <f t="shared" ref="I230:I237" si="459">IMDIV(IMPRODUCT(-1,H230),IMSUM(1,IMPRODUCT(F230,G230,-1)))</f>
        <v>-0.00200260698446574+0.00688428000151206i</v>
      </c>
      <c r="J230" s="255" t="str">
        <f ca="1">IMPRODUCT(1/N_FFT2,EE100)</f>
        <v>0.00620405406261375-2.71314942173507E-07i</v>
      </c>
      <c r="K230" s="254" t="str">
        <f t="shared" ref="K230:K237" ca="1" si="460">IMPRODUCT(I230,J230)</f>
        <v>-0.0000124224141897628+0.0000427109886487497i</v>
      </c>
      <c r="N230" s="246">
        <f t="shared" ca="1" si="327"/>
        <v>8.4964508056000909</v>
      </c>
      <c r="O230" s="223">
        <f t="shared" ca="1" si="328"/>
        <v>1.4964508056000907</v>
      </c>
      <c r="P230" s="223" t="str">
        <f t="shared" ca="1" si="329"/>
        <v>-1.49464826506794+0.0734273607761819i</v>
      </c>
      <c r="Q230" s="223" t="str">
        <f t="shared" ca="1" si="330"/>
        <v>1.48924498594952-0.146677828608791i</v>
      </c>
      <c r="R230" s="223" t="str">
        <f t="shared" ca="1" si="331"/>
        <v>-1.48025398521748+0.219574936704808i</v>
      </c>
      <c r="S230" s="223" t="str">
        <f t="shared" ca="1" si="332"/>
        <v>1.46769692298013-0.291943069545765i</v>
      </c>
      <c r="T230" s="223" t="str">
        <f t="shared" ca="1" si="333"/>
        <v>-1.45160405030023+0.363607885961138i</v>
      </c>
      <c r="U230" s="223" t="str">
        <f t="shared" ca="1" si="334"/>
        <v>1.43201413631769-0.4343967391308i</v>
      </c>
      <c r="V230" s="223" t="str">
        <f t="shared" ca="1" si="335"/>
        <v>-1.40897437485113+0.504139092507233i</v>
      </c>
      <c r="W230" s="223" t="str">
        <f t="shared" ca="1" si="336"/>
        <v>1.38254027070393-0.572666930652587i</v>
      </c>
      <c r="X230" s="223" t="str">
        <f t="shared" ca="1" si="337"/>
        <v>-1.35277550594844+0.639815164002162i</v>
      </c>
      <c r="Y230" s="223" t="str">
        <f t="shared" ca="1" si="338"/>
        <v>1.31975178650997-0.705422026580468i</v>
      </c>
      <c r="Z230" s="223" t="str">
        <f t="shared" ca="1" si="339"/>
        <v>-1.28354866942113+0.769329465709203i</v>
      </c>
      <c r="AA230" s="223" t="str">
        <f t="shared" ca="1" si="340"/>
        <v>1.24425337116214-0.831383522769609i</v>
      </c>
      <c r="AB230" s="223" t="str">
        <f t="shared" ca="1" si="341"/>
        <v>-1.2019605575483+0.89143470410307i</v>
      </c>
      <c r="AC230" s="223" t="str">
        <f t="shared" ca="1" si="342"/>
        <v>1.15677211567193-0.949338341154007i</v>
      </c>
      <c r="AD230" s="223" t="str">
        <f t="shared" ca="1" si="343"/>
        <v>-1.10879690844773+1.00495493898877i</v>
      </c>
      <c r="AE230" s="223" t="str">
        <f t="shared" ca="1" si="344"/>
        <v>1.05815051235194-1.05815051235185i</v>
      </c>
      <c r="AF230" s="223" t="str">
        <f t="shared" ca="1" si="345"/>
        <v>-1.00495493898875+1.10879690844775i</v>
      </c>
      <c r="AG230" s="223" t="str">
        <f t="shared" ca="1" si="346"/>
        <v>0.949338341153984-1.15677211567195i</v>
      </c>
      <c r="AH230" s="223" t="str">
        <f t="shared" ca="1" si="347"/>
        <v>-0.891434704103167+1.20196055754823i</v>
      </c>
      <c r="AI230" s="223" t="str">
        <f t="shared" ca="1" si="348"/>
        <v>0.831383522769585-1.24425337116216i</v>
      </c>
      <c r="AJ230" s="223" t="str">
        <f t="shared" ca="1" si="349"/>
        <v>-0.769329465709169+1.28354866942115i</v>
      </c>
      <c r="AK230" s="223" t="str">
        <f t="shared" ca="1" si="350"/>
        <v>0.70542202658057-1.31975178650992i</v>
      </c>
      <c r="AL230" s="223" t="str">
        <f t="shared" ca="1" si="351"/>
        <v>-0.639815164002132+1.35277550594845i</v>
      </c>
      <c r="AM230" s="223" t="str">
        <f t="shared" ca="1" si="352"/>
        <v>0.572666930652556-1.38254027070395i</v>
      </c>
      <c r="AN230" s="223" t="str">
        <f t="shared" ca="1" si="353"/>
        <v>-0.504139092507342+1.4089743748511i</v>
      </c>
      <c r="AO230" s="223" t="str">
        <f t="shared" ca="1" si="354"/>
        <v>0.434396739130768-1.4320141363177i</v>
      </c>
      <c r="AP230" s="223" t="str">
        <f t="shared" ca="1" si="355"/>
        <v>-0.363607885961108+1.45160405030024i</v>
      </c>
      <c r="AQ230" s="223" t="str">
        <f t="shared" ca="1" si="356"/>
        <v>0.29194306954588-1.46769692298011i</v>
      </c>
      <c r="AR230" s="223" t="str">
        <f t="shared" ca="1" si="357"/>
        <v>0.29194306954588-1.46769692298011i</v>
      </c>
      <c r="AS230" s="223" t="str">
        <f t="shared" ca="1" si="358"/>
        <v>0.146677828608806-1.48924498594951i</v>
      </c>
      <c r="AT230" s="223" t="str">
        <f t="shared" ca="1" si="359"/>
        <v>-0.0734273607762568+1.49464826506794i</v>
      </c>
      <c r="AU230" s="223" t="str">
        <f t="shared" ca="1" si="360"/>
        <v>4.17984213394894E-13-1.49645080560009i</v>
      </c>
      <c r="AV230" s="223" t="str">
        <f t="shared" ca="1" si="361"/>
        <v>0.0734273607755706+1.49464826506797i</v>
      </c>
      <c r="AW230" s="223" t="str">
        <f t="shared" ca="1" si="362"/>
        <v>-0.146677828609456-1.48924498594945i</v>
      </c>
      <c r="AX230" s="223" t="str">
        <f t="shared" ca="1" si="363"/>
        <v>0.219574936705275+1.48025398521741i</v>
      </c>
      <c r="AY230" s="223" t="str">
        <f t="shared" ca="1" si="364"/>
        <v>-0.291943069546082-1.46769692298007i</v>
      </c>
      <c r="AZ230" s="223" t="str">
        <f t="shared" ca="1" si="365"/>
        <v>0.363607885961163+1.45160405030022i</v>
      </c>
      <c r="BA230" s="223" t="str">
        <f t="shared" ca="1" si="366"/>
        <v>-0.434396739130679-1.43201413631772i</v>
      </c>
      <c r="BB230" s="223" t="str">
        <f t="shared" ca="1" si="367"/>
        <v>0.504139092506976+1.40897437485123i</v>
      </c>
      <c r="BC230" s="223" t="str">
        <f t="shared" ca="1" si="368"/>
        <v>-0.572666930652059-1.38254027070415i</v>
      </c>
      <c r="BD230" s="223" t="str">
        <f t="shared" ca="1" si="369"/>
        <v>0.639815164001511+1.35277550594874i</v>
      </c>
      <c r="BE230" s="223" t="str">
        <f t="shared" ca="1" si="370"/>
        <v>-0.705422026581032-1.31975178650967i</v>
      </c>
      <c r="BF230" s="223" t="str">
        <f t="shared" ca="1" si="371"/>
        <v>0.769329465709474+1.28354866942097i</v>
      </c>
      <c r="BG230" s="223" t="str">
        <f t="shared" ca="1" si="372"/>
        <v>-0.831383522769766-1.24425337116204i</v>
      </c>
      <c r="BH230" s="223" t="str">
        <f t="shared" ca="1" si="373"/>
        <v>0.891434704103085+1.20196055754829i</v>
      </c>
      <c r="BI230" s="223" t="str">
        <f t="shared" ca="1" si="374"/>
        <v>-0.949338341153808-1.1567721156721i</v>
      </c>
      <c r="BJ230" s="223" t="str">
        <f t="shared" ca="1" si="375"/>
        <v>1.00495493898845+1.10879690844802i</v>
      </c>
      <c r="BK230" s="223" t="str">
        <f t="shared" ca="1" si="376"/>
        <v>-1.05815051235146-1.05815051235233i</v>
      </c>
      <c r="BL230" s="223" t="str">
        <f t="shared" ca="1" si="377"/>
        <v>1.10879690844816+1.00495493898829i</v>
      </c>
      <c r="BM230" s="223" t="str">
        <f t="shared" ca="1" si="378"/>
        <v>-1.15677211567226-0.949338341153609i</v>
      </c>
      <c r="BN230" s="223" t="str">
        <f t="shared" ca="1" si="379"/>
        <v>1.20196055754842+0.891434704102913i</v>
      </c>
      <c r="BO230" s="223" t="str">
        <f t="shared" ca="1" si="380"/>
        <v>-1.24425337116218-0.831383522769554i</v>
      </c>
      <c r="BP230" s="223" t="str">
        <f t="shared" ca="1" si="381"/>
        <v>1.28354866942108+0.769329465709292i</v>
      </c>
      <c r="BQ230" s="223" t="str">
        <f t="shared" ca="1" si="382"/>
        <v>-1.31975178650979-0.705422026580806i</v>
      </c>
      <c r="BR230" s="223" t="str">
        <f t="shared" ca="1" si="383"/>
        <v>1.3527755059482+0.639815164002663i</v>
      </c>
      <c r="BS230" s="223" t="str">
        <f t="shared" ca="1" si="384"/>
        <v>-1.38254027070367-0.572666930653217i</v>
      </c>
      <c r="BT230" s="223" t="str">
        <f t="shared" ca="1" si="385"/>
        <v>1.4089743748513+0.504139092506774i</v>
      </c>
      <c r="BU230" s="223" t="str">
        <f t="shared" ca="1" si="386"/>
        <v>-1.43201413631779-0.434396739130455i</v>
      </c>
      <c r="BV230" s="223" t="str">
        <f t="shared" ca="1" si="387"/>
        <v>1.45160405030028+0.363607885960957i</v>
      </c>
      <c r="BW230" s="223" t="str">
        <f t="shared" ca="1" si="388"/>
        <v>-1.46769692298012-0.291943069545852i</v>
      </c>
      <c r="BX230" s="223" t="str">
        <f t="shared" ca="1" si="389"/>
        <v>1.48025398521745+0.219574936705064i</v>
      </c>
      <c r="BY230" s="223" t="str">
        <f t="shared" ca="1" si="390"/>
        <v>-1.48924498594947-0.146677828609222i</v>
      </c>
      <c r="BZ230" s="223" t="str">
        <f t="shared" ca="1" si="391"/>
        <v>1.49464826506791+0.0734273607768442i</v>
      </c>
      <c r="CA230" s="223" t="str">
        <f t="shared" ca="1" si="392"/>
        <v>-1.49645080560009+6.52640722288304E-13i</v>
      </c>
      <c r="CB230" s="223" t="str">
        <f t="shared" ca="1" si="393"/>
        <v>1.49464826506792-0.073427360776661i</v>
      </c>
      <c r="CC230" s="223" t="str">
        <f t="shared" ca="1" si="394"/>
        <v>-1.48924498594949+0.14667782860904i</v>
      </c>
      <c r="CD230" s="223" t="str">
        <f t="shared" ca="1" si="395"/>
        <v>1.48025398521747-0.219574936704883i</v>
      </c>
      <c r="CE230" s="223" t="str">
        <f t="shared" ca="1" si="396"/>
        <v>-1.46769692298015+0.291943069545672i</v>
      </c>
      <c r="CF230" s="223" t="str">
        <f t="shared" ca="1" si="397"/>
        <v>1.45160405030032-0.363607885960779i</v>
      </c>
      <c r="CG230" s="223" t="str">
        <f t="shared" ca="1" si="398"/>
        <v>-1.43201413631784+0.43439673913028i</v>
      </c>
      <c r="CH230" s="223" t="str">
        <f t="shared" ca="1" si="399"/>
        <v>1.40897437485136-0.504139092506602i</v>
      </c>
      <c r="CI230" s="223" t="str">
        <f t="shared" ca="1" si="400"/>
        <v>-1.38254027070374+0.572666930653048i</v>
      </c>
      <c r="CJ230" s="223" t="str">
        <f t="shared" ca="1" si="401"/>
        <v>1.35277550594828-0.639815164002497i</v>
      </c>
      <c r="CK230" s="223" t="str">
        <f t="shared" ca="1" si="402"/>
        <v>-1.31975178650988+0.705422026580644i</v>
      </c>
      <c r="CL230" s="223" t="str">
        <f t="shared" ca="1" si="403"/>
        <v>1.28354866942117-0.769329465709133i</v>
      </c>
      <c r="CM230" s="223" t="str">
        <f t="shared" ca="1" si="404"/>
        <v>-1.24425337116228+0.831383522769401i</v>
      </c>
      <c r="CN230" s="223" t="str">
        <f t="shared" ca="1" si="405"/>
        <v>1.20196055754853-0.891434704102766i</v>
      </c>
      <c r="CO230" s="223" t="str">
        <f t="shared" ca="1" si="406"/>
        <v>-1.15677211567238+0.949338341153468i</v>
      </c>
      <c r="CP230" s="223" t="str">
        <f t="shared" ca="1" si="407"/>
        <v>1.10879690844728-1.00495493898926i</v>
      </c>
      <c r="CQ230" s="223" t="str">
        <f t="shared" ca="1" si="408"/>
        <v>-1.05815051235159+1.0581505123522i</v>
      </c>
      <c r="CR230" s="223" t="str">
        <f t="shared" ca="1" si="409"/>
        <v>1.00495493898862-1.10879690844786i</v>
      </c>
      <c r="CS230" s="223" t="str">
        <f t="shared" ca="1" si="410"/>
        <v>-0.949338341153915+1.15677211567201i</v>
      </c>
      <c r="CT230" s="223" t="str">
        <f t="shared" ca="1" si="411"/>
        <v>0.891434704103232-1.20196055754818i</v>
      </c>
      <c r="CU230" s="223" t="str">
        <f t="shared" ca="1" si="412"/>
        <v>-0.831383522769919+1.24425337116194i</v>
      </c>
      <c r="CV230" s="223" t="str">
        <f t="shared" ca="1" si="413"/>
        <v>0.769329465709667-1.28354866942085i</v>
      </c>
      <c r="CW230" s="223" t="str">
        <f t="shared" ca="1" si="414"/>
        <v>-0.705422026581156+1.31975178650961i</v>
      </c>
      <c r="CX230" s="223" t="str">
        <f t="shared" ca="1" si="415"/>
        <v>0.639815164001714-1.35277550594865i</v>
      </c>
      <c r="CY230" s="223" t="str">
        <f t="shared" ca="1" si="416"/>
        <v>-0.572666930652209+1.38254027070409i</v>
      </c>
      <c r="CZ230" s="223" t="str">
        <f t="shared" ca="1" si="417"/>
        <v>0.504139092507148-1.40897437485116i</v>
      </c>
      <c r="DA230" s="223" t="str">
        <f t="shared" ca="1" si="418"/>
        <v>-0.434396739130875+1.43201413631766i</v>
      </c>
      <c r="DB230" s="223" t="str">
        <f t="shared" ca="1" si="419"/>
        <v>0.363607885961383-1.45160405030017i</v>
      </c>
      <c r="DC230" s="223" t="str">
        <f t="shared" ca="1" si="420"/>
        <v>-0.291943069546241+1.46769692298004i</v>
      </c>
      <c r="DD230" s="223" t="str">
        <f t="shared" ca="1" si="421"/>
        <v>0.219574936705456-1.48025398521739i</v>
      </c>
      <c r="DE230" s="223" t="str">
        <f t="shared" ca="1" si="422"/>
        <v>-0.146677828608136+1.48924498594958i</v>
      </c>
      <c r="DF230" s="223" t="str">
        <f t="shared" ca="1" si="423"/>
        <v>0.0734273607757536-1.49464826506796i</v>
      </c>
      <c r="DG230" s="223" t="str">
        <f t="shared" ca="1" si="424"/>
        <v>2.1339066390658E-13+1.49645080560009i</v>
      </c>
      <c r="DH230" s="223" t="str">
        <f t="shared" ca="1" si="425"/>
        <v>-0.0734273607762649-1.49464826506794i</v>
      </c>
      <c r="DI230" s="223" t="str">
        <f t="shared" ca="1" si="426"/>
        <v>0.146677828608645+1.48924498594953i</v>
      </c>
      <c r="DJ230" s="223" t="str">
        <f t="shared" ca="1" si="427"/>
        <v>-0.219574936704449-1.48025398521754i</v>
      </c>
      <c r="DK230" s="223" t="str">
        <f t="shared" ca="1" si="428"/>
        <v>0.291943069545241+1.46769692298024i</v>
      </c>
      <c r="DL230" s="223" t="str">
        <f t="shared" ca="1" si="429"/>
        <v>-0.363607885960394-1.45160405030042i</v>
      </c>
      <c r="DM230" s="223" t="str">
        <f t="shared" ca="1" si="430"/>
        <v>0.434396739131284+1.43201413631754i</v>
      </c>
      <c r="DN230" s="223" t="str">
        <f t="shared" ca="1" si="431"/>
        <v>-0.50413909250763-1.40897437485099i</v>
      </c>
      <c r="DO230" s="223" t="str">
        <f t="shared" ca="1" si="432"/>
        <v>0.572666930652681+1.38254027070389i</v>
      </c>
      <c r="DP230" s="223" t="str">
        <f t="shared" ca="1" si="433"/>
        <v>-0.6398151640021-1.35277550594847i</v>
      </c>
      <c r="DQ230" s="223" t="str">
        <f t="shared" ca="1" si="434"/>
        <v>0.705422026580257+1.31975178651009i</v>
      </c>
      <c r="DR230" s="223" t="str">
        <f t="shared" ca="1" si="435"/>
        <v>-0.769329465708793-1.28354866942137i</v>
      </c>
      <c r="DS230" s="223" t="str">
        <f t="shared" ca="1" si="436"/>
        <v>0.83138352276907+1.2442533711625i</v>
      </c>
      <c r="DT230" s="223" t="str">
        <f t="shared" ca="1" si="437"/>
        <v>-0.891434704103643-1.20196055754788i</v>
      </c>
      <c r="DU230" s="223" t="str">
        <f t="shared" ca="1" si="438"/>
        <v>0.949338341154312+1.15677211567168i</v>
      </c>
      <c r="DV230" s="223" t="str">
        <f t="shared" ca="1" si="439"/>
        <v>-1.00495493898894-1.10879690844758i</v>
      </c>
      <c r="DW230" s="223" t="str">
        <f t="shared" ca="1" si="440"/>
        <v>1.05815051235189+1.0581505123519i</v>
      </c>
      <c r="DX230" s="223" t="str">
        <f t="shared" ca="1" si="441"/>
        <v>-1.10879690844763-1.00495493898888i</v>
      </c>
      <c r="DY230" s="223" t="str">
        <f t="shared" ca="1" si="442"/>
        <v>1.15677211567173+0.949338341154255i</v>
      </c>
      <c r="DZ230" s="223" t="str">
        <f t="shared" ca="1" si="443"/>
        <v>-1.20196055754792-0.891434704103585i</v>
      </c>
      <c r="EA230" s="223" t="str">
        <f t="shared" ca="1" si="444"/>
        <v>1.24425337116169+0.831383522770284i</v>
      </c>
      <c r="EB230" s="223" t="str">
        <f t="shared" ca="1" si="445"/>
        <v>-1.28354866942141-0.76932946570873i</v>
      </c>
      <c r="EC230" s="223" t="str">
        <f t="shared" ca="1" si="446"/>
        <v>1.31975178651008+0.705422026580269i</v>
      </c>
      <c r="ED230" s="223" t="str">
        <f t="shared" ca="1" si="447"/>
        <v>-1.3527755059485-0.639815164002034i</v>
      </c>
      <c r="EE230" s="223" t="str">
        <f t="shared" ca="1" si="448"/>
        <v>1.38254027070392+0.572666930652614i</v>
      </c>
      <c r="EF230" s="223" t="str">
        <f t="shared" ca="1" si="449"/>
        <v>-1.40897437485102-0.504139092507561i</v>
      </c>
      <c r="EG230" s="223" t="str">
        <f t="shared" ca="1" si="450"/>
        <v>1.43201413631754+0.434396739131296i</v>
      </c>
      <c r="EH230" s="223" t="str">
        <f t="shared" ca="1" si="451"/>
        <v>-1.45160405030008-0.363607885961726i</v>
      </c>
      <c r="EI230" s="223" t="str">
        <f t="shared" ca="1" si="452"/>
        <v>1.46769692298025+0.291943069545171i</v>
      </c>
      <c r="EJ230" s="223" t="str">
        <f t="shared" ca="1" si="453"/>
        <v>-1.48025398521755-0.219574936704378i</v>
      </c>
      <c r="EK230" s="223" t="str">
        <f t="shared" ca="1" si="454"/>
        <v>1.48924498594954+0.146677828608573i</v>
      </c>
      <c r="EL230" s="223" t="str">
        <f t="shared" ca="1" si="455"/>
        <v>-1.49464826506794-0.0734273607761923i</v>
      </c>
      <c r="EM230" s="223" t="str">
        <f t="shared" ca="1" si="456"/>
        <v>1.49645080560009+1.40796014527825E-13i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-0.0140277550299565-0.0311491767001716i</v>
      </c>
      <c r="G231" s="229" t="str">
        <f t="shared" si="326"/>
        <v>-0.00085865234559801+1.21837812507638i</v>
      </c>
      <c r="H231" s="229" t="str">
        <f t="shared" si="322"/>
        <v>0.0020432600251213-0.0065325501906681i</v>
      </c>
      <c r="I231" s="229" t="str">
        <f t="shared" si="459"/>
        <v>-0.0020028149642116+0.00682586065402551i</v>
      </c>
      <c r="J231" s="255" t="str">
        <f ca="1">IMPRODUCT(1/N_FFT2,EF100)</f>
        <v>0.00502538000114727-0.00017993869856875i</v>
      </c>
      <c r="K231" s="254" t="str">
        <f t="shared" ca="1" si="460"/>
        <v>-8.83666978445048E-06+0.0000346629275394921i</v>
      </c>
      <c r="N231" s="246">
        <f t="shared" ca="1" si="327"/>
        <v>8.4964450718786235</v>
      </c>
      <c r="O231" s="223">
        <f t="shared" ca="1" si="328"/>
        <v>1.4964450718786233</v>
      </c>
      <c r="P231" s="223" t="str">
        <f t="shared" ca="1" si="329"/>
        <v>-1.49239038912841+0.110085328663618i</v>
      </c>
      <c r="Q231" s="223" t="str">
        <f t="shared" ca="1" si="330"/>
        <v>1.48024831355489-0.219574095393142i</v>
      </c>
      <c r="R231" s="223" t="str">
        <f t="shared" ca="1" si="331"/>
        <v>-1.46008464411763+0.32787297107524i</v>
      </c>
      <c r="S231" s="223" t="str">
        <f t="shared" ca="1" si="332"/>
        <v>1.43200864948835-0.434395074719294i</v>
      </c>
      <c r="T231" s="223" t="str">
        <f t="shared" ca="1" si="333"/>
        <v>-1.3961724759145+0.538563153816334i</v>
      </c>
      <c r="U231" s="223" t="str">
        <f t="shared" ca="1" si="334"/>
        <v>1.35277032272563-0.639812712520315i</v>
      </c>
      <c r="V231" s="223" t="str">
        <f t="shared" ca="1" si="335"/>
        <v>-1.30203738995035+0.737595070700105i</v>
      </c>
      <c r="W231" s="223" t="str">
        <f t="shared" ca="1" si="336"/>
        <v>1.244248603747-0.831380337284603i</v>
      </c>
      <c r="X231" s="223" t="str">
        <f t="shared" ca="1" si="337"/>
        <v>-1.17971712655498+0.920660281788386i</v>
      </c>
      <c r="Y231" s="223" t="str">
        <f t="shared" ca="1" si="338"/>
        <v>1.10879266004039-1.00495108845674i</v>
      </c>
      <c r="Z231" s="223" t="str">
        <f t="shared" ca="1" si="339"/>
        <v>-1.03185955003234+1.08379597810514i</v>
      </c>
      <c r="AA231" s="223" t="str">
        <f t="shared" ca="1" si="340"/>
        <v>0.949334703719641-1.15676768344528i</v>
      </c>
      <c r="AB231" s="223" t="str">
        <f t="shared" ca="1" si="341"/>
        <v>-0.861665330394522+1.22347076448353i</v>
      </c>
      <c r="AC231" s="223" t="str">
        <f t="shared" ca="1" si="342"/>
        <v>0.769326517987168-1.28354375144424i</v>
      </c>
      <c r="AD231" s="223" t="str">
        <f t="shared" ca="1" si="343"/>
        <v>-0.672818658522378+1.33666110360628i</v>
      </c>
      <c r="AE231" s="223" t="str">
        <f t="shared" ca="1" si="344"/>
        <v>0.572664736452284-1.38253497343606i</v>
      </c>
      <c r="AF231" s="223" t="str">
        <f t="shared" ca="1" si="345"/>
        <v>-0.469407494558184+1.42091676645834i</v>
      </c>
      <c r="AG231" s="223" t="str">
        <f t="shared" ca="1" si="346"/>
        <v>0.363606492780376-1.45159848841123i</v>
      </c>
      <c r="AH231" s="223" t="str">
        <f t="shared" ca="1" si="347"/>
        <v>-0.255835075914384+1.47441387238513i</v>
      </c>
      <c r="AI231" s="223" t="str">
        <f t="shared" ca="1" si="348"/>
        <v>0.14667726660577-1.48923927983749i</v>
      </c>
      <c r="AJ231" s="223" t="str">
        <f t="shared" ca="1" si="349"/>
        <v>-0.0367246004809272+1.49599437060082i</v>
      </c>
      <c r="AK231" s="223" t="str">
        <f t="shared" ca="1" si="350"/>
        <v>-0.0734270794358374-1.49464253825299i</v>
      </c>
      <c r="AL231" s="223" t="str">
        <f t="shared" ca="1" si="351"/>
        <v>0.183180851647203+1.48519110849063i</v>
      </c>
      <c r="AM231" s="223" t="str">
        <f t="shared" ca="1" si="352"/>
        <v>-0.291941950952245-1.46769129943051i</v>
      </c>
      <c r="AN231" s="223" t="str">
        <f t="shared" ca="1" si="353"/>
        <v>0.399120991530464+1.44223794405416i</v>
      </c>
      <c r="AO231" s="223" t="str">
        <f t="shared" ca="1" si="354"/>
        <v>-0.504137160874689-1.4089689762997i</v>
      </c>
      <c r="AP231" s="223" t="str">
        <f t="shared" ca="1" si="355"/>
        <v>0.60642136726437+1.36806468358592i</v>
      </c>
      <c r="AQ231" s="223" t="str">
        <f t="shared" ca="1" si="356"/>
        <v>-0.70541932372291-1.31974672981907i</v>
      </c>
      <c r="AR231" s="223" t="str">
        <f t="shared" ca="1" si="357"/>
        <v>-0.70541932372291-1.31974672981907i</v>
      </c>
      <c r="AS231" s="223" t="str">
        <f t="shared" ca="1" si="358"/>
        <v>-0.891431288529201-1.20195595218002i</v>
      </c>
      <c r="AT231" s="223" t="str">
        <f t="shared" ca="1" si="359"/>
        <v>0.977437281923103+1.13312144673755i</v>
      </c>
      <c r="AU231" s="223" t="str">
        <f t="shared" ca="1" si="360"/>
        <v>-1.05814645799885-1.05814645799828i</v>
      </c>
      <c r="AV231" s="223" t="str">
        <f t="shared" ca="1" si="361"/>
        <v>1.1331214467375+0.977437281923162i</v>
      </c>
      <c r="AW231" s="223" t="str">
        <f t="shared" ca="1" si="362"/>
        <v>-1.20195595217971-0.891431288529623i</v>
      </c>
      <c r="AX231" s="223" t="str">
        <f t="shared" ca="1" si="363"/>
        <v>1.2642769541773+0.800594551746381i</v>
      </c>
      <c r="AY231" s="223" t="str">
        <f t="shared" ca="1" si="364"/>
        <v>-1.3197467298191-0.705419323722848i</v>
      </c>
      <c r="AZ231" s="223" t="str">
        <f t="shared" ca="1" si="365"/>
        <v>1.36806468358575+0.606421367264734i</v>
      </c>
      <c r="BA231" s="223" t="str">
        <f t="shared" ca="1" si="366"/>
        <v>-1.40896897629992-0.504137160874062i</v>
      </c>
      <c r="BB231" s="223" t="str">
        <f t="shared" ca="1" si="367"/>
        <v>1.44223794405421+0.399120991530272i</v>
      </c>
      <c r="BC231" s="223" t="str">
        <f t="shared" ca="1" si="368"/>
        <v>-1.46769129943046-0.291941950952468i</v>
      </c>
      <c r="BD231" s="223" t="str">
        <f t="shared" ca="1" si="369"/>
        <v>1.48519110849055+0.183180851647872i</v>
      </c>
      <c r="BE231" s="223" t="str">
        <f t="shared" ca="1" si="370"/>
        <v>-1.49464253825301-0.0734270794354485i</v>
      </c>
      <c r="BF231" s="223" t="str">
        <f t="shared" ca="1" si="371"/>
        <v>1.49599437060082-0.03672460048087i</v>
      </c>
      <c r="BG231" s="223" t="str">
        <f t="shared" ca="1" si="372"/>
        <v>-1.48923927983754+0.146677266605226i</v>
      </c>
      <c r="BH231" s="223" t="str">
        <f t="shared" ca="1" si="373"/>
        <v>1.47441387238503-0.255835075914905i</v>
      </c>
      <c r="BI231" s="223" t="str">
        <f t="shared" ca="1" si="374"/>
        <v>-1.45159848841122+0.363606492780424i</v>
      </c>
      <c r="BJ231" s="223" t="str">
        <f t="shared" ca="1" si="375"/>
        <v>1.42091676645846-0.469407494557805i</v>
      </c>
      <c r="BK231" s="223" t="str">
        <f t="shared" ca="1" si="376"/>
        <v>-1.38253497343582+0.57266473645288i</v>
      </c>
      <c r="BL231" s="223" t="str">
        <f t="shared" ca="1" si="377"/>
        <v>1.33666110360619-0.672818658522554i</v>
      </c>
      <c r="BM231" s="223" t="str">
        <f t="shared" ca="1" si="378"/>
        <v>-1.28354375144437+0.769326517986956i</v>
      </c>
      <c r="BN231" s="223" t="str">
        <f t="shared" ca="1" si="379"/>
        <v>1.22347076448308-0.86166533039517i</v>
      </c>
      <c r="BO231" s="223" t="str">
        <f t="shared" ca="1" si="380"/>
        <v>-1.15676768344515+0.949334703719794i</v>
      </c>
      <c r="BP231" s="223" t="str">
        <f t="shared" ca="1" si="381"/>
        <v>1.08379597810531-1.03185955003216i</v>
      </c>
      <c r="BQ231" s="223" t="str">
        <f t="shared" ca="1" si="382"/>
        <v>-1.00495108845725+1.10879266003993i</v>
      </c>
      <c r="BR231" s="223" t="str">
        <f t="shared" ca="1" si="383"/>
        <v>0.920660281788103-1.1797171265552i</v>
      </c>
      <c r="BS231" s="223" t="str">
        <f t="shared" ca="1" si="384"/>
        <v>-0.831380337284678+1.24424860374695i</v>
      </c>
      <c r="BT231" s="223" t="str">
        <f t="shared" ca="1" si="385"/>
        <v>0.737595070700572-1.30203738995009i</v>
      </c>
      <c r="BU231" s="223" t="str">
        <f t="shared" ca="1" si="386"/>
        <v>-0.639812712519857+1.35277032272585i</v>
      </c>
      <c r="BV231" s="223" t="str">
        <f t="shared" ca="1" si="387"/>
        <v>0.538563153816273-1.39617247591452i</v>
      </c>
      <c r="BW231" s="223" t="str">
        <f t="shared" ca="1" si="388"/>
        <v>-0.434395074719659+1.43200864948823i</v>
      </c>
      <c r="BX231" s="223" t="str">
        <f t="shared" ca="1" si="389"/>
        <v>0.32787297107458-1.46008464411778i</v>
      </c>
      <c r="BY231" s="223" t="str">
        <f t="shared" ca="1" si="390"/>
        <v>-0.219574095392913+1.48024831355493i</v>
      </c>
      <c r="BZ231" s="223" t="str">
        <f t="shared" ca="1" si="391"/>
        <v>0.110085328663846-1.49239038912839i</v>
      </c>
      <c r="CA231" s="223" t="str">
        <f t="shared" ca="1" si="392"/>
        <v>-6.73905445374603E-13+1.49644507187862i</v>
      </c>
      <c r="CB231" s="223" t="str">
        <f t="shared" ca="1" si="393"/>
        <v>-0.110085328663986-1.49239038912838i</v>
      </c>
      <c r="CC231" s="223" t="str">
        <f t="shared" ca="1" si="394"/>
        <v>0.219574095393052+1.48024831355491i</v>
      </c>
      <c r="CD231" s="223" t="str">
        <f t="shared" ca="1" si="395"/>
        <v>-0.327872971074718-1.46008464411775i</v>
      </c>
      <c r="CE231" s="223" t="str">
        <f t="shared" ca="1" si="396"/>
        <v>0.434395074719794+1.43200864948819i</v>
      </c>
      <c r="CF231" s="223" t="str">
        <f t="shared" ca="1" si="397"/>
        <v>-0.538563153816405-1.39617247591447i</v>
      </c>
      <c r="CG231" s="223" t="str">
        <f t="shared" ca="1" si="398"/>
        <v>0.639812712519985+1.35277032272579i</v>
      </c>
      <c r="CH231" s="223" t="str">
        <f t="shared" ca="1" si="399"/>
        <v>-0.737595070700695-1.30203738995002i</v>
      </c>
      <c r="CI231" s="223" t="str">
        <f t="shared" ca="1" si="400"/>
        <v>0.831380337284794+1.24424860374687i</v>
      </c>
      <c r="CJ231" s="223" t="str">
        <f t="shared" ca="1" si="401"/>
        <v>-0.920660281788214-1.17971712655512i</v>
      </c>
      <c r="CK231" s="223" t="str">
        <f t="shared" ca="1" si="402"/>
        <v>1.00495108845621+1.10879266004086i</v>
      </c>
      <c r="CL231" s="223" t="str">
        <f t="shared" ca="1" si="403"/>
        <v>-1.08379597810541-1.03185955003205i</v>
      </c>
      <c r="CM231" s="223" t="str">
        <f t="shared" ca="1" si="404"/>
        <v>1.15676768344522+0.949334703719718i</v>
      </c>
      <c r="CN231" s="223" t="str">
        <f t="shared" ca="1" si="405"/>
        <v>-1.22347076448313-0.86166533039509i</v>
      </c>
      <c r="CO231" s="223" t="str">
        <f t="shared" ca="1" si="406"/>
        <v>1.28354375144442+0.76932651798687i</v>
      </c>
      <c r="CP231" s="223" t="str">
        <f t="shared" ca="1" si="407"/>
        <v>-1.33666110360624-0.672818658522468i</v>
      </c>
      <c r="CQ231" s="223" t="str">
        <f t="shared" ca="1" si="408"/>
        <v>1.38253497343587+0.57266473645275i</v>
      </c>
      <c r="CR231" s="223" t="str">
        <f t="shared" ca="1" si="409"/>
        <v>-1.4209167664585-0.469407494557712i</v>
      </c>
      <c r="CS231" s="223" t="str">
        <f t="shared" ca="1" si="410"/>
        <v>1.45159848841124+0.363606492780328i</v>
      </c>
      <c r="CT231" s="223" t="str">
        <f t="shared" ca="1" si="411"/>
        <v>-1.47441387238506-0.255835075914766i</v>
      </c>
      <c r="CU231" s="223" t="str">
        <f t="shared" ca="1" si="412"/>
        <v>1.48923927983755+0.146677266605086i</v>
      </c>
      <c r="CV231" s="223" t="str">
        <f t="shared" ca="1" si="413"/>
        <v>-1.49599437060082-0.0367246004806867i</v>
      </c>
      <c r="CW231" s="223" t="str">
        <f t="shared" ca="1" si="414"/>
        <v>1.494642538253-0.0734270794356317i</v>
      </c>
      <c r="CX231" s="223" t="str">
        <f t="shared" ca="1" si="415"/>
        <v>-1.48519110849072+0.183180851646492i</v>
      </c>
      <c r="CY231" s="223" t="str">
        <f t="shared" ca="1" si="416"/>
        <v>1.46769129943044-0.291941950952608i</v>
      </c>
      <c r="CZ231" s="223" t="str">
        <f t="shared" ca="1" si="417"/>
        <v>-1.44223794405418+0.399120991530387i</v>
      </c>
      <c r="DA231" s="223" t="str">
        <f t="shared" ca="1" si="418"/>
        <v>1.40896897629988-0.504137160874194i</v>
      </c>
      <c r="DB231" s="223" t="str">
        <f t="shared" ca="1" si="419"/>
        <v>-1.36806468358572+0.606421367264804i</v>
      </c>
      <c r="DC231" s="223" t="str">
        <f t="shared" ca="1" si="420"/>
        <v>1.31974672981906-0.705419323722935i</v>
      </c>
      <c r="DD231" s="223" t="str">
        <f t="shared" ca="1" si="421"/>
        <v>-1.26427695417725+0.800594551746464i</v>
      </c>
      <c r="DE231" s="223" t="str">
        <f t="shared" ca="1" si="422"/>
        <v>1.20195595217963-0.891431288529737i</v>
      </c>
      <c r="DF231" s="223" t="str">
        <f t="shared" ca="1" si="423"/>
        <v>-1.13312144673741+0.977437281923269i</v>
      </c>
      <c r="DG231" s="223" t="str">
        <f t="shared" ca="1" si="424"/>
        <v>1.05814645799875-1.05814645799838i</v>
      </c>
      <c r="DH231" s="223" t="str">
        <f t="shared" ca="1" si="425"/>
        <v>-0.977437281923673+1.13312144673706i</v>
      </c>
      <c r="DI231" s="223" t="str">
        <f t="shared" ca="1" si="426"/>
        <v>0.891431288529002-1.20195595218017i</v>
      </c>
      <c r="DJ231" s="223" t="str">
        <f t="shared" ca="1" si="427"/>
        <v>-0.800594551746986+1.26427695417692i</v>
      </c>
      <c r="DK231" s="223" t="str">
        <f t="shared" ca="1" si="428"/>
        <v>0.70541932372348-1.31974672981877i</v>
      </c>
      <c r="DL231" s="223" t="str">
        <f t="shared" ca="1" si="429"/>
        <v>-0.606421367263969+1.36806468358609i</v>
      </c>
      <c r="DM231" s="223" t="str">
        <f t="shared" ca="1" si="430"/>
        <v>0.504137160874697-1.4089689762997i</v>
      </c>
      <c r="DN231" s="223" t="str">
        <f t="shared" ca="1" si="431"/>
        <v>-0.399120991530901+1.44223794405403i</v>
      </c>
      <c r="DO231" s="223" t="str">
        <f t="shared" ca="1" si="432"/>
        <v>0.291941950951711-1.46769129943062i</v>
      </c>
      <c r="DP231" s="223" t="str">
        <f t="shared" ca="1" si="433"/>
        <v>-0.183180851647106+1.48519110849064i</v>
      </c>
      <c r="DQ231" s="223" t="str">
        <f t="shared" ca="1" si="434"/>
        <v>0.0734270794361641-1.49464253825297i</v>
      </c>
      <c r="DR231" s="223" t="str">
        <f t="shared" ca="1" si="435"/>
        <v>0.0367246004816844+1.4959943706008i</v>
      </c>
      <c r="DS231" s="223" t="str">
        <f t="shared" ca="1" si="436"/>
        <v>-0.146677266606079-1.48923927983746i</v>
      </c>
      <c r="DT231" s="223" t="str">
        <f t="shared" ca="1" si="437"/>
        <v>0.25583507591424+1.47441387238515i</v>
      </c>
      <c r="DU231" s="223" t="str">
        <f t="shared" ca="1" si="438"/>
        <v>-0.363606492779812-1.45159848841137i</v>
      </c>
      <c r="DV231" s="223" t="str">
        <f t="shared" ca="1" si="439"/>
        <v>0.469407494558579+1.42091676645821i</v>
      </c>
      <c r="DW231" s="223" t="str">
        <f t="shared" ca="1" si="440"/>
        <v>-0.572664736452258-1.38253497343607i</v>
      </c>
      <c r="DX231" s="223" t="str">
        <f t="shared" ca="1" si="441"/>
        <v>0.672818658521953+1.3366611036065i</v>
      </c>
      <c r="DY231" s="223" t="str">
        <f t="shared" ca="1" si="442"/>
        <v>-0.76932651798769-1.28354375144393i</v>
      </c>
      <c r="DZ231" s="223" t="str">
        <f t="shared" ca="1" si="443"/>
        <v>0.861665330394653+1.22347076448344i</v>
      </c>
      <c r="EA231" s="223" t="str">
        <f t="shared" ca="1" si="444"/>
        <v>-0.949334703719306-1.15676768344556i</v>
      </c>
      <c r="EB231" s="223" t="str">
        <f t="shared" ca="1" si="445"/>
        <v>1.03185955003275+1.08379597810475i</v>
      </c>
      <c r="EC231" s="223" t="str">
        <f t="shared" ca="1" si="446"/>
        <v>-1.10879266004047-1.00495108845664i</v>
      </c>
      <c r="ED231" s="223" t="str">
        <f t="shared" ca="1" si="447"/>
        <v>1.17971712655479+0.920660281788634i</v>
      </c>
      <c r="EE231" s="223" t="str">
        <f t="shared" ca="1" si="448"/>
        <v>-1.24424860374657-0.831380337285237i</v>
      </c>
      <c r="EF231" s="223" t="str">
        <f t="shared" ca="1" si="449"/>
        <v>1.30203738995047+0.7375950706999i</v>
      </c>
      <c r="EG231" s="223" t="str">
        <f t="shared" ca="1" si="450"/>
        <v>-1.35277032272554-0.639812712520506i</v>
      </c>
      <c r="EH231" s="223" t="str">
        <f t="shared" ca="1" si="451"/>
        <v>1.39617247591426+0.538563153816942i</v>
      </c>
      <c r="EI231" s="223" t="str">
        <f t="shared" ca="1" si="452"/>
        <v>-1.43200864948847-0.434395074718879i</v>
      </c>
      <c r="EJ231" s="223" t="str">
        <f t="shared" ca="1" si="453"/>
        <v>1.46008464411763+0.327872971075237i</v>
      </c>
      <c r="EK231" s="223" t="str">
        <f t="shared" ca="1" si="454"/>
        <v>-1.48024831355483-0.219574095393579i</v>
      </c>
      <c r="EL231" s="223" t="str">
        <f t="shared" ca="1" si="455"/>
        <v>1.49239038912845+0.110085328663076i</v>
      </c>
      <c r="EM231" s="223" t="str">
        <f t="shared" ca="1" si="456"/>
        <v>-1.49644507187862+9.8261027641599E-14i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-0.013936126758432-0.0308052736434596i</v>
      </c>
      <c r="G232" s="229" t="str">
        <f t="shared" si="326"/>
        <v>0.000407109440392073+1.207605954857i</v>
      </c>
      <c r="H232" s="229" t="str">
        <f t="shared" si="322"/>
        <v>0.00204251611166702-0.00648299748098056i</v>
      </c>
      <c r="I232" s="229" t="str">
        <f t="shared" si="459"/>
        <v>-0.00200302442406644+0.00676848574503235i</v>
      </c>
      <c r="J232" s="255" t="str">
        <f ca="1">IMPRODUCT(1/N_FFT2,EG100)</f>
        <v>0.00548419418981723+2.03486260327845E-07i</v>
      </c>
      <c r="K232" s="254" t="str">
        <f t="shared" ca="1" si="460"/>
        <v>-0.0000109863522023795+0.0000371192826088178i</v>
      </c>
      <c r="N232" s="246">
        <f t="shared" ca="1" si="327"/>
        <v>8.4964370632305126</v>
      </c>
      <c r="O232" s="223">
        <f t="shared" ca="1" si="328"/>
        <v>1.4964370632305133</v>
      </c>
      <c r="P232" s="223" t="str">
        <f t="shared" ca="1" si="329"/>
        <v>-1.4892313097532+0.146676481621014i</v>
      </c>
      <c r="Q232" s="223" t="str">
        <f t="shared" ca="1" si="330"/>
        <v>1.46768344466632-0.291940388542513i</v>
      </c>
      <c r="R232" s="223" t="str">
        <f t="shared" ca="1" si="331"/>
        <v>-1.43200098568993+0.43439274993148i</v>
      </c>
      <c r="S232" s="223" t="str">
        <f t="shared" ca="1" si="332"/>
        <v>1.38252757440997-0.572661671675393i</v>
      </c>
      <c r="T232" s="223" t="str">
        <f t="shared" ca="1" si="333"/>
        <v>-1.31973966682197+0.705415548472383i</v>
      </c>
      <c r="U232" s="223" t="str">
        <f t="shared" ca="1" si="334"/>
        <v>1.24424194479947-0.831375887918088i</v>
      </c>
      <c r="V232" s="223" t="str">
        <f t="shared" ca="1" si="335"/>
        <v>-1.15676149267664+0.949329623086981i</v>
      </c>
      <c r="W232" s="223" t="str">
        <f t="shared" ca="1" si="336"/>
        <v>1.05814079502917-1.05814079502919i</v>
      </c>
      <c r="X232" s="223" t="str">
        <f t="shared" ca="1" si="337"/>
        <v>-0.949329623086969+1.15676149267665i</v>
      </c>
      <c r="Y232" s="223" t="str">
        <f t="shared" ca="1" si="338"/>
        <v>0.831375887918196-1.2442419447994i</v>
      </c>
      <c r="Z232" s="223" t="str">
        <f t="shared" ca="1" si="339"/>
        <v>-0.705415548472369+1.31973966682198i</v>
      </c>
      <c r="AA232" s="223" t="str">
        <f t="shared" ca="1" si="340"/>
        <v>0.572661671675376-1.38252757440997i</v>
      </c>
      <c r="AB232" s="223" t="str">
        <f t="shared" ca="1" si="341"/>
        <v>-0.434392749931432+1.43200098568994i</v>
      </c>
      <c r="AC232" s="223" t="str">
        <f t="shared" ca="1" si="342"/>
        <v>0.291940388542571-1.46768344466631i</v>
      </c>
      <c r="AD232" s="223" t="str">
        <f t="shared" ca="1" si="343"/>
        <v>-0.146676481621042+1.4892313097532i</v>
      </c>
      <c r="AE232" s="223" t="str">
        <f t="shared" ca="1" si="344"/>
        <v>-2.08988159408039E-14-1.49643706323051i</v>
      </c>
      <c r="AF232" s="223" t="str">
        <f t="shared" ca="1" si="345"/>
        <v>0.146676481621073+1.4892313097532i</v>
      </c>
      <c r="AG232" s="223" t="str">
        <f t="shared" ca="1" si="346"/>
        <v>-0.291940388542456-1.46768344466634i</v>
      </c>
      <c r="AH232" s="223" t="str">
        <f t="shared" ca="1" si="347"/>
        <v>0.434392749931473+1.43200098568993i</v>
      </c>
      <c r="AI232" s="223" t="str">
        <f t="shared" ca="1" si="348"/>
        <v>-0.572661671675415-1.38252757440996i</v>
      </c>
      <c r="AJ232" s="223" t="str">
        <f t="shared" ca="1" si="349"/>
        <v>0.705415548472405+1.31973966682196i</v>
      </c>
      <c r="AK232" s="223" t="str">
        <f t="shared" ca="1" si="350"/>
        <v>-0.831375887918097-1.24424194479947i</v>
      </c>
      <c r="AL232" s="223" t="str">
        <f t="shared" ca="1" si="351"/>
        <v>0.949329623086994+1.15676149267663i</v>
      </c>
      <c r="AM232" s="223" t="str">
        <f t="shared" ca="1" si="352"/>
        <v>-1.0581407950292-1.05814079502916i</v>
      </c>
      <c r="AN232" s="223" t="str">
        <f t="shared" ca="1" si="353"/>
        <v>1.15676149267667+0.949329623086953i</v>
      </c>
      <c r="AO232" s="223" t="str">
        <f t="shared" ca="1" si="354"/>
        <v>-1.24424194479941-0.831375887918178i</v>
      </c>
      <c r="AP232" s="223" t="str">
        <f t="shared" ca="1" si="355"/>
        <v>1.31973966682198+0.70541554847236i</v>
      </c>
      <c r="AQ232" s="223" t="str">
        <f t="shared" ca="1" si="356"/>
        <v>-1.38252757440998-0.572661671675366i</v>
      </c>
      <c r="AR232" s="223" t="str">
        <f t="shared" ca="1" si="357"/>
        <v>-1.38252757440998-0.572661671675366i</v>
      </c>
      <c r="AS232" s="223" t="str">
        <f t="shared" ca="1" si="358"/>
        <v>-1.46768344466632-0.291940388542552i</v>
      </c>
      <c r="AT232" s="223" t="str">
        <f t="shared" ca="1" si="359"/>
        <v>1.48923130975325+0.146676481620576i</v>
      </c>
      <c r="AU232" s="223" t="str">
        <f t="shared" ca="1" si="360"/>
        <v>-1.49643706323051-2.55921463862565E-13i</v>
      </c>
      <c r="AV232" s="223" t="str">
        <f t="shared" ca="1" si="361"/>
        <v>1.48923130975315-0.146676481621548i</v>
      </c>
      <c r="AW232" s="223" t="str">
        <f t="shared" ca="1" si="362"/>
        <v>-1.46768344466636+0.29194038854232i</v>
      </c>
      <c r="AX232" s="223" t="str">
        <f t="shared" ca="1" si="363"/>
        <v>1.43200098568976-0.434392749932052i</v>
      </c>
      <c r="AY232" s="223" t="str">
        <f t="shared" ca="1" si="364"/>
        <v>-1.38252757441001+0.572661671675286i</v>
      </c>
      <c r="AZ232" s="223" t="str">
        <f t="shared" ca="1" si="365"/>
        <v>1.31973966682167-0.705415548472939i</v>
      </c>
      <c r="BA232" s="223" t="str">
        <f t="shared" ca="1" si="366"/>
        <v>-1.24424194479945+0.831375887918124i</v>
      </c>
      <c r="BB232" s="223" t="str">
        <f t="shared" ca="1" si="367"/>
        <v>1.1567614926771-0.949329623086426i</v>
      </c>
      <c r="BC232" s="223" t="str">
        <f t="shared" ca="1" si="368"/>
        <v>-1.05814079502914+1.05814079502922i</v>
      </c>
      <c r="BD232" s="223" t="str">
        <f t="shared" ca="1" si="369"/>
        <v>0.949329623087522-1.1567614926762i</v>
      </c>
      <c r="BE232" s="223" t="str">
        <f t="shared" ca="1" si="370"/>
        <v>-0.831375887918028+1.24424194479951i</v>
      </c>
      <c r="BF232" s="223" t="str">
        <f t="shared" ca="1" si="371"/>
        <v>0.705415548472857-1.31973966682172i</v>
      </c>
      <c r="BG232" s="223" t="str">
        <f t="shared" ca="1" si="372"/>
        <v>-0.572661671675219+1.38252757441004i</v>
      </c>
      <c r="BH232" s="223" t="str">
        <f t="shared" ca="1" si="373"/>
        <v>0.434392749931962-1.43200098568978i</v>
      </c>
      <c r="BI232" s="223" t="str">
        <f t="shared" ca="1" si="374"/>
        <v>-0.291940388542249+1.46768344466638i</v>
      </c>
      <c r="BJ232" s="223" t="str">
        <f t="shared" ca="1" si="375"/>
        <v>0.146676481621434-1.48923130975316i</v>
      </c>
      <c r="BK232" s="223" t="str">
        <f t="shared" ca="1" si="376"/>
        <v>3.49782718718579E-13+1.49643706323051i</v>
      </c>
      <c r="BL232" s="223" t="str">
        <f t="shared" ca="1" si="377"/>
        <v>-0.146676481620649-1.48923130975324i</v>
      </c>
      <c r="BM232" s="223" t="str">
        <f t="shared" ca="1" si="378"/>
        <v>0.291940388542935+1.46768344466624i</v>
      </c>
      <c r="BN232" s="223" t="str">
        <f t="shared" ca="1" si="379"/>
        <v>-0.434392749931208-1.43200098569001i</v>
      </c>
      <c r="BO232" s="223" t="str">
        <f t="shared" ca="1" si="380"/>
        <v>0.572661671675865+1.38252757440977i</v>
      </c>
      <c r="BP232" s="223" t="str">
        <f t="shared" ca="1" si="381"/>
        <v>-0.705415548472161-1.31973966682209i</v>
      </c>
      <c r="BQ232" s="223" t="str">
        <f t="shared" ca="1" si="382"/>
        <v>0.831375887918645+1.2442419447991i</v>
      </c>
      <c r="BR232" s="223" t="str">
        <f t="shared" ca="1" si="383"/>
        <v>-0.949329623086911-1.1567614926767i</v>
      </c>
      <c r="BS232" s="223" t="str">
        <f t="shared" ca="1" si="384"/>
        <v>1.05814079502963+1.05814079502872i</v>
      </c>
      <c r="BT232" s="223" t="str">
        <f t="shared" ca="1" si="385"/>
        <v>-1.1567614926766-0.949329623087037i</v>
      </c>
      <c r="BU232" s="223" t="str">
        <f t="shared" ca="1" si="386"/>
        <v>1.24424194479984+0.831375887917542i</v>
      </c>
      <c r="BV232" s="223" t="str">
        <f t="shared" ca="1" si="387"/>
        <v>-1.31973966682201-0.705415548472303i</v>
      </c>
      <c r="BW232" s="223" t="str">
        <f t="shared" ca="1" si="388"/>
        <v>1.38252757440971+0.572661671676015i</v>
      </c>
      <c r="BX232" s="223" t="str">
        <f t="shared" ca="1" si="389"/>
        <v>-1.43200098568995-0.434392749931404i</v>
      </c>
      <c r="BY232" s="223" t="str">
        <f t="shared" ca="1" si="390"/>
        <v>1.46768344466621+0.291940388543095i</v>
      </c>
      <c r="BZ232" s="223" t="str">
        <f t="shared" ca="1" si="391"/>
        <v>-1.48923130975322-0.146676481620852i</v>
      </c>
      <c r="CA232" s="223" t="str">
        <f t="shared" ca="1" si="392"/>
        <v>1.49643706323051+5.11842927725131E-13i</v>
      </c>
      <c r="CB232" s="223" t="str">
        <f t="shared" ca="1" si="393"/>
        <v>-1.48923130975318+0.146676481621273i</v>
      </c>
      <c r="CC232" s="223" t="str">
        <f t="shared" ca="1" si="394"/>
        <v>1.46768344466642-0.291940388542049i</v>
      </c>
      <c r="CD232" s="223" t="str">
        <f t="shared" ca="1" si="395"/>
        <v>-1.43200098568983+0.434392749931808i</v>
      </c>
      <c r="CE232" s="223" t="str">
        <f t="shared" ca="1" si="396"/>
        <v>1.38252757441012-0.57266167167503i</v>
      </c>
      <c r="CF232" s="223" t="str">
        <f t="shared" ca="1" si="397"/>
        <v>-1.3197396668218+0.705415548472713i</v>
      </c>
      <c r="CG232" s="223" t="str">
        <f t="shared" ca="1" si="398"/>
        <v>1.2442419447996-0.831375887917894i</v>
      </c>
      <c r="CH232" s="223" t="str">
        <f t="shared" ca="1" si="399"/>
        <v>-1.1567614926763+0.949329623087396i</v>
      </c>
      <c r="CI232" s="223" t="str">
        <f t="shared" ca="1" si="400"/>
        <v>1.05814079502933-1.05814079502902i</v>
      </c>
      <c r="CJ232" s="223" t="str">
        <f t="shared" ca="1" si="401"/>
        <v>-0.949329623086585+1.15676149267697i</v>
      </c>
      <c r="CK232" s="223" t="str">
        <f t="shared" ca="1" si="402"/>
        <v>0.831375887918259-1.24424194479936i</v>
      </c>
      <c r="CL232" s="223" t="str">
        <f t="shared" ca="1" si="403"/>
        <v>-0.705415548471788+1.31973966682229i</v>
      </c>
      <c r="CM232" s="223" t="str">
        <f t="shared" ca="1" si="404"/>
        <v>0.572661671675436-1.38252757440995i</v>
      </c>
      <c r="CN232" s="223" t="str">
        <f t="shared" ca="1" si="405"/>
        <v>-0.434392749930804+1.43200098569013i</v>
      </c>
      <c r="CO232" s="223" t="str">
        <f t="shared" ca="1" si="406"/>
        <v>0.291940388542522-1.46768344466632i</v>
      </c>
      <c r="CP232" s="223" t="str">
        <f t="shared" ca="1" si="407"/>
        <v>-0.14667648162171+1.48923130975314i</v>
      </c>
      <c r="CQ232" s="223" t="str">
        <f t="shared" ca="1" si="408"/>
        <v>-1.15126904552026E-13-1.49643706323051i</v>
      </c>
      <c r="CR232" s="223" t="str">
        <f t="shared" ca="1" si="409"/>
        <v>0.146676481620373+1.48923130975327i</v>
      </c>
      <c r="CS232" s="223" t="str">
        <f t="shared" ca="1" si="410"/>
        <v>-0.291940388542706-1.46768344466629i</v>
      </c>
      <c r="CT232" s="223" t="str">
        <f t="shared" ca="1" si="411"/>
        <v>0.434392749930943+1.43200098569009i</v>
      </c>
      <c r="CU232" s="223" t="str">
        <f t="shared" ca="1" si="412"/>
        <v>-0.572661671675648-1.38252757440986i</v>
      </c>
      <c r="CV232" s="223" t="str">
        <f t="shared" ca="1" si="413"/>
        <v>0.705415548471917+1.31973966682222i</v>
      </c>
      <c r="CW232" s="223" t="str">
        <f t="shared" ca="1" si="414"/>
        <v>-0.831375887918379-1.24424194479928i</v>
      </c>
      <c r="CX232" s="223" t="str">
        <f t="shared" ca="1" si="415"/>
        <v>0.949329623086697+1.15676149267688i</v>
      </c>
      <c r="CY232" s="223" t="str">
        <f t="shared" ca="1" si="416"/>
        <v>-1.05814079502944-1.05814079502892i</v>
      </c>
      <c r="CZ232" s="223" t="str">
        <f t="shared" ca="1" si="417"/>
        <v>1.15676149267642+0.949329623087251i</v>
      </c>
      <c r="DA232" s="223" t="str">
        <f t="shared" ca="1" si="418"/>
        <v>-1.24424194479968-0.831375887917773i</v>
      </c>
      <c r="DB232" s="223" t="str">
        <f t="shared" ca="1" si="419"/>
        <v>1.31973966682188+0.705415548472549i</v>
      </c>
      <c r="DC232" s="223" t="str">
        <f t="shared" ca="1" si="420"/>
        <v>-1.38252757441017-0.572661671674896i</v>
      </c>
      <c r="DD232" s="223" t="str">
        <f t="shared" ca="1" si="421"/>
        <v>1.43200098568988+0.434392749931628i</v>
      </c>
      <c r="DE232" s="223" t="str">
        <f t="shared" ca="1" si="422"/>
        <v>-1.46768344466645-0.291940388541907i</v>
      </c>
      <c r="DF232" s="223" t="str">
        <f t="shared" ca="1" si="423"/>
        <v>1.4892313097532+0.146676481621086i</v>
      </c>
      <c r="DG232" s="223" t="str">
        <f t="shared" ca="1" si="424"/>
        <v>-1.49643706323051+6.99565437437157E-13i</v>
      </c>
      <c r="DH232" s="223" t="str">
        <f t="shared" ca="1" si="425"/>
        <v>1.4892313097532-0.146676481621039i</v>
      </c>
      <c r="DI232" s="223" t="str">
        <f t="shared" ca="1" si="426"/>
        <v>-1.46768344466647+0.291940388541777i</v>
      </c>
      <c r="DJ232" s="223" t="str">
        <f t="shared" ca="1" si="427"/>
        <v>1.4320009856899-0.434392749931583i</v>
      </c>
      <c r="DK232" s="223" t="str">
        <f t="shared" ca="1" si="428"/>
        <v>-1.38252757441022+0.572661671674775i</v>
      </c>
      <c r="DL232" s="223" t="str">
        <f t="shared" ca="1" si="429"/>
        <v>1.31973966682191-0.705415548472507i</v>
      </c>
      <c r="DM232" s="223" t="str">
        <f t="shared" ca="1" si="430"/>
        <v>-1.24424194479976+0.831375887917663i</v>
      </c>
      <c r="DN232" s="223" t="str">
        <f t="shared" ca="1" si="431"/>
        <v>1.15676149267651-0.949329623087149i</v>
      </c>
      <c r="DO232" s="223" t="str">
        <f t="shared" ca="1" si="432"/>
        <v>-1.05814079502953+1.05814079502883i</v>
      </c>
      <c r="DP232" s="223" t="str">
        <f t="shared" ca="1" si="433"/>
        <v>0.949329623086799-1.15676149267679i</v>
      </c>
      <c r="DQ232" s="223" t="str">
        <f t="shared" ca="1" si="434"/>
        <v>-0.831375887918489+1.24424194479921i</v>
      </c>
      <c r="DR232" s="223" t="str">
        <f t="shared" ca="1" si="435"/>
        <v>0.705415548472032-1.31973966682216i</v>
      </c>
      <c r="DS232" s="223" t="str">
        <f t="shared" ca="1" si="436"/>
        <v>-0.572661671675692+1.38252757440984i</v>
      </c>
      <c r="DT232" s="223" t="str">
        <f t="shared" ca="1" si="437"/>
        <v>0.434392749931068-1.43200098569005i</v>
      </c>
      <c r="DU232" s="223" t="str">
        <f t="shared" ca="1" si="438"/>
        <v>-0.291940388542751+1.46768344466628i</v>
      </c>
      <c r="DV232" s="223" t="str">
        <f t="shared" ca="1" si="439"/>
        <v>0.146676481620504-1.48923130975325i</v>
      </c>
      <c r="DW232" s="223" t="str">
        <f t="shared" ca="1" si="440"/>
        <v>-1.62060209006552E-13+1.49643706323051i</v>
      </c>
      <c r="DX232" s="223" t="str">
        <f t="shared" ca="1" si="441"/>
        <v>-0.146676481621621-1.48923130975314i</v>
      </c>
      <c r="DY232" s="223" t="str">
        <f t="shared" ca="1" si="442"/>
        <v>0.291940388542433+1.46768344466634i</v>
      </c>
      <c r="DZ232" s="223" t="str">
        <f t="shared" ca="1" si="443"/>
        <v>-0.434392749932141-1.43200098568973i</v>
      </c>
      <c r="EA232" s="223" t="str">
        <f t="shared" ca="1" si="444"/>
        <v>0.572661671675393+1.38252757440997i</v>
      </c>
      <c r="EB232" s="223" t="str">
        <f t="shared" ca="1" si="445"/>
        <v>-0.705415548471672-1.31973966682235i</v>
      </c>
      <c r="EC232" s="223" t="str">
        <f t="shared" ca="1" si="446"/>
        <v>0.83137588791822+1.24424194479938i</v>
      </c>
      <c r="ED232" s="223" t="str">
        <f t="shared" ca="1" si="447"/>
        <v>-0.949329623086483-1.15676149267705i</v>
      </c>
      <c r="EE232" s="223" t="str">
        <f t="shared" ca="1" si="448"/>
        <v>1.05814079502924+1.05814079502912i</v>
      </c>
      <c r="EF232" s="223" t="str">
        <f t="shared" ca="1" si="449"/>
        <v>-1.15676149267624-0.949329623087465i</v>
      </c>
      <c r="EG232" s="223" t="str">
        <f t="shared" ca="1" si="450"/>
        <v>1.24424194479953+0.831375887918003i</v>
      </c>
      <c r="EH232" s="223" t="str">
        <f t="shared" ca="1" si="451"/>
        <v>-1.31973966682175-0.705415548472793i</v>
      </c>
      <c r="EI232" s="223" t="str">
        <f t="shared" ca="1" si="452"/>
        <v>1.38252757441007+0.572661671675152i</v>
      </c>
      <c r="EJ232" s="223" t="str">
        <f t="shared" ca="1" si="453"/>
        <v>-1.4320009856898-0.434392749931893i</v>
      </c>
      <c r="EK232" s="223" t="str">
        <f t="shared" ca="1" si="454"/>
        <v>1.46768344466639+0.291940388542178i</v>
      </c>
      <c r="EL232" s="223" t="str">
        <f t="shared" ca="1" si="455"/>
        <v>-1.48923130975317-0.146676481621362i</v>
      </c>
      <c r="EM232" s="223" t="str">
        <f t="shared" ca="1" si="456"/>
        <v>1.49643706323051-4.22378323878579E-13i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-0.0138449539624939-0.0304671785948859i</v>
      </c>
      <c r="G233" s="229" t="str">
        <f t="shared" si="326"/>
        <v>0.00161562961714518+1.19701340739633i</v>
      </c>
      <c r="H233" s="229" t="str">
        <f t="shared" si="322"/>
        <v>0.00204178995670169-0.00643419019355213i</v>
      </c>
      <c r="I233" s="229" t="str">
        <f t="shared" si="459"/>
        <v>-0.00200323460777501+0.00671212615684949i</v>
      </c>
      <c r="J233" s="255" t="str">
        <f ca="1">IMPRODUCT(1/N_FFT2,EH100)</f>
        <v>0.00642808381733008+0.000179938788078621i</v>
      </c>
      <c r="K233" s="254" t="str">
        <f t="shared" ca="1" si="460"/>
        <v>-0.0000140847318106484+0.000042785649921162i</v>
      </c>
      <c r="N233" s="246">
        <f t="shared" ca="1" si="327"/>
        <v>8.4964267554965964</v>
      </c>
      <c r="O233" s="223">
        <f t="shared" ca="1" si="328"/>
        <v>1.4964267554965969</v>
      </c>
      <c r="P233" s="223" t="str">
        <f t="shared" ca="1" si="329"/>
        <v>-1.48517292985632+0.183178609526505i</v>
      </c>
      <c r="Q233" s="223" t="str">
        <f t="shared" ca="1" si="330"/>
        <v>1.45158072094821-0.363602042262622i</v>
      </c>
      <c r="R233" s="223" t="str">
        <f t="shared" ca="1" si="331"/>
        <v>-1.39615538686196+0.538556561841375i</v>
      </c>
      <c r="S233" s="223" t="str">
        <f t="shared" ca="1" si="332"/>
        <v>1.31973057621225-0.705410689440241i</v>
      </c>
      <c r="T233" s="223" t="str">
        <f t="shared" ca="1" si="333"/>
        <v>-1.22345578928773+0.861654783671744i</v>
      </c>
      <c r="U233" s="223" t="str">
        <f t="shared" ca="1" si="334"/>
        <v>1.10877908849644-1.00493878792645i</v>
      </c>
      <c r="V233" s="223" t="str">
        <f t="shared" ca="1" si="335"/>
        <v>-0.977425318159819+1.13310757741101i</v>
      </c>
      <c r="W233" s="223" t="str">
        <f t="shared" ca="1" si="336"/>
        <v>0.831370161247954-1.24423337423195i</v>
      </c>
      <c r="X233" s="223" t="str">
        <f t="shared" ca="1" si="337"/>
        <v>-0.672810423269557+1.33664474296872i</v>
      </c>
      <c r="Y233" s="223" t="str">
        <f t="shared" ca="1" si="338"/>
        <v>0.504130990271504-1.40895173061888i</v>
      </c>
      <c r="Z233" s="223" t="str">
        <f t="shared" ca="1" si="339"/>
        <v>-0.327868957933212+1.46006677278468i</v>
      </c>
      <c r="AA233" s="223" t="str">
        <f t="shared" ca="1" si="340"/>
        <v>0.146675471286466-1.48922105165384i</v>
      </c>
      <c r="AB233" s="223" t="str">
        <f t="shared" ca="1" si="341"/>
        <v>0.0367241509744727+1.49597605973534i</v>
      </c>
      <c r="AC233" s="223" t="str">
        <f t="shared" ca="1" si="342"/>
        <v>-0.219571407821684-1.48023019542005i</v>
      </c>
      <c r="AD233" s="223" t="str">
        <f t="shared" ca="1" si="343"/>
        <v>0.399116106317759+1.44222029116353i</v>
      </c>
      <c r="AE233" s="223" t="str">
        <f t="shared" ca="1" si="344"/>
        <v>-0.572657727076371-1.38251805130559i</v>
      </c>
      <c r="AF233" s="223" t="str">
        <f t="shared" ca="1" si="345"/>
        <v>0.73758604258861+1.30202145310457i</v>
      </c>
      <c r="AG233" s="223" t="str">
        <f t="shared" ca="1" si="346"/>
        <v>-0.891420377473186-1.20194124032402i</v>
      </c>
      <c r="AH233" s="223" t="str">
        <f t="shared" ca="1" si="347"/>
        <v>1.0318469201442+1.08378271251898i</v>
      </c>
      <c r="AI233" s="223" t="str">
        <f t="shared" ca="1" si="348"/>
        <v>-1.15675352469057-0.949323083929819i</v>
      </c>
      <c r="AJ233" s="223" t="str">
        <f t="shared" ca="1" si="349"/>
        <v>1.26426147951632+0.800584752526103i</v>
      </c>
      <c r="AK233" s="223" t="str">
        <f t="shared" ca="1" si="350"/>
        <v>-1.35275376491239-0.639804881257897i</v>
      </c>
      <c r="AL233" s="223" t="str">
        <f t="shared" ca="1" si="351"/>
        <v>1.42089937453741+0.469401749043671i</v>
      </c>
      <c r="AM233" s="223" t="str">
        <f t="shared" ca="1" si="352"/>
        <v>-1.46767333499264-0.291938377603327i</v>
      </c>
      <c r="AN233" s="223" t="str">
        <f t="shared" ca="1" si="353"/>
        <v>1.49237212237541+0.110083981227i</v>
      </c>
      <c r="AO233" s="223" t="str">
        <f t="shared" ca="1" si="354"/>
        <v>-1.49462424393385+0.073426180693603i</v>
      </c>
      <c r="AP233" s="223" t="str">
        <f t="shared" ca="1" si="355"/>
        <v>1.47439582566342-0.255831944511149i</v>
      </c>
      <c r="AQ233" s="223" t="str">
        <f t="shared" ca="1" si="356"/>
        <v>-1.43199112180359+0.434389757754214i</v>
      </c>
      <c r="AR233" s="223" t="str">
        <f t="shared" ca="1" si="357"/>
        <v>-1.43199112180359+0.434389757754214i</v>
      </c>
      <c r="AS233" s="223" t="str">
        <f t="shared" ca="1" si="358"/>
        <v>-1.28352804095934+0.769317101484914i</v>
      </c>
      <c r="AT233" s="223" t="str">
        <f t="shared" ca="1" si="359"/>
        <v>1.17970268690059-0.920649012971605i</v>
      </c>
      <c r="AU233" s="223" t="str">
        <f t="shared" ca="1" si="360"/>
        <v>-1.05813350636022+1.05813350636103i</v>
      </c>
      <c r="AV233" s="223" t="str">
        <f t="shared" ca="1" si="361"/>
        <v>0.920649012971898-1.17970268690036i</v>
      </c>
      <c r="AW233" s="223" t="str">
        <f t="shared" ca="1" si="362"/>
        <v>-0.769317101484849+1.28352804095938i</v>
      </c>
      <c r="AX233" s="223" t="str">
        <f t="shared" ca="1" si="363"/>
        <v>0.606413944709057-1.36804793857104i</v>
      </c>
      <c r="AY233" s="223" t="str">
        <f t="shared" ca="1" si="364"/>
        <v>-0.434389757754569+1.43199112180348i</v>
      </c>
      <c r="AZ233" s="223" t="str">
        <f t="shared" ca="1" si="365"/>
        <v>0.255831944510927-1.47439582566346i</v>
      </c>
      <c r="BA233" s="223" t="str">
        <f t="shared" ca="1" si="366"/>
        <v>-0.073426180694271+1.49462424393381i</v>
      </c>
      <c r="BB233" s="223" t="str">
        <f t="shared" ca="1" si="367"/>
        <v>-0.110083981226779-1.49237212237543i</v>
      </c>
      <c r="BC233" s="223" t="str">
        <f t="shared" ca="1" si="368"/>
        <v>0.291938377603714+1.46767333499256i</v>
      </c>
      <c r="BD233" s="223" t="str">
        <f t="shared" ca="1" si="369"/>
        <v>-0.469401749043016-1.42089937453763i</v>
      </c>
      <c r="BE233" s="223" t="str">
        <f t="shared" ca="1" si="370"/>
        <v>0.63980488125781+1.35275376491243i</v>
      </c>
      <c r="BF233" s="223" t="str">
        <f t="shared" ca="1" si="371"/>
        <v>-0.800584752526399-1.26426147951613i</v>
      </c>
      <c r="BG233" s="223" t="str">
        <f t="shared" ca="1" si="372"/>
        <v>0.949323083929416+1.1567535246909i</v>
      </c>
      <c r="BH233" s="223" t="str">
        <f t="shared" ca="1" si="373"/>
        <v>-1.08378271251893-1.03184692014425i</v>
      </c>
      <c r="BI233" s="223" t="str">
        <f t="shared" ca="1" si="374"/>
        <v>1.20194124032433+0.891420377472766i</v>
      </c>
      <c r="BJ233" s="223" t="str">
        <f t="shared" ca="1" si="375"/>
        <v>-1.3020214531044-0.737586042588923i</v>
      </c>
      <c r="BK233" s="223" t="str">
        <f t="shared" ca="1" si="376"/>
        <v>1.38251805130562+0.572657727076291i</v>
      </c>
      <c r="BL233" s="223" t="str">
        <f t="shared" ca="1" si="377"/>
        <v>-1.44222029116372-0.399116106317091i</v>
      </c>
      <c r="BM233" s="223" t="str">
        <f t="shared" ca="1" si="378"/>
        <v>1.48023019541999+0.219571407822061i</v>
      </c>
      <c r="BN233" s="223" t="str">
        <f t="shared" ca="1" si="379"/>
        <v>-1.49597605973535-0.036724150974259i</v>
      </c>
      <c r="BO233" s="223" t="str">
        <f t="shared" ca="1" si="380"/>
        <v>1.48922105165377-0.146675471287134i</v>
      </c>
      <c r="BP233" s="223" t="str">
        <f t="shared" ca="1" si="381"/>
        <v>-1.46006677278473+0.327868957932995i</v>
      </c>
      <c r="BQ233" s="223" t="str">
        <f t="shared" ca="1" si="382"/>
        <v>1.4089517306188-0.504130990271725i</v>
      </c>
      <c r="BR233" s="223" t="str">
        <f t="shared" ca="1" si="383"/>
        <v>-1.33664474296901+0.672810423268969i</v>
      </c>
      <c r="BS233" s="223" t="str">
        <f t="shared" ca="1" si="384"/>
        <v>1.24423337423198-0.831370161247913i</v>
      </c>
      <c r="BT233" s="223" t="str">
        <f t="shared" ca="1" si="385"/>
        <v>-1.13310757741078+0.97742531816009i</v>
      </c>
      <c r="BU233" s="223" t="str">
        <f t="shared" ca="1" si="386"/>
        <v>1.00493878792684-1.10877908849608i</v>
      </c>
      <c r="BV233" s="223" t="str">
        <f t="shared" ca="1" si="387"/>
        <v>-0.861654783671808+1.22345578928769i</v>
      </c>
      <c r="BW233" s="223" t="str">
        <f t="shared" ca="1" si="388"/>
        <v>0.70541068943978-1.3197305762125i</v>
      </c>
      <c r="BX233" s="223" t="str">
        <f t="shared" ca="1" si="389"/>
        <v>-0.538556561841815+1.39615538686179i</v>
      </c>
      <c r="BY233" s="223" t="str">
        <f t="shared" ca="1" si="390"/>
        <v>0.363602042262553-1.45158072094823i</v>
      </c>
      <c r="BZ233" s="223" t="str">
        <f t="shared" ca="1" si="391"/>
        <v>-0.183178609525912+1.48517292985639i</v>
      </c>
      <c r="CA233" s="223" t="str">
        <f t="shared" ca="1" si="392"/>
        <v>3.92312613722751E-13-1.4964267554966i</v>
      </c>
      <c r="CB233" s="223" t="str">
        <f t="shared" ca="1" si="393"/>
        <v>0.183178609526653+1.4851729298563i</v>
      </c>
      <c r="CC233" s="223" t="str">
        <f t="shared" ca="1" si="394"/>
        <v>-0.363602042263278-1.45158072094804i</v>
      </c>
      <c r="CD233" s="223" t="str">
        <f t="shared" ca="1" si="395"/>
        <v>0.538556561841124+1.39615538686206i</v>
      </c>
      <c r="CE233" s="223" t="str">
        <f t="shared" ca="1" si="396"/>
        <v>-0.705410689440439-1.31973057621214i</v>
      </c>
      <c r="CF233" s="223" t="str">
        <f t="shared" ca="1" si="397"/>
        <v>0.861654783671201+1.22345578928812i</v>
      </c>
      <c r="CG233" s="223" t="str">
        <f t="shared" ca="1" si="398"/>
        <v>-1.00493878792629-1.10877908849658i</v>
      </c>
      <c r="CH233" s="223" t="str">
        <f t="shared" ca="1" si="399"/>
        <v>1.13310757741126+0.977425318159524i</v>
      </c>
      <c r="CI233" s="223" t="str">
        <f t="shared" ca="1" si="400"/>
        <v>-1.24423337423156-0.831370161248529i</v>
      </c>
      <c r="CJ233" s="223" t="str">
        <f t="shared" ca="1" si="401"/>
        <v>1.33664474296868+0.672810423269632i</v>
      </c>
      <c r="CK233" s="223" t="str">
        <f t="shared" ca="1" si="402"/>
        <v>-1.40895173061906-0.504130990271022i</v>
      </c>
      <c r="CL233" s="223" t="str">
        <f t="shared" ca="1" si="403"/>
        <v>1.46006677278456+0.32786895793372i</v>
      </c>
      <c r="CM233" s="223" t="str">
        <f t="shared" ca="1" si="404"/>
        <v>-1.48922105165385-0.146675471286391i</v>
      </c>
      <c r="CN233" s="223" t="str">
        <f t="shared" ca="1" si="405"/>
        <v>1.49597605973533-0.0367241509750053i</v>
      </c>
      <c r="CO233" s="223" t="str">
        <f t="shared" ca="1" si="406"/>
        <v>-1.4802301954201+0.219571407821328i</v>
      </c>
      <c r="CP233" s="223" t="str">
        <f t="shared" ca="1" si="407"/>
        <v>1.44222029116351-0.399116106317851i</v>
      </c>
      <c r="CQ233" s="223" t="str">
        <f t="shared" ca="1" si="408"/>
        <v>-1.38251805130532+0.57265772707702i</v>
      </c>
      <c r="CR233" s="223" t="str">
        <f t="shared" ca="1" si="409"/>
        <v>1.30202145310476-0.737586042588278i</v>
      </c>
      <c r="CS233" s="223" t="str">
        <f t="shared" ca="1" si="410"/>
        <v>-1.20194124032388+0.891420377473366i</v>
      </c>
      <c r="CT233" s="223" t="str">
        <f t="shared" ca="1" si="411"/>
        <v>1.08378271251948-1.03184692014368i</v>
      </c>
      <c r="CU233" s="223" t="str">
        <f t="shared" ca="1" si="412"/>
        <v>-0.949323083930023+1.1567535246904i</v>
      </c>
      <c r="CV233" s="223" t="str">
        <f t="shared" ca="1" si="413"/>
        <v>0.800584752525805-1.26426147951651i</v>
      </c>
      <c r="CW233" s="223" t="str">
        <f t="shared" ca="1" si="414"/>
        <v>-0.639804881258482+1.35275376491211i</v>
      </c>
      <c r="CX233" s="223" t="str">
        <f t="shared" ca="1" si="415"/>
        <v>0.469401749043721-1.4208993745374i</v>
      </c>
      <c r="CY233" s="223" t="str">
        <f t="shared" ca="1" si="416"/>
        <v>-0.291938377602941+1.46767333499271i</v>
      </c>
      <c r="CZ233" s="223" t="str">
        <f t="shared" ca="1" si="417"/>
        <v>0.110083981227519-1.49237212237537i</v>
      </c>
      <c r="DA233" s="223" t="str">
        <f t="shared" ca="1" si="418"/>
        <v>0.0734261806935298+1.49462424393385i</v>
      </c>
      <c r="DB233" s="223" t="str">
        <f t="shared" ca="1" si="419"/>
        <v>-0.255831944511662-1.47439582566333i</v>
      </c>
      <c r="DC233" s="223" t="str">
        <f t="shared" ca="1" si="420"/>
        <v>0.434389757753819+1.43199112180371i</v>
      </c>
      <c r="DD233" s="223" t="str">
        <f t="shared" ca="1" si="421"/>
        <v>-0.60641394470972-1.36804793857075i</v>
      </c>
      <c r="DE233" s="223" t="str">
        <f t="shared" ca="1" si="422"/>
        <v>0.769317101485471+1.28352804095901i</v>
      </c>
      <c r="DF233" s="223" t="str">
        <f t="shared" ca="1" si="423"/>
        <v>-0.92064901297133-1.17970268690081i</v>
      </c>
      <c r="DG233" s="223" t="str">
        <f t="shared" ca="1" si="424"/>
        <v>1.05813350636078+1.05813350636047i</v>
      </c>
      <c r="DH233" s="223" t="str">
        <f t="shared" ca="1" si="425"/>
        <v>-1.17970268690108-0.920649012970983i</v>
      </c>
      <c r="DI233" s="223" t="str">
        <f t="shared" ca="1" si="426"/>
        <v>1.28352804095919+0.769317101485167i</v>
      </c>
      <c r="DJ233" s="223" t="str">
        <f t="shared" ca="1" si="427"/>
        <v>-1.36804793857089-0.606413944709397i</v>
      </c>
      <c r="DK233" s="223" t="str">
        <f t="shared" ca="1" si="428"/>
        <v>1.43199112180337+0.434389757754945i</v>
      </c>
      <c r="DL233" s="223" t="str">
        <f t="shared" ca="1" si="429"/>
        <v>-1.47439582566339-0.255831944511313i</v>
      </c>
      <c r="DM233" s="223" t="str">
        <f t="shared" ca="1" si="430"/>
        <v>1.49462424393387+0.0734261806931761i</v>
      </c>
      <c r="DN233" s="223" t="str">
        <f t="shared" ca="1" si="431"/>
        <v>-1.49237212237545+0.11008398122643i</v>
      </c>
      <c r="DO233" s="223" t="str">
        <f t="shared" ca="1" si="432"/>
        <v>1.46767333499263-0.291938377603372i</v>
      </c>
      <c r="DP233" s="223" t="str">
        <f t="shared" ca="1" si="433"/>
        <v>-1.42089937453726+0.469401749044137i</v>
      </c>
      <c r="DQ233" s="223" t="str">
        <f t="shared" ca="1" si="434"/>
        <v>1.35275376491258-0.639804881257495i</v>
      </c>
      <c r="DR233" s="223" t="str">
        <f t="shared" ca="1" si="435"/>
        <v>-1.26426147951632+0.800584752526104i</v>
      </c>
      <c r="DS233" s="223" t="str">
        <f t="shared" ca="1" si="436"/>
        <v>1.15675352469017-0.949323083930296i</v>
      </c>
      <c r="DT233" s="223" t="str">
        <f t="shared" ca="1" si="437"/>
        <v>-1.03184692014453+1.08378271251866i</v>
      </c>
      <c r="DU233" s="223" t="str">
        <f t="shared" ca="1" si="438"/>
        <v>0.891420377473082-1.20194124032409i</v>
      </c>
      <c r="DV233" s="223" t="str">
        <f t="shared" ca="1" si="439"/>
        <v>-0.73758604258797+1.30202145310494i</v>
      </c>
      <c r="DW233" s="223" t="str">
        <f t="shared" ca="1" si="440"/>
        <v>0.572657727076614-1.38251805130549i</v>
      </c>
      <c r="DX233" s="223" t="str">
        <f t="shared" ca="1" si="441"/>
        <v>-0.39911610631751+1.4422202911636i</v>
      </c>
      <c r="DY233" s="223" t="str">
        <f t="shared" ca="1" si="442"/>
        <v>0.219571407822406-1.48023019541994i</v>
      </c>
      <c r="DZ233" s="223" t="str">
        <f t="shared" ca="1" si="443"/>
        <v>-0.0367241509746087+1.49597605973534i</v>
      </c>
      <c r="EA233" s="223" t="str">
        <f t="shared" ca="1" si="444"/>
        <v>-0.146675471286785-1.48922105165381i</v>
      </c>
      <c r="EB233" s="223" t="str">
        <f t="shared" ca="1" si="445"/>
        <v>0.327868957932612+1.46006677278481i</v>
      </c>
      <c r="EC233" s="223" t="str">
        <f t="shared" ca="1" si="446"/>
        <v>-0.504130990271356-1.40895173061894i</v>
      </c>
      <c r="ED233" s="223" t="str">
        <f t="shared" ca="1" si="447"/>
        <v>0.672810423269948+1.33664474296852i</v>
      </c>
      <c r="EE233" s="223" t="str">
        <f t="shared" ca="1" si="448"/>
        <v>-0.83137016124755-1.24423337423222i</v>
      </c>
      <c r="EF233" s="223" t="str">
        <f t="shared" ca="1" si="449"/>
        <v>0.977425318159794+1.13310757741103i</v>
      </c>
      <c r="EG233" s="223" t="str">
        <f t="shared" ca="1" si="450"/>
        <v>-1.10877908849682-1.00493878792603i</v>
      </c>
      <c r="EH233" s="223" t="str">
        <f t="shared" ca="1" si="451"/>
        <v>1.22345578928749+0.861654783672094i</v>
      </c>
      <c r="EI233" s="223" t="str">
        <f t="shared" ca="1" si="452"/>
        <v>-1.31973057621233-0.705410689440089i</v>
      </c>
      <c r="EJ233" s="223" t="str">
        <f t="shared" ca="1" si="453"/>
        <v>1.3961553868622+0.538556561840753i</v>
      </c>
      <c r="EK233" s="223" t="str">
        <f t="shared" ca="1" si="454"/>
        <v>-1.45158072094813-0.363602042262934i</v>
      </c>
      <c r="EL233" s="223" t="str">
        <f t="shared" ca="1" si="455"/>
        <v>1.48517292985635+0.183178609526301i</v>
      </c>
      <c r="EM233" s="223" t="str">
        <f t="shared" ca="1" si="456"/>
        <v>-1.4964267554966-7.84625227445502E-13i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-0.0137542433001978-0.0301347648759488i</v>
      </c>
      <c r="G234" s="229" t="str">
        <f t="shared" si="326"/>
        <v>0.0027693678014632+1.18659641269027i</v>
      </c>
      <c r="H234" s="229" t="str">
        <f t="shared" si="322"/>
        <v>0.00204108101901796-0.00638611164629584i</v>
      </c>
      <c r="I234" s="229" t="str">
        <f t="shared" si="459"/>
        <v>-0.00200344483894227+0.00665675387634356i</v>
      </c>
      <c r="J234" s="255" t="str">
        <f ca="1">IMPRODUCT(1/N_FFT2,EI100)</f>
        <v>0.0062040542671498-1.35657538407577E-07i</v>
      </c>
      <c r="K234" s="254" t="str">
        <f t="shared" ca="1" si="460"/>
        <v>-0.0000124285774631944+0.0000412991340742904i</v>
      </c>
      <c r="N234" s="246">
        <f t="shared" ca="1" si="327"/>
        <v>8.4964141173451644</v>
      </c>
      <c r="O234" s="223">
        <f t="shared" ca="1" si="328"/>
        <v>1.4964141173451639</v>
      </c>
      <c r="P234" s="223" t="str">
        <f t="shared" ca="1" si="329"/>
        <v>-1.48021769405752+0.21956955341975i</v>
      </c>
      <c r="Q234" s="223" t="str">
        <f t="shared" ca="1" si="330"/>
        <v>1.4319790278467-0.434386089092563i</v>
      </c>
      <c r="R234" s="223" t="str">
        <f t="shared" ca="1" si="331"/>
        <v>-1.3527423401588+0.6397994777519i</v>
      </c>
      <c r="S234" s="223" t="str">
        <f t="shared" ca="1" si="332"/>
        <v>1.24422286599301-0.831363139867326i</v>
      </c>
      <c r="T234" s="223" t="str">
        <f t="shared" ca="1" si="333"/>
        <v>-1.10876972424392+1.00493030066267i</v>
      </c>
      <c r="U234" s="223" t="str">
        <f t="shared" ca="1" si="334"/>
        <v>0.949315066371429-1.1567437552674i</v>
      </c>
      <c r="V234" s="223" t="str">
        <f t="shared" ca="1" si="335"/>
        <v>-0.76931060417663+1.28351720085525i</v>
      </c>
      <c r="W234" s="223" t="str">
        <f t="shared" ca="1" si="336"/>
        <v>0.572652890665251-1.38250637517613i</v>
      </c>
      <c r="X234" s="223" t="str">
        <f t="shared" ca="1" si="337"/>
        <v>-0.363598971442358+1.45156846154632i</v>
      </c>
      <c r="Y234" s="223" t="str">
        <f t="shared" ca="1" si="338"/>
        <v>0.146674232531024-1.48920847435856i</v>
      </c>
      <c r="Z234" s="223" t="str">
        <f t="shared" ca="1" si="339"/>
        <v>0.0734255605688993+1.49461162100562i</v>
      </c>
      <c r="AA234" s="223" t="str">
        <f t="shared" ca="1" si="340"/>
        <v>-0.291935912022379-1.46766093967972i</v>
      </c>
      <c r="AB234" s="223" t="str">
        <f t="shared" ca="1" si="341"/>
        <v>0.504126732606467+1.40893983124242i</v>
      </c>
      <c r="AC234" s="223" t="str">
        <f t="shared" ca="1" si="342"/>
        <v>-0.705404731856859-1.31971943035778i</v>
      </c>
      <c r="AD234" s="223" t="str">
        <f t="shared" ca="1" si="343"/>
        <v>0.891412848935147+1.20193108926562i</v>
      </c>
      <c r="AE234" s="223" t="str">
        <f t="shared" ca="1" si="344"/>
        <v>-1.05812456983801-1.05812456983809i</v>
      </c>
      <c r="AF234" s="223" t="str">
        <f t="shared" ca="1" si="345"/>
        <v>1.20193108926564+0.891412848935111i</v>
      </c>
      <c r="AG234" s="223" t="str">
        <f t="shared" ca="1" si="346"/>
        <v>-1.3197194303578-0.70540473185682i</v>
      </c>
      <c r="AH234" s="223" t="str">
        <f t="shared" ca="1" si="347"/>
        <v>1.40893983124244+0.504126732606435i</v>
      </c>
      <c r="AI234" s="223" t="str">
        <f t="shared" ca="1" si="348"/>
        <v>-1.46766093967973-0.291935912022336i</v>
      </c>
      <c r="AJ234" s="223" t="str">
        <f t="shared" ca="1" si="349"/>
        <v>1.49461162100562+0.0734255605688656i</v>
      </c>
      <c r="AK234" s="223" t="str">
        <f t="shared" ca="1" si="350"/>
        <v>-1.48920847435857+0.14667423253092i</v>
      </c>
      <c r="AL234" s="223" t="str">
        <f t="shared" ca="1" si="351"/>
        <v>1.45156846154635-0.363598971442263i</v>
      </c>
      <c r="AM234" s="223" t="str">
        <f t="shared" ca="1" si="352"/>
        <v>-1.38250637517612+0.572652890665281i</v>
      </c>
      <c r="AN234" s="223" t="str">
        <f t="shared" ca="1" si="353"/>
        <v>1.28351720085523-0.769310604176667i</v>
      </c>
      <c r="AO234" s="223" t="str">
        <f t="shared" ca="1" si="354"/>
        <v>-1.15674375526738+0.949315066371451i</v>
      </c>
      <c r="AP234" s="223" t="str">
        <f t="shared" ca="1" si="355"/>
        <v>1.00493030066264-1.10876972424395i</v>
      </c>
      <c r="AQ234" s="223" t="str">
        <f t="shared" ca="1" si="356"/>
        <v>-0.831363139867288+1.24422286599303i</v>
      </c>
      <c r="AR234" s="223" t="str">
        <f t="shared" ca="1" si="357"/>
        <v>-0.831363139867288+1.24422286599303i</v>
      </c>
      <c r="AS234" s="223" t="str">
        <f t="shared" ca="1" si="358"/>
        <v>-0.434386089092624+1.43197902784668i</v>
      </c>
      <c r="AT234" s="223" t="str">
        <f t="shared" ca="1" si="359"/>
        <v>0.21956955342013-1.48021769405746i</v>
      </c>
      <c r="AU234" s="223" t="str">
        <f t="shared" ca="1" si="360"/>
        <v>-1.15126437165394E-13+1.49641411734516i</v>
      </c>
      <c r="AV234" s="223" t="str">
        <f t="shared" ca="1" si="361"/>
        <v>-0.219569553419924-1.48021769405749i</v>
      </c>
      <c r="AW234" s="223" t="str">
        <f t="shared" ca="1" si="362"/>
        <v>0.434386089092994+1.43197902784657i</v>
      </c>
      <c r="AX234" s="223" t="str">
        <f t="shared" ca="1" si="363"/>
        <v>-0.63979947775255-1.35274234015849i</v>
      </c>
      <c r="AY234" s="223" t="str">
        <f t="shared" ca="1" si="364"/>
        <v>0.831363139866866+1.24422286599331i</v>
      </c>
      <c r="AZ234" s="223" t="str">
        <f t="shared" ca="1" si="365"/>
        <v>-1.00493030066247-1.1087697242441i</v>
      </c>
      <c r="BA234" s="223" t="str">
        <f t="shared" ca="1" si="366"/>
        <v>1.15674375526742+0.949315066371399i</v>
      </c>
      <c r="BB234" s="223" t="str">
        <f t="shared" ca="1" si="367"/>
        <v>-1.28351720085541-0.769310604176355i</v>
      </c>
      <c r="BC234" s="223" t="str">
        <f t="shared" ca="1" si="368"/>
        <v>1.38250637517638+0.572652890664649i</v>
      </c>
      <c r="BD234" s="223" t="str">
        <f t="shared" ca="1" si="369"/>
        <v>-1.45156846154619-0.363598971442899i</v>
      </c>
      <c r="BE234" s="223" t="str">
        <f t="shared" ca="1" si="370"/>
        <v>1.48920847435853+0.146674232531297i</v>
      </c>
      <c r="BF234" s="223" t="str">
        <f t="shared" ca="1" si="371"/>
        <v>-1.49461162100563+0.0734255605688055i</v>
      </c>
      <c r="BG234" s="223" t="str">
        <f t="shared" ca="1" si="372"/>
        <v>1.46766093967969-0.291935912022568i</v>
      </c>
      <c r="BH234" s="223" t="str">
        <f t="shared" ca="1" si="373"/>
        <v>-1.40893983124226+0.504126732606918i</v>
      </c>
      <c r="BI234" s="223" t="str">
        <f t="shared" ca="1" si="374"/>
        <v>1.31971943035812-0.705404731856214i</v>
      </c>
      <c r="BJ234" s="223" t="str">
        <f t="shared" ca="1" si="375"/>
        <v>-1.20193108926586+0.891412848934824i</v>
      </c>
      <c r="BK234" s="223" t="str">
        <f t="shared" ca="1" si="376"/>
        <v>1.05812456983817-1.05812456983793i</v>
      </c>
      <c r="BL234" s="223" t="str">
        <f t="shared" ca="1" si="377"/>
        <v>-0.891412848935066+1.20193108926568i</v>
      </c>
      <c r="BM234" s="223" t="str">
        <f t="shared" ca="1" si="378"/>
        <v>0.705404731856518-1.31971943035796i</v>
      </c>
      <c r="BN234" s="223" t="str">
        <f t="shared" ca="1" si="379"/>
        <v>-0.504126732605843+1.40893983124265i</v>
      </c>
      <c r="BO234" s="223" t="str">
        <f t="shared" ca="1" si="380"/>
        <v>0.291935912022908-1.46766093967962i</v>
      </c>
      <c r="BP234" s="223" t="str">
        <f t="shared" ca="1" si="381"/>
        <v>-0.073425560569108+1.49461162100561i</v>
      </c>
      <c r="BQ234" s="223" t="str">
        <f t="shared" ca="1" si="382"/>
        <v>-0.146674232530954-1.48920847435856i</v>
      </c>
      <c r="BR234" s="223" t="str">
        <f t="shared" ca="1" si="383"/>
        <v>0.363598971442563+1.45156846154627i</v>
      </c>
      <c r="BS234" s="223" t="str">
        <f t="shared" ca="1" si="384"/>
        <v>-0.572652890665745-1.38250637517592i</v>
      </c>
      <c r="BT234" s="223" t="str">
        <f t="shared" ca="1" si="385"/>
        <v>0.769310604176058+1.28351720085559i</v>
      </c>
      <c r="BU234" s="223" t="str">
        <f t="shared" ca="1" si="386"/>
        <v>-0.949315066371132-1.15674375526764i</v>
      </c>
      <c r="BV234" s="223" t="str">
        <f t="shared" ca="1" si="387"/>
        <v>1.10876972424388+1.00493030066271i</v>
      </c>
      <c r="BW234" s="223" t="str">
        <f t="shared" ca="1" si="388"/>
        <v>-1.24422286599313-0.831363139867136i</v>
      </c>
      <c r="BX234" s="223" t="str">
        <f t="shared" ca="1" si="389"/>
        <v>1.35274234015898+0.639799477751517i</v>
      </c>
      <c r="BY234" s="223" t="str">
        <f t="shared" ca="1" si="390"/>
        <v>-1.43197902784648-0.434386089093284i</v>
      </c>
      <c r="BZ234" s="223" t="str">
        <f t="shared" ca="1" si="391"/>
        <v>1.48021769405745+0.219569553420244i</v>
      </c>
      <c r="CA234" s="223" t="str">
        <f t="shared" ca="1" si="392"/>
        <v>-1.49641411734516-2.30252874330787E-13i</v>
      </c>
      <c r="CB234" s="223" t="str">
        <f t="shared" ca="1" si="393"/>
        <v>1.48021769405751-0.219569553419831i</v>
      </c>
      <c r="CC234" s="223" t="str">
        <f t="shared" ca="1" si="394"/>
        <v>-1.4319790278466+0.434386089092885i</v>
      </c>
      <c r="CD234" s="223" t="str">
        <f t="shared" ca="1" si="395"/>
        <v>1.35274234015854-0.639799477752446i</v>
      </c>
      <c r="CE234" s="223" t="str">
        <f t="shared" ca="1" si="396"/>
        <v>-1.24422286599339+0.831363139866754i</v>
      </c>
      <c r="CF234" s="223" t="str">
        <f t="shared" ca="1" si="397"/>
        <v>1.10876972424416-1.0049303006624i</v>
      </c>
      <c r="CG234" s="223" t="str">
        <f t="shared" ca="1" si="398"/>
        <v>-0.949315066371489+1.15674375526735i</v>
      </c>
      <c r="CH234" s="223" t="str">
        <f t="shared" ca="1" si="399"/>
        <v>0.769310604176417-1.28351720085538i</v>
      </c>
      <c r="CI234" s="223" t="str">
        <f t="shared" ca="1" si="400"/>
        <v>-0.572652890664755+1.38250637517633i</v>
      </c>
      <c r="CJ234" s="223" t="str">
        <f t="shared" ca="1" si="401"/>
        <v>0.363598971443011-1.45156846154616i</v>
      </c>
      <c r="CK234" s="223" t="str">
        <f t="shared" ca="1" si="402"/>
        <v>-0.146674232531412+1.48920847435852i</v>
      </c>
      <c r="CL234" s="223" t="str">
        <f t="shared" ca="1" si="403"/>
        <v>-0.0734255605686905-1.49461162100563i</v>
      </c>
      <c r="CM234" s="223" t="str">
        <f t="shared" ca="1" si="404"/>
        <v>0.291935912022456+1.46766093967971i</v>
      </c>
      <c r="CN234" s="223" t="str">
        <f t="shared" ca="1" si="405"/>
        <v>-0.504126732606811-1.4089398312423i</v>
      </c>
      <c r="CO234" s="223" t="str">
        <f t="shared" ca="1" si="406"/>
        <v>0.705404731857424+1.31971943035748i</v>
      </c>
      <c r="CP234" s="223" t="str">
        <f t="shared" ca="1" si="407"/>
        <v>-0.891412848934696-1.20193108926595i</v>
      </c>
      <c r="CQ234" s="223" t="str">
        <f t="shared" ca="1" si="408"/>
        <v>1.05812456983784+1.05812456983825i</v>
      </c>
      <c r="CR234" s="223" t="str">
        <f t="shared" ca="1" si="409"/>
        <v>-1.20193108926561-0.891412848935159i</v>
      </c>
      <c r="CS234" s="223" t="str">
        <f t="shared" ca="1" si="410"/>
        <v>1.31971943035793+0.705404731856582i</v>
      </c>
      <c r="CT234" s="223" t="str">
        <f t="shared" ca="1" si="411"/>
        <v>-1.40893983124261-0.50412673260595i</v>
      </c>
      <c r="CU234" s="223" t="str">
        <f t="shared" ca="1" si="412"/>
        <v>1.4676609396796+0.29193591202302i</v>
      </c>
      <c r="CV234" s="223" t="str">
        <f t="shared" ca="1" si="413"/>
        <v>-1.4946116210056-0.0734255605692229i</v>
      </c>
      <c r="CW234" s="223" t="str">
        <f t="shared" ca="1" si="414"/>
        <v>1.48920847435857-0.146674232530881i</v>
      </c>
      <c r="CX234" s="223" t="str">
        <f t="shared" ca="1" si="415"/>
        <v>-1.4515684615463+0.363598971442451i</v>
      </c>
      <c r="CY234" s="223" t="str">
        <f t="shared" ca="1" si="416"/>
        <v>1.38250637517597-0.572652890665638i</v>
      </c>
      <c r="CZ234" s="223" t="str">
        <f t="shared" ca="1" si="417"/>
        <v>-1.28351720085486+0.769310604177273i</v>
      </c>
      <c r="DA234" s="223" t="str">
        <f t="shared" ca="1" si="418"/>
        <v>1.15674375526768-0.949315066371076i</v>
      </c>
      <c r="DB234" s="223" t="str">
        <f t="shared" ca="1" si="419"/>
        <v>-1.00493030066283+1.10876972424378i</v>
      </c>
      <c r="DC234" s="223" t="str">
        <f t="shared" ca="1" si="420"/>
        <v>0.831363139867231-1.24422286599307i</v>
      </c>
      <c r="DD234" s="223" t="str">
        <f t="shared" ca="1" si="421"/>
        <v>-0.639799477751583+1.35274234015895i</v>
      </c>
      <c r="DE234" s="223" t="str">
        <f t="shared" ca="1" si="422"/>
        <v>0.434386089092011-1.43197902784687i</v>
      </c>
      <c r="DF234" s="223" t="str">
        <f t="shared" ca="1" si="423"/>
        <v>-0.219569553420316+1.48021769405744i</v>
      </c>
      <c r="DG234" s="223" t="str">
        <f t="shared" ca="1" si="424"/>
        <v>3.45379311496181E-13-1.49641411734516i</v>
      </c>
      <c r="DH234" s="223" t="str">
        <f t="shared" ca="1" si="425"/>
        <v>0.219569553419717+1.48021769405752i</v>
      </c>
      <c r="DI234" s="223" t="str">
        <f t="shared" ca="1" si="426"/>
        <v>-0.434386089092814-1.43197902784662i</v>
      </c>
      <c r="DJ234" s="223" t="str">
        <f t="shared" ca="1" si="427"/>
        <v>0.639799477752341+1.35274234015859i</v>
      </c>
      <c r="DK234" s="223" t="str">
        <f t="shared" ca="1" si="428"/>
        <v>-0.831363139866658-1.24422286599345i</v>
      </c>
      <c r="DL234" s="223" t="str">
        <f t="shared" ca="1" si="429"/>
        <v>1.00493030066232+1.10876972424424i</v>
      </c>
      <c r="DM234" s="223" t="str">
        <f t="shared" ca="1" si="430"/>
        <v>-1.1567437552673-0.949315066371544i</v>
      </c>
      <c r="DN234" s="223" t="str">
        <f t="shared" ca="1" si="431"/>
        <v>1.2835172008553+0.769310604176552i</v>
      </c>
      <c r="DO234" s="223" t="str">
        <f t="shared" ca="1" si="432"/>
        <v>-1.38250637517629-0.572652890664862i</v>
      </c>
      <c r="DP234" s="223" t="str">
        <f t="shared" ca="1" si="433"/>
        <v>1.45156846154651+0.363598971441637i</v>
      </c>
      <c r="DQ234" s="223" t="str">
        <f t="shared" ca="1" si="434"/>
        <v>-1.48920847435851-0.146674232531484i</v>
      </c>
      <c r="DR234" s="223" t="str">
        <f t="shared" ca="1" si="435"/>
        <v>1.49461162100564-0.0734255605685331i</v>
      </c>
      <c r="DS234" s="223" t="str">
        <f t="shared" ca="1" si="436"/>
        <v>-1.46766093967973+0.291935912022342i</v>
      </c>
      <c r="DT234" s="223" t="str">
        <f t="shared" ca="1" si="437"/>
        <v>1.40893983124233-0.504126732606742i</v>
      </c>
      <c r="DU234" s="223" t="str">
        <f t="shared" ca="1" si="438"/>
        <v>-1.31971943035753+0.705404731857323i</v>
      </c>
      <c r="DV234" s="223" t="str">
        <f t="shared" ca="1" si="439"/>
        <v>1.20193108926597-0.891412848934672i</v>
      </c>
      <c r="DW234" s="223" t="str">
        <f t="shared" ca="1" si="440"/>
        <v>-1.05812456983833+1.05812456983776i</v>
      </c>
      <c r="DX234" s="223" t="str">
        <f t="shared" ca="1" si="441"/>
        <v>0.891412848935251-1.20193108926554i</v>
      </c>
      <c r="DY234" s="223" t="str">
        <f t="shared" ca="1" si="442"/>
        <v>-0.705404731856684+1.31971943035787i</v>
      </c>
      <c r="DZ234" s="223" t="str">
        <f t="shared" ca="1" si="443"/>
        <v>0.50412673260606-1.40893983124257i</v>
      </c>
      <c r="EA234" s="223" t="str">
        <f t="shared" ca="1" si="444"/>
        <v>-0.291935912023134+1.46766093967957i</v>
      </c>
      <c r="EB234" s="223" t="str">
        <f t="shared" ca="1" si="445"/>
        <v>0.0734255605693379-1.4946116210056i</v>
      </c>
      <c r="EC234" s="223" t="str">
        <f t="shared" ca="1" si="446"/>
        <v>0.146674232530767+1.48920847435858i</v>
      </c>
      <c r="ED234" s="223" t="str">
        <f t="shared" ca="1" si="447"/>
        <v>-0.36359897144234-1.45156846154633i</v>
      </c>
      <c r="EE234" s="223" t="str">
        <f t="shared" ca="1" si="448"/>
        <v>0.572652890665532+1.38250637517601i</v>
      </c>
      <c r="EF234" s="223" t="str">
        <f t="shared" ca="1" si="449"/>
        <v>-0.769310604177175-1.28351720085492i</v>
      </c>
      <c r="EG234" s="223" t="str">
        <f t="shared" ca="1" si="450"/>
        <v>0.949315066370987+1.15674375526776i</v>
      </c>
      <c r="EH234" s="223" t="str">
        <f t="shared" ca="1" si="451"/>
        <v>-1.1087697242437-1.00493030066292i</v>
      </c>
      <c r="EI234" s="223" t="str">
        <f t="shared" ca="1" si="452"/>
        <v>1.244222865993+0.831363139867327i</v>
      </c>
      <c r="EJ234" s="223" t="str">
        <f t="shared" ca="1" si="453"/>
        <v>-1.3527423401589-0.639799477751686i</v>
      </c>
      <c r="EK234" s="223" t="str">
        <f t="shared" ca="1" si="454"/>
        <v>1.43197902784683+0.434386089092122i</v>
      </c>
      <c r="EL234" s="223" t="str">
        <f t="shared" ca="1" si="455"/>
        <v>-1.48021769405742-0.21956955342043i</v>
      </c>
      <c r="EM234" s="223" t="str">
        <f t="shared" ca="1" si="456"/>
        <v>1.49641411734516+4.60505748661576E-13i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-0.0136640010396712-0.0298079092819082i</v>
      </c>
      <c r="G235" s="229" t="str">
        <f t="shared" si="326"/>
        <v>0.00387067193427565+1.1763510083123i</v>
      </c>
      <c r="H235" s="229" t="str">
        <f t="shared" si="322"/>
        <v>0.00204038877747012-0.00633874565106974i</v>
      </c>
      <c r="I235" s="229" t="str">
        <f t="shared" si="459"/>
        <v>-0.00200365451382196+0.00660234194234401i</v>
      </c>
      <c r="J235" s="255" t="str">
        <f ca="1">IMPRODUCT(1/N_FFT2,EJ100)</f>
        <v>0.00549409062631563-0.000179938847738786i</v>
      </c>
      <c r="K235" s="254" t="str">
        <f t="shared" ca="1" si="460"/>
        <v>-9.82024168128139E-06+0.0000366344002616465i</v>
      </c>
      <c r="N235" s="246">
        <f t="shared" ca="1" si="327"/>
        <v>8.4963991100367426</v>
      </c>
      <c r="O235" s="223">
        <f t="shared" ca="1" si="328"/>
        <v>1.4963991100367429</v>
      </c>
      <c r="P235" s="223" t="str">
        <f t="shared" ca="1" si="329"/>
        <v>-1.47436858720991+0.255827218191108i</v>
      </c>
      <c r="Q235" s="223" t="str">
        <f t="shared" ca="1" si="330"/>
        <v>1.40892570120025-0.504121676796527i</v>
      </c>
      <c r="R235" s="223" t="str">
        <f t="shared" ca="1" si="331"/>
        <v>-1.30199739914963+0.737572416191362i</v>
      </c>
      <c r="S235" s="223" t="str">
        <f t="shared" ca="1" si="332"/>
        <v>1.15673215446114-0.94930554583572i</v>
      </c>
      <c r="T235" s="223" t="str">
        <f t="shared" ca="1" si="333"/>
        <v>-0.977407260896228+1.13308664402423i</v>
      </c>
      <c r="U235" s="223" t="str">
        <f t="shared" ca="1" si="334"/>
        <v>0.769302888878197-1.28350432865745i</v>
      </c>
      <c r="V235" s="223" t="str">
        <f t="shared" ca="1" si="335"/>
        <v>-0.538546612377591+1.396129593847i</v>
      </c>
      <c r="W235" s="223" t="str">
        <f t="shared" ca="1" si="336"/>
        <v>0.291932984241687-1.46764622073254i</v>
      </c>
      <c r="X235" s="223" t="str">
        <f t="shared" ca="1" si="337"/>
        <v>-0.036723472520844+1.49594842260178i</v>
      </c>
      <c r="Y235" s="223" t="str">
        <f t="shared" ca="1" si="338"/>
        <v>-0.219567351390349-1.48020284918054i</v>
      </c>
      <c r="Z235" s="223" t="str">
        <f t="shared" ca="1" si="339"/>
        <v>0.469393077167631+1.42087312439424i</v>
      </c>
      <c r="AA235" s="223" t="str">
        <f t="shared" ca="1" si="340"/>
        <v>-0.705397657460623-1.31970619509337i</v>
      </c>
      <c r="AB235" s="223" t="str">
        <f t="shared" ca="1" si="341"/>
        <v>0.920632004611334+1.1796808927011i</v>
      </c>
      <c r="AC235" s="223" t="str">
        <f t="shared" ca="1" si="342"/>
        <v>-1.10875860456189-1.00492022237027i</v>
      </c>
      <c r="AD235" s="223" t="str">
        <f t="shared" ca="1" si="343"/>
        <v>1.26423812315105+0.800569962270798i</v>
      </c>
      <c r="AE235" s="223" t="str">
        <f t="shared" ca="1" si="344"/>
        <v>-1.38249251023107-0.572647147616873i</v>
      </c>
      <c r="AF235" s="223" t="str">
        <f t="shared" ca="1" si="345"/>
        <v>1.46003979905059+0.327862900778754i</v>
      </c>
      <c r="AG235" s="223" t="str">
        <f t="shared" ca="1" si="346"/>
        <v>-1.49459663177416-0.0734248241951694i</v>
      </c>
      <c r="AH235" s="223" t="str">
        <f t="shared" ca="1" si="347"/>
        <v>1.48514549230319-0.183175225427077i</v>
      </c>
      <c r="AI235" s="223" t="str">
        <f t="shared" ca="1" si="348"/>
        <v>-1.43196466674794+0.434381732700886i</v>
      </c>
      <c r="AJ235" s="223" t="str">
        <f t="shared" ca="1" si="349"/>
        <v>1.33662004937215-0.672797993557604i</v>
      </c>
      <c r="AK235" s="223" t="str">
        <f t="shared" ca="1" si="350"/>
        <v>-1.20191903528242+0.891403909092022i</v>
      </c>
      <c r="AL235" s="223" t="str">
        <f t="shared" ca="1" si="351"/>
        <v>1.03182785747875-1.08376269037532i</v>
      </c>
      <c r="AM235" s="223" t="str">
        <f t="shared" ca="1" si="352"/>
        <v>-0.831354802253486+1.24421038787209i</v>
      </c>
      <c r="AN235" s="223" t="str">
        <f t="shared" ca="1" si="353"/>
        <v>0.606402741627229-1.36802266482165i</v>
      </c>
      <c r="AO235" s="223" t="str">
        <f t="shared" ca="1" si="354"/>
        <v>-0.363595324963825+1.45155390398814i</v>
      </c>
      <c r="AP235" s="223" t="str">
        <f t="shared" ca="1" si="355"/>
        <v>0.110081947500787-1.49234455182213i</v>
      </c>
      <c r="AQ235" s="223" t="str">
        <f t="shared" ca="1" si="356"/>
        <v>0.14667276155753+1.48919353931443i</v>
      </c>
      <c r="AR235" s="223" t="str">
        <f t="shared" ca="1" si="357"/>
        <v>0.14667276155753+1.48919353931443i</v>
      </c>
      <c r="AS235" s="223" t="str">
        <f t="shared" ca="1" si="358"/>
        <v>0.639793061300682+1.3527287737127i</v>
      </c>
      <c r="AT235" s="223" t="str">
        <f t="shared" ca="1" si="359"/>
        <v>-0.861638865190101-1.22343318677918i</v>
      </c>
      <c r="AU235" s="223" t="str">
        <f t="shared" ca="1" si="360"/>
        <v>1.058113958069+1.05811395806799i</v>
      </c>
      <c r="AV235" s="223" t="str">
        <f t="shared" ca="1" si="361"/>
        <v>-1.22343318678001-0.861638865188924i</v>
      </c>
      <c r="AW235" s="223" t="str">
        <f t="shared" ca="1" si="362"/>
        <v>1.35272877371235+0.639793061301415i</v>
      </c>
      <c r="AX235" s="223" t="str">
        <f t="shared" ca="1" si="363"/>
        <v>-1.44219364713082-0.399108732921561i</v>
      </c>
      <c r="AY235" s="223" t="str">
        <f t="shared" ca="1" si="364"/>
        <v>1.48919353931437+0.14667276155819i</v>
      </c>
      <c r="AZ235" s="223" t="str">
        <f t="shared" ca="1" si="365"/>
        <v>-1.49234455182218+0.110081947500125i</v>
      </c>
      <c r="BA235" s="223" t="str">
        <f t="shared" ca="1" si="366"/>
        <v>1.4515539039883-0.363595324963182i</v>
      </c>
      <c r="BB235" s="223" t="str">
        <f t="shared" ca="1" si="367"/>
        <v>-1.36802266482192+0.606402741626623i</v>
      </c>
      <c r="BC235" s="223" t="str">
        <f t="shared" ca="1" si="368"/>
        <v>1.24421038787245-0.831354802252952i</v>
      </c>
      <c r="BD235" s="223" t="str">
        <f t="shared" ca="1" si="369"/>
        <v>-1.08376269037569+1.03182785747837i</v>
      </c>
      <c r="BE235" s="223" t="str">
        <f t="shared" ca="1" si="370"/>
        <v>0.891403909092437-1.20191903528211i</v>
      </c>
      <c r="BF235" s="223" t="str">
        <f t="shared" ca="1" si="371"/>
        <v>-0.672797993558065+1.33662004937192i</v>
      </c>
      <c r="BG235" s="223" t="str">
        <f t="shared" ca="1" si="372"/>
        <v>0.434381732701357-1.43196466674779i</v>
      </c>
      <c r="BH235" s="223" t="str">
        <f t="shared" ca="1" si="373"/>
        <v>-0.183175225427609+1.48514549230313i</v>
      </c>
      <c r="BI235" s="223" t="str">
        <f t="shared" ca="1" si="374"/>
        <v>-0.0734248241946447-1.49459663177419i</v>
      </c>
      <c r="BJ235" s="223" t="str">
        <f t="shared" ca="1" si="375"/>
        <v>0.327862900778253+1.46003979905071i</v>
      </c>
      <c r="BK235" s="223" t="str">
        <f t="shared" ca="1" si="376"/>
        <v>-0.572647147616545-1.38249251023121i</v>
      </c>
      <c r="BL235" s="223" t="str">
        <f t="shared" ca="1" si="377"/>
        <v>0.800569962270506+1.26423812315123i</v>
      </c>
      <c r="BM235" s="223" t="str">
        <f t="shared" ca="1" si="378"/>
        <v>-1.00492022236999-1.10875860456215i</v>
      </c>
      <c r="BN235" s="223" t="str">
        <f t="shared" ca="1" si="379"/>
        <v>1.17968089270088+0.920632004611623i</v>
      </c>
      <c r="BO235" s="223" t="str">
        <f t="shared" ca="1" si="380"/>
        <v>-1.3197061950932-0.705397657460935i</v>
      </c>
      <c r="BP235" s="223" t="str">
        <f t="shared" ca="1" si="381"/>
        <v>1.42087312439414+0.469393077167957i</v>
      </c>
      <c r="BQ235" s="223" t="str">
        <f t="shared" ca="1" si="382"/>
        <v>-1.4802028491805-0.219567351390574i</v>
      </c>
      <c r="BR235" s="223" t="str">
        <f t="shared" ca="1" si="383"/>
        <v>1.49594842260179-0.0367234725206218i</v>
      </c>
      <c r="BS235" s="223" t="str">
        <f t="shared" ca="1" si="384"/>
        <v>-1.46764622073258+0.291932984241481i</v>
      </c>
      <c r="BT235" s="223" t="str">
        <f t="shared" ca="1" si="385"/>
        <v>1.39612959384707-0.538546612377403i</v>
      </c>
      <c r="BU235" s="223" t="str">
        <f t="shared" ca="1" si="386"/>
        <v>-1.28350432865757+0.769302888877996i</v>
      </c>
      <c r="BV235" s="223" t="str">
        <f t="shared" ca="1" si="387"/>
        <v>1.13308664402437-0.977407260896059i</v>
      </c>
      <c r="BW235" s="223" t="str">
        <f t="shared" ca="1" si="388"/>
        <v>-0.949305545835885+1.156732154461i</v>
      </c>
      <c r="BX235" s="223" t="str">
        <f t="shared" ca="1" si="389"/>
        <v>0.737572416191474-1.30199739914956i</v>
      </c>
      <c r="BY235" s="223" t="str">
        <f t="shared" ca="1" si="390"/>
        <v>-0.504121676796612+1.40892570120022i</v>
      </c>
      <c r="BZ235" s="223" t="str">
        <f t="shared" ca="1" si="391"/>
        <v>0.255827218191214-1.4743685872099i</v>
      </c>
      <c r="CA235" s="223" t="str">
        <f t="shared" ca="1" si="392"/>
        <v>-6.81957643040305E-14+1.49639911003674i</v>
      </c>
      <c r="CB235" s="223" t="str">
        <f t="shared" ca="1" si="393"/>
        <v>-0.255827218191079-1.47436858720992i</v>
      </c>
      <c r="CC235" s="223" t="str">
        <f t="shared" ca="1" si="394"/>
        <v>0.504121676796524+1.40892570120025i</v>
      </c>
      <c r="CD235" s="223" t="str">
        <f t="shared" ca="1" si="395"/>
        <v>-0.737572416191356-1.30199739914963i</v>
      </c>
      <c r="CE235" s="223" t="str">
        <f t="shared" ca="1" si="396"/>
        <v>0.94930554583578+1.15673215446109i</v>
      </c>
      <c r="CF235" s="223" t="str">
        <f t="shared" ca="1" si="397"/>
        <v>-1.13308664402428-0.977407260896162i</v>
      </c>
      <c r="CG235" s="223" t="str">
        <f t="shared" ca="1" si="398"/>
        <v>1.2835043286575+0.769302888878114i</v>
      </c>
      <c r="CH235" s="223" t="str">
        <f t="shared" ca="1" si="399"/>
        <v>-1.39612959384702-0.53854661237753i</v>
      </c>
      <c r="CI235" s="223" t="str">
        <f t="shared" ca="1" si="400"/>
        <v>1.46764622073255+0.291932984241614i</v>
      </c>
      <c r="CJ235" s="223" t="str">
        <f t="shared" ca="1" si="401"/>
        <v>-1.49594842260179-0.0367234725207581i</v>
      </c>
      <c r="CK235" s="223" t="str">
        <f t="shared" ca="1" si="402"/>
        <v>1.48020284918052-0.219567351390439i</v>
      </c>
      <c r="CL235" s="223" t="str">
        <f t="shared" ca="1" si="403"/>
        <v>-1.42087312439417+0.469393077167869i</v>
      </c>
      <c r="CM235" s="223" t="str">
        <f t="shared" ca="1" si="404"/>
        <v>1.31970619509327-0.705397657460816i</v>
      </c>
      <c r="CN235" s="223" t="str">
        <f t="shared" ca="1" si="405"/>
        <v>-1.17968089270096+0.920632004611515i</v>
      </c>
      <c r="CO235" s="223" t="str">
        <f t="shared" ca="1" si="406"/>
        <v>1.00492022237013-1.10875860456203i</v>
      </c>
      <c r="CP235" s="223" t="str">
        <f t="shared" ca="1" si="407"/>
        <v>-0.800569962270585+1.26423812315119i</v>
      </c>
      <c r="CQ235" s="223" t="str">
        <f t="shared" ca="1" si="408"/>
        <v>0.572647147616671-1.38249251023116i</v>
      </c>
      <c r="CR235" s="223" t="str">
        <f t="shared" ca="1" si="409"/>
        <v>-0.327862900778344+1.46003979905069i</v>
      </c>
      <c r="CS235" s="223" t="str">
        <f t="shared" ca="1" si="410"/>
        <v>0.0734248241947809-1.49459663177418i</v>
      </c>
      <c r="CT235" s="223" t="str">
        <f t="shared" ca="1" si="411"/>
        <v>0.183175225427431+1.48514549230315i</v>
      </c>
      <c r="CU235" s="223" t="str">
        <f t="shared" ca="1" si="412"/>
        <v>-0.434381732701268-1.43196466674782i</v>
      </c>
      <c r="CV235" s="223" t="str">
        <f t="shared" ca="1" si="413"/>
        <v>0.672797993557942+1.33662004937198i</v>
      </c>
      <c r="CW235" s="223" t="str">
        <f t="shared" ca="1" si="414"/>
        <v>-0.891403909092361-1.20191903528217i</v>
      </c>
      <c r="CX235" s="223" t="str">
        <f t="shared" ca="1" si="415"/>
        <v>1.0837626903756+1.03182785747847i</v>
      </c>
      <c r="CY235" s="223" t="str">
        <f t="shared" ca="1" si="416"/>
        <v>-1.24421038787237-0.831354802253066i</v>
      </c>
      <c r="CZ235" s="223" t="str">
        <f t="shared" ca="1" si="417"/>
        <v>1.36802266482188+0.606402741626708i</v>
      </c>
      <c r="DA235" s="223" t="str">
        <f t="shared" ca="1" si="418"/>
        <v>-1.45155390398827-0.363595324963314i</v>
      </c>
      <c r="DB235" s="223" t="str">
        <f t="shared" ca="1" si="419"/>
        <v>1.49234455182217+0.110081947500283i</v>
      </c>
      <c r="DC235" s="223" t="str">
        <f t="shared" ca="1" si="420"/>
        <v>-1.48919353931438+0.146672761558075i</v>
      </c>
      <c r="DD235" s="223" t="str">
        <f t="shared" ca="1" si="421"/>
        <v>1.44219364713086-0.399108732921429i</v>
      </c>
      <c r="DE235" s="223" t="str">
        <f t="shared" ca="1" si="422"/>
        <v>-1.35272877371239+0.639793061301331i</v>
      </c>
      <c r="DF235" s="223" t="str">
        <f t="shared" ca="1" si="423"/>
        <v>1.22343318677922-0.861638865190046i</v>
      </c>
      <c r="DG235" s="223" t="str">
        <f t="shared" ca="1" si="424"/>
        <v>-1.05811395806806+1.05811395806893i</v>
      </c>
      <c r="DH235" s="223" t="str">
        <f t="shared" ca="1" si="425"/>
        <v>0.861638865188961-1.22343318677999i</v>
      </c>
      <c r="DI235" s="223" t="str">
        <f t="shared" ca="1" si="426"/>
        <v>-0.639793061301439+1.35272877371234i</v>
      </c>
      <c r="DJ235" s="223" t="str">
        <f t="shared" ca="1" si="427"/>
        <v>0.399108732920151-1.44219364713121i</v>
      </c>
      <c r="DK235" s="223" t="str">
        <f t="shared" ca="1" si="428"/>
        <v>-0.146672761558279+1.48919353931436i</v>
      </c>
      <c r="DL235" s="223" t="str">
        <f t="shared" ca="1" si="429"/>
        <v>-0.110081947500079-1.49234455182218i</v>
      </c>
      <c r="DM235" s="223" t="str">
        <f t="shared" ca="1" si="430"/>
        <v>0.363595324963116+1.45155390398832i</v>
      </c>
      <c r="DN235" s="223" t="str">
        <f t="shared" ca="1" si="431"/>
        <v>-0.606402741626521-1.36802266482197i</v>
      </c>
      <c r="DO235" s="223" t="str">
        <f t="shared" ca="1" si="432"/>
        <v>0.831354802252895+1.24421038787249i</v>
      </c>
      <c r="DP235" s="223" t="str">
        <f t="shared" ca="1" si="433"/>
        <v>-1.03182785747832-1.08376269037574i</v>
      </c>
      <c r="DQ235" s="223" t="str">
        <f t="shared" ca="1" si="434"/>
        <v>1.2019190352821+0.891403909092456i</v>
      </c>
      <c r="DR235" s="223" t="str">
        <f t="shared" ca="1" si="435"/>
        <v>-1.33662004937189-0.672797993558125i</v>
      </c>
      <c r="DS235" s="223" t="str">
        <f t="shared" ca="1" si="436"/>
        <v>1.43196466674776+0.434381732701464i</v>
      </c>
      <c r="DT235" s="223" t="str">
        <f t="shared" ca="1" si="437"/>
        <v>-1.48514549230312-0.183175225427635i</v>
      </c>
      <c r="DU235" s="223" t="str">
        <f t="shared" ca="1" si="438"/>
        <v>1.49459663177419-0.0734248241945765i</v>
      </c>
      <c r="DV235" s="223" t="str">
        <f t="shared" ca="1" si="439"/>
        <v>-1.46003979905071+0.327862900778227i</v>
      </c>
      <c r="DW235" s="223" t="str">
        <f t="shared" ca="1" si="440"/>
        <v>1.38249251023124-0.572647147616482i</v>
      </c>
      <c r="DX235" s="223" t="str">
        <f t="shared" ca="1" si="441"/>
        <v>-1.26423812315129+0.800569962270413i</v>
      </c>
      <c r="DY235" s="223" t="str">
        <f t="shared" ca="1" si="442"/>
        <v>1.10875860456216-1.00492022236997i</v>
      </c>
      <c r="DZ235" s="223" t="str">
        <f t="shared" ca="1" si="443"/>
        <v>-0.920632004611677+1.17968089270084i</v>
      </c>
      <c r="EA235" s="223" t="str">
        <f t="shared" ca="1" si="444"/>
        <v>0.705397657461033-1.31970619509315i</v>
      </c>
      <c r="EB235" s="223" t="str">
        <f t="shared" ca="1" si="445"/>
        <v>-0.469393077168023+1.42087312439411i</v>
      </c>
      <c r="EC235" s="223" t="str">
        <f t="shared" ca="1" si="446"/>
        <v>0.219567351390641-1.48020284918049i</v>
      </c>
      <c r="ED235" s="223" t="str">
        <f t="shared" ca="1" si="447"/>
        <v>0.0367234725205961+1.49594842260179i</v>
      </c>
      <c r="EE235" s="223" t="str">
        <f t="shared" ca="1" si="448"/>
        <v>-0.291932984241413-1.46764622073259i</v>
      </c>
      <c r="EF235" s="223" t="str">
        <f t="shared" ca="1" si="449"/>
        <v>0.538546612377299+1.39612959384711i</v>
      </c>
      <c r="EG235" s="223" t="str">
        <f t="shared" ca="1" si="450"/>
        <v>-0.769302888877975-1.28350432865759i</v>
      </c>
      <c r="EH235" s="223" t="str">
        <f t="shared" ca="1" si="451"/>
        <v>0.977407260896008+1.13308664402442i</v>
      </c>
      <c r="EI235" s="223" t="str">
        <f t="shared" ca="1" si="452"/>
        <v>-1.15673215446099-0.949305545835906i</v>
      </c>
      <c r="EJ235" s="223" t="str">
        <f t="shared" ca="1" si="453"/>
        <v>1.30199739914953+0.737572416191534i</v>
      </c>
      <c r="EK235" s="223" t="str">
        <f t="shared" ca="1" si="454"/>
        <v>-1.40892570120018-0.504121676796715i</v>
      </c>
      <c r="EL235" s="223" t="str">
        <f t="shared" ca="1" si="455"/>
        <v>1.47436858720989+0.255827218191239i</v>
      </c>
      <c r="EM235" s="223" t="str">
        <f t="shared" ca="1" si="456"/>
        <v>-1.49639911003674-1.36391528608061E-13i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-0.0135742330721429-0.0294864919618399i</v>
      </c>
      <c r="G236" s="229" t="str">
        <f t="shared" si="326"/>
        <v>0.00492178370626961+1.16627333651322i</v>
      </c>
      <c r="H236" s="229" t="str">
        <f t="shared" si="322"/>
        <v>0.00203971273009492-0.00629207649552894i</v>
      </c>
      <c r="I236" s="229" t="str">
        <f t="shared" si="459"/>
        <v>-0.00200386309474962+0.00654886439603898i</v>
      </c>
      <c r="J236" s="255" t="str">
        <f ca="1">IMPRODUCT(1/N_FFT2,EL100)</f>
        <v>0.00596074508609746+0.000179938877547069i</v>
      </c>
      <c r="K236" s="254" t="str">
        <f t="shared" ca="1" si="460"/>
        <v>-0.0000131229124038721+0.0000386755383921807i</v>
      </c>
      <c r="N236" s="246">
        <f t="shared" ca="1" si="327"/>
        <v>8.4963816871298725</v>
      </c>
      <c r="O236" s="223">
        <f t="shared" ca="1" si="328"/>
        <v>1.4963816871298716</v>
      </c>
      <c r="P236" s="223" t="str">
        <f t="shared" ca="1" si="329"/>
        <v>-1.46762913260193+0.291929585201211i</v>
      </c>
      <c r="Q236" s="223" t="str">
        <f t="shared" ca="1" si="330"/>
        <v>1.382476413564-0.572640480159122i</v>
      </c>
      <c r="R236" s="223" t="str">
        <f t="shared" ca="1" si="331"/>
        <v>-1.24419590125447+0.831345122605051i</v>
      </c>
      <c r="S236" s="223" t="str">
        <f t="shared" ca="1" si="332"/>
        <v>1.05810163821292-1.05810163821288i</v>
      </c>
      <c r="T236" s="223" t="str">
        <f t="shared" ca="1" si="333"/>
        <v>-0.831345122604978+1.24419590125452i</v>
      </c>
      <c r="U236" s="223" t="str">
        <f t="shared" ca="1" si="334"/>
        <v>0.572640480159168-1.38247641356398i</v>
      </c>
      <c r="V236" s="223" t="str">
        <f t="shared" ca="1" si="335"/>
        <v>-0.291929585201186+1.46762913260193i</v>
      </c>
      <c r="W236" s="223" t="str">
        <f t="shared" ca="1" si="336"/>
        <v>6.26947766737376E-14-1.49638168712987i</v>
      </c>
      <c r="X236" s="223" t="str">
        <f t="shared" ca="1" si="337"/>
        <v>0.29192958520121+1.46762913260193i</v>
      </c>
      <c r="Y236" s="223" t="str">
        <f t="shared" ca="1" si="338"/>
        <v>-0.572640480159191-1.38247641356397i</v>
      </c>
      <c r="Z236" s="223" t="str">
        <f t="shared" ca="1" si="339"/>
        <v>0.831345122605002+1.24419590125451i</v>
      </c>
      <c r="AA236" s="223" t="str">
        <f t="shared" ca="1" si="340"/>
        <v>-1.05810163821293-1.05810163821286i</v>
      </c>
      <c r="AB236" s="223" t="str">
        <f t="shared" ca="1" si="341"/>
        <v>1.24419590125449+0.831345122605035i</v>
      </c>
      <c r="AC236" s="223" t="str">
        <f t="shared" ca="1" si="342"/>
        <v>-1.38247641356401-0.572640480159089i</v>
      </c>
      <c r="AD236" s="223" t="str">
        <f t="shared" ca="1" si="343"/>
        <v>1.46762913260192+0.291929585201247i</v>
      </c>
      <c r="AE236" s="223" t="str">
        <f t="shared" ca="1" si="344"/>
        <v>-1.49638168712987+2.34644859325652E-14i</v>
      </c>
      <c r="AF236" s="223" t="str">
        <f t="shared" ca="1" si="345"/>
        <v>1.46762913260194-0.291929585201148i</v>
      </c>
      <c r="AG236" s="223" t="str">
        <f t="shared" ca="1" si="346"/>
        <v>-1.38247641356399+0.572640480159132i</v>
      </c>
      <c r="AH236" s="223" t="str">
        <f t="shared" ca="1" si="347"/>
        <v>1.24419590125455-0.831345122604941i</v>
      </c>
      <c r="AI236" s="223" t="str">
        <f t="shared" ca="1" si="348"/>
        <v>-1.0581016382129+1.0581016382129i</v>
      </c>
      <c r="AJ236" s="223" t="str">
        <f t="shared" ca="1" si="349"/>
        <v>0.831345122604963-1.24419590125453i</v>
      </c>
      <c r="AK236" s="223" t="str">
        <f t="shared" ca="1" si="350"/>
        <v>-0.572640480159137+1.38247641356399i</v>
      </c>
      <c r="AL236" s="223" t="str">
        <f t="shared" ca="1" si="351"/>
        <v>0.291929585201163-1.46762913260194i</v>
      </c>
      <c r="AM236" s="223" t="str">
        <f t="shared" ca="1" si="352"/>
        <v>-4.98627221183181E-14+1.49638168712987i</v>
      </c>
      <c r="AN236" s="223" t="str">
        <f t="shared" ca="1" si="353"/>
        <v>-0.291929585201232-1.46762913260193i</v>
      </c>
      <c r="AO236" s="223" t="str">
        <f t="shared" ca="1" si="354"/>
        <v>0.572640480159065+1.38247641356402i</v>
      </c>
      <c r="AP236" s="223" t="str">
        <f t="shared" ca="1" si="355"/>
        <v>-0.831345122605021-1.24419590125449i</v>
      </c>
      <c r="AQ236" s="223" t="str">
        <f t="shared" ca="1" si="356"/>
        <v>1.05810163821285+1.05810163821295i</v>
      </c>
      <c r="AR236" s="223" t="str">
        <f t="shared" ca="1" si="357"/>
        <v>1.05810163821285+1.05810163821295i</v>
      </c>
      <c r="AS236" s="223" t="str">
        <f t="shared" ca="1" si="358"/>
        <v>1.38247641356419+0.572640480158655i</v>
      </c>
      <c r="AT236" s="223" t="str">
        <f t="shared" ca="1" si="359"/>
        <v>-1.46762913260199-0.291929585200922i</v>
      </c>
      <c r="AU236" s="223" t="str">
        <f t="shared" ca="1" si="360"/>
        <v>1.49638168712987-4.69289718651302E-14i</v>
      </c>
      <c r="AV236" s="223" t="str">
        <f t="shared" ca="1" si="361"/>
        <v>-1.46762913260197+0.291929585201013i</v>
      </c>
      <c r="AW236" s="223" t="str">
        <f t="shared" ca="1" si="362"/>
        <v>1.38247641356415-0.572640480158742i</v>
      </c>
      <c r="AX236" s="223" t="str">
        <f t="shared" ca="1" si="363"/>
        <v>-1.24419590125487+0.831345122604465i</v>
      </c>
      <c r="AY236" s="223" t="str">
        <f t="shared" ca="1" si="364"/>
        <v>1.05810163821246-1.05810163821334i</v>
      </c>
      <c r="AZ236" s="223" t="str">
        <f t="shared" ca="1" si="365"/>
        <v>-0.831345122604695+1.24419590125471i</v>
      </c>
      <c r="BA236" s="223" t="str">
        <f t="shared" ca="1" si="366"/>
        <v>0.572640480158978-1.38247641356406i</v>
      </c>
      <c r="BB236" s="223" t="str">
        <f t="shared" ca="1" si="367"/>
        <v>-0.291929585201307+1.46762913260191i</v>
      </c>
      <c r="BC236" s="223" t="str">
        <f t="shared" ca="1" si="368"/>
        <v>3.02841451991542E-13-1.49638168712987i</v>
      </c>
      <c r="BD236" s="223" t="str">
        <f t="shared" ca="1" si="369"/>
        <v>0.291929585200671+1.46762913260204i</v>
      </c>
      <c r="BE236" s="223" t="str">
        <f t="shared" ca="1" si="370"/>
        <v>-0.572640480159774-1.38247641356373i</v>
      </c>
      <c r="BF236" s="223" t="str">
        <f t="shared" ca="1" si="371"/>
        <v>0.831345122605394+1.24419590125425i</v>
      </c>
      <c r="BG236" s="223" t="str">
        <f t="shared" ca="1" si="372"/>
        <v>-1.05810163821309-1.05810163821271i</v>
      </c>
      <c r="BH236" s="223" t="str">
        <f t="shared" ca="1" si="373"/>
        <v>1.24419590125452+0.831345122604987i</v>
      </c>
      <c r="BI236" s="223" t="str">
        <f t="shared" ca="1" si="374"/>
        <v>-1.38247641356391-0.572640480159321i</v>
      </c>
      <c r="BJ236" s="223" t="str">
        <f t="shared" ca="1" si="375"/>
        <v>1.46762913260184+0.291929585201649i</v>
      </c>
      <c r="BK236" s="223" t="str">
        <f t="shared" ca="1" si="376"/>
        <v>-1.49638168712987-6.95141601356798E-13i</v>
      </c>
      <c r="BL236" s="223" t="str">
        <f t="shared" ca="1" si="377"/>
        <v>1.46762913260181-0.291929585201789i</v>
      </c>
      <c r="BM236" s="223" t="str">
        <f t="shared" ca="1" si="378"/>
        <v>-1.38247641356386+0.572640480159451i</v>
      </c>
      <c r="BN236" s="223" t="str">
        <f t="shared" ca="1" si="379"/>
        <v>1.24419590125444-0.831345122605104i</v>
      </c>
      <c r="BO236" s="223" t="str">
        <f t="shared" ca="1" si="380"/>
        <v>-1.05810163821299+1.05810163821281i</v>
      </c>
      <c r="BP236" s="223" t="str">
        <f t="shared" ca="1" si="381"/>
        <v>0.831345122605313-1.2441959012543i</v>
      </c>
      <c r="BQ236" s="223" t="str">
        <f t="shared" ca="1" si="382"/>
        <v>-0.572640480159644+1.38247641356378i</v>
      </c>
      <c r="BR236" s="223" t="str">
        <f t="shared" ca="1" si="383"/>
        <v>0.291929585200533-1.46762913260206i</v>
      </c>
      <c r="BS236" s="223" t="str">
        <f t="shared" ca="1" si="384"/>
        <v>4.43628367586933E-13+1.49638168712987i</v>
      </c>
      <c r="BT236" s="223" t="str">
        <f t="shared" ca="1" si="385"/>
        <v>-0.291929585201403-1.46762913260189i</v>
      </c>
      <c r="BU236" s="223" t="str">
        <f t="shared" ca="1" si="386"/>
        <v>0.572640480159128+1.38247641356399i</v>
      </c>
      <c r="BV236" s="223" t="str">
        <f t="shared" ca="1" si="387"/>
        <v>-0.831345122604813-1.24419590125463i</v>
      </c>
      <c r="BW236" s="223" t="str">
        <f t="shared" ca="1" si="388"/>
        <v>1.05810163821256+1.05810163821323i</v>
      </c>
      <c r="BX236" s="223" t="str">
        <f t="shared" ca="1" si="389"/>
        <v>-1.2441959012541-0.831345122605603i</v>
      </c>
      <c r="BY236" s="223" t="str">
        <f t="shared" ca="1" si="390"/>
        <v>1.38247641356422+0.572640480158592i</v>
      </c>
      <c r="BZ236" s="223" t="str">
        <f t="shared" ca="1" si="391"/>
        <v>-1.467629132602-0.291929585200876i</v>
      </c>
      <c r="CA236" s="223" t="str">
        <f t="shared" ca="1" si="392"/>
        <v>1.49638168712987-9.38579437302605E-14i</v>
      </c>
      <c r="CB236" s="223" t="str">
        <f t="shared" ca="1" si="393"/>
        <v>-1.46762913260196+0.29192958520106i</v>
      </c>
      <c r="CC236" s="223" t="str">
        <f t="shared" ca="1" si="394"/>
        <v>1.38247641356414-0.572640480158766i</v>
      </c>
      <c r="CD236" s="223" t="str">
        <f t="shared" ca="1" si="395"/>
        <v>-1.24419590125485+0.831345122604487i</v>
      </c>
      <c r="CE236" s="223" t="str">
        <f t="shared" ca="1" si="396"/>
        <v>1.05810163821243-1.05810163821337i</v>
      </c>
      <c r="CF236" s="223" t="str">
        <f t="shared" ca="1" si="397"/>
        <v>-0.831345122604656+1.24419590125474i</v>
      </c>
      <c r="CG236" s="223" t="str">
        <f t="shared" ca="1" si="398"/>
        <v>0.572640480158954-1.38247641356407i</v>
      </c>
      <c r="CH236" s="223" t="str">
        <f t="shared" ca="1" si="399"/>
        <v>-0.29192958520126+1.46762913260192i</v>
      </c>
      <c r="CI236" s="223" t="str">
        <f t="shared" ca="1" si="400"/>
        <v>2.55912480126412E-13-1.49638168712987i</v>
      </c>
      <c r="CJ236" s="223" t="str">
        <f t="shared" ca="1" si="401"/>
        <v>0.291929585200717+1.46762913260203i</v>
      </c>
      <c r="CK236" s="223" t="str">
        <f t="shared" ca="1" si="402"/>
        <v>-0.572640480158443-1.38247641356428i</v>
      </c>
      <c r="CL236" s="223" t="str">
        <f t="shared" ca="1" si="403"/>
        <v>0.831345122605433+1.24419590125422i</v>
      </c>
      <c r="CM236" s="223" t="str">
        <f t="shared" ca="1" si="404"/>
        <v>-1.05810163821312-1.05810163821268i</v>
      </c>
      <c r="CN236" s="223" t="str">
        <f t="shared" ca="1" si="405"/>
        <v>1.24419590125452+0.831345122604983i</v>
      </c>
      <c r="CO236" s="223" t="str">
        <f t="shared" ca="1" si="406"/>
        <v>-1.38247641356392-0.572640480159317i</v>
      </c>
      <c r="CP236" s="223" t="str">
        <f t="shared" ca="1" si="407"/>
        <v>1.46762913260186+0.291929585201563i</v>
      </c>
      <c r="CQ236" s="223" t="str">
        <f t="shared" ca="1" si="408"/>
        <v>-1.49638168712987-6.05682903983085E-13i</v>
      </c>
      <c r="CR236" s="223" t="str">
        <f t="shared" ca="1" si="409"/>
        <v>1.46762913260181-0.291929585201792i</v>
      </c>
      <c r="CS236" s="223" t="str">
        <f t="shared" ca="1" si="410"/>
        <v>-1.38247641356386+0.572640480159456i</v>
      </c>
      <c r="CT236" s="223" t="str">
        <f t="shared" ca="1" si="411"/>
        <v>1.24419590125439-0.831345122605178i</v>
      </c>
      <c r="CU236" s="223" t="str">
        <f t="shared" ca="1" si="412"/>
        <v>-1.05810163821293+1.05810163821287i</v>
      </c>
      <c r="CV236" s="223" t="str">
        <f t="shared" ca="1" si="413"/>
        <v>0.831345122605239-1.24419590125435i</v>
      </c>
      <c r="CW236" s="223" t="str">
        <f t="shared" ca="1" si="414"/>
        <v>-0.572640480159601+1.3824764135638i</v>
      </c>
      <c r="CX236" s="223" t="str">
        <f t="shared" ca="1" si="415"/>
        <v>0.291929585201947-1.46762913260178i</v>
      </c>
      <c r="CY236" s="223" t="str">
        <f t="shared" ca="1" si="416"/>
        <v>5.33087064960646E-13+1.49638168712987i</v>
      </c>
      <c r="CZ236" s="223" t="str">
        <f t="shared" ca="1" si="417"/>
        <v>-0.291929585201491-1.46762913260187i</v>
      </c>
      <c r="DA236" s="223" t="str">
        <f t="shared" ca="1" si="418"/>
        <v>0.572640480159171+1.38247641356398i</v>
      </c>
      <c r="DB236" s="223" t="str">
        <f t="shared" ca="1" si="419"/>
        <v>-0.831345122604852-1.24419590125461i</v>
      </c>
      <c r="DC236" s="223" t="str">
        <f t="shared" ca="1" si="420"/>
        <v>1.0581016382126+1.0581016382132i</v>
      </c>
      <c r="DD236" s="223" t="str">
        <f t="shared" ca="1" si="421"/>
        <v>-1.24419590125413-0.831345122605565i</v>
      </c>
      <c r="DE236" s="223" t="str">
        <f t="shared" ca="1" si="422"/>
        <v>1.38247641356423+0.572640480158549i</v>
      </c>
      <c r="DF236" s="223" t="str">
        <f t="shared" ca="1" si="423"/>
        <v>-1.467629132602-0.291929585200829i</v>
      </c>
      <c r="DG236" s="223" t="str">
        <f t="shared" ca="1" si="424"/>
        <v>1.49638168712987-1.40786915595391E-13i</v>
      </c>
      <c r="DH236" s="223" t="str">
        <f t="shared" ca="1" si="425"/>
        <v>-1.46762913260195+0.291929585201106i</v>
      </c>
      <c r="DI236" s="223" t="str">
        <f t="shared" ca="1" si="426"/>
        <v>1.38247641356413-0.572640480158809i</v>
      </c>
      <c r="DJ236" s="223" t="str">
        <f t="shared" ca="1" si="427"/>
        <v>-1.24419590125483+0.831345122604526i</v>
      </c>
      <c r="DK236" s="223" t="str">
        <f t="shared" ca="1" si="428"/>
        <v>1.0581016382124-1.0581016382134i</v>
      </c>
      <c r="DL236" s="223" t="str">
        <f t="shared" ca="1" si="429"/>
        <v>-0.831345122604617+1.24419590125476i</v>
      </c>
      <c r="DM236" s="223" t="str">
        <f t="shared" ca="1" si="430"/>
        <v>0.572640480158911-1.38247641356408i</v>
      </c>
      <c r="DN236" s="223" t="str">
        <f t="shared" ca="1" si="431"/>
        <v>-0.291929585201216+1.46762913260193i</v>
      </c>
      <c r="DO236" s="223" t="str">
        <f t="shared" ca="1" si="432"/>
        <v>2.51513233769865E-13-1.49638168712987i</v>
      </c>
      <c r="DP236" s="223" t="str">
        <f t="shared" ca="1" si="433"/>
        <v>0.291929585200722+1.46762913260203i</v>
      </c>
      <c r="DQ236" s="223" t="str">
        <f t="shared" ca="1" si="434"/>
        <v>-0.572640480158447-1.38247641356428i</v>
      </c>
      <c r="DR236" s="223" t="str">
        <f t="shared" ca="1" si="435"/>
        <v>0.831345122605472+1.24419590125419i</v>
      </c>
      <c r="DS236" s="223" t="str">
        <f t="shared" ca="1" si="436"/>
        <v>-1.05810163821312-1.05810163821267i</v>
      </c>
      <c r="DT236" s="223" t="str">
        <f t="shared" ca="1" si="437"/>
        <v>1.24419590125455+0.831345122604944i</v>
      </c>
      <c r="DU236" s="223" t="str">
        <f t="shared" ca="1" si="438"/>
        <v>-1.38247641356393-0.572640480159273i</v>
      </c>
      <c r="DV236" s="223" t="str">
        <f t="shared" ca="1" si="439"/>
        <v>1.46762913260187+0.291929585201516i</v>
      </c>
      <c r="DW236" s="223" t="str">
        <f t="shared" ca="1" si="440"/>
        <v>-1.49638168712987-5.58753932117954E-13i</v>
      </c>
      <c r="DX236" s="223" t="str">
        <f t="shared" ca="1" si="441"/>
        <v>1.4676291326018-0.291929585201838i</v>
      </c>
      <c r="DY236" s="223" t="str">
        <f t="shared" ca="1" si="442"/>
        <v>-1.38247641356384+0.572640480159499i</v>
      </c>
      <c r="DZ236" s="223" t="str">
        <f t="shared" ca="1" si="443"/>
        <v>1.24419590125441-0.831345122605146i</v>
      </c>
      <c r="EA236" s="223" t="str">
        <f t="shared" ca="1" si="444"/>
        <v>-1.05810163821289+1.05810163821291i</v>
      </c>
      <c r="EB236" s="223" t="str">
        <f t="shared" ca="1" si="445"/>
        <v>0.831345122605199-1.24419590125438i</v>
      </c>
      <c r="EC236" s="223" t="str">
        <f t="shared" ca="1" si="446"/>
        <v>-0.572640480159557+1.38247641356382i</v>
      </c>
      <c r="ED236" s="223" t="str">
        <f t="shared" ca="1" si="447"/>
        <v>0.291929585201901-1.46762913260179i</v>
      </c>
      <c r="EE236" s="223" t="str">
        <f t="shared" ca="1" si="448"/>
        <v>5.80016036825776E-13+1.49638168712987i</v>
      </c>
      <c r="EF236" s="223" t="str">
        <f t="shared" ca="1" si="449"/>
        <v>-0.291929585201537-1.46762913260186i</v>
      </c>
      <c r="EG236" s="223" t="str">
        <f t="shared" ca="1" si="450"/>
        <v>0.572640480159215+1.38247641356396i</v>
      </c>
      <c r="EH236" s="223" t="str">
        <f t="shared" ca="1" si="451"/>
        <v>-0.831345122604891-1.24419590125458i</v>
      </c>
      <c r="EI236" s="223" t="str">
        <f t="shared" ca="1" si="452"/>
        <v>1.05810163821263+1.05810163821317i</v>
      </c>
      <c r="EJ236" s="223" t="str">
        <f t="shared" ca="1" si="453"/>
        <v>-1.24419590125416-0.831345122605526i</v>
      </c>
      <c r="EK236" s="223" t="str">
        <f t="shared" ca="1" si="454"/>
        <v>1.38247641356425+0.572640480158505i</v>
      </c>
      <c r="EL236" s="223" t="str">
        <f t="shared" ca="1" si="455"/>
        <v>-1.46762913260201-0.291929585200785i</v>
      </c>
      <c r="EM236" s="223" t="str">
        <f t="shared" ca="1" si="456"/>
        <v>1.49638168712987-1.87715887460521E-13i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-0.0134849449245746-0.029170396303835i</v>
      </c>
      <c r="G237" s="229" t="str">
        <f t="shared" si="326"/>
        <v>0.00592484370331325+1.15635964137927i</v>
      </c>
      <c r="H237" s="229" t="str">
        <f t="shared" si="322"/>
        <v>0.00203905239327714-0.00624608892577229i</v>
      </c>
      <c r="I237" s="229" t="str">
        <f t="shared" si="459"/>
        <v>-0.00200407010416102+0.00649629623415966i</v>
      </c>
      <c r="J237" s="255" t="str">
        <f ca="1">IMPRODUCT(1/N_FFT2,EM100)</f>
        <v>0.00620405433533488-4.7739058980666E-15i</v>
      </c>
      <c r="K237" s="254" t="str">
        <f t="shared" ca="1" si="460"/>
        <v>-0.0000124333598180042+0.0000403033748151675i</v>
      </c>
      <c r="N237" s="246">
        <f t="shared" ca="1" si="327"/>
        <v>8.496361794124125</v>
      </c>
      <c r="O237" s="223">
        <f t="shared" ca="1" si="328"/>
        <v>1.4963617941241252</v>
      </c>
      <c r="P237" s="223" t="str">
        <f t="shared" ca="1" si="329"/>
        <v>-1.46000338983518+0.327854724815961i</v>
      </c>
      <c r="Q237" s="223" t="str">
        <f t="shared" ca="1" si="330"/>
        <v>1.3526950405272-0.639777106692243i</v>
      </c>
      <c r="R237" s="223" t="str">
        <f t="shared" ca="1" si="331"/>
        <v>-1.17965147483467+0.920609046683093i</v>
      </c>
      <c r="S237" s="223" t="str">
        <f t="shared" ca="1" si="332"/>
        <v>0.949281872871411-1.15670330887057i</v>
      </c>
      <c r="T237" s="223" t="str">
        <f t="shared" ca="1" si="333"/>
        <v>-0.672781215900536+1.33658671789217i</v>
      </c>
      <c r="U237" s="223" t="str">
        <f t="shared" ca="1" si="334"/>
        <v>0.363586257936583-1.45151770638668i</v>
      </c>
      <c r="V237" s="223" t="str">
        <f t="shared" ca="1" si="335"/>
        <v>-0.0367225567425259+1.49591111792802i</v>
      </c>
      <c r="W237" s="223" t="str">
        <f t="shared" ca="1" si="336"/>
        <v>-0.291925704268302-1.46760962183471i</v>
      </c>
      <c r="X237" s="223" t="str">
        <f t="shared" ca="1" si="337"/>
        <v>0.606387619677683+1.36798855025033i</v>
      </c>
      <c r="Y237" s="223" t="str">
        <f t="shared" ca="1" si="338"/>
        <v>-0.891381680028847-1.20188906286035i</v>
      </c>
      <c r="Z237" s="223" t="str">
        <f t="shared" ca="1" si="339"/>
        <v>1.13305838808512+0.977382887155451i</v>
      </c>
      <c r="AA237" s="223" t="str">
        <f t="shared" ca="1" si="340"/>
        <v>-1.31967328539652-0.705380066861217i</v>
      </c>
      <c r="AB237" s="223" t="str">
        <f t="shared" ca="1" si="341"/>
        <v>1.44215768294754+0.399098780290974i</v>
      </c>
      <c r="AC237" s="223" t="str">
        <f t="shared" ca="1" si="342"/>
        <v>-1.4945593608102-0.073422993190015i</v>
      </c>
      <c r="AD237" s="223" t="str">
        <f t="shared" ca="1" si="343"/>
        <v>1.4743318206755-0.255820838592237i</v>
      </c>
      <c r="AE237" s="223" t="str">
        <f t="shared" ca="1" si="344"/>
        <v>-1.38245803482315+0.572632867435394i</v>
      </c>
      <c r="AF237" s="223" t="str">
        <f t="shared" ca="1" si="345"/>
        <v>1.22340267785617-0.861617378381329i</v>
      </c>
      <c r="AG237" s="223" t="str">
        <f t="shared" ca="1" si="346"/>
        <v>-1.00489516253496+1.10873095529447i</v>
      </c>
      <c r="AH237" s="223" t="str">
        <f t="shared" ca="1" si="347"/>
        <v>0.737554023245477-1.3019649310595i</v>
      </c>
      <c r="AI237" s="223" t="str">
        <f t="shared" ca="1" si="348"/>
        <v>-0.43437090046324+1.43192895764599i</v>
      </c>
      <c r="AJ237" s="223" t="str">
        <f t="shared" ca="1" si="349"/>
        <v>0.110079202372012-1.49230733701859i</v>
      </c>
      <c r="AK237" s="223" t="str">
        <f t="shared" ca="1" si="350"/>
        <v>0.219561876008757+1.48016593715633i</v>
      </c>
      <c r="AL237" s="223" t="str">
        <f t="shared" ca="1" si="351"/>
        <v>-0.538533182565885-1.39609477836923i</v>
      </c>
      <c r="AM237" s="223" t="str">
        <f t="shared" ca="1" si="352"/>
        <v>0.831334070643153+1.24417936082474i</v>
      </c>
      <c r="AN237" s="223" t="str">
        <f t="shared" ca="1" si="353"/>
        <v>-1.08373566443437-1.03180212664413i</v>
      </c>
      <c r="AO237" s="223" t="str">
        <f t="shared" ca="1" si="354"/>
        <v>1.28347232173163+0.769283704665055i</v>
      </c>
      <c r="AP237" s="223" t="str">
        <f t="shared" ca="1" si="355"/>
        <v>-1.42083769188362-0.469381371847251i</v>
      </c>
      <c r="AQ237" s="223" t="str">
        <f t="shared" ca="1" si="356"/>
        <v>1.48915640308813+0.146669103958489i</v>
      </c>
      <c r="AR237" s="223" t="str">
        <f t="shared" ca="1" si="357"/>
        <v>1.48915640308813+0.146669103958489i</v>
      </c>
      <c r="AS237" s="223" t="str">
        <f t="shared" ca="1" si="358"/>
        <v>1.40889056662407-0.504109105444522i</v>
      </c>
      <c r="AT237" s="223" t="str">
        <f t="shared" ca="1" si="359"/>
        <v>-1.26420659666929+0.80054999834627i</v>
      </c>
      <c r="AU237" s="223" t="str">
        <f t="shared" ca="1" si="360"/>
        <v>1.05808757173407-1.0580875717332i</v>
      </c>
      <c r="AV237" s="223" t="str">
        <f t="shared" ca="1" si="361"/>
        <v>-0.800549998346071+1.26420659666942i</v>
      </c>
      <c r="AW237" s="223" t="str">
        <f t="shared" ca="1" si="362"/>
        <v>0.504109105444301-1.40889056662415i</v>
      </c>
      <c r="AX237" s="223" t="str">
        <f t="shared" ca="1" si="363"/>
        <v>-0.183170657561622+1.48510845702353i</v>
      </c>
      <c r="AY237" s="223" t="str">
        <f t="shared" ca="1" si="364"/>
        <v>-0.14666910395887-1.4891564030881i</v>
      </c>
      <c r="AZ237" s="223" t="str">
        <f t="shared" ca="1" si="365"/>
        <v>0.469381371847191+1.42083769188364i</v>
      </c>
      <c r="BA237" s="223" t="str">
        <f t="shared" ca="1" si="366"/>
        <v>-0.769283704664636-1.28347232173188i</v>
      </c>
      <c r="BB237" s="223" t="str">
        <f t="shared" ca="1" si="367"/>
        <v>1.03180212664441+1.08373566443411i</v>
      </c>
      <c r="BC237" s="223" t="str">
        <f t="shared" ca="1" si="368"/>
        <v>-1.24417936082472-0.831334070643188i</v>
      </c>
      <c r="BD237" s="223" t="str">
        <f t="shared" ca="1" si="369"/>
        <v>1.39609477836905+0.538533182566361i</v>
      </c>
      <c r="BE237" s="223" t="str">
        <f t="shared" ca="1" si="370"/>
        <v>-1.48016593715641-0.219561876008231i</v>
      </c>
      <c r="BF237" s="223" t="str">
        <f t="shared" ca="1" si="371"/>
        <v>1.49230733701859-0.11007920237197i</v>
      </c>
      <c r="BG237" s="223" t="str">
        <f t="shared" ca="1" si="372"/>
        <v>-1.43192895764614+0.434370900462752i</v>
      </c>
      <c r="BH237" s="223" t="str">
        <f t="shared" ca="1" si="373"/>
        <v>1.30196493105924-0.737554023245949i</v>
      </c>
      <c r="BI237" s="223" t="str">
        <f t="shared" ca="1" si="374"/>
        <v>-1.1087309552944+1.00489516253504i</v>
      </c>
      <c r="BJ237" s="223" t="str">
        <f t="shared" ca="1" si="375"/>
        <v>0.861617378381754-1.22340267785587i</v>
      </c>
      <c r="BK237" s="223" t="str">
        <f t="shared" ca="1" si="376"/>
        <v>-0.572632867434893+1.38245803482336i</v>
      </c>
      <c r="BL237" s="223" t="str">
        <f t="shared" ca="1" si="377"/>
        <v>0.255820838592132-1.47433182067552i</v>
      </c>
      <c r="BM237" s="223" t="str">
        <f t="shared" ca="1" si="378"/>
        <v>0.073422993189644+1.49455936081022i</v>
      </c>
      <c r="BN237" s="223" t="str">
        <f t="shared" ca="1" si="379"/>
        <v>-0.399098780291498-1.4421576829474i</v>
      </c>
      <c r="BO237" s="223" t="str">
        <f t="shared" ca="1" si="380"/>
        <v>0.705380066861312+1.31967328539647i</v>
      </c>
      <c r="BP237" s="223" t="str">
        <f t="shared" ca="1" si="381"/>
        <v>-0.97738288715517-1.13305838808536i</v>
      </c>
      <c r="BQ237" s="223" t="str">
        <f t="shared" ca="1" si="382"/>
        <v>1.20188906286076+0.891381680028291i</v>
      </c>
      <c r="BR237" s="223" t="str">
        <f t="shared" ca="1" si="383"/>
        <v>-1.36798855025038-0.606387619677586i</v>
      </c>
      <c r="BS237" s="223" t="str">
        <f t="shared" ca="1" si="384"/>
        <v>1.46760962183464+0.291925704268661i</v>
      </c>
      <c r="BT237" s="223" t="str">
        <f t="shared" ca="1" si="385"/>
        <v>-1.495911117928+0.0367225567432123i</v>
      </c>
      <c r="BU237" s="223" t="str">
        <f t="shared" ca="1" si="386"/>
        <v>1.45151770638662-0.363586257936832i</v>
      </c>
      <c r="BV237" s="223" t="str">
        <f t="shared" ca="1" si="387"/>
        <v>-1.33658671789234+0.672781215900209i</v>
      </c>
      <c r="BW237" s="223" t="str">
        <f t="shared" ca="1" si="388"/>
        <v>1.15670330887013-0.949281872871943i</v>
      </c>
      <c r="BX237" s="223" t="str">
        <f t="shared" ca="1" si="389"/>
        <v>-0.920609046682891+1.17965147483483i</v>
      </c>
      <c r="BY237" s="223" t="str">
        <f t="shared" ca="1" si="390"/>
        <v>0.639777106692508-1.35269504052707i</v>
      </c>
      <c r="BZ237" s="223" t="str">
        <f t="shared" ca="1" si="391"/>
        <v>-0.327854724815246+1.46000338983534i</v>
      </c>
      <c r="CA237" s="223" t="str">
        <f t="shared" ca="1" si="392"/>
        <v>-2.55907455648791E-13-1.49636179412413i</v>
      </c>
      <c r="CB237" s="223" t="str">
        <f t="shared" ca="1" si="393"/>
        <v>0.327854724815703+1.46000338983524i</v>
      </c>
      <c r="CC237" s="223" t="str">
        <f t="shared" ca="1" si="394"/>
        <v>-0.639777106691588-1.35269504052751i</v>
      </c>
      <c r="CD237" s="223" t="str">
        <f t="shared" ca="1" si="395"/>
        <v>0.920609046683295+1.17965147483451i</v>
      </c>
      <c r="CE237" s="223" t="str">
        <f t="shared" ca="1" si="396"/>
        <v>-1.15670330887043-0.94928187287158i</v>
      </c>
      <c r="CF237" s="223" t="str">
        <f t="shared" ca="1" si="397"/>
        <v>1.33658671789188+0.672781215901119i</v>
      </c>
      <c r="CG237" s="223" t="str">
        <f t="shared" ca="1" si="398"/>
        <v>-1.45151770638674-0.363586257936335i</v>
      </c>
      <c r="CH237" s="223" t="str">
        <f t="shared" ca="1" si="399"/>
        <v>1.49591111792802+0.036722556742743i</v>
      </c>
      <c r="CI237" s="223" t="str">
        <f t="shared" ca="1" si="400"/>
        <v>-1.46760962183484+0.291925704267662i</v>
      </c>
      <c r="CJ237" s="223" t="str">
        <f t="shared" ca="1" si="401"/>
        <v>1.36798855025017-0.606387619678054i</v>
      </c>
      <c r="CK237" s="223" t="str">
        <f t="shared" ca="1" si="402"/>
        <v>-1.20188906286048+0.891381680028668i</v>
      </c>
      <c r="CL237" s="223" t="str">
        <f t="shared" ca="1" si="403"/>
        <v>0.97738288715594-1.13305838808469i</v>
      </c>
      <c r="CM237" s="223" t="str">
        <f t="shared" ca="1" si="404"/>
        <v>-0.70538006686086+1.31967328539671i</v>
      </c>
      <c r="CN237" s="223" t="str">
        <f t="shared" ca="1" si="405"/>
        <v>0.399098780291004-1.44215768294753i</v>
      </c>
      <c r="CO237" s="223" t="str">
        <f t="shared" ca="1" si="406"/>
        <v>-0.0734229931907045+1.49455936081017i</v>
      </c>
      <c r="CP237" s="223" t="str">
        <f t="shared" ca="1" si="407"/>
        <v>-0.255820838592637-1.47433182067543i</v>
      </c>
      <c r="CQ237" s="223" t="str">
        <f t="shared" ca="1" si="408"/>
        <v>0.572632867435366+1.38245803482316i</v>
      </c>
      <c r="CR237" s="223" t="str">
        <f t="shared" ca="1" si="409"/>
        <v>-0.861617378380886-1.22340267785649i</v>
      </c>
      <c r="CS237" s="223" t="str">
        <f t="shared" ca="1" si="410"/>
        <v>1.10873095529475+1.00489516253466i</v>
      </c>
      <c r="CT237" s="223" t="str">
        <f t="shared" ca="1" si="411"/>
        <v>-1.30196493105949-0.737554023245503i</v>
      </c>
      <c r="CU237" s="223" t="str">
        <f t="shared" ca="1" si="412"/>
        <v>1.43192895764583+0.434370900463768i</v>
      </c>
      <c r="CV237" s="223" t="str">
        <f t="shared" ca="1" si="413"/>
        <v>-1.49230733701863-0.11007920237146i</v>
      </c>
      <c r="CW237" s="223" t="str">
        <f t="shared" ca="1" si="414"/>
        <v>1.48016593715634-0.219561876008737i</v>
      </c>
      <c r="CX237" s="223" t="str">
        <f t="shared" ca="1" si="415"/>
        <v>-1.39609477836943+0.53853318256537i</v>
      </c>
      <c r="CY237" s="223" t="str">
        <f t="shared" ca="1" si="416"/>
        <v>1.24417936082443-0.831334070643613i</v>
      </c>
      <c r="CZ237" s="223" t="str">
        <f t="shared" ca="1" si="417"/>
        <v>-1.03180212664404+1.08373566443446i</v>
      </c>
      <c r="DA237" s="223" t="str">
        <f t="shared" ca="1" si="418"/>
        <v>0.769283704665529-1.28347232173135i</v>
      </c>
      <c r="DB237" s="223" t="str">
        <f t="shared" ca="1" si="419"/>
        <v>-0.469381371846725+1.42083769188379i</v>
      </c>
      <c r="DC237" s="223" t="str">
        <f t="shared" ca="1" si="420"/>
        <v>0.146669103958361-1.48915640308814i</v>
      </c>
      <c r="DD237" s="223" t="str">
        <f t="shared" ca="1" si="421"/>
        <v>0.18317065756059+1.48510845702366i</v>
      </c>
      <c r="DE237" s="223" t="str">
        <f t="shared" ca="1" si="422"/>
        <v>-0.504109105444763-1.40889056662398i</v>
      </c>
      <c r="DF237" s="223" t="str">
        <f t="shared" ca="1" si="423"/>
        <v>0.800549998346504+1.26420659666914i</v>
      </c>
      <c r="DG237" s="223" t="str">
        <f t="shared" ca="1" si="424"/>
        <v>-1.05808757173334-1.05808757173394i</v>
      </c>
      <c r="DH237" s="223" t="str">
        <f t="shared" ca="1" si="425"/>
        <v>1.26420659666956+0.800549998345856i</v>
      </c>
      <c r="DI237" s="223" t="str">
        <f t="shared" ca="1" si="426"/>
        <v>-1.40889056662424-0.50410910544404i</v>
      </c>
      <c r="DJ237" s="223" t="str">
        <f t="shared" ca="1" si="427"/>
        <v>1.48510845702355+0.183170657561432i</v>
      </c>
      <c r="DK237" s="223" t="str">
        <f t="shared" ca="1" si="428"/>
        <v>-1.48915640308807+0.146669103959125i</v>
      </c>
      <c r="DL237" s="223" t="str">
        <f t="shared" ca="1" si="429"/>
        <v>1.42083769188355-0.469381371847454i</v>
      </c>
      <c r="DM237" s="223" t="str">
        <f t="shared" ca="1" si="430"/>
        <v>-1.28347232173174+0.769283704664874i</v>
      </c>
      <c r="DN237" s="223" t="str">
        <f t="shared" ca="1" si="431"/>
        <v>1.08373566443499-1.03180212664349i</v>
      </c>
      <c r="DO237" s="223" t="str">
        <f t="shared" ca="1" si="432"/>
        <v>-0.831334070642975+1.24417936082486i</v>
      </c>
      <c r="DP237" s="223" t="str">
        <f t="shared" ca="1" si="433"/>
        <v>0.538533182566082-1.39609477836915i</v>
      </c>
      <c r="DQ237" s="223" t="str">
        <f t="shared" ca="1" si="434"/>
        <v>-0.219561876009492+1.48016593715622i</v>
      </c>
      <c r="DR237" s="223" t="str">
        <f t="shared" ca="1" si="435"/>
        <v>-0.110079202372226-1.49230733701857i</v>
      </c>
      <c r="DS237" s="223" t="str">
        <f t="shared" ca="1" si="436"/>
        <v>0.434370900463038+1.43192895764605i</v>
      </c>
      <c r="DT237" s="223" t="str">
        <f t="shared" ca="1" si="437"/>
        <v>-0.737554023244839-1.30196493105987i</v>
      </c>
      <c r="DU237" s="223" t="str">
        <f t="shared" ca="1" si="438"/>
        <v>1.00489516253523+1.10873095529423i</v>
      </c>
      <c r="DV237" s="223" t="str">
        <f t="shared" ca="1" si="439"/>
        <v>-1.22340267785605-0.86161737838151i</v>
      </c>
      <c r="DW237" s="223" t="str">
        <f t="shared" ca="1" si="440"/>
        <v>1.38245803482287+0.57263286743607i</v>
      </c>
      <c r="DX237" s="223" t="str">
        <f t="shared" ca="1" si="441"/>
        <v>-1.47433182067556-0.255820838591879i</v>
      </c>
      <c r="DY237" s="223" t="str">
        <f t="shared" ca="1" si="442"/>
        <v>1.4945593608102-0.0734229931899421i</v>
      </c>
      <c r="DZ237" s="223" t="str">
        <f t="shared" ca="1" si="443"/>
        <v>-1.44215768294774+0.39909878029027i</v>
      </c>
      <c r="EA237" s="223" t="str">
        <f t="shared" ca="1" si="444"/>
        <v>1.31967328539634-0.705380066861538i</v>
      </c>
      <c r="EB237" s="223" t="str">
        <f t="shared" ca="1" si="445"/>
        <v>-1.13305838808517+0.977382887155396i</v>
      </c>
      <c r="EC237" s="223" t="str">
        <f t="shared" ca="1" si="446"/>
        <v>0.891381680029316-1.20188906286i</v>
      </c>
      <c r="ED237" s="223" t="str">
        <f t="shared" ca="1" si="447"/>
        <v>-0.606387619677352+1.36798855025048i</v>
      </c>
      <c r="EE237" s="223" t="str">
        <f t="shared" ca="1" si="448"/>
        <v>0.291925704268368-1.4676096218347i</v>
      </c>
      <c r="EF237" s="223" t="str">
        <f t="shared" ca="1" si="449"/>
        <v>0.0367225567419374+1.49591111792804i</v>
      </c>
      <c r="EG237" s="223" t="str">
        <f t="shared" ca="1" si="450"/>
        <v>-0.36358625793708-1.45151770638655i</v>
      </c>
      <c r="EH237" s="223" t="str">
        <f t="shared" ca="1" si="451"/>
        <v>0.672781215900476+1.3365867178922i</v>
      </c>
      <c r="EI237" s="223" t="str">
        <f t="shared" ca="1" si="452"/>
        <v>-0.949281872870957-1.15670330887094i</v>
      </c>
      <c r="EJ237" s="223" t="str">
        <f t="shared" ca="1" si="453"/>
        <v>1.17965147483499+0.920609046682689i</v>
      </c>
      <c r="EK237" s="223" t="str">
        <f t="shared" ca="1" si="454"/>
        <v>-1.3526950405272-0.639777106692239i</v>
      </c>
      <c r="EL237" s="223" t="str">
        <f t="shared" ca="1" si="455"/>
        <v>1.46000338983506+0.327854724816491i</v>
      </c>
      <c r="EM237" s="223" t="str">
        <f t="shared" ca="1" si="456"/>
        <v>-1.49636179412413+5.11814911297583E-13i</v>
      </c>
      <c r="EN237" s="223"/>
      <c r="EO237" s="223"/>
      <c r="EP237" s="223"/>
    </row>
    <row r="238" spans="1:146" s="250" customFormat="1">
      <c r="A238" s="253">
        <f t="shared" si="323"/>
        <v>2.695312500000002E-3</v>
      </c>
      <c r="B238" s="252">
        <v>138</v>
      </c>
      <c r="C238" s="251">
        <f t="shared" si="324"/>
        <v>27600</v>
      </c>
      <c r="N238" s="246">
        <f t="shared" ca="1" si="327"/>
        <v>8.4963393680347785</v>
      </c>
      <c r="O238" s="250">
        <f t="shared" ca="1" si="328"/>
        <v>1.4963393680347792</v>
      </c>
      <c r="P238" s="250" t="str">
        <f t="shared" ca="1" si="329"/>
        <v>-1.45149595237911+0.363580808841433i</v>
      </c>
      <c r="Q238" s="250" t="str">
        <f t="shared" ca="1" si="330"/>
        <v>1.31965350735145-0.705369495275868i</v>
      </c>
      <c r="R238" s="250" t="str">
        <f t="shared" ca="1" si="331"/>
        <v>-1.10871433865828+1.0048801020939i</v>
      </c>
      <c r="S238" s="250" t="str">
        <f t="shared" ca="1" si="332"/>
        <v>0.831321611375465-1.24416071421293i</v>
      </c>
      <c r="T238" s="250" t="str">
        <f t="shared" ca="1" si="333"/>
        <v>-0.504101550322214+1.40886945147287i</v>
      </c>
      <c r="U238" s="250" t="str">
        <f t="shared" ca="1" si="334"/>
        <v>0.146666905817272-1.48913408498654i</v>
      </c>
      <c r="V238" s="250" t="str">
        <f t="shared" ca="1" si="335"/>
        <v>0.219558585418025+1.48014375379554i</v>
      </c>
      <c r="W238" s="250" t="str">
        <f t="shared" ca="1" si="336"/>
        <v>-0.572624285342607-1.38243731581819i</v>
      </c>
      <c r="X238" s="250" t="str">
        <f t="shared" ca="1" si="337"/>
        <v>0.891368320823008+1.20187105005649i</v>
      </c>
      <c r="Y238" s="250" t="str">
        <f t="shared" ca="1" si="338"/>
        <v>-1.15668597326912-0.949267645910887i</v>
      </c>
      <c r="Z238" s="250" t="str">
        <f t="shared" ca="1" si="339"/>
        <v>1.35267476758251+0.639767518303594i</v>
      </c>
      <c r="AA238" s="250" t="str">
        <f t="shared" ca="1" si="340"/>
        <v>-1.46758762665637-0.291921329155383i</v>
      </c>
      <c r="AB238" s="250" t="str">
        <f t="shared" ca="1" si="341"/>
        <v>1.49453696173406-0.0734218927939559i</v>
      </c>
      <c r="AC238" s="250" t="str">
        <f t="shared" ca="1" si="342"/>
        <v>-1.43190749721654+0.434364390513068i</v>
      </c>
      <c r="AD238" s="250" t="str">
        <f t="shared" ca="1" si="343"/>
        <v>1.28345308623318-0.769272175350982i</v>
      </c>
      <c r="AE238" s="250" t="str">
        <f t="shared" ca="1" si="344"/>
        <v>-1.05807171409382+1.05807171409375i</v>
      </c>
      <c r="AF238" s="250" t="str">
        <f t="shared" ca="1" si="345"/>
        <v>0.769272175351067-1.28345308623313i</v>
      </c>
      <c r="AG238" s="250" t="str">
        <f t="shared" ca="1" si="346"/>
        <v>-0.434364390513162+1.43190749721651i</v>
      </c>
      <c r="AH238" s="250" t="str">
        <f t="shared" ca="1" si="347"/>
        <v>0.0734218927940657-1.49453696173405i</v>
      </c>
      <c r="AI238" s="250" t="str">
        <f t="shared" ca="1" si="348"/>
        <v>0.291921329155297+1.46758762665639i</v>
      </c>
      <c r="AJ238" s="250" t="str">
        <f t="shared" ca="1" si="349"/>
        <v>-0.639767518303504-1.35267476758255i</v>
      </c>
      <c r="AK238" s="250" t="str">
        <f t="shared" ca="1" si="350"/>
        <v>0.949267645910925+1.15668597326909i</v>
      </c>
      <c r="AL238" s="250" t="str">
        <f t="shared" ca="1" si="351"/>
        <v>-1.20187105005651-0.891368320822977i</v>
      </c>
      <c r="AM238" s="250" t="str">
        <f t="shared" ca="1" si="352"/>
        <v>1.38243731581821+0.572624285342551i</v>
      </c>
      <c r="AN238" s="250" t="str">
        <f t="shared" ca="1" si="353"/>
        <v>-1.48014375379555-0.219558585417971i</v>
      </c>
      <c r="AO238" s="250" t="str">
        <f t="shared" ca="1" si="354"/>
        <v>1.48913408498654-0.146666905817321i</v>
      </c>
      <c r="AP238" s="250" t="str">
        <f t="shared" ca="1" si="355"/>
        <v>-1.40886945147285+0.504101550322254i</v>
      </c>
      <c r="AQ238" s="250" t="str">
        <f t="shared" ca="1" si="356"/>
        <v>1.2441607142129-0.831321611375515i</v>
      </c>
      <c r="AR238" s="250" t="str">
        <f t="shared" ca="1" si="357"/>
        <v>1.2441607142129-0.831321611375515i</v>
      </c>
      <c r="AS238" s="250" t="str">
        <f t="shared" ca="1" si="358"/>
        <v>0.705369495275706-1.31965350735154i</v>
      </c>
      <c r="AT238" s="250" t="str">
        <f t="shared" ca="1" si="359"/>
        <v>-0.363580808841967+1.45149595237897i</v>
      </c>
      <c r="AU238" s="250" t="str">
        <f t="shared" ca="1" si="360"/>
        <v>-2.08975975674822E-13-1.49633936803478i</v>
      </c>
      <c r="AV238" s="250" t="str">
        <f t="shared" ca="1" si="361"/>
        <v>0.363580808840909+1.45149595237924i</v>
      </c>
      <c r="AW238" s="250" t="str">
        <f t="shared" ca="1" si="362"/>
        <v>-0.705369495276057-1.31965350735135i</v>
      </c>
      <c r="AX238" s="250" t="str">
        <f t="shared" ca="1" si="363"/>
        <v>1.00488010209349+1.10871433865866i</v>
      </c>
      <c r="AY238" s="250" t="str">
        <f t="shared" ca="1" si="364"/>
        <v>-1.24416071421303-0.831321611375308i</v>
      </c>
      <c r="AZ238" s="250" t="str">
        <f t="shared" ca="1" si="365"/>
        <v>1.40886945147269+0.504101550322723i</v>
      </c>
      <c r="BA238" s="250" t="str">
        <f t="shared" ca="1" si="366"/>
        <v>-1.48913408498656-0.146666905817096i</v>
      </c>
      <c r="BB238" s="250" t="str">
        <f t="shared" ca="1" si="367"/>
        <v>1.48014375379562-0.219558585417501i</v>
      </c>
      <c r="BC238" s="250" t="str">
        <f t="shared" ca="1" si="368"/>
        <v>-1.38243731581811+0.5726242853428i</v>
      </c>
      <c r="BD238" s="250" t="str">
        <f t="shared" ca="1" si="369"/>
        <v>1.20187105005681-0.891368320822579i</v>
      </c>
      <c r="BE238" s="250" t="str">
        <f t="shared" ca="1" si="370"/>
        <v>-0.949267645910733+1.15668597326924i</v>
      </c>
      <c r="BF238" s="250" t="str">
        <f t="shared" ca="1" si="371"/>
        <v>0.639767518303953-1.35267476758233i</v>
      </c>
      <c r="BG238" s="250" t="str">
        <f t="shared" ca="1" si="372"/>
        <v>-0.291921329155054+1.46758762665644i</v>
      </c>
      <c r="BH238" s="250" t="str">
        <f t="shared" ca="1" si="373"/>
        <v>-0.0734218927935487-1.49453696173408i</v>
      </c>
      <c r="BI238" s="250" t="str">
        <f t="shared" ca="1" si="374"/>
        <v>0.434364390513379+1.43190749721645i</v>
      </c>
      <c r="BJ238" s="250" t="str">
        <f t="shared" ca="1" si="375"/>
        <v>-0.769272175350625-1.2834530862334i</v>
      </c>
      <c r="BK238" s="250" t="str">
        <f t="shared" ca="1" si="376"/>
        <v>1.05807171409401+1.05807171409356i</v>
      </c>
      <c r="BL238" s="250" t="str">
        <f t="shared" ca="1" si="377"/>
        <v>-1.28345308623294-0.7692721753514i</v>
      </c>
      <c r="BM238" s="250" t="str">
        <f t="shared" ca="1" si="378"/>
        <v>1.43190749721661+0.434364390512819i</v>
      </c>
      <c r="BN238" s="250" t="str">
        <f t="shared" ca="1" si="379"/>
        <v>-1.49453696173403-0.0734218927944516i</v>
      </c>
      <c r="BO238" s="250" t="str">
        <f t="shared" ca="1" si="380"/>
        <v>1.46758762665632-0.291921329155627i</v>
      </c>
      <c r="BP238" s="250" t="str">
        <f t="shared" ca="1" si="381"/>
        <v>-1.35267476758272+0.639767518303136i</v>
      </c>
      <c r="BQ238" s="250" t="str">
        <f t="shared" ca="1" si="382"/>
        <v>1.15668597326887-0.949267645911185i</v>
      </c>
      <c r="BR238" s="250" t="str">
        <f t="shared" ca="1" si="383"/>
        <v>-0.891368320823304+1.20187105005627i</v>
      </c>
      <c r="BS238" s="250" t="str">
        <f t="shared" ca="1" si="384"/>
        <v>0.572624285342221-1.38243731581835i</v>
      </c>
      <c r="BT238" s="250" t="str">
        <f t="shared" ca="1" si="385"/>
        <v>-0.219558585418352+1.48014375379549i</v>
      </c>
      <c r="BU238" s="250" t="str">
        <f t="shared" ca="1" si="386"/>
        <v>-0.146666905817677-1.4891340849865i</v>
      </c>
      <c r="BV238" s="250" t="str">
        <f t="shared" ca="1" si="387"/>
        <v>0.504101550321891+1.40886945147298i</v>
      </c>
      <c r="BW238" s="250" t="str">
        <f t="shared" ca="1" si="388"/>
        <v>-0.831321611375795-1.24416071421271i</v>
      </c>
      <c r="BX238" s="250" t="str">
        <f t="shared" ca="1" si="389"/>
        <v>1.10871433865805+1.00488010209416i</v>
      </c>
      <c r="BY238" s="250" t="str">
        <f t="shared" ca="1" si="390"/>
        <v>-1.31965350735163-0.705369495275542i</v>
      </c>
      <c r="BZ238" s="250" t="str">
        <f t="shared" ca="1" si="391"/>
        <v>1.45149595237902+0.363580808841786i</v>
      </c>
      <c r="CA238" s="250" t="str">
        <f t="shared" ca="1" si="392"/>
        <v>-1.49633936803478+4.17951951349643E-13i</v>
      </c>
      <c r="CB238" s="250" t="str">
        <f t="shared" ca="1" si="393"/>
        <v>1.45149595237919-0.363580808841111i</v>
      </c>
      <c r="CC238" s="250" t="str">
        <f t="shared" ca="1" si="394"/>
        <v>-1.31965350735125+0.705369495276241i</v>
      </c>
      <c r="CD238" s="250" t="str">
        <f t="shared" ca="1" si="395"/>
        <v>1.10871433865851-1.00488010209365i</v>
      </c>
      <c r="CE238" s="250" t="str">
        <f t="shared" ca="1" si="396"/>
        <v>-0.831321611375135+1.24416071421315i</v>
      </c>
      <c r="CF238" s="250" t="str">
        <f t="shared" ca="1" si="397"/>
        <v>0.504101550322546-1.40886945147275i</v>
      </c>
      <c r="CG238" s="250" t="str">
        <f t="shared" ca="1" si="398"/>
        <v>-0.146666905816888+1.48913408498658i</v>
      </c>
      <c r="CH238" s="250" t="str">
        <f t="shared" ca="1" si="399"/>
        <v>-0.219558585417665-1.4801437537956i</v>
      </c>
      <c r="CI238" s="250" t="str">
        <f t="shared" ca="1" si="400"/>
        <v>0.572624285342954+1.38243731581804i</v>
      </c>
      <c r="CJ238" s="250" t="str">
        <f t="shared" ca="1" si="401"/>
        <v>-0.891368320822746-1.20187105005669i</v>
      </c>
      <c r="CK238" s="250" t="str">
        <f t="shared" ca="1" si="402"/>
        <v>1.15668597326938+0.949267645910572i</v>
      </c>
      <c r="CL238" s="250" t="str">
        <f t="shared" ca="1" si="403"/>
        <v>-1.35267476758242-0.639767518303763i</v>
      </c>
      <c r="CM238" s="250" t="str">
        <f t="shared" ca="1" si="404"/>
        <v>1.46758762665647+0.291921329154891i</v>
      </c>
      <c r="CN238" s="250" t="str">
        <f t="shared" ca="1" si="405"/>
        <v>-1.49453696173407+0.0734218927937573i</v>
      </c>
      <c r="CO238" s="250" t="str">
        <f t="shared" ca="1" si="406"/>
        <v>1.43190749721638-0.434364390513579i</v>
      </c>
      <c r="CP238" s="250" t="str">
        <f t="shared" ca="1" si="407"/>
        <v>-1.28345308623327+0.76927217535084i</v>
      </c>
      <c r="CQ238" s="250" t="str">
        <f t="shared" ca="1" si="408"/>
        <v>1.05807171409342-1.05807171409415i</v>
      </c>
      <c r="CR238" s="250" t="str">
        <f t="shared" ca="1" si="409"/>
        <v>-0.769272175351257+1.28345308623302i</v>
      </c>
      <c r="CS238" s="250" t="str">
        <f t="shared" ca="1" si="410"/>
        <v>0.434364390512661-1.43190749721666i</v>
      </c>
      <c r="CT238" s="250" t="str">
        <f t="shared" ca="1" si="411"/>
        <v>-0.0734218927942429+1.49453696173405i</v>
      </c>
      <c r="CU238" s="250" t="str">
        <f t="shared" ca="1" si="412"/>
        <v>-0.291921329155832-1.46758762665628i</v>
      </c>
      <c r="CV238" s="250" t="str">
        <f t="shared" ca="1" si="413"/>
        <v>0.639767518303286+1.35267476758265i</v>
      </c>
      <c r="CW238" s="250" t="str">
        <f t="shared" ca="1" si="414"/>
        <v>-0.94926764591138-1.15668597326871i</v>
      </c>
      <c r="CX238" s="250" t="str">
        <f t="shared" ca="1" si="415"/>
        <v>1.2018710500564+0.891368320823137i</v>
      </c>
      <c r="CY238" s="250" t="str">
        <f t="shared" ca="1" si="416"/>
        <v>-1.38243731581841-0.572624285342067i</v>
      </c>
      <c r="CZ238" s="250" t="str">
        <f t="shared" ca="1" si="417"/>
        <v>1.48014375379552+0.219558585418146i</v>
      </c>
      <c r="DA238" s="250" t="str">
        <f t="shared" ca="1" si="418"/>
        <v>-1.48913408498648+0.146666905817885i</v>
      </c>
      <c r="DB238" s="250" t="str">
        <f t="shared" ca="1" si="419"/>
        <v>1.40886945147293-0.504101550322048i</v>
      </c>
      <c r="DC238" s="250" t="str">
        <f t="shared" ca="1" si="420"/>
        <v>-1.24416071421262+0.831321611375934i</v>
      </c>
      <c r="DD238" s="250" t="str">
        <f t="shared" ca="1" si="421"/>
        <v>1.00488010209401-1.10871433865819i</v>
      </c>
      <c r="DE238" s="250" t="str">
        <f t="shared" ca="1" si="422"/>
        <v>-0.705369495275358+1.31965350735172i</v>
      </c>
      <c r="DF238" s="250" t="str">
        <f t="shared" ca="1" si="423"/>
        <v>0.363580808841542-1.45149595237908i</v>
      </c>
      <c r="DG238" s="250" t="str">
        <f t="shared" ca="1" si="424"/>
        <v>6.26927927024465E-13+1.49633936803478i</v>
      </c>
      <c r="DH238" s="250" t="str">
        <f t="shared" ca="1" si="425"/>
        <v>-0.363580808841273-1.45149595237915i</v>
      </c>
      <c r="DI238" s="250" t="str">
        <f t="shared" ca="1" si="426"/>
        <v>0.705369495276389+1.31965350735117i</v>
      </c>
      <c r="DJ238" s="250" t="str">
        <f t="shared" ca="1" si="427"/>
        <v>-1.0048801020938-1.10871433865837i</v>
      </c>
      <c r="DK238" s="250" t="str">
        <f t="shared" ca="1" si="428"/>
        <v>1.24416071421326+0.831321611374961i</v>
      </c>
      <c r="DL238" s="250" t="str">
        <f t="shared" ca="1" si="429"/>
        <v>-1.40886945147281-0.504101550322389i</v>
      </c>
      <c r="DM238" s="250" t="str">
        <f t="shared" ca="1" si="430"/>
        <v>1.48913408498661+0.146666905816637i</v>
      </c>
      <c r="DN238" s="250" t="str">
        <f t="shared" ca="1" si="431"/>
        <v>-1.48014375379557+0.219558585417872i</v>
      </c>
      <c r="DO238" s="250" t="str">
        <f t="shared" ca="1" si="432"/>
        <v>1.38243731581796-0.572624285343147i</v>
      </c>
      <c r="DP238" s="250" t="str">
        <f t="shared" ca="1" si="433"/>
        <v>-1.20187105005656+0.891368320822914i</v>
      </c>
      <c r="DQ238" s="250" t="str">
        <f t="shared" ca="1" si="434"/>
        <v>0.94926764591041-1.15668597326951i</v>
      </c>
      <c r="DR238" s="250" t="str">
        <f t="shared" ca="1" si="435"/>
        <v>-0.639767518303613+1.3526747675825i</v>
      </c>
      <c r="DS238" s="250" t="str">
        <f t="shared" ca="1" si="436"/>
        <v>0.291921329154686-1.46758762665651i</v>
      </c>
      <c r="DT238" s="250" t="str">
        <f t="shared" ca="1" si="437"/>
        <v>0.0734218927939661+1.49453696173406i</v>
      </c>
      <c r="DU238" s="250" t="str">
        <f t="shared" ca="1" si="438"/>
        <v>-0.434364390513778-1.43190749721632i</v>
      </c>
      <c r="DV238" s="250" t="str">
        <f t="shared" ca="1" si="439"/>
        <v>0.76927217535102+1.28345308623316i</v>
      </c>
      <c r="DW238" s="250" t="str">
        <f t="shared" ca="1" si="440"/>
        <v>-1.0580717140943-1.05807171409327i</v>
      </c>
      <c r="DX238" s="250" t="str">
        <f t="shared" ca="1" si="441"/>
        <v>1.28345308623313+0.769272175351078i</v>
      </c>
      <c r="DY238" s="250" t="str">
        <f t="shared" ca="1" si="442"/>
        <v>-1.4319074972163-0.434364390513844i</v>
      </c>
      <c r="DZ238" s="250" t="str">
        <f t="shared" ca="1" si="443"/>
        <v>1.49453696173406+0.0734218927940341i</v>
      </c>
      <c r="EA238" s="250" t="str">
        <f t="shared" ca="1" si="444"/>
        <v>-1.46758762665654+0.291921329154535i</v>
      </c>
      <c r="EB238" s="250" t="str">
        <f t="shared" ca="1" si="445"/>
        <v>1.35267476758256-0.639767518303474i</v>
      </c>
      <c r="EC238" s="250" t="str">
        <f t="shared" ca="1" si="446"/>
        <v>-1.15668597326955+0.949267645910358i</v>
      </c>
      <c r="ED238" s="250" t="str">
        <f t="shared" ca="1" si="447"/>
        <v>0.891368320822969-1.20187105005652i</v>
      </c>
      <c r="EE238" s="250" t="str">
        <f t="shared" ca="1" si="448"/>
        <v>-0.572624285343288+1.3824373158179i</v>
      </c>
      <c r="EF238" s="250" t="str">
        <f t="shared" ca="1" si="449"/>
        <v>0.219558585417939-1.48014375379555i</v>
      </c>
      <c r="EG238" s="250" t="str">
        <f t="shared" ca="1" si="450"/>
        <v>0.146666905818093+1.48913408498646i</v>
      </c>
      <c r="EH238" s="250" t="str">
        <f t="shared" ca="1" si="451"/>
        <v>-0.504101550322244-1.40886945147286i</v>
      </c>
      <c r="EI238" s="250" t="str">
        <f t="shared" ca="1" si="452"/>
        <v>0.831321611374904+1.2441607142133i</v>
      </c>
      <c r="EJ238" s="250" t="str">
        <f t="shared" ca="1" si="453"/>
        <v>-1.10871433865833-1.00488010209385i</v>
      </c>
      <c r="EK238" s="250" t="str">
        <f t="shared" ca="1" si="454"/>
        <v>1.3196535073511+0.705369495276523i</v>
      </c>
      <c r="EL238" s="250" t="str">
        <f t="shared" ca="1" si="455"/>
        <v>-1.45149595237911-0.363580808841421i</v>
      </c>
      <c r="EM238" s="250" t="str">
        <f t="shared" ca="1" si="456"/>
        <v>1.49633936803478+6.95122915492833E-13i</v>
      </c>
    </row>
    <row r="239" spans="1:146">
      <c r="A239" s="249">
        <f t="shared" si="323"/>
        <v>2.714843750000002E-3</v>
      </c>
      <c r="B239" s="248">
        <v>139</v>
      </c>
      <c r="C239" s="247">
        <f t="shared" si="324"/>
        <v>27800</v>
      </c>
      <c r="N239" s="246">
        <f t="shared" ca="1" si="327"/>
        <v>8.496314336893052</v>
      </c>
      <c r="O239" s="223">
        <f t="shared" ca="1" si="328"/>
        <v>1.4963143368930527</v>
      </c>
      <c r="P239" s="223" t="str">
        <f t="shared" ca="1" si="329"/>
        <v>-1.4421119448041+0.399086122841976i</v>
      </c>
      <c r="Q239" s="223" t="str">
        <f t="shared" ca="1" si="330"/>
        <v>1.28343161630676-0.769259306772377i</v>
      </c>
      <c r="R239" s="223" t="str">
        <f t="shared" ca="1" si="331"/>
        <v>-1.03176940295912+1.08370129367325i</v>
      </c>
      <c r="S239" s="223" t="str">
        <f t="shared" ca="1" si="332"/>
        <v>0.705357695677296-1.31963143185532i</v>
      </c>
      <c r="T239" s="223" t="str">
        <f t="shared" ca="1" si="333"/>
        <v>-0.327844326877814+1.45995708571373i</v>
      </c>
      <c r="U239" s="223" t="str">
        <f t="shared" ca="1" si="334"/>
        <v>-0.0734206645741186-1.49451196074344i</v>
      </c>
      <c r="V239" s="223" t="str">
        <f t="shared" ca="1" si="335"/>
        <v>0.469366485380479+1.42079262990532i</v>
      </c>
      <c r="W239" s="223" t="str">
        <f t="shared" ca="1" si="336"/>
        <v>-0.831307704818209-1.24413990157923i</v>
      </c>
      <c r="X239" s="223" t="str">
        <f t="shared" ca="1" si="337"/>
        <v>1.13302245304991+0.977351889380923i</v>
      </c>
      <c r="Y239" s="223" t="str">
        <f t="shared" ca="1" si="338"/>
        <v>-1.35265213969845-0.639756816111324i</v>
      </c>
      <c r="Z239" s="223" t="str">
        <f t="shared" ca="1" si="339"/>
        <v>1.47428506212675+0.255812725214393i</v>
      </c>
      <c r="AA239" s="223" t="str">
        <f t="shared" ca="1" si="340"/>
        <v>-1.4891091743766+0.146664452336388i</v>
      </c>
      <c r="AB239" s="223" t="str">
        <f t="shared" ca="1" si="341"/>
        <v>1.39605050111437-0.538516102944013i</v>
      </c>
      <c r="AC239" s="223" t="str">
        <f t="shared" ca="1" si="342"/>
        <v>-1.20185094485499+0.891353409789219i</v>
      </c>
      <c r="AD239" s="223" t="str">
        <f t="shared" ca="1" si="343"/>
        <v>0.920579849495299-1.17961406209612i</v>
      </c>
      <c r="AE239" s="223" t="str">
        <f t="shared" ca="1" si="344"/>
        <v>-0.572614706339272+1.38241419005871i</v>
      </c>
      <c r="AF239" s="223" t="str">
        <f t="shared" ca="1" si="345"/>
        <v>0.183164848289377-1.48506135669299i</v>
      </c>
      <c r="AG239" s="223" t="str">
        <f t="shared" ca="1" si="346"/>
        <v>0.219554912586694+1.48011899357813i</v>
      </c>
      <c r="AH239" s="223" t="str">
        <f t="shared" ca="1" si="347"/>
        <v>-0.606368388046979-1.36794516438672i</v>
      </c>
      <c r="AI239" s="223" t="str">
        <f t="shared" ca="1" si="348"/>
        <v>0.949251766322711+1.15666662393488i</v>
      </c>
      <c r="AJ239" s="223" t="str">
        <f t="shared" ca="1" si="349"/>
        <v>-1.22336387754475-0.861590052118964i</v>
      </c>
      <c r="AK239" s="223" t="str">
        <f t="shared" ca="1" si="350"/>
        <v>1.40884588354989+0.504093117584652i</v>
      </c>
      <c r="AL239" s="223" t="str">
        <f t="shared" ca="1" si="351"/>
        <v>-1.49226000837494-0.110075711201495i</v>
      </c>
      <c r="AM239" s="223" t="str">
        <f t="shared" ca="1" si="352"/>
        <v>1.46756307648102-0.29191644582183i</v>
      </c>
      <c r="AN239" s="223" t="str">
        <f t="shared" ca="1" si="353"/>
        <v>-1.3365443279401+0.672759878591792i</v>
      </c>
      <c r="AO239" s="223" t="str">
        <f t="shared" ca="1" si="354"/>
        <v>1.10869579180569-1.00486329220648i</v>
      </c>
      <c r="AP239" s="223" t="str">
        <f t="shared" ca="1" si="355"/>
        <v>-0.800524608840698+1.26416650225836i</v>
      </c>
      <c r="AQ239" s="223" t="str">
        <f t="shared" ca="1" si="356"/>
        <v>0.434357124356291-1.43188354390733i</v>
      </c>
      <c r="AR239" s="223" t="str">
        <f t="shared" ca="1" si="357"/>
        <v>0.434357124356291-1.43188354390733i</v>
      </c>
      <c r="AS239" s="223" t="str">
        <f t="shared" ca="1" si="358"/>
        <v>-0.363574726770131-1.45147167138932i</v>
      </c>
      <c r="AT239" s="223" t="str">
        <f t="shared" ca="1" si="359"/>
        <v>0.737530631662546+1.30192363913985i</v>
      </c>
      <c r="AU239" s="223" t="str">
        <f t="shared" ca="1" si="360"/>
        <v>-1.05805401440339-1.05805401440407i</v>
      </c>
      <c r="AV239" s="223" t="str">
        <f t="shared" ca="1" si="361"/>
        <v>1.30192363914011+0.737530631662077i</v>
      </c>
      <c r="AW239" s="223" t="str">
        <f t="shared" ca="1" si="362"/>
        <v>-1.45147167138946-0.363574726769589i</v>
      </c>
      <c r="AX239" s="223" t="str">
        <f t="shared" ca="1" si="363"/>
        <v>1.49586367499019-0.0367213920833423i</v>
      </c>
      <c r="AY239" s="223" t="str">
        <f t="shared" ca="1" si="364"/>
        <v>-1.43188354390735+0.434357124356257i</v>
      </c>
      <c r="AZ239" s="223" t="str">
        <f t="shared" ca="1" si="365"/>
        <v>1.26416650225806-0.800524608841169i</v>
      </c>
      <c r="BA239" s="223" t="str">
        <f t="shared" ca="1" si="366"/>
        <v>-1.00486329220684+1.10869579180537i</v>
      </c>
      <c r="BB239" s="223" t="str">
        <f t="shared" ca="1" si="367"/>
        <v>0.672759878591712-1.33654432794014i</v>
      </c>
      <c r="BC239" s="223" t="str">
        <f t="shared" ca="1" si="368"/>
        <v>-0.291916445821282+1.46756307648113i</v>
      </c>
      <c r="BD239" s="223" t="str">
        <f t="shared" ca="1" si="369"/>
        <v>-0.110075711200992-1.49226000837498i</v>
      </c>
      <c r="BE239" s="223" t="str">
        <f t="shared" ca="1" si="370"/>
        <v>0.504093117584618+1.40884588354991i</v>
      </c>
      <c r="BF239" s="223" t="str">
        <f t="shared" ca="1" si="371"/>
        <v>-0.861590052119403-1.22336387754445i</v>
      </c>
      <c r="BG239" s="223" t="str">
        <f t="shared" ca="1" si="372"/>
        <v>1.15666662393457+0.949251766323085i</v>
      </c>
      <c r="BH239" s="223" t="str">
        <f t="shared" ca="1" si="373"/>
        <v>-1.36794516438671-0.606368388046992i</v>
      </c>
      <c r="BI239" s="223" t="str">
        <f t="shared" ca="1" si="374"/>
        <v>1.48011899357821+0.219554912586153i</v>
      </c>
      <c r="BJ239" s="223" t="str">
        <f t="shared" ca="1" si="375"/>
        <v>-1.48506135669305+0.183164848288907i</v>
      </c>
      <c r="BK239" s="223" t="str">
        <f t="shared" ca="1" si="376"/>
        <v>1.38241419005868-0.572614706339355i</v>
      </c>
      <c r="BL239" s="223" t="str">
        <f t="shared" ca="1" si="377"/>
        <v>-1.17961406209578+0.92057984949574i</v>
      </c>
      <c r="BM239" s="223" t="str">
        <f t="shared" ca="1" si="378"/>
        <v>0.891353409789625-1.20185094485469i</v>
      </c>
      <c r="BN239" s="223" t="str">
        <f t="shared" ca="1" si="379"/>
        <v>-0.538516102943908+1.39605050111441i</v>
      </c>
      <c r="BO239" s="223" t="str">
        <f t="shared" ca="1" si="380"/>
        <v>0.146664452335821-1.48910917437666i</v>
      </c>
      <c r="BP239" s="223" t="str">
        <f t="shared" ca="1" si="381"/>
        <v>0.255812725213906+1.47428506212684i</v>
      </c>
      <c r="BQ239" s="223" t="str">
        <f t="shared" ca="1" si="382"/>
        <v>-0.639756816111435-1.3526521396984i</v>
      </c>
      <c r="BR239" s="223" t="str">
        <f t="shared" ca="1" si="383"/>
        <v>0.977351889381335+1.13302245304955i</v>
      </c>
      <c r="BS239" s="223" t="str">
        <f t="shared" ca="1" si="384"/>
        <v>-1.24413990157896-0.83130770481861i</v>
      </c>
      <c r="BT239" s="223" t="str">
        <f t="shared" ca="1" si="385"/>
        <v>1.42079262990535+0.469366485380394i</v>
      </c>
      <c r="BU239" s="223" t="str">
        <f t="shared" ca="1" si="386"/>
        <v>-1.49451196074346-0.0734206645735659i</v>
      </c>
      <c r="BV239" s="223" t="str">
        <f t="shared" ca="1" si="387"/>
        <v>1.45995708571384-0.327844326877318i</v>
      </c>
      <c r="BW239" s="223" t="str">
        <f t="shared" ca="1" si="388"/>
        <v>-1.31963143185527+0.705357695677385i</v>
      </c>
      <c r="BX239" s="223" t="str">
        <f t="shared" ca="1" si="389"/>
        <v>1.08370129367286-1.03176940295953i</v>
      </c>
      <c r="BY239" s="223" t="str">
        <f t="shared" ca="1" si="390"/>
        <v>-0.769259306772766+1.28343161630652i</v>
      </c>
      <c r="BZ239" s="223" t="str">
        <f t="shared" ca="1" si="391"/>
        <v>0.399086122841908-1.44211194480412i</v>
      </c>
      <c r="CA239" s="223" t="str">
        <f t="shared" ca="1" si="392"/>
        <v>5.37462768664734E-13+1.49631433689305i</v>
      </c>
      <c r="CB239" s="223" t="str">
        <f t="shared" ca="1" si="393"/>
        <v>-0.399086122841551-1.44211194480422i</v>
      </c>
      <c r="CC239" s="223" t="str">
        <f t="shared" ca="1" si="394"/>
        <v>0.769259306772411+1.28343161630674i</v>
      </c>
      <c r="CD239" s="223" t="str">
        <f t="shared" ca="1" si="395"/>
        <v>-1.08370129367363-1.03176940295872i</v>
      </c>
      <c r="CE239" s="223" t="str">
        <f t="shared" ca="1" si="396"/>
        <v>1.31963143185509+0.705357695677712i</v>
      </c>
      <c r="CF239" s="223" t="str">
        <f t="shared" ca="1" si="397"/>
        <v>-1.45995708571375-0.327844326877722i</v>
      </c>
      <c r="CG239" s="223" t="str">
        <f t="shared" ca="1" si="398"/>
        <v>1.49451196074341-0.073420664574682i</v>
      </c>
      <c r="CH239" s="223" t="str">
        <f t="shared" ca="1" si="399"/>
        <v>-1.42079262990548+0.46936648538i</v>
      </c>
      <c r="CI239" s="223" t="str">
        <f t="shared" ca="1" si="400"/>
        <v>1.24413990157917-0.831307704818301i</v>
      </c>
      <c r="CJ239" s="223" t="str">
        <f t="shared" ca="1" si="401"/>
        <v>-0.977351889380521+1.13302245305026i</v>
      </c>
      <c r="CK239" s="223" t="str">
        <f t="shared" ca="1" si="402"/>
        <v>0.63975681611177-1.35265213969824i</v>
      </c>
      <c r="CL239" s="223" t="str">
        <f t="shared" ca="1" si="403"/>
        <v>-0.255812725214273+1.47428506212677i</v>
      </c>
      <c r="CM239" s="223" t="str">
        <f t="shared" ca="1" si="404"/>
        <v>-0.146664452336933-1.48910917437655i</v>
      </c>
      <c r="CN239" s="223" t="str">
        <f t="shared" ca="1" si="405"/>
        <v>0.538516102943524+1.39605050111456i</v>
      </c>
      <c r="CO239" s="223" t="str">
        <f t="shared" ca="1" si="406"/>
        <v>-0.891353409789292-1.20185094485493i</v>
      </c>
      <c r="CP239" s="223" t="str">
        <f t="shared" ca="1" si="407"/>
        <v>1.17961406209646+0.920579849494858i</v>
      </c>
      <c r="CQ239" s="223" t="str">
        <f t="shared" ca="1" si="408"/>
        <v>-1.38241419005852-0.572614706339737i</v>
      </c>
      <c r="CR239" s="223" t="str">
        <f t="shared" ca="1" si="409"/>
        <v>1.485061356693+0.183164848289275i</v>
      </c>
      <c r="CS239" s="223" t="str">
        <f t="shared" ca="1" si="410"/>
        <v>-1.48011899357805+0.219554912587257i</v>
      </c>
      <c r="CT239" s="223" t="str">
        <f t="shared" ca="1" si="411"/>
        <v>1.36794516438686-0.606368388046654i</v>
      </c>
      <c r="CU239" s="223" t="str">
        <f t="shared" ca="1" si="412"/>
        <v>-1.15666662393481+0.949251766322798i</v>
      </c>
      <c r="CV239" s="223" t="str">
        <f t="shared" ca="1" si="413"/>
        <v>0.86159005211849-1.22336387754509i</v>
      </c>
      <c r="CW239" s="223" t="str">
        <f t="shared" ca="1" si="414"/>
        <v>-0.504093117584968+1.40884588354978i</v>
      </c>
      <c r="CX239" s="223" t="str">
        <f t="shared" ca="1" si="415"/>
        <v>0.110075711201362-1.49226000837495i</v>
      </c>
      <c r="CY239" s="223" t="str">
        <f t="shared" ca="1" si="416"/>
        <v>0.291916445822337+1.46756307648092i</v>
      </c>
      <c r="CZ239" s="223" t="str">
        <f t="shared" ca="1" si="417"/>
        <v>-0.672759878591381-1.33654432794031i</v>
      </c>
      <c r="DA239" s="223" t="str">
        <f t="shared" ca="1" si="418"/>
        <v>1.00486329220659+1.10869579180559i</v>
      </c>
      <c r="DB239" s="223" t="str">
        <f t="shared" ca="1" si="419"/>
        <v>-1.26416650225864-0.800524608840261i</v>
      </c>
      <c r="DC239" s="223" t="str">
        <f t="shared" ca="1" si="420"/>
        <v>1.43188354390724+0.434357124356592i</v>
      </c>
      <c r="DD239" s="223" t="str">
        <f t="shared" ca="1" si="421"/>
        <v>-1.49586367499018-0.0367213920837557i</v>
      </c>
      <c r="DE239" s="223" t="str">
        <f t="shared" ca="1" si="422"/>
        <v>1.45147167138919-0.363574726770652i</v>
      </c>
      <c r="DF239" s="223" t="str">
        <f t="shared" ca="1" si="423"/>
        <v>-1.30192363914033+0.737530631661699i</v>
      </c>
      <c r="DG239" s="223" t="str">
        <f t="shared" ca="1" si="424"/>
        <v>1.05805401440369-1.05805401440377i</v>
      </c>
      <c r="DH239" s="223" t="str">
        <f t="shared" ca="1" si="425"/>
        <v>-0.737530631661591+1.30192363914039i</v>
      </c>
      <c r="DI239" s="223" t="str">
        <f t="shared" ca="1" si="426"/>
        <v>0.363574726770532-1.45147167138922i</v>
      </c>
      <c r="DJ239" s="223" t="str">
        <f t="shared" ca="1" si="427"/>
        <v>0.0367213920838796+1.49586367499018i</v>
      </c>
      <c r="DK239" s="223" t="str">
        <f t="shared" ca="1" si="428"/>
        <v>-0.434357124356791-1.43188354390718i</v>
      </c>
      <c r="DL239" s="223" t="str">
        <f t="shared" ca="1" si="429"/>
        <v>0.800524608840365+1.26416650225857i</v>
      </c>
      <c r="DM239" s="223" t="str">
        <f t="shared" ca="1" si="430"/>
        <v>-1.10869579180573-1.00486329220644i</v>
      </c>
      <c r="DN239" s="223" t="str">
        <f t="shared" ca="1" si="431"/>
        <v>1.3365443279404+0.672759878591194i</v>
      </c>
      <c r="DO239" s="223" t="str">
        <f t="shared" ca="1" si="432"/>
        <v>-1.46756307648095-0.291916445822216i</v>
      </c>
      <c r="DP239" s="223" t="str">
        <f t="shared" ca="1" si="433"/>
        <v>1.49226000837494-0.110075711201571i</v>
      </c>
      <c r="DQ239" s="223" t="str">
        <f t="shared" ca="1" si="434"/>
        <v>-1.40884588354971+0.504093117585164i</v>
      </c>
      <c r="DR239" s="223" t="str">
        <f t="shared" ca="1" si="435"/>
        <v>1.22336387754497-0.86159005211866i</v>
      </c>
      <c r="DS239" s="223" t="str">
        <f t="shared" ca="1" si="436"/>
        <v>-0.949251766322636+1.15666662393494i</v>
      </c>
      <c r="DT239" s="223" t="str">
        <f t="shared" ca="1" si="437"/>
        <v>0.60636838804654-1.36794516438691i</v>
      </c>
      <c r="DU239" s="223" t="str">
        <f t="shared" ca="1" si="438"/>
        <v>-0.219554912587051+1.48011899357808i</v>
      </c>
      <c r="DV239" s="223" t="str">
        <f t="shared" ca="1" si="439"/>
        <v>-0.183164848289398-1.48506135669299i</v>
      </c>
      <c r="DW239" s="223" t="str">
        <f t="shared" ca="1" si="440"/>
        <v>0.572614706339852+1.38241419005847i</v>
      </c>
      <c r="DX239" s="223" t="str">
        <f t="shared" ca="1" si="441"/>
        <v>-0.920579849495023-1.17961406209633i</v>
      </c>
      <c r="DY239" s="223" t="str">
        <f t="shared" ca="1" si="442"/>
        <v>1.20185094485501+0.891353409789194i</v>
      </c>
      <c r="DZ239" s="223" t="str">
        <f t="shared" ca="1" si="443"/>
        <v>-1.39605050111461-0.538516102943407i</v>
      </c>
      <c r="EA239" s="223" t="str">
        <f t="shared" ca="1" si="444"/>
        <v>1.48910917437656+0.14666445233681i</v>
      </c>
      <c r="EB239" s="223" t="str">
        <f t="shared" ca="1" si="445"/>
        <v>-1.47428506212675+0.255812725214436i</v>
      </c>
      <c r="EC239" s="223" t="str">
        <f t="shared" ca="1" si="446"/>
        <v>1.35265213969817-0.639756816111921i</v>
      </c>
      <c r="ED239" s="223" t="str">
        <f t="shared" ca="1" si="447"/>
        <v>-1.13302245305018+0.977351889380615i</v>
      </c>
      <c r="EE239" s="223" t="str">
        <f t="shared" ca="1" si="448"/>
        <v>0.831307704818162-1.24413990157926i</v>
      </c>
      <c r="EF239" s="223" t="str">
        <f t="shared" ca="1" si="449"/>
        <v>-0.469366485379843+1.42079262990553i</v>
      </c>
      <c r="EG239" s="223" t="str">
        <f t="shared" ca="1" si="450"/>
        <v>0.0734206645745158-1.49451196074342i</v>
      </c>
      <c r="EH239" s="223" t="str">
        <f t="shared" ca="1" si="451"/>
        <v>0.327844326877883+1.45995708571372i</v>
      </c>
      <c r="EI239" s="223" t="str">
        <f t="shared" ca="1" si="452"/>
        <v>-0.705357695677897-1.319631431855i</v>
      </c>
      <c r="EJ239" s="223" t="str">
        <f t="shared" ca="1" si="453"/>
        <v>1.03176940295884+1.08370129367352i</v>
      </c>
      <c r="EK239" s="223" t="str">
        <f t="shared" ca="1" si="454"/>
        <v>-1.28343161630682-0.769259306772269i</v>
      </c>
      <c r="EL239" s="223" t="str">
        <f t="shared" ca="1" si="455"/>
        <v>1.44211194480427+0.399086122841349i</v>
      </c>
      <c r="EM239" s="223" t="str">
        <f t="shared" ca="1" si="456"/>
        <v>-1.49631433689305-3.7102004686108E-13i</v>
      </c>
      <c r="EN239" s="223"/>
      <c r="EO239" s="223"/>
      <c r="EP239" s="223"/>
    </row>
    <row r="240" spans="1:146">
      <c r="A240" s="249">
        <f t="shared" si="323"/>
        <v>2.734375000000002E-3</v>
      </c>
      <c r="B240" s="248">
        <v>140</v>
      </c>
      <c r="C240" s="247">
        <f t="shared" si="324"/>
        <v>28000</v>
      </c>
      <c r="N240" s="246">
        <f t="shared" ca="1" si="327"/>
        <v>8.4962866191644135</v>
      </c>
      <c r="O240" s="223">
        <f t="shared" ca="1" si="328"/>
        <v>1.4962866191644142</v>
      </c>
      <c r="P240" s="223" t="str">
        <f t="shared" ca="1" si="329"/>
        <v>-1.43185701969481+0.434349078324318i</v>
      </c>
      <c r="Q240" s="223" t="str">
        <f t="shared" ca="1" si="330"/>
        <v>1.24411685513012-0.831292305673283i</v>
      </c>
      <c r="R240" s="223" t="str">
        <f t="shared" ca="1" si="331"/>
        <v>-0.94923418238184+1.15664519784087i</v>
      </c>
      <c r="S240" s="223" t="str">
        <f t="shared" ca="1" si="332"/>
        <v>0.572604099223857-1.38238858221649i</v>
      </c>
      <c r="T240" s="223" t="str">
        <f t="shared" ca="1" si="333"/>
        <v>-0.146661735523854+1.48908159011641i</v>
      </c>
      <c r="U240" s="223" t="str">
        <f t="shared" ca="1" si="334"/>
        <v>-0.291911038361184-1.46753589134078i</v>
      </c>
      <c r="V240" s="223" t="str">
        <f t="shared" ca="1" si="335"/>
        <v>0.70534462963057+1.31960698700097i</v>
      </c>
      <c r="W240" s="223" t="str">
        <f t="shared" ca="1" si="336"/>
        <v>-1.05803441500986-1.05803441500984i</v>
      </c>
      <c r="X240" s="223" t="str">
        <f t="shared" ca="1" si="337"/>
        <v>1.31960698700099+0.705344629630546i</v>
      </c>
      <c r="Y240" s="223" t="str">
        <f t="shared" ca="1" si="338"/>
        <v>-1.46753589134078-0.291911038361154i</v>
      </c>
      <c r="Z240" s="223" t="str">
        <f t="shared" ca="1" si="339"/>
        <v>1.4890815901164-0.146661735523885i</v>
      </c>
      <c r="AA240" s="223" t="str">
        <f t="shared" ca="1" si="340"/>
        <v>-1.38238858221653+0.572604099223746i</v>
      </c>
      <c r="AB240" s="223" t="str">
        <f t="shared" ca="1" si="341"/>
        <v>1.15664519784085-0.949234182381863i</v>
      </c>
      <c r="AC240" s="223" t="str">
        <f t="shared" ca="1" si="342"/>
        <v>-0.831292305673298+1.24411685513011i</v>
      </c>
      <c r="AD240" s="223" t="str">
        <f t="shared" ca="1" si="343"/>
        <v>0.434349078324378-1.43185701969479i</v>
      </c>
      <c r="AE240" s="223" t="str">
        <f t="shared" ca="1" si="344"/>
        <v>2.60292754969667E-14+1.49628661916441i</v>
      </c>
      <c r="AF240" s="223" t="str">
        <f t="shared" ca="1" si="345"/>
        <v>-0.434349078324285-1.43185701969481i</v>
      </c>
      <c r="AG240" s="223" t="str">
        <f t="shared" ca="1" si="346"/>
        <v>0.83129230567334+1.24411685513009i</v>
      </c>
      <c r="AH240" s="223" t="str">
        <f t="shared" ca="1" si="347"/>
        <v>-1.15664519784089-0.949234182381815i</v>
      </c>
      <c r="AI240" s="223" t="str">
        <f t="shared" ca="1" si="348"/>
        <v>1.3823885822165+0.572604099223826i</v>
      </c>
      <c r="AJ240" s="223" t="str">
        <f t="shared" ca="1" si="349"/>
        <v>-1.48908159011641-0.146661735523822i</v>
      </c>
      <c r="AK240" s="223" t="str">
        <f t="shared" ca="1" si="350"/>
        <v>1.46753589134077-0.291911038361215i</v>
      </c>
      <c r="AL240" s="223" t="str">
        <f t="shared" ca="1" si="351"/>
        <v>-1.31960698700103+0.705344629630465i</v>
      </c>
      <c r="AM240" s="223" t="str">
        <f t="shared" ca="1" si="352"/>
        <v>1.05803441500982-1.05803441500988i</v>
      </c>
      <c r="AN240" s="223" t="str">
        <f t="shared" ca="1" si="353"/>
        <v>-0.705344629630519+1.319606987001i</v>
      </c>
      <c r="AO240" s="223" t="str">
        <f t="shared" ca="1" si="354"/>
        <v>0.291911038361273-1.46753589134076i</v>
      </c>
      <c r="AP240" s="223" t="str">
        <f t="shared" ca="1" si="355"/>
        <v>0.146661735523911+1.4890815901164i</v>
      </c>
      <c r="AQ240" s="223" t="str">
        <f t="shared" ca="1" si="356"/>
        <v>-0.57260409922377-1.38238858221652i</v>
      </c>
      <c r="AR240" s="223" t="str">
        <f t="shared" ca="1" si="357"/>
        <v>-0.57260409922377-1.38238858221652i</v>
      </c>
      <c r="AS240" s="223" t="str">
        <f t="shared" ca="1" si="358"/>
        <v>-1.24411685513005-0.8312923056734i</v>
      </c>
      <c r="AT240" s="223" t="str">
        <f t="shared" ca="1" si="359"/>
        <v>1.43185701969484+0.43434907832421i</v>
      </c>
      <c r="AU240" s="223" t="str">
        <f t="shared" ca="1" si="360"/>
        <v>-1.49628661916441+3.49747715595381E-13i</v>
      </c>
      <c r="AV240" s="223" t="str">
        <f t="shared" ca="1" si="361"/>
        <v>1.43185701969463-0.434349078324879i</v>
      </c>
      <c r="AW240" s="223" t="str">
        <f t="shared" ca="1" si="362"/>
        <v>-1.24411685513048+0.831292305672743i</v>
      </c>
      <c r="AX240" s="223" t="str">
        <f t="shared" ca="1" si="363"/>
        <v>0.949234182382147-1.15664519784062i</v>
      </c>
      <c r="AY240" s="223" t="str">
        <f t="shared" ca="1" si="364"/>
        <v>-0.572604099223948+1.38238858221645i</v>
      </c>
      <c r="AZ240" s="223" t="str">
        <f t="shared" ca="1" si="365"/>
        <v>0.146661735523807-1.48908159011641i</v>
      </c>
      <c r="BA240" s="223" t="str">
        <f t="shared" ca="1" si="366"/>
        <v>0.291911038361543+1.46753589134071i</v>
      </c>
      <c r="BB240" s="223" t="str">
        <f t="shared" ca="1" si="367"/>
        <v>-0.705344629631023-1.31960698700073i</v>
      </c>
      <c r="BC240" s="223" t="str">
        <f t="shared" ca="1" si="368"/>
        <v>1.05803441500938+1.05803441501032i</v>
      </c>
      <c r="BD240" s="223" t="str">
        <f t="shared" ca="1" si="369"/>
        <v>-1.31960698700081-0.705344629630879i</v>
      </c>
      <c r="BE240" s="223" t="str">
        <f t="shared" ca="1" si="370"/>
        <v>1.46753589134074+0.291911038361384i</v>
      </c>
      <c r="BF240" s="223" t="str">
        <f t="shared" ca="1" si="371"/>
        <v>-1.4890815901164+0.146661735523947i</v>
      </c>
      <c r="BG240" s="223" t="str">
        <f t="shared" ca="1" si="372"/>
        <v>1.3823885822164-0.572604099224079i</v>
      </c>
      <c r="BH240" s="223" t="str">
        <f t="shared" ca="1" si="373"/>
        <v>-1.15664519784053+0.949234182382256i</v>
      </c>
      <c r="BI240" s="223" t="str">
        <f t="shared" ca="1" si="374"/>
        <v>0.831292305673864-1.24411685512974i</v>
      </c>
      <c r="BJ240" s="223" t="str">
        <f t="shared" ca="1" si="375"/>
        <v>-0.434349078324744+1.43185701969467i</v>
      </c>
      <c r="BK240" s="223" t="str">
        <f t="shared" ca="1" si="376"/>
        <v>2.08969582231925E-13-1.49628661916441i</v>
      </c>
      <c r="BL240" s="223" t="str">
        <f t="shared" ca="1" si="377"/>
        <v>0.434349078324345+1.4318570196948i</v>
      </c>
      <c r="BM240" s="223" t="str">
        <f t="shared" ca="1" si="378"/>
        <v>-0.831292305673517-1.24411685512997i</v>
      </c>
      <c r="BN240" s="223" t="str">
        <f t="shared" ca="1" si="379"/>
        <v>1.15664519784121+0.949234182381429i</v>
      </c>
      <c r="BO240" s="223" t="str">
        <f t="shared" ca="1" si="380"/>
        <v>-1.38238858221623-0.572604099224465i</v>
      </c>
      <c r="BP240" s="223" t="str">
        <f t="shared" ca="1" si="381"/>
        <v>1.48908159011636+0.146661735524363i</v>
      </c>
      <c r="BQ240" s="223" t="str">
        <f t="shared" ca="1" si="382"/>
        <v>-1.46753589134082+0.291911038360974i</v>
      </c>
      <c r="BR240" s="223" t="str">
        <f t="shared" ca="1" si="383"/>
        <v>1.319606987001-0.705344629630511i</v>
      </c>
      <c r="BS240" s="223" t="str">
        <f t="shared" ca="1" si="384"/>
        <v>-1.05803441500968+1.05803441501002i</v>
      </c>
      <c r="BT240" s="223" t="str">
        <f t="shared" ca="1" si="385"/>
        <v>0.705344629630079-1.31960698700124i</v>
      </c>
      <c r="BU240" s="223" t="str">
        <f t="shared" ca="1" si="386"/>
        <v>-0.291911038360492+1.46753589134091i</v>
      </c>
      <c r="BV240" s="223" t="str">
        <f t="shared" ca="1" si="387"/>
        <v>-0.14666173552337-1.48908159011645i</v>
      </c>
      <c r="BW240" s="223" t="str">
        <f t="shared" ca="1" si="388"/>
        <v>0.572604099223543+1.38238858221662i</v>
      </c>
      <c r="BX240" s="223" t="str">
        <f t="shared" ca="1" si="389"/>
        <v>-0.949234182381807-1.1566451978409i</v>
      </c>
      <c r="BY240" s="223" t="str">
        <f t="shared" ca="1" si="390"/>
        <v>1.24411685513024+0.831292305673108i</v>
      </c>
      <c r="BZ240" s="223" t="str">
        <f t="shared" ca="1" si="391"/>
        <v>-1.43185701969494-0.434349078323875i</v>
      </c>
      <c r="CA240" s="223" t="str">
        <f t="shared" ca="1" si="392"/>
        <v>1.49628661916441-6.99495431190763E-13i</v>
      </c>
      <c r="CB240" s="223" t="str">
        <f t="shared" ca="1" si="393"/>
        <v>-1.43185701969496+0.43434907832379i</v>
      </c>
      <c r="CC240" s="223" t="str">
        <f t="shared" ca="1" si="394"/>
        <v>1.24411685513029-0.831292305673035i</v>
      </c>
      <c r="CD240" s="223" t="str">
        <f t="shared" ca="1" si="395"/>
        <v>-0.949234182381878+1.15664519784084i</v>
      </c>
      <c r="CE240" s="223" t="str">
        <f t="shared" ca="1" si="396"/>
        <v>0.572604099223625-1.38238858221658i</v>
      </c>
      <c r="CF240" s="223" t="str">
        <f t="shared" ca="1" si="397"/>
        <v>-0.146661735523459+1.48908159011645i</v>
      </c>
      <c r="CG240" s="223" t="str">
        <f t="shared" ca="1" si="398"/>
        <v>-0.291911038361864-1.46753589134064i</v>
      </c>
      <c r="CH240" s="223" t="str">
        <f t="shared" ca="1" si="399"/>
        <v>0.705344629629999+1.31960698700128i</v>
      </c>
      <c r="CI240" s="223" t="str">
        <f t="shared" ca="1" si="400"/>
        <v>-1.05803441500961-1.05803441501009i</v>
      </c>
      <c r="CJ240" s="223" t="str">
        <f t="shared" ca="1" si="401"/>
        <v>1.31960698700096+0.70534462963059i</v>
      </c>
      <c r="CK240" s="223" t="str">
        <f t="shared" ca="1" si="402"/>
        <v>-1.4675358913408-0.291911038361061i</v>
      </c>
      <c r="CL240" s="223" t="str">
        <f t="shared" ca="1" si="403"/>
        <v>1.48908159011636-0.146661735524274i</v>
      </c>
      <c r="CM240" s="223" t="str">
        <f t="shared" ca="1" si="404"/>
        <v>-1.38238858221625+0.572604099224421i</v>
      </c>
      <c r="CN240" s="223" t="str">
        <f t="shared" ca="1" si="405"/>
        <v>1.15664519784124-0.949234182381393i</v>
      </c>
      <c r="CO240" s="223" t="str">
        <f t="shared" ca="1" si="406"/>
        <v>-0.831292305673591+1.24411685512992i</v>
      </c>
      <c r="CP240" s="223" t="str">
        <f t="shared" ca="1" si="407"/>
        <v>0.43434907832439-1.43185701969478i</v>
      </c>
      <c r="CQ240" s="223" t="str">
        <f t="shared" ca="1" si="408"/>
        <v>1.1951462160621E-13+1.49628661916441i</v>
      </c>
      <c r="CR240" s="223" t="str">
        <f t="shared" ca="1" si="409"/>
        <v>-0.4343490783247-1.43185701969469i</v>
      </c>
      <c r="CS240" s="223" t="str">
        <f t="shared" ca="1" si="410"/>
        <v>0.831292305673789+1.24411685512979i</v>
      </c>
      <c r="CT240" s="223" t="str">
        <f t="shared" ca="1" si="411"/>
        <v>-1.15664519784047-0.949234182382325i</v>
      </c>
      <c r="CU240" s="223" t="str">
        <f t="shared" ca="1" si="412"/>
        <v>1.38238858221638+0.572604099224122i</v>
      </c>
      <c r="CV240" s="223" t="str">
        <f t="shared" ca="1" si="413"/>
        <v>-1.48908159011639-0.146661735524036i</v>
      </c>
      <c r="CW240" s="223" t="str">
        <f t="shared" ca="1" si="414"/>
        <v>1.46753589134075-0.291911038361338i</v>
      </c>
      <c r="CX240" s="223" t="str">
        <f t="shared" ca="1" si="415"/>
        <v>-1.31960698700085+0.705344629630801i</v>
      </c>
      <c r="CY240" s="223" t="str">
        <f t="shared" ca="1" si="416"/>
        <v>1.05803441500941-1.05803441501029i</v>
      </c>
      <c r="CZ240" s="223" t="str">
        <f t="shared" ca="1" si="417"/>
        <v>-0.705344629631065+1.31960698700071i</v>
      </c>
      <c r="DA240" s="223" t="str">
        <f t="shared" ca="1" si="418"/>
        <v>0.29191103836163-1.46753589134069i</v>
      </c>
      <c r="DB240" s="223" t="str">
        <f t="shared" ca="1" si="419"/>
        <v>0.146661735523739+1.48908159011642i</v>
      </c>
      <c r="DC240" s="223" t="str">
        <f t="shared" ca="1" si="420"/>
        <v>-0.572604099223847-1.38238858221649i</v>
      </c>
      <c r="DD240" s="223" t="str">
        <f t="shared" ca="1" si="421"/>
        <v>0.949234182382095+1.15664519784066i</v>
      </c>
      <c r="DE240" s="223" t="str">
        <f t="shared" ca="1" si="422"/>
        <v>-1.24411685513042-0.831292305672836i</v>
      </c>
      <c r="DF240" s="223" t="str">
        <f t="shared" ca="1" si="423"/>
        <v>1.4318570196946+0.434349078324985i</v>
      </c>
      <c r="DG240" s="223" t="str">
        <f t="shared" ca="1" si="424"/>
        <v>-1.49628661916441-4.1793916446385E-13i</v>
      </c>
      <c r="DH240" s="223" t="str">
        <f t="shared" ca="1" si="425"/>
        <v>1.43185701969487-0.434349078324104i</v>
      </c>
      <c r="DI240" s="223" t="str">
        <f t="shared" ca="1" si="426"/>
        <v>-1.24411685513008+0.831292305673343i</v>
      </c>
      <c r="DJ240" s="223" t="str">
        <f t="shared" ca="1" si="427"/>
        <v>0.949234182381623-1.15664519784105i</v>
      </c>
      <c r="DK240" s="223" t="str">
        <f t="shared" ca="1" si="428"/>
        <v>-0.572604099223283+1.38238858221672i</v>
      </c>
      <c r="DL240" s="223" t="str">
        <f t="shared" ca="1" si="429"/>
        <v>0.146661735524571-1.48908159011634i</v>
      </c>
      <c r="DM240" s="223" t="str">
        <f t="shared" ca="1" si="430"/>
        <v>0.291911038360727+1.46753589134087i</v>
      </c>
      <c r="DN240" s="223" t="str">
        <f t="shared" ca="1" si="431"/>
        <v>-0.705344629630327-1.3196069870011i</v>
      </c>
      <c r="DO240" s="223" t="str">
        <f t="shared" ca="1" si="432"/>
        <v>1.05803441500985+1.05803441500985i</v>
      </c>
      <c r="DP240" s="223" t="str">
        <f t="shared" ca="1" si="433"/>
        <v>-1.31960698700114-0.705344629630263i</v>
      </c>
      <c r="DQ240" s="223" t="str">
        <f t="shared" ca="1" si="434"/>
        <v>1.46753589134087+0.291911038360739i</v>
      </c>
      <c r="DR240" s="223" t="str">
        <f t="shared" ca="1" si="435"/>
        <v>-1.48908159011648+0.14666173552312i</v>
      </c>
      <c r="DS240" s="223" t="str">
        <f t="shared" ca="1" si="436"/>
        <v>1.3823885822167-0.57260409922335i</v>
      </c>
      <c r="DT240" s="223" t="str">
        <f t="shared" ca="1" si="437"/>
        <v>-1.15664519784106+0.949234182381614i</v>
      </c>
      <c r="DU240" s="223" t="str">
        <f t="shared" ca="1" si="438"/>
        <v>0.831292305673283-1.24411685513012i</v>
      </c>
      <c r="DV240" s="223" t="str">
        <f t="shared" ca="1" si="439"/>
        <v>-0.434349078324116+1.43185701969487i</v>
      </c>
      <c r="DW240" s="223" t="str">
        <f t="shared" ca="1" si="440"/>
        <v>-4.90525848958838E-13-1.49628661916441i</v>
      </c>
      <c r="DX240" s="223" t="str">
        <f t="shared" ca="1" si="441"/>
        <v>0.434349078323589+1.43185701969502i</v>
      </c>
      <c r="DY240" s="223" t="str">
        <f t="shared" ca="1" si="442"/>
        <v>-0.831292305672825-1.24411685513043i</v>
      </c>
      <c r="DZ240" s="223" t="str">
        <f t="shared" ca="1" si="443"/>
        <v>1.15664519784071+0.949234182382039i</v>
      </c>
      <c r="EA240" s="223" t="str">
        <f t="shared" ca="1" si="444"/>
        <v>-1.38238858221652-0.572604099223779i</v>
      </c>
      <c r="EB240" s="223" t="str">
        <f t="shared" ca="1" si="445"/>
        <v>1.48908159011642+0.146661735523667i</v>
      </c>
      <c r="EC240" s="223" t="str">
        <f t="shared" ca="1" si="446"/>
        <v>-1.46753589134067+0.291911038361701i</v>
      </c>
      <c r="ED240" s="223" t="str">
        <f t="shared" ca="1" si="447"/>
        <v>1.3196069870014-0.705344629629778i</v>
      </c>
      <c r="EE240" s="223" t="str">
        <f t="shared" ca="1" si="448"/>
        <v>-1.05803441501023+1.05803441500947i</v>
      </c>
      <c r="EF240" s="223" t="str">
        <f t="shared" ca="1" si="449"/>
        <v>0.705344629630737-1.31960698700088i</v>
      </c>
      <c r="EG240" s="223" t="str">
        <f t="shared" ca="1" si="450"/>
        <v>-0.291911038361266+1.46753589134076i</v>
      </c>
      <c r="EH240" s="223" t="str">
        <f t="shared" ca="1" si="451"/>
        <v>-0.146661735524108-1.48908159011638i</v>
      </c>
      <c r="EI240" s="223" t="str">
        <f t="shared" ca="1" si="452"/>
        <v>0.572604099224189+1.38238858221635i</v>
      </c>
      <c r="EJ240" s="223" t="str">
        <f t="shared" ca="1" si="453"/>
        <v>-0.949234182382382-1.15664519784043i</v>
      </c>
      <c r="EK240" s="223" t="str">
        <f t="shared" ca="1" si="454"/>
        <v>1.24411685512983+0.831292305673729i</v>
      </c>
      <c r="EL240" s="223" t="str">
        <f t="shared" ca="1" si="455"/>
        <v>-1.43185701969471-0.434349078324631i</v>
      </c>
      <c r="EM240" s="223" t="str">
        <f t="shared" ca="1" si="456"/>
        <v>1.49628661916441+4.69279371112225E-14i</v>
      </c>
      <c r="EN240" s="223"/>
      <c r="EO240" s="223"/>
      <c r="EP240" s="223"/>
    </row>
    <row r="241" spans="1:146">
      <c r="A241" s="249">
        <f t="shared" si="323"/>
        <v>2.753906250000002E-3</v>
      </c>
      <c r="B241" s="248">
        <v>141</v>
      </c>
      <c r="C241" s="247">
        <f t="shared" si="324"/>
        <v>28200</v>
      </c>
      <c r="N241" s="246">
        <f t="shared" ca="1" si="327"/>
        <v>8.4962561230757139</v>
      </c>
      <c r="O241" s="223">
        <f t="shared" ca="1" si="328"/>
        <v>1.4962561230757137</v>
      </c>
      <c r="P241" s="223" t="str">
        <f t="shared" ca="1" si="329"/>
        <v>-1.42073735424527+0.469348224768893i</v>
      </c>
      <c r="Q241" s="223" t="str">
        <f t="shared" ca="1" si="330"/>
        <v>1.20180418707845-0.891318731858744i</v>
      </c>
      <c r="R241" s="223" t="str">
        <f t="shared" ca="1" si="331"/>
        <v>-0.861556532126129+1.22331628281175i</v>
      </c>
      <c r="S241" s="223" t="str">
        <f t="shared" ca="1" si="332"/>
        <v>0.434340225777083-1.43182783675743i</v>
      </c>
      <c r="T241" s="223" t="str">
        <f t="shared" ca="1" si="333"/>
        <v>0.0367199634451603+1.49580547870575i</v>
      </c>
      <c r="U241" s="223" t="str">
        <f t="shared" ca="1" si="334"/>
        <v>-0.50407350594013-1.40879107267571i</v>
      </c>
      <c r="V241" s="223" t="str">
        <f t="shared" ca="1" si="335"/>
        <v>0.920544034515818+1.17956816944122i</v>
      </c>
      <c r="W241" s="223" t="str">
        <f t="shared" ca="1" si="336"/>
        <v>-1.24409149855911-0.831275362954122i</v>
      </c>
      <c r="X241" s="223" t="str">
        <f t="shared" ca="1" si="337"/>
        <v>1.44205583972027+0.399070596474164i</v>
      </c>
      <c r="Y241" s="223" t="str">
        <f t="shared" ca="1" si="338"/>
        <v>-1.49445381704719+0.0734178081575377i</v>
      </c>
      <c r="Z241" s="223" t="str">
        <f t="shared" ca="1" si="339"/>
        <v>1.39599618804201-0.538495152080075i</v>
      </c>
      <c r="AA241" s="223" t="str">
        <f t="shared" ca="1" si="340"/>
        <v>-1.15662162404551+0.949214835867986i</v>
      </c>
      <c r="AB241" s="223" t="str">
        <f t="shared" ca="1" si="341"/>
        <v>0.800493464586987-1.26411732010723i</v>
      </c>
      <c r="AC241" s="223" t="str">
        <f t="shared" ca="1" si="342"/>
        <v>-0.363560581966288+1.45141520216715i</v>
      </c>
      <c r="AD241" s="223" t="str">
        <f t="shared" ca="1" si="343"/>
        <v>-0.110071428727396-1.49220195229046i</v>
      </c>
      <c r="AE241" s="223" t="str">
        <f t="shared" ca="1" si="344"/>
        <v>0.572592428875889+1.38236040750434i</v>
      </c>
      <c r="AF241" s="223" t="str">
        <f t="shared" ca="1" si="345"/>
        <v>-0.977313865696348-1.13297837303244i</v>
      </c>
      <c r="AG241" s="223" t="str">
        <f t="shared" ca="1" si="346"/>
        <v>1.28338168465012+0.769229378889157i</v>
      </c>
      <c r="AH241" s="223" t="str">
        <f t="shared" ca="1" si="347"/>
        <v>-1.45990028636816-0.327831572158232i</v>
      </c>
      <c r="AI241" s="223" t="str">
        <f t="shared" ca="1" si="348"/>
        <v>1.48905124087471-0.146658746384435i</v>
      </c>
      <c r="AJ241" s="223" t="str">
        <f t="shared" ca="1" si="349"/>
        <v>-1.36789194474698+0.606344797403168i</v>
      </c>
      <c r="AK241" s="223" t="str">
        <f t="shared" ca="1" si="350"/>
        <v>1.10865265821224-1.00482419819613i</v>
      </c>
      <c r="AL241" s="223" t="str">
        <f t="shared" ca="1" si="351"/>
        <v>-0.737501938176841+1.30187298805489i</v>
      </c>
      <c r="AM241" s="223" t="str">
        <f t="shared" ca="1" si="352"/>
        <v>0.291905088869393-1.46750598122587i</v>
      </c>
      <c r="AN241" s="223" t="str">
        <f t="shared" ca="1" si="353"/>
        <v>0.183157722296703+1.48500358067065i</v>
      </c>
      <c r="AO241" s="223" t="str">
        <f t="shared" ca="1" si="354"/>
        <v>-0.6397319264973-1.35259951503082i</v>
      </c>
      <c r="AP241" s="223" t="str">
        <f t="shared" ca="1" si="355"/>
        <v>1.03172926217182+1.08365913248584i</v>
      </c>
      <c r="AQ241" s="223" t="str">
        <f t="shared" ca="1" si="356"/>
        <v>-1.31958009185191-0.705330253873794i</v>
      </c>
      <c r="AR241" s="223" t="str">
        <f t="shared" ca="1" si="357"/>
        <v>-1.31958009185191-0.705330253873794i</v>
      </c>
      <c r="AS241" s="223" t="str">
        <f t="shared" ca="1" si="358"/>
        <v>-1.48006140983751+0.219546370845347i</v>
      </c>
      <c r="AT241" s="223" t="str">
        <f t="shared" ca="1" si="359"/>
        <v>1.33649232994395-0.672733704999647i</v>
      </c>
      <c r="AU241" s="223" t="str">
        <f t="shared" ca="1" si="360"/>
        <v>-1.05801285101895+1.05801285101851i</v>
      </c>
      <c r="AV241" s="223" t="str">
        <f t="shared" ca="1" si="361"/>
        <v>0.672733705000206-1.33649232994367i</v>
      </c>
      <c r="AW241" s="223" t="str">
        <f t="shared" ca="1" si="362"/>
        <v>-0.219546370845966+1.48006140983742i</v>
      </c>
      <c r="AX241" s="223" t="str">
        <f t="shared" ca="1" si="363"/>
        <v>-0.255802772869856-1.47422770535411i</v>
      </c>
      <c r="AY241" s="223" t="str">
        <f t="shared" ca="1" si="364"/>
        <v>0.705330253873503+1.31958009185206i</v>
      </c>
      <c r="AZ241" s="223" t="str">
        <f t="shared" ca="1" si="365"/>
        <v>-1.0836591324856-1.03172926217207i</v>
      </c>
      <c r="BA241" s="223" t="str">
        <f t="shared" ca="1" si="366"/>
        <v>1.35259951503068+0.639731926497597i</v>
      </c>
      <c r="BB241" s="223" t="str">
        <f t="shared" ca="1" si="367"/>
        <v>-1.48500358067061-0.183157722297051i</v>
      </c>
      <c r="BC241" s="223" t="str">
        <f t="shared" ca="1" si="368"/>
        <v>1.46750598122594-0.29190508886907i</v>
      </c>
      <c r="BD241" s="223" t="str">
        <f t="shared" ca="1" si="369"/>
        <v>-1.30187298805514+0.737501938176407i</v>
      </c>
      <c r="BE241" s="223" t="str">
        <f t="shared" ca="1" si="370"/>
        <v>1.00482419819647-1.10865265821193i</v>
      </c>
      <c r="BF241" s="223" t="str">
        <f t="shared" ca="1" si="371"/>
        <v>-0.606344797403605+1.36789194474679i</v>
      </c>
      <c r="BG241" s="223" t="str">
        <f t="shared" ca="1" si="372"/>
        <v>0.14665874638489-1.48905124087466i</v>
      </c>
      <c r="BH241" s="223" t="str">
        <f t="shared" ca="1" si="373"/>
        <v>0.327831572157765+1.45990028636826i</v>
      </c>
      <c r="BI241" s="223" t="str">
        <f t="shared" ca="1" si="374"/>
        <v>-0.769229378888729-1.28338168465037i</v>
      </c>
      <c r="BJ241" s="223" t="str">
        <f t="shared" ca="1" si="375"/>
        <v>1.13297837303212+0.977313865696709i</v>
      </c>
      <c r="BK241" s="223" t="str">
        <f t="shared" ca="1" si="376"/>
        <v>-1.38236040750415-0.57259242887635i</v>
      </c>
      <c r="BL241" s="223" t="str">
        <f t="shared" ca="1" si="377"/>
        <v>1.49220195229043+0.110071428727872i</v>
      </c>
      <c r="BM241" s="223" t="str">
        <f t="shared" ca="1" si="378"/>
        <v>-1.45141520216727+0.363560581965803i</v>
      </c>
      <c r="BN241" s="223" t="str">
        <f t="shared" ca="1" si="379"/>
        <v>1.26411732010749-0.800493464586583i</v>
      </c>
      <c r="BO241" s="223" t="str">
        <f t="shared" ca="1" si="380"/>
        <v>-0.949214835868372+1.15662162404519i</v>
      </c>
      <c r="BP241" s="223" t="str">
        <f t="shared" ca="1" si="381"/>
        <v>0.538495152080512-1.39599618804184i</v>
      </c>
      <c r="BQ241" s="223" t="str">
        <f t="shared" ca="1" si="382"/>
        <v>-0.0734178081580258+1.49445381704716i</v>
      </c>
      <c r="BR241" s="223" t="str">
        <f t="shared" ca="1" si="383"/>
        <v>-0.399070596473714-1.44205583972039i</v>
      </c>
      <c r="BS241" s="223" t="str">
        <f t="shared" ca="1" si="384"/>
        <v>0.831275362953717+1.24409149855938i</v>
      </c>
      <c r="BT241" s="223" t="str">
        <f t="shared" ca="1" si="385"/>
        <v>-1.17956816944084-0.920544034516305i</v>
      </c>
      <c r="BU241" s="223" t="str">
        <f t="shared" ca="1" si="386"/>
        <v>1.4087910726755+0.504073505940732i</v>
      </c>
      <c r="BV241" s="223" t="str">
        <f t="shared" ca="1" si="387"/>
        <v>-1.49580547870574-0.0367199634457709i</v>
      </c>
      <c r="BW241" s="223" t="str">
        <f t="shared" ca="1" si="388"/>
        <v>1.43182783675762-0.434340225776479i</v>
      </c>
      <c r="BX241" s="223" t="str">
        <f t="shared" ca="1" si="389"/>
        <v>-1.22331628281213+0.861556532125595i</v>
      </c>
      <c r="BY241" s="223" t="str">
        <f t="shared" ca="1" si="390"/>
        <v>0.891318731859238-1.20180418707808i</v>
      </c>
      <c r="BZ241" s="223" t="str">
        <f t="shared" ca="1" si="391"/>
        <v>-0.469348224769495+1.42073735424507i</v>
      </c>
      <c r="CA241" s="223" t="str">
        <f t="shared" ca="1" si="392"/>
        <v>6.26894996208534E-13-1.49625612307571i</v>
      </c>
      <c r="CB241" s="223" t="str">
        <f t="shared" ca="1" si="393"/>
        <v>0.469348224768265+1.42073735424548i</v>
      </c>
      <c r="CC241" s="223" t="str">
        <f t="shared" ca="1" si="394"/>
        <v>-0.891318731858231-1.20180418707883i</v>
      </c>
      <c r="CD241" s="223" t="str">
        <f t="shared" ca="1" si="395"/>
        <v>1.22331628281138+0.861556532126654i</v>
      </c>
      <c r="CE241" s="223" t="str">
        <f t="shared" ca="1" si="396"/>
        <v>-1.43182783675726-0.434340225777679i</v>
      </c>
      <c r="CF241" s="223" t="str">
        <f t="shared" ca="1" si="397"/>
        <v>1.49580547870577-0.0367199634445175i</v>
      </c>
      <c r="CG241" s="223" t="str">
        <f t="shared" ca="1" si="398"/>
        <v>-1.40879107267592+0.504073505939551i</v>
      </c>
      <c r="CH241" s="223" t="str">
        <f t="shared" ca="1" si="399"/>
        <v>1.17956816944161-0.920544034515316i</v>
      </c>
      <c r="CI241" s="223" t="str">
        <f t="shared" ca="1" si="400"/>
        <v>-0.831275362954758+1.24409149855869i</v>
      </c>
      <c r="CJ241" s="223" t="str">
        <f t="shared" ca="1" si="401"/>
        <v>0.399070596474923-1.44205583972006i</v>
      </c>
      <c r="CK241" s="223" t="str">
        <f t="shared" ca="1" si="402"/>
        <v>0.073417808156731+1.49445381704723i</v>
      </c>
      <c r="CL241" s="223" t="str">
        <f t="shared" ca="1" si="403"/>
        <v>-0.538495152079302-1.39599618804231i</v>
      </c>
      <c r="CM241" s="223" t="str">
        <f t="shared" ca="1" si="404"/>
        <v>0.949214835867402+1.15662162404599i</v>
      </c>
      <c r="CN241" s="223" t="str">
        <f t="shared" ca="1" si="405"/>
        <v>-1.26411732010763-0.80049346458635i</v>
      </c>
      <c r="CO241" s="223" t="str">
        <f t="shared" ca="1" si="406"/>
        <v>1.45141520216733+0.363560581965576i</v>
      </c>
      <c r="CP241" s="223" t="str">
        <f t="shared" ca="1" si="407"/>
        <v>-1.49220195229041+0.110071428728106i</v>
      </c>
      <c r="CQ241" s="223" t="str">
        <f t="shared" ca="1" si="408"/>
        <v>1.38236040750408-0.572592428876528i</v>
      </c>
      <c r="CR241" s="223" t="str">
        <f t="shared" ca="1" si="409"/>
        <v>-1.132978373032+0.977313865696856i</v>
      </c>
      <c r="CS241" s="223" t="str">
        <f t="shared" ca="1" si="410"/>
        <v>0.769229378888527-1.28338168465049i</v>
      </c>
      <c r="CT241" s="223" t="str">
        <f t="shared" ca="1" si="411"/>
        <v>-0.327831572157536+1.45990028636831i</v>
      </c>
      <c r="CU241" s="223" t="str">
        <f t="shared" ca="1" si="412"/>
        <v>-0.146658746385123-1.48905124087464i</v>
      </c>
      <c r="CV241" s="223" t="str">
        <f t="shared" ca="1" si="413"/>
        <v>0.606344797403781+1.36789194474671i</v>
      </c>
      <c r="CW241" s="223" t="str">
        <f t="shared" ca="1" si="414"/>
        <v>-1.00482419819668-1.10865265821174i</v>
      </c>
      <c r="CX241" s="223" t="str">
        <f t="shared" ca="1" si="415"/>
        <v>1.30187298805525+0.737501938176203i</v>
      </c>
      <c r="CY241" s="223" t="str">
        <f t="shared" ca="1" si="416"/>
        <v>-1.46750598122598-0.291905088868841i</v>
      </c>
      <c r="CZ241" s="223" t="str">
        <f t="shared" ca="1" si="417"/>
        <v>1.48500358067058-0.183157722297241i</v>
      </c>
      <c r="DA241" s="223" t="str">
        <f t="shared" ca="1" si="418"/>
        <v>-1.35259951503056+0.639731926497849i</v>
      </c>
      <c r="DB241" s="223" t="str">
        <f t="shared" ca="1" si="419"/>
        <v>1.08365913248543-1.03172926217224i</v>
      </c>
      <c r="DC241" s="223" t="str">
        <f t="shared" ca="1" si="420"/>
        <v>-0.705330253873297+1.31958009185218i</v>
      </c>
      <c r="DD241" s="223" t="str">
        <f t="shared" ca="1" si="421"/>
        <v>0.255802772869646-1.47422770535415i</v>
      </c>
      <c r="DE241" s="223" t="str">
        <f t="shared" ca="1" si="422"/>
        <v>0.21954637084624+1.48006140983738i</v>
      </c>
      <c r="DF241" s="223" t="str">
        <f t="shared" ca="1" si="423"/>
        <v>-0.672733705000435-1.33649232994356i</v>
      </c>
      <c r="DG241" s="223" t="str">
        <f t="shared" ca="1" si="424"/>
        <v>1.05801285101912+1.05801285101834i</v>
      </c>
      <c r="DH241" s="223" t="str">
        <f t="shared" ca="1" si="425"/>
        <v>-1.33649232994405-0.672733704999455i</v>
      </c>
      <c r="DI241" s="223" t="str">
        <f t="shared" ca="1" si="426"/>
        <v>1.48006140983754+0.219546370845157i</v>
      </c>
      <c r="DJ241" s="223" t="str">
        <f t="shared" ca="1" si="427"/>
        <v>-1.47422770535396+0.255802772870725i</v>
      </c>
      <c r="DK241" s="223" t="str">
        <f t="shared" ca="1" si="428"/>
        <v>1.31958009185166-0.705330253874264i</v>
      </c>
      <c r="DL241" s="223" t="str">
        <f t="shared" ca="1" si="429"/>
        <v>-1.03172926217145+1.08365913248619i</v>
      </c>
      <c r="DM241" s="223" t="str">
        <f t="shared" ca="1" si="430"/>
        <v>0.639731926496857-1.35259951503103i</v>
      </c>
      <c r="DN241" s="223" t="str">
        <f t="shared" ca="1" si="431"/>
        <v>-0.183157722296154+1.48500358067072i</v>
      </c>
      <c r="DO241" s="223" t="str">
        <f t="shared" ca="1" si="432"/>
        <v>-0.291905088869916-1.46750598122577i</v>
      </c>
      <c r="DP241" s="223" t="str">
        <f t="shared" ca="1" si="433"/>
        <v>0.737501938177156+1.30187298805471i</v>
      </c>
      <c r="DQ241" s="223" t="str">
        <f t="shared" ca="1" si="434"/>
        <v>-1.10865265821248-1.00482419819587i</v>
      </c>
      <c r="DR241" s="223" t="str">
        <f t="shared" ca="1" si="435"/>
        <v>1.36789194474715+0.606344797402779i</v>
      </c>
      <c r="DS241" s="223" t="str">
        <f t="shared" ca="1" si="436"/>
        <v>-1.48905124087475-0.146658746384032i</v>
      </c>
      <c r="DT241" s="223" t="str">
        <f t="shared" ca="1" si="437"/>
        <v>1.45990028636807-0.327831572158606i</v>
      </c>
      <c r="DU241" s="223" t="str">
        <f t="shared" ca="1" si="438"/>
        <v>-1.28338168464993+0.769229378889468i</v>
      </c>
      <c r="DV241" s="223" t="str">
        <f t="shared" ca="1" si="439"/>
        <v>0.97731386569609-1.13297837303266i</v>
      </c>
      <c r="DW241" s="223" t="str">
        <f t="shared" ca="1" si="440"/>
        <v>-0.572592428875515+1.3823604075045i</v>
      </c>
      <c r="DX241" s="223" t="str">
        <f t="shared" ca="1" si="441"/>
        <v>0.110071428727013-1.49220195229049i</v>
      </c>
      <c r="DY241" s="223" t="str">
        <f t="shared" ca="1" si="442"/>
        <v>0.36356058196664+1.45141520216706i</v>
      </c>
      <c r="DZ241" s="223" t="str">
        <f t="shared" ca="1" si="443"/>
        <v>-0.800493464587276-1.26411732010705i</v>
      </c>
      <c r="EA241" s="223" t="str">
        <f t="shared" ca="1" si="444"/>
        <v>1.15662162404577+0.949214835867673i</v>
      </c>
      <c r="EB241" s="223" t="str">
        <f t="shared" ca="1" si="445"/>
        <v>-1.39599618804215-0.538495152079709i</v>
      </c>
      <c r="EC241" s="223" t="str">
        <f t="shared" ca="1" si="446"/>
        <v>1.49445381704721+0.0734178081571653i</v>
      </c>
      <c r="ED241" s="223" t="str">
        <f t="shared" ca="1" si="447"/>
        <v>-1.44205583972017+0.399070596474504i</v>
      </c>
      <c r="EE241" s="223" t="str">
        <f t="shared" ca="1" si="448"/>
        <v>1.24409149855888-0.831275362954468i</v>
      </c>
      <c r="EF241" s="223" t="str">
        <f t="shared" ca="1" si="449"/>
        <v>-0.920544034515625+1.17956816944137i</v>
      </c>
      <c r="EG241" s="223" t="str">
        <f t="shared" ca="1" si="450"/>
        <v>0.504073505939919-1.40879107267579i</v>
      </c>
      <c r="EH241" s="223" t="str">
        <f t="shared" ca="1" si="451"/>
        <v>-0.0367199634449522+1.49580547870576i</v>
      </c>
      <c r="EI241" s="223" t="str">
        <f t="shared" ca="1" si="452"/>
        <v>-0.434340225777344-1.43182783675736i</v>
      </c>
      <c r="EJ241" s="223" t="str">
        <f t="shared" ca="1" si="453"/>
        <v>0.861556532126334+1.22331628281161i</v>
      </c>
      <c r="EK241" s="223" t="str">
        <f t="shared" ca="1" si="454"/>
        <v>-1.20180418707859-0.891318731858545i</v>
      </c>
      <c r="EL241" s="223" t="str">
        <f t="shared" ca="1" si="455"/>
        <v>1.42073735424534+0.469348224768678i</v>
      </c>
      <c r="EM241" s="223" t="str">
        <f t="shared" ca="1" si="456"/>
        <v>-1.49625612307571+1.92099337542638E-13i</v>
      </c>
      <c r="EN241" s="223"/>
      <c r="EO241" s="223"/>
      <c r="EP241" s="223"/>
    </row>
    <row r="242" spans="1:146">
      <c r="A242" s="249">
        <f t="shared" si="323"/>
        <v>2.773437500000002E-3</v>
      </c>
      <c r="B242" s="248">
        <v>142</v>
      </c>
      <c r="C242" s="247">
        <f t="shared" si="324"/>
        <v>28400</v>
      </c>
      <c r="N242" s="246">
        <f t="shared" ca="1" si="327"/>
        <v>8.4962227458407202</v>
      </c>
      <c r="O242" s="223">
        <f t="shared" ca="1" si="328"/>
        <v>1.4962227458407209</v>
      </c>
      <c r="P242" s="223" t="str">
        <f t="shared" ca="1" si="329"/>
        <v>-1.40875964653817+0.50406226148839i</v>
      </c>
      <c r="Q242" s="223" t="str">
        <f t="shared" ca="1" si="330"/>
        <v>1.15659582309398-0.949193661574239i</v>
      </c>
      <c r="R242" s="223" t="str">
        <f t="shared" ca="1" si="331"/>
        <v>-0.769212219561071+1.28335305604073i</v>
      </c>
      <c r="S242" s="223" t="str">
        <f t="shared" ca="1" si="332"/>
        <v>0.291898577293932-1.46747324532508i</v>
      </c>
      <c r="T242" s="223" t="str">
        <f t="shared" ca="1" si="333"/>
        <v>0.219541473388137+1.48002839386064i</v>
      </c>
      <c r="U242" s="223" t="str">
        <f t="shared" ca="1" si="334"/>
        <v>-0.705314519954201-1.31955065575859i</v>
      </c>
      <c r="V242" s="223" t="str">
        <f t="shared" ca="1" si="335"/>
        <v>1.10862792731233+1.00480178341517i</v>
      </c>
      <c r="W242" s="223" t="str">
        <f t="shared" ca="1" si="336"/>
        <v>-1.38232957096007-0.572579655961066i</v>
      </c>
      <c r="X242" s="223" t="str">
        <f t="shared" ca="1" si="337"/>
        <v>1.49442048001654+0.0734161704141759i</v>
      </c>
      <c r="Y242" s="223" t="str">
        <f t="shared" ca="1" si="338"/>
        <v>-1.43179589673497+0.434330536877206i</v>
      </c>
      <c r="Z242" s="223" t="str">
        <f t="shared" ca="1" si="339"/>
        <v>1.20177737823196-0.891298849063019i</v>
      </c>
      <c r="AA242" s="223" t="str">
        <f t="shared" ca="1" si="340"/>
        <v>-0.831256819555987+1.24406374640242i</v>
      </c>
      <c r="AB242" s="223" t="str">
        <f t="shared" ca="1" si="341"/>
        <v>0.36355247195973-1.45138282520606i</v>
      </c>
      <c r="AC242" s="223" t="str">
        <f t="shared" ca="1" si="342"/>
        <v>0.146655474843382+1.48901802436022i</v>
      </c>
      <c r="AD242" s="223" t="str">
        <f t="shared" ca="1" si="343"/>
        <v>-0.639717655890371-1.3525693423678i</v>
      </c>
      <c r="AE242" s="223" t="str">
        <f t="shared" ca="1" si="344"/>
        <v>1.0579892497495+1.05798924974956i</v>
      </c>
      <c r="AF242" s="223" t="str">
        <f t="shared" ca="1" si="345"/>
        <v>-1.35256934236776-0.639717655890456i</v>
      </c>
      <c r="AG242" s="223" t="str">
        <f t="shared" ca="1" si="346"/>
        <v>1.48901802436022+0.146655474843327i</v>
      </c>
      <c r="AH242" s="223" t="str">
        <f t="shared" ca="1" si="347"/>
        <v>-1.45138282520604+0.363552471959794i</v>
      </c>
      <c r="AI242" s="223" t="str">
        <f t="shared" ca="1" si="348"/>
        <v>1.24406374640246-0.831256819555918i</v>
      </c>
      <c r="AJ242" s="223" t="str">
        <f t="shared" ca="1" si="349"/>
        <v>-0.891298849063086+1.20177737823191i</v>
      </c>
      <c r="AK242" s="223" t="str">
        <f t="shared" ca="1" si="350"/>
        <v>0.434330536877154-1.43179589673499i</v>
      </c>
      <c r="AL242" s="223" t="str">
        <f t="shared" ca="1" si="351"/>
        <v>0.0734161704142306+1.49442048001654i</v>
      </c>
      <c r="AM242" s="223" t="str">
        <f t="shared" ca="1" si="352"/>
        <v>-0.572579655960984-1.3823295709601i</v>
      </c>
      <c r="AN242" s="223" t="str">
        <f t="shared" ca="1" si="353"/>
        <v>1.00480178341511+1.10862792731239i</v>
      </c>
      <c r="AO242" s="223" t="str">
        <f t="shared" ca="1" si="354"/>
        <v>-1.31955065575862-0.705314519954143i</v>
      </c>
      <c r="AP242" s="223" t="str">
        <f t="shared" ca="1" si="355"/>
        <v>1.48002839386065+0.219541473388067i</v>
      </c>
      <c r="AQ242" s="223" t="str">
        <f t="shared" ca="1" si="356"/>
        <v>-1.46747324532507+0.291898577293983i</v>
      </c>
      <c r="AR242" s="223" t="str">
        <f t="shared" ca="1" si="357"/>
        <v>-1.46747324532507+0.291898577293983i</v>
      </c>
      <c r="AS242" s="223" t="str">
        <f t="shared" ca="1" si="358"/>
        <v>-0.949193661574596+1.15659582309368i</v>
      </c>
      <c r="AT242" s="223" t="str">
        <f t="shared" ca="1" si="359"/>
        <v>0.50406226148906-1.40875964653793i</v>
      </c>
      <c r="AU242" s="223" t="str">
        <f t="shared" ca="1" si="360"/>
        <v>5.11768486831181E-13+1.49622274584072i</v>
      </c>
      <c r="AV242" s="223" t="str">
        <f t="shared" ca="1" si="361"/>
        <v>-0.504062261488623-1.40875964653809i</v>
      </c>
      <c r="AW242" s="223" t="str">
        <f t="shared" ca="1" si="362"/>
        <v>0.949193661574219+1.15659582309399i</v>
      </c>
      <c r="AX242" s="223" t="str">
        <f t="shared" ca="1" si="363"/>
        <v>-1.2833530560406-0.769212219561279i</v>
      </c>
      <c r="AY242" s="223" t="str">
        <f t="shared" ca="1" si="364"/>
        <v>1.46747324532498+0.29189857729446i</v>
      </c>
      <c r="AZ242" s="223" t="str">
        <f t="shared" ca="1" si="365"/>
        <v>-1.48002839386055+0.219541473388785i</v>
      </c>
      <c r="BA242" s="223" t="str">
        <f t="shared" ca="1" si="366"/>
        <v>1.31955065575842-0.70531451995452i</v>
      </c>
      <c r="BB242" s="223" t="str">
        <f t="shared" ca="1" si="367"/>
        <v>-1.00480178341501+1.10862792731248i</v>
      </c>
      <c r="BC242" s="223" t="str">
        <f t="shared" ca="1" si="368"/>
        <v>0.572579655961138-1.38232957096004i</v>
      </c>
      <c r="BD242" s="223" t="str">
        <f t="shared" ca="1" si="369"/>
        <v>-0.0734161704145461+1.49442048001652i</v>
      </c>
      <c r="BE242" s="223" t="str">
        <f t="shared" ca="1" si="370"/>
        <v>-0.434330536876527-1.43179589673518i</v>
      </c>
      <c r="BF242" s="223" t="str">
        <f t="shared" ca="1" si="371"/>
        <v>0.891298849063566+1.20177737823155i</v>
      </c>
      <c r="BG242" s="223" t="str">
        <f t="shared" ca="1" si="372"/>
        <v>-1.2440637464026-0.831256819555702i</v>
      </c>
      <c r="BH242" s="223" t="str">
        <f t="shared" ca="1" si="373"/>
        <v>1.45138282520607+0.363552471959688i</v>
      </c>
      <c r="BI242" s="223" t="str">
        <f t="shared" ca="1" si="374"/>
        <v>-1.48901802436024+0.14665547484314i</v>
      </c>
      <c r="BJ242" s="223" t="str">
        <f t="shared" ca="1" si="375"/>
        <v>1.35256934236797-0.639717655890016i</v>
      </c>
      <c r="BK242" s="223" t="str">
        <f t="shared" ca="1" si="376"/>
        <v>-1.05798924975005+1.05798924974901i</v>
      </c>
      <c r="BL242" s="223" t="str">
        <f t="shared" ca="1" si="377"/>
        <v>0.639717655889994-1.35256934236798i</v>
      </c>
      <c r="BM242" s="223" t="str">
        <f t="shared" ca="1" si="378"/>
        <v>-0.146655474843114+1.48901802436024i</v>
      </c>
      <c r="BN242" s="223" t="str">
        <f t="shared" ca="1" si="379"/>
        <v>-0.363552471959712-1.45138282520606i</v>
      </c>
      <c r="BO242" s="223" t="str">
        <f t="shared" ca="1" si="380"/>
        <v>0.831256819555725+1.24406374640259i</v>
      </c>
      <c r="BP242" s="223" t="str">
        <f t="shared" ca="1" si="381"/>
        <v>-1.20177737823159-0.891298849063511i</v>
      </c>
      <c r="BQ242" s="223" t="str">
        <f t="shared" ca="1" si="382"/>
        <v>1.43179589673519+0.434330536876502i</v>
      </c>
      <c r="BR242" s="223" t="str">
        <f t="shared" ca="1" si="383"/>
        <v>-1.49442048001652+0.0734161704146142i</v>
      </c>
      <c r="BS242" s="223" t="str">
        <f t="shared" ca="1" si="384"/>
        <v>1.38232957096003-0.572579655961162i</v>
      </c>
      <c r="BT242" s="223" t="str">
        <f t="shared" ca="1" si="385"/>
        <v>-1.10862792731246+1.00480178341503i</v>
      </c>
      <c r="BU242" s="223" t="str">
        <f t="shared" ca="1" si="386"/>
        <v>0.705314519954498-1.31955065575843i</v>
      </c>
      <c r="BV242" s="223" t="str">
        <f t="shared" ca="1" si="387"/>
        <v>-0.21954147338876+1.48002839386055i</v>
      </c>
      <c r="BW242" s="223" t="str">
        <f t="shared" ca="1" si="388"/>
        <v>-0.291898577294486-1.46747324532497i</v>
      </c>
      <c r="BX242" s="223" t="str">
        <f t="shared" ca="1" si="389"/>
        <v>0.769212219561302+1.28335305604059i</v>
      </c>
      <c r="BY242" s="223" t="str">
        <f t="shared" ca="1" si="390"/>
        <v>-1.15659582309401-0.9491936615742i</v>
      </c>
      <c r="BZ242" s="223" t="str">
        <f t="shared" ca="1" si="391"/>
        <v>1.40875964653811+0.504062261488578i</v>
      </c>
      <c r="CA242" s="223" t="str">
        <f t="shared" ca="1" si="392"/>
        <v>-1.49622274584072-4.64845310728254E-13i</v>
      </c>
      <c r="CB242" s="223" t="str">
        <f t="shared" ca="1" si="393"/>
        <v>1.40875964653842-0.504062261487703i</v>
      </c>
      <c r="CC242" s="223" t="str">
        <f t="shared" ca="1" si="394"/>
        <v>-1.15659582309365+0.949193661574632i</v>
      </c>
      <c r="CD242" s="223" t="str">
        <f t="shared" ca="1" si="395"/>
        <v>0.769212219560823-1.28335305604088i</v>
      </c>
      <c r="CE242" s="223" t="str">
        <f t="shared" ca="1" si="396"/>
        <v>-0.291898577293978+1.46747324532507i</v>
      </c>
      <c r="CF242" s="223" t="str">
        <f t="shared" ca="1" si="397"/>
        <v>-0.219541473387799-1.48002839386069i</v>
      </c>
      <c r="CG242" s="223" t="str">
        <f t="shared" ca="1" si="398"/>
        <v>0.70531451995364+1.31955065575889i</v>
      </c>
      <c r="CH242" s="223" t="str">
        <f t="shared" ca="1" si="399"/>
        <v>-1.10862792731281-1.00480178341465i</v>
      </c>
      <c r="CI242" s="223" t="str">
        <f t="shared" ca="1" si="400"/>
        <v>1.38232957096023+0.572579655960685i</v>
      </c>
      <c r="CJ242" s="223" t="str">
        <f t="shared" ca="1" si="401"/>
        <v>-1.49442048001655-0.0734161704140563i</v>
      </c>
      <c r="CK242" s="223" t="str">
        <f t="shared" ca="1" si="402"/>
        <v>1.43179589673504-0.434330536876995i</v>
      </c>
      <c r="CL242" s="223" t="str">
        <f t="shared" ca="1" si="403"/>
        <v>-1.20177737823217+0.89129884906273i</v>
      </c>
      <c r="CM242" s="223" t="str">
        <f t="shared" ca="1" si="404"/>
        <v>0.831256819556533-1.24406374640205i</v>
      </c>
      <c r="CN242" s="223" t="str">
        <f t="shared" ca="1" si="405"/>
        <v>-0.36355247195917+1.4513828252062i</v>
      </c>
      <c r="CO242" s="223" t="str">
        <f t="shared" ca="1" si="406"/>
        <v>-0.14665547484367-1.48901802436019i</v>
      </c>
      <c r="CP242" s="223" t="str">
        <f t="shared" ca="1" si="407"/>
        <v>0.639717655890498+1.35256934236774i</v>
      </c>
      <c r="CQ242" s="223" t="str">
        <f t="shared" ca="1" si="408"/>
        <v>-1.05798924974939-1.05798924974967i</v>
      </c>
      <c r="CR242" s="223" t="str">
        <f t="shared" ca="1" si="409"/>
        <v>1.35256934236757+0.639717655890857i</v>
      </c>
      <c r="CS242" s="223" t="str">
        <f t="shared" ca="1" si="410"/>
        <v>-1.48901802436015-0.146655474844065i</v>
      </c>
      <c r="CT242" s="223" t="str">
        <f t="shared" ca="1" si="411"/>
        <v>1.45138282520594-0.363552471960187i</v>
      </c>
      <c r="CU242" s="223" t="str">
        <f t="shared" ca="1" si="412"/>
        <v>-1.24406374640232+0.831256819556132i</v>
      </c>
      <c r="CV242" s="223" t="str">
        <f t="shared" ca="1" si="413"/>
        <v>0.891298849063118-1.20177737823189i</v>
      </c>
      <c r="CW242" s="223" t="str">
        <f t="shared" ca="1" si="414"/>
        <v>-0.434330536877456+1.4317958967349i</v>
      </c>
      <c r="CX242" s="223" t="str">
        <f t="shared" ca="1" si="415"/>
        <v>-0.0734161704136175-1.49442048001657i</v>
      </c>
      <c r="CY242" s="223" t="str">
        <f t="shared" ca="1" si="416"/>
        <v>0.572579655961615+1.38232957095984i</v>
      </c>
      <c r="CZ242" s="223" t="str">
        <f t="shared" ca="1" si="417"/>
        <v>-1.00480178341539-1.10862792731213i</v>
      </c>
      <c r="DA242" s="223" t="str">
        <f t="shared" ca="1" si="418"/>
        <v>1.31955065575866+0.705314519954065i</v>
      </c>
      <c r="DB242" s="223" t="str">
        <f t="shared" ca="1" si="419"/>
        <v>-1.48002839386062-0.219541473388275i</v>
      </c>
      <c r="DC242" s="223" t="str">
        <f t="shared" ca="1" si="420"/>
        <v>1.46747324532517-0.291898577293507i</v>
      </c>
      <c r="DD242" s="223" t="str">
        <f t="shared" ca="1" si="421"/>
        <v>-1.2833530560411+0.769212219560446i</v>
      </c>
      <c r="DE242" s="223" t="str">
        <f t="shared" ca="1" si="422"/>
        <v>0.949193661573788-1.15659582309435i</v>
      </c>
      <c r="DF242" s="223" t="str">
        <f t="shared" ca="1" si="423"/>
        <v>-0.504062261488077+1.40875964653829i</v>
      </c>
      <c r="DG242" s="223" t="str">
        <f t="shared" ca="1" si="424"/>
        <v>-6.81857801656511E-14-1.49622274584072i</v>
      </c>
      <c r="DH242" s="223" t="str">
        <f t="shared" ca="1" si="425"/>
        <v>0.504062261488125+1.40875964653827i</v>
      </c>
      <c r="DI242" s="223" t="str">
        <f t="shared" ca="1" si="426"/>
        <v>-0.949193661573827-1.15659582309431i</v>
      </c>
      <c r="DJ242" s="223" t="str">
        <f t="shared" ca="1" si="427"/>
        <v>1.28335305604113+0.769212219560402i</v>
      </c>
      <c r="DK242" s="223" t="str">
        <f t="shared" ca="1" si="428"/>
        <v>-1.46747324532518-0.291898577293456i</v>
      </c>
      <c r="DL242" s="223" t="str">
        <f t="shared" ca="1" si="429"/>
        <v>1.48002839386061-0.219541473388326i</v>
      </c>
      <c r="DM242" s="223" t="str">
        <f t="shared" ca="1" si="430"/>
        <v>-1.31955065575864+0.70531451995411i</v>
      </c>
      <c r="DN242" s="223" t="str">
        <f t="shared" ca="1" si="431"/>
        <v>1.00480178341536-1.10862792731217i</v>
      </c>
      <c r="DO242" s="223" t="str">
        <f t="shared" ca="1" si="432"/>
        <v>-0.572579655961567+1.38232957095986i</v>
      </c>
      <c r="DP242" s="223" t="str">
        <f t="shared" ca="1" si="433"/>
        <v>0.0734161704135662-1.49442048001657i</v>
      </c>
      <c r="DQ242" s="223" t="str">
        <f t="shared" ca="1" si="434"/>
        <v>0.434330536877506+1.43179589673488i</v>
      </c>
      <c r="DR242" s="223" t="str">
        <f t="shared" ca="1" si="435"/>
        <v>-0.891298849063158-1.20177737823186i</v>
      </c>
      <c r="DS242" s="223" t="str">
        <f t="shared" ca="1" si="436"/>
        <v>1.24406374640235+0.83125681955609i</v>
      </c>
      <c r="DT242" s="223" t="str">
        <f t="shared" ca="1" si="437"/>
        <v>-1.45138282520595-0.363552471960138i</v>
      </c>
      <c r="DU242" s="223" t="str">
        <f t="shared" ca="1" si="438"/>
        <v>1.48901802436029-0.146655474842677i</v>
      </c>
      <c r="DV242" s="223" t="str">
        <f t="shared" ca="1" si="439"/>
        <v>-1.35256934236755+0.639717655890903i</v>
      </c>
      <c r="DW242" s="223" t="str">
        <f t="shared" ca="1" si="440"/>
        <v>1.05798924974935-1.05798924974971i</v>
      </c>
      <c r="DX242" s="223" t="str">
        <f t="shared" ca="1" si="441"/>
        <v>-0.639717655890451+1.35256934236777i</v>
      </c>
      <c r="DY242" s="223" t="str">
        <f t="shared" ca="1" si="442"/>
        <v>0.146655474843619-1.4890180243602i</v>
      </c>
      <c r="DZ242" s="223" t="str">
        <f t="shared" ca="1" si="443"/>
        <v>0.363552471959221+1.45138282520618i</v>
      </c>
      <c r="EA242" s="223" t="str">
        <f t="shared" ca="1" si="444"/>
        <v>-0.831256819556574-1.24406374640202i</v>
      </c>
      <c r="EB242" s="223" t="str">
        <f t="shared" ca="1" si="445"/>
        <v>1.20177737823221+0.89129884906269i</v>
      </c>
      <c r="EC242" s="223" t="str">
        <f t="shared" ca="1" si="446"/>
        <v>-1.43179589673505-0.434330536876946i</v>
      </c>
      <c r="ED242" s="223" t="str">
        <f t="shared" ca="1" si="447"/>
        <v>1.49442048001654-0.0734161704141499i</v>
      </c>
      <c r="EE242" s="223" t="str">
        <f t="shared" ca="1" si="448"/>
        <v>-1.38232957096019+0.572579655960771i</v>
      </c>
      <c r="EF242" s="223" t="str">
        <f t="shared" ca="1" si="449"/>
        <v>1.1086279273128-1.00480178341465i</v>
      </c>
      <c r="EG242" s="223" t="str">
        <f t="shared" ca="1" si="450"/>
        <v>-0.705314519953595+1.31955065575891i</v>
      </c>
      <c r="EH242" s="223" t="str">
        <f t="shared" ca="1" si="451"/>
        <v>0.219541473387748-1.4800283938607i</v>
      </c>
      <c r="EI242" s="223" t="str">
        <f t="shared" ca="1" si="452"/>
        <v>0.291898577294029+1.46747324532506i</v>
      </c>
      <c r="EJ242" s="223" t="str">
        <f t="shared" ca="1" si="453"/>
        <v>-0.769212219560904-1.28335305604083i</v>
      </c>
      <c r="EK242" s="223" t="str">
        <f t="shared" ca="1" si="454"/>
        <v>1.15659582309371+0.949193661574559i</v>
      </c>
      <c r="EL242" s="223" t="str">
        <f t="shared" ca="1" si="455"/>
        <v>-1.40875964653795-0.504062261489017i</v>
      </c>
      <c r="EM242" s="223" t="str">
        <f t="shared" ca="1" si="456"/>
        <v>1.49622274584072-5.16166454808664E-13i</v>
      </c>
      <c r="EN242" s="223"/>
      <c r="EO242" s="223"/>
      <c r="EP242" s="223"/>
    </row>
    <row r="243" spans="1:146">
      <c r="A243" s="249">
        <f t="shared" si="323"/>
        <v>2.792968750000002E-3</v>
      </c>
      <c r="B243" s="248">
        <v>143</v>
      </c>
      <c r="C243" s="247">
        <f t="shared" si="324"/>
        <v>28600</v>
      </c>
      <c r="N243" s="246">
        <f t="shared" ca="1" si="327"/>
        <v>8.4961863727713141</v>
      </c>
      <c r="O243" s="223">
        <f t="shared" ca="1" si="328"/>
        <v>1.4961863727713136</v>
      </c>
      <c r="P243" s="223" t="str">
        <f t="shared" ca="1" si="329"/>
        <v>-1.3959311115103+0.538470049291688i</v>
      </c>
      <c r="Q243" s="223" t="str">
        <f t="shared" ca="1" si="330"/>
        <v>1.10860097664566-1.00477735675465i</v>
      </c>
      <c r="R243" s="223" t="str">
        <f t="shared" ca="1" si="331"/>
        <v>-0.672702344472868+1.33643002727688i</v>
      </c>
      <c r="S243" s="223" t="str">
        <f t="shared" ca="1" si="332"/>
        <v>0.146651909659084-1.48898182643709i</v>
      </c>
      <c r="T243" s="223" t="str">
        <f t="shared" ca="1" si="333"/>
        <v>0.399051993178153+1.4419886160463i</v>
      </c>
      <c r="U243" s="223" t="str">
        <f t="shared" ca="1" si="334"/>
        <v>-0.89127718165095-1.20174816310861i</v>
      </c>
      <c r="V243" s="223" t="str">
        <f t="shared" ca="1" si="335"/>
        <v>1.26405839131385+0.800456148340198i</v>
      </c>
      <c r="W243" s="223" t="str">
        <f t="shared" ca="1" si="336"/>
        <v>-1.46743757115401-0.291891481260062i</v>
      </c>
      <c r="X243" s="223" t="str">
        <f t="shared" ca="1" si="337"/>
        <v>1.47415898193859-0.25579084822637i</v>
      </c>
      <c r="Y243" s="223" t="str">
        <f t="shared" ca="1" si="338"/>
        <v>-1.28332185781846+0.769193520066274i</v>
      </c>
      <c r="Z243" s="223" t="str">
        <f t="shared" ca="1" si="339"/>
        <v>0.920501121925177-1.17951318203786i</v>
      </c>
      <c r="AA243" s="223" t="str">
        <f t="shared" ca="1" si="340"/>
        <v>-0.434319978332393+1.43176108987775i</v>
      </c>
      <c r="AB243" s="223" t="str">
        <f t="shared" ca="1" si="341"/>
        <v>-0.110066297576671-1.49213239097754i</v>
      </c>
      <c r="AC243" s="223" t="str">
        <f t="shared" ca="1" si="342"/>
        <v>0.639702104399412+1.35253646150244i</v>
      </c>
      <c r="AD243" s="223" t="str">
        <f t="shared" ca="1" si="343"/>
        <v>-1.08360861603135-1.03168116650892i</v>
      </c>
      <c r="AE243" s="223" t="str">
        <f t="shared" ca="1" si="344"/>
        <v>1.38229596662575+0.572565736589933i</v>
      </c>
      <c r="AF243" s="223" t="str">
        <f t="shared" ca="1" si="345"/>
        <v>-1.49573574940884-0.03671825168705i</v>
      </c>
      <c r="AG243" s="223" t="str">
        <f t="shared" ca="1" si="346"/>
        <v>1.40872539969057-0.504050007770292i</v>
      </c>
      <c r="AH243" s="223" t="str">
        <f t="shared" ca="1" si="347"/>
        <v>-1.13292555748488+0.977268306691743i</v>
      </c>
      <c r="AI243" s="223" t="str">
        <f t="shared" ca="1" si="348"/>
        <v>0.705297373807974-1.31951857757523i</v>
      </c>
      <c r="AJ243" s="223" t="str">
        <f t="shared" ca="1" si="349"/>
        <v>-0.183149184114796+1.48493435492101i</v>
      </c>
      <c r="AK243" s="223" t="str">
        <f t="shared" ca="1" si="350"/>
        <v>-0.363543634024729-1.45134754219197i</v>
      </c>
      <c r="AL243" s="223" t="str">
        <f t="shared" ca="1" si="351"/>
        <v>0.861516369329497+1.22325925602217i</v>
      </c>
      <c r="AM243" s="223" t="str">
        <f t="shared" ca="1" si="352"/>
        <v>-1.24403350330049-0.831236611761345i</v>
      </c>
      <c r="AN243" s="223" t="str">
        <f t="shared" ca="1" si="353"/>
        <v>1.4598322308476+0.32781628977998i</v>
      </c>
      <c r="AO243" s="223" t="str">
        <f t="shared" ca="1" si="354"/>
        <v>-1.4799924144748+0.219536136350342i</v>
      </c>
      <c r="AP243" s="223" t="str">
        <f t="shared" ca="1" si="355"/>
        <v>1.30181229922243-0.737467558377856i</v>
      </c>
      <c r="AQ243" s="223" t="str">
        <f t="shared" ca="1" si="356"/>
        <v>-0.949170586743302+1.15656770633109i</v>
      </c>
      <c r="AR243" s="223" t="str">
        <f t="shared" ca="1" si="357"/>
        <v>-0.949170586743302+1.15656770633109i</v>
      </c>
      <c r="AS243" s="223" t="str">
        <f t="shared" ca="1" si="358"/>
        <v>0.0734143856716468+1.49438415076012i</v>
      </c>
      <c r="AT243" s="223" t="str">
        <f t="shared" ca="1" si="359"/>
        <v>-0.606316531698536-1.36782817833807i</v>
      </c>
      <c r="AU243" s="223" t="str">
        <f t="shared" ca="1" si="360"/>
        <v>1.05796353010539+1.05796353010561i</v>
      </c>
      <c r="AV243" s="223" t="str">
        <f t="shared" ca="1" si="361"/>
        <v>-1.36782817833794-0.606316531698832i</v>
      </c>
      <c r="AW243" s="223" t="str">
        <f t="shared" ca="1" si="362"/>
        <v>1.4943841507601+0.0734143856719704i</v>
      </c>
      <c r="AX243" s="223" t="str">
        <f t="shared" ca="1" si="363"/>
        <v>-1.42067112436571+0.469326345371805i</v>
      </c>
      <c r="AY243" s="223" t="str">
        <f t="shared" ca="1" si="364"/>
        <v>1.15656770633158-0.949170586742706i</v>
      </c>
      <c r="AZ243" s="223" t="str">
        <f t="shared" ca="1" si="365"/>
        <v>-0.737467558377601+1.30181229922257i</v>
      </c>
      <c r="BA243" s="223" t="str">
        <f t="shared" ca="1" si="366"/>
        <v>0.219536136350662-1.47999241447475i</v>
      </c>
      <c r="BB243" s="223" t="str">
        <f t="shared" ca="1" si="367"/>
        <v>0.327816289780659+1.45983223084744i</v>
      </c>
      <c r="BC243" s="223" t="str">
        <f t="shared" ca="1" si="368"/>
        <v>-0.831236611761464-1.24403350330041i</v>
      </c>
      <c r="BD243" s="223" t="str">
        <f t="shared" ca="1" si="369"/>
        <v>1.22325925602198+0.861516369329761i</v>
      </c>
      <c r="BE243" s="223" t="str">
        <f t="shared" ca="1" si="370"/>
        <v>-1.45134754219211-0.363543634024156i</v>
      </c>
      <c r="BF243" s="223" t="str">
        <f t="shared" ca="1" si="371"/>
        <v>1.48493435492099-0.183149184114919i</v>
      </c>
      <c r="BG243" s="223" t="str">
        <f t="shared" ca="1" si="372"/>
        <v>-1.31951857757545+0.705297373807557i</v>
      </c>
      <c r="BH243" s="223" t="str">
        <f t="shared" ca="1" si="373"/>
        <v>0.977268306691297-1.13292555748527i</v>
      </c>
      <c r="BI243" s="223" t="str">
        <f t="shared" ca="1" si="374"/>
        <v>-0.504050007770317+1.40872539969056i</v>
      </c>
      <c r="BJ243" s="223" t="str">
        <f t="shared" ca="1" si="375"/>
        <v>-0.0367182516865667-1.49573574940885i</v>
      </c>
      <c r="BK243" s="223" t="str">
        <f t="shared" ca="1" si="376"/>
        <v>0.572565736590478+1.38229596662552i</v>
      </c>
      <c r="BL243" s="223" t="str">
        <f t="shared" ca="1" si="377"/>
        <v>-1.0316811665089-1.08360861603137i</v>
      </c>
      <c r="BM243" s="223" t="str">
        <f t="shared" ca="1" si="378"/>
        <v>1.35253646150223+0.639702104399849i</v>
      </c>
      <c r="BN243" s="223" t="str">
        <f t="shared" ca="1" si="379"/>
        <v>-1.49213239097757-0.110066297576241i</v>
      </c>
      <c r="BO243" s="223" t="str">
        <f t="shared" ca="1" si="380"/>
        <v>1.43176108987776-0.434319978332367i</v>
      </c>
      <c r="BP243" s="223" t="str">
        <f t="shared" ca="1" si="381"/>
        <v>-1.17951318203825+0.920501121924671i</v>
      </c>
      <c r="BQ243" s="223" t="str">
        <f t="shared" ca="1" si="382"/>
        <v>0.769193520065905-1.28332185781869i</v>
      </c>
      <c r="BR243" s="223" t="str">
        <f t="shared" ca="1" si="383"/>
        <v>-0.255790848226553+1.47415898193856i</v>
      </c>
      <c r="BS243" s="223" t="str">
        <f t="shared" ca="1" si="384"/>
        <v>-0.291891481259474-1.46743757115413i</v>
      </c>
      <c r="BT243" s="223" t="str">
        <f t="shared" ca="1" si="385"/>
        <v>0.800456148340431+1.2640583913137i</v>
      </c>
      <c r="BU243" s="223" t="str">
        <f t="shared" ca="1" si="386"/>
        <v>-1.2017481631085-0.8912771816511i</v>
      </c>
      <c r="BV243" s="223" t="str">
        <f t="shared" ca="1" si="387"/>
        <v>1.4419886160461+0.39905199317888i</v>
      </c>
      <c r="BW243" s="223" t="str">
        <f t="shared" ca="1" si="388"/>
        <v>-1.48898182643706+0.146651909659354i</v>
      </c>
      <c r="BX243" s="223" t="str">
        <f t="shared" ca="1" si="389"/>
        <v>1.33643002727703-0.672702344472564i</v>
      </c>
      <c r="BY243" s="223" t="str">
        <f t="shared" ca="1" si="390"/>
        <v>-1.00477735675412+1.10860097664614i</v>
      </c>
      <c r="BZ243" s="223" t="str">
        <f t="shared" ca="1" si="391"/>
        <v>0.53847004929151-1.39593111151037i</v>
      </c>
      <c r="CA243" s="223" t="str">
        <f t="shared" ca="1" si="392"/>
        <v>-3.02802248219007E-13+1.49618637277131i</v>
      </c>
      <c r="CB243" s="223" t="str">
        <f t="shared" ca="1" si="393"/>
        <v>-0.538470049292294-1.39593111151007i</v>
      </c>
      <c r="CC243" s="223" t="str">
        <f t="shared" ca="1" si="394"/>
        <v>1.00477735675474+1.10860097664558i</v>
      </c>
      <c r="CD243" s="223" t="str">
        <f t="shared" ca="1" si="395"/>
        <v>-1.33643002727674-0.672702344473143i</v>
      </c>
      <c r="CE243" s="223" t="str">
        <f t="shared" ca="1" si="396"/>
        <v>1.48898182643714+0.146651909658518i</v>
      </c>
      <c r="CF243" s="223" t="str">
        <f t="shared" ca="1" si="397"/>
        <v>-1.44198861604627+0.399051993178257i</v>
      </c>
      <c r="CG243" s="223" t="str">
        <f t="shared" ca="1" si="398"/>
        <v>1.20174816310889-0.891277181650579i</v>
      </c>
      <c r="CH243" s="223" t="str">
        <f t="shared" ca="1" si="399"/>
        <v>-0.800456148339722+1.26405839131415i</v>
      </c>
      <c r="CI243" s="223" t="str">
        <f t="shared" ca="1" si="400"/>
        <v>0.29189148126011-1.467437571154i</v>
      </c>
      <c r="CJ243" s="223" t="str">
        <f t="shared" ca="1" si="401"/>
        <v>0.255790848225872+1.47415898193867i</v>
      </c>
      <c r="CK243" s="223" t="str">
        <f t="shared" ca="1" si="402"/>
        <v>-0.769193520066662-1.28332185781823i</v>
      </c>
      <c r="CL243" s="223" t="str">
        <f t="shared" ca="1" si="403"/>
        <v>1.17951318203783+0.920501121925214i</v>
      </c>
      <c r="CM243" s="223" t="str">
        <f t="shared" ca="1" si="404"/>
        <v>-1.43176108987757-0.434319978332988i</v>
      </c>
      <c r="CN243" s="223" t="str">
        <f t="shared" ca="1" si="405"/>
        <v>1.49213239097751-0.110066297577079i</v>
      </c>
      <c r="CO243" s="223" t="str">
        <f t="shared" ca="1" si="406"/>
        <v>-1.35253646150251+0.639702104399262i</v>
      </c>
      <c r="CP243" s="223" t="str">
        <f t="shared" ca="1" si="407"/>
        <v>1.0316811665094-1.08360861603089i</v>
      </c>
      <c r="CQ243" s="223" t="str">
        <f t="shared" ca="1" si="408"/>
        <v>-0.572565736589662+1.38229596662586i</v>
      </c>
      <c r="CR243" s="223" t="str">
        <f t="shared" ca="1" si="409"/>
        <v>0.0367182516872571-1.49573574940884i</v>
      </c>
      <c r="CS243" s="223" t="str">
        <f t="shared" ca="1" si="410"/>
        <v>0.504050007769707+1.40872539969078i</v>
      </c>
      <c r="CT243" s="223" t="str">
        <f t="shared" ca="1" si="411"/>
        <v>-0.977268306691933-1.13292555748472i</v>
      </c>
      <c r="CU243" s="223" t="str">
        <f t="shared" ca="1" si="412"/>
        <v>1.31951857757515+0.705297373808128i</v>
      </c>
      <c r="CV243" s="223" t="str">
        <f t="shared" ca="1" si="413"/>
        <v>-1.48493435492092-0.183149184115519i</v>
      </c>
      <c r="CW243" s="223" t="str">
        <f t="shared" ca="1" si="414"/>
        <v>1.4513475421919-0.363543634025012i</v>
      </c>
      <c r="CX243" s="223" t="str">
        <f t="shared" ca="1" si="415"/>
        <v>-1.22325925602238+0.861516369329198i</v>
      </c>
      <c r="CY243" s="223" t="str">
        <f t="shared" ca="1" si="416"/>
        <v>0.83123661176073-1.2440335033009i</v>
      </c>
      <c r="CZ243" s="223" t="str">
        <f t="shared" ca="1" si="417"/>
        <v>-0.327816289779881+1.45983223084762i</v>
      </c>
      <c r="DA243" s="223" t="str">
        <f t="shared" ca="1" si="418"/>
        <v>-0.219536136350021-1.47999241447485i</v>
      </c>
      <c r="DB243" s="223" t="str">
        <f t="shared" ca="1" si="419"/>
        <v>0.737467558378333+1.30181229922216i</v>
      </c>
      <c r="DC243" s="223" t="str">
        <f t="shared" ca="1" si="420"/>
        <v>-1.15656770633117-0.949170586743207i</v>
      </c>
      <c r="DD243" s="223" t="str">
        <f t="shared" ca="1" si="421"/>
        <v>1.42067112436552+0.469326345372379i</v>
      </c>
      <c r="DE243" s="223" t="str">
        <f t="shared" ca="1" si="422"/>
        <v>-1.49438415076006+0.0734143856728308i</v>
      </c>
      <c r="DF243" s="223" t="str">
        <f t="shared" ca="1" si="423"/>
        <v>1.36782817833822-0.606316531698201i</v>
      </c>
      <c r="DG243" s="223" t="str">
        <f t="shared" ca="1" si="424"/>
        <v>-1.05796353010585+1.05796353010515i</v>
      </c>
      <c r="DH243" s="223" t="str">
        <f t="shared" ca="1" si="425"/>
        <v>0.606316531697786-1.3678281783384i</v>
      </c>
      <c r="DI243" s="223" t="str">
        <f t="shared" ca="1" si="426"/>
        <v>-0.073414385672294+1.49438415076008i</v>
      </c>
      <c r="DJ243" s="223" t="str">
        <f t="shared" ca="1" si="427"/>
        <v>-0.469326345371516-1.4206711243658i</v>
      </c>
      <c r="DK243" s="223" t="str">
        <f t="shared" ca="1" si="428"/>
        <v>0.949170586743623+1.15656770633083i</v>
      </c>
      <c r="DL243" s="223" t="str">
        <f t="shared" ca="1" si="429"/>
        <v>-1.30181229922242-0.737467558377865i</v>
      </c>
      <c r="DM243" s="223" t="str">
        <f t="shared" ca="1" si="430"/>
        <v>1.4799924144747+0.219536136351003i</v>
      </c>
      <c r="DN243" s="223" t="str">
        <f t="shared" ca="1" si="431"/>
        <v>-1.45983223084752+0.327816289780322i</v>
      </c>
      <c r="DO243" s="223" t="str">
        <f t="shared" ca="1" si="432"/>
        <v>1.24403350330061-0.831236611761177i</v>
      </c>
      <c r="DP243" s="223" t="str">
        <f t="shared" ca="1" si="433"/>
        <v>-0.86151636933001+1.22325925602181i</v>
      </c>
      <c r="DQ243" s="223" t="str">
        <f t="shared" ca="1" si="434"/>
        <v>0.363543634024491-1.45134754219203i</v>
      </c>
      <c r="DR243" s="223" t="str">
        <f t="shared" ca="1" si="435"/>
        <v>0.183149184114618+1.48493435492103i</v>
      </c>
      <c r="DS243" s="223" t="str">
        <f t="shared" ca="1" si="436"/>
        <v>-0.705297373807252-1.31951857757562i</v>
      </c>
      <c r="DT243" s="223" t="str">
        <f t="shared" ca="1" si="437"/>
        <v>1.13292555748507+0.977268306691526i</v>
      </c>
      <c r="DU243" s="223" t="str">
        <f t="shared" ca="1" si="438"/>
        <v>-1.40872539969044-0.504050007770642i</v>
      </c>
      <c r="DV243" s="223" t="str">
        <f t="shared" ca="1" si="439"/>
        <v>1.49573574940882-0.0367182516877094i</v>
      </c>
      <c r="DW243" s="223" t="str">
        <f t="shared" ca="1" si="440"/>
        <v>-1.38229596662565+0.572565736590159i</v>
      </c>
      <c r="DX243" s="223" t="str">
        <f t="shared" ca="1" si="441"/>
        <v>1.08360861603158-1.03168116650868i</v>
      </c>
      <c r="DY243" s="223" t="str">
        <f t="shared" ca="1" si="442"/>
        <v>-0.639702104398778+1.35253646150274i</v>
      </c>
      <c r="DZ243" s="223" t="str">
        <f t="shared" ca="1" si="443"/>
        <v>0.110066297576543-1.49213239097755i</v>
      </c>
      <c r="EA243" s="223" t="str">
        <f t="shared" ca="1" si="444"/>
        <v>0.434319978332038+1.43176108987786i</v>
      </c>
      <c r="EB243" s="223" t="str">
        <f t="shared" ca="1" si="445"/>
        <v>-0.920501121925639-1.1795131820375i</v>
      </c>
      <c r="EC243" s="223" t="str">
        <f t="shared" ca="1" si="446"/>
        <v>1.28332185781851+0.769193520066201i</v>
      </c>
      <c r="ED243" s="223" t="str">
        <f t="shared" ca="1" si="447"/>
        <v>-1.4741589819385-0.255790848226852i</v>
      </c>
      <c r="EE243" s="223" t="str">
        <f t="shared" ca="1" si="448"/>
        <v>1.46743757115391-0.291891481260595i</v>
      </c>
      <c r="EF243" s="223" t="str">
        <f t="shared" ca="1" si="449"/>
        <v>-1.26405839131386+0.800456148340175i</v>
      </c>
      <c r="EG243" s="223" t="str">
        <f t="shared" ca="1" si="450"/>
        <v>0.891277181651376-1.20174816310829i</v>
      </c>
      <c r="EH243" s="223" t="str">
        <f t="shared" ca="1" si="451"/>
        <v>-0.399051993177739+1.44198861604641i</v>
      </c>
      <c r="EI243" s="223" t="str">
        <f t="shared" ca="1" si="452"/>
        <v>-0.14665190965901-1.48898182643709i</v>
      </c>
      <c r="EJ243" s="223" t="str">
        <f t="shared" ca="1" si="453"/>
        <v>0.672702344472293+1.33643002727717i</v>
      </c>
      <c r="EK243" s="223" t="str">
        <f t="shared" ca="1" si="454"/>
        <v>-1.10860097664591-1.00477735675438i</v>
      </c>
      <c r="EL243" s="223" t="str">
        <f t="shared" ca="1" si="455"/>
        <v>1.39593111151026+0.538470049291791i</v>
      </c>
      <c r="EM243" s="223" t="str">
        <f t="shared" ca="1" si="456"/>
        <v>-1.49618637277131-6.05604496438014E-13i</v>
      </c>
      <c r="EN243" s="223"/>
      <c r="EO243" s="223"/>
      <c r="EP243" s="223"/>
    </row>
    <row r="244" spans="1:146">
      <c r="A244" s="249">
        <f t="shared" si="323"/>
        <v>2.8125000000000021E-3</v>
      </c>
      <c r="B244" s="248">
        <v>144</v>
      </c>
      <c r="C244" s="247">
        <f t="shared" si="324"/>
        <v>28800</v>
      </c>
      <c r="N244" s="246">
        <f t="shared" ca="1" si="327"/>
        <v>8.4961468762592887</v>
      </c>
      <c r="O244" s="223">
        <f t="shared" ca="1" si="328"/>
        <v>1.4961468762592884</v>
      </c>
      <c r="P244" s="223" t="str">
        <f t="shared" ca="1" si="329"/>
        <v>-1.38225947660665+0.572550621929215i</v>
      </c>
      <c r="Q244" s="223" t="str">
        <f t="shared" ca="1" si="330"/>
        <v>1.05793560185402-1.05793560185401i</v>
      </c>
      <c r="R244" s="223" t="str">
        <f t="shared" ca="1" si="331"/>
        <v>-0.572550621929146+1.38225947660668i</v>
      </c>
      <c r="S244" s="223" t="str">
        <f t="shared" ca="1" si="332"/>
        <v>-4.43558916034442E-14-1.49614687625929i</v>
      </c>
      <c r="T244" s="223" t="str">
        <f t="shared" ca="1" si="333"/>
        <v>0.572550621929232+1.38225947660664i</v>
      </c>
      <c r="U244" s="223" t="str">
        <f t="shared" ca="1" si="334"/>
        <v>-1.05793560185401-1.05793560185402i</v>
      </c>
      <c r="V244" s="223" t="str">
        <f t="shared" ca="1" si="335"/>
        <v>1.38225947660664+0.57255062192924i</v>
      </c>
      <c r="W244" s="223" t="str">
        <f t="shared" ca="1" si="336"/>
        <v>-1.49614687625929-6.01188980309801E-14i</v>
      </c>
      <c r="X244" s="223" t="str">
        <f t="shared" ca="1" si="337"/>
        <v>1.38225947660663-0.572550621929272i</v>
      </c>
      <c r="Y244" s="223" t="str">
        <f t="shared" ca="1" si="338"/>
        <v>-1.05793560185398+1.05793560185404i</v>
      </c>
      <c r="Z244" s="223" t="str">
        <f t="shared" ca="1" si="339"/>
        <v>0.5725506219292-1.38225947660666i</v>
      </c>
      <c r="AA244" s="223" t="str">
        <f t="shared" ca="1" si="340"/>
        <v>-1.57630064275359E-14+1.49614687625929i</v>
      </c>
      <c r="AB244" s="223" t="str">
        <f t="shared" ca="1" si="341"/>
        <v>-0.572550621929181-1.38225947660667i</v>
      </c>
      <c r="AC244" s="223" t="str">
        <f t="shared" ca="1" si="342"/>
        <v>1.05793560185397+1.05793560185406i</v>
      </c>
      <c r="AD244" s="223" t="str">
        <f t="shared" ca="1" si="343"/>
        <v>-1.38225947660667-0.572550621929158i</v>
      </c>
      <c r="AE244" s="223" t="str">
        <f t="shared" ca="1" si="344"/>
        <v>1.49614687625929-2.85928851759083E-14i</v>
      </c>
      <c r="AF244" s="223" t="str">
        <f t="shared" ca="1" si="345"/>
        <v>-1.38225947660665+0.572550621929221i</v>
      </c>
      <c r="AG244" s="223" t="str">
        <f t="shared" ca="1" si="346"/>
        <v>1.05793560185403-1.057935601854i</v>
      </c>
      <c r="AH244" s="223" t="str">
        <f t="shared" ca="1" si="347"/>
        <v>-0.572550621929255+1.38225947660664i</v>
      </c>
      <c r="AI244" s="223" t="str">
        <f t="shared" ca="1" si="348"/>
        <v>6.52511415129539E-14-1.49614687625929i</v>
      </c>
      <c r="AJ244" s="223" t="str">
        <f t="shared" ca="1" si="349"/>
        <v>0.572550621929252+1.38225947660664i</v>
      </c>
      <c r="AK244" s="223" t="str">
        <f t="shared" ca="1" si="350"/>
        <v>-1.05793560185403-1.05793560185399i</v>
      </c>
      <c r="AL244" s="223" t="str">
        <f t="shared" ca="1" si="351"/>
        <v>1.38225947660666+0.572550621929205i</v>
      </c>
      <c r="AM244" s="223" t="str">
        <f t="shared" ca="1" si="352"/>
        <v>-1.49614687625929-3.15260128550718E-14i</v>
      </c>
      <c r="AN244" s="223" t="str">
        <f t="shared" ca="1" si="353"/>
        <v>1.38225947660667-0.572550621929166i</v>
      </c>
      <c r="AO244" s="223" t="str">
        <f t="shared" ca="1" si="354"/>
        <v>-1.05793560185406+1.05793560185396i</v>
      </c>
      <c r="AP244" s="223" t="str">
        <f t="shared" ca="1" si="355"/>
        <v>0.572550621929173-1.38225947660667i</v>
      </c>
      <c r="AQ244" s="223" t="str">
        <f t="shared" ca="1" si="356"/>
        <v>2.34606416939345E-14+1.49614687625929i</v>
      </c>
      <c r="AR244" s="223" t="str">
        <f t="shared" ca="1" si="357"/>
        <v>2.34606416939345E-14+1.49614687625929i</v>
      </c>
      <c r="AS244" s="223" t="str">
        <f t="shared" ca="1" si="358"/>
        <v>1.05793560185452+1.05793560185351i</v>
      </c>
      <c r="AT244" s="223" t="str">
        <f t="shared" ca="1" si="359"/>
        <v>-1.38225947660663-0.57255062192926i</v>
      </c>
      <c r="AU244" s="223" t="str">
        <f t="shared" ca="1" si="360"/>
        <v>1.49614687625929-6.73770021194414E-13i</v>
      </c>
      <c r="AV244" s="223" t="str">
        <f t="shared" ca="1" si="361"/>
        <v>-1.3822594766067+0.57255062192911i</v>
      </c>
      <c r="AW244" s="223" t="str">
        <f t="shared" ca="1" si="362"/>
        <v>1.05793560185358-1.05793560185445i</v>
      </c>
      <c r="AX244" s="223" t="str">
        <f t="shared" ca="1" si="363"/>
        <v>-0.572550621929366+1.38225947660659i</v>
      </c>
      <c r="AY244" s="223" t="str">
        <f t="shared" ca="1" si="364"/>
        <v>-5.58664468614427E-13-1.49614687625929i</v>
      </c>
      <c r="AZ244" s="223" t="str">
        <f t="shared" ca="1" si="365"/>
        <v>0.572550621929004+1.38225947660674i</v>
      </c>
      <c r="BA244" s="223" t="str">
        <f t="shared" ca="1" si="366"/>
        <v>-1.05793560185437-1.05793560185366i</v>
      </c>
      <c r="BB244" s="223" t="str">
        <f t="shared" ca="1" si="367"/>
        <v>1.38225947660655+0.572550621929453i</v>
      </c>
      <c r="BC244" s="223" t="str">
        <f t="shared" ca="1" si="368"/>
        <v>-1.49614687625929+4.64820441925566E-13i</v>
      </c>
      <c r="BD244" s="223" t="str">
        <f t="shared" ca="1" si="369"/>
        <v>1.38225947660678-0.572550621928898i</v>
      </c>
      <c r="BE244" s="223" t="str">
        <f t="shared" ca="1" si="370"/>
        <v>-1.05793560185374+1.05793560185429i</v>
      </c>
      <c r="BF244" s="223" t="str">
        <f t="shared" ca="1" si="371"/>
        <v>0.572550621929559-1.38225947660651i</v>
      </c>
      <c r="BG244" s="223" t="str">
        <f t="shared" ca="1" si="372"/>
        <v>3.49714889345579E-13+1.49614687625929i</v>
      </c>
      <c r="BH244" s="223" t="str">
        <f t="shared" ca="1" si="373"/>
        <v>-0.572550621928831-1.38225947660681i</v>
      </c>
      <c r="BI244" s="223" t="str">
        <f t="shared" ca="1" si="374"/>
        <v>1.05793560185424+1.05793560185379i</v>
      </c>
      <c r="BJ244" s="223" t="str">
        <f t="shared" ca="1" si="375"/>
        <v>-1.38225947660647-0.572550621929665i</v>
      </c>
      <c r="BK244" s="223" t="str">
        <f t="shared" ca="1" si="376"/>
        <v>1.49614687625929-2.34609336765593E-13i</v>
      </c>
      <c r="BL244" s="223" t="str">
        <f t="shared" ca="1" si="377"/>
        <v>-1.38225947660686+0.572550621928724i</v>
      </c>
      <c r="BM244" s="223" t="str">
        <f t="shared" ca="1" si="378"/>
        <v>1.05793560185387-1.05793560185415i</v>
      </c>
      <c r="BN244" s="223" t="str">
        <f t="shared" ca="1" si="379"/>
        <v>-0.572550621929733+1.38225947660644i</v>
      </c>
      <c r="BO244" s="223" t="str">
        <f t="shared" ca="1" si="380"/>
        <v>-1.62026835967855E-13-1.49614687625929i</v>
      </c>
      <c r="BP244" s="223" t="str">
        <f t="shared" ca="1" si="381"/>
        <v>0.572550621928618+1.3822594766069i</v>
      </c>
      <c r="BQ244" s="223" t="str">
        <f t="shared" ca="1" si="382"/>
        <v>-1.05793560185407-1.05793560185395i</v>
      </c>
      <c r="BR244" s="223" t="str">
        <f t="shared" ca="1" si="383"/>
        <v>1.38225947660639+0.572550621929839i</v>
      </c>
      <c r="BS244" s="223" t="str">
        <f t="shared" ca="1" si="384"/>
        <v>-1.49614687625929+4.6921283387869E-14i</v>
      </c>
      <c r="BT244" s="223" t="str">
        <f t="shared" ca="1" si="385"/>
        <v>1.38225947660693-0.572550621928551i</v>
      </c>
      <c r="BU244" s="223" t="str">
        <f t="shared" ca="1" si="386"/>
        <v>-1.05793560185404+1.05793560185399i</v>
      </c>
      <c r="BV244" s="223" t="str">
        <f t="shared" ca="1" si="387"/>
        <v>0.57255062192857-1.38225947660692i</v>
      </c>
      <c r="BW244" s="223" t="str">
        <f t="shared" ca="1" si="388"/>
        <v>-6.81842691921172E-14+1.49614687625929i</v>
      </c>
      <c r="BX244" s="223" t="str">
        <f t="shared" ca="1" si="389"/>
        <v>-0.57255062192982-1.3822594766064i</v>
      </c>
      <c r="BY244" s="223" t="str">
        <f t="shared" ca="1" si="390"/>
        <v>1.05793560185394+1.05793560185409i</v>
      </c>
      <c r="BZ244" s="223" t="str">
        <f t="shared" ca="1" si="391"/>
        <v>-1.38225947660689-0.572550621928637i</v>
      </c>
      <c r="CA244" s="223" t="str">
        <f t="shared" ca="1" si="392"/>
        <v>1.49614687625929+1.83289821772103E-13i</v>
      </c>
      <c r="CB244" s="223" t="str">
        <f t="shared" ca="1" si="393"/>
        <v>-1.38225947660645+0.572550621929713i</v>
      </c>
      <c r="CC244" s="223" t="str">
        <f t="shared" ca="1" si="394"/>
        <v>1.05793560185417-1.05793560185386i</v>
      </c>
      <c r="CD244" s="223" t="str">
        <f t="shared" ca="1" si="395"/>
        <v>-0.572550621928744+1.38225947660685i</v>
      </c>
      <c r="CE244" s="223" t="str">
        <f t="shared" ca="1" si="396"/>
        <v>2.55872322569842E-13-1.49614687625929i</v>
      </c>
      <c r="CF244" s="223" t="str">
        <f t="shared" ca="1" si="397"/>
        <v>0.572550621929607+1.38225947660649i</v>
      </c>
      <c r="CG244" s="223" t="str">
        <f t="shared" ca="1" si="398"/>
        <v>-1.05793560185378-1.05793560185425i</v>
      </c>
      <c r="CH244" s="223" t="str">
        <f t="shared" ca="1" si="399"/>
        <v>1.3822594766068+0.57255062192885i</v>
      </c>
      <c r="CI244" s="223" t="str">
        <f t="shared" ca="1" si="400"/>
        <v>-1.49614687625929-3.70977875149827E-13i</v>
      </c>
      <c r="CJ244" s="223" t="str">
        <f t="shared" ca="1" si="401"/>
        <v>1.38225947660652-0.57255062192954i</v>
      </c>
      <c r="CK244" s="223" t="str">
        <f t="shared" ca="1" si="402"/>
        <v>-1.05793560185433+1.0579356018537i</v>
      </c>
      <c r="CL244" s="223" t="str">
        <f t="shared" ca="1" si="403"/>
        <v>0.572550621928956-1.38225947660676i</v>
      </c>
      <c r="CM244" s="223" t="str">
        <f t="shared" ca="1" si="404"/>
        <v>-4.43560375947566E-13+1.49614687625929i</v>
      </c>
      <c r="CN244" s="223" t="str">
        <f t="shared" ca="1" si="405"/>
        <v>-0.572550621929472-1.38225947660654i</v>
      </c>
      <c r="CO244" s="223" t="str">
        <f t="shared" ca="1" si="406"/>
        <v>1.05793560185364+1.05793560185438i</v>
      </c>
      <c r="CP244" s="223" t="str">
        <f t="shared" ca="1" si="407"/>
        <v>-1.38225947660673-0.572550621929024i</v>
      </c>
      <c r="CQ244" s="223" t="str">
        <f t="shared" ca="1" si="408"/>
        <v>1.49614687625929+6.01188980309801E-13i</v>
      </c>
      <c r="CR244" s="223" t="str">
        <f t="shared" ca="1" si="409"/>
        <v>-1.38225947660661+0.572550621929327i</v>
      </c>
      <c r="CS244" s="223" t="str">
        <f t="shared" ca="1" si="410"/>
        <v>1.05793560185449-1.05793560185353i</v>
      </c>
      <c r="CT244" s="223" t="str">
        <f t="shared" ca="1" si="411"/>
        <v>-0.572550621929169+1.38225947660667i</v>
      </c>
      <c r="CU244" s="223" t="str">
        <f t="shared" ca="1" si="412"/>
        <v>6.73771481107538E-13-1.49614687625929i</v>
      </c>
      <c r="CV244" s="223" t="str">
        <f t="shared" ca="1" si="413"/>
        <v>0.57255062192926+1.38225947660663i</v>
      </c>
      <c r="CW244" s="223" t="str">
        <f t="shared" ca="1" si="414"/>
        <v>-1.05793560185456-1.05793560185346i</v>
      </c>
      <c r="CX244" s="223" t="str">
        <f t="shared" ca="1" si="415"/>
        <v>1.38225947660664+0.572550621929236i</v>
      </c>
      <c r="CY244" s="223" t="str">
        <f t="shared" ca="1" si="416"/>
        <v>-1.49614687625929-8.31400085469773E-13i</v>
      </c>
      <c r="CZ244" s="223" t="str">
        <f t="shared" ca="1" si="417"/>
        <v>1.38225947660669-0.572550621929115i</v>
      </c>
      <c r="DA244" s="223" t="str">
        <f t="shared" ca="1" si="418"/>
        <v>-1.05793560185357+1.05793560185445i</v>
      </c>
      <c r="DB244" s="223" t="str">
        <f t="shared" ca="1" si="419"/>
        <v>0.572550621929303-1.38225947660661i</v>
      </c>
      <c r="DC244" s="223" t="str">
        <f t="shared" ca="1" si="420"/>
        <v>6.26847277893422E-13+1.49614687625929i</v>
      </c>
      <c r="DD244" s="223" t="str">
        <f t="shared" ca="1" si="421"/>
        <v>-0.572550621929047-1.38225947660672i</v>
      </c>
      <c r="DE244" s="223" t="str">
        <f t="shared" ca="1" si="422"/>
        <v>1.0579356018544+1.05793560185363i</v>
      </c>
      <c r="DF244" s="223" t="str">
        <f t="shared" ca="1" si="423"/>
        <v>-1.38225947660656-0.572550621929449i</v>
      </c>
      <c r="DG244" s="223" t="str">
        <f t="shared" ca="1" si="424"/>
        <v>1.49614687625929-4.69218673531187E-13i</v>
      </c>
      <c r="DH244" s="223" t="str">
        <f t="shared" ca="1" si="425"/>
        <v>-1.38225947660675+0.57255062192898i</v>
      </c>
      <c r="DI244" s="223" t="str">
        <f t="shared" ca="1" si="426"/>
        <v>1.05793560185368-1.05793560185435i</v>
      </c>
      <c r="DJ244" s="223" t="str">
        <f t="shared" ca="1" si="427"/>
        <v>-0.572550621929516+1.38225947660653i</v>
      </c>
      <c r="DK244" s="223" t="str">
        <f t="shared" ca="1" si="428"/>
        <v>-3.96636172733448E-13-1.49614687625929i</v>
      </c>
      <c r="DL244" s="223" t="str">
        <f t="shared" ca="1" si="429"/>
        <v>0.572550621928835+1.38225947660681i</v>
      </c>
      <c r="DM244" s="223" t="str">
        <f t="shared" ca="1" si="430"/>
        <v>-1.05793560185424-1.05793560185379i</v>
      </c>
      <c r="DN244" s="223" t="str">
        <f t="shared" ca="1" si="431"/>
        <v>1.3822594766065+0.572550621929583i</v>
      </c>
      <c r="DO244" s="223" t="str">
        <f t="shared" ca="1" si="432"/>
        <v>-1.49614687625929+3.24053671935711E-13i</v>
      </c>
      <c r="DP244" s="223" t="str">
        <f t="shared" ca="1" si="433"/>
        <v>1.38225947660684-0.572550621928768i</v>
      </c>
      <c r="DQ244" s="223" t="str">
        <f t="shared" ca="1" si="434"/>
        <v>-1.05793560185384+1.05793560185419i</v>
      </c>
      <c r="DR244" s="223" t="str">
        <f t="shared" ca="1" si="435"/>
        <v>0.572550621929728-1.38225947660644i</v>
      </c>
      <c r="DS244" s="223" t="str">
        <f t="shared" ca="1" si="436"/>
        <v>1.66425067573476E-13+1.49614687625929i</v>
      </c>
      <c r="DT244" s="223" t="str">
        <f t="shared" ca="1" si="437"/>
        <v>-0.5725506219287-1.38225947660686i</v>
      </c>
      <c r="DU244" s="223" t="str">
        <f t="shared" ca="1" si="438"/>
        <v>1.05793560185408+1.05793560185395i</v>
      </c>
      <c r="DV244" s="223" t="str">
        <f t="shared" ca="1" si="439"/>
        <v>-1.38225947660641-0.572550621929796i</v>
      </c>
      <c r="DW244" s="223" t="str">
        <f t="shared" ca="1" si="440"/>
        <v>1.49614687625929-9.38425667757379E-14i</v>
      </c>
      <c r="DX244" s="223" t="str">
        <f t="shared" ca="1" si="441"/>
        <v>-1.38225947660693+0.572550621928555i</v>
      </c>
      <c r="DY244" s="223" t="str">
        <f t="shared" ca="1" si="442"/>
        <v>1.057935601854-1.05793560185402i</v>
      </c>
      <c r="DZ244" s="223" t="str">
        <f t="shared" ca="1" si="443"/>
        <v>-0.572550621929941+1.38225947660635i</v>
      </c>
      <c r="EA244" s="223" t="str">
        <f t="shared" ca="1" si="444"/>
        <v>6.37860375864963E-14-1.49614687625929i</v>
      </c>
      <c r="EB244" s="223" t="str">
        <f t="shared" ca="1" si="445"/>
        <v>0.572550621929824+1.3822594766064i</v>
      </c>
      <c r="EC244" s="223" t="str">
        <f t="shared" ca="1" si="446"/>
        <v>-1.05793560185397-1.05793560185405i</v>
      </c>
      <c r="ED244" s="223" t="str">
        <f t="shared" ca="1" si="447"/>
        <v>1.38225947660691+0.572550621928594i</v>
      </c>
      <c r="EE244" s="223" t="str">
        <f t="shared" ca="1" si="448"/>
        <v>-1.49614687625929-1.36368538384235E-13i</v>
      </c>
      <c r="EF244" s="223" t="str">
        <f t="shared" ca="1" si="449"/>
        <v>1.38225947660643-0.572550621929757i</v>
      </c>
      <c r="EG244" s="223" t="str">
        <f t="shared" ca="1" si="450"/>
        <v>-1.05793560185417+1.05793560185386i</v>
      </c>
      <c r="EH244" s="223" t="str">
        <f t="shared" ca="1" si="451"/>
        <v>0.572550621928739-1.38225947660685i</v>
      </c>
      <c r="EI244" s="223" t="str">
        <f t="shared" ca="1" si="452"/>
        <v>-2.08951039181973E-13+1.49614687625929i</v>
      </c>
      <c r="EJ244" s="223" t="str">
        <f t="shared" ca="1" si="453"/>
        <v>-0.572550621929689-1.38225947660646i</v>
      </c>
      <c r="EK244" s="223" t="str">
        <f t="shared" ca="1" si="454"/>
        <v>1.05793560185381+1.05793560185422i</v>
      </c>
      <c r="EL244" s="223" t="str">
        <f t="shared" ca="1" si="455"/>
        <v>-1.38225947660682-0.572550621928807i</v>
      </c>
      <c r="EM244" s="223" t="str">
        <f t="shared" ca="1" si="456"/>
        <v>1.49614687625929+3.66579643544207E-13i</v>
      </c>
      <c r="EN244" s="223"/>
      <c r="EO244" s="223"/>
      <c r="EP244" s="223"/>
    </row>
    <row r="245" spans="1:146">
      <c r="A245" s="249">
        <f t="shared" si="323"/>
        <v>2.8320312500000021E-3</v>
      </c>
      <c r="B245" s="248">
        <v>145</v>
      </c>
      <c r="C245" s="247">
        <f t="shared" si="324"/>
        <v>29000</v>
      </c>
      <c r="N245" s="246">
        <f t="shared" ca="1" si="327"/>
        <v>8.4961041146114447</v>
      </c>
      <c r="O245" s="223">
        <f t="shared" ca="1" si="328"/>
        <v>1.4961041146114438</v>
      </c>
      <c r="P245" s="223" t="str">
        <f t="shared" ca="1" si="329"/>
        <v>-1.36775297712597+0.606283197293417i</v>
      </c>
      <c r="Q245" s="223" t="str">
        <f t="shared" ca="1" si="330"/>
        <v>1.00472211555079-1.10854002736953i</v>
      </c>
      <c r="R245" s="223" t="str">
        <f t="shared" ca="1" si="331"/>
        <v>-0.469300542489207+1.42059301792478i</v>
      </c>
      <c r="S245" s="223" t="str">
        <f t="shared" ca="1" si="332"/>
        <v>-0.146643846949428-1.48889996437275i</v>
      </c>
      <c r="T245" s="223" t="str">
        <f t="shared" ca="1" si="333"/>
        <v>0.737427013479474+1.30174072746766i</v>
      </c>
      <c r="U245" s="223" t="str">
        <f t="shared" ca="1" si="334"/>
        <v>-1.20168209273507-0.891228180522336i</v>
      </c>
      <c r="V245" s="223" t="str">
        <f t="shared" ca="1" si="335"/>
        <v>1.45975197138579+0.327798266915183i</v>
      </c>
      <c r="W245" s="223" t="str">
        <f t="shared" ca="1" si="336"/>
        <v>-1.46735689356161+0.291875433489199i</v>
      </c>
      <c r="X245" s="223" t="str">
        <f t="shared" ca="1" si="337"/>
        <v>1.2231920029999-0.861469004407228i</v>
      </c>
      <c r="Y245" s="223" t="str">
        <f t="shared" ca="1" si="338"/>
        <v>-0.769151230920481+1.28325130264138i</v>
      </c>
      <c r="Z245" s="223" t="str">
        <f t="shared" ca="1" si="339"/>
        <v>0.183139114837857-1.48485271538079i</v>
      </c>
      <c r="AA245" s="223" t="str">
        <f t="shared" ca="1" si="340"/>
        <v>0.434296100049126+1.43168237372659i</v>
      </c>
      <c r="AB245" s="223" t="str">
        <f t="shared" ca="1" si="341"/>
        <v>-0.977214577895555-1.13286327087857i</v>
      </c>
      <c r="AC245" s="223" t="str">
        <f t="shared" ca="1" si="342"/>
        <v>1.35246210100666+0.639666934504163i</v>
      </c>
      <c r="AD245" s="223" t="str">
        <f t="shared" ca="1" si="343"/>
        <v>-1.49565351602359-0.0367162329707717i</v>
      </c>
      <c r="AE245" s="223" t="str">
        <f t="shared" ca="1" si="344"/>
        <v>1.38221996999543-0.572534257755037i</v>
      </c>
      <c r="AF245" s="223" t="str">
        <f t="shared" ca="1" si="345"/>
        <v>-1.03162444617253+1.08354904079903i</v>
      </c>
      <c r="AG245" s="223" t="str">
        <f t="shared" ca="1" si="346"/>
        <v>0.504022295830909-1.40864795000832i</v>
      </c>
      <c r="AH245" s="223" t="str">
        <f t="shared" ca="1" si="347"/>
        <v>0.110060246291105+1.49205035569971i</v>
      </c>
      <c r="AI245" s="223" t="str">
        <f t="shared" ca="1" si="348"/>
        <v>-0.705258597579719-1.31944603235494i</v>
      </c>
      <c r="AJ245" s="223" t="str">
        <f t="shared" ca="1" si="349"/>
        <v>1.17944833411136+0.920450514106672i</v>
      </c>
      <c r="AK245" s="223" t="str">
        <f t="shared" ca="1" si="350"/>
        <v>-1.45126774920604-0.363523646922338i</v>
      </c>
      <c r="AL245" s="223" t="str">
        <f t="shared" ca="1" si="351"/>
        <v>1.47407793481276-0.255776785216i</v>
      </c>
      <c r="AM245" s="223" t="str">
        <f t="shared" ca="1" si="352"/>
        <v>-1.24396510814022+0.831190911576264i</v>
      </c>
      <c r="AN245" s="223" t="str">
        <f t="shared" ca="1" si="353"/>
        <v>0.800412140420412-1.26398889521424i</v>
      </c>
      <c r="AO245" s="223" t="str">
        <f t="shared" ca="1" si="354"/>
        <v>-0.219524066571524+1.4799110466353i</v>
      </c>
      <c r="AP245" s="223" t="str">
        <f t="shared" ca="1" si="355"/>
        <v>-0.399030053877598-1.44190933760058i</v>
      </c>
      <c r="AQ245" s="223" t="str">
        <f t="shared" ca="1" si="356"/>
        <v>0.949118402719148+1.15650411991361i</v>
      </c>
      <c r="AR245" s="223" t="str">
        <f t="shared" ca="1" si="357"/>
        <v>0.949118402719148+1.15650411991361i</v>
      </c>
      <c r="AS245" s="223" t="str">
        <f t="shared" ca="1" si="358"/>
        <v>1.4943019916838+0.0734103494551156i</v>
      </c>
      <c r="AT245" s="223" t="str">
        <f t="shared" ca="1" si="359"/>
        <v>-1.39585436523967+0.538440444987799i</v>
      </c>
      <c r="AU245" s="223" t="str">
        <f t="shared" ca="1" si="360"/>
        <v>1.05790536480286-1.05790536480284i</v>
      </c>
      <c r="AV245" s="223" t="str">
        <f t="shared" ca="1" si="361"/>
        <v>-0.538440444987799+1.39585436523967i</v>
      </c>
      <c r="AW245" s="223" t="str">
        <f t="shared" ca="1" si="362"/>
        <v>-0.0734103494550944-1.4943019916838i</v>
      </c>
      <c r="AX245" s="223" t="str">
        <f t="shared" ca="1" si="363"/>
        <v>0.672665360272093+1.33635655228958i</v>
      </c>
      <c r="AY245" s="223" t="str">
        <f t="shared" ca="1" si="364"/>
        <v>-1.15650411991389-0.949118402718804i</v>
      </c>
      <c r="AZ245" s="223" t="str">
        <f t="shared" ca="1" si="365"/>
        <v>1.44190933760041+0.399030053878192i</v>
      </c>
      <c r="BA245" s="223" t="str">
        <f t="shared" ca="1" si="366"/>
        <v>-1.47991104663533+0.219524066571356i</v>
      </c>
      <c r="BB245" s="223" t="str">
        <f t="shared" ca="1" si="367"/>
        <v>1.2639888952141-0.800412140420627i</v>
      </c>
      <c r="BC245" s="223" t="str">
        <f t="shared" ca="1" si="368"/>
        <v>-0.831190911576882+1.24396510813981i</v>
      </c>
      <c r="BD245" s="223" t="str">
        <f t="shared" ca="1" si="369"/>
        <v>0.255776785216315-1.47407793481271i</v>
      </c>
      <c r="BE245" s="223" t="str">
        <f t="shared" ca="1" si="370"/>
        <v>0.363523646922462+1.45126774920601i</v>
      </c>
      <c r="BF245" s="223" t="str">
        <f t="shared" ca="1" si="371"/>
        <v>-0.92045051410714-1.17944833411099i</v>
      </c>
      <c r="BG245" s="223" t="str">
        <f t="shared" ca="1" si="372"/>
        <v>1.31944603235472+0.705258597580113i</v>
      </c>
      <c r="BH245" s="223" t="str">
        <f t="shared" ca="1" si="373"/>
        <v>-1.49205035569972-0.110060246290978i</v>
      </c>
      <c r="BI245" s="223" t="str">
        <f t="shared" ca="1" si="374"/>
        <v>1.40864795000812-0.504022295831449i</v>
      </c>
      <c r="BJ245" s="223" t="str">
        <f t="shared" ca="1" si="375"/>
        <v>-1.08354904079934+1.03162444617221i</v>
      </c>
      <c r="BK245" s="223" t="str">
        <f t="shared" ca="1" si="376"/>
        <v>0.572534257755046-1.38221996999543i</v>
      </c>
      <c r="BL245" s="223" t="str">
        <f t="shared" ca="1" si="377"/>
        <v>0.0367162329711967+1.49565351602358i</v>
      </c>
      <c r="BM245" s="223" t="str">
        <f t="shared" ca="1" si="378"/>
        <v>-0.639666934503595-1.35246210100692i</v>
      </c>
      <c r="BN245" s="223" t="str">
        <f t="shared" ca="1" si="379"/>
        <v>1.13286327087848+0.977214577895669i</v>
      </c>
      <c r="BO245" s="223" t="str">
        <f t="shared" ca="1" si="380"/>
        <v>-1.43168237372672-0.434296100048708i</v>
      </c>
      <c r="BP245" s="223" t="str">
        <f t="shared" ca="1" si="381"/>
        <v>1.48485271538086-0.183139114837245i</v>
      </c>
      <c r="BQ245" s="223" t="str">
        <f t="shared" ca="1" si="382"/>
        <v>-1.28325130264147+0.769151230920325i</v>
      </c>
      <c r="BR245" s="223" t="str">
        <f t="shared" ca="1" si="383"/>
        <v>0.861469004406986-1.22319200300007i</v>
      </c>
      <c r="BS245" s="223" t="str">
        <f t="shared" ca="1" si="384"/>
        <v>-0.291875433488484+1.46735689356175i</v>
      </c>
      <c r="BT245" s="223" t="str">
        <f t="shared" ca="1" si="385"/>
        <v>-0.327798266914867-1.45975197138586i</v>
      </c>
      <c r="BU245" s="223" t="str">
        <f t="shared" ca="1" si="386"/>
        <v>0.891228180522458+1.20168209273498i</v>
      </c>
      <c r="BV245" s="223" t="str">
        <f t="shared" ca="1" si="387"/>
        <v>-1.30174072746795-0.737427013478961i</v>
      </c>
      <c r="BW245" s="223" t="str">
        <f t="shared" ca="1" si="388"/>
        <v>1.4888999643727+0.14664384694989i</v>
      </c>
      <c r="BX245" s="223" t="str">
        <f t="shared" ca="1" si="389"/>
        <v>-1.42059301792474+0.469300542489321i</v>
      </c>
      <c r="BY245" s="223" t="str">
        <f t="shared" ca="1" si="390"/>
        <v>1.10854002736916-1.0047221155512i</v>
      </c>
      <c r="BZ245" s="223" t="str">
        <f t="shared" ca="1" si="391"/>
        <v>-0.606283197293847+1.36775297712578i</v>
      </c>
      <c r="CA245" s="223" t="str">
        <f t="shared" ca="1" si="392"/>
        <v>2.12617292512247E-14-1.49610411461144i</v>
      </c>
      <c r="CB245" s="223" t="str">
        <f t="shared" ca="1" si="393"/>
        <v>0.606283197293809+1.3677529771258i</v>
      </c>
      <c r="CC245" s="223" t="str">
        <f t="shared" ca="1" si="394"/>
        <v>-1.10854002736916-1.0047221155512i</v>
      </c>
      <c r="CD245" s="223" t="str">
        <f t="shared" ca="1" si="395"/>
        <v>1.42059301792473+0.469300542489361i</v>
      </c>
      <c r="CE245" s="223" t="str">
        <f t="shared" ca="1" si="396"/>
        <v>-1.4888999643727+0.146643846949848i</v>
      </c>
      <c r="CF245" s="223" t="str">
        <f t="shared" ca="1" si="397"/>
        <v>1.30174072746797-0.737427013478924i</v>
      </c>
      <c r="CG245" s="223" t="str">
        <f t="shared" ca="1" si="398"/>
        <v>-0.891228180522458+1.20168209273498i</v>
      </c>
      <c r="CH245" s="223" t="str">
        <f t="shared" ca="1" si="399"/>
        <v>0.327798266914907-1.45975197138585i</v>
      </c>
      <c r="CI245" s="223" t="str">
        <f t="shared" ca="1" si="400"/>
        <v>0.291875433489944+1.46735689356146i</v>
      </c>
      <c r="CJ245" s="223" t="str">
        <f t="shared" ca="1" si="401"/>
        <v>-0.861469004406986-1.22319200300007i</v>
      </c>
      <c r="CK245" s="223" t="str">
        <f t="shared" ca="1" si="402"/>
        <v>1.28325130264143+0.769151230920399i</v>
      </c>
      <c r="CL245" s="223" t="str">
        <f t="shared" ca="1" si="403"/>
        <v>-1.48485271538086-0.183139114837288i</v>
      </c>
      <c r="CM245" s="223" t="str">
        <f t="shared" ca="1" si="404"/>
        <v>1.43168237372673-0.434296100048668i</v>
      </c>
      <c r="CN245" s="223" t="str">
        <f t="shared" ca="1" si="405"/>
        <v>-1.13286327087848+0.977214577895669i</v>
      </c>
      <c r="CO245" s="223" t="str">
        <f t="shared" ca="1" si="406"/>
        <v>0.639666934503672-1.35246210100689i</v>
      </c>
      <c r="CP245" s="223" t="str">
        <f t="shared" ca="1" si="407"/>
        <v>-0.0367162329711967+1.49565351602358i</v>
      </c>
      <c r="CQ245" s="223" t="str">
        <f t="shared" ca="1" si="408"/>
        <v>-0.572534257755007-1.38221996999545i</v>
      </c>
      <c r="CR245" s="223" t="str">
        <f t="shared" ca="1" si="409"/>
        <v>1.08354904079934+1.03162444617221i</v>
      </c>
      <c r="CS245" s="223" t="str">
        <f t="shared" ca="1" si="410"/>
        <v>-1.40864795000811-0.504022295831489i</v>
      </c>
      <c r="CT245" s="223" t="str">
        <f t="shared" ca="1" si="411"/>
        <v>1.49205035569972-0.110060246290978i</v>
      </c>
      <c r="CU245" s="223" t="str">
        <f t="shared" ca="1" si="412"/>
        <v>-1.31944603235475+0.705258597580075i</v>
      </c>
      <c r="CV245" s="223" t="str">
        <f t="shared" ca="1" si="413"/>
        <v>0.920450514107174-1.17944833411097i</v>
      </c>
      <c r="CW245" s="223" t="str">
        <f t="shared" ca="1" si="414"/>
        <v>-0.363523646922504+1.451267749206i</v>
      </c>
      <c r="CX245" s="223" t="str">
        <f t="shared" ca="1" si="415"/>
        <v>-0.255776785216315-1.47407793481271i</v>
      </c>
      <c r="CY245" s="223" t="str">
        <f t="shared" ca="1" si="416"/>
        <v>0.831190911575644+1.24396510814064i</v>
      </c>
      <c r="CZ245" s="223" t="str">
        <f t="shared" ca="1" si="417"/>
        <v>-1.26398889521405-0.800412140420699i</v>
      </c>
      <c r="DA245" s="223" t="str">
        <f t="shared" ca="1" si="418"/>
        <v>1.47991104663532+0.219524066571398i</v>
      </c>
      <c r="DB245" s="223" t="str">
        <f t="shared" ca="1" si="419"/>
        <v>-1.44190933760041+0.399030053878192i</v>
      </c>
      <c r="DC245" s="223" t="str">
        <f t="shared" ca="1" si="420"/>
        <v>1.15650411991389-0.949118402718804i</v>
      </c>
      <c r="DD245" s="223" t="str">
        <f t="shared" ca="1" si="421"/>
        <v>-0.67266536027215+1.33635655228956i</v>
      </c>
      <c r="DE245" s="223" t="str">
        <f t="shared" ca="1" si="422"/>
        <v>0.0734103494551369-1.4943019916838i</v>
      </c>
      <c r="DF245" s="223" t="str">
        <f t="shared" ca="1" si="423"/>
        <v>0.538440444987759+1.39585436523968i</v>
      </c>
      <c r="DG245" s="223" t="str">
        <f t="shared" ca="1" si="424"/>
        <v>-1.05790536480284-1.05790536480286i</v>
      </c>
      <c r="DH245" s="223" t="str">
        <f t="shared" ca="1" si="425"/>
        <v>1.39585436523968+0.538440444987778i</v>
      </c>
      <c r="DI245" s="223" t="str">
        <f t="shared" ca="1" si="426"/>
        <v>-1.4943019916838+0.0734103494551156i</v>
      </c>
      <c r="DJ245" s="223" t="str">
        <f t="shared" ca="1" si="427"/>
        <v>1.3363565522896-0.672665360272056i</v>
      </c>
      <c r="DK245" s="223" t="str">
        <f t="shared" ca="1" si="428"/>
        <v>-0.949118402718821+1.15650411991388i</v>
      </c>
      <c r="DL245" s="223" t="str">
        <f t="shared" ca="1" si="429"/>
        <v>0.399030053878213-1.44190933760041i</v>
      </c>
      <c r="DM245" s="223" t="str">
        <f t="shared" ca="1" si="430"/>
        <v>0.219524066571377+1.47991104663532i</v>
      </c>
      <c r="DN245" s="223" t="str">
        <f t="shared" ca="1" si="431"/>
        <v>-0.80041214042061-1.26398889521411i</v>
      </c>
      <c r="DO245" s="223" t="str">
        <f t="shared" ca="1" si="432"/>
        <v>1.24396510814062+0.831190911575662i</v>
      </c>
      <c r="DP245" s="223" t="str">
        <f t="shared" ca="1" si="433"/>
        <v>-1.4740779348127-0.255776785216335i</v>
      </c>
      <c r="DQ245" s="223" t="str">
        <f t="shared" ca="1" si="434"/>
        <v>1.45126774920601-0.363523646922483i</v>
      </c>
      <c r="DR245" s="223" t="str">
        <f t="shared" ca="1" si="435"/>
        <v>-1.17944833411103+0.920450514107091i</v>
      </c>
      <c r="DS245" s="223" t="str">
        <f t="shared" ca="1" si="436"/>
        <v>0.705258597580168-1.31944603235469i</v>
      </c>
      <c r="DT245" s="223" t="str">
        <f t="shared" ca="1" si="437"/>
        <v>-0.110060246290999+1.49205035569972i</v>
      </c>
      <c r="DU245" s="223" t="str">
        <f t="shared" ca="1" si="438"/>
        <v>-0.504022295831469-1.40864795000812i</v>
      </c>
      <c r="DV245" s="223" t="str">
        <f t="shared" ca="1" si="439"/>
        <v>1.0316244461722+1.08354904079936i</v>
      </c>
      <c r="DW245" s="223" t="str">
        <f t="shared" ca="1" si="440"/>
        <v>-1.38221996999544-0.572534257755026i</v>
      </c>
      <c r="DX245" s="223" t="str">
        <f t="shared" ca="1" si="441"/>
        <v>1.49565351602358-0.0367162329711755i</v>
      </c>
      <c r="DY245" s="223" t="str">
        <f t="shared" ca="1" si="442"/>
        <v>-1.35246210100693+0.639666934503576i</v>
      </c>
      <c r="DZ245" s="223" t="str">
        <f t="shared" ca="1" si="443"/>
        <v>0.977214577895684-1.13286327087846i</v>
      </c>
      <c r="EA245" s="223" t="str">
        <f t="shared" ca="1" si="444"/>
        <v>-0.434296100048689+1.43168237372673i</v>
      </c>
      <c r="EB245" s="223" t="str">
        <f t="shared" ca="1" si="445"/>
        <v>-0.183139114837266-1.48485271538086i</v>
      </c>
      <c r="EC245" s="223" t="str">
        <f t="shared" ca="1" si="446"/>
        <v>0.769151230920307+1.28325130264148i</v>
      </c>
      <c r="ED245" s="223" t="str">
        <f t="shared" ca="1" si="447"/>
        <v>-1.22319200300006-0.861469004407002i</v>
      </c>
      <c r="EE245" s="223" t="str">
        <f t="shared" ca="1" si="448"/>
        <v>1.46735689356146+0.291875433489965i</v>
      </c>
      <c r="EF245" s="223" t="str">
        <f t="shared" ca="1" si="449"/>
        <v>-1.45975197138585+0.327798266914887i</v>
      </c>
      <c r="EG245" s="223" t="str">
        <f t="shared" ca="1" si="450"/>
        <v>1.20168209273502-0.891228180522407i</v>
      </c>
      <c r="EH245" s="223" t="str">
        <f t="shared" ca="1" si="451"/>
        <v>-0.737427013478979+1.30174072746794i</v>
      </c>
      <c r="EI245" s="223" t="str">
        <f t="shared" ca="1" si="452"/>
        <v>0.146643846949912-1.4888999643727i</v>
      </c>
      <c r="EJ245" s="223" t="str">
        <f t="shared" ca="1" si="453"/>
        <v>0.469300542489342+1.42059301792473i</v>
      </c>
      <c r="EK245" s="223" t="str">
        <f t="shared" ca="1" si="454"/>
        <v>-1.00472211555115-1.1085400273692i</v>
      </c>
      <c r="EL245" s="223" t="str">
        <f t="shared" ca="1" si="455"/>
        <v>1.36775297712576+0.606283197293906i</v>
      </c>
      <c r="EM245" s="223" t="str">
        <f t="shared" ca="1" si="456"/>
        <v>-1.49610411461144-4.25234585024496E-14i</v>
      </c>
      <c r="EN245" s="223"/>
      <c r="EO245" s="223"/>
      <c r="EP245" s="223"/>
    </row>
    <row r="246" spans="1:146">
      <c r="A246" s="249">
        <f t="shared" si="323"/>
        <v>2.8515625000000021E-3</v>
      </c>
      <c r="B246" s="248">
        <v>146</v>
      </c>
      <c r="C246" s="247">
        <f t="shared" si="324"/>
        <v>29200</v>
      </c>
      <c r="N246" s="246">
        <f t="shared" ca="1" si="327"/>
        <v>8.4960579307166899</v>
      </c>
      <c r="O246" s="223">
        <f t="shared" ca="1" si="328"/>
        <v>1.4960579307166892</v>
      </c>
      <c r="P246" s="223" t="str">
        <f t="shared" ca="1" si="329"/>
        <v>-1.3524203512603+0.639647188344691i</v>
      </c>
      <c r="Q246" s="223" t="str">
        <f t="shared" ca="1" si="330"/>
        <v>0.949089103966423-1.15646841928023i</v>
      </c>
      <c r="R246" s="223" t="str">
        <f t="shared" ca="1" si="331"/>
        <v>-0.363512425151207+1.45122294938476i</v>
      </c>
      <c r="S246" s="223" t="str">
        <f t="shared" ca="1" si="332"/>
        <v>-0.291866423458255-1.46731159707745i</v>
      </c>
      <c r="T246" s="223" t="str">
        <f t="shared" ca="1" si="333"/>
        <v>0.891200668808334+1.20164499748298i</v>
      </c>
      <c r="U246" s="223" t="str">
        <f t="shared" ca="1" si="334"/>
        <v>-1.31940530179601-0.705236826642567i</v>
      </c>
      <c r="V246" s="223" t="str">
        <f t="shared" ca="1" si="335"/>
        <v>1.49425586341954+0.0734080833193665i</v>
      </c>
      <c r="W246" s="223" t="str">
        <f t="shared" ca="1" si="336"/>
        <v>-1.38217730164032+0.572516583943728i</v>
      </c>
      <c r="X246" s="223" t="str">
        <f t="shared" ca="1" si="337"/>
        <v>1.00469110034271-1.10850580736072i</v>
      </c>
      <c r="Y246" s="223" t="str">
        <f t="shared" ca="1" si="338"/>
        <v>-0.434282693572041+1.43163817849487i</v>
      </c>
      <c r="Z246" s="223" t="str">
        <f t="shared" ca="1" si="339"/>
        <v>-0.219517289986716-1.47986536261147i</v>
      </c>
      <c r="AA246" s="223" t="str">
        <f t="shared" ca="1" si="340"/>
        <v>0.831165253179098+1.24392670763515i</v>
      </c>
      <c r="AB246" s="223" t="str">
        <f t="shared" ca="1" si="341"/>
        <v>-1.28321168939354-0.769127487653426i</v>
      </c>
      <c r="AC246" s="223" t="str">
        <f t="shared" ca="1" si="342"/>
        <v>1.48885400286606+0.146639320136228i</v>
      </c>
      <c r="AD246" s="223" t="str">
        <f t="shared" ca="1" si="343"/>
        <v>-1.40860446583627+0.504006736945457i</v>
      </c>
      <c r="AE246" s="223" t="str">
        <f t="shared" ca="1" si="344"/>
        <v>1.05787270785771-1.05787270785766i</v>
      </c>
      <c r="AF246" s="223" t="str">
        <f t="shared" ca="1" si="345"/>
        <v>-0.50400673694539+1.4086044658363i</v>
      </c>
      <c r="AG246" s="223" t="str">
        <f t="shared" ca="1" si="346"/>
        <v>-0.14663932013615-1.48885400286607i</v>
      </c>
      <c r="AH246" s="223" t="str">
        <f t="shared" ca="1" si="347"/>
        <v>0.769127487653477+1.28321168939351i</v>
      </c>
      <c r="AI246" s="223" t="str">
        <f t="shared" ca="1" si="348"/>
        <v>-1.24392670763519-0.831165253179038i</v>
      </c>
      <c r="AJ246" s="223" t="str">
        <f t="shared" ca="1" si="349"/>
        <v>1.47986536261146+0.219517289986794i</v>
      </c>
      <c r="AK246" s="223" t="str">
        <f t="shared" ca="1" si="350"/>
        <v>-1.43163817849485+0.434282693572117i</v>
      </c>
      <c r="AL246" s="223" t="str">
        <f t="shared" ca="1" si="351"/>
        <v>1.10850580736077-1.00469110034266i</v>
      </c>
      <c r="AM246" s="223" t="str">
        <f t="shared" ca="1" si="352"/>
        <v>-0.572516583943672+1.38217730164034i</v>
      </c>
      <c r="AN246" s="223" t="str">
        <f t="shared" ca="1" si="353"/>
        <v>-0.0734080833192883-1.49425586341955i</v>
      </c>
      <c r="AO246" s="223" t="str">
        <f t="shared" ca="1" si="354"/>
        <v>0.705236826642487+1.31940530179605i</v>
      </c>
      <c r="AP246" s="223" t="str">
        <f t="shared" ca="1" si="355"/>
        <v>-1.20164499748303-0.891200668808274i</v>
      </c>
      <c r="AQ246" s="223" t="str">
        <f t="shared" ca="1" si="356"/>
        <v>1.46731159707744+0.291866423458337i</v>
      </c>
      <c r="AR246" s="223" t="str">
        <f t="shared" ca="1" si="357"/>
        <v>1.46731159707744+0.291866423458337i</v>
      </c>
      <c r="AS246" s="223" t="str">
        <f t="shared" ca="1" si="358"/>
        <v>1.15646841927998-0.949089103966728i</v>
      </c>
      <c r="AT246" s="223" t="str">
        <f t="shared" ca="1" si="359"/>
        <v>-0.639647188344135+1.35242035126056i</v>
      </c>
      <c r="AU246" s="223" t="str">
        <f t="shared" ca="1" si="360"/>
        <v>6.73730776756552E-13-1.49605793071669i</v>
      </c>
      <c r="AV246" s="223" t="str">
        <f t="shared" ca="1" si="361"/>
        <v>0.639647188344262+1.3524203512605i</v>
      </c>
      <c r="AW246" s="223" t="str">
        <f t="shared" ca="1" si="362"/>
        <v>-1.15646841928007-0.94908910396662i</v>
      </c>
      <c r="AX246" s="223" t="str">
        <f t="shared" ca="1" si="363"/>
        <v>1.45122294938474+0.363512425151291i</v>
      </c>
      <c r="AY246" s="223" t="str">
        <f t="shared" ca="1" si="364"/>
        <v>-1.46731159707741+0.291866423458476i</v>
      </c>
      <c r="AZ246" s="223" t="str">
        <f t="shared" ca="1" si="365"/>
        <v>1.20164499748275-0.891200668808643i</v>
      </c>
      <c r="BA246" s="223" t="str">
        <f t="shared" ca="1" si="366"/>
        <v>-0.705236826641989+1.31940530179632i</v>
      </c>
      <c r="BB246" s="223" t="str">
        <f t="shared" ca="1" si="367"/>
        <v>0.0734080833200394-1.49425586341951i</v>
      </c>
      <c r="BC246" s="223" t="str">
        <f t="shared" ca="1" si="368"/>
        <v>0.572516583943252+1.38217730164051i</v>
      </c>
      <c r="BD246" s="223" t="str">
        <f t="shared" ca="1" si="369"/>
        <v>-1.10850580736056-1.0046911003429i</v>
      </c>
      <c r="BE246" s="223" t="str">
        <f t="shared" ca="1" si="370"/>
        <v>1.43163817849485+0.434282693572126i</v>
      </c>
      <c r="BF246" s="223" t="str">
        <f t="shared" ca="1" si="371"/>
        <v>-1.47986536261144+0.219517289986933i</v>
      </c>
      <c r="BG246" s="223" t="str">
        <f t="shared" ca="1" si="372"/>
        <v>1.24392670763494-0.831165253179421i</v>
      </c>
      <c r="BH246" s="223" t="str">
        <f t="shared" ca="1" si="373"/>
        <v>-0.769127487652991+1.2832116893938i</v>
      </c>
      <c r="BI246" s="223" t="str">
        <f t="shared" ca="1" si="374"/>
        <v>0.146639320136899-1.48885400286599i</v>
      </c>
      <c r="BJ246" s="223" t="str">
        <f t="shared" ca="1" si="375"/>
        <v>0.504006736944972+1.40860446583645i</v>
      </c>
      <c r="BK246" s="223" t="str">
        <f t="shared" ca="1" si="376"/>
        <v>-1.05787270785748-1.05787270785789i</v>
      </c>
      <c r="BL246" s="223" t="str">
        <f t="shared" ca="1" si="377"/>
        <v>1.40860446583627+0.504006736945475i</v>
      </c>
      <c r="BM246" s="223" t="str">
        <f t="shared" ca="1" si="378"/>
        <v>-1.48885400286604+0.146639320136368i</v>
      </c>
      <c r="BN246" s="223" t="str">
        <f t="shared" ca="1" si="379"/>
        <v>1.28321168939331-0.769127487653811i</v>
      </c>
      <c r="BO246" s="223" t="str">
        <f t="shared" ca="1" si="380"/>
        <v>-0.831165253178626+1.24392670763547i</v>
      </c>
      <c r="BP246" s="223" t="str">
        <f t="shared" ca="1" si="381"/>
        <v>0.21951728998746-1.47986536261136i</v>
      </c>
      <c r="BQ246" s="223" t="str">
        <f t="shared" ca="1" si="382"/>
        <v>0.434282693571616+1.431638178495i</v>
      </c>
      <c r="BR246" s="223" t="str">
        <f t="shared" ca="1" si="383"/>
        <v>-1.00469110034247-1.10850580736094i</v>
      </c>
      <c r="BS246" s="223" t="str">
        <f t="shared" ca="1" si="384"/>
        <v>1.38217730164031+0.572516583943744i</v>
      </c>
      <c r="BT246" s="223" t="str">
        <f t="shared" ca="1" si="385"/>
        <v>-1.49425586341954+0.0734080833195071i</v>
      </c>
      <c r="BU246" s="223" t="str">
        <f t="shared" ca="1" si="386"/>
        <v>1.31940530179587-0.705236826642831i</v>
      </c>
      <c r="BV246" s="223" t="str">
        <f t="shared" ca="1" si="387"/>
        <v>-0.891200668807876+1.20164499748332i</v>
      </c>
      <c r="BW246" s="223" t="str">
        <f t="shared" ca="1" si="388"/>
        <v>0.291866423458998-1.46731159707731i</v>
      </c>
      <c r="BX246" s="223" t="str">
        <f t="shared" ca="1" si="389"/>
        <v>0.363512425150773+1.45122294938486i</v>
      </c>
      <c r="BY246" s="223" t="str">
        <f t="shared" ca="1" si="390"/>
        <v>-0.949089103966191-1.15646841928042i</v>
      </c>
      <c r="BZ246" s="223" t="str">
        <f t="shared" ca="1" si="391"/>
        <v>1.35242035126027+0.639647188344763i</v>
      </c>
      <c r="CA246" s="223" t="str">
        <f t="shared" ca="1" si="392"/>
        <v>-1.49605793071669+1.40756779412739E-13i</v>
      </c>
      <c r="CB246" s="223" t="str">
        <f t="shared" ca="1" si="393"/>
        <v>1.35242035126015-0.639647188345018i</v>
      </c>
      <c r="CC246" s="223" t="str">
        <f t="shared" ca="1" si="394"/>
        <v>-0.949089103966007+1.15646841928057i</v>
      </c>
      <c r="CD246" s="223" t="str">
        <f t="shared" ca="1" si="395"/>
        <v>0.363512425151945-1.45122294938457i</v>
      </c>
      <c r="CE246" s="223" t="str">
        <f t="shared" ca="1" si="396"/>
        <v>0.291866423457815+1.46731159707754i</v>
      </c>
      <c r="CF246" s="223" t="str">
        <f t="shared" ca="1" si="397"/>
        <v>-0.891200668808102-1.20164499748316i</v>
      </c>
      <c r="CG246" s="223" t="str">
        <f t="shared" ca="1" si="398"/>
        <v>1.319405301796+0.705236826642583i</v>
      </c>
      <c r="CH246" s="223" t="str">
        <f t="shared" ca="1" si="399"/>
        <v>-1.49425586341955-0.073408083319226i</v>
      </c>
      <c r="CI246" s="223" t="str">
        <f t="shared" ca="1" si="400"/>
        <v>1.3821773016402-0.572516583944004i</v>
      </c>
      <c r="CJ246" s="223" t="str">
        <f t="shared" ca="1" si="401"/>
        <v>-1.0046911003423+1.1085058073611i</v>
      </c>
      <c r="CK246" s="223" t="str">
        <f t="shared" ca="1" si="402"/>
        <v>0.434282693571305-1.43163817849509i</v>
      </c>
      <c r="CL246" s="223" t="str">
        <f t="shared" ca="1" si="403"/>
        <v>0.219517289986224+1.47986536261155i</v>
      </c>
      <c r="CM246" s="223" t="str">
        <f t="shared" ca="1" si="404"/>
        <v>-0.831165253178861-1.24392670763531i</v>
      </c>
      <c r="CN246" s="223" t="str">
        <f t="shared" ca="1" si="405"/>
        <v>1.28321168939346+0.76912748765357i</v>
      </c>
      <c r="CO246" s="223" t="str">
        <f t="shared" ca="1" si="406"/>
        <v>-1.48885400286608-0.146639320136046i</v>
      </c>
      <c r="CP246" s="223" t="str">
        <f t="shared" ca="1" si="407"/>
        <v>1.40860446583617-0.50400673694574i</v>
      </c>
      <c r="CQ246" s="223" t="str">
        <f t="shared" ca="1" si="408"/>
        <v>-1.05787270785731+1.05787270785806i</v>
      </c>
      <c r="CR246" s="223" t="str">
        <f t="shared" ca="1" si="409"/>
        <v>0.504006736946109-1.40860446583604i</v>
      </c>
      <c r="CS246" s="223" t="str">
        <f t="shared" ca="1" si="410"/>
        <v>0.146639320135655+1.48885400286611i</v>
      </c>
      <c r="CT246" s="223" t="str">
        <f t="shared" ca="1" si="411"/>
        <v>-0.769127487653233-1.28321168939366i</v>
      </c>
      <c r="CU246" s="223" t="str">
        <f t="shared" ca="1" si="412"/>
        <v>1.24392670763509+0.831165253179186i</v>
      </c>
      <c r="CV246" s="223" t="str">
        <f t="shared" ca="1" si="413"/>
        <v>-1.47986536261149-0.219517289986613i</v>
      </c>
      <c r="CW246" s="223" t="str">
        <f t="shared" ca="1" si="414"/>
        <v>1.43163817849477-0.434282693572396i</v>
      </c>
      <c r="CX246" s="223" t="str">
        <f t="shared" ca="1" si="415"/>
        <v>-1.1085058073604+1.00469110034308i</v>
      </c>
      <c r="CY246" s="223" t="str">
        <f t="shared" ca="1" si="416"/>
        <v>0.572516583944366-1.38217730164005i</v>
      </c>
      <c r="CZ246" s="223" t="str">
        <f t="shared" ca="1" si="417"/>
        <v>0.0734080833187917+1.49425586341957i</v>
      </c>
      <c r="DA246" s="223" t="str">
        <f t="shared" ca="1" si="418"/>
        <v>-0.705236826642238-1.31940530179619i</v>
      </c>
      <c r="DB246" s="223" t="str">
        <f t="shared" ca="1" si="419"/>
        <v>1.20164499748292+0.891200668808416i</v>
      </c>
      <c r="DC246" s="223" t="str">
        <f t="shared" ca="1" si="420"/>
        <v>-1.46731159707747-0.291866423458157i</v>
      </c>
      <c r="DD246" s="223" t="str">
        <f t="shared" ca="1" si="421"/>
        <v>1.45122294938467-0.363512425151563i</v>
      </c>
      <c r="DE246" s="223" t="str">
        <f t="shared" ca="1" si="422"/>
        <v>-1.1564684192799+0.949089103966821i</v>
      </c>
      <c r="DF246" s="223" t="str">
        <f t="shared" ca="1" si="423"/>
        <v>0.639647188343988-1.35242035126063i</v>
      </c>
      <c r="DG246" s="223" t="str">
        <f t="shared" ca="1" si="424"/>
        <v>-5.75494521141695E-13+1.49605793071669i</v>
      </c>
      <c r="DH246" s="223" t="str">
        <f t="shared" ca="1" si="425"/>
        <v>-0.639647188344409-1.35242035126043i</v>
      </c>
      <c r="DI246" s="223" t="str">
        <f t="shared" ca="1" si="426"/>
        <v>1.15646841928014+0.949089103966528i</v>
      </c>
      <c r="DJ246" s="223" t="str">
        <f t="shared" ca="1" si="427"/>
        <v>-1.45122294938478-0.363512425151113i</v>
      </c>
      <c r="DK246" s="223" t="str">
        <f t="shared" ca="1" si="428"/>
        <v>1.46731159707738-0.291866423458614i</v>
      </c>
      <c r="DL246" s="223" t="str">
        <f t="shared" ca="1" si="429"/>
        <v>-1.2016449974827+0.891200668808721i</v>
      </c>
      <c r="DM246" s="223" t="str">
        <f t="shared" ca="1" si="430"/>
        <v>0.705236826641828-1.31940530179641i</v>
      </c>
      <c r="DN246" s="223" t="str">
        <f t="shared" ca="1" si="431"/>
        <v>-0.0734080833199414+1.49425586341951i</v>
      </c>
      <c r="DO246" s="223" t="str">
        <f t="shared" ca="1" si="432"/>
        <v>-0.572516583943382-1.38217730164046i</v>
      </c>
      <c r="DP246" s="223" t="str">
        <f t="shared" ca="1" si="433"/>
        <v>1.10850580736065+1.0046911003428i</v>
      </c>
      <c r="DQ246" s="223" t="str">
        <f t="shared" ca="1" si="434"/>
        <v>-1.4316381784949-0.43428269357195i</v>
      </c>
      <c r="DR246" s="223" t="str">
        <f t="shared" ca="1" si="435"/>
        <v>1.47986536261142-0.219517289987072i</v>
      </c>
      <c r="DS246" s="223" t="str">
        <f t="shared" ca="1" si="436"/>
        <v>-1.24392670763488+0.831165253179503i</v>
      </c>
      <c r="DT246" s="223" t="str">
        <f t="shared" ca="1" si="437"/>
        <v>0.769127487654147-1.28321168939311i</v>
      </c>
      <c r="DU246" s="223" t="str">
        <f t="shared" ca="1" si="438"/>
        <v>-0.146639320136801+1.488854002866i</v>
      </c>
      <c r="DV246" s="223" t="str">
        <f t="shared" ca="1" si="439"/>
        <v>-0.504006736945105-1.4086044658364i</v>
      </c>
      <c r="DW246" s="223" t="str">
        <f t="shared" ca="1" si="440"/>
        <v>1.05787270785758+1.05787270785779i</v>
      </c>
      <c r="DX246" s="223" t="str">
        <f t="shared" ca="1" si="441"/>
        <v>-1.40860446583633-0.504006736945301i</v>
      </c>
      <c r="DY246" s="223" t="str">
        <f t="shared" ca="1" si="442"/>
        <v>1.48885400286603-0.146639320136508i</v>
      </c>
      <c r="DZ246" s="223" t="str">
        <f t="shared" ca="1" si="443"/>
        <v>-1.28321168939326+0.769127487653894i</v>
      </c>
      <c r="EA246" s="223" t="str">
        <f t="shared" ca="1" si="444"/>
        <v>0.831165253178474-1.24392670763557i</v>
      </c>
      <c r="EB246" s="223" t="str">
        <f t="shared" ca="1" si="445"/>
        <v>-0.219517289987362+1.47986536261138i</v>
      </c>
      <c r="EC246" s="223" t="str">
        <f t="shared" ca="1" si="446"/>
        <v>-0.434282693571751-1.43163817849496i</v>
      </c>
      <c r="ED246" s="223" t="str">
        <f t="shared" ca="1" si="447"/>
        <v>1.00469110034258+1.10850580736085i</v>
      </c>
      <c r="EE246" s="223" t="str">
        <f t="shared" ca="1" si="448"/>
        <v>-1.38217730164038-0.572516583943575i</v>
      </c>
      <c r="EF246" s="223" t="str">
        <f t="shared" ca="1" si="449"/>
        <v>1.49425586341953-0.0734080833196478i</v>
      </c>
      <c r="EG246" s="223" t="str">
        <f t="shared" ca="1" si="450"/>
        <v>-1.31940530179582+0.705236826642918i</v>
      </c>
      <c r="EH246" s="223" t="str">
        <f t="shared" ca="1" si="451"/>
        <v>0.891200668807728-1.20164499748343i</v>
      </c>
      <c r="EI246" s="223" t="str">
        <f t="shared" ca="1" si="452"/>
        <v>-0.291866423458902+1.46731159707733i</v>
      </c>
      <c r="EJ246" s="223" t="str">
        <f t="shared" ca="1" si="453"/>
        <v>-0.363512425150909-1.45122294938483i</v>
      </c>
      <c r="EK246" s="223" t="str">
        <f t="shared" ca="1" si="454"/>
        <v>0.9490891039663+1.15646841928033i</v>
      </c>
      <c r="EL246" s="223" t="str">
        <f t="shared" ca="1" si="455"/>
        <v>-1.35242035126034-0.639647188344597i</v>
      </c>
      <c r="EM246" s="223" t="str">
        <f t="shared" ca="1" si="456"/>
        <v>1.49605793071669-2.81513558825477E-13i</v>
      </c>
      <c r="EN246" s="223"/>
      <c r="EO246" s="223"/>
      <c r="EP246" s="223"/>
    </row>
    <row r="247" spans="1:146">
      <c r="A247" s="249">
        <f t="shared" si="323"/>
        <v>2.8710937500000021E-3</v>
      </c>
      <c r="B247" s="248">
        <v>147</v>
      </c>
      <c r="C247" s="247">
        <f t="shared" si="324"/>
        <v>29400</v>
      </c>
      <c r="N247" s="246">
        <f t="shared" ca="1" si="327"/>
        <v>8.4960081505206766</v>
      </c>
      <c r="O247" s="223">
        <f t="shared" ca="1" si="328"/>
        <v>1.4960081505206773</v>
      </c>
      <c r="P247" s="223" t="str">
        <f t="shared" ca="1" si="329"/>
        <v>-1.33627083483163+0.672622213729733i</v>
      </c>
      <c r="Q247" s="223" t="str">
        <f t="shared" ca="1" si="330"/>
        <v>0.891171014780174-1.20160501365464i</v>
      </c>
      <c r="R247" s="223" t="str">
        <f t="shared" ca="1" si="331"/>
        <v>-0.255760379013797+1.47398338353966i</v>
      </c>
      <c r="S247" s="223" t="str">
        <f t="shared" ca="1" si="332"/>
        <v>-0.434268243143923-1.43159054181738i</v>
      </c>
      <c r="T247" s="223" t="str">
        <f t="shared" ca="1" si="333"/>
        <v>1.03155827504108+1.08347953908626i</v>
      </c>
      <c r="U247" s="223" t="str">
        <f t="shared" ca="1" si="334"/>
        <v>-1.40855759558819-0.503989966502434i</v>
      </c>
      <c r="V247" s="223" t="str">
        <f t="shared" ca="1" si="335"/>
        <v>1.48475747298464-0.183127367808768i</v>
      </c>
      <c r="W247" s="223" t="str">
        <f t="shared" ca="1" si="336"/>
        <v>-1.2438853169149+0.831137596783966i</v>
      </c>
      <c r="X247" s="223" t="str">
        <f t="shared" ca="1" si="337"/>
        <v>0.737379712952735-1.3016572303606i</v>
      </c>
      <c r="Y247" s="223" t="str">
        <f t="shared" ca="1" si="338"/>
        <v>-0.0734056407208816+1.49420614318596i</v>
      </c>
      <c r="Z247" s="223" t="str">
        <f t="shared" ca="1" si="339"/>
        <v>-0.606244308679156-1.36766524581801i</v>
      </c>
      <c r="AA247" s="223" t="str">
        <f t="shared" ca="1" si="340"/>
        <v>1.1564299386683+0.949057523744438i</v>
      </c>
      <c r="AB247" s="223" t="str">
        <f t="shared" ca="1" si="341"/>
        <v>-1.45965833901804-0.327777241063813i</v>
      </c>
      <c r="AC247" s="223" t="str">
        <f t="shared" ca="1" si="342"/>
        <v>1.45117466103882-0.363500329550266i</v>
      </c>
      <c r="AD247" s="223" t="str">
        <f t="shared" ca="1" si="343"/>
        <v>-1.13279060602008+0.977151896757586i</v>
      </c>
      <c r="AE247" s="223" t="str">
        <f t="shared" ca="1" si="344"/>
        <v>0.572497533887333-1.38213131073615i</v>
      </c>
      <c r="AF247" s="223" t="str">
        <f t="shared" ca="1" si="345"/>
        <v>0.110053186734626+1.49195465162781i</v>
      </c>
      <c r="AG247" s="223" t="str">
        <f t="shared" ca="1" si="346"/>
        <v>-0.769101895518096-1.28316899149518i</v>
      </c>
      <c r="AH247" s="223" t="str">
        <f t="shared" ca="1" si="347"/>
        <v>1.26390781960998+0.800360799860313i</v>
      </c>
      <c r="AI247" s="223" t="str">
        <f t="shared" ca="1" si="348"/>
        <v>-1.48880446237531-0.146634440823692i</v>
      </c>
      <c r="AJ247" s="223" t="str">
        <f t="shared" ca="1" si="349"/>
        <v>1.39576483143386-0.538405907988289i</v>
      </c>
      <c r="AK247" s="223" t="str">
        <f t="shared" ca="1" si="350"/>
        <v>-1.00465767000631+1.10846892266846i</v>
      </c>
      <c r="AL247" s="223" t="str">
        <f t="shared" ca="1" si="351"/>
        <v>0.399004459030356-1.44181684970671i</v>
      </c>
      <c r="AM247" s="223" t="str">
        <f t="shared" ca="1" si="352"/>
        <v>0.291856711823864+1.46726277339393i</v>
      </c>
      <c r="AN247" s="223" t="str">
        <f t="shared" ca="1" si="353"/>
        <v>-0.920391473966406-1.17937268116327i</v>
      </c>
      <c r="AO247" s="223" t="str">
        <f t="shared" ca="1" si="354"/>
        <v>1.35237535049608+0.63962590456837i</v>
      </c>
      <c r="AP247" s="223" t="str">
        <f t="shared" ca="1" si="355"/>
        <v>-1.49555758083541+0.0367138778941239i</v>
      </c>
      <c r="AQ247" s="223" t="str">
        <f t="shared" ca="1" si="356"/>
        <v>1.31936139958249-0.705213360420831i</v>
      </c>
      <c r="AR247" s="223" t="str">
        <f t="shared" ca="1" si="357"/>
        <v>1.31936139958249-0.705213360420831i</v>
      </c>
      <c r="AS247" s="223" t="str">
        <f t="shared" ca="1" si="358"/>
        <v>0.219509985714762-1.47981612121094i</v>
      </c>
      <c r="AT247" s="223" t="str">
        <f t="shared" ca="1" si="359"/>
        <v>0.469270440306423+1.4205018973162i</v>
      </c>
      <c r="AU247" s="223" t="str">
        <f t="shared" ca="1" si="360"/>
        <v>-1.05783750794362-1.05783750794341i</v>
      </c>
      <c r="AV247" s="223" t="str">
        <f t="shared" ca="1" si="361"/>
        <v>1.42050189731628+0.469270440306156i</v>
      </c>
      <c r="AW247" s="223" t="str">
        <f t="shared" ca="1" si="362"/>
        <v>-1.4798161212109+0.21950998571504i</v>
      </c>
      <c r="AX247" s="223" t="str">
        <f t="shared" ca="1" si="363"/>
        <v>1.22311354421668-0.861413747497687i</v>
      </c>
      <c r="AY247" s="223" t="str">
        <f t="shared" ca="1" si="364"/>
        <v>-0.705213360420565+1.31936139958263i</v>
      </c>
      <c r="AZ247" s="223" t="str">
        <f t="shared" ca="1" si="365"/>
        <v>0.03671387789414-1.49555758083541i</v>
      </c>
      <c r="BA247" s="223" t="str">
        <f t="shared" ca="1" si="366"/>
        <v>0.639625904568221+1.35237535049615i</v>
      </c>
      <c r="BB247" s="223" t="str">
        <f t="shared" ca="1" si="367"/>
        <v>-1.17937268116318-0.92039147396652i</v>
      </c>
      <c r="BC247" s="223" t="str">
        <f t="shared" ca="1" si="368"/>
        <v>1.46726277339391+0.291856711824006i</v>
      </c>
      <c r="BD247" s="223" t="str">
        <f t="shared" ca="1" si="369"/>
        <v>-1.44181684970679+0.399004459030074i</v>
      </c>
      <c r="BE247" s="223" t="str">
        <f t="shared" ca="1" si="370"/>
        <v>1.10846892266867-1.00465767000608i</v>
      </c>
      <c r="BF247" s="223" t="str">
        <f t="shared" ca="1" si="371"/>
        <v>-0.538405907988583+1.39576483143375i</v>
      </c>
      <c r="BG247" s="223" t="str">
        <f t="shared" ca="1" si="372"/>
        <v>-0.14663444082338-1.48880446237534i</v>
      </c>
      <c r="BH247" s="223" t="str">
        <f t="shared" ca="1" si="373"/>
        <v>0.800360799859939+1.26390781961022i</v>
      </c>
      <c r="BI247" s="223" t="str">
        <f t="shared" ca="1" si="374"/>
        <v>-1.28316899149496-0.769101895518475i</v>
      </c>
      <c r="BJ247" s="223" t="str">
        <f t="shared" ca="1" si="375"/>
        <v>1.49195465162777+0.110053186735076i</v>
      </c>
      <c r="BK247" s="223" t="str">
        <f t="shared" ca="1" si="376"/>
        <v>-1.38213131073632+0.572497533886915i</v>
      </c>
      <c r="BL247" s="223" t="str">
        <f t="shared" ca="1" si="377"/>
        <v>0.977151896758049-1.13279060601969i</v>
      </c>
      <c r="BM247" s="223" t="str">
        <f t="shared" ca="1" si="378"/>
        <v>-0.363500329550871+1.45117466103867i</v>
      </c>
      <c r="BN247" s="223" t="str">
        <f t="shared" ca="1" si="379"/>
        <v>-0.327777241063248-1.45965833901816i</v>
      </c>
      <c r="BO247" s="223" t="str">
        <f t="shared" ca="1" si="380"/>
        <v>0.949057523743866+1.15642993866877i</v>
      </c>
      <c r="BP247" s="223" t="str">
        <f t="shared" ca="1" si="381"/>
        <v>-1.3676652458177-0.606244308679841i</v>
      </c>
      <c r="BQ247" s="223" t="str">
        <f t="shared" ca="1" si="382"/>
        <v>1.49420614318592-0.0734056407216193i</v>
      </c>
      <c r="BR247" s="223" t="str">
        <f t="shared" ca="1" si="383"/>
        <v>-1.30165723036032+0.737379712953239i</v>
      </c>
      <c r="BS247" s="223" t="str">
        <f t="shared" ca="1" si="384"/>
        <v>0.831137596783453-1.24388531691524i</v>
      </c>
      <c r="BT247" s="223" t="str">
        <f t="shared" ca="1" si="385"/>
        <v>-0.183127367808168+1.48475747298471i</v>
      </c>
      <c r="BU247" s="223" t="str">
        <f t="shared" ca="1" si="386"/>
        <v>-0.503989966502999-1.40855759558798i</v>
      </c>
      <c r="BV247" s="223" t="str">
        <f t="shared" ca="1" si="387"/>
        <v>1.08347953908657+1.03155827504075i</v>
      </c>
      <c r="BW247" s="223" t="str">
        <f t="shared" ca="1" si="388"/>
        <v>-1.43159054181751-0.434268243143503i</v>
      </c>
      <c r="BX247" s="223" t="str">
        <f t="shared" ca="1" si="389"/>
        <v>1.47398338353958-0.255760379014222i</v>
      </c>
      <c r="BY247" s="223" t="str">
        <f t="shared" ca="1" si="390"/>
        <v>-1.20160501365442+0.891171014780467i</v>
      </c>
      <c r="BZ247" s="223" t="str">
        <f t="shared" ca="1" si="391"/>
        <v>0.672622213729417-1.33627083483179i</v>
      </c>
      <c r="CA247" s="223" t="str">
        <f t="shared" ca="1" si="392"/>
        <v>3.02764557142197E-13+1.49600815052068i</v>
      </c>
      <c r="CB247" s="223" t="str">
        <f t="shared" ca="1" si="393"/>
        <v>-0.672622213729957-1.33627083483151i</v>
      </c>
      <c r="CC247" s="223" t="str">
        <f t="shared" ca="1" si="394"/>
        <v>1.20160501365476+0.891171014780014i</v>
      </c>
      <c r="CD247" s="223" t="str">
        <f t="shared" ca="1" si="395"/>
        <v>-1.47398338353968-0.255760379013667i</v>
      </c>
      <c r="CE247" s="223" t="str">
        <f t="shared" ca="1" si="396"/>
        <v>1.43159054181735-0.434268243144041i</v>
      </c>
      <c r="CF247" s="223" t="str">
        <f t="shared" ca="1" si="397"/>
        <v>-1.08347953908615+1.03155827504119i</v>
      </c>
      <c r="CG247" s="223" t="str">
        <f t="shared" ca="1" si="398"/>
        <v>0.503989966502429-1.40855759558819i</v>
      </c>
      <c r="CH247" s="223" t="str">
        <f t="shared" ca="1" si="399"/>
        <v>0.183127367808768+1.48475747298464i</v>
      </c>
      <c r="CI247" s="223" t="str">
        <f t="shared" ca="1" si="400"/>
        <v>-0.831137596783958-1.2438853169149i</v>
      </c>
      <c r="CJ247" s="223" t="str">
        <f t="shared" ca="1" si="401"/>
        <v>1.3016572303606+0.737379712952748i</v>
      </c>
      <c r="CK247" s="223" t="str">
        <f t="shared" ca="1" si="402"/>
        <v>-1.49420614318595-0.0734056407210569i</v>
      </c>
      <c r="CL247" s="223" t="str">
        <f t="shared" ca="1" si="403"/>
        <v>1.36766524581808-0.606244308678996i</v>
      </c>
      <c r="CM247" s="223" t="str">
        <f t="shared" ca="1" si="404"/>
        <v>-0.949057523744582+1.15642993866818i</v>
      </c>
      <c r="CN247" s="223" t="str">
        <f t="shared" ca="1" si="405"/>
        <v>0.327777241064152-1.45965833901796i</v>
      </c>
      <c r="CO247" s="223" t="str">
        <f t="shared" ca="1" si="406"/>
        <v>0.363500329550014+1.45117466103889i</v>
      </c>
      <c r="CP247" s="223" t="str">
        <f t="shared" ca="1" si="407"/>
        <v>-0.977151896757381-1.13279060602026i</v>
      </c>
      <c r="CQ247" s="223" t="str">
        <f t="shared" ca="1" si="408"/>
        <v>1.38213131073598+0.572497533887731i</v>
      </c>
      <c r="CR247" s="223" t="str">
        <f t="shared" ca="1" si="409"/>
        <v>-1.49195465162784+0.110053186734196i</v>
      </c>
      <c r="CS247" s="223" t="str">
        <f t="shared" ca="1" si="410"/>
        <v>1.28316899149541-0.769101895517718i</v>
      </c>
      <c r="CT247" s="223" t="str">
        <f t="shared" ca="1" si="411"/>
        <v>-0.800360799860685+1.26390781960975i</v>
      </c>
      <c r="CU247" s="223" t="str">
        <f t="shared" ca="1" si="412"/>
        <v>0.1466344408243-1.48880446237525i</v>
      </c>
      <c r="CV247" s="223" t="str">
        <f t="shared" ca="1" si="413"/>
        <v>0.538405907987719+1.39576483143408i</v>
      </c>
      <c r="CW247" s="223" t="str">
        <f t="shared" ca="1" si="414"/>
        <v>-1.10846892266805-1.00465767000677i</v>
      </c>
      <c r="CX247" s="223" t="str">
        <f t="shared" ca="1" si="415"/>
        <v>1.44181684970654+0.399004459030965i</v>
      </c>
      <c r="CY247" s="223" t="str">
        <f t="shared" ca="1" si="416"/>
        <v>-1.46726277339409+0.291856711823098i</v>
      </c>
      <c r="CZ247" s="223" t="str">
        <f t="shared" ca="1" si="417"/>
        <v>1.17937268116281-0.920391473966997i</v>
      </c>
      <c r="DA247" s="223" t="str">
        <f t="shared" ca="1" si="418"/>
        <v>-0.639625904567712+1.35237535049639i</v>
      </c>
      <c r="DB247" s="223" t="str">
        <f t="shared" ca="1" si="419"/>
        <v>-0.0367138778947028-1.4955575808354i</v>
      </c>
      <c r="DC247" s="223" t="str">
        <f t="shared" ca="1" si="420"/>
        <v>0.705213360421061+1.31936139958236i</v>
      </c>
      <c r="DD247" s="223" t="str">
        <f t="shared" ca="1" si="421"/>
        <v>-1.223113544217-0.861413747497227i</v>
      </c>
      <c r="DE247" s="223" t="str">
        <f t="shared" ca="1" si="422"/>
        <v>1.47981612121098+0.219509985714504i</v>
      </c>
      <c r="DF247" s="223" t="str">
        <f t="shared" ca="1" si="423"/>
        <v>-1.42050189731609+0.46927044030675i</v>
      </c>
      <c r="DG247" s="223" t="str">
        <f t="shared" ca="1" si="424"/>
        <v>1.05783750794318-1.05783750794385i</v>
      </c>
      <c r="DH247" s="223" t="str">
        <f t="shared" ca="1" si="425"/>
        <v>-0.469270440305848+1.42050189731639i</v>
      </c>
      <c r="DI247" s="223" t="str">
        <f t="shared" ca="1" si="426"/>
        <v>-0.21950998571536-1.47981612121085i</v>
      </c>
      <c r="DJ247" s="223" t="str">
        <f t="shared" ca="1" si="427"/>
        <v>0.861413747497936+1.2231135442165i</v>
      </c>
      <c r="DK247" s="223" t="str">
        <f t="shared" ca="1" si="428"/>
        <v>-1.31936139958277-0.705213360420297i</v>
      </c>
      <c r="DL247" s="223" t="str">
        <f t="shared" ca="1" si="429"/>
        <v>1.49555758083542+0.0367138778938374i</v>
      </c>
      <c r="DM247" s="223" t="str">
        <f t="shared" ca="1" si="430"/>
        <v>-1.35237535049602+0.639625904568495i</v>
      </c>
      <c r="DN247" s="223" t="str">
        <f t="shared" ca="1" si="431"/>
        <v>0.920391473966314-1.17937268116334i</v>
      </c>
      <c r="DO247" s="223" t="str">
        <f t="shared" ca="1" si="432"/>
        <v>-0.29185671182375+1.46726277339396i</v>
      </c>
      <c r="DP247" s="223" t="str">
        <f t="shared" ca="1" si="433"/>
        <v>-0.399004459030325-1.44181684970672i</v>
      </c>
      <c r="DQ247" s="223" t="str">
        <f t="shared" ca="1" si="434"/>
        <v>1.00465767000628+1.1084689226685i</v>
      </c>
      <c r="DR247" s="223" t="str">
        <f t="shared" ca="1" si="435"/>
        <v>-1.39576483143388-0.538405907988259i</v>
      </c>
      <c r="DS247" s="223" t="str">
        <f t="shared" ca="1" si="436"/>
        <v>1.4888044623753-0.146634440823723i</v>
      </c>
      <c r="DT247" s="223" t="str">
        <f t="shared" ca="1" si="437"/>
        <v>-1.26390781961006+0.800360799860194i</v>
      </c>
      <c r="DU247" s="223" t="str">
        <f t="shared" ca="1" si="438"/>
        <v>0.769101895518215-1.28316899149511i</v>
      </c>
      <c r="DV247" s="223" t="str">
        <f t="shared" ca="1" si="439"/>
        <v>-0.110053186734774+1.4919546516278i</v>
      </c>
      <c r="DW247" s="223" t="str">
        <f t="shared" ca="1" si="440"/>
        <v>-0.572497533887195-1.3821313107362i</v>
      </c>
      <c r="DX247" s="223" t="str">
        <f t="shared" ca="1" si="441"/>
        <v>1.13279060601988+0.977151896757819i</v>
      </c>
      <c r="DY247" s="223" t="str">
        <f t="shared" ca="1" si="442"/>
        <v>-1.45117466103875-0.363500329550576i</v>
      </c>
      <c r="DZ247" s="223" t="str">
        <f t="shared" ca="1" si="443"/>
        <v>1.45965833901811-0.327777241063502i</v>
      </c>
      <c r="EA247" s="223" t="str">
        <f t="shared" ca="1" si="444"/>
        <v>-1.15642993866861+0.949057523744068i</v>
      </c>
      <c r="EB247" s="223" t="str">
        <f t="shared" ca="1" si="445"/>
        <v>0.606244308679604-1.36766524581781i</v>
      </c>
      <c r="EC247" s="223" t="str">
        <f t="shared" ca="1" si="446"/>
        <v>0.0734056407203929+1.49420614318598i</v>
      </c>
      <c r="ED247" s="223" t="str">
        <f t="shared" ca="1" si="447"/>
        <v>-0.737379712952169-1.30165723036092i</v>
      </c>
      <c r="EE247" s="223" t="str">
        <f t="shared" ca="1" si="448"/>
        <v>1.24388531691458+0.831137596784439i</v>
      </c>
      <c r="EF247" s="223" t="str">
        <f t="shared" ca="1" si="449"/>
        <v>-1.48475747298457-0.183127367809344i</v>
      </c>
      <c r="EG247" s="223" t="str">
        <f t="shared" ca="1" si="450"/>
        <v>1.40855759558838-0.503989966501883i</v>
      </c>
      <c r="EH247" s="223" t="str">
        <f t="shared" ca="1" si="451"/>
        <v>-1.03155827504161+1.08347953908575i</v>
      </c>
      <c r="EI247" s="223" t="str">
        <f t="shared" ca="1" si="452"/>
        <v>0.434268243144638-1.43159054181717i</v>
      </c>
      <c r="EJ247" s="223" t="str">
        <f t="shared" ca="1" si="453"/>
        <v>0.255760379013054+1.47398338353979i</v>
      </c>
      <c r="EK247" s="223" t="str">
        <f t="shared" ca="1" si="454"/>
        <v>-0.891171014780744-1.20160501365422i</v>
      </c>
      <c r="EL247" s="223" t="str">
        <f t="shared" ca="1" si="455"/>
        <v>1.33627083483192+0.672622213729146i</v>
      </c>
      <c r="EM247" s="223" t="str">
        <f t="shared" ca="1" si="456"/>
        <v>-1.49600815052068+6.05529114284396E-13i</v>
      </c>
      <c r="EN247" s="223"/>
      <c r="EO247" s="223"/>
      <c r="EP247" s="223"/>
    </row>
    <row r="248" spans="1:146">
      <c r="A248" s="249">
        <f t="shared" si="323"/>
        <v>2.8906250000000021E-3</v>
      </c>
      <c r="B248" s="248">
        <v>148</v>
      </c>
      <c r="C248" s="247">
        <f t="shared" si="324"/>
        <v>29600</v>
      </c>
      <c r="N248" s="246">
        <f t="shared" ca="1" si="327"/>
        <v>8.4959545812786157</v>
      </c>
      <c r="O248" s="223">
        <f t="shared" ca="1" si="328"/>
        <v>1.4959545812786159</v>
      </c>
      <c r="P248" s="223" t="str">
        <f t="shared" ca="1" si="329"/>
        <v>-1.31931415572895+0.705188108054643i</v>
      </c>
      <c r="Q248" s="223" t="str">
        <f t="shared" ca="1" si="330"/>
        <v>0.831107835307697-1.24384077571795i</v>
      </c>
      <c r="R248" s="223" t="str">
        <f t="shared" ca="1" si="331"/>
        <v>-0.146629190119827+1.48875115108378i</v>
      </c>
      <c r="S248" s="223" t="str">
        <f t="shared" ca="1" si="332"/>
        <v>-0.572477033825991-1.3820818192098i</v>
      </c>
      <c r="T248" s="223" t="str">
        <f t="shared" ca="1" si="333"/>
        <v>1.15638852908426+0.949023539776983i</v>
      </c>
      <c r="U248" s="223" t="str">
        <f t="shared" ca="1" si="334"/>
        <v>-1.46721023346985-0.291846260983132i</v>
      </c>
      <c r="V248" s="223" t="str">
        <f t="shared" ca="1" si="335"/>
        <v>1.43153927924889-0.434252692813815i</v>
      </c>
      <c r="W248" s="223" t="str">
        <f t="shared" ca="1" si="336"/>
        <v>-1.05779962876918+1.05779962876921i</v>
      </c>
      <c r="X248" s="223" t="str">
        <f t="shared" ca="1" si="337"/>
        <v>0.43425269281378-1.4315392792489i</v>
      </c>
      <c r="Y248" s="223" t="str">
        <f t="shared" ca="1" si="338"/>
        <v>0.291846260983173+1.46721023346984i</v>
      </c>
      <c r="Z248" s="223" t="str">
        <f t="shared" ca="1" si="339"/>
        <v>-0.949023539777011-1.15638852908423i</v>
      </c>
      <c r="AA248" s="223" t="str">
        <f t="shared" ca="1" si="340"/>
        <v>1.38208181920982+0.572477033825952i</v>
      </c>
      <c r="AB248" s="223" t="str">
        <f t="shared" ca="1" si="341"/>
        <v>-1.48875115108378+0.146629190119864i</v>
      </c>
      <c r="AC248" s="223" t="str">
        <f t="shared" ca="1" si="342"/>
        <v>1.24384077571793-0.831107835307732i</v>
      </c>
      <c r="AD248" s="223" t="str">
        <f t="shared" ca="1" si="343"/>
        <v>-0.705188108054612+1.31931415572897i</v>
      </c>
      <c r="AE248" s="223" t="str">
        <f t="shared" ca="1" si="344"/>
        <v>-4.1784317660915E-14-1.49595458127862i</v>
      </c>
      <c r="AF248" s="223" t="str">
        <f t="shared" ca="1" si="345"/>
        <v>0.705188108054676+1.31931415572893i</v>
      </c>
      <c r="AG248" s="223" t="str">
        <f t="shared" ca="1" si="346"/>
        <v>-1.24384077571797-0.831107835307672i</v>
      </c>
      <c r="AH248" s="223" t="str">
        <f t="shared" ca="1" si="347"/>
        <v>1.48875115108378+0.146629190119781i</v>
      </c>
      <c r="AI248" s="223" t="str">
        <f t="shared" ca="1" si="348"/>
        <v>-1.38208181920978+0.57247703382603i</v>
      </c>
      <c r="AJ248" s="223" t="str">
        <f t="shared" ca="1" si="349"/>
        <v>0.949023539776954-1.15638852908428i</v>
      </c>
      <c r="AK248" s="223" t="str">
        <f t="shared" ca="1" si="350"/>
        <v>-0.291846260983102+1.46721023346985i</v>
      </c>
      <c r="AL248" s="223" t="str">
        <f t="shared" ca="1" si="351"/>
        <v>-0.43425269281384-1.43153927924888i</v>
      </c>
      <c r="AM248" s="223" t="str">
        <f t="shared" ca="1" si="352"/>
        <v>1.05779962876924+1.05779962876915i</v>
      </c>
      <c r="AN248" s="223" t="str">
        <f t="shared" ca="1" si="353"/>
        <v>-1.43153927924891-0.43425269281374i</v>
      </c>
      <c r="AO248" s="223" t="str">
        <f t="shared" ca="1" si="354"/>
        <v>1.46721023346983-0.291846260983204i</v>
      </c>
      <c r="AP248" s="223" t="str">
        <f t="shared" ca="1" si="355"/>
        <v>-1.15638852908421+0.949023539777035i</v>
      </c>
      <c r="AQ248" s="223" t="str">
        <f t="shared" ca="1" si="356"/>
        <v>0.572477033825364-1.38208181921006i</v>
      </c>
      <c r="AR248" s="223" t="str">
        <f t="shared" ca="1" si="357"/>
        <v>0.572477033825364-1.38208181921006i</v>
      </c>
      <c r="AS248" s="223" t="str">
        <f t="shared" ca="1" si="358"/>
        <v>-0.831107835307759-1.24384077571791i</v>
      </c>
      <c r="AT248" s="223" t="str">
        <f t="shared" ca="1" si="359"/>
        <v>1.31931415572884+0.705188108054847i</v>
      </c>
      <c r="AU248" s="223" t="str">
        <f t="shared" ca="1" si="360"/>
        <v>-1.49595458127862-5.32936367915816E-13i</v>
      </c>
      <c r="AV248" s="223" t="str">
        <f t="shared" ca="1" si="361"/>
        <v>1.31931415572863-0.705188108055237i</v>
      </c>
      <c r="AW248" s="223" t="str">
        <f t="shared" ca="1" si="362"/>
        <v>-0.831107835307389+1.24384077571816i</v>
      </c>
      <c r="AX248" s="223" t="str">
        <f t="shared" ca="1" si="363"/>
        <v>0.14662919011976-1.48875115108379i</v>
      </c>
      <c r="AY248" s="223" t="str">
        <f t="shared" ca="1" si="364"/>
        <v>0.572477033825774+1.38208181920989i</v>
      </c>
      <c r="AZ248" s="223" t="str">
        <f t="shared" ca="1" si="365"/>
        <v>-1.15638852908393-0.949023539777382i</v>
      </c>
      <c r="BA248" s="223" t="str">
        <f t="shared" ca="1" si="366"/>
        <v>1.46721023346998+0.291846260982456i</v>
      </c>
      <c r="BB248" s="223" t="str">
        <f t="shared" ca="1" si="367"/>
        <v>-1.43153927924878+0.434252692814165i</v>
      </c>
      <c r="BC248" s="223" t="str">
        <f t="shared" ca="1" si="368"/>
        <v>1.05779962876912-1.05779962876927i</v>
      </c>
      <c r="BD248" s="223" t="str">
        <f t="shared" ca="1" si="369"/>
        <v>-0.434252692814005+1.43153927924883i</v>
      </c>
      <c r="BE248" s="223" t="str">
        <f t="shared" ca="1" si="370"/>
        <v>-0.291846260982661-1.46721023346994i</v>
      </c>
      <c r="BF248" s="223" t="str">
        <f t="shared" ca="1" si="371"/>
        <v>0.949023539777544+1.15638852908379i</v>
      </c>
      <c r="BG248" s="223" t="str">
        <f t="shared" ca="1" si="372"/>
        <v>-1.38208181920996-0.57247703382562i</v>
      </c>
      <c r="BH248" s="223" t="str">
        <f t="shared" ca="1" si="373"/>
        <v>1.48875115108377-0.146629190119947i</v>
      </c>
      <c r="BI248" s="223" t="str">
        <f t="shared" ca="1" si="374"/>
        <v>-1.24384077571806+0.831107835307528i</v>
      </c>
      <c r="BJ248" s="223" t="str">
        <f t="shared" ca="1" si="375"/>
        <v>0.705188108055073-1.31931415572872i</v>
      </c>
      <c r="BK248" s="223" t="str">
        <f t="shared" ca="1" si="376"/>
        <v>7.205991630053E-13+1.49595458127862i</v>
      </c>
      <c r="BL248" s="223" t="str">
        <f t="shared" ca="1" si="377"/>
        <v>-0.705188108054993-1.31931415572876i</v>
      </c>
      <c r="BM248" s="223" t="str">
        <f t="shared" ca="1" si="378"/>
        <v>1.24384077571801+0.831107835307603i</v>
      </c>
      <c r="BN248" s="223" t="str">
        <f t="shared" ca="1" si="379"/>
        <v>-1.48875115108376-0.146629190119994i</v>
      </c>
      <c r="BO248" s="223" t="str">
        <f t="shared" ca="1" si="380"/>
        <v>1.38208181920999-0.572477033825537i</v>
      </c>
      <c r="BP248" s="223" t="str">
        <f t="shared" ca="1" si="381"/>
        <v>-0.949023539776429+1.15638852908471i</v>
      </c>
      <c r="BQ248" s="223" t="str">
        <f t="shared" ca="1" si="382"/>
        <v>0.291846260982749-1.46721023346992i</v>
      </c>
      <c r="BR248" s="223" t="str">
        <f t="shared" ca="1" si="383"/>
        <v>0.43425269281392+1.43153927924886i</v>
      </c>
      <c r="BS248" s="223" t="str">
        <f t="shared" ca="1" si="384"/>
        <v>-1.05779962876908-1.0577996287693i</v>
      </c>
      <c r="BT248" s="223" t="str">
        <f t="shared" ca="1" si="385"/>
        <v>1.43153927924876+0.43425269281425i</v>
      </c>
      <c r="BU248" s="223" t="str">
        <f t="shared" ca="1" si="386"/>
        <v>-1.4672102334697+0.29184626098387i</v>
      </c>
      <c r="BV248" s="223" t="str">
        <f t="shared" ca="1" si="387"/>
        <v>1.15638852908396-0.949023539777346i</v>
      </c>
      <c r="BW248" s="223" t="str">
        <f t="shared" ca="1" si="388"/>
        <v>-0.572477033825856+1.38208181920986i</v>
      </c>
      <c r="BX248" s="223" t="str">
        <f t="shared" ca="1" si="389"/>
        <v>-0.146629190119692-1.48875115108379i</v>
      </c>
      <c r="BY248" s="223" t="str">
        <f t="shared" ca="1" si="390"/>
        <v>0.831107835307316+1.24384077571821i</v>
      </c>
      <c r="BZ248" s="223" t="str">
        <f t="shared" ca="1" si="391"/>
        <v>-1.3193141557293-0.705188108053985i</v>
      </c>
      <c r="CA248" s="223" t="str">
        <f t="shared" ca="1" si="392"/>
        <v>1.49595458127862-4.64760375654937E-13i</v>
      </c>
      <c r="CB248" s="223" t="str">
        <f t="shared" ca="1" si="393"/>
        <v>-1.31931415572888+0.705188108054767i</v>
      </c>
      <c r="CC248" s="223" t="str">
        <f t="shared" ca="1" si="394"/>
        <v>0.831107835307816-1.24384077571787i</v>
      </c>
      <c r="CD248" s="223" t="str">
        <f t="shared" ca="1" si="395"/>
        <v>-0.14662919012029+1.48875115108374i</v>
      </c>
      <c r="CE248" s="223" t="str">
        <f t="shared" ca="1" si="396"/>
        <v>-0.572477033826676-1.38208181920952i</v>
      </c>
      <c r="CF248" s="223" t="str">
        <f t="shared" ca="1" si="397"/>
        <v>1.15638852908455+0.949023539776627i</v>
      </c>
      <c r="CG248" s="223" t="str">
        <f t="shared" ca="1" si="398"/>
        <v>-1.46721023346987-0.291846260982999i</v>
      </c>
      <c r="CH248" s="223" t="str">
        <f t="shared" ca="1" si="399"/>
        <v>1.43153927924894-0.434252692813634i</v>
      </c>
      <c r="CI248" s="223" t="str">
        <f t="shared" ca="1" si="400"/>
        <v>-1.05779962876951+1.05779962876887i</v>
      </c>
      <c r="CJ248" s="223" t="str">
        <f t="shared" ca="1" si="401"/>
        <v>0.434252692814495-1.43153927924868i</v>
      </c>
      <c r="CK248" s="223" t="str">
        <f t="shared" ca="1" si="402"/>
        <v>0.291846260983576+1.46721023346976i</v>
      </c>
      <c r="CL248" s="223" t="str">
        <f t="shared" ca="1" si="403"/>
        <v>-0.949023539777116-1.15638852908415i</v>
      </c>
      <c r="CM248" s="223" t="str">
        <f t="shared" ca="1" si="404"/>
        <v>1.38208181920976+0.572477033826092i</v>
      </c>
      <c r="CN248" s="223" t="str">
        <f t="shared" ca="1" si="405"/>
        <v>-1.48875115108382+0.146629190119438i</v>
      </c>
      <c r="CO248" s="223" t="str">
        <f t="shared" ca="1" si="406"/>
        <v>1.24384077571832-0.831107835307138i</v>
      </c>
      <c r="CP248" s="223" t="str">
        <f t="shared" ca="1" si="407"/>
        <v>-0.705188108054211+1.31931415572918i</v>
      </c>
      <c r="CQ248" s="223" t="str">
        <f t="shared" ca="1" si="408"/>
        <v>-2.08921588304576E-13-1.49595458127862i</v>
      </c>
      <c r="CR248" s="223" t="str">
        <f t="shared" ca="1" si="409"/>
        <v>0.705188108054579+1.31931415572898i</v>
      </c>
      <c r="CS248" s="223" t="str">
        <f t="shared" ca="1" si="410"/>
        <v>-1.24384077571771-0.831107835308064i</v>
      </c>
      <c r="CT248" s="223" t="str">
        <f t="shared" ca="1" si="411"/>
        <v>1.48875115108386+0.146629190119022i</v>
      </c>
      <c r="CU248" s="223" t="str">
        <f t="shared" ca="1" si="412"/>
        <v>-1.3820818192096+0.572477033826478i</v>
      </c>
      <c r="CV248" s="223" t="str">
        <f t="shared" ca="1" si="413"/>
        <v>0.949023539776858-1.15638852908436i</v>
      </c>
      <c r="CW248" s="223" t="str">
        <f t="shared" ca="1" si="414"/>
        <v>-0.29184626098325+1.46721023346982i</v>
      </c>
      <c r="CX248" s="223" t="str">
        <f t="shared" ca="1" si="415"/>
        <v>-0.43425269281343-1.43153927924901i</v>
      </c>
      <c r="CY248" s="223" t="str">
        <f t="shared" ca="1" si="416"/>
        <v>1.05779962876872+1.05779962876966i</v>
      </c>
      <c r="CZ248" s="223" t="str">
        <f t="shared" ca="1" si="417"/>
        <v>-1.43153927924904-0.434252692813315i</v>
      </c>
      <c r="DA248" s="223" t="str">
        <f t="shared" ca="1" si="418"/>
        <v>1.4672102334698-0.291846260983367i</v>
      </c>
      <c r="DB248" s="223" t="str">
        <f t="shared" ca="1" si="419"/>
        <v>-1.15638852908428+0.94902353977695i</v>
      </c>
      <c r="DC248" s="223" t="str">
        <f t="shared" ca="1" si="420"/>
        <v>0.572477033826368-1.38208181920965i</v>
      </c>
      <c r="DD248" s="223" t="str">
        <f t="shared" ca="1" si="421"/>
        <v>0.146629190119141+1.48875115108385i</v>
      </c>
      <c r="DE248" s="223" t="str">
        <f t="shared" ca="1" si="422"/>
        <v>-0.831107835308163-1.24384077571764i</v>
      </c>
      <c r="DF248" s="223" t="str">
        <f t="shared" ca="1" si="423"/>
        <v>1.31931415572904+0.705188108054474i</v>
      </c>
      <c r="DG248" s="223" t="str">
        <f t="shared" ca="1" si="424"/>
        <v>-1.49595458127862-8.94347854759699E-14i</v>
      </c>
      <c r="DH248" s="223" t="str">
        <f t="shared" ca="1" si="425"/>
        <v>1.31931415572912-0.705188108054316i</v>
      </c>
      <c r="DI248" s="223" t="str">
        <f t="shared" ca="1" si="426"/>
        <v>-0.83110783530824+1.24384077571759i</v>
      </c>
      <c r="DJ248" s="223" t="str">
        <f t="shared" ca="1" si="427"/>
        <v>0.146629190119319-1.48875115108383i</v>
      </c>
      <c r="DK248" s="223" t="str">
        <f t="shared" ca="1" si="428"/>
        <v>0.572477033826203+1.38208181920971i</v>
      </c>
      <c r="DL248" s="223" t="str">
        <f t="shared" ca="1" si="429"/>
        <v>-1.15638852908422-0.949023539777023i</v>
      </c>
      <c r="DM248" s="223" t="str">
        <f t="shared" ca="1" si="430"/>
        <v>1.46721023346978+0.29184626098346i</v>
      </c>
      <c r="DN248" s="223" t="str">
        <f t="shared" ca="1" si="431"/>
        <v>-1.43153927924909+0.434252692813145i</v>
      </c>
      <c r="DO248" s="223" t="str">
        <f t="shared" ca="1" si="432"/>
        <v>1.05779962876879-1.05779962876959i</v>
      </c>
      <c r="DP248" s="223" t="str">
        <f t="shared" ca="1" si="433"/>
        <v>-0.434252692813601+1.43153927924895i</v>
      </c>
      <c r="DQ248" s="223" t="str">
        <f t="shared" ca="1" si="434"/>
        <v>-0.291846260983075-1.46721023346986i</v>
      </c>
      <c r="DR248" s="223" t="str">
        <f t="shared" ca="1" si="435"/>
        <v>0.949023539776719+1.15638852908447i</v>
      </c>
      <c r="DS248" s="223" t="str">
        <f t="shared" ca="1" si="436"/>
        <v>-1.38208181920956-0.572477033826565i</v>
      </c>
      <c r="DT248" s="223" t="str">
        <f t="shared" ca="1" si="437"/>
        <v>1.48875115108373-0.146629190120367i</v>
      </c>
      <c r="DU248" s="223" t="str">
        <f t="shared" ca="1" si="438"/>
        <v>-1.2438407757178+0.831107835307914i</v>
      </c>
      <c r="DV248" s="223" t="str">
        <f t="shared" ca="1" si="439"/>
        <v>0.705188108054663-1.31931415572894i</v>
      </c>
      <c r="DW248" s="223" t="str">
        <f t="shared" ca="1" si="440"/>
        <v>-3.0275598639615E-13+1.49595458127862i</v>
      </c>
      <c r="DX248" s="223" t="str">
        <f t="shared" ca="1" si="441"/>
        <v>-0.705188108054054-1.31931415572927i</v>
      </c>
      <c r="DY248" s="223" t="str">
        <f t="shared" ca="1" si="442"/>
        <v>1.24384077571827+0.831107835307216i</v>
      </c>
      <c r="DZ248" s="223" t="str">
        <f t="shared" ca="1" si="443"/>
        <v>-1.48875115108381-0.146629190119531i</v>
      </c>
      <c r="EA248" s="223" t="str">
        <f t="shared" ca="1" si="444"/>
        <v>1.38208181920983-0.572477033825928i</v>
      </c>
      <c r="EB248" s="223" t="str">
        <f t="shared" ca="1" si="445"/>
        <v>-0.949023539777253+1.15638852908403i</v>
      </c>
      <c r="EC248" s="223" t="str">
        <f t="shared" ca="1" si="446"/>
        <v>0.291846260983753-1.46721023346972i</v>
      </c>
      <c r="ED248" s="223" t="str">
        <f t="shared" ca="1" si="447"/>
        <v>0.434252692814323+1.43153927924873i</v>
      </c>
      <c r="EE248" s="223" t="str">
        <f t="shared" ca="1" si="448"/>
        <v>-1.05779962876938-1.057799628769i</v>
      </c>
      <c r="EF248" s="223" t="str">
        <f t="shared" ca="1" si="449"/>
        <v>1.43153927924889+0.434252692813806i</v>
      </c>
      <c r="EG248" s="223" t="str">
        <f t="shared" ca="1" si="450"/>
        <v>-1.4672102334699+0.291846260982866i</v>
      </c>
      <c r="EH248" s="223" t="str">
        <f t="shared" ca="1" si="451"/>
        <v>1.15638852908466-0.949023539776489i</v>
      </c>
      <c r="EI248" s="223" t="str">
        <f t="shared" ca="1" si="452"/>
        <v>-0.572477033825427+1.38208181921003i</v>
      </c>
      <c r="EJ248" s="223" t="str">
        <f t="shared" ca="1" si="453"/>
        <v>-0.146629190120155-1.48875115108375i</v>
      </c>
      <c r="EK248" s="223" t="str">
        <f t="shared" ca="1" si="454"/>
        <v>0.831107835307666+1.24384077571797i</v>
      </c>
      <c r="EL248" s="223" t="str">
        <f t="shared" ca="1" si="455"/>
        <v>-1.3193141557288-0.705188108054924i</v>
      </c>
      <c r="EM248" s="223" t="str">
        <f t="shared" ca="1" si="456"/>
        <v>1.49595458127862+6.01112360176696E-13i</v>
      </c>
      <c r="EN248" s="223"/>
      <c r="EO248" s="223"/>
      <c r="EP248" s="223"/>
    </row>
    <row r="249" spans="1:146">
      <c r="A249" s="249">
        <f t="shared" si="323"/>
        <v>2.9101562500000022E-3</v>
      </c>
      <c r="B249" s="248">
        <v>149</v>
      </c>
      <c r="C249" s="247">
        <f t="shared" si="324"/>
        <v>29800</v>
      </c>
      <c r="N249" s="246">
        <f t="shared" ca="1" si="327"/>
        <v>8.4958970095511415</v>
      </c>
      <c r="O249" s="223">
        <f t="shared" ca="1" si="328"/>
        <v>1.4958970095511417</v>
      </c>
      <c r="P249" s="223" t="str">
        <f t="shared" ca="1" si="329"/>
        <v>-1.30156052804887+0.737324931769699i</v>
      </c>
      <c r="Q249" s="223" t="str">
        <f t="shared" ca="1" si="330"/>
        <v>0.769044757640673-1.28307366270587i</v>
      </c>
      <c r="R249" s="223" t="str">
        <f t="shared" ca="1" si="331"/>
        <v>-0.0367111503581454+1.49544647333946i</v>
      </c>
      <c r="S249" s="223" t="str">
        <f t="shared" ca="1" si="332"/>
        <v>-0.705160968930208-1.31926338199825i</v>
      </c>
      <c r="T249" s="223" t="str">
        <f t="shared" ca="1" si="333"/>
        <v>1.26381392176562+0.800301339706141i</v>
      </c>
      <c r="U249" s="223" t="str">
        <f t="shared" ca="1" si="334"/>
        <v>-1.49409513609058-0.0734001872920335i</v>
      </c>
      <c r="V249" s="223" t="str">
        <f t="shared" ca="1" si="335"/>
        <v>1.33617156101677-0.672572243490665i</v>
      </c>
      <c r="W249" s="223" t="str">
        <f t="shared" ca="1" si="336"/>
        <v>-0.831075850169716+1.24379290657598i</v>
      </c>
      <c r="X249" s="223" t="str">
        <f t="shared" ca="1" si="337"/>
        <v>0.110045010697709-1.49184381179954i</v>
      </c>
      <c r="Y249" s="223" t="str">
        <f t="shared" ca="1" si="338"/>
        <v>0.639578385680739+1.3522748802496i</v>
      </c>
      <c r="Z249" s="223" t="str">
        <f t="shared" ca="1" si="339"/>
        <v>-1.22302267704784-0.861349751617074i</v>
      </c>
      <c r="AA249" s="223" t="str">
        <f t="shared" ca="1" si="340"/>
        <v>1.48869385657991+0.146623547103783i</v>
      </c>
      <c r="AB249" s="223" t="str">
        <f t="shared" ca="1" si="341"/>
        <v>-1.36756363965939+0.606199269766653i</v>
      </c>
      <c r="AC249" s="223" t="str">
        <f t="shared" ca="1" si="342"/>
        <v>0.891104808181879-1.20151574439089i</v>
      </c>
      <c r="AD249" s="223" t="str">
        <f t="shared" ca="1" si="343"/>
        <v>-0.18311376296769+1.48464716784691i</v>
      </c>
      <c r="AE249" s="223" t="str">
        <f t="shared" ca="1" si="344"/>
        <v>-0.572455002079702-1.38202862986914i</v>
      </c>
      <c r="AF249" s="223" t="str">
        <f t="shared" ca="1" si="345"/>
        <v>1.179285063577+0.920323096530912i</v>
      </c>
      <c r="AG249" s="223" t="str">
        <f t="shared" ca="1" si="346"/>
        <v>-1.47970618317454-0.219493677947859i</v>
      </c>
      <c r="AH249" s="223" t="str">
        <f t="shared" ca="1" si="347"/>
        <v>1.39566113770964-0.538365908904989i</v>
      </c>
      <c r="AI249" s="223" t="str">
        <f t="shared" ca="1" si="348"/>
        <v>-0.948987016659691+1.15634402553712i</v>
      </c>
      <c r="AJ249" s="223" t="str">
        <f t="shared" ca="1" si="349"/>
        <v>0.255741378143809-1.47387387882721i</v>
      </c>
      <c r="AK249" s="223" t="str">
        <f t="shared" ca="1" si="350"/>
        <v>0.503952524237528+1.40845295146791i</v>
      </c>
      <c r="AL249" s="223" t="str">
        <f t="shared" ca="1" si="351"/>
        <v>-1.13270644909474-0.977079302494552i</v>
      </c>
      <c r="AM249" s="223" t="str">
        <f t="shared" ca="1" si="352"/>
        <v>1.46715376796695+0.291835029296373i</v>
      </c>
      <c r="AN249" s="223" t="str">
        <f t="shared" ca="1" si="353"/>
        <v>-1.42039636583367+0.469235577413466i</v>
      </c>
      <c r="AO249" s="223" t="str">
        <f t="shared" ca="1" si="354"/>
        <v>1.00458303229292-1.10838657264206i</v>
      </c>
      <c r="AP249" s="223" t="str">
        <f t="shared" ca="1" si="355"/>
        <v>-0.327752889939682+1.4595498985373i</v>
      </c>
      <c r="AQ249" s="223" t="str">
        <f t="shared" ca="1" si="356"/>
        <v>-0.434235980623012-1.43148418654082i</v>
      </c>
      <c r="AR249" s="223" t="str">
        <f t="shared" ca="1" si="357"/>
        <v>-0.434235980623012-1.43148418654082i</v>
      </c>
      <c r="AS249" s="223" t="str">
        <f t="shared" ca="1" si="358"/>
        <v>-1.45106685082484-0.363473324497581i</v>
      </c>
      <c r="AT249" s="223" t="str">
        <f t="shared" ca="1" si="359"/>
        <v>1.44170973470053-0.398974816315218i</v>
      </c>
      <c r="AU249" s="223" t="str">
        <f t="shared" ca="1" si="360"/>
        <v>-1.05775891941008+1.0577589194105i</v>
      </c>
      <c r="AV249" s="223" t="str">
        <f t="shared" ca="1" si="361"/>
        <v>0.39897481631609-1.44170973470029i</v>
      </c>
      <c r="AW249" s="223" t="str">
        <f t="shared" ca="1" si="362"/>
        <v>0.363473324498169+1.4510668508247i</v>
      </c>
      <c r="AX249" s="223" t="str">
        <f t="shared" ca="1" si="363"/>
        <v>-1.03148163883655-1.08339904556314i</v>
      </c>
      <c r="AY249" s="223" t="str">
        <f t="shared" ca="1" si="364"/>
        <v>1.43148418654055+0.434235980623876i</v>
      </c>
      <c r="AZ249" s="223" t="str">
        <f t="shared" ca="1" si="365"/>
        <v>-1.45954989853719+0.327752889940147i</v>
      </c>
      <c r="BA249" s="223" t="str">
        <f t="shared" ca="1" si="366"/>
        <v>1.10838657264203-1.00458303229295i</v>
      </c>
      <c r="BB249" s="223" t="str">
        <f t="shared" ca="1" si="367"/>
        <v>-0.469235577414022+1.42039636583349i</v>
      </c>
      <c r="BC249" s="223" t="str">
        <f t="shared" ca="1" si="368"/>
        <v>-0.291835029296675-1.46715376796689i</v>
      </c>
      <c r="BD249" s="223" t="str">
        <f t="shared" ca="1" si="369"/>
        <v>0.977079302494447+1.13270644909483i</v>
      </c>
      <c r="BE249" s="223" t="str">
        <f t="shared" ca="1" si="370"/>
        <v>-1.40845295146766-0.503952524238219i</v>
      </c>
      <c r="BF249" s="223" t="str">
        <f t="shared" ca="1" si="371"/>
        <v>1.47387387882718-0.255741378143966i</v>
      </c>
      <c r="BG249" s="223" t="str">
        <f t="shared" ca="1" si="372"/>
        <v>-1.1563440255373+0.948987016659468i</v>
      </c>
      <c r="BH249" s="223" t="str">
        <f t="shared" ca="1" si="373"/>
        <v>0.538365908904423-1.39566113770985i</v>
      </c>
      <c r="BI249" s="223" t="str">
        <f t="shared" ca="1" si="374"/>
        <v>0.219493677947849+1.47970618317454i</v>
      </c>
      <c r="BJ249" s="223" t="str">
        <f t="shared" ca="1" si="375"/>
        <v>-0.920323096530559-1.17928506357727i</v>
      </c>
      <c r="BK249" s="223" t="str">
        <f t="shared" ca="1" si="376"/>
        <v>1.38202862986931+0.572455002079299i</v>
      </c>
      <c r="BL249" s="223" t="str">
        <f t="shared" ca="1" si="377"/>
        <v>-1.48464716784693+0.183113762967531i</v>
      </c>
      <c r="BM249" s="223" t="str">
        <f t="shared" ca="1" si="378"/>
        <v>1.20151574439125-0.891104808181391i</v>
      </c>
      <c r="BN249" s="223" t="str">
        <f t="shared" ca="1" si="379"/>
        <v>-0.606199269766353+1.36756363965952i</v>
      </c>
      <c r="BO249" s="223" t="str">
        <f t="shared" ca="1" si="380"/>
        <v>-0.146623547103508-1.48869385657993i</v>
      </c>
      <c r="BP249" s="223" t="str">
        <f t="shared" ca="1" si="381"/>
        <v>0.861349751617577+1.22302267704748i</v>
      </c>
      <c r="BQ249" s="223" t="str">
        <f t="shared" ca="1" si="382"/>
        <v>-1.35227488024967-0.639578385680585i</v>
      </c>
      <c r="BR249" s="223" t="str">
        <f t="shared" ca="1" si="383"/>
        <v>1.49184381179957-0.110045010697274i</v>
      </c>
      <c r="BS249" s="223" t="str">
        <f t="shared" ca="1" si="384"/>
        <v>-1.24379290657573+0.831075850170096i</v>
      </c>
      <c r="BT249" s="223" t="str">
        <f t="shared" ca="1" si="385"/>
        <v>0.672572243490656-1.33617156101677i</v>
      </c>
      <c r="BU249" s="223" t="str">
        <f t="shared" ca="1" si="386"/>
        <v>0.073400187291444+1.49409513609061i</v>
      </c>
      <c r="BV249" s="223" t="str">
        <f t="shared" ca="1" si="387"/>
        <v>-0.800301339706396-1.26381392176546i</v>
      </c>
      <c r="BW249" s="223" t="str">
        <f t="shared" ca="1" si="388"/>
        <v>1.31926338199818+0.70516096893034i</v>
      </c>
      <c r="BX249" s="223" t="str">
        <f t="shared" ca="1" si="389"/>
        <v>-1.49544647333948+0.0367111503573987i</v>
      </c>
      <c r="BY249" s="223" t="str">
        <f t="shared" ca="1" si="390"/>
        <v>1.28307366270576-0.769044757640847i</v>
      </c>
      <c r="BZ249" s="223" t="str">
        <f t="shared" ca="1" si="391"/>
        <v>-0.737324931770004+1.3015605280487i</v>
      </c>
      <c r="CA249" s="223" t="str">
        <f t="shared" ca="1" si="392"/>
        <v>-5.84226964360617E-13-1.49589700955114i</v>
      </c>
      <c r="CB249" s="223" t="str">
        <f t="shared" ca="1" si="393"/>
        <v>0.737324931769726+1.30156052804886i</v>
      </c>
      <c r="CC249" s="223" t="str">
        <f t="shared" ca="1" si="394"/>
        <v>-1.2830736627056-0.769044757641121i</v>
      </c>
      <c r="CD249" s="223" t="str">
        <f t="shared" ca="1" si="395"/>
        <v>1.49544647333947+0.0367111503576757i</v>
      </c>
      <c r="CE249" s="223" t="str">
        <f t="shared" ca="1" si="396"/>
        <v>-1.31926338199831+0.705160968930096i</v>
      </c>
      <c r="CF249" s="223" t="str">
        <f t="shared" ca="1" si="397"/>
        <v>0.80030133970663-1.26381392176531i</v>
      </c>
      <c r="CG249" s="223" t="str">
        <f t="shared" ca="1" si="398"/>
        <v>-0.0734001872917207+1.4940951360906i</v>
      </c>
      <c r="CH249" s="223" t="str">
        <f t="shared" ca="1" si="399"/>
        <v>-0.672572243490409-1.3361715610169i</v>
      </c>
      <c r="CI249" s="223" t="str">
        <f t="shared" ca="1" si="400"/>
        <v>1.2437929065764+0.83107585016909i</v>
      </c>
      <c r="CJ249" s="223" t="str">
        <f t="shared" ca="1" si="401"/>
        <v>-1.49184381179956-0.110045010697508i</v>
      </c>
      <c r="CK249" s="223" t="str">
        <f t="shared" ca="1" si="402"/>
        <v>1.35227488024979-0.639578385680335i</v>
      </c>
      <c r="CL249" s="223" t="str">
        <f t="shared" ca="1" si="403"/>
        <v>-0.861349751616588+1.22302267704818i</v>
      </c>
      <c r="CM249" s="223" t="str">
        <f t="shared" ca="1" si="404"/>
        <v>0.146623547103741-1.48869385657991i</v>
      </c>
      <c r="CN249" s="223" t="str">
        <f t="shared" ca="1" si="405"/>
        <v>0.6061992697661+1.36756363965963i</v>
      </c>
      <c r="CO249" s="223" t="str">
        <f t="shared" ca="1" si="406"/>
        <v>-1.20151574439106-0.891104808181649i</v>
      </c>
      <c r="CP249" s="223" t="str">
        <f t="shared" ca="1" si="407"/>
        <v>1.4846471678469+0.183113762967806i</v>
      </c>
      <c r="CQ249" s="223" t="str">
        <f t="shared" ca="1" si="408"/>
        <v>-1.38202862986884+0.572455002080418i</v>
      </c>
      <c r="CR249" s="223" t="str">
        <f t="shared" ca="1" si="409"/>
        <v>0.920323096530812-1.17928506357708i</v>
      </c>
      <c r="CS249" s="223" t="str">
        <f t="shared" ca="1" si="410"/>
        <v>-0.219493677948122+1.4797061831745i</v>
      </c>
      <c r="CT249" s="223" t="str">
        <f t="shared" ca="1" si="411"/>
        <v>-0.538365908905553-1.39566113770942i</v>
      </c>
      <c r="CU249" s="223" t="str">
        <f t="shared" ca="1" si="412"/>
        <v>1.1563440255371+0.948987016659715i</v>
      </c>
      <c r="CV249" s="223" t="str">
        <f t="shared" ca="1" si="413"/>
        <v>-1.47387387882713-0.25574137814424i</v>
      </c>
      <c r="CW249" s="223" t="str">
        <f t="shared" ca="1" si="414"/>
        <v>1.40845295146776-0.503952524237959i</v>
      </c>
      <c r="CX249" s="223" t="str">
        <f t="shared" ca="1" si="415"/>
        <v>-0.977079302494689+1.13270644909462i</v>
      </c>
      <c r="CY249" s="223" t="str">
        <f t="shared" ca="1" si="416"/>
        <v>0.291835029296946-1.46715376796684i</v>
      </c>
      <c r="CZ249" s="223" t="str">
        <f t="shared" ca="1" si="417"/>
        <v>0.469235577413759+1.42039636583357i</v>
      </c>
      <c r="DA249" s="223" t="str">
        <f t="shared" ca="1" si="418"/>
        <v>-1.10838657264188-1.00458303229312i</v>
      </c>
      <c r="DB249" s="223" t="str">
        <f t="shared" ca="1" si="419"/>
        <v>1.45954989853747+0.327752889938925i</v>
      </c>
      <c r="DC249" s="223" t="str">
        <f t="shared" ca="1" si="420"/>
        <v>-1.43148418654065+0.43423598062357i</v>
      </c>
      <c r="DD249" s="223" t="str">
        <f t="shared" ca="1" si="421"/>
        <v>1.03148163883674-1.08339904556296i</v>
      </c>
      <c r="DE249" s="223" t="str">
        <f t="shared" ca="1" si="422"/>
        <v>-0.363473324496973+1.45106685082499i</v>
      </c>
      <c r="DF249" s="223" t="str">
        <f t="shared" ca="1" si="423"/>
        <v>-0.398974816315782-1.44170973470038i</v>
      </c>
      <c r="DG249" s="223" t="str">
        <f t="shared" ca="1" si="424"/>
        <v>1.05775891940989+1.05775891941069i</v>
      </c>
      <c r="DH249" s="223" t="str">
        <f t="shared" ca="1" si="425"/>
        <v>-1.44170973470046-0.398974816315486i</v>
      </c>
      <c r="DI249" s="223" t="str">
        <f t="shared" ca="1" si="426"/>
        <v>1.45106685082492-0.363473324497271i</v>
      </c>
      <c r="DJ249" s="223" t="str">
        <f t="shared" ca="1" si="427"/>
        <v>-1.08339904556275+1.03148163883696i</v>
      </c>
      <c r="DK249" s="223" t="str">
        <f t="shared" ca="1" si="428"/>
        <v>0.434235980623277-1.43148418654074i</v>
      </c>
      <c r="DL249" s="223" t="str">
        <f t="shared" ca="1" si="429"/>
        <v>0.327752889939224+1.4595498985374i</v>
      </c>
      <c r="DM249" s="223" t="str">
        <f t="shared" ca="1" si="430"/>
        <v>-1.00458303229341-1.10838657264161i</v>
      </c>
      <c r="DN249" s="223" t="str">
        <f t="shared" ca="1" si="431"/>
        <v>1.42039636583367+0.469235577413467i</v>
      </c>
      <c r="DO249" s="223" t="str">
        <f t="shared" ca="1" si="432"/>
        <v>-1.46715376796706+0.29183502929583i</v>
      </c>
      <c r="DP249" s="223" t="str">
        <f t="shared" ca="1" si="433"/>
        <v>1.13270644909442-0.977079302494921i</v>
      </c>
      <c r="DQ249" s="223" t="str">
        <f t="shared" ca="1" si="434"/>
        <v>-0.503952524237669+1.40845295146786i</v>
      </c>
      <c r="DR249" s="223" t="str">
        <f t="shared" ca="1" si="435"/>
        <v>-0.255741378143118-1.47387387882733i</v>
      </c>
      <c r="DS249" s="223" t="str">
        <f t="shared" ca="1" si="436"/>
        <v>0.948987016659953+1.1563440255369i</v>
      </c>
      <c r="DT249" s="223" t="str">
        <f t="shared" ca="1" si="437"/>
        <v>-1.39566113770953-0.538365908905267i</v>
      </c>
      <c r="DU249" s="223" t="str">
        <f t="shared" ca="1" si="438"/>
        <v>1.47970618317446-0.219493677948426i</v>
      </c>
      <c r="DV249" s="223" t="str">
        <f t="shared" ca="1" si="439"/>
        <v>-1.17928506357689+0.920323096531054i</v>
      </c>
      <c r="DW249" s="223" t="str">
        <f t="shared" ca="1" si="440"/>
        <v>0.572455002080134-1.38202862986896i</v>
      </c>
      <c r="DX249" s="223" t="str">
        <f t="shared" ca="1" si="441"/>
        <v>0.183113762968112+1.48464716784686i</v>
      </c>
      <c r="DY249" s="223" t="str">
        <f t="shared" ca="1" si="442"/>
        <v>-0.891104808181896-1.20151574439087i</v>
      </c>
      <c r="DZ249" s="223" t="str">
        <f t="shared" ca="1" si="443"/>
        <v>1.36756363965913+0.606199269767217i</v>
      </c>
      <c r="EA249" s="223" t="str">
        <f t="shared" ca="1" si="444"/>
        <v>-1.48869385657988+0.146623547104047i</v>
      </c>
      <c r="EB249" s="223" t="str">
        <f t="shared" ca="1" si="445"/>
        <v>1.223022677048-0.861349751616838i</v>
      </c>
      <c r="EC249" s="223" t="str">
        <f t="shared" ca="1" si="446"/>
        <v>-0.63957838568144+1.35227488024927i</v>
      </c>
      <c r="ED249" s="223" t="str">
        <f t="shared" ca="1" si="447"/>
        <v>-0.110045010697899-1.49184381179953i</v>
      </c>
      <c r="EE249" s="223" t="str">
        <f t="shared" ca="1" si="448"/>
        <v>0.831075850169345+1.24379290657623i</v>
      </c>
      <c r="EF249" s="223" t="str">
        <f t="shared" ca="1" si="449"/>
        <v>-1.33617156101703-0.672572243490134i</v>
      </c>
      <c r="EG249" s="223" t="str">
        <f t="shared" ca="1" si="450"/>
        <v>1.49409513609058-0.07340018729207i</v>
      </c>
      <c r="EH249" s="223" t="str">
        <f t="shared" ca="1" si="451"/>
        <v>-1.26381392176595+0.800301339705632i</v>
      </c>
      <c r="EI249" s="223" t="str">
        <f t="shared" ca="1" si="452"/>
        <v>0.705160968929825-1.31926338199845i</v>
      </c>
      <c r="EJ249" s="223" t="str">
        <f t="shared" ca="1" si="453"/>
        <v>0.0367111503580251+1.49544647333946i</v>
      </c>
      <c r="EK249" s="223" t="str">
        <f t="shared" ca="1" si="454"/>
        <v>-0.769044757640072-1.28307366270623i</v>
      </c>
      <c r="EL249" s="223" t="str">
        <f t="shared" ca="1" si="455"/>
        <v>1.30156052804899+0.737324931769496i</v>
      </c>
      <c r="EM249" s="223" t="str">
        <f t="shared" ca="1" si="456"/>
        <v>-1.49589700955114-2.77088376150043E-13i</v>
      </c>
      <c r="EN249" s="223"/>
      <c r="EO249" s="223"/>
      <c r="EP249" s="223"/>
    </row>
    <row r="250" spans="1:146">
      <c r="A250" s="249">
        <f t="shared" si="323"/>
        <v>2.9296875000000022E-3</v>
      </c>
      <c r="B250" s="248">
        <v>150</v>
      </c>
      <c r="C250" s="247">
        <f t="shared" si="324"/>
        <v>30000</v>
      </c>
      <c r="N250" s="246">
        <f t="shared" ca="1" si="327"/>
        <v>8.4958351989016538</v>
      </c>
      <c r="O250" s="223">
        <f t="shared" ca="1" si="328"/>
        <v>1.4958351989016545</v>
      </c>
      <c r="P250" s="223" t="str">
        <f t="shared" ca="1" si="329"/>
        <v>-1.2830206459434+0.769012980616156i</v>
      </c>
      <c r="Q250" s="223" t="str">
        <f t="shared" ca="1" si="330"/>
        <v>0.705131831591705-1.31920886987212i</v>
      </c>
      <c r="R250" s="223" t="str">
        <f t="shared" ca="1" si="331"/>
        <v>0.0733971543871702+1.49403339989473i</v>
      </c>
      <c r="S250" s="223" t="str">
        <f t="shared" ca="1" si="332"/>
        <v>-0.831041510012769-1.24374151289922i</v>
      </c>
      <c r="T250" s="223" t="str">
        <f t="shared" ca="1" si="333"/>
        <v>1.35221900408428+0.639551958222694i</v>
      </c>
      <c r="U250" s="223" t="str">
        <f t="shared" ca="1" si="334"/>
        <v>-1.4886323435656+0.14661748860059i</v>
      </c>
      <c r="V250" s="223" t="str">
        <f t="shared" ca="1" si="335"/>
        <v>1.20146609761163-0.891067987621049i</v>
      </c>
      <c r="W250" s="223" t="str">
        <f t="shared" ca="1" si="336"/>
        <v>-0.572431348168219+1.38197152427518i</v>
      </c>
      <c r="X250" s="223" t="str">
        <f t="shared" ca="1" si="337"/>
        <v>-0.219484608441947-1.479645041532i</v>
      </c>
      <c r="Y250" s="223" t="str">
        <f t="shared" ca="1" si="338"/>
        <v>0.948947804398815+1.1562962452589i</v>
      </c>
      <c r="Z250" s="223" t="str">
        <f t="shared" ca="1" si="339"/>
        <v>-1.4083947540177-0.50393170085694i</v>
      </c>
      <c r="AA250" s="223" t="str">
        <f t="shared" ca="1" si="340"/>
        <v>1.46709314499177-0.291822970636832i</v>
      </c>
      <c r="AB250" s="223" t="str">
        <f t="shared" ca="1" si="341"/>
        <v>-1.10834077397175+1.00454152279777i</v>
      </c>
      <c r="AC250" s="223" t="str">
        <f t="shared" ca="1" si="342"/>
        <v>0.434218037939097-1.43142503743699i</v>
      </c>
      <c r="AD250" s="223" t="str">
        <f t="shared" ca="1" si="343"/>
        <v>0.36345830573478+1.45100689256308i</v>
      </c>
      <c r="AE250" s="223" t="str">
        <f t="shared" ca="1" si="344"/>
        <v>-1.05771521268086-1.05771521268091i</v>
      </c>
      <c r="AF250" s="223" t="str">
        <f t="shared" ca="1" si="345"/>
        <v>1.4510068925631+0.363458305734706i</v>
      </c>
      <c r="AG250" s="223" t="str">
        <f t="shared" ca="1" si="346"/>
        <v>-1.431425037437+0.434218037939037i</v>
      </c>
      <c r="AH250" s="223" t="str">
        <f t="shared" ca="1" si="347"/>
        <v>1.00454152279782-1.1083407739717i</v>
      </c>
      <c r="AI250" s="223" t="str">
        <f t="shared" ca="1" si="348"/>
        <v>-0.291822970636747+1.46709314499179i</v>
      </c>
      <c r="AJ250" s="223" t="str">
        <f t="shared" ca="1" si="349"/>
        <v>-0.50393170085688-1.40839475401772i</v>
      </c>
      <c r="AK250" s="223" t="str">
        <f t="shared" ca="1" si="350"/>
        <v>1.15629624525886+0.948947804398863i</v>
      </c>
      <c r="AL250" s="223" t="str">
        <f t="shared" ca="1" si="351"/>
        <v>-1.47964504153201-0.219484608441862i</v>
      </c>
      <c r="AM250" s="223" t="str">
        <f t="shared" ca="1" si="352"/>
        <v>1.38197152427521-0.572431348168156i</v>
      </c>
      <c r="AN250" s="223" t="str">
        <f t="shared" ca="1" si="353"/>
        <v>-0.891067987620984+1.20146609761168i</v>
      </c>
      <c r="AO250" s="223" t="str">
        <f t="shared" ca="1" si="354"/>
        <v>0.146617488600658-1.48863234356559i</v>
      </c>
      <c r="AP250" s="223" t="str">
        <f t="shared" ca="1" si="355"/>
        <v>0.639551958222633+1.3522190040843i</v>
      </c>
      <c r="AQ250" s="223" t="str">
        <f t="shared" ca="1" si="356"/>
        <v>-1.24374151289918-0.831041510012829i</v>
      </c>
      <c r="AR250" s="223" t="str">
        <f t="shared" ca="1" si="357"/>
        <v>-1.24374151289918-0.831041510012829i</v>
      </c>
      <c r="AS250" s="223" t="str">
        <f t="shared" ca="1" si="358"/>
        <v>-1.31920886987224+0.705131831591483i</v>
      </c>
      <c r="AT250" s="223" t="str">
        <f t="shared" ca="1" si="359"/>
        <v>0.769012980615784-1.28302064594362i</v>
      </c>
      <c r="AU250" s="223" t="str">
        <f t="shared" ca="1" si="360"/>
        <v>-3.70900106492535E-13+1.49583519890165i</v>
      </c>
      <c r="AV250" s="223" t="str">
        <f t="shared" ca="1" si="361"/>
        <v>-0.769012980616424-1.28302064594323i</v>
      </c>
      <c r="AW250" s="223" t="str">
        <f t="shared" ca="1" si="362"/>
        <v>1.31920886987189+0.705131831592138i</v>
      </c>
      <c r="AX250" s="223" t="str">
        <f t="shared" ca="1" si="363"/>
        <v>-1.49403339989472+0.0733971543873915i</v>
      </c>
      <c r="AY250" s="223" t="str">
        <f t="shared" ca="1" si="364"/>
        <v>1.24374151289958-0.831041510012229i</v>
      </c>
      <c r="AZ250" s="223" t="str">
        <f t="shared" ca="1" si="365"/>
        <v>-0.63955195822263+1.35221900408431i</v>
      </c>
      <c r="BA250" s="223" t="str">
        <f t="shared" ca="1" si="366"/>
        <v>-0.146617488599941-1.48863234356566i</v>
      </c>
      <c r="BB250" s="223" t="str">
        <f t="shared" ca="1" si="367"/>
        <v>0.891067987620986+1.20146609761168i</v>
      </c>
      <c r="BC250" s="223" t="str">
        <f t="shared" ca="1" si="368"/>
        <v>-1.38197152427544-0.572431348167584i</v>
      </c>
      <c r="BD250" s="223" t="str">
        <f t="shared" ca="1" si="369"/>
        <v>1.47964504153204-0.219484608441716i</v>
      </c>
      <c r="BE250" s="223" t="str">
        <f t="shared" ca="1" si="370"/>
        <v>-1.15629624525856+0.948947804399226i</v>
      </c>
      <c r="BF250" s="223" t="str">
        <f t="shared" ca="1" si="371"/>
        <v>0.503931700857158-1.40839475401762i</v>
      </c>
      <c r="BG250" s="223" t="str">
        <f t="shared" ca="1" si="372"/>
        <v>0.291822970637207+1.4670931449917i</v>
      </c>
      <c r="BH250" s="223" t="str">
        <f t="shared" ca="1" si="373"/>
        <v>-1.00454152279749-1.108340773972i</v>
      </c>
      <c r="BI250" s="223" t="str">
        <f t="shared" ca="1" si="374"/>
        <v>1.4314250374371+0.434218037938729i</v>
      </c>
      <c r="BJ250" s="223" t="str">
        <f t="shared" ca="1" si="375"/>
        <v>-1.45100689256321+0.363458305734265i</v>
      </c>
      <c r="BK250" s="223" t="str">
        <f t="shared" ca="1" si="376"/>
        <v>1.05771521268075-1.05771521268103i</v>
      </c>
      <c r="BL250" s="223" t="str">
        <f t="shared" ca="1" si="377"/>
        <v>-0.363458305735366+1.45100689256293i</v>
      </c>
      <c r="BM250" s="223" t="str">
        <f t="shared" ca="1" si="378"/>
        <v>-0.434218037939109-1.43142503743698i</v>
      </c>
      <c r="BN250" s="223" t="str">
        <f t="shared" ca="1" si="379"/>
        <v>1.10834077397124+1.00454152279833i</v>
      </c>
      <c r="BO250" s="223" t="str">
        <f t="shared" ca="1" si="380"/>
        <v>-1.46709314499177-0.291822970636819i</v>
      </c>
      <c r="BP250" s="223" t="str">
        <f t="shared" ca="1" si="381"/>
        <v>1.40839475401749-0.503931700857532i</v>
      </c>
      <c r="BQ250" s="223" t="str">
        <f t="shared" ca="1" si="382"/>
        <v>-0.948947804398919+1.15629624525881i</v>
      </c>
      <c r="BR250" s="223" t="str">
        <f t="shared" ca="1" si="383"/>
        <v>0.219484608441325-1.47964504153209i</v>
      </c>
      <c r="BS250" s="223" t="str">
        <f t="shared" ca="1" si="384"/>
        <v>0.572431348167951+1.38197152427529i</v>
      </c>
      <c r="BT250" s="223" t="str">
        <f t="shared" ca="1" si="385"/>
        <v>-1.20146609761192-0.891067987620667i</v>
      </c>
      <c r="BU250" s="223" t="str">
        <f t="shared" ca="1" si="386"/>
        <v>1.48863234356556+0.146617488601027i</v>
      </c>
      <c r="BV250" s="223" t="str">
        <f t="shared" ca="1" si="387"/>
        <v>-1.35221900408414+0.639551958222988i</v>
      </c>
      <c r="BW250" s="223" t="str">
        <f t="shared" ca="1" si="388"/>
        <v>0.831041510013137-1.24374151289898i</v>
      </c>
      <c r="BX250" s="223" t="str">
        <f t="shared" ca="1" si="389"/>
        <v>-0.0733971543869955+1.49403339989474i</v>
      </c>
      <c r="BY250" s="223" t="str">
        <f t="shared" ca="1" si="390"/>
        <v>-0.705131831591157-1.31920886987241i</v>
      </c>
      <c r="BZ250" s="223" t="str">
        <f t="shared" ca="1" si="391"/>
        <v>1.28302064594344+0.769012980616084i</v>
      </c>
      <c r="CA250" s="223" t="str">
        <f t="shared" ca="1" si="392"/>
        <v>-1.49583519890165-7.41800212985069E-13i</v>
      </c>
      <c r="CB250" s="223" t="str">
        <f t="shared" ca="1" si="393"/>
        <v>1.28302064594341-0.769012980616123i</v>
      </c>
      <c r="CC250" s="223" t="str">
        <f t="shared" ca="1" si="394"/>
        <v>-0.705131831591153+1.31920886987242i</v>
      </c>
      <c r="CD250" s="223" t="str">
        <f t="shared" ca="1" si="395"/>
        <v>-0.0733971543870423-1.49403339989474i</v>
      </c>
      <c r="CE250" s="223" t="str">
        <f t="shared" ca="1" si="396"/>
        <v>0.83104151001314+1.24374151289897i</v>
      </c>
      <c r="CF250" s="223" t="str">
        <f t="shared" ca="1" si="397"/>
        <v>-1.35221900408416-0.639551958222945i</v>
      </c>
      <c r="CG250" s="223" t="str">
        <f t="shared" ca="1" si="398"/>
        <v>1.48863234356556-0.146617488601031i</v>
      </c>
      <c r="CH250" s="223" t="str">
        <f t="shared" ca="1" si="399"/>
        <v>-1.20146609761191+0.89106798762067i</v>
      </c>
      <c r="CI250" s="223" t="str">
        <f t="shared" ca="1" si="400"/>
        <v>0.572431348167946-1.38197152427529i</v>
      </c>
      <c r="CJ250" s="223" t="str">
        <f t="shared" ca="1" si="401"/>
        <v>0.219484608441328+1.47964504153209i</v>
      </c>
      <c r="CK250" s="223" t="str">
        <f t="shared" ca="1" si="402"/>
        <v>-0.948947804398924-1.15629624525881i</v>
      </c>
      <c r="CL250" s="223" t="str">
        <f t="shared" ca="1" si="403"/>
        <v>1.40839475401749+0.503931700857527i</v>
      </c>
      <c r="CM250" s="223" t="str">
        <f t="shared" ca="1" si="404"/>
        <v>-1.46709314499177+0.291822970636823i</v>
      </c>
      <c r="CN250" s="223" t="str">
        <f t="shared" ca="1" si="405"/>
        <v>1.10834077397227-1.0045415227972i</v>
      </c>
      <c r="CO250" s="223" t="str">
        <f t="shared" ca="1" si="406"/>
        <v>-0.434218037939104+1.43142503743698i</v>
      </c>
      <c r="CP250" s="223" t="str">
        <f t="shared" ca="1" si="407"/>
        <v>-0.36345830573537-1.45100689256293i</v>
      </c>
      <c r="CQ250" s="223" t="str">
        <f t="shared" ca="1" si="408"/>
        <v>1.05771521268075+1.05771521268102i</v>
      </c>
      <c r="CR250" s="223" t="str">
        <f t="shared" ca="1" si="409"/>
        <v>-1.45100689256321-0.363458305734261i</v>
      </c>
      <c r="CS250" s="223" t="str">
        <f t="shared" ca="1" si="410"/>
        <v>1.43142503743709-0.434218037938733i</v>
      </c>
      <c r="CT250" s="223" t="str">
        <f t="shared" ca="1" si="411"/>
        <v>-1.00454152279748+1.10834077397201i</v>
      </c>
      <c r="CU250" s="223" t="str">
        <f t="shared" ca="1" si="412"/>
        <v>0.291822970637203-1.4670931449917i</v>
      </c>
      <c r="CV250" s="223" t="str">
        <f t="shared" ca="1" si="413"/>
        <v>0.503931700857162+1.40839475401762i</v>
      </c>
      <c r="CW250" s="223" t="str">
        <f t="shared" ca="1" si="414"/>
        <v>-1.15629624525856-0.948947804399223i</v>
      </c>
      <c r="CX250" s="223" t="str">
        <f t="shared" ca="1" si="415"/>
        <v>1.47964504153204+0.219484608441712i</v>
      </c>
      <c r="CY250" s="223" t="str">
        <f t="shared" ca="1" si="416"/>
        <v>-1.38197152427544+0.572431348167589i</v>
      </c>
      <c r="CZ250" s="223" t="str">
        <f t="shared" ca="1" si="417"/>
        <v>0.891067987620981-1.20146609761168i</v>
      </c>
      <c r="DA250" s="223" t="str">
        <f t="shared" ca="1" si="418"/>
        <v>-0.146617488601417+1.48863234356552i</v>
      </c>
      <c r="DB250" s="223" t="str">
        <f t="shared" ca="1" si="419"/>
        <v>-0.639551958222634-1.3522190040843i</v>
      </c>
      <c r="DC250" s="223" t="str">
        <f t="shared" ca="1" si="420"/>
        <v>1.24374151289961+0.83104151001219i</v>
      </c>
      <c r="DD250" s="223" t="str">
        <f t="shared" ca="1" si="421"/>
        <v>-1.49403339989472-0.0733971543873871i</v>
      </c>
      <c r="DE250" s="223" t="str">
        <f t="shared" ca="1" si="422"/>
        <v>1.31920886987188-0.705131831592161i</v>
      </c>
      <c r="DF250" s="223" t="str">
        <f t="shared" ca="1" si="423"/>
        <v>-0.769012980616419+1.28302064594324i</v>
      </c>
      <c r="DG250" s="223" t="str">
        <f t="shared" ca="1" si="424"/>
        <v>-3.96553545475242E-13-1.49583519890165i</v>
      </c>
      <c r="DH250" s="223" t="str">
        <f t="shared" ca="1" si="425"/>
        <v>0.769012980615788+1.28302064594362i</v>
      </c>
      <c r="DI250" s="223" t="str">
        <f t="shared" ca="1" si="426"/>
        <v>-1.31920886987225-0.705131831591461i</v>
      </c>
      <c r="DJ250" s="223" t="str">
        <f t="shared" ca="1" si="427"/>
        <v>1.49403339989476-0.0733971543866506i</v>
      </c>
      <c r="DK250" s="223" t="str">
        <f t="shared" ca="1" si="428"/>
        <v>-1.24374151289917+0.83104151001285i</v>
      </c>
      <c r="DL250" s="223" t="str">
        <f t="shared" ca="1" si="429"/>
        <v>0.6395519582233-1.35221900408399i</v>
      </c>
      <c r="DM250" s="223" t="str">
        <f t="shared" ca="1" si="430"/>
        <v>0.146617488600683+1.48863234356559i</v>
      </c>
      <c r="DN250" s="223" t="str">
        <f t="shared" ca="1" si="431"/>
        <v>-0.891067987621619-1.20146609761121i</v>
      </c>
      <c r="DO250" s="223" t="str">
        <f t="shared" ca="1" si="432"/>
        <v>1.38197152427516+0.57243134816827i</v>
      </c>
      <c r="DP250" s="223" t="str">
        <f t="shared" ca="1" si="433"/>
        <v>-1.47964504153192+0.219484608442496i</v>
      </c>
      <c r="DQ250" s="223" t="str">
        <f t="shared" ca="1" si="434"/>
        <v>1.15629624525903-0.948947804398653i</v>
      </c>
      <c r="DR250" s="223" t="str">
        <f t="shared" ca="1" si="435"/>
        <v>-0.503931700856416+1.40839475401789i</v>
      </c>
      <c r="DS250" s="223" t="str">
        <f t="shared" ca="1" si="436"/>
        <v>-0.29182297063648-1.46709314499184i</v>
      </c>
      <c r="DT250" s="223" t="str">
        <f t="shared" ca="1" si="437"/>
        <v>1.00454152279807+1.10834077397147i</v>
      </c>
      <c r="DU250" s="223" t="str">
        <f t="shared" ca="1" si="438"/>
        <v>-1.43142503743688-0.434218037939439i</v>
      </c>
      <c r="DV250" s="223" t="str">
        <f t="shared" ca="1" si="439"/>
        <v>1.45100689256301-0.363458305735031i</v>
      </c>
      <c r="DW250" s="223" t="str">
        <f t="shared" ca="1" si="440"/>
        <v>-1.05771521268127+1.0577152126805i</v>
      </c>
      <c r="DX250" s="223" t="str">
        <f t="shared" ca="1" si="441"/>
        <v>0.3634583057346-1.45100689256312i</v>
      </c>
      <c r="DY250" s="223" t="str">
        <f t="shared" ca="1" si="442"/>
        <v>0.4342180379384+1.4314250374372i</v>
      </c>
      <c r="DZ250" s="223" t="str">
        <f t="shared" ca="1" si="443"/>
        <v>-1.10834077397177-1.00454152279774i</v>
      </c>
      <c r="EA250" s="223" t="str">
        <f t="shared" ca="1" si="444"/>
        <v>1.46709314499193+0.291822970636045i</v>
      </c>
      <c r="EB250" s="223" t="str">
        <f t="shared" ca="1" si="445"/>
        <v>-1.40839475401774+0.503931700856833i</v>
      </c>
      <c r="EC250" s="223" t="str">
        <f t="shared" ca="1" si="446"/>
        <v>0.948947804398311-1.15629624525931i</v>
      </c>
      <c r="ED250" s="223" t="str">
        <f t="shared" ca="1" si="447"/>
        <v>-0.219484608442058+1.47964504153198i</v>
      </c>
      <c r="EE250" s="223" t="str">
        <f t="shared" ca="1" si="448"/>
        <v>-0.572431348168679-1.38197152427499i</v>
      </c>
      <c r="EF250" s="223" t="str">
        <f t="shared" ca="1" si="449"/>
        <v>1.20146609761148+0.891067987621263i</v>
      </c>
      <c r="EG250" s="223" t="str">
        <f t="shared" ca="1" si="450"/>
        <v>-1.48863234356563-0.146617488600242i</v>
      </c>
      <c r="EH250" s="223" t="str">
        <f t="shared" ca="1" si="451"/>
        <v>1.35221900408445-0.639551958222318i</v>
      </c>
      <c r="EI250" s="223" t="str">
        <f t="shared" ca="1" si="452"/>
        <v>-0.831041510012481+1.24374151289942i</v>
      </c>
      <c r="EJ250" s="223" t="str">
        <f t="shared" ca="1" si="453"/>
        <v>0.0733971543877364-1.49403339989471i</v>
      </c>
      <c r="EK250" s="223" t="str">
        <f t="shared" ca="1" si="454"/>
        <v>0.705131831591853+1.31920886987204i</v>
      </c>
      <c r="EL250" s="223" t="str">
        <f t="shared" ca="1" si="455"/>
        <v>-1.28302064594306-0.76901298061672i</v>
      </c>
      <c r="EM250" s="223" t="str">
        <f t="shared" ca="1" si="456"/>
        <v>1.49583519890165-4.69105356721841E-14i</v>
      </c>
      <c r="EN250" s="223"/>
      <c r="EO250" s="223"/>
      <c r="EP250" s="223"/>
    </row>
    <row r="251" spans="1:146">
      <c r="A251" s="249">
        <f t="shared" si="323"/>
        <v>2.9492187500000022E-3</v>
      </c>
      <c r="B251" s="248">
        <v>151</v>
      </c>
      <c r="C251" s="247">
        <f t="shared" si="324"/>
        <v>30200</v>
      </c>
      <c r="N251" s="246">
        <f t="shared" ca="1" si="327"/>
        <v>8.4957688872451627</v>
      </c>
      <c r="O251" s="223">
        <f t="shared" ca="1" si="328"/>
        <v>1.4957688872451631</v>
      </c>
      <c r="P251" s="223" t="str">
        <f t="shared" ca="1" si="329"/>
        <v>-1.26370567717866+0.800232794577335i</v>
      </c>
      <c r="Q251" s="223" t="str">
        <f t="shared" ca="1" si="330"/>
        <v>0.639523606336213-1.3521590590568i</v>
      </c>
      <c r="R251" s="223" t="str">
        <f t="shared" ca="1" si="331"/>
        <v>0.183098079429619+1.48452000908032i</v>
      </c>
      <c r="S251" s="223" t="str">
        <f t="shared" ca="1" si="332"/>
        <v>-0.948905736729218-1.15624498565529i</v>
      </c>
      <c r="T251" s="223" t="str">
        <f t="shared" ca="1" si="333"/>
        <v>1.42027471009355+0.46919538778564i</v>
      </c>
      <c r="U251" s="223" t="str">
        <f t="shared" ca="1" si="334"/>
        <v>-1.45094256818382+0.363442193316602i</v>
      </c>
      <c r="V251" s="223" t="str">
        <f t="shared" ca="1" si="335"/>
        <v>1.03139329331175-1.08330625335691i</v>
      </c>
      <c r="W251" s="223" t="str">
        <f t="shared" ca="1" si="336"/>
        <v>-0.291810033874327+1.46702810749518i</v>
      </c>
      <c r="X251" s="223" t="str">
        <f t="shared" ca="1" si="337"/>
        <v>-0.538319798323022-1.39554160052078i</v>
      </c>
      <c r="Y251" s="223" t="str">
        <f t="shared" ca="1" si="338"/>
        <v>1.20141283558975+0.891028485813354i</v>
      </c>
      <c r="Z251" s="223" t="str">
        <f t="shared" ca="1" si="339"/>
        <v>-1.4917160366465-0.110035585436149i</v>
      </c>
      <c r="AA251" s="223" t="str">
        <f t="shared" ca="1" si="340"/>
        <v>1.3191503882122-0.705100572493205i</v>
      </c>
      <c r="AB251" s="223" t="str">
        <f t="shared" ca="1" si="341"/>
        <v>-0.737261780516725+1.30144905049715i</v>
      </c>
      <c r="AC251" s="223" t="str">
        <f t="shared" ca="1" si="342"/>
        <v>-0.0733939006283843-1.49396716811354i</v>
      </c>
      <c r="AD251" s="223" t="str">
        <f t="shared" ca="1" si="343"/>
        <v>0.861275977743672+1.22291792619632i</v>
      </c>
      <c r="AE251" s="223" t="str">
        <f t="shared" ca="1" si="344"/>
        <v>-1.38191026029296-0.572405971795955i</v>
      </c>
      <c r="AF251" s="223" t="str">
        <f t="shared" ca="1" si="345"/>
        <v>1.47374764278363-0.255719474112393i</v>
      </c>
      <c r="AG251" s="223" t="str">
        <f t="shared" ca="1" si="346"/>
        <v>-1.1082916402752+1.00449699061109i</v>
      </c>
      <c r="AH251" s="223" t="str">
        <f t="shared" ca="1" si="347"/>
        <v>0.398940644462278-1.44158625348838i</v>
      </c>
      <c r="AI251" s="223" t="str">
        <f t="shared" ca="1" si="348"/>
        <v>0.434198788681256+1.43136158113817i</v>
      </c>
      <c r="AJ251" s="223" t="str">
        <f t="shared" ca="1" si="349"/>
        <v>-1.13260943375121-0.976995616483719i</v>
      </c>
      <c r="AK251" s="223" t="str">
        <f t="shared" ca="1" si="350"/>
        <v>1.47957944759907+0.219474878501047i</v>
      </c>
      <c r="AL251" s="223" t="str">
        <f t="shared" ca="1" si="351"/>
        <v>-1.36744650899735+0.606147349315004i</v>
      </c>
      <c r="AM251" s="223" t="str">
        <f t="shared" ca="1" si="352"/>
        <v>0.831004669230302-1.24368637677192i</v>
      </c>
      <c r="AN251" s="223" t="str">
        <f t="shared" ca="1" si="353"/>
        <v>-0.0367080060794002+1.49531838962152i</v>
      </c>
      <c r="AO251" s="223" t="str">
        <f t="shared" ca="1" si="354"/>
        <v>-0.768978889611522-1.28296376853848i</v>
      </c>
      <c r="AP251" s="223" t="str">
        <f t="shared" ca="1" si="355"/>
        <v>1.33605711905945+0.672514638250493i</v>
      </c>
      <c r="AQ251" s="223" t="str">
        <f t="shared" ca="1" si="356"/>
        <v>-1.48856635121783+0.146610988921905i</v>
      </c>
      <c r="AR251" s="223" t="str">
        <f t="shared" ca="1" si="357"/>
        <v>-1.48856635121783+0.146610988921905i</v>
      </c>
      <c r="AS251" s="223" t="str">
        <f t="shared" ca="1" si="358"/>
        <v>-0.503909361133058+1.40833231867096i</v>
      </c>
      <c r="AT251" s="223" t="str">
        <f t="shared" ca="1" si="359"/>
        <v>-0.327724818183496-1.45942488933046i</v>
      </c>
      <c r="AU251" s="223" t="str">
        <f t="shared" ca="1" si="360"/>
        <v>1.05766832325923+1.05766832325859i</v>
      </c>
      <c r="AV251" s="223" t="str">
        <f t="shared" ca="1" si="361"/>
        <v>-1.45942488933033-0.327724818184062i</v>
      </c>
      <c r="AW251" s="223" t="str">
        <f t="shared" ca="1" si="362"/>
        <v>1.40833231867115-0.503909361132512i</v>
      </c>
      <c r="AX251" s="223" t="str">
        <f t="shared" ca="1" si="363"/>
        <v>-0.920244271640644+1.17918405881491i</v>
      </c>
      <c r="AY251" s="223" t="str">
        <f t="shared" ca="1" si="364"/>
        <v>0.146610988921001-1.48856635121792i</v>
      </c>
      <c r="AZ251" s="223" t="str">
        <f t="shared" ca="1" si="365"/>
        <v>0.672514638249976+1.33605711905971i</v>
      </c>
      <c r="BA251" s="223" t="str">
        <f t="shared" ca="1" si="366"/>
        <v>-1.28296376853849-0.76897888961151i</v>
      </c>
      <c r="BB251" s="223" t="str">
        <f t="shared" ca="1" si="367"/>
        <v>1.49531838962151-0.0367080060798618i</v>
      </c>
      <c r="BC251" s="223" t="str">
        <f t="shared" ca="1" si="368"/>
        <v>-1.24368637677224+0.831004669229819i</v>
      </c>
      <c r="BD251" s="223" t="str">
        <f t="shared" ca="1" si="369"/>
        <v>0.606147349315106-1.3674465089973i</v>
      </c>
      <c r="BE251" s="223" t="str">
        <f t="shared" ca="1" si="370"/>
        <v>0.219474878501378+1.47957944759903i</v>
      </c>
      <c r="BF251" s="223" t="str">
        <f t="shared" ca="1" si="371"/>
        <v>-0.976995616483182-1.13260943375167i</v>
      </c>
      <c r="BG251" s="223" t="str">
        <f t="shared" ca="1" si="372"/>
        <v>1.4313615811381+0.434198788681506i</v>
      </c>
      <c r="BH251" s="223" t="str">
        <f t="shared" ca="1" si="373"/>
        <v>-1.44158625348833+0.398940644462456i</v>
      </c>
      <c r="BI251" s="223" t="str">
        <f t="shared" ca="1" si="374"/>
        <v>1.00449699061062-1.10829164027563i</v>
      </c>
      <c r="BJ251" s="223" t="str">
        <f t="shared" ca="1" si="375"/>
        <v>-0.255719474112837+1.47374764278356i</v>
      </c>
      <c r="BK251" s="223" t="str">
        <f t="shared" ca="1" si="376"/>
        <v>-0.572405971795813-1.38191026029302i</v>
      </c>
      <c r="BL251" s="223" t="str">
        <f t="shared" ca="1" si="377"/>
        <v>1.22291792619652+0.8612759777434i</v>
      </c>
      <c r="BM251" s="223" t="str">
        <f t="shared" ca="1" si="378"/>
        <v>-1.4939671681135-0.0733939006291332i</v>
      </c>
      <c r="BN251" s="223" t="str">
        <f t="shared" ca="1" si="379"/>
        <v>1.3014490504973-0.737261780516462i</v>
      </c>
      <c r="BO251" s="223" t="str">
        <f t="shared" ca="1" si="380"/>
        <v>-0.705100572493079+1.31915038821226i</v>
      </c>
      <c r="BP251" s="223" t="str">
        <f t="shared" ca="1" si="381"/>
        <v>-0.110035585436747-1.49171603664646i</v>
      </c>
      <c r="BQ251" s="223" t="str">
        <f t="shared" ca="1" si="382"/>
        <v>0.891028485812998+1.20141283559001i</v>
      </c>
      <c r="BR251" s="223" t="str">
        <f t="shared" ca="1" si="383"/>
        <v>-1.39554160052078-0.538319798323017i</v>
      </c>
      <c r="BS251" s="223" t="str">
        <f t="shared" ca="1" si="384"/>
        <v>1.4670281074951-0.291810033874768i</v>
      </c>
      <c r="BT251" s="223" t="str">
        <f t="shared" ca="1" si="385"/>
        <v>-1.08330625335731+1.03139329331132i</v>
      </c>
      <c r="BU251" s="223" t="str">
        <f t="shared" ca="1" si="386"/>
        <v>0.363442193316737-1.45094256818378i</v>
      </c>
      <c r="BV251" s="223" t="str">
        <f t="shared" ca="1" si="387"/>
        <v>0.469195387785791+1.4202747100935i</v>
      </c>
      <c r="BW251" s="223" t="str">
        <f t="shared" ca="1" si="388"/>
        <v>-1.15624498565568-0.94890573672875i</v>
      </c>
      <c r="BX251" s="223" t="str">
        <f t="shared" ca="1" si="389"/>
        <v>1.48452000908026+0.183098079430052i</v>
      </c>
      <c r="BY251" s="223" t="str">
        <f t="shared" ca="1" si="390"/>
        <v>-1.35215905905678+0.639523606336251i</v>
      </c>
      <c r="BZ251" s="223" t="str">
        <f t="shared" ca="1" si="391"/>
        <v>0.800232794576933-1.26370567717892i</v>
      </c>
      <c r="CA251" s="223" t="str">
        <f t="shared" ca="1" si="392"/>
        <v>-5.79780778418641E-13+1.49576888724516i</v>
      </c>
      <c r="CB251" s="223" t="str">
        <f t="shared" ca="1" si="393"/>
        <v>-0.800232794577211-1.26370567717874i</v>
      </c>
      <c r="CC251" s="223" t="str">
        <f t="shared" ca="1" si="394"/>
        <v>1.35215905905692+0.639523606335954i</v>
      </c>
      <c r="CD251" s="223" t="str">
        <f t="shared" ca="1" si="395"/>
        <v>-1.48452000908022+0.183098079430377i</v>
      </c>
      <c r="CE251" s="223" t="str">
        <f t="shared" ca="1" si="396"/>
        <v>1.15624498565547-0.948905736729004i</v>
      </c>
      <c r="CF251" s="223" t="str">
        <f t="shared" ca="1" si="397"/>
        <v>-0.46919538778548+1.4202747100936i</v>
      </c>
      <c r="CG251" s="223" t="str">
        <f t="shared" ca="1" si="398"/>
        <v>-0.363442193317055-1.4509425681837i</v>
      </c>
      <c r="CH251" s="223" t="str">
        <f t="shared" ca="1" si="399"/>
        <v>1.08330625335651+1.03139329331216i</v>
      </c>
      <c r="CI251" s="223" t="str">
        <f t="shared" ca="1" si="400"/>
        <v>-1.46702810749515-0.291810033874488i</v>
      </c>
      <c r="CJ251" s="223" t="str">
        <f t="shared" ca="1" si="401"/>
        <v>1.39554160052066-0.538319798323324i</v>
      </c>
      <c r="CK251" s="223" t="str">
        <f t="shared" ca="1" si="402"/>
        <v>-0.89102848581393+1.20141283558932i</v>
      </c>
      <c r="CL251" s="223" t="str">
        <f t="shared" ca="1" si="403"/>
        <v>0.110035585436462-1.49171603664648i</v>
      </c>
      <c r="CM251" s="223" t="str">
        <f t="shared" ca="1" si="404"/>
        <v>0.705100572493369+1.31915038821211i</v>
      </c>
      <c r="CN251" s="223" t="str">
        <f t="shared" ca="1" si="405"/>
        <v>-1.30144905049744-0.737261780516213i</v>
      </c>
      <c r="CO251" s="223" t="str">
        <f t="shared" ca="1" si="406"/>
        <v>1.49396716811356-0.0733939006279327i</v>
      </c>
      <c r="CP251" s="223" t="str">
        <f t="shared" ca="1" si="407"/>
        <v>-1.2229179261963+0.861275977743703i</v>
      </c>
      <c r="CQ251" s="223" t="str">
        <f t="shared" ca="1" si="408"/>
        <v>0.572405971795548-1.38191026029313i</v>
      </c>
      <c r="CR251" s="223" t="str">
        <f t="shared" ca="1" si="409"/>
        <v>0.255719474111654+1.47374764278376i</v>
      </c>
      <c r="CS251" s="223" t="str">
        <f t="shared" ca="1" si="410"/>
        <v>-1.0044969906109-1.10829164027538i</v>
      </c>
      <c r="CT251" s="223" t="str">
        <f t="shared" ca="1" si="411"/>
        <v>1.44158625348842+0.398940644462141i</v>
      </c>
      <c r="CU251" s="223" t="str">
        <f t="shared" ca="1" si="412"/>
        <v>-1.43136158113799+0.434198788681861i</v>
      </c>
      <c r="CV251" s="223" t="str">
        <f t="shared" ca="1" si="413"/>
        <v>0.976995616484028-1.13260943375094i</v>
      </c>
      <c r="CW251" s="223" t="str">
        <f t="shared" ca="1" si="414"/>
        <v>-0.219474878501053+1.47957944759907i</v>
      </c>
      <c r="CX251" s="223" t="str">
        <f t="shared" ca="1" si="415"/>
        <v>-0.606147349315445-1.36744650899715i</v>
      </c>
      <c r="CY251" s="223" t="str">
        <f t="shared" ca="1" si="416"/>
        <v>1.24368637677162+0.831004669230748i</v>
      </c>
      <c r="CZ251" s="223" t="str">
        <f t="shared" ca="1" si="417"/>
        <v>-1.49531838962152-0.0367080060795335i</v>
      </c>
      <c r="DA251" s="223" t="str">
        <f t="shared" ca="1" si="418"/>
        <v>1.2829637685383-0.768978889611827i</v>
      </c>
      <c r="DB251" s="223" t="str">
        <f t="shared" ca="1" si="419"/>
        <v>-0.672514638249681+1.33605711905986i</v>
      </c>
      <c r="DC251" s="223" t="str">
        <f t="shared" ca="1" si="420"/>
        <v>-0.146610988921328-1.48856635121789i</v>
      </c>
      <c r="DD251" s="223" t="str">
        <f t="shared" ca="1" si="421"/>
        <v>0.920244271640937+1.17918405881469i</v>
      </c>
      <c r="DE251" s="223" t="str">
        <f t="shared" ca="1" si="422"/>
        <v>-1.40833231867126-0.503909361132202i</v>
      </c>
      <c r="DF251" s="223" t="str">
        <f t="shared" ca="1" si="423"/>
        <v>1.45942488933059-0.327724818182931i</v>
      </c>
      <c r="DG251" s="223" t="str">
        <f t="shared" ca="1" si="424"/>
        <v>-1.05766832325903+1.05766832325879i</v>
      </c>
      <c r="DH251" s="223" t="str">
        <f t="shared" ca="1" si="425"/>
        <v>0.327724818183176-1.45942488933053i</v>
      </c>
      <c r="DI251" s="223" t="str">
        <f t="shared" ca="1" si="426"/>
        <v>0.503909361131965+1.40833231867135i</v>
      </c>
      <c r="DJ251" s="223" t="str">
        <f t="shared" ca="1" si="427"/>
        <v>-1.17918405881453-0.920244271641134i</v>
      </c>
      <c r="DK251" s="223" t="str">
        <f t="shared" ca="1" si="428"/>
        <v>1.48856635121787+0.146610988921578i</v>
      </c>
      <c r="DL251" s="223" t="str">
        <f t="shared" ca="1" si="429"/>
        <v>-1.33605711905932+0.672514638250747i</v>
      </c>
      <c r="DM251" s="223" t="str">
        <f t="shared" ca="1" si="430"/>
        <v>0.768978889612043-1.28296376853817i</v>
      </c>
      <c r="DN251" s="223" t="str">
        <f t="shared" ca="1" si="431"/>
        <v>0.0367080060792822+1.49531838962153i</v>
      </c>
      <c r="DO251" s="223" t="str">
        <f t="shared" ca="1" si="432"/>
        <v>-0.831004669230538-1.24368637677176i</v>
      </c>
      <c r="DP251" s="223" t="str">
        <f t="shared" ca="1" si="433"/>
        <v>1.36744650899705+0.606147349315676i</v>
      </c>
      <c r="DQ251" s="223" t="str">
        <f t="shared" ca="1" si="434"/>
        <v>-1.47957944759911+0.219474878500805i</v>
      </c>
      <c r="DR251" s="223" t="str">
        <f t="shared" ca="1" si="435"/>
        <v>1.13260943375111-0.976995616483838i</v>
      </c>
      <c r="DS251" s="223" t="str">
        <f t="shared" ca="1" si="436"/>
        <v>-0.434198788680637+1.43136158113836i</v>
      </c>
      <c r="DT251" s="223" t="str">
        <f t="shared" ca="1" si="437"/>
        <v>-0.398940644461898-1.44158625348848i</v>
      </c>
      <c r="DU251" s="223" t="str">
        <f t="shared" ca="1" si="438"/>
        <v>1.10829164027521+1.00449699061108i</v>
      </c>
      <c r="DV251" s="223" t="str">
        <f t="shared" ca="1" si="439"/>
        <v>-1.47374764278372-0.2557194741119i</v>
      </c>
      <c r="DW251" s="223" t="str">
        <f t="shared" ca="1" si="440"/>
        <v>1.38191026029323-0.572405971795316i</v>
      </c>
      <c r="DX251" s="223" t="str">
        <f t="shared" ca="1" si="441"/>
        <v>-0.861275977743908+1.22291792619616i</v>
      </c>
      <c r="DY251" s="223" t="str">
        <f t="shared" ca="1" si="442"/>
        <v>0.0733939006281837-1.49396716811355i</v>
      </c>
      <c r="DZ251" s="223" t="str">
        <f t="shared" ca="1" si="443"/>
        <v>0.737261780517251+1.30144905049685i</v>
      </c>
      <c r="EA251" s="223" t="str">
        <f t="shared" ca="1" si="444"/>
        <v>-1.31915038821199-0.70510057249359i</v>
      </c>
      <c r="EB251" s="223" t="str">
        <f t="shared" ca="1" si="445"/>
        <v>1.4917160366465-0.110035585436211i</v>
      </c>
      <c r="EC251" s="223" t="str">
        <f t="shared" ca="1" si="446"/>
        <v>-1.20141283558947+0.891028485813728i</v>
      </c>
      <c r="ED251" s="223" t="str">
        <f t="shared" ca="1" si="447"/>
        <v>0.538319798323557-1.39554160052057i</v>
      </c>
      <c r="EE251" s="223" t="str">
        <f t="shared" ca="1" si="448"/>
        <v>0.291810033874242+1.4670281074952i</v>
      </c>
      <c r="EF251" s="223" t="str">
        <f t="shared" ca="1" si="449"/>
        <v>-1.03139329331198-1.08330625335669i</v>
      </c>
      <c r="EG251" s="223" t="str">
        <f t="shared" ca="1" si="450"/>
        <v>1.45094256818402+0.363442193315814i</v>
      </c>
      <c r="EH251" s="223" t="str">
        <f t="shared" ca="1" si="451"/>
        <v>-1.42027471009367+0.469195387785281i</v>
      </c>
      <c r="EI251" s="223" t="str">
        <f t="shared" ca="1" si="452"/>
        <v>0.948905736729198-1.15624498565531i</v>
      </c>
      <c r="EJ251" s="223" t="str">
        <f t="shared" ca="1" si="453"/>
        <v>-0.183098079429108+1.48452000908038i</v>
      </c>
      <c r="EK251" s="223" t="str">
        <f t="shared" ca="1" si="454"/>
        <v>-0.639523606335766-1.35215905905701i</v>
      </c>
      <c r="EL251" s="223" t="str">
        <f t="shared" ca="1" si="455"/>
        <v>1.26370567717861+0.800232794577424i</v>
      </c>
      <c r="EM251" s="223" t="str">
        <f t="shared" ca="1" si="456"/>
        <v>-1.49576888724516+3.70881555942264E-13i</v>
      </c>
      <c r="EN251" s="223"/>
      <c r="EO251" s="223"/>
      <c r="EP251" s="223"/>
    </row>
    <row r="252" spans="1:146">
      <c r="A252" s="249">
        <f t="shared" si="323"/>
        <v>2.9687500000000022E-3</v>
      </c>
      <c r="B252" s="248">
        <v>152</v>
      </c>
      <c r="C252" s="247">
        <f t="shared" si="324"/>
        <v>30400</v>
      </c>
      <c r="N252" s="246">
        <f t="shared" ca="1" si="327"/>
        <v>8.4956977837885823</v>
      </c>
      <c r="O252" s="223">
        <f t="shared" ca="1" si="328"/>
        <v>1.4956977837885819</v>
      </c>
      <c r="P252" s="223" t="str">
        <f t="shared" ca="1" si="329"/>
        <v>-1.24362725640847+0.830965166266326i</v>
      </c>
      <c r="Q252" s="223" t="str">
        <f t="shared" ca="1" si="330"/>
        <v>0.572378761681071-1.38184456926476i</v>
      </c>
      <c r="R252" s="223" t="str">
        <f t="shared" ca="1" si="331"/>
        <v>0.291796162278068+1.46695837027159i</v>
      </c>
      <c r="S252" s="223" t="str">
        <f t="shared" ca="1" si="332"/>
        <v>-1.05761804552258-1.05761804552262i</v>
      </c>
      <c r="T252" s="223" t="str">
        <f t="shared" ca="1" si="333"/>
        <v>1.46695837027158+0.291796162278119i</v>
      </c>
      <c r="U252" s="223" t="str">
        <f t="shared" ca="1" si="334"/>
        <v>-1.38184456926475+0.572378761681104i</v>
      </c>
      <c r="V252" s="223" t="str">
        <f t="shared" ca="1" si="335"/>
        <v>0.830965166266268-1.24362725640851i</v>
      </c>
      <c r="W252" s="223" t="str">
        <f t="shared" ca="1" si="336"/>
        <v>-5.22217960076421E-14+1.49569778378858i</v>
      </c>
      <c r="X252" s="223" t="str">
        <f t="shared" ca="1" si="337"/>
        <v>-0.830965166266305-1.24362725640848i</v>
      </c>
      <c r="Y252" s="223" t="str">
        <f t="shared" ca="1" si="338"/>
        <v>1.38184456926477+0.572378761681062i</v>
      </c>
      <c r="Z252" s="223" t="str">
        <f t="shared" ca="1" si="339"/>
        <v>-1.46695837027157+0.291796162278156i</v>
      </c>
      <c r="AA252" s="223" t="str">
        <f t="shared" ca="1" si="340"/>
        <v>1.05761804552265-1.05761804552254i</v>
      </c>
      <c r="AB252" s="223" t="str">
        <f t="shared" ca="1" si="341"/>
        <v>-0.29179616227817+1.46695837027156i</v>
      </c>
      <c r="AC252" s="223" t="str">
        <f t="shared" ca="1" si="342"/>
        <v>-0.57237876168105-1.38184456926477i</v>
      </c>
      <c r="AD252" s="223" t="str">
        <f t="shared" ca="1" si="343"/>
        <v>1.24362725640847+0.830965166266317i</v>
      </c>
      <c r="AE252" s="223" t="str">
        <f t="shared" ca="1" si="344"/>
        <v>-1.49569778378858+4.43424153075998E-14i</v>
      </c>
      <c r="AF252" s="223" t="str">
        <f t="shared" ca="1" si="345"/>
        <v>1.24362725640842-0.830965166266391i</v>
      </c>
      <c r="AG252" s="223" t="str">
        <f t="shared" ca="1" si="346"/>
        <v>-0.572378761681116+1.38184456926474i</v>
      </c>
      <c r="AH252" s="223" t="str">
        <f t="shared" ca="1" si="347"/>
        <v>-0.291796162278111-1.46695837027158i</v>
      </c>
      <c r="AI252" s="223" t="str">
        <f t="shared" ca="1" si="348"/>
        <v>1.05761804552261+1.05761804552258i</v>
      </c>
      <c r="AJ252" s="223" t="str">
        <f t="shared" ca="1" si="349"/>
        <v>-1.46695837027159-0.29179616227807i</v>
      </c>
      <c r="AK252" s="223" t="str">
        <f t="shared" ca="1" si="350"/>
        <v>1.38184456926479-0.572378761680998i</v>
      </c>
      <c r="AL252" s="223" t="str">
        <f t="shared" ca="1" si="351"/>
        <v>-0.830965166266364+1.24362725640844i</v>
      </c>
      <c r="AM252" s="223" t="str">
        <f t="shared" ca="1" si="352"/>
        <v>1.31931666758596E-14-1.49569778378858i</v>
      </c>
      <c r="AN252" s="223" t="str">
        <f t="shared" ca="1" si="353"/>
        <v>0.830965166266343+1.24362725640846i</v>
      </c>
      <c r="AO252" s="223" t="str">
        <f t="shared" ca="1" si="354"/>
        <v>-1.38184456926478-0.572378761681022i</v>
      </c>
      <c r="AP252" s="223" t="str">
        <f t="shared" ca="1" si="355"/>
        <v>1.4669583702715-0.291796162278503i</v>
      </c>
      <c r="AQ252" s="223" t="str">
        <f t="shared" ca="1" si="356"/>
        <v>-1.05761804552219+1.057618045523i</v>
      </c>
      <c r="AR252" s="223" t="str">
        <f t="shared" ca="1" si="357"/>
        <v>-1.05761804552219+1.057618045523i</v>
      </c>
      <c r="AS252" s="223" t="str">
        <f t="shared" ca="1" si="358"/>
        <v>0.572378761680542+1.38184456926498i</v>
      </c>
      <c r="AT252" s="223" t="str">
        <f t="shared" ca="1" si="359"/>
        <v>-1.24362725640825-0.830965166266651i</v>
      </c>
      <c r="AU252" s="223" t="str">
        <f t="shared" ca="1" si="360"/>
        <v>1.49569778378858+2.08887184030569E-13i</v>
      </c>
      <c r="AV252" s="223" t="str">
        <f t="shared" ca="1" si="361"/>
        <v>-1.24362725640848+0.830965166266304i</v>
      </c>
      <c r="AW252" s="223" t="str">
        <f t="shared" ca="1" si="362"/>
        <v>0.572378761680928-1.38184456926482i</v>
      </c>
      <c r="AX252" s="223" t="str">
        <f t="shared" ca="1" si="363"/>
        <v>0.291796162278457+1.46695837027151i</v>
      </c>
      <c r="AY252" s="223" t="str">
        <f t="shared" ca="1" si="364"/>
        <v>-1.05761804552295-1.05761804552224i</v>
      </c>
      <c r="AZ252" s="223" t="str">
        <f t="shared" ca="1" si="365"/>
        <v>1.46695837027171+0.291796162277432i</v>
      </c>
      <c r="BA252" s="223" t="str">
        <f t="shared" ca="1" si="366"/>
        <v>-1.381844569265+0.572378761680498i</v>
      </c>
      <c r="BB252" s="223" t="str">
        <f t="shared" ca="1" si="367"/>
        <v>0.830965166266708-1.24362725640821i</v>
      </c>
      <c r="BC252" s="223" t="str">
        <f t="shared" ca="1" si="368"/>
        <v>-2.55795194062393E-13+1.49569778378858i</v>
      </c>
      <c r="BD252" s="223" t="str">
        <f t="shared" ca="1" si="369"/>
        <v>-0.830965166266247-1.24362725640852i</v>
      </c>
      <c r="BE252" s="223" t="str">
        <f t="shared" ca="1" si="370"/>
        <v>1.3818445692648+0.572378761680971i</v>
      </c>
      <c r="BF252" s="223" t="str">
        <f t="shared" ca="1" si="371"/>
        <v>-1.46695837027152+0.29179616227839i</v>
      </c>
      <c r="BG252" s="223" t="str">
        <f t="shared" ca="1" si="372"/>
        <v>1.05761804552229-1.0576180455229i</v>
      </c>
      <c r="BH252" s="223" t="str">
        <f t="shared" ca="1" si="373"/>
        <v>-0.2917961622775+1.4669583702717i</v>
      </c>
      <c r="BI252" s="223" t="str">
        <f t="shared" ca="1" si="374"/>
        <v>-0.572378761680436-1.38184456926503i</v>
      </c>
      <c r="BJ252" s="223" t="str">
        <f t="shared" ca="1" si="375"/>
        <v>1.2436272564082+0.830965166266728i</v>
      </c>
      <c r="BK252" s="223" t="str">
        <f t="shared" ca="1" si="376"/>
        <v>-1.49569778378858-3.23958347997488E-13i</v>
      </c>
      <c r="BL252" s="223" t="str">
        <f t="shared" ca="1" si="377"/>
        <v>1.24362725640854-0.830965166266226i</v>
      </c>
      <c r="BM252" s="223" t="str">
        <f t="shared" ca="1" si="378"/>
        <v>-0.572378761681034+1.38184456926478i</v>
      </c>
      <c r="BN252" s="223" t="str">
        <f t="shared" ca="1" si="379"/>
        <v>-0.291796162278322-1.46695837027153i</v>
      </c>
      <c r="BO252" s="223" t="str">
        <f t="shared" ca="1" si="380"/>
        <v>1.05761804552288+1.05761804552231i</v>
      </c>
      <c r="BP252" s="223" t="str">
        <f t="shared" ca="1" si="381"/>
        <v>-1.46695837027169-0.291796162277565i</v>
      </c>
      <c r="BQ252" s="223" t="str">
        <f t="shared" ca="1" si="382"/>
        <v>1.38184456926504-0.572378761680412i</v>
      </c>
      <c r="BR252" s="223" t="str">
        <f t="shared" ca="1" si="383"/>
        <v>-0.830965166266785+1.24362725640816i</v>
      </c>
      <c r="BS252" s="223" t="str">
        <f t="shared" ca="1" si="384"/>
        <v>3.92121501932581E-13-1.49569778378858i</v>
      </c>
      <c r="BT252" s="223" t="str">
        <f t="shared" ca="1" si="385"/>
        <v>0.830965166266169+1.24362725640857i</v>
      </c>
      <c r="BU252" s="223" t="str">
        <f t="shared" ca="1" si="386"/>
        <v>-1.38184456926475-0.572378761681097i</v>
      </c>
      <c r="BV252" s="223" t="str">
        <f t="shared" ca="1" si="387"/>
        <v>1.46695837027154-0.291796162278298i</v>
      </c>
      <c r="BW252" s="223" t="str">
        <f t="shared" ca="1" si="388"/>
        <v>-1.05761804552236+1.05761804552284i</v>
      </c>
      <c r="BX252" s="223" t="str">
        <f t="shared" ca="1" si="389"/>
        <v>0.291796162277591-1.46695837027168i</v>
      </c>
      <c r="BY252" s="223" t="str">
        <f t="shared" ca="1" si="390"/>
        <v>0.572378761681723+1.38184456926449i</v>
      </c>
      <c r="BZ252" s="223" t="str">
        <f t="shared" ca="1" si="391"/>
        <v>-1.24362725640812-0.830965166266842i</v>
      </c>
      <c r="CA252" s="223" t="str">
        <f t="shared" ca="1" si="392"/>
        <v>1.49569778378858+4.17774368061138E-13i</v>
      </c>
      <c r="CB252" s="223" t="str">
        <f t="shared" ca="1" si="393"/>
        <v>-1.24362725640861+0.830965166266112i</v>
      </c>
      <c r="CC252" s="223" t="str">
        <f t="shared" ca="1" si="394"/>
        <v>0.572378761681121-1.38184456926474i</v>
      </c>
      <c r="CD252" s="223" t="str">
        <f t="shared" ca="1" si="395"/>
        <v>0.291796162278231+1.46695837027155i</v>
      </c>
      <c r="CE252" s="223" t="str">
        <f t="shared" ca="1" si="396"/>
        <v>-1.05761804552282-1.05761804552237i</v>
      </c>
      <c r="CF252" s="223" t="str">
        <f t="shared" ca="1" si="397"/>
        <v>1.46695837027166+0.2917961622777i</v>
      </c>
      <c r="CG252" s="223" t="str">
        <f t="shared" ca="1" si="398"/>
        <v>-1.3818445692645+0.572378761681699i</v>
      </c>
      <c r="CH252" s="223" t="str">
        <f t="shared" ca="1" si="399"/>
        <v>0.830965166266899-1.24362725640809i</v>
      </c>
      <c r="CI252" s="223" t="str">
        <f t="shared" ca="1" si="400"/>
        <v>-4.43427234189693E-13+1.49569778378858i</v>
      </c>
      <c r="CJ252" s="223" t="str">
        <f t="shared" ca="1" si="401"/>
        <v>-0.830965166266091-1.24362725640863i</v>
      </c>
      <c r="CK252" s="223" t="str">
        <f t="shared" ca="1" si="402"/>
        <v>1.38184456926472+0.572378761681184i</v>
      </c>
      <c r="CL252" s="223" t="str">
        <f t="shared" ca="1" si="403"/>
        <v>-1.46695837027157+0.291796162278164i</v>
      </c>
      <c r="CM252" s="223" t="str">
        <f t="shared" ca="1" si="404"/>
        <v>1.05761804552245-1.05761804552274i</v>
      </c>
      <c r="CN252" s="223" t="str">
        <f t="shared" ca="1" si="405"/>
        <v>-0.291796162277684+1.46695837027166i</v>
      </c>
      <c r="CO252" s="223" t="str">
        <f t="shared" ca="1" si="406"/>
        <v>-0.572378761681637-1.38184456926453i</v>
      </c>
      <c r="CP252" s="223" t="str">
        <f t="shared" ca="1" si="407"/>
        <v>1.24362725640809+0.830965166266884i</v>
      </c>
      <c r="CQ252" s="223" t="str">
        <f t="shared" ca="1" si="408"/>
        <v>-1.49569778378858-5.11590388124786E-13i</v>
      </c>
      <c r="CR252" s="223" t="str">
        <f t="shared" ca="1" si="409"/>
        <v>1.24362725640866-0.830965166266035i</v>
      </c>
      <c r="CS252" s="223" t="str">
        <f t="shared" ca="1" si="410"/>
        <v>-0.572378761681246+1.38184456926469i</v>
      </c>
      <c r="CT252" s="223" t="str">
        <f t="shared" ca="1" si="411"/>
        <v>-0.291796162278098-1.46695837027158i</v>
      </c>
      <c r="CU252" s="223" t="str">
        <f t="shared" ca="1" si="412"/>
        <v>1.05761804552275+1.05761804552244i</v>
      </c>
      <c r="CV252" s="223" t="str">
        <f t="shared" ca="1" si="413"/>
        <v>-1.46695837027165-0.29179616227775i</v>
      </c>
      <c r="CW252" s="223" t="str">
        <f t="shared" ca="1" si="414"/>
        <v>1.38184456926456-0.572378761681574i</v>
      </c>
      <c r="CX252" s="223" t="str">
        <f t="shared" ca="1" si="415"/>
        <v>-0.830965166266941+1.24362725640806i</v>
      </c>
      <c r="CY252" s="223" t="str">
        <f t="shared" ca="1" si="416"/>
        <v>5.79753542059881E-13-1.49569778378858i</v>
      </c>
      <c r="CZ252" s="223" t="str">
        <f t="shared" ca="1" si="417"/>
        <v>0.830965166265978+1.2436272564087i</v>
      </c>
      <c r="DA252" s="223" t="str">
        <f t="shared" ca="1" si="418"/>
        <v>-1.38184456926466-0.572378761681309i</v>
      </c>
      <c r="DB252" s="223" t="str">
        <f t="shared" ca="1" si="419"/>
        <v>1.46695837027158-0.291796162278114i</v>
      </c>
      <c r="DC252" s="223" t="str">
        <f t="shared" ca="1" si="420"/>
        <v>-1.05761804552249+1.0576180455227i</v>
      </c>
      <c r="DD252" s="223" t="str">
        <f t="shared" ca="1" si="421"/>
        <v>0.291796162277817-1.46695837027164i</v>
      </c>
      <c r="DE252" s="223" t="str">
        <f t="shared" ca="1" si="422"/>
        <v>0.572378761681511+1.38184456926458i</v>
      </c>
      <c r="DF252" s="223" t="str">
        <f t="shared" ca="1" si="423"/>
        <v>-1.24362725640882-0.830965166265797i</v>
      </c>
      <c r="DG252" s="223" t="str">
        <f t="shared" ca="1" si="424"/>
        <v>1.49569778378858+6.47916695994974E-13i</v>
      </c>
      <c r="DH252" s="223" t="str">
        <f t="shared" ca="1" si="425"/>
        <v>-1.24362725640874+0.830965166265921i</v>
      </c>
      <c r="DI252" s="223" t="str">
        <f t="shared" ca="1" si="426"/>
        <v>0.572378761681294-1.38184456926467i</v>
      </c>
      <c r="DJ252" s="223" t="str">
        <f t="shared" ca="1" si="427"/>
        <v>0.291796162278047+1.46695837027159i</v>
      </c>
      <c r="DK252" s="223" t="str">
        <f t="shared" ca="1" si="428"/>
        <v>-1.05761804552266-1.05761804552254i</v>
      </c>
      <c r="DL252" s="223" t="str">
        <f t="shared" ca="1" si="429"/>
        <v>1.46695837027162+0.291796162277884i</v>
      </c>
      <c r="DM252" s="223" t="str">
        <f t="shared" ca="1" si="430"/>
        <v>-1.38184456926461+0.572378761681448i</v>
      </c>
      <c r="DN252" s="223" t="str">
        <f t="shared" ca="1" si="431"/>
        <v>0.830965166265782-1.24362725640883i</v>
      </c>
      <c r="DO252" s="223" t="str">
        <f t="shared" ca="1" si="432"/>
        <v>-7.16079849930069E-13+1.49569778378858i</v>
      </c>
      <c r="DP252" s="223" t="str">
        <f t="shared" ca="1" si="433"/>
        <v>-0.830965166265864-1.24362725640878i</v>
      </c>
      <c r="DQ252" s="223" t="str">
        <f t="shared" ca="1" si="434"/>
        <v>1.38184456926464+0.572378761681357i</v>
      </c>
      <c r="DR252" s="223" t="str">
        <f t="shared" ca="1" si="435"/>
        <v>-1.4669583702716+0.29179616227798i</v>
      </c>
      <c r="DS252" s="223" t="str">
        <f t="shared" ca="1" si="436"/>
        <v>1.05761804552259-1.05761804552261i</v>
      </c>
      <c r="DT252" s="223" t="str">
        <f t="shared" ca="1" si="437"/>
        <v>-0.291796162277951+1.46695837027161i</v>
      </c>
      <c r="DU252" s="223" t="str">
        <f t="shared" ca="1" si="438"/>
        <v>-0.572378761681463-1.3818445692646i</v>
      </c>
      <c r="DV252" s="223" t="str">
        <f t="shared" ca="1" si="439"/>
        <v>1.24362725640879+0.830965166265839i</v>
      </c>
      <c r="DW252" s="223" t="str">
        <f t="shared" ca="1" si="440"/>
        <v>-1.49569778378858-7.84243003865162E-13i</v>
      </c>
      <c r="DX252" s="223" t="str">
        <f t="shared" ca="1" si="441"/>
        <v>1.24362725640877-0.830965166265877i</v>
      </c>
      <c r="DY252" s="223" t="str">
        <f t="shared" ca="1" si="442"/>
        <v>-0.57237876168142+1.38184456926462i</v>
      </c>
      <c r="DZ252" s="223" t="str">
        <f t="shared" ca="1" si="443"/>
        <v>-0.291796162277913-1.46695837027162i</v>
      </c>
      <c r="EA252" s="223" t="str">
        <f t="shared" ca="1" si="444"/>
        <v>1.05761804552256+1.05761804552263i</v>
      </c>
      <c r="EB252" s="223" t="str">
        <f t="shared" ca="1" si="445"/>
        <v>-1.46695837027161-0.291796162277933i</v>
      </c>
      <c r="EC252" s="223" t="str">
        <f t="shared" ca="1" si="446"/>
        <v>1.38184456926463-0.5723787616814i</v>
      </c>
      <c r="ED252" s="223" t="str">
        <f t="shared" ca="1" si="447"/>
        <v>-0.830965166265895+1.24362725640876i</v>
      </c>
      <c r="EE252" s="223" t="str">
        <f t="shared" ca="1" si="448"/>
        <v>7.67385582187181E-13-1.49569778378858i</v>
      </c>
      <c r="EF252" s="223" t="str">
        <f t="shared" ca="1" si="449"/>
        <v>0.830965166265821+1.2436272564088i</v>
      </c>
      <c r="EG252" s="223" t="str">
        <f t="shared" ca="1" si="450"/>
        <v>-1.38184456926459-0.572378761681483i</v>
      </c>
      <c r="EH252" s="223" t="str">
        <f t="shared" ca="1" si="451"/>
        <v>1.46695837027163-0.291796162277847i</v>
      </c>
      <c r="EI252" s="223" t="str">
        <f t="shared" ca="1" si="452"/>
        <v>-1.05761804552268+1.05761804552251i</v>
      </c>
      <c r="EJ252" s="223" t="str">
        <f t="shared" ca="1" si="453"/>
        <v>0.291796162278001-1.4669583702716i</v>
      </c>
      <c r="EK252" s="223" t="str">
        <f t="shared" ca="1" si="454"/>
        <v>0.572378761681338+1.38184456926465i</v>
      </c>
      <c r="EL252" s="223" t="str">
        <f t="shared" ca="1" si="455"/>
        <v>-1.24362725640872-0.830965166265952i</v>
      </c>
      <c r="EM252" s="223" t="str">
        <f t="shared" ca="1" si="456"/>
        <v>1.49569778378858-6.09801049300028E-13i</v>
      </c>
      <c r="EN252" s="223"/>
      <c r="EO252" s="223"/>
      <c r="EP252" s="223"/>
    </row>
    <row r="253" spans="1:146">
      <c r="A253" s="249">
        <f t="shared" si="323"/>
        <v>2.9882812500000022E-3</v>
      </c>
      <c r="B253" s="248">
        <v>153</v>
      </c>
      <c r="C253" s="247">
        <f t="shared" si="324"/>
        <v>30600</v>
      </c>
      <c r="N253" s="246">
        <f t="shared" ca="1" si="327"/>
        <v>8.4956215654900298</v>
      </c>
      <c r="O253" s="223">
        <f t="shared" ca="1" si="328"/>
        <v>1.49562156549003</v>
      </c>
      <c r="P253" s="223" t="str">
        <f t="shared" ca="1" si="329"/>
        <v>-1.22279747816664+0.861191148670342i</v>
      </c>
      <c r="Q253" s="223" t="str">
        <f t="shared" ca="1" si="330"/>
        <v>0.503859729928177-1.40819360874688i</v>
      </c>
      <c r="R253" s="223" t="str">
        <f t="shared" ca="1" si="331"/>
        <v>0.398901351870701+1.44144426830682i</v>
      </c>
      <c r="S253" s="223" t="str">
        <f t="shared" ca="1" si="332"/>
        <v>-1.15613110439854-0.948812276797191i</v>
      </c>
      <c r="T253" s="223" t="str">
        <f t="shared" ca="1" si="333"/>
        <v>1.49156911406604+0.110024747775596i</v>
      </c>
      <c r="U253" s="223" t="str">
        <f t="shared" ca="1" si="334"/>
        <v>-1.28283740645419+0.76890315109299i</v>
      </c>
      <c r="V253" s="223" t="str">
        <f t="shared" ca="1" si="335"/>
        <v>0.606087648453444-1.36731182601154i</v>
      </c>
      <c r="W253" s="223" t="str">
        <f t="shared" ca="1" si="336"/>
        <v>0.291781292825721+1.46688361648626i</v>
      </c>
      <c r="X253" s="223" t="str">
        <f t="shared" ca="1" si="337"/>
        <v>-1.08319955600541-1.03129170898855i</v>
      </c>
      <c r="Y253" s="223" t="str">
        <f t="shared" ca="1" si="338"/>
        <v>1.47943372037949+0.219453261910016i</v>
      </c>
      <c r="Z253" s="223" t="str">
        <f t="shared" ca="1" si="339"/>
        <v>-1.33592552768781+0.672448400720011i</v>
      </c>
      <c r="AA253" s="223" t="str">
        <f t="shared" ca="1" si="340"/>
        <v>0.705031125498583-1.31902046202364i</v>
      </c>
      <c r="AB253" s="223" t="str">
        <f t="shared" ca="1" si="341"/>
        <v>0.183080045674073+1.48437379525335i</v>
      </c>
      <c r="AC253" s="223" t="str">
        <f t="shared" ca="1" si="342"/>
        <v>-1.00439805536715-1.10818248205498i</v>
      </c>
      <c r="AD253" s="223" t="str">
        <f t="shared" ca="1" si="343"/>
        <v>1.45928114718017+0.327692539804292i</v>
      </c>
      <c r="AE253" s="223" t="str">
        <f t="shared" ca="1" si="344"/>
        <v>-1.38177415273872+0.572349594200983i</v>
      </c>
      <c r="AF253" s="223" t="str">
        <f t="shared" ca="1" si="345"/>
        <v>0.800153977789038-1.26358121186856i</v>
      </c>
      <c r="AG253" s="223" t="str">
        <f t="shared" ca="1" si="346"/>
        <v>0.0733866718925291+1.49382002381391i</v>
      </c>
      <c r="AH253" s="223" t="str">
        <f t="shared" ca="1" si="347"/>
        <v>-0.920153634643065-1.17906791823542i</v>
      </c>
      <c r="AI253" s="223" t="str">
        <f t="shared" ca="1" si="348"/>
        <v>1.43122060300836+0.434156023433075i</v>
      </c>
      <c r="AJ253" s="223" t="str">
        <f t="shared" ca="1" si="349"/>
        <v>-1.42013482393548+0.469149175640955i</v>
      </c>
      <c r="AK253" s="223" t="str">
        <f t="shared" ca="1" si="350"/>
        <v>0.890940726346292-1.20129450564647i</v>
      </c>
      <c r="AL253" s="223" t="str">
        <f t="shared" ca="1" si="351"/>
        <v>-0.0367043906225513+1.49517111223695i</v>
      </c>
      <c r="AM253" s="223" t="str">
        <f t="shared" ca="1" si="352"/>
        <v>-0.830922821648451-1.24356388320931i</v>
      </c>
      <c r="AN253" s="223" t="str">
        <f t="shared" ca="1" si="353"/>
        <v>1.39540415038416+0.53826677795448i</v>
      </c>
      <c r="AO253" s="223" t="str">
        <f t="shared" ca="1" si="354"/>
        <v>-1.45079966147708+0.363406397049975i</v>
      </c>
      <c r="AP253" s="223" t="str">
        <f t="shared" ca="1" si="355"/>
        <v>0.976899389914486-1.1324978804146i</v>
      </c>
      <c r="AQ253" s="223" t="str">
        <f t="shared" ca="1" si="356"/>
        <v>-0.146596548865127+1.48841973885718i</v>
      </c>
      <c r="AR253" s="223" t="str">
        <f t="shared" ca="1" si="357"/>
        <v>-0.146596548865127+1.48841973885718i</v>
      </c>
      <c r="AS253" s="223" t="str">
        <f t="shared" ca="1" si="358"/>
        <v>1.3520258817672+0.639460618170098i</v>
      </c>
      <c r="AT253" s="223" t="str">
        <f t="shared" ca="1" si="359"/>
        <v>-1.47360248995196+0.255694287707488i</v>
      </c>
      <c r="AU253" s="223" t="str">
        <f t="shared" ca="1" si="360"/>
        <v>1.0575641510464-1.05756415104728i</v>
      </c>
      <c r="AV253" s="223" t="str">
        <f t="shared" ca="1" si="361"/>
        <v>-0.255694287706295+1.47360248995216i</v>
      </c>
      <c r="AW253" s="223" t="str">
        <f t="shared" ca="1" si="362"/>
        <v>-0.639460618169849-1.35202588176731i</v>
      </c>
      <c r="AX253" s="223" t="str">
        <f t="shared" ca="1" si="363"/>
        <v>1.3013208677547+0.737189165889595i</v>
      </c>
      <c r="AY253" s="223" t="str">
        <f t="shared" ca="1" si="364"/>
        <v>-1.48841973885721+0.146596548864852i</v>
      </c>
      <c r="AZ253" s="223" t="str">
        <f t="shared" ca="1" si="365"/>
        <v>1.13249788041478-0.976899389914276i</v>
      </c>
      <c r="BA253" s="223" t="str">
        <f t="shared" ca="1" si="366"/>
        <v>-0.36340639704981+1.45079966147712i</v>
      </c>
      <c r="BB253" s="223" t="str">
        <f t="shared" ca="1" si="367"/>
        <v>-0.538266777954639-1.3954041503841i</v>
      </c>
      <c r="BC253" s="223" t="str">
        <f t="shared" ca="1" si="368"/>
        <v>1.24356388320934+0.830922821648417i</v>
      </c>
      <c r="BD253" s="223" t="str">
        <f t="shared" ca="1" si="369"/>
        <v>-1.49517111223695+0.0367043906224443i</v>
      </c>
      <c r="BE253" s="223" t="str">
        <f t="shared" ca="1" si="370"/>
        <v>1.20129450564656-0.890940726346172i</v>
      </c>
      <c r="BF253" s="223" t="str">
        <f t="shared" ca="1" si="371"/>
        <v>-0.469149175641237+1.42013482393539i</v>
      </c>
      <c r="BG253" s="223" t="str">
        <f t="shared" ca="1" si="372"/>
        <v>-0.43415602343281-1.43122060300845i</v>
      </c>
      <c r="BH253" s="223" t="str">
        <f t="shared" ca="1" si="373"/>
        <v>1.17906791823516+0.920153634643401i</v>
      </c>
      <c r="BI253" s="223" t="str">
        <f t="shared" ca="1" si="374"/>
        <v>-1.49382002381389-0.0733866718929543i</v>
      </c>
      <c r="BJ253" s="223" t="str">
        <f t="shared" ca="1" si="375"/>
        <v>1.26358121186886-0.800153977788561i</v>
      </c>
      <c r="BK253" s="223" t="str">
        <f t="shared" ca="1" si="376"/>
        <v>-0.572349594201494+1.38177415273851i</v>
      </c>
      <c r="BL253" s="223" t="str">
        <f t="shared" ca="1" si="377"/>
        <v>-0.327692539803607-1.45928114718032i</v>
      </c>
      <c r="BM253" s="223" t="str">
        <f t="shared" ca="1" si="378"/>
        <v>1.10818248205551+1.00439805536656i</v>
      </c>
      <c r="BN253" s="223" t="str">
        <f t="shared" ca="1" si="379"/>
        <v>-1.48437379525342-0.183080045673471i</v>
      </c>
      <c r="BO253" s="223" t="str">
        <f t="shared" ca="1" si="380"/>
        <v>1.31902046202335-0.705031125499126i</v>
      </c>
      <c r="BP253" s="223" t="str">
        <f t="shared" ca="1" si="381"/>
        <v>-0.672448400719594+1.33592552768802i</v>
      </c>
      <c r="BQ253" s="223" t="str">
        <f t="shared" ca="1" si="382"/>
        <v>-0.219453261910489-1.47943372037942i</v>
      </c>
      <c r="BR253" s="223" t="str">
        <f t="shared" ca="1" si="383"/>
        <v>1.03129170898879+1.08319955600518i</v>
      </c>
      <c r="BS253" s="223" t="str">
        <f t="shared" ca="1" si="384"/>
        <v>-1.46688361648632-0.291781292825388i</v>
      </c>
      <c r="BT253" s="223" t="str">
        <f t="shared" ca="1" si="385"/>
        <v>1.36731182601147-0.606087648453622i</v>
      </c>
      <c r="BU253" s="223" t="str">
        <f t="shared" ca="1" si="386"/>
        <v>-0.768903151092854+1.28283740645427i</v>
      </c>
      <c r="BV253" s="223" t="str">
        <f t="shared" ca="1" si="387"/>
        <v>-0.110024747775612-1.49156911406604i</v>
      </c>
      <c r="BW253" s="223" t="str">
        <f t="shared" ca="1" si="388"/>
        <v>0.948812276797207+1.15613110439852i</v>
      </c>
      <c r="BX253" s="223" t="str">
        <f t="shared" ca="1" si="389"/>
        <v>-1.44144426830678-0.398901351870819i</v>
      </c>
      <c r="BY253" s="223" t="str">
        <f t="shared" ca="1" si="390"/>
        <v>1.40819360874692-0.503859729928067i</v>
      </c>
      <c r="BZ253" s="223" t="str">
        <f t="shared" ca="1" si="391"/>
        <v>-0.861191148670494+1.22279747816654i</v>
      </c>
      <c r="CA253" s="223" t="str">
        <f t="shared" ca="1" si="392"/>
        <v>2.55782483471332E-13-1.49562156549003i</v>
      </c>
      <c r="CB253" s="223" t="str">
        <f t="shared" ca="1" si="393"/>
        <v>0.861191148670041+1.22279747816686i</v>
      </c>
      <c r="CC253" s="223" t="str">
        <f t="shared" ca="1" si="394"/>
        <v>-1.40819360874673-0.503859729928589i</v>
      </c>
      <c r="CD253" s="223" t="str">
        <f t="shared" ca="1" si="395"/>
        <v>1.44144426830693-0.398901351870285i</v>
      </c>
      <c r="CE253" s="223" t="str">
        <f t="shared" ca="1" si="396"/>
        <v>-0.948812276797635+1.15613110439817i</v>
      </c>
      <c r="CF253" s="223" t="str">
        <f t="shared" ca="1" si="397"/>
        <v>0.110024747776164-1.491569114066i</v>
      </c>
      <c r="CG253" s="223" t="str">
        <f t="shared" ca="1" si="398"/>
        <v>0.768903151092378+1.28283740645456i</v>
      </c>
      <c r="CH253" s="223" t="str">
        <f t="shared" ca="1" si="399"/>
        <v>-1.36731182601184-0.60608764845277i</v>
      </c>
      <c r="CI253" s="223" t="str">
        <f t="shared" ca="1" si="400"/>
        <v>1.46688361648614-0.291781292826303i</v>
      </c>
      <c r="CJ253" s="223" t="str">
        <f t="shared" ca="1" si="401"/>
        <v>-1.03129170898812+1.08319955600583i</v>
      </c>
      <c r="CK253" s="223" t="str">
        <f t="shared" ca="1" si="402"/>
        <v>0.219453261909566-1.47943372037956i</v>
      </c>
      <c r="CL253" s="223" t="str">
        <f t="shared" ca="1" si="403"/>
        <v>0.672448400720429+1.3359255276876i</v>
      </c>
      <c r="CM253" s="223" t="str">
        <f t="shared" ca="1" si="404"/>
        <v>-1.31902046202379-0.705031125498302i</v>
      </c>
      <c r="CN253" s="223" t="str">
        <f t="shared" ca="1" si="405"/>
        <v>1.48437379525331-0.183080045674399i</v>
      </c>
      <c r="CO253" s="223" t="str">
        <f t="shared" ca="1" si="406"/>
        <v>-1.10818248205486+1.00439805536729i</v>
      </c>
      <c r="CP253" s="223" t="str">
        <f t="shared" ca="1" si="407"/>
        <v>0.327692539804107-1.45928114718021i</v>
      </c>
      <c r="CQ253" s="223" t="str">
        <f t="shared" ca="1" si="408"/>
        <v>0.572349594201022+1.38177415273871i</v>
      </c>
      <c r="CR253" s="223" t="str">
        <f t="shared" ca="1" si="409"/>
        <v>-1.26358121186859-0.800153977788994i</v>
      </c>
      <c r="CS253" s="223" t="str">
        <f t="shared" ca="1" si="410"/>
        <v>1.49382002381391-0.0733866718924434i</v>
      </c>
      <c r="CT253" s="223" t="str">
        <f t="shared" ca="1" si="411"/>
        <v>-1.17906791823547+0.920153634642997i</v>
      </c>
      <c r="CU253" s="223" t="str">
        <f t="shared" ca="1" si="412"/>
        <v>0.43415602343338-1.43122060300827i</v>
      </c>
      <c r="CV253" s="223" t="str">
        <f t="shared" ca="1" si="413"/>
        <v>0.469149175640671+1.42013482393557i</v>
      </c>
      <c r="CW253" s="223" t="str">
        <f t="shared" ca="1" si="414"/>
        <v>-1.2012945056462-0.890940726346651i</v>
      </c>
      <c r="CX253" s="223" t="str">
        <f t="shared" ca="1" si="415"/>
        <v>1.49517111223694+0.0367043906229983i</v>
      </c>
      <c r="CY253" s="223" t="str">
        <f t="shared" ca="1" si="416"/>
        <v>-1.24356388320964+0.830922821647956i</v>
      </c>
      <c r="CZ253" s="223" t="str">
        <f t="shared" ca="1" si="417"/>
        <v>0.538266777955156-1.3954041503839i</v>
      </c>
      <c r="DA253" s="223" t="str">
        <f t="shared" ca="1" si="418"/>
        <v>0.363406397049273+1.45079966147725i</v>
      </c>
      <c r="DB253" s="223" t="str">
        <f t="shared" ca="1" si="419"/>
        <v>-1.13249788041541-0.976899389913538i</v>
      </c>
      <c r="DC253" s="223" t="str">
        <f t="shared" ca="1" si="420"/>
        <v>1.4884197388573+0.14659654886388i</v>
      </c>
      <c r="DD253" s="223" t="str">
        <f t="shared" ca="1" si="421"/>
        <v>-1.30132086775426+0.73718916589037i</v>
      </c>
      <c r="DE253" s="223" t="str">
        <f t="shared" ca="1" si="422"/>
        <v>0.639460618169023-1.3520258817677i</v>
      </c>
      <c r="DF253" s="223" t="str">
        <f t="shared" ca="1" si="423"/>
        <v>0.255694287707195+1.47360248995201i</v>
      </c>
      <c r="DG253" s="223" t="str">
        <f t="shared" ca="1" si="424"/>
        <v>-1.05756415104707-1.05756415104662i</v>
      </c>
      <c r="DH253" s="223" t="str">
        <f t="shared" ca="1" si="425"/>
        <v>1.47360248995212+0.255694287706568i</v>
      </c>
      <c r="DI253" s="223" t="str">
        <f t="shared" ca="1" si="426"/>
        <v>-1.35202588176743+0.639460618169597i</v>
      </c>
      <c r="DJ253" s="223" t="str">
        <f t="shared" ca="1" si="427"/>
        <v>0.737189165889818-1.30132086775458i</v>
      </c>
      <c r="DK253" s="223" t="str">
        <f t="shared" ca="1" si="428"/>
        <v>0.146596548864597+1.48841973885723i</v>
      </c>
      <c r="DL253" s="223" t="str">
        <f t="shared" ca="1" si="429"/>
        <v>-0.976899389914082-1.13249788041494i</v>
      </c>
      <c r="DM253" s="223" t="str">
        <f t="shared" ca="1" si="430"/>
        <v>1.45079966147706+0.363406397050059i</v>
      </c>
      <c r="DN253" s="223" t="str">
        <f t="shared" ca="1" si="431"/>
        <v>-1.3954041503842+0.538266777954401i</v>
      </c>
      <c r="DO253" s="223" t="str">
        <f t="shared" ca="1" si="432"/>
        <v>0.830922821648629-1.24356388320919i</v>
      </c>
      <c r="DP253" s="223" t="str">
        <f t="shared" ca="1" si="433"/>
        <v>0.0367043906221886+1.49517111223696i</v>
      </c>
      <c r="DQ253" s="223" t="str">
        <f t="shared" ca="1" si="434"/>
        <v>-0.890940726346002-1.20129450564668i</v>
      </c>
      <c r="DR253" s="223" t="str">
        <f t="shared" ca="1" si="435"/>
        <v>1.42013482393529+0.469149175641522i</v>
      </c>
      <c r="DS253" s="223" t="str">
        <f t="shared" ca="1" si="436"/>
        <v>-1.43122060300853+0.434156023432524i</v>
      </c>
      <c r="DT253" s="223" t="str">
        <f t="shared" ca="1" si="437"/>
        <v>0.920153634643636-1.17906791823497i</v>
      </c>
      <c r="DU253" s="223" t="str">
        <f t="shared" ca="1" si="438"/>
        <v>-0.0733866718932522+1.49382002381387i</v>
      </c>
      <c r="DV253" s="223" t="str">
        <f t="shared" ca="1" si="439"/>
        <v>-0.800153977789602-1.26358121186821i</v>
      </c>
      <c r="DW253" s="223" t="str">
        <f t="shared" ca="1" si="440"/>
        <v>1.38177415273898+0.572349594200356i</v>
      </c>
      <c r="DX253" s="223" t="str">
        <f t="shared" ca="1" si="441"/>
        <v>-1.45928114718005+0.32769253980481i</v>
      </c>
      <c r="DY253" s="223" t="str">
        <f t="shared" ca="1" si="442"/>
        <v>1.00439805536675-1.10818248205534i</v>
      </c>
      <c r="DZ253" s="223" t="str">
        <f t="shared" ca="1" si="443"/>
        <v>-0.183080045673768+1.48437379525339i</v>
      </c>
      <c r="EA253" s="223" t="str">
        <f t="shared" ca="1" si="444"/>
        <v>-0.705031125498863-1.31902046202349i</v>
      </c>
      <c r="EB253" s="223" t="str">
        <f t="shared" ca="1" si="445"/>
        <v>1.33592552768788+0.672448400719862i</v>
      </c>
      <c r="EC253" s="223" t="str">
        <f t="shared" ca="1" si="446"/>
        <v>-1.47943372037946+0.219453261910194i</v>
      </c>
      <c r="ED253" s="223" t="str">
        <f t="shared" ca="1" si="447"/>
        <v>1.08319955600539-1.03129170898857i</v>
      </c>
      <c r="EE253" s="223" t="str">
        <f t="shared" ca="1" si="448"/>
        <v>-0.291781292825681+1.46688361648626i</v>
      </c>
      <c r="EF253" s="223" t="str">
        <f t="shared" ca="1" si="449"/>
        <v>-0.60608764845335-1.36731182601158i</v>
      </c>
      <c r="EG253" s="223" t="str">
        <f t="shared" ca="1" si="450"/>
        <v>1.28283740645414+0.768903151093074i</v>
      </c>
      <c r="EH253" s="223" t="str">
        <f t="shared" ca="1" si="451"/>
        <v>-1.49156911406606+0.110024747775356i</v>
      </c>
      <c r="EI253" s="223" t="str">
        <f t="shared" ca="1" si="452"/>
        <v>1.15613110439869-0.94881227679701i</v>
      </c>
      <c r="EJ253" s="223" t="str">
        <f t="shared" ca="1" si="453"/>
        <v>-0.398901351871066+1.44144426830672i</v>
      </c>
      <c r="EK253" s="223" t="str">
        <f t="shared" ca="1" si="454"/>
        <v>-0.503859729927826-1.408193608747i</v>
      </c>
      <c r="EL253" s="223" t="str">
        <f t="shared" ca="1" si="455"/>
        <v>1.22279747816639+0.861191148670704i</v>
      </c>
      <c r="EM253" s="223" t="str">
        <f t="shared" ca="1" si="456"/>
        <v>-1.49562156549003-5.11564966942663E-13i</v>
      </c>
      <c r="EN253" s="223"/>
      <c r="EO253" s="223"/>
      <c r="EP253" s="223"/>
    </row>
    <row r="254" spans="1:146">
      <c r="A254" s="249">
        <f t="shared" si="323"/>
        <v>3.0078125000000022E-3</v>
      </c>
      <c r="B254" s="248">
        <v>154</v>
      </c>
      <c r="C254" s="247">
        <f t="shared" si="324"/>
        <v>30800</v>
      </c>
      <c r="N254" s="246">
        <f t="shared" ca="1" si="327"/>
        <v>8.4955398729493918</v>
      </c>
      <c r="O254" s="223">
        <f t="shared" ca="1" si="328"/>
        <v>1.4955398729493916</v>
      </c>
      <c r="P254" s="223" t="str">
        <f t="shared" ca="1" si="329"/>
        <v>-1.20122888958256+0.890892062156654i</v>
      </c>
      <c r="Q254" s="223" t="str">
        <f t="shared" ca="1" si="330"/>
        <v>0.434132309340295-1.4311424281211i</v>
      </c>
      <c r="R254" s="223" t="str">
        <f t="shared" ca="1" si="331"/>
        <v>0.503832208540195+1.40811669162005i</v>
      </c>
      <c r="S254" s="223" t="str">
        <f t="shared" ca="1" si="332"/>
        <v>-1.24349595834424-0.830877435704576i</v>
      </c>
      <c r="T254" s="223" t="str">
        <f t="shared" ca="1" si="333"/>
        <v>1.49373842967551-0.0733826634295502i</v>
      </c>
      <c r="U254" s="223" t="str">
        <f t="shared" ca="1" si="334"/>
        <v>-1.15606795521068+0.948760451598021i</v>
      </c>
      <c r="V254" s="223" t="str">
        <f t="shared" ca="1" si="335"/>
        <v>0.363386547381805-1.45072041715949i</v>
      </c>
      <c r="W254" s="223" t="str">
        <f t="shared" ca="1" si="336"/>
        <v>0.572318331819176+1.38169867867245i</v>
      </c>
      <c r="X254" s="223" t="str">
        <f t="shared" ca="1" si="337"/>
        <v>-1.28276733642488-0.768861152733633i</v>
      </c>
      <c r="Y254" s="223" t="str">
        <f t="shared" ca="1" si="338"/>
        <v>1.48833843968851-0.146588541595336i</v>
      </c>
      <c r="Z254" s="223" t="str">
        <f t="shared" ca="1" si="339"/>
        <v>-1.10812195187509+1.00434319400991i</v>
      </c>
      <c r="AA254" s="223" t="str">
        <f t="shared" ca="1" si="340"/>
        <v>0.291765355401717-1.46680349364487i</v>
      </c>
      <c r="AB254" s="223" t="str">
        <f t="shared" ca="1" si="341"/>
        <v>0.639425690107647+1.35195203258542i</v>
      </c>
      <c r="AC254" s="223" t="str">
        <f t="shared" ca="1" si="342"/>
        <v>-1.31894841563492-0.704992615901482i</v>
      </c>
      <c r="AD254" s="223" t="str">
        <f t="shared" ca="1" si="343"/>
        <v>1.47935291203725-0.219441275124775i</v>
      </c>
      <c r="AE254" s="223" t="str">
        <f t="shared" ca="1" si="344"/>
        <v>-1.05750638569741+1.05750638569736i</v>
      </c>
      <c r="AF254" s="223" t="str">
        <f t="shared" ca="1" si="345"/>
        <v>0.219441275124831-1.47935291203724i</v>
      </c>
      <c r="AG254" s="223" t="str">
        <f t="shared" ca="1" si="346"/>
        <v>0.704992615901572+1.31894841563487i</v>
      </c>
      <c r="AH254" s="223" t="str">
        <f t="shared" ca="1" si="347"/>
        <v>-1.35195203258546-0.639425690107565i</v>
      </c>
      <c r="AI254" s="223" t="str">
        <f t="shared" ca="1" si="348"/>
        <v>1.46680349364488-0.291765355401662i</v>
      </c>
      <c r="AJ254" s="223" t="str">
        <f t="shared" ca="1" si="349"/>
        <v>-1.00434319400996+1.10812195187504i</v>
      </c>
      <c r="AK254" s="223" t="str">
        <f t="shared" ca="1" si="350"/>
        <v>0.146588541595394-1.48833843968851i</v>
      </c>
      <c r="AL254" s="223" t="str">
        <f t="shared" ca="1" si="351"/>
        <v>0.768861152733595+1.28276733642491i</v>
      </c>
      <c r="AM254" s="223" t="str">
        <f t="shared" ca="1" si="352"/>
        <v>-1.38169867867248-0.572318331819101i</v>
      </c>
      <c r="AN254" s="223" t="str">
        <f t="shared" ca="1" si="353"/>
        <v>1.45072041715951-0.363386547381749i</v>
      </c>
      <c r="AO254" s="223" t="str">
        <f t="shared" ca="1" si="354"/>
        <v>-0.948760451598061+1.15606795521065i</v>
      </c>
      <c r="AP254" s="223" t="str">
        <f t="shared" ca="1" si="355"/>
        <v>0.0733826634294643-1.49373842967552i</v>
      </c>
      <c r="AQ254" s="223" t="str">
        <f t="shared" ca="1" si="356"/>
        <v>0.830877435704405+1.24349595834436i</v>
      </c>
      <c r="AR254" s="223" t="str">
        <f t="shared" ca="1" si="357"/>
        <v>0.830877435704405+1.24349595834436i</v>
      </c>
      <c r="AS254" s="223" t="str">
        <f t="shared" ca="1" si="358"/>
        <v>1.43114242812092-0.43413230934086i</v>
      </c>
      <c r="AT254" s="223" t="str">
        <f t="shared" ca="1" si="359"/>
        <v>-0.890892062156436+1.20122888958272i</v>
      </c>
      <c r="AU254" s="223" t="str">
        <f t="shared" ca="1" si="360"/>
        <v>6.81562817876199E-14-1.49553987294939i</v>
      </c>
      <c r="AV254" s="223" t="str">
        <f t="shared" ca="1" si="361"/>
        <v>0.890892062156343+1.20122888958279i</v>
      </c>
      <c r="AW254" s="223" t="str">
        <f t="shared" ca="1" si="362"/>
        <v>-1.43114242812089-0.434132309340971i</v>
      </c>
      <c r="AX254" s="223" t="str">
        <f t="shared" ca="1" si="363"/>
        <v>1.40811669161992-0.503832208540554i</v>
      </c>
      <c r="AY254" s="223" t="str">
        <f t="shared" ca="1" si="364"/>
        <v>-0.830877435704483+1.24349595834431i</v>
      </c>
      <c r="AZ254" s="223" t="str">
        <f t="shared" ca="1" si="365"/>
        <v>-0.0733826634293495-1.49373842967552i</v>
      </c>
      <c r="BA254" s="223" t="str">
        <f t="shared" ca="1" si="366"/>
        <v>0.948760451597628+1.156067955211i</v>
      </c>
      <c r="BB254" s="223" t="str">
        <f t="shared" ca="1" si="367"/>
        <v>-1.45072041715966-0.363386547381118i</v>
      </c>
      <c r="BC254" s="223" t="str">
        <f t="shared" ca="1" si="368"/>
        <v>1.38169867867236-0.572318331819408i</v>
      </c>
      <c r="BD254" s="223" t="str">
        <f t="shared" ca="1" si="369"/>
        <v>-0.768861152733693+1.28276733642485i</v>
      </c>
      <c r="BE254" s="223" t="str">
        <f t="shared" ca="1" si="370"/>
        <v>-0.146588541594962-1.48833843968855i</v>
      </c>
      <c r="BF254" s="223" t="str">
        <f t="shared" ca="1" si="371"/>
        <v>1.00434319400944+1.10812195187552i</v>
      </c>
      <c r="BG254" s="223" t="str">
        <f t="shared" ca="1" si="372"/>
        <v>-1.46680349364497-0.291765355401191i</v>
      </c>
      <c r="BH254" s="223" t="str">
        <f t="shared" ca="1" si="373"/>
        <v>1.35195203258539-0.63942569010771i</v>
      </c>
      <c r="BI254" s="223" t="str">
        <f t="shared" ca="1" si="374"/>
        <v>-0.704992615901656+1.31894841563483i</v>
      </c>
      <c r="BJ254" s="223" t="str">
        <f t="shared" ca="1" si="375"/>
        <v>-0.219441275124276-1.47935291203733i</v>
      </c>
      <c r="BK254" s="223" t="str">
        <f t="shared" ca="1" si="376"/>
        <v>1.05750638569784+1.05750638569693i</v>
      </c>
      <c r="BL254" s="223" t="str">
        <f t="shared" ca="1" si="377"/>
        <v>-1.4793529120373-0.219441275124437i</v>
      </c>
      <c r="BM254" s="223" t="str">
        <f t="shared" ca="1" si="378"/>
        <v>1.3189484156349-0.704992615901512i</v>
      </c>
      <c r="BN254" s="223" t="str">
        <f t="shared" ca="1" si="379"/>
        <v>-0.639425690107896+1.3519520325853i</v>
      </c>
      <c r="BO254" s="223" t="str">
        <f t="shared" ca="1" si="380"/>
        <v>-0.291765355401032-1.466803493645i</v>
      </c>
      <c r="BP254" s="223" t="str">
        <f t="shared" ca="1" si="381"/>
        <v>1.10812195187541+1.00434319400956i</v>
      </c>
      <c r="BQ254" s="223" t="str">
        <f t="shared" ca="1" si="382"/>
        <v>-1.48833843968853-0.146588541595165i</v>
      </c>
      <c r="BR254" s="223" t="str">
        <f t="shared" ca="1" si="383"/>
        <v>1.28276733642493-0.768861152733554i</v>
      </c>
      <c r="BS254" s="223" t="str">
        <f t="shared" ca="1" si="384"/>
        <v>-0.572318331819557+1.38169867867229i</v>
      </c>
      <c r="BT254" s="223" t="str">
        <f t="shared" ca="1" si="385"/>
        <v>-0.363386547382404-1.45072041715934i</v>
      </c>
      <c r="BU254" s="223" t="str">
        <f t="shared" ca="1" si="386"/>
        <v>1.1560679552109+0.948760451597753i</v>
      </c>
      <c r="BV254" s="223" t="str">
        <f t="shared" ca="1" si="387"/>
        <v>-1.49373842967552-0.0733826634295111i</v>
      </c>
      <c r="BW254" s="223" t="str">
        <f t="shared" ca="1" si="388"/>
        <v>1.2434959583444-0.830877435704348i</v>
      </c>
      <c r="BX254" s="223" t="str">
        <f t="shared" ca="1" si="389"/>
        <v>-0.503832208540747+1.40811669161985i</v>
      </c>
      <c r="BY254" s="223" t="str">
        <f t="shared" ca="1" si="390"/>
        <v>-0.434132309340815-1.43114242812094i</v>
      </c>
      <c r="BZ254" s="223" t="str">
        <f t="shared" ca="1" si="391"/>
        <v>1.20122888958268+0.89089206215649i</v>
      </c>
      <c r="CA254" s="223" t="str">
        <f t="shared" ca="1" si="392"/>
        <v>-1.49553987294939-1.3631256357524E-13i</v>
      </c>
      <c r="CB254" s="223" t="str">
        <f t="shared" ca="1" si="393"/>
        <v>1.20122888958282-0.890892062156306i</v>
      </c>
      <c r="CC254" s="223" t="str">
        <f t="shared" ca="1" si="394"/>
        <v>-0.434132309339613+1.4311424281213i</v>
      </c>
      <c r="CD254" s="223" t="str">
        <f t="shared" ca="1" si="395"/>
        <v>-0.50383220854049-1.40811669161994i</v>
      </c>
      <c r="CE254" s="223" t="str">
        <f t="shared" ca="1" si="396"/>
        <v>1.24349595834425+0.830877435704574i</v>
      </c>
      <c r="CF254" s="223" t="str">
        <f t="shared" ca="1" si="397"/>
        <v>-1.49373842967553+0.0733826634292813i</v>
      </c>
      <c r="CG254" s="223" t="str">
        <f t="shared" ca="1" si="398"/>
        <v>1.15606795521102-0.948760451597608i</v>
      </c>
      <c r="CH254" s="223" t="str">
        <f t="shared" ca="1" si="399"/>
        <v>-0.363386547381184+1.45072041715965i</v>
      </c>
      <c r="CI254" s="223" t="str">
        <f t="shared" ca="1" si="400"/>
        <v>-0.572318331819384-1.38169867867236i</v>
      </c>
      <c r="CJ254" s="223" t="str">
        <f t="shared" ca="1" si="401"/>
        <v>1.28276733642481+0.768861152733751i</v>
      </c>
      <c r="CK254" s="223" t="str">
        <f t="shared" ca="1" si="402"/>
        <v>-1.48833843968855+0.146588541594936i</v>
      </c>
      <c r="CL254" s="223" t="str">
        <f t="shared" ca="1" si="403"/>
        <v>1.10812195187559-1.00434319400936i</v>
      </c>
      <c r="CM254" s="223" t="str">
        <f t="shared" ca="1" si="404"/>
        <v>-0.291765355401216+1.46680349364497i</v>
      </c>
      <c r="CN254" s="223" t="str">
        <f t="shared" ca="1" si="405"/>
        <v>-0.639425690107649-1.35195203258542i</v>
      </c>
      <c r="CO254" s="223" t="str">
        <f t="shared" ca="1" si="406"/>
        <v>1.3189484156348+0.704992615901716i</v>
      </c>
      <c r="CP254" s="223" t="str">
        <f t="shared" ca="1" si="407"/>
        <v>-1.47935291203733+0.219441275124251i</v>
      </c>
      <c r="CQ254" s="223" t="str">
        <f t="shared" ca="1" si="408"/>
        <v>1.05750638569695-1.05750638569782i</v>
      </c>
      <c r="CR254" s="223" t="str">
        <f t="shared" ca="1" si="409"/>
        <v>-0.219441275124546+1.47935291203729i</v>
      </c>
      <c r="CS254" s="223" t="str">
        <f t="shared" ca="1" si="410"/>
        <v>-0.704992615901453-1.31894841563494i</v>
      </c>
      <c r="CT254" s="223" t="str">
        <f t="shared" ca="1" si="411"/>
        <v>1.35195203258529+0.639425690107918i</v>
      </c>
      <c r="CU254" s="223" t="str">
        <f t="shared" ca="1" si="412"/>
        <v>-1.46680349364503+0.291765355400923i</v>
      </c>
      <c r="CV254" s="223" t="str">
        <f t="shared" ca="1" si="413"/>
        <v>1.00434319400958-1.10812195187539i</v>
      </c>
      <c r="CW254" s="223" t="str">
        <f t="shared" ca="1" si="414"/>
        <v>-0.146588541595233+1.48833843968852i</v>
      </c>
      <c r="CX254" s="223" t="str">
        <f t="shared" ca="1" si="415"/>
        <v>-0.768861152733496-1.28276733642497i</v>
      </c>
      <c r="CY254" s="223" t="str">
        <f t="shared" ca="1" si="416"/>
        <v>1.38169867867228+0.572318331819581i</v>
      </c>
      <c r="CZ254" s="223" t="str">
        <f t="shared" ca="1" si="417"/>
        <v>-1.45072041715935+0.363386547382379i</v>
      </c>
      <c r="DA254" s="223" t="str">
        <f t="shared" ca="1" si="418"/>
        <v>0.948760451597839-1.15606795521083i</v>
      </c>
      <c r="DB254" s="223" t="str">
        <f t="shared" ca="1" si="419"/>
        <v>-0.0733826634295792+1.49373842967551i</v>
      </c>
      <c r="DC254" s="223" t="str">
        <f t="shared" ca="1" si="420"/>
        <v>-0.830877435704326-1.24349595834441i</v>
      </c>
      <c r="DD254" s="223" t="str">
        <f t="shared" ca="1" si="421"/>
        <v>1.40811669161983+0.50383220854081i</v>
      </c>
      <c r="DE254" s="223" t="str">
        <f t="shared" ca="1" si="422"/>
        <v>-1.43114242812095+0.434132309340791i</v>
      </c>
      <c r="DF254" s="223" t="str">
        <f t="shared" ca="1" si="423"/>
        <v>0.890892062156545-1.20122888958264i</v>
      </c>
      <c r="DG254" s="223" t="str">
        <f t="shared" ca="1" si="424"/>
        <v>-1.61963045652309E-13+1.49553987294939i</v>
      </c>
      <c r="DH254" s="223" t="str">
        <f t="shared" ca="1" si="425"/>
        <v>-0.890892062156216-1.20122888958288i</v>
      </c>
      <c r="DI254" s="223" t="str">
        <f t="shared" ca="1" si="426"/>
        <v>1.43114242812129+0.434132309339637i</v>
      </c>
      <c r="DJ254" s="223" t="str">
        <f t="shared" ca="1" si="427"/>
        <v>-1.40811669161997+0.503832208540426i</v>
      </c>
      <c r="DK254" s="223" t="str">
        <f t="shared" ca="1" si="428"/>
        <v>0.830877435704596-1.24349595834423i</v>
      </c>
      <c r="DL254" s="223" t="str">
        <f t="shared" ca="1" si="429"/>
        <v>0.0733826634292557+1.49373842967553i</v>
      </c>
      <c r="DM254" s="223" t="str">
        <f t="shared" ca="1" si="430"/>
        <v>-0.948760451597523-1.15606795521109i</v>
      </c>
      <c r="DN254" s="223" t="str">
        <f t="shared" ca="1" si="431"/>
        <v>1.45072041715962+0.363386547381292i</v>
      </c>
      <c r="DO254" s="223" t="str">
        <f t="shared" ca="1" si="432"/>
        <v>-1.38169867867241+0.572318331819282i</v>
      </c>
      <c r="DP254" s="223" t="str">
        <f t="shared" ca="1" si="433"/>
        <v>0.768861152733773-1.2827673364248i</v>
      </c>
      <c r="DQ254" s="223" t="str">
        <f t="shared" ca="1" si="434"/>
        <v>0.146588541594826+1.48833843968856i</v>
      </c>
      <c r="DR254" s="223" t="str">
        <f t="shared" ca="1" si="435"/>
        <v>-1.00434319401047-1.10812195187458i</v>
      </c>
      <c r="DS254" s="223" t="str">
        <f t="shared" ca="1" si="436"/>
        <v>1.46680349364495+0.291765355401324i</v>
      </c>
      <c r="DT254" s="223" t="str">
        <f t="shared" ca="1" si="437"/>
        <v>-1.35195203258543+0.639425690107625i</v>
      </c>
      <c r="DU254" s="223" t="str">
        <f t="shared" ca="1" si="438"/>
        <v>0.704992615901738-1.31894841563478i</v>
      </c>
      <c r="DV254" s="223" t="str">
        <f t="shared" ca="1" si="439"/>
        <v>0.21944127512414+1.47935291203735i</v>
      </c>
      <c r="DW254" s="223" t="str">
        <f t="shared" ca="1" si="440"/>
        <v>-1.05750638569774-1.05750638569703i</v>
      </c>
      <c r="DX254" s="223" t="str">
        <f t="shared" ca="1" si="441"/>
        <v>1.47935291203728+0.219441275124571i</v>
      </c>
      <c r="DY254" s="223" t="str">
        <f t="shared" ca="1" si="442"/>
        <v>-1.31894841563495+0.70499261590143i</v>
      </c>
      <c r="DZ254" s="223" t="str">
        <f t="shared" ca="1" si="443"/>
        <v>0.639425690108018-1.35195203258524i</v>
      </c>
      <c r="EA254" s="223" t="str">
        <f t="shared" ca="1" si="444"/>
        <v>0.291765355402399+1.46680349364473i</v>
      </c>
      <c r="EB254" s="223" t="str">
        <f t="shared" ca="1" si="445"/>
        <v>-1.10812195187532-1.00434319400966i</v>
      </c>
      <c r="EC254" s="223" t="str">
        <f t="shared" ca="1" si="446"/>
        <v>1.48833843968852+0.146588541595259i</v>
      </c>
      <c r="ED254" s="223" t="str">
        <f t="shared" ca="1" si="447"/>
        <v>-1.28276733642502+0.7688611527334i</v>
      </c>
      <c r="EE254" s="223" t="str">
        <f t="shared" ca="1" si="448"/>
        <v>0.572318331819683-1.38169867867224i</v>
      </c>
      <c r="EF254" s="223" t="str">
        <f t="shared" ca="1" si="449"/>
        <v>0.363386547382273+1.45072041715938i</v>
      </c>
      <c r="EG254" s="223" t="str">
        <f t="shared" ca="1" si="450"/>
        <v>-1.15606795521081-0.948760451597858i</v>
      </c>
      <c r="EH254" s="223" t="str">
        <f t="shared" ca="1" si="451"/>
        <v>1.49373842967551+0.0733826634296049i</v>
      </c>
      <c r="EI254" s="223" t="str">
        <f t="shared" ca="1" si="452"/>
        <v>-1.24349595834447+0.830877435704235i</v>
      </c>
      <c r="EJ254" s="223" t="str">
        <f t="shared" ca="1" si="453"/>
        <v>0.503832208540835-1.40811669161982i</v>
      </c>
      <c r="EK254" s="223" t="str">
        <f t="shared" ca="1" si="454"/>
        <v>0.434132309340685+1.43114242812098i</v>
      </c>
      <c r="EL254" s="223" t="str">
        <f t="shared" ca="1" si="455"/>
        <v>-1.20122888958262-0.890892062156566i</v>
      </c>
      <c r="EM254" s="223" t="str">
        <f t="shared" ca="1" si="456"/>
        <v>1.49553987294939+2.7262512715048E-13i</v>
      </c>
      <c r="EN254" s="223"/>
      <c r="EO254" s="223"/>
      <c r="EP254" s="223"/>
    </row>
    <row r="255" spans="1:146">
      <c r="A255" s="249">
        <f t="shared" si="323"/>
        <v>3.0273437500000023E-3</v>
      </c>
      <c r="B255" s="248">
        <v>155</v>
      </c>
      <c r="C255" s="247">
        <f t="shared" si="324"/>
        <v>31000</v>
      </c>
      <c r="N255" s="246">
        <f t="shared" ca="1" si="327"/>
        <v>8.4954523056233153</v>
      </c>
      <c r="O255" s="223">
        <f t="shared" ca="1" si="328"/>
        <v>1.4954523056233149</v>
      </c>
      <c r="P255" s="223" t="str">
        <f t="shared" ca="1" si="329"/>
        <v>-1.17893448282411+0.920049500626098i</v>
      </c>
      <c r="Q255" s="223" t="str">
        <f t="shared" ca="1" si="330"/>
        <v>0.363365270257104-1.45063547411645i</v>
      </c>
      <c r="R255" s="223" t="str">
        <f t="shared" ca="1" si="331"/>
        <v>0.606019057362624+1.36715708699016i</v>
      </c>
      <c r="S255" s="223" t="str">
        <f t="shared" ca="1" si="332"/>
        <v>-1.318871188148-0.704951336949695i</v>
      </c>
      <c r="T255" s="223" t="str">
        <f t="shared" ca="1" si="333"/>
        <v>1.47343572198963-0.255665350720382i</v>
      </c>
      <c r="U255" s="223" t="str">
        <f t="shared" ca="1" si="334"/>
        <v>-1.004284387388+1.10805706876622i</v>
      </c>
      <c r="V255" s="223" t="str">
        <f t="shared" ca="1" si="335"/>
        <v>0.110012296247343-1.49140031281627i</v>
      </c>
      <c r="W255" s="223" t="str">
        <f t="shared" ca="1" si="336"/>
        <v>0.830828785904818+1.24342314877358i</v>
      </c>
      <c r="X255" s="223" t="str">
        <f t="shared" ca="1" si="337"/>
        <v>-1.41997410692216-0.469096081911471i</v>
      </c>
      <c r="Y255" s="223" t="str">
        <f t="shared" ca="1" si="338"/>
        <v>1.4080342431239-0.503802707996494i</v>
      </c>
      <c r="Z255" s="223" t="str">
        <f t="shared" ca="1" si="339"/>
        <v>-0.800063424163135+1.26343821206676i</v>
      </c>
      <c r="AA255" s="223" t="str">
        <f t="shared" ca="1" si="340"/>
        <v>-0.146579958496471-1.48825129402304i</v>
      </c>
      <c r="AB255" s="223" t="str">
        <f t="shared" ca="1" si="341"/>
        <v>1.03117499744783+1.0830769700407i</v>
      </c>
      <c r="AC255" s="223" t="str">
        <f t="shared" ca="1" si="342"/>
        <v>-1.47926629249526-0.21942842632942i</v>
      </c>
      <c r="AD255" s="223" t="str">
        <f t="shared" ca="1" si="343"/>
        <v>1.30117359694641-0.737105738007524i</v>
      </c>
      <c r="AE255" s="223" t="str">
        <f t="shared" ca="1" si="344"/>
        <v>-0.572284821254281+1.38161777701217i</v>
      </c>
      <c r="AF255" s="223" t="str">
        <f t="shared" ca="1" si="345"/>
        <v>-0.398856208104936-1.44128113969837i</v>
      </c>
      <c r="AG255" s="223" t="str">
        <f t="shared" ca="1" si="346"/>
        <v>1.20115855484672+0.890839898361438i</v>
      </c>
      <c r="AH255" s="223" t="str">
        <f t="shared" ca="1" si="347"/>
        <v>-1.49500190334814+0.0367002367773909i</v>
      </c>
      <c r="AI255" s="223" t="str">
        <f t="shared" ca="1" si="348"/>
        <v>1.15600026475223-0.948704899474468i</v>
      </c>
      <c r="AJ255" s="223" t="str">
        <f t="shared" ca="1" si="349"/>
        <v>-0.327655454757517+1.4591159999677i</v>
      </c>
      <c r="AK255" s="223" t="str">
        <f t="shared" ca="1" si="350"/>
        <v>-0.63938825025133-1.35187287266023i</v>
      </c>
      <c r="AL255" s="223" t="str">
        <f t="shared" ca="1" si="351"/>
        <v>1.33577434066162+0.672372299566321i</v>
      </c>
      <c r="AM255" s="223" t="str">
        <f t="shared" ca="1" si="352"/>
        <v>-1.46671760890041+0.291748271863864i</v>
      </c>
      <c r="AN255" s="223" t="str">
        <f t="shared" ca="1" si="353"/>
        <v>0.976788833965719-1.13236971534653i</v>
      </c>
      <c r="AO255" s="223" t="str">
        <f t="shared" ca="1" si="354"/>
        <v>-0.0733783667044318+1.49365096782812i</v>
      </c>
      <c r="AP255" s="223" t="str">
        <f t="shared" ca="1" si="355"/>
        <v>-0.861093687453179-1.22265909386974i</v>
      </c>
      <c r="AQ255" s="223" t="str">
        <f t="shared" ca="1" si="356"/>
        <v>1.43105863141471+0.434106889887203i</v>
      </c>
      <c r="AR255" s="223" t="str">
        <f t="shared" ca="1" si="357"/>
        <v>1.43105863141471+0.434106889887203i</v>
      </c>
      <c r="AS255" s="223" t="str">
        <f t="shared" ca="1" si="358"/>
        <v>0.768816134130656-1.28269222742421i</v>
      </c>
      <c r="AT255" s="223" t="str">
        <f t="shared" ca="1" si="359"/>
        <v>0.183059326459437+1.48420580829961i</v>
      </c>
      <c r="AU255" s="223" t="str">
        <f t="shared" ca="1" si="360"/>
        <v>-1.05744446624679-1.05744446624782i</v>
      </c>
      <c r="AV255" s="223" t="str">
        <f t="shared" ca="1" si="361"/>
        <v>1.48420580829962+0.18305932645939i</v>
      </c>
      <c r="AW255" s="223" t="str">
        <f t="shared" ca="1" si="362"/>
        <v>-1.2826922274242+0.768816134130679i</v>
      </c>
      <c r="AX255" s="223" t="str">
        <f t="shared" ca="1" si="363"/>
        <v>0.538205862168158-1.39524623214754i</v>
      </c>
      <c r="AY255" s="223" t="str">
        <f t="shared" ca="1" si="364"/>
        <v>0.434106889887248+1.4310586314147i</v>
      </c>
      <c r="AZ255" s="223" t="str">
        <f t="shared" ca="1" si="365"/>
        <v>-1.22265909386975-0.861093687453158i</v>
      </c>
      <c r="BA255" s="223" t="str">
        <f t="shared" ca="1" si="366"/>
        <v>1.4936509678281-0.0733783667047546i</v>
      </c>
      <c r="BB255" s="223" t="str">
        <f t="shared" ca="1" si="367"/>
        <v>-1.13236971534671+0.976788833965513i</v>
      </c>
      <c r="BC255" s="223" t="str">
        <f t="shared" ca="1" si="368"/>
        <v>0.291748271863235-1.46671760890053i</v>
      </c>
      <c r="BD255" s="223" t="str">
        <f t="shared" ca="1" si="369"/>
        <v>0.672372299566363+1.3357743406616i</v>
      </c>
      <c r="BE255" s="223" t="str">
        <f t="shared" ca="1" si="370"/>
        <v>-1.35187287265999-0.639388250251844i</v>
      </c>
      <c r="BF255" s="223" t="str">
        <f t="shared" ca="1" si="371"/>
        <v>1.45911599996763-0.327655454757833i</v>
      </c>
      <c r="BG255" s="223" t="str">
        <f t="shared" ca="1" si="372"/>
        <v>-0.948704899474663+1.15600026475207i</v>
      </c>
      <c r="BH255" s="223" t="str">
        <f t="shared" ca="1" si="373"/>
        <v>0.0367002367767492-1.49500190334816i</v>
      </c>
      <c r="BI255" s="223" t="str">
        <f t="shared" ca="1" si="374"/>
        <v>0.890839898361459+1.20115855484671i</v>
      </c>
      <c r="BJ255" s="223" t="str">
        <f t="shared" ca="1" si="375"/>
        <v>-1.44128113969822-0.398856208105485i</v>
      </c>
      <c r="BK255" s="223" t="str">
        <f t="shared" ca="1" si="376"/>
        <v>1.38161777701204-0.572284821254589i</v>
      </c>
      <c r="BL255" s="223" t="str">
        <f t="shared" ca="1" si="377"/>
        <v>-0.737105738007741+1.30117359694629i</v>
      </c>
      <c r="BM255" s="223" t="str">
        <f t="shared" ca="1" si="378"/>
        <v>-0.219428426330213-1.47926629249515i</v>
      </c>
      <c r="BN255" s="223" t="str">
        <f t="shared" ca="1" si="379"/>
        <v>1.08307697004082+1.03117499744771i</v>
      </c>
      <c r="BO255" s="223" t="str">
        <f t="shared" ca="1" si="380"/>
        <v>-1.488251294023-0.146579958496879i</v>
      </c>
      <c r="BP255" s="223" t="str">
        <f t="shared" ca="1" si="381"/>
        <v>1.26343821206649-0.800063424163552i</v>
      </c>
      <c r="BQ255" s="223" t="str">
        <f t="shared" ca="1" si="382"/>
        <v>-0.503802707996581+1.40803424312387i</v>
      </c>
      <c r="BR255" s="223" t="str">
        <f t="shared" ca="1" si="383"/>
        <v>-0.469096081910789-1.41997410692239i</v>
      </c>
      <c r="BS255" s="223" t="str">
        <f t="shared" ca="1" si="384"/>
        <v>1.24342314877368+0.830828785904668i</v>
      </c>
      <c r="BT255" s="223" t="str">
        <f t="shared" ca="1" si="385"/>
        <v>-1.4914003128163+0.11001229624694i</v>
      </c>
      <c r="BU255" s="223" t="str">
        <f t="shared" ca="1" si="386"/>
        <v>1.10805706876589-1.00428438738837i</v>
      </c>
      <c r="BV255" s="223" t="str">
        <f t="shared" ca="1" si="387"/>
        <v>-0.255665350720361+1.47343572198964i</v>
      </c>
      <c r="BW255" s="223" t="str">
        <f t="shared" ca="1" si="388"/>
        <v>-0.704951336949195-1.31887118814827i</v>
      </c>
      <c r="BX255" s="223" t="str">
        <f t="shared" ca="1" si="389"/>
        <v>1.36715708699029+0.606019057362316i</v>
      </c>
      <c r="BY255" s="223" t="str">
        <f t="shared" ca="1" si="390"/>
        <v>-1.45063547411652+0.363365270256835i</v>
      </c>
      <c r="BZ255" s="223" t="str">
        <f t="shared" ca="1" si="391"/>
        <v>0.920049500625594-1.1789344828245i</v>
      </c>
      <c r="CA255" s="223" t="str">
        <f t="shared" ca="1" si="392"/>
        <v>2.56476830837773E-14+1.49545230562331i</v>
      </c>
      <c r="CB255" s="223" t="str">
        <f t="shared" ca="1" si="393"/>
        <v>-0.920049500625667-1.17893448282445i</v>
      </c>
      <c r="CC255" s="223" t="str">
        <f t="shared" ca="1" si="394"/>
        <v>1.45063547411654+0.363365270256744i</v>
      </c>
      <c r="CD255" s="223" t="str">
        <f t="shared" ca="1" si="395"/>
        <v>-1.36715708699025+0.606019057362402i</v>
      </c>
      <c r="CE255" s="223" t="str">
        <f t="shared" ca="1" si="396"/>
        <v>0.704951336949112-1.31887118814831i</v>
      </c>
      <c r="CF255" s="223" t="str">
        <f t="shared" ca="1" si="397"/>
        <v>0.255665350720412+1.47343572198963i</v>
      </c>
      <c r="CG255" s="223" t="str">
        <f t="shared" ca="1" si="398"/>
        <v>-1.10805706876592-1.00428438738833i</v>
      </c>
      <c r="CH255" s="223" t="str">
        <f t="shared" ca="1" si="399"/>
        <v>1.49140031281631+0.110012296246888i</v>
      </c>
      <c r="CI255" s="223" t="str">
        <f t="shared" ca="1" si="400"/>
        <v>-1.24342314877363+0.830828785904747i</v>
      </c>
      <c r="CJ255" s="223" t="str">
        <f t="shared" ca="1" si="401"/>
        <v>0.469096081912153-1.41997410692194i</v>
      </c>
      <c r="CK255" s="223" t="str">
        <f t="shared" ca="1" si="402"/>
        <v>0.503802707996669+1.40803424312383i</v>
      </c>
      <c r="CL255" s="223" t="str">
        <f t="shared" ca="1" si="403"/>
        <v>-1.26343821206652-0.800063424163508i</v>
      </c>
      <c r="CM255" s="223" t="str">
        <f t="shared" ca="1" si="404"/>
        <v>1.488251294023-0.14657995849693i</v>
      </c>
      <c r="CN255" s="223" t="str">
        <f t="shared" ca="1" si="405"/>
        <v>-1.08307697004076+1.03117499744777i</v>
      </c>
      <c r="CO255" s="223" t="str">
        <f t="shared" ca="1" si="406"/>
        <v>0.21942842633012-1.47926629249516i</v>
      </c>
      <c r="CP255" s="223" t="str">
        <f t="shared" ca="1" si="407"/>
        <v>0.737105738007823+1.30117359694625i</v>
      </c>
      <c r="CQ255" s="223" t="str">
        <f t="shared" ca="1" si="408"/>
        <v>-1.38161777701206-0.572284821254541i</v>
      </c>
      <c r="CR255" s="223" t="str">
        <f t="shared" ca="1" si="409"/>
        <v>1.44128113969821-0.398856208105534i</v>
      </c>
      <c r="CS255" s="223" t="str">
        <f t="shared" ca="1" si="410"/>
        <v>-0.890839898361384+1.20115855484676i</v>
      </c>
      <c r="CT255" s="223" t="str">
        <f t="shared" ca="1" si="411"/>
        <v>-0.036700236776843-1.49500190334816i</v>
      </c>
      <c r="CU255" s="223" t="str">
        <f t="shared" ca="1" si="412"/>
        <v>0.948704899474734+1.15600026475201i</v>
      </c>
      <c r="CV255" s="223" t="str">
        <f t="shared" ca="1" si="413"/>
        <v>-1.45911599996764-0.327655454757784i</v>
      </c>
      <c r="CW255" s="223" t="str">
        <f t="shared" ca="1" si="414"/>
        <v>1.35187287265997-0.63938825025189i</v>
      </c>
      <c r="CX255" s="223" t="str">
        <f t="shared" ca="1" si="415"/>
        <v>-0.672372299566316+1.33577434066162i</v>
      </c>
      <c r="CY255" s="223" t="str">
        <f t="shared" ca="1" si="416"/>
        <v>-0.291748271863328-1.46671760890052i</v>
      </c>
      <c r="CZ255" s="223" t="str">
        <f t="shared" ca="1" si="417"/>
        <v>1.13236971534677+0.976788833965443i</v>
      </c>
      <c r="DA255" s="223" t="str">
        <f t="shared" ca="1" si="418"/>
        <v>-1.49365096782811-0.0733783667047034i</v>
      </c>
      <c r="DB255" s="223" t="str">
        <f t="shared" ca="1" si="419"/>
        <v>1.22265909387061-0.861093687451949i</v>
      </c>
      <c r="DC255" s="223" t="str">
        <f t="shared" ca="1" si="420"/>
        <v>-0.434106889887199+1.43105863141471i</v>
      </c>
      <c r="DD255" s="223" t="str">
        <f t="shared" ca="1" si="421"/>
        <v>-0.538205862168246-1.39524623214751i</v>
      </c>
      <c r="DE255" s="223" t="str">
        <f t="shared" ca="1" si="422"/>
        <v>1.28269222742424+0.768816134130598i</v>
      </c>
      <c r="DF255" s="223" t="str">
        <f t="shared" ca="1" si="423"/>
        <v>-1.48420580829961+0.183059326459462i</v>
      </c>
      <c r="DG255" s="223" t="str">
        <f t="shared" ca="1" si="424"/>
        <v>1.05744446624782-1.05744446624679i</v>
      </c>
      <c r="DH255" s="223" t="str">
        <f t="shared" ca="1" si="425"/>
        <v>-0.183059326459386+1.48420580829962i</v>
      </c>
      <c r="DI255" s="223" t="str">
        <f t="shared" ca="1" si="426"/>
        <v>-0.768816134130737-1.28269222742416i</v>
      </c>
      <c r="DJ255" s="223" t="str">
        <f t="shared" ca="1" si="427"/>
        <v>1.39524623214757+0.538205862168095i</v>
      </c>
      <c r="DK255" s="223" t="str">
        <f t="shared" ca="1" si="428"/>
        <v>-1.43105863141469+0.434106889887272i</v>
      </c>
      <c r="DL255" s="223" t="str">
        <f t="shared" ca="1" si="429"/>
        <v>0.861093687453137-1.22265909386977i</v>
      </c>
      <c r="DM255" s="223" t="str">
        <f t="shared" ca="1" si="430"/>
        <v>0.0733783667047802+1.4936509678281i</v>
      </c>
      <c r="DN255" s="223" t="str">
        <f t="shared" ca="1" si="431"/>
        <v>-0.976788833965565-1.13236971534666i</v>
      </c>
      <c r="DO255" s="223" t="str">
        <f t="shared" ca="1" si="432"/>
        <v>1.46671760890055+0.291748271863169i</v>
      </c>
      <c r="DP255" s="223" t="str">
        <f t="shared" ca="1" si="433"/>
        <v>-1.33577434066159+0.672372299566385i</v>
      </c>
      <c r="DQ255" s="223" t="str">
        <f t="shared" ca="1" si="434"/>
        <v>0.639388250251821-1.35187287266i</v>
      </c>
      <c r="DR255" s="223" t="str">
        <f t="shared" ca="1" si="435"/>
        <v>0.327655454757858+1.45911599996762i</v>
      </c>
      <c r="DS255" s="223" t="str">
        <f t="shared" ca="1" si="436"/>
        <v>-1.15600026475212-0.94870489947461i</v>
      </c>
      <c r="DT255" s="223" t="str">
        <f t="shared" ca="1" si="437"/>
        <v>1.49500190334816+0.036700236776766i</v>
      </c>
      <c r="DU255" s="223" t="str">
        <f t="shared" ca="1" si="438"/>
        <v>-1.20115855484667+0.890839898361514i</v>
      </c>
      <c r="DV255" s="223" t="str">
        <f t="shared" ca="1" si="439"/>
        <v>0.398856208105461-1.44128113969823i</v>
      </c>
      <c r="DW255" s="223" t="str">
        <f t="shared" ca="1" si="440"/>
        <v>0.572284821254613+1.38161777701203i</v>
      </c>
      <c r="DX255" s="223" t="str">
        <f t="shared" ca="1" si="441"/>
        <v>-1.30117359694628-0.737105738007756i</v>
      </c>
      <c r="DY255" s="223" t="str">
        <f t="shared" ca="1" si="442"/>
        <v>1.47926629249536-0.219428426328767i</v>
      </c>
      <c r="DZ255" s="223" t="str">
        <f t="shared" ca="1" si="443"/>
        <v>-1.03117499744766+1.08307697004087i</v>
      </c>
      <c r="EA255" s="223" t="str">
        <f t="shared" ca="1" si="444"/>
        <v>0.146579958496854-1.48825129402301i</v>
      </c>
      <c r="EB255" s="223" t="str">
        <f t="shared" ca="1" si="445"/>
        <v>0.800063424163573+1.26343821206648i</v>
      </c>
      <c r="EC255" s="223" t="str">
        <f t="shared" ca="1" si="446"/>
        <v>-1.40803424312386-0.503802707996596i</v>
      </c>
      <c r="ED255" s="223" t="str">
        <f t="shared" ca="1" si="447"/>
        <v>1.41997410692237-0.469096081910853i</v>
      </c>
      <c r="EE255" s="223" t="str">
        <f t="shared" ca="1" si="448"/>
        <v>-0.830828785904613+1.24342314877372i</v>
      </c>
      <c r="EF255" s="223" t="str">
        <f t="shared" ca="1" si="449"/>
        <v>-0.110012296246965-1.4914003128163i</v>
      </c>
      <c r="EG255" s="223" t="str">
        <f t="shared" ca="1" si="450"/>
        <v>1.00428438738839+1.10805706876587i</v>
      </c>
      <c r="EH255" s="223" t="str">
        <f t="shared" ca="1" si="451"/>
        <v>-1.47343572198964-0.255665350720337i</v>
      </c>
      <c r="EI255" s="223" t="str">
        <f t="shared" ca="1" si="452"/>
        <v>1.31887118814824-0.704951336949255i</v>
      </c>
      <c r="EJ255" s="223" t="str">
        <f t="shared" ca="1" si="453"/>
        <v>-0.606019057362253+1.36715708699032i</v>
      </c>
      <c r="EK255" s="223" t="str">
        <f t="shared" ca="1" si="454"/>
        <v>-0.363365270256859-1.45063547411652i</v>
      </c>
      <c r="EL255" s="223" t="str">
        <f t="shared" ca="1" si="455"/>
        <v>1.17893448282452+0.920049500625575i</v>
      </c>
      <c r="EM255" s="223" t="str">
        <f t="shared" ca="1" si="456"/>
        <v>-1.49545230562331+5.12953661675544E-14i</v>
      </c>
      <c r="EN255" s="223"/>
      <c r="EO255" s="223"/>
      <c r="EP255" s="223"/>
    </row>
    <row r="256" spans="1:146">
      <c r="A256" s="249">
        <f t="shared" si="323"/>
        <v>3.0468750000000023E-3</v>
      </c>
      <c r="B256" s="248">
        <v>156</v>
      </c>
      <c r="C256" s="247">
        <f t="shared" si="324"/>
        <v>31200</v>
      </c>
      <c r="N256" s="246">
        <f t="shared" ca="1" si="327"/>
        <v>8.4953584162340725</v>
      </c>
      <c r="O256" s="223">
        <f t="shared" ca="1" si="328"/>
        <v>1.495358416234073</v>
      </c>
      <c r="P256" s="223" t="str">
        <f t="shared" ca="1" si="329"/>
        <v>-1.15592768727289+0.94864533667648i</v>
      </c>
      <c r="Q256" s="223" t="str">
        <f t="shared" ca="1" si="330"/>
        <v>0.291729954952635-1.46662552356947i</v>
      </c>
      <c r="R256" s="223" t="str">
        <f t="shared" ca="1" si="331"/>
        <v>0.70490707779806+1.31878838509909i</v>
      </c>
      <c r="S256" s="223" t="str">
        <f t="shared" ca="1" si="332"/>
        <v>-1.38153103452713-0.572248891340537i</v>
      </c>
      <c r="T256" s="223" t="str">
        <f t="shared" ca="1" si="333"/>
        <v>1.43096878487102-0.43407963523625i</v>
      </c>
      <c r="U256" s="223" t="str">
        <f t="shared" ca="1" si="334"/>
        <v>-0.830776623754939+1.24334508259953i</v>
      </c>
      <c r="V256" s="223" t="str">
        <f t="shared" ca="1" si="335"/>
        <v>-0.146570755726968-1.48815785673688i</v>
      </c>
      <c r="W256" s="223" t="str">
        <f t="shared" ca="1" si="336"/>
        <v>1.05737807642351+1.05737807642347i</v>
      </c>
      <c r="X256" s="223" t="str">
        <f t="shared" ca="1" si="337"/>
        <v>-1.48815785673687-0.14657075572707i</v>
      </c>
      <c r="Y256" s="223" t="str">
        <f t="shared" ca="1" si="338"/>
        <v>1.2433450825995-0.830776623754982i</v>
      </c>
      <c r="Z256" s="223" t="str">
        <f t="shared" ca="1" si="339"/>
        <v>-0.434079635236199+1.43096878487103i</v>
      </c>
      <c r="AA256" s="223" t="str">
        <f t="shared" ca="1" si="340"/>
        <v>-0.572248891340449-1.38153103452717i</v>
      </c>
      <c r="AB256" s="223" t="str">
        <f t="shared" ca="1" si="341"/>
        <v>1.31878838509911+0.70490707779802i</v>
      </c>
      <c r="AC256" s="223" t="str">
        <f t="shared" ca="1" si="342"/>
        <v>-1.46662552356948+0.291729954952561i</v>
      </c>
      <c r="AD256" s="223" t="str">
        <f t="shared" ca="1" si="343"/>
        <v>0.948645336676491-1.15592768727288i</v>
      </c>
      <c r="AE256" s="223" t="str">
        <f t="shared" ca="1" si="344"/>
        <v>4.68970425469019E-14+1.49535841623407i</v>
      </c>
      <c r="AF256" s="223" t="str">
        <f t="shared" ca="1" si="345"/>
        <v>-0.94864533667644-1.15592768727292i</v>
      </c>
      <c r="AG256" s="223" t="str">
        <f t="shared" ca="1" si="346"/>
        <v>1.46662552356947+0.291729954952615i</v>
      </c>
      <c r="AH256" s="223" t="str">
        <f t="shared" ca="1" si="347"/>
        <v>-1.31878838509915+0.704907077797963i</v>
      </c>
      <c r="AI256" s="223" t="str">
        <f t="shared" ca="1" si="348"/>
        <v>0.572248891340489-1.38153103452715i</v>
      </c>
      <c r="AJ256" s="223" t="str">
        <f t="shared" ca="1" si="349"/>
        <v>0.434079635236289+1.43096878487101i</v>
      </c>
      <c r="AK256" s="223" t="str">
        <f t="shared" ca="1" si="350"/>
        <v>-1.24334508259947-0.83077662375502i</v>
      </c>
      <c r="AL256" s="223" t="str">
        <f t="shared" ca="1" si="351"/>
        <v>1.48815785673687-0.146570755727015i</v>
      </c>
      <c r="AM256" s="223" t="str">
        <f t="shared" ca="1" si="352"/>
        <v>-1.05737807642354+1.05737807642344i</v>
      </c>
      <c r="AN256" s="223" t="str">
        <f t="shared" ca="1" si="353"/>
        <v>0.146570755727023-1.48815785673687i</v>
      </c>
      <c r="AO256" s="223" t="str">
        <f t="shared" ca="1" si="354"/>
        <v>0.830776623755012+1.24334508259948i</v>
      </c>
      <c r="AP256" s="223" t="str">
        <f t="shared" ca="1" si="355"/>
        <v>-1.43096878487096-0.43407963523644i</v>
      </c>
      <c r="AQ256" s="223" t="str">
        <f t="shared" ca="1" si="356"/>
        <v>1.38153103452698-0.572248891340894i</v>
      </c>
      <c r="AR256" s="223" t="str">
        <f t="shared" ca="1" si="357"/>
        <v>1.38153103452698-0.572248891340894i</v>
      </c>
      <c r="AS256" s="223" t="str">
        <f t="shared" ca="1" si="358"/>
        <v>-0.291729954952899-1.46662552356941i</v>
      </c>
      <c r="AT256" s="223" t="str">
        <f t="shared" ca="1" si="359"/>
        <v>1.15592768727252+0.948645336676923i</v>
      </c>
      <c r="AU256" s="223" t="str">
        <f t="shared" ca="1" si="360"/>
        <v>-1.49535841623407+9.37940850938039E-14i</v>
      </c>
      <c r="AV256" s="223" t="str">
        <f t="shared" ca="1" si="361"/>
        <v>1.15592768727336-0.948645336675902i</v>
      </c>
      <c r="AW256" s="223" t="str">
        <f t="shared" ca="1" si="362"/>
        <v>-0.291729954952736+1.46662552356945i</v>
      </c>
      <c r="AX256" s="223" t="str">
        <f t="shared" ca="1" si="363"/>
        <v>-0.704907077798547-1.31878838509883i</v>
      </c>
      <c r="AY256" s="223" t="str">
        <f t="shared" ca="1" si="364"/>
        <v>1.38153103452705+0.572248891340721i</v>
      </c>
      <c r="AZ256" s="223" t="str">
        <f t="shared" ca="1" si="365"/>
        <v>-1.43096878487091+0.434079635236619i</v>
      </c>
      <c r="BA256" s="223" t="str">
        <f t="shared" ca="1" si="366"/>
        <v>0.83077662375537-1.24334508259924i</v>
      </c>
      <c r="BB256" s="223" t="str">
        <f t="shared" ca="1" si="367"/>
        <v>0.146570755727231+1.48815785673685i</v>
      </c>
      <c r="BC256" s="223" t="str">
        <f t="shared" ca="1" si="368"/>
        <v>-1.05737807642305-1.05737807642392i</v>
      </c>
      <c r="BD256" s="223" t="str">
        <f t="shared" ca="1" si="369"/>
        <v>1.48815785673688+0.146570755726976i</v>
      </c>
      <c r="BE256" s="223" t="str">
        <f t="shared" ca="1" si="370"/>
        <v>-1.24334508259912+0.830776623755546i</v>
      </c>
      <c r="BF256" s="223" t="str">
        <f t="shared" ca="1" si="371"/>
        <v>0.434079635236414-1.43096878487097i</v>
      </c>
      <c r="BG256" s="223" t="str">
        <f t="shared" ca="1" si="372"/>
        <v>0.572248891340957+1.38153103452696i</v>
      </c>
      <c r="BH256" s="223" t="str">
        <f t="shared" ca="1" si="373"/>
        <v>-1.31878838509895-0.704907077798322i</v>
      </c>
      <c r="BI256" s="223" t="str">
        <f t="shared" ca="1" si="374"/>
        <v>1.4666255235694-0.291729954952945i</v>
      </c>
      <c r="BJ256" s="223" t="str">
        <f t="shared" ca="1" si="375"/>
        <v>-0.948645336676887+1.15592768727255i</v>
      </c>
      <c r="BK256" s="223" t="str">
        <f t="shared" ca="1" si="376"/>
        <v>-1.61941448840963E-13-1.49535841623407i</v>
      </c>
      <c r="BL256" s="223" t="str">
        <f t="shared" ca="1" si="377"/>
        <v>0.948645336675954+1.15592768727332i</v>
      </c>
      <c r="BM256" s="223" t="str">
        <f t="shared" ca="1" si="378"/>
        <v>-1.46662552356946-0.291729954952668i</v>
      </c>
      <c r="BN256" s="223" t="str">
        <f t="shared" ca="1" si="379"/>
        <v>1.31878838509882-0.70490707779857i</v>
      </c>
      <c r="BO256" s="223" t="str">
        <f t="shared" ca="1" si="380"/>
        <v>-0.572248891340697+1.38153103452706i</v>
      </c>
      <c r="BP256" s="223" t="str">
        <f t="shared" ca="1" si="381"/>
        <v>-0.434079635236683-1.43096878487089i</v>
      </c>
      <c r="BQ256" s="223" t="str">
        <f t="shared" ca="1" si="382"/>
        <v>1.24334508259928+0.830776623755313i</v>
      </c>
      <c r="BR256" s="223" t="str">
        <f t="shared" ca="1" si="383"/>
        <v>-1.48815785673685+0.146570755727256i</v>
      </c>
      <c r="BS256" s="223" t="str">
        <f t="shared" ca="1" si="384"/>
        <v>1.05737807642391-1.05737807642307i</v>
      </c>
      <c r="BT256" s="223" t="str">
        <f t="shared" ca="1" si="385"/>
        <v>-0.146570755726908+1.48815785673688i</v>
      </c>
      <c r="BU256" s="223" t="str">
        <f t="shared" ca="1" si="386"/>
        <v>-0.830776623755603-1.24334508259908i</v>
      </c>
      <c r="BV256" s="223" t="str">
        <f t="shared" ca="1" si="387"/>
        <v>1.43096878487099+0.43407963523635i</v>
      </c>
      <c r="BW256" s="223" t="str">
        <f t="shared" ca="1" si="388"/>
        <v>-1.38153103452695+0.572248891340981i</v>
      </c>
      <c r="BX256" s="223" t="str">
        <f t="shared" ca="1" si="389"/>
        <v>0.704907077798299-1.31878838509897i</v>
      </c>
      <c r="BY256" s="223" t="str">
        <f t="shared" ca="1" si="390"/>
        <v>0.291729954953012+1.46662552356939i</v>
      </c>
      <c r="BZ256" s="223" t="str">
        <f t="shared" ca="1" si="391"/>
        <v>-1.15592768727259-0.948645336676835i</v>
      </c>
      <c r="CA256" s="223" t="str">
        <f t="shared" ca="1" si="392"/>
        <v>1.49535841623407-1.87588170187608E-13i</v>
      </c>
      <c r="CB256" s="223" t="str">
        <f t="shared" ca="1" si="393"/>
        <v>-1.1559276872733+0.948645336675975i</v>
      </c>
      <c r="CC256" s="223" t="str">
        <f t="shared" ca="1" si="394"/>
        <v>0.291729954952644-1.46662552356946i</v>
      </c>
      <c r="CD256" s="223" t="str">
        <f t="shared" ca="1" si="395"/>
        <v>0.704907077798592+1.31878838509881i</v>
      </c>
      <c r="CE256" s="223" t="str">
        <f t="shared" ca="1" si="396"/>
        <v>-1.38153103452707-0.572248891340673i</v>
      </c>
      <c r="CF256" s="223" t="str">
        <f t="shared" ca="1" si="397"/>
        <v>1.43096878487088-0.434079635236709i</v>
      </c>
      <c r="CG256" s="223" t="str">
        <f t="shared" ca="1" si="398"/>
        <v>-0.830776623755292+1.24334508259929i</v>
      </c>
      <c r="CH256" s="223" t="str">
        <f t="shared" ca="1" si="399"/>
        <v>-0.146570755727324-1.48815785673684i</v>
      </c>
      <c r="CI256" s="223" t="str">
        <f t="shared" ca="1" si="400"/>
        <v>1.05737807642312+1.05737807642386i</v>
      </c>
      <c r="CJ256" s="223" t="str">
        <f t="shared" ca="1" si="401"/>
        <v>-1.48815785673689-0.146570755726841i</v>
      </c>
      <c r="CK256" s="223" t="str">
        <f t="shared" ca="1" si="402"/>
        <v>1.24334508259987-0.830776623754423i</v>
      </c>
      <c r="CL256" s="223" t="str">
        <f t="shared" ca="1" si="403"/>
        <v>-0.434079635236325+1.430968784871i</v>
      </c>
      <c r="CM256" s="223" t="str">
        <f t="shared" ca="1" si="404"/>
        <v>-0.572248891341044-1.38153103452692i</v>
      </c>
      <c r="CN256" s="223" t="str">
        <f t="shared" ca="1" si="405"/>
        <v>1.318788385099+0.704907077798239i</v>
      </c>
      <c r="CO256" s="223" t="str">
        <f t="shared" ca="1" si="406"/>
        <v>-1.46662552356938+0.291729954953078i</v>
      </c>
      <c r="CP256" s="223" t="str">
        <f t="shared" ca="1" si="407"/>
        <v>0.948645336676781-1.15592768727264i</v>
      </c>
      <c r="CQ256" s="223" t="str">
        <f t="shared" ca="1" si="408"/>
        <v>2.13234891534253E-13+1.49535841623407i</v>
      </c>
      <c r="CR256" s="223" t="str">
        <f t="shared" ca="1" si="409"/>
        <v>-0.948645336675994-1.15592768727328i</v>
      </c>
      <c r="CS256" s="223" t="str">
        <f t="shared" ca="1" si="410"/>
        <v>1.46662552356948+0.291729954952577i</v>
      </c>
      <c r="CT256" s="223" t="str">
        <f t="shared" ca="1" si="411"/>
        <v>-1.31878838509876+0.704907077798689i</v>
      </c>
      <c r="CU256" s="223" t="str">
        <f t="shared" ca="1" si="412"/>
        <v>0.572248891340571-1.38153103452712i</v>
      </c>
      <c r="CV256" s="223" t="str">
        <f t="shared" ca="1" si="413"/>
        <v>0.434079635236733+1.43096878487087i</v>
      </c>
      <c r="CW256" s="223" t="str">
        <f t="shared" ca="1" si="414"/>
        <v>-1.2433450825993-0.83077662375527i</v>
      </c>
      <c r="CX256" s="223" t="str">
        <f t="shared" ca="1" si="415"/>
        <v>1.48815785673684-0.14657075572735i</v>
      </c>
      <c r="CY256" s="223" t="str">
        <f t="shared" ca="1" si="416"/>
        <v>-1.05737807642384+1.05737807642314i</v>
      </c>
      <c r="CZ256" s="223" t="str">
        <f t="shared" ca="1" si="417"/>
        <v>0.146570755726815-1.48815785673689i</v>
      </c>
      <c r="DA256" s="223" t="str">
        <f t="shared" ca="1" si="418"/>
        <v>0.830776623754444+1.24334508259986i</v>
      </c>
      <c r="DB256" s="223" t="str">
        <f t="shared" ca="1" si="419"/>
        <v>-1.430968784871-0.434079635236301i</v>
      </c>
      <c r="DC256" s="223" t="str">
        <f t="shared" ca="1" si="420"/>
        <v>1.38153103452691-0.572248891341068i</v>
      </c>
      <c r="DD256" s="223" t="str">
        <f t="shared" ca="1" si="421"/>
        <v>-0.704907077798217+1.31878838509901i</v>
      </c>
      <c r="DE256" s="223" t="str">
        <f t="shared" ca="1" si="422"/>
        <v>-0.291729954953103-1.46662552356937i</v>
      </c>
      <c r="DF256" s="223" t="str">
        <f t="shared" ca="1" si="423"/>
        <v>1.15592768727265+0.948645336676762i</v>
      </c>
      <c r="DG256" s="223" t="str">
        <f t="shared" ca="1" si="424"/>
        <v>-1.49535841623407+3.23882897681926E-13i</v>
      </c>
      <c r="DH256" s="223" t="str">
        <f t="shared" ca="1" si="425"/>
        <v>1.15592768727321-0.94864533667608i</v>
      </c>
      <c r="DI256" s="223" t="str">
        <f t="shared" ca="1" si="426"/>
        <v>-0.291729954952552+1.46662552356948i</v>
      </c>
      <c r="DJ256" s="223" t="str">
        <f t="shared" ca="1" si="427"/>
        <v>-0.704907077797363-1.31878838509947i</v>
      </c>
      <c r="DK256" s="223" t="str">
        <f t="shared" ca="1" si="428"/>
        <v>1.38153103452713+0.572248891340547i</v>
      </c>
      <c r="DL256" s="223" t="str">
        <f t="shared" ca="1" si="429"/>
        <v>-1.43096878487084+0.434079635236839i</v>
      </c>
      <c r="DM256" s="223" t="str">
        <f t="shared" ca="1" si="430"/>
        <v>0.830776623755178-1.24334508259937i</v>
      </c>
      <c r="DN256" s="223" t="str">
        <f t="shared" ca="1" si="431"/>
        <v>0.146570755727375+1.48815785673684i</v>
      </c>
      <c r="DO256" s="223" t="str">
        <f t="shared" ca="1" si="432"/>
        <v>-1.05737807642316-1.05737807642382i</v>
      </c>
      <c r="DP256" s="223" t="str">
        <f t="shared" ca="1" si="433"/>
        <v>1.4881578567369+0.14657075572679i</v>
      </c>
      <c r="DQ256" s="223" t="str">
        <f t="shared" ca="1" si="434"/>
        <v>-1.24334508259984+0.830776623754467i</v>
      </c>
      <c r="DR256" s="223" t="str">
        <f t="shared" ca="1" si="435"/>
        <v>0.434079635236194-1.43096878487103i</v>
      </c>
      <c r="DS256" s="223" t="str">
        <f t="shared" ca="1" si="436"/>
        <v>0.572248891341092+1.3815310345269i</v>
      </c>
      <c r="DT256" s="223" t="str">
        <f t="shared" ca="1" si="437"/>
        <v>-1.31878838509902-0.704907077798195i</v>
      </c>
      <c r="DU256" s="223" t="str">
        <f t="shared" ca="1" si="438"/>
        <v>1.46662552356937-0.291729954953129i</v>
      </c>
      <c r="DV256" s="223" t="str">
        <f t="shared" ca="1" si="439"/>
        <v>-0.948645336676742+1.15592768727267i</v>
      </c>
      <c r="DW256" s="223" t="str">
        <f t="shared" ca="1" si="440"/>
        <v>-3.49529619028571E-13-1.49535841623407i</v>
      </c>
      <c r="DX256" s="223" t="str">
        <f t="shared" ca="1" si="441"/>
        <v>0.948645336676099+1.1559276872732i</v>
      </c>
      <c r="DY256" s="223" t="str">
        <f t="shared" ca="1" si="442"/>
        <v>-1.4666255235695-0.291729954952443i</v>
      </c>
      <c r="DZ256" s="223" t="str">
        <f t="shared" ca="1" si="443"/>
        <v>1.31878838509941-0.70490707779746i</v>
      </c>
      <c r="EA256" s="223" t="str">
        <f t="shared" ca="1" si="444"/>
        <v>-0.572248891340523+1.38153103452714i</v>
      </c>
      <c r="EB256" s="223" t="str">
        <f t="shared" ca="1" si="445"/>
        <v>-0.434079635236863-1.43096878487083i</v>
      </c>
      <c r="EC256" s="223" t="str">
        <f t="shared" ca="1" si="446"/>
        <v>1.24334508259938+0.830776623755157i</v>
      </c>
      <c r="ED256" s="223" t="str">
        <f t="shared" ca="1" si="447"/>
        <v>-1.48815785673683+0.146570755727485i</v>
      </c>
      <c r="EE256" s="223" t="str">
        <f t="shared" ca="1" si="448"/>
        <v>1.05737807642374-1.05737807642323i</v>
      </c>
      <c r="EF256" s="223" t="str">
        <f t="shared" ca="1" si="449"/>
        <v>-0.146570755726764+1.4881578567369i</v>
      </c>
      <c r="EG256" s="223" t="str">
        <f t="shared" ca="1" si="450"/>
        <v>-0.830776623754487-1.24334508259983i</v>
      </c>
      <c r="EH256" s="223" t="str">
        <f t="shared" ca="1" si="451"/>
        <v>1.43096878487104+0.434079635236171i</v>
      </c>
      <c r="EI256" s="223" t="str">
        <f t="shared" ca="1" si="452"/>
        <v>-1.38153103452744+0.57224889133978i</v>
      </c>
      <c r="EJ256" s="223" t="str">
        <f t="shared" ca="1" si="453"/>
        <v>0.704907077798096-1.31878838509907i</v>
      </c>
      <c r="EK256" s="223" t="str">
        <f t="shared" ca="1" si="454"/>
        <v>0.291729954953154+1.46662552356936i</v>
      </c>
      <c r="EL256" s="223" t="str">
        <f t="shared" ca="1" si="455"/>
        <v>-1.15592768727269-0.948645336676723i</v>
      </c>
      <c r="EM256" s="223" t="str">
        <f t="shared" ca="1" si="456"/>
        <v>1.49535841623407-3.75176340375216E-13i</v>
      </c>
      <c r="EN256" s="223"/>
      <c r="EO256" s="223"/>
      <c r="EP256" s="223"/>
    </row>
    <row r="257" spans="1:146">
      <c r="A257" s="249">
        <f t="shared" si="323"/>
        <v>3.0664062500000023E-3</v>
      </c>
      <c r="B257" s="248">
        <v>157</v>
      </c>
      <c r="C257" s="247">
        <f t="shared" si="324"/>
        <v>31400</v>
      </c>
      <c r="N257" s="246">
        <f t="shared" ca="1" si="327"/>
        <v>8.4952577042117117</v>
      </c>
      <c r="O257" s="223">
        <f t="shared" ca="1" si="328"/>
        <v>1.4952577042117117</v>
      </c>
      <c r="P257" s="223" t="str">
        <f t="shared" ca="1" si="329"/>
        <v>-1.13222236143609+0.9766617256085i</v>
      </c>
      <c r="Q257" s="223" t="str">
        <f t="shared" ca="1" si="330"/>
        <v>0.219399872372021-1.47907379735009i</v>
      </c>
      <c r="R257" s="223" t="str">
        <f t="shared" ca="1" si="331"/>
        <v>0.79995931287112+1.26327380237035i</v>
      </c>
      <c r="S257" s="223" t="str">
        <f t="shared" ca="1" si="332"/>
        <v>-1.43087240947452-0.434050400079377i</v>
      </c>
      <c r="T257" s="223" t="str">
        <f t="shared" ca="1" si="333"/>
        <v>1.36697918048118-0.605940196830903i</v>
      </c>
      <c r="U257" s="223" t="str">
        <f t="shared" ca="1" si="334"/>
        <v>-0.639305047426568+1.35169695506774i</v>
      </c>
      <c r="V257" s="223" t="str">
        <f t="shared" ca="1" si="335"/>
        <v>-0.398804305425867-1.44109358751549i</v>
      </c>
      <c r="W257" s="223" t="str">
        <f t="shared" ca="1" si="336"/>
        <v>1.24326134361327+0.830720671153313i</v>
      </c>
      <c r="X257" s="223" t="str">
        <f t="shared" ca="1" si="337"/>
        <v>-1.48401267038117+0.183035505169418i</v>
      </c>
      <c r="Y257" s="223" t="str">
        <f t="shared" ca="1" si="338"/>
        <v>1.00415370106738-1.10791287863133i</v>
      </c>
      <c r="Z257" s="223" t="str">
        <f t="shared" ca="1" si="339"/>
        <v>-0.0366954610197669+1.49480736054684i</v>
      </c>
      <c r="AA257" s="223" t="str">
        <f t="shared" ca="1" si="340"/>
        <v>-0.948581445645894-1.15584983582679i</v>
      </c>
      <c r="AB257" s="223" t="str">
        <f t="shared" ca="1" si="341"/>
        <v>1.47324398556962+0.255632081295424i</v>
      </c>
      <c r="AC257" s="223" t="str">
        <f t="shared" ca="1" si="342"/>
        <v>-1.28252531222574+0.768716089011253i</v>
      </c>
      <c r="AD257" s="223" t="str">
        <f t="shared" ca="1" si="343"/>
        <v>0.469035039001928-1.41978932739788i</v>
      </c>
      <c r="AE257" s="223" t="str">
        <f t="shared" ca="1" si="344"/>
        <v>0.572210350518094+1.38143798875101i</v>
      </c>
      <c r="AF257" s="223" t="str">
        <f t="shared" ca="1" si="345"/>
        <v>-1.3356005179517-0.672284804566948i</v>
      </c>
      <c r="AG257" s="223" t="str">
        <f t="shared" ca="1" si="346"/>
        <v>1.45044670466527-0.363317985971167i</v>
      </c>
      <c r="AH257" s="223" t="str">
        <f t="shared" ca="1" si="347"/>
        <v>-0.860981634365734+1.22249999071141i</v>
      </c>
      <c r="AI257" s="223" t="str">
        <f t="shared" ca="1" si="348"/>
        <v>-0.146560884222558-1.48805762967043i</v>
      </c>
      <c r="AJ257" s="223" t="str">
        <f t="shared" ca="1" si="349"/>
        <v>1.08293603053599+1.03104081188449i</v>
      </c>
      <c r="AK257" s="223" t="str">
        <f t="shared" ca="1" si="350"/>
        <v>-1.49345660082244-0.0733688180657985i</v>
      </c>
      <c r="AL257" s="223" t="str">
        <f t="shared" ca="1" si="351"/>
        <v>1.17878106949647-0.919929775690102i</v>
      </c>
      <c r="AM257" s="223" t="str">
        <f t="shared" ca="1" si="352"/>
        <v>-0.291710307011819+1.46652674670036i</v>
      </c>
      <c r="AN257" s="223" t="str">
        <f t="shared" ca="1" si="353"/>
        <v>-0.737009819323641-1.30100427678967i</v>
      </c>
      <c r="AO257" s="223" t="str">
        <f t="shared" ca="1" si="354"/>
        <v>1.40785101731973+0.503737148755468i</v>
      </c>
      <c r="AP257" s="223" t="str">
        <f t="shared" ca="1" si="355"/>
        <v>-1.39506467043155+0.538135826086867i</v>
      </c>
      <c r="AQ257" s="223" t="str">
        <f t="shared" ca="1" si="356"/>
        <v>0.704859602479949-1.31869956502468i</v>
      </c>
      <c r="AR257" s="223" t="str">
        <f t="shared" ca="1" si="357"/>
        <v>0.704859602479949-1.31869956502468i</v>
      </c>
      <c r="AS257" s="223" t="str">
        <f t="shared" ca="1" si="358"/>
        <v>-1.20100224952737-0.89072397443578i</v>
      </c>
      <c r="AT257" s="223" t="str">
        <f t="shared" ca="1" si="359"/>
        <v>1.49120623868559-0.109997980479899i</v>
      </c>
      <c r="AU257" s="223" t="str">
        <f t="shared" ca="1" si="360"/>
        <v>-1.05730686226993+1.05730686226913i</v>
      </c>
      <c r="AV257" s="223" t="str">
        <f t="shared" ca="1" si="361"/>
        <v>0.10999798047955-1.49120623868562i</v>
      </c>
      <c r="AW257" s="223" t="str">
        <f t="shared" ca="1" si="362"/>
        <v>0.890723974436062+1.20100224952716i</v>
      </c>
      <c r="AX257" s="223" t="str">
        <f t="shared" ca="1" si="363"/>
        <v>-1.45892612695603-0.327612817346262i</v>
      </c>
      <c r="AY257" s="223" t="str">
        <f t="shared" ca="1" si="364"/>
        <v>1.31869956502523-0.704859602478926i</v>
      </c>
      <c r="AZ257" s="223" t="str">
        <f t="shared" ca="1" si="365"/>
        <v>-0.538135826086541+1.39506467043167i</v>
      </c>
      <c r="BA257" s="223" t="str">
        <f t="shared" ca="1" si="366"/>
        <v>-0.503737148755776-1.40785101731962i</v>
      </c>
      <c r="BB257" s="223" t="str">
        <f t="shared" ca="1" si="367"/>
        <v>1.30100427678932+0.737009819324262i</v>
      </c>
      <c r="BC257" s="223" t="str">
        <f t="shared" ca="1" si="368"/>
        <v>-1.46652674670044+0.291710307011432i</v>
      </c>
      <c r="BD257" s="223" t="str">
        <f t="shared" ca="1" si="369"/>
        <v>0.919929775690078-1.17878106949649i</v>
      </c>
      <c r="BE257" s="223" t="str">
        <f t="shared" ca="1" si="370"/>
        <v>0.073368818066275+1.49345660082241i</v>
      </c>
      <c r="BF257" s="223" t="str">
        <f t="shared" ca="1" si="371"/>
        <v>-1.03104081188399-1.08293603053647i</v>
      </c>
      <c r="BG257" s="223" t="str">
        <f t="shared" ca="1" si="372"/>
        <v>1.48805762967041+0.146560884222823i</v>
      </c>
      <c r="BH257" s="223" t="str">
        <f t="shared" ca="1" si="373"/>
        <v>-1.2224999907113+0.860981634365881i</v>
      </c>
      <c r="BI257" s="223" t="str">
        <f t="shared" ca="1" si="374"/>
        <v>0.363317985970539-1.45044670466542i</v>
      </c>
      <c r="BJ257" s="223" t="str">
        <f t="shared" ca="1" si="375"/>
        <v>0.672284804566444+1.33560051795196i</v>
      </c>
      <c r="BK257" s="223" t="str">
        <f t="shared" ca="1" si="376"/>
        <v>-1.38143798875097-0.572210350518193i</v>
      </c>
      <c r="BL257" s="223" t="str">
        <f t="shared" ca="1" si="377"/>
        <v>1.41978932739778-0.469035039002259i</v>
      </c>
      <c r="BM257" s="223" t="str">
        <f t="shared" ca="1" si="378"/>
        <v>-0.768716089010689+1.28252531222607i</v>
      </c>
      <c r="BN257" s="223" t="str">
        <f t="shared" ca="1" si="379"/>
        <v>-0.255632081295025-1.47324398556969i</v>
      </c>
      <c r="BO257" s="223" t="str">
        <f t="shared" ca="1" si="380"/>
        <v>1.15584983582682+0.948581445645854i</v>
      </c>
      <c r="BP257" s="223" t="str">
        <f t="shared" ca="1" si="381"/>
        <v>-1.49480736054684+0.0366954610201269i</v>
      </c>
      <c r="BQ257" s="223" t="str">
        <f t="shared" ca="1" si="382"/>
        <v>1.10791287863181-1.00415370106686i</v>
      </c>
      <c r="BR257" s="223" t="str">
        <f t="shared" ca="1" si="383"/>
        <v>-0.183035505169662+1.48401267038114i</v>
      </c>
      <c r="BS257" s="223" t="str">
        <f t="shared" ca="1" si="384"/>
        <v>-0.830720671153369-1.24326134361323i</v>
      </c>
      <c r="BT257" s="223" t="str">
        <f t="shared" ca="1" si="385"/>
        <v>1.44109358751562+0.398804305425402i</v>
      </c>
      <c r="BU257" s="223" t="str">
        <f t="shared" ca="1" si="386"/>
        <v>-1.35169695506797+0.639305047426076i</v>
      </c>
      <c r="BV257" s="223" t="str">
        <f t="shared" ca="1" si="387"/>
        <v>0.605940196831015-1.36697918048113i</v>
      </c>
      <c r="BW257" s="223" t="str">
        <f t="shared" ca="1" si="388"/>
        <v>0.434050400079557+1.43087240947446i</v>
      </c>
      <c r="BX257" s="223" t="str">
        <f t="shared" ca="1" si="389"/>
        <v>-1.2632738023707-0.799959312870574i</v>
      </c>
      <c r="BY257" s="223" t="str">
        <f t="shared" ca="1" si="390"/>
        <v>1.47907379735016-0.219399872371546i</v>
      </c>
      <c r="BZ257" s="223" t="str">
        <f t="shared" ca="1" si="391"/>
        <v>-0.976661725608551+1.13222236143604i</v>
      </c>
      <c r="CA257" s="223" t="str">
        <f t="shared" ca="1" si="392"/>
        <v>-3.49506726759167E-13-1.49525770421171i</v>
      </c>
      <c r="CB257" s="223" t="str">
        <f t="shared" ca="1" si="393"/>
        <v>0.976661725607921+1.13222236143658i</v>
      </c>
      <c r="CC257" s="223" t="str">
        <f t="shared" ca="1" si="394"/>
        <v>-1.47907379735004-0.219399872372367i</v>
      </c>
      <c r="CD257" s="223" t="str">
        <f t="shared" ca="1" si="395"/>
        <v>1.26327380237035-0.799959312871129i</v>
      </c>
      <c r="CE257" s="223" t="str">
        <f t="shared" ca="1" si="396"/>
        <v>-0.434050400078889+1.43087240947467i</v>
      </c>
      <c r="CF257" s="223" t="str">
        <f t="shared" ca="1" si="397"/>
        <v>-0.605940196830294-1.36697918048145i</v>
      </c>
      <c r="CG257" s="223" t="str">
        <f t="shared" ca="1" si="398"/>
        <v>1.35169695506763+0.639305047426789i</v>
      </c>
      <c r="CH257" s="223" t="str">
        <f t="shared" ca="1" si="399"/>
        <v>-1.44109358751544+0.398804305426035i</v>
      </c>
      <c r="CI257" s="223" t="str">
        <f t="shared" ca="1" si="400"/>
        <v>0.830720671152752-1.24326134361364i</v>
      </c>
      <c r="CJ257" s="223" t="str">
        <f t="shared" ca="1" si="401"/>
        <v>0.183035505168838+1.48401267038124i</v>
      </c>
      <c r="CK257" s="223" t="str">
        <f t="shared" ca="1" si="402"/>
        <v>-1.10791287863128-1.00415370106744i</v>
      </c>
      <c r="CL257" s="223" t="str">
        <f t="shared" ca="1" si="403"/>
        <v>1.49480736054685+0.036695461019428i</v>
      </c>
      <c r="CM257" s="223" t="str">
        <f t="shared" ca="1" si="404"/>
        <v>-1.15584983582641+0.948581445646362i</v>
      </c>
      <c r="CN257" s="223" t="str">
        <f t="shared" ca="1" si="405"/>
        <v>0.255632081295844-1.47324398556954i</v>
      </c>
      <c r="CO257" s="223" t="str">
        <f t="shared" ca="1" si="406"/>
        <v>0.768716089011326+1.28252531222569i</v>
      </c>
      <c r="CP257" s="223" t="str">
        <f t="shared" ca="1" si="407"/>
        <v>-1.419789327398-0.469035039001596i</v>
      </c>
      <c r="CQ257" s="223" t="str">
        <f t="shared" ca="1" si="408"/>
        <v>1.38143798875127-0.572210350517465i</v>
      </c>
      <c r="CR257" s="223" t="str">
        <f t="shared" ca="1" si="409"/>
        <v>-0.672284804567186+1.33560051795158i</v>
      </c>
      <c r="CS257" s="223" t="str">
        <f t="shared" ca="1" si="410"/>
        <v>-0.363317985971176-1.45044670466527i</v>
      </c>
      <c r="CT257" s="223" t="str">
        <f t="shared" ca="1" si="411"/>
        <v>1.22249999071171+0.86098163436531i</v>
      </c>
      <c r="CU257" s="223" t="str">
        <f t="shared" ca="1" si="412"/>
        <v>-1.48805762967048+0.146560884222039i</v>
      </c>
      <c r="CV257" s="223" t="str">
        <f t="shared" ca="1" si="413"/>
        <v>1.03104081188456-1.08293603053592i</v>
      </c>
      <c r="CW257" s="223" t="str">
        <f t="shared" ca="1" si="414"/>
        <v>-0.0733688180656192+1.49345660082245i</v>
      </c>
      <c r="CX257" s="223" t="str">
        <f t="shared" ca="1" si="415"/>
        <v>-0.919929775690628-1.17878106949606i</v>
      </c>
      <c r="CY257" s="223" t="str">
        <f t="shared" ca="1" si="416"/>
        <v>1.46652674670028+0.291710307012247i</v>
      </c>
      <c r="CZ257" s="223" t="str">
        <f t="shared" ca="1" si="417"/>
        <v>-1.30100427678971+0.737009819323575i</v>
      </c>
      <c r="DA257" s="223" t="str">
        <f t="shared" ca="1" si="418"/>
        <v>0.503737148755159-1.40785101731984i</v>
      </c>
      <c r="DB257" s="223" t="str">
        <f t="shared" ca="1" si="419"/>
        <v>0.538135826085805+1.39506467043196i</v>
      </c>
      <c r="DC257" s="223" t="str">
        <f t="shared" ca="1" si="420"/>
        <v>-1.31869956502484-0.704859602479659i</v>
      </c>
      <c r="DD257" s="223" t="str">
        <f t="shared" ca="1" si="421"/>
        <v>1.45892612695587-0.327612817346986i</v>
      </c>
      <c r="DE257" s="223" t="str">
        <f t="shared" ca="1" si="422"/>
        <v>-0.890723974435499+1.20100224952758i</v>
      </c>
      <c r="DF257" s="223" t="str">
        <f t="shared" ca="1" si="423"/>
        <v>-0.109997980478764-1.49120623868567i</v>
      </c>
      <c r="DG257" s="223" t="str">
        <f t="shared" ca="1" si="424"/>
        <v>1.05730686226936+1.0573068622697i</v>
      </c>
      <c r="DH257" s="223" t="str">
        <f t="shared" ca="1" si="425"/>
        <v>-1.49120623868564-0.109997980479244i</v>
      </c>
      <c r="DI257" s="223" t="str">
        <f t="shared" ca="1" si="426"/>
        <v>1.20100224952696-0.890723974436341i</v>
      </c>
      <c r="DJ257" s="223" t="str">
        <f t="shared" ca="1" si="427"/>
        <v>-0.327612817347373+1.45892612695578i</v>
      </c>
      <c r="DK257" s="223" t="str">
        <f t="shared" ca="1" si="428"/>
        <v>-0.704859602479234-1.31869956502507i</v>
      </c>
      <c r="DL257" s="223" t="str">
        <f t="shared" ca="1" si="429"/>
        <v>1.39506467043178+0.538135826086254i</v>
      </c>
      <c r="DM257" s="223" t="str">
        <f t="shared" ca="1" si="430"/>
        <v>-1.40785101731948+0.503737148756145i</v>
      </c>
      <c r="DN257" s="223" t="str">
        <f t="shared" ca="1" si="431"/>
        <v>0.737009819323994-1.30100427678947i</v>
      </c>
      <c r="DO257" s="223" t="str">
        <f t="shared" ca="1" si="432"/>
        <v>0.291710307011774+1.46652674670037i</v>
      </c>
      <c r="DP257" s="223" t="str">
        <f t="shared" ca="1" si="433"/>
        <v>-1.1787810694967-0.919929775689803i</v>
      </c>
      <c r="DQ257" s="223" t="str">
        <f t="shared" ca="1" si="434"/>
        <v>1.49345660082247-0.0733688180651385i</v>
      </c>
      <c r="DR257" s="223" t="str">
        <f t="shared" ca="1" si="435"/>
        <v>-1.08293603053625+1.03104081188421i</v>
      </c>
      <c r="DS257" s="223" t="str">
        <f t="shared" ca="1" si="436"/>
        <v>0.146560884222433-1.48805762967044i</v>
      </c>
      <c r="DT257" s="223" t="str">
        <f t="shared" ca="1" si="437"/>
        <v>0.860981634366166+1.2224999907111i</v>
      </c>
      <c r="DU257" s="223" t="str">
        <f t="shared" ca="1" si="438"/>
        <v>-1.45044670466515-0.363317985971643i</v>
      </c>
      <c r="DV257" s="223" t="str">
        <f t="shared" ca="1" si="439"/>
        <v>1.3356005179518-0.672284804566757i</v>
      </c>
      <c r="DW257" s="223" t="str">
        <f t="shared" ca="1" si="440"/>
        <v>-0.572210350517831+1.38143798875112i</v>
      </c>
      <c r="DX257" s="223" t="str">
        <f t="shared" ca="1" si="441"/>
        <v>-0.469035039002591-1.41978932739767i</v>
      </c>
      <c r="DY257" s="223" t="str">
        <f t="shared" ca="1" si="442"/>
        <v>1.28252531222549+0.768716089011666i</v>
      </c>
      <c r="DZ257" s="223" t="str">
        <f t="shared" ca="1" si="443"/>
        <v>-1.47324398556963+0.255632081295369i</v>
      </c>
      <c r="EA257" s="223" t="str">
        <f t="shared" ca="1" si="444"/>
        <v>0.948581445645618-1.15584983582702i</v>
      </c>
      <c r="EB257" s="223" t="str">
        <f t="shared" ca="1" si="445"/>
        <v>0.0366954610204764+1.49480736054683i</v>
      </c>
      <c r="EC257" s="223" t="str">
        <f t="shared" ca="1" si="446"/>
        <v>-1.00415370106708-1.1079128786316i</v>
      </c>
      <c r="ED257" s="223" t="str">
        <f t="shared" ca="1" si="447"/>
        <v>1.48401267038118+0.183035505169315i</v>
      </c>
      <c r="EE257" s="223" t="str">
        <f t="shared" ca="1" si="448"/>
        <v>-1.24326134361306+0.830720671153624i</v>
      </c>
      <c r="EF257" s="223" t="str">
        <f t="shared" ca="1" si="449"/>
        <v>0.398804305426498-1.44109358751532i</v>
      </c>
      <c r="EG257" s="223" t="str">
        <f t="shared" ca="1" si="450"/>
        <v>0.639305047426354+1.35169695506784i</v>
      </c>
      <c r="EH257" s="223" t="str">
        <f t="shared" ca="1" si="451"/>
        <v>-1.36697918048129-0.605940196830656i</v>
      </c>
      <c r="EI257" s="223" t="str">
        <f t="shared" ca="1" si="452"/>
        <v>1.43087240947436-0.434050400079892i</v>
      </c>
      <c r="EJ257" s="223" t="str">
        <f t="shared" ca="1" si="453"/>
        <v>-0.799959312871535+1.26327380237009i</v>
      </c>
      <c r="EK257" s="223" t="str">
        <f t="shared" ca="1" si="454"/>
        <v>-0.219399872371891-1.47907379735011i</v>
      </c>
      <c r="EL257" s="223" t="str">
        <f t="shared" ca="1" si="455"/>
        <v>1.1322223614363+0.976661725608253i</v>
      </c>
      <c r="EM257" s="223" t="str">
        <f t="shared" ca="1" si="456"/>
        <v>-1.49525770421171-8.30906626218083E-13i</v>
      </c>
      <c r="EN257" s="223"/>
      <c r="EO257" s="223"/>
      <c r="EP257" s="223"/>
    </row>
    <row r="258" spans="1:146">
      <c r="A258" s="249">
        <f t="shared" si="323"/>
        <v>3.0859375000000023E-3</v>
      </c>
      <c r="B258" s="248">
        <v>158</v>
      </c>
      <c r="C258" s="247">
        <f t="shared" si="324"/>
        <v>31600</v>
      </c>
      <c r="N258" s="246">
        <f t="shared" ca="1" si="327"/>
        <v>8.4951496079713387</v>
      </c>
      <c r="O258" s="223">
        <f t="shared" ca="1" si="328"/>
        <v>1.4951496079713384</v>
      </c>
      <c r="P258" s="223" t="str">
        <f t="shared" ca="1" si="329"/>
        <v>-1.10783278460039+1.00408110806916i</v>
      </c>
      <c r="Q258" s="223" t="str">
        <f t="shared" ca="1" si="330"/>
        <v>0.146550288938217-1.487950053943i</v>
      </c>
      <c r="R258" s="223" t="str">
        <f t="shared" ca="1" si="331"/>
        <v>0.890659581580657+1.20091542581291i</v>
      </c>
      <c r="S258" s="223" t="str">
        <f t="shared" ca="1" si="332"/>
        <v>-1.46642072749895-0.291689218481422i</v>
      </c>
      <c r="T258" s="223" t="str">
        <f t="shared" ca="1" si="333"/>
        <v>1.28243259498771-0.768660516437479i</v>
      </c>
      <c r="U258" s="223" t="str">
        <f t="shared" ca="1" si="334"/>
        <v>-0.434019021397103+1.43076896782197i</v>
      </c>
      <c r="V258" s="223" t="str">
        <f t="shared" ca="1" si="335"/>
        <v>-0.639258830328428-1.35159923722381i</v>
      </c>
      <c r="W258" s="223" t="str">
        <f t="shared" ca="1" si="336"/>
        <v>1.38133812084699+0.572168983877799i</v>
      </c>
      <c r="X258" s="223" t="str">
        <f t="shared" ca="1" si="337"/>
        <v>-1.40774923994614+0.503700732228883i</v>
      </c>
      <c r="Y258" s="223" t="str">
        <f t="shared" ca="1" si="338"/>
        <v>0.70480864626437-1.31860423265202i</v>
      </c>
      <c r="Z258" s="223" t="str">
        <f t="shared" ca="1" si="339"/>
        <v>0.363291720727151+1.45034184793377i</v>
      </c>
      <c r="AA258" s="223" t="str">
        <f t="shared" ca="1" si="340"/>
        <v>-1.24317146487422-0.830660616099816i</v>
      </c>
      <c r="AB258" s="223" t="str">
        <f t="shared" ca="1" si="341"/>
        <v>1.4789668710883-0.219384011359361i</v>
      </c>
      <c r="AC258" s="223" t="str">
        <f t="shared" ca="1" si="342"/>
        <v>-0.948512870116939+1.15576627630303i</v>
      </c>
      <c r="AD258" s="223" t="str">
        <f t="shared" ca="1" si="343"/>
        <v>-0.0733635140346795-1.49334863478872i</v>
      </c>
      <c r="AE258" s="223" t="str">
        <f t="shared" ca="1" si="344"/>
        <v>1.05723042668493+1.05723042668496i</v>
      </c>
      <c r="AF258" s="223" t="str">
        <f t="shared" ca="1" si="345"/>
        <v>-1.49334863478872-0.0733635140347318i</v>
      </c>
      <c r="AG258" s="223" t="str">
        <f t="shared" ca="1" si="346"/>
        <v>1.15576627630306-0.948512870116898i</v>
      </c>
      <c r="AH258" s="223" t="str">
        <f t="shared" ca="1" si="347"/>
        <v>-0.219384011359402+1.4789668710883i</v>
      </c>
      <c r="AI258" s="223" t="str">
        <f t="shared" ca="1" si="348"/>
        <v>-0.830660616099782-1.24317146487425i</v>
      </c>
      <c r="AJ258" s="223" t="str">
        <f t="shared" ca="1" si="349"/>
        <v>1.45034184793376+0.363291720727202i</v>
      </c>
      <c r="AK258" s="223" t="str">
        <f t="shared" ca="1" si="350"/>
        <v>-1.31860423265205+0.704808646264323i</v>
      </c>
      <c r="AL258" s="223" t="str">
        <f t="shared" ca="1" si="351"/>
        <v>0.503700732228943-1.40774923994612i</v>
      </c>
      <c r="AM258" s="223" t="str">
        <f t="shared" ca="1" si="352"/>
        <v>0.572168983877761+1.38133812084701i</v>
      </c>
      <c r="AN258" s="223" t="str">
        <f t="shared" ca="1" si="353"/>
        <v>-1.35159923722379-0.63925883032847i</v>
      </c>
      <c r="AO258" s="223" t="str">
        <f t="shared" ca="1" si="354"/>
        <v>1.43076896782216-0.434019021396484i</v>
      </c>
      <c r="AP258" s="223" t="str">
        <f t="shared" ca="1" si="355"/>
        <v>-0.768660516437911+1.28243259498745i</v>
      </c>
      <c r="AQ258" s="223" t="str">
        <f t="shared" ca="1" si="356"/>
        <v>-0.291689218481089-1.46642072749901i</v>
      </c>
      <c r="AR258" s="223" t="str">
        <f t="shared" ca="1" si="357"/>
        <v>-0.291689218481089-1.46642072749901i</v>
      </c>
      <c r="AS258" s="223" t="str">
        <f t="shared" ca="1" si="358"/>
        <v>-1.487950053943+0.146550288938165i</v>
      </c>
      <c r="AT258" s="223" t="str">
        <f t="shared" ca="1" si="359"/>
        <v>1.00408110806909-1.10783278460045i</v>
      </c>
      <c r="AU258" s="223" t="str">
        <f t="shared" ca="1" si="360"/>
        <v>2.55700472055953E-13+1.49514960797134i</v>
      </c>
      <c r="AV258" s="223" t="str">
        <f t="shared" ca="1" si="361"/>
        <v>-1.00408110806946-1.10783278460012i</v>
      </c>
      <c r="AW258" s="223" t="str">
        <f t="shared" ca="1" si="362"/>
        <v>1.48795005394305+0.146550288937677i</v>
      </c>
      <c r="AX258" s="223" t="str">
        <f t="shared" ca="1" si="363"/>
        <v>-1.20091542581251+0.890659581581209i</v>
      </c>
      <c r="AY258" s="223" t="str">
        <f t="shared" ca="1" si="364"/>
        <v>0.291689218482066-1.46642072749882i</v>
      </c>
      <c r="AZ258" s="223" t="str">
        <f t="shared" ca="1" si="365"/>
        <v>0.768660516437038+1.28243259498798i</v>
      </c>
      <c r="BA258" s="223" t="str">
        <f t="shared" ca="1" si="366"/>
        <v>-1.43076896782188-0.434019021397418i</v>
      </c>
      <c r="BB258" s="223" t="str">
        <f t="shared" ca="1" si="367"/>
        <v>1.35159923722389-0.63925883032826i</v>
      </c>
      <c r="BC258" s="223" t="str">
        <f t="shared" ca="1" si="368"/>
        <v>-0.572168983877838+1.38133812084697i</v>
      </c>
      <c r="BD258" s="223" t="str">
        <f t="shared" ca="1" si="369"/>
        <v>-0.503700732228985-1.4077492399461i</v>
      </c>
      <c r="BE258" s="223" t="str">
        <f t="shared" ca="1" si="370"/>
        <v>1.31860423265214+0.704808646264154i</v>
      </c>
      <c r="BF258" s="223" t="str">
        <f t="shared" ca="1" si="371"/>
        <v>-1.45034184793368+0.363291720727534i</v>
      </c>
      <c r="BG258" s="223" t="str">
        <f t="shared" ca="1" si="372"/>
        <v>0.830660616099374-1.24317146487452i</v>
      </c>
      <c r="BH258" s="223" t="str">
        <f t="shared" ca="1" si="373"/>
        <v>0.219384011360033+1.4789668710882i</v>
      </c>
      <c r="BI258" s="223" t="str">
        <f t="shared" ca="1" si="374"/>
        <v>-1.15576627630261-0.948512870117456i</v>
      </c>
      <c r="BJ258" s="223" t="str">
        <f t="shared" ca="1" si="375"/>
        <v>1.49334863478874-0.0733635140342027i</v>
      </c>
      <c r="BK258" s="223" t="str">
        <f t="shared" ca="1" si="376"/>
        <v>-1.0572304266852+1.05723042668469i</v>
      </c>
      <c r="BL258" s="223" t="str">
        <f t="shared" ca="1" si="377"/>
        <v>0.073363514034922-1.49334863478871i</v>
      </c>
      <c r="BM258" s="223" t="str">
        <f t="shared" ca="1" si="378"/>
        <v>0.948512870116865+1.15576627630309i</v>
      </c>
      <c r="BN258" s="223" t="str">
        <f t="shared" ca="1" si="379"/>
        <v>-1.47896687108831-0.219384011359317i</v>
      </c>
      <c r="BO258" s="223" t="str">
        <f t="shared" ca="1" si="380"/>
        <v>1.24317146487412-0.830660616099976i</v>
      </c>
      <c r="BP258" s="223" t="str">
        <f t="shared" ca="1" si="381"/>
        <v>-0.363291720726831+1.45034184793385i</v>
      </c>
      <c r="BQ258" s="223" t="str">
        <f t="shared" ca="1" si="382"/>
        <v>-0.70480864626483-1.31860423265178i</v>
      </c>
      <c r="BR258" s="223" t="str">
        <f t="shared" ca="1" si="383"/>
        <v>1.40774923994636+0.503700732228263i</v>
      </c>
      <c r="BS258" s="223" t="str">
        <f t="shared" ca="1" si="384"/>
        <v>-1.38133812084725+0.572168983877173i</v>
      </c>
      <c r="BT258" s="223" t="str">
        <f t="shared" ca="1" si="385"/>
        <v>0.639258830328911-1.35159923722358i</v>
      </c>
      <c r="BU258" s="223" t="str">
        <f t="shared" ca="1" si="386"/>
        <v>0.434019021396729+1.43076896782208i</v>
      </c>
      <c r="BV258" s="223" t="str">
        <f t="shared" ca="1" si="387"/>
        <v>-1.28243259498758-0.768660516437692i</v>
      </c>
      <c r="BW258" s="223" t="str">
        <f t="shared" ca="1" si="388"/>
        <v>1.46642072749897-0.291689218481319i</v>
      </c>
      <c r="BX258" s="223" t="str">
        <f t="shared" ca="1" si="389"/>
        <v>-0.890659581580626+1.20091542581294i</v>
      </c>
      <c r="BY258" s="223" t="str">
        <f t="shared" ca="1" si="390"/>
        <v>-0.146550288938398-1.48795005394298i</v>
      </c>
      <c r="BZ258" s="223" t="str">
        <f t="shared" ca="1" si="391"/>
        <v>1.10783278460064+1.00408110806889i</v>
      </c>
      <c r="CA258" s="223" t="str">
        <f t="shared" ca="1" si="392"/>
        <v>-1.49514960797134+5.11400944111904E-13i</v>
      </c>
      <c r="CB258" s="223" t="str">
        <f t="shared" ca="1" si="393"/>
        <v>1.10783278459995-1.00408110806965i</v>
      </c>
      <c r="CC258" s="223" t="str">
        <f t="shared" ca="1" si="394"/>
        <v>-0.146550288938903+1.48795005394293i</v>
      </c>
      <c r="CD258" s="223" t="str">
        <f t="shared" ca="1" si="395"/>
        <v>-0.890659581580185-1.20091542581327i</v>
      </c>
      <c r="CE258" s="223" t="str">
        <f t="shared" ca="1" si="396"/>
        <v>1.46642072749888+0.291689218481775i</v>
      </c>
      <c r="CF258" s="223" t="str">
        <f t="shared" ca="1" si="397"/>
        <v>-1.28243259498782+0.768660516437294i</v>
      </c>
      <c r="CG258" s="223" t="str">
        <f t="shared" ca="1" si="398"/>
        <v>0.434019021397173-1.43076896782195i</v>
      </c>
      <c r="CH258" s="223" t="str">
        <f t="shared" ca="1" si="399"/>
        <v>0.63925883032849+1.35159923722378i</v>
      </c>
      <c r="CI258" s="223" t="str">
        <f t="shared" ca="1" si="400"/>
        <v>-1.38133812084707-0.572168983877602i</v>
      </c>
      <c r="CJ258" s="223" t="str">
        <f t="shared" ca="1" si="401"/>
        <v>1.40774923994602-0.503700732229225i</v>
      </c>
      <c r="CK258" s="223" t="str">
        <f t="shared" ca="1" si="402"/>
        <v>-0.704808646263928+1.31860423265226i</v>
      </c>
      <c r="CL258" s="223" t="str">
        <f t="shared" ca="1" si="403"/>
        <v>-0.363291720727782-1.45034184793362i</v>
      </c>
      <c r="CM258" s="223" t="str">
        <f t="shared" ca="1" si="404"/>
        <v>1.24317146487386+0.830660616100362i</v>
      </c>
      <c r="CN258" s="223" t="str">
        <f t="shared" ca="1" si="405"/>
        <v>-1.47896687108838+0.219384011358858i</v>
      </c>
      <c r="CO258" s="223" t="str">
        <f t="shared" ca="1" si="406"/>
        <v>0.948512870117224-1.1557662763028i</v>
      </c>
      <c r="CP258" s="223" t="str">
        <f t="shared" ca="1" si="407"/>
        <v>0.0733635140344581+1.49334863478873i</v>
      </c>
      <c r="CQ258" s="223" t="str">
        <f t="shared" ca="1" si="408"/>
        <v>-1.05723042668487-1.05723042668502i</v>
      </c>
      <c r="CR258" s="223" t="str">
        <f t="shared" ca="1" si="409"/>
        <v>1.49334863478872+0.0733635140346666i</v>
      </c>
      <c r="CS258" s="223" t="str">
        <f t="shared" ca="1" si="410"/>
        <v>-1.15576627630293+0.948512870117063i</v>
      </c>
      <c r="CT258" s="223" t="str">
        <f t="shared" ca="1" si="411"/>
        <v>0.219384011359065-1.47896687108835i</v>
      </c>
      <c r="CU258" s="223" t="str">
        <f t="shared" ca="1" si="412"/>
        <v>0.830660616100189+1.24317146487397i</v>
      </c>
      <c r="CV258" s="223" t="str">
        <f t="shared" ca="1" si="413"/>
        <v>-1.45034184793392-0.363291720726583i</v>
      </c>
      <c r="CW258" s="223" t="str">
        <f t="shared" ca="1" si="414"/>
        <v>1.31860423265236-0.704808646263745i</v>
      </c>
      <c r="CX258" s="223" t="str">
        <f t="shared" ca="1" si="415"/>
        <v>-0.503700732229421+1.40774923994595i</v>
      </c>
      <c r="CY258" s="223" t="str">
        <f t="shared" ca="1" si="416"/>
        <v>-0.572168983877409-1.38133812084715i</v>
      </c>
      <c r="CZ258" s="223" t="str">
        <f t="shared" ca="1" si="417"/>
        <v>1.35159923722369+0.639258830328679i</v>
      </c>
      <c r="DA258" s="223" t="str">
        <f t="shared" ca="1" si="418"/>
        <v>-1.43076896782201+0.434019021396973i</v>
      </c>
      <c r="DB258" s="223" t="str">
        <f t="shared" ca="1" si="419"/>
        <v>0.768660516437473-1.28243259498772i</v>
      </c>
      <c r="DC258" s="223" t="str">
        <f t="shared" ca="1" si="420"/>
        <v>0.29168921848157+1.46642072749892i</v>
      </c>
      <c r="DD258" s="223" t="str">
        <f t="shared" ca="1" si="421"/>
        <v>-1.20091542581309-0.890659581580421i</v>
      </c>
      <c r="DE258" s="223" t="str">
        <f t="shared" ca="1" si="422"/>
        <v>1.48795005394296-0.146550288938652i</v>
      </c>
      <c r="DF258" s="223" t="str">
        <f t="shared" ca="1" si="423"/>
        <v>-1.00408110806873+1.10783278460078i</v>
      </c>
      <c r="DG258" s="223" t="str">
        <f t="shared" ca="1" si="424"/>
        <v>7.20213353778177E-13-1.49514960797134i</v>
      </c>
      <c r="DH258" s="223" t="str">
        <f t="shared" ca="1" si="425"/>
        <v>1.00408110806873+1.10783278460078i</v>
      </c>
      <c r="DI258" s="223" t="str">
        <f t="shared" ca="1" si="426"/>
        <v>-1.48795005394296-0.146550288938648i</v>
      </c>
      <c r="DJ258" s="223" t="str">
        <f t="shared" ca="1" si="427"/>
        <v>1.20091542581309-0.890659581580424i</v>
      </c>
      <c r="DK258" s="223" t="str">
        <f t="shared" ca="1" si="428"/>
        <v>-0.291689218481565+1.46642072749892i</v>
      </c>
      <c r="DL258" s="223" t="str">
        <f t="shared" ca="1" si="429"/>
        <v>-0.768660516437476-1.28243259498771i</v>
      </c>
      <c r="DM258" s="223" t="str">
        <f t="shared" ca="1" si="430"/>
        <v>1.43076896782201+0.43401902139697i</v>
      </c>
      <c r="DN258" s="223" t="str">
        <f t="shared" ca="1" si="431"/>
        <v>-1.35159923722369+0.639258830328683i</v>
      </c>
      <c r="DO258" s="223" t="str">
        <f t="shared" ca="1" si="432"/>
        <v>0.572168983877405-1.38133812084715i</v>
      </c>
      <c r="DP258" s="223" t="str">
        <f t="shared" ca="1" si="433"/>
        <v>0.503700732229426+1.40774923994595i</v>
      </c>
      <c r="DQ258" s="223" t="str">
        <f t="shared" ca="1" si="434"/>
        <v>-1.31860423265236-0.70480864626374i</v>
      </c>
      <c r="DR258" s="223" t="str">
        <f t="shared" ca="1" si="435"/>
        <v>1.45034184793392-0.363291720726586i</v>
      </c>
      <c r="DS258" s="223" t="str">
        <f t="shared" ca="1" si="436"/>
        <v>-0.830660616100186+1.24317146487398i</v>
      </c>
      <c r="DT258" s="223" t="str">
        <f t="shared" ca="1" si="437"/>
        <v>-0.219384011359069-1.47896687108835i</v>
      </c>
      <c r="DU258" s="223" t="str">
        <f t="shared" ca="1" si="438"/>
        <v>1.15576627630293+0.94851287011706i</v>
      </c>
      <c r="DV258" s="223" t="str">
        <f t="shared" ca="1" si="439"/>
        <v>-1.49334863478872+0.0733635140346711i</v>
      </c>
      <c r="DW258" s="223" t="str">
        <f t="shared" ca="1" si="440"/>
        <v>1.05723042668486-1.05723042668502i</v>
      </c>
      <c r="DX258" s="223" t="str">
        <f t="shared" ca="1" si="441"/>
        <v>-0.0733635140344537+1.49334863478873i</v>
      </c>
      <c r="DY258" s="223" t="str">
        <f t="shared" ca="1" si="442"/>
        <v>-0.948512870117229-1.15576627630279i</v>
      </c>
      <c r="DZ258" s="223" t="str">
        <f t="shared" ca="1" si="443"/>
        <v>1.47896687108838+0.219384011358854i</v>
      </c>
      <c r="EA258" s="223" t="str">
        <f t="shared" ca="1" si="444"/>
        <v>-1.24317146487386+0.830660616100367i</v>
      </c>
      <c r="EB258" s="223" t="str">
        <f t="shared" ca="1" si="445"/>
        <v>0.363291720727777-1.45034184793362i</v>
      </c>
      <c r="EC258" s="223" t="str">
        <f t="shared" ca="1" si="446"/>
        <v>0.704808646263933+1.31860423265226i</v>
      </c>
      <c r="ED258" s="223" t="str">
        <f t="shared" ca="1" si="447"/>
        <v>-1.40774923994602-0.503700732229221i</v>
      </c>
      <c r="EE258" s="223" t="str">
        <f t="shared" ca="1" si="448"/>
        <v>1.38133812084707-0.572168983877607i</v>
      </c>
      <c r="EF258" s="223" t="str">
        <f t="shared" ca="1" si="449"/>
        <v>-0.639258830328487+1.35159923722378i</v>
      </c>
      <c r="EG258" s="223" t="str">
        <f t="shared" ca="1" si="450"/>
        <v>-0.434019021397178-1.43076896782195i</v>
      </c>
      <c r="EH258" s="223" t="str">
        <f t="shared" ca="1" si="451"/>
        <v>1.28243259498782+0.768660516437289i</v>
      </c>
      <c r="EI258" s="223" t="str">
        <f t="shared" ca="1" si="452"/>
        <v>-1.46642072749888+0.291689218481779i</v>
      </c>
      <c r="EJ258" s="223" t="str">
        <f t="shared" ca="1" si="453"/>
        <v>0.890659581580182-1.20091542581327i</v>
      </c>
      <c r="EK258" s="223" t="str">
        <f t="shared" ca="1" si="454"/>
        <v>0.146550288938949+1.48795005394293i</v>
      </c>
      <c r="EL258" s="223" t="str">
        <f t="shared" ca="1" si="455"/>
        <v>-1.10783278459995-1.00408110806964i</v>
      </c>
      <c r="EM258" s="223" t="str">
        <f t="shared" ca="1" si="456"/>
        <v>1.49514960797134+5.07007589434968E-13i</v>
      </c>
      <c r="EN258" s="223"/>
      <c r="EO258" s="223"/>
      <c r="EP258" s="223"/>
    </row>
    <row r="259" spans="1:146">
      <c r="A259" s="249">
        <f t="shared" si="323"/>
        <v>3.1054687500000023E-3</v>
      </c>
      <c r="B259" s="248">
        <v>159</v>
      </c>
      <c r="C259" s="247">
        <f t="shared" si="324"/>
        <v>31800</v>
      </c>
      <c r="N259" s="246">
        <f t="shared" ca="1" si="327"/>
        <v>8.4950334957788112</v>
      </c>
      <c r="O259" s="223">
        <f t="shared" ca="1" si="328"/>
        <v>1.4950334957788116</v>
      </c>
      <c r="P259" s="223" t="str">
        <f t="shared" ca="1" si="329"/>
        <v>-1.08277364823254+1.03088621107948i</v>
      </c>
      <c r="Q259" s="223" t="str">
        <f t="shared" ca="1" si="330"/>
        <v>0.0733578166794602-1.49323266245841i</v>
      </c>
      <c r="R259" s="223" t="str">
        <f t="shared" ca="1" si="331"/>
        <v>0.976515278748953+1.13205258882725i</v>
      </c>
      <c r="S259" s="223" t="str">
        <f t="shared" ca="1" si="332"/>
        <v>-1.48783450086242-0.146538907953122i</v>
      </c>
      <c r="T259" s="223" t="str">
        <f t="shared" ca="1" si="333"/>
        <v>1.1786043155793-0.919791835579366i</v>
      </c>
      <c r="U259" s="223" t="str">
        <f t="shared" ca="1" si="334"/>
        <v>-0.219366974162325+1.47885201563492i</v>
      </c>
      <c r="V259" s="223" t="str">
        <f t="shared" ca="1" si="335"/>
        <v>-0.860852533313497-1.22231668130168i</v>
      </c>
      <c r="W259" s="223" t="str">
        <f t="shared" ca="1" si="336"/>
        <v>1.46630684636965+0.29166656611634i</v>
      </c>
      <c r="X259" s="223" t="str">
        <f t="shared" ca="1" si="337"/>
        <v>-1.2630843790765+0.799839361893094i</v>
      </c>
      <c r="Y259" s="223" t="str">
        <f t="shared" ca="1" si="338"/>
        <v>0.363263507765758-1.45022921547814i</v>
      </c>
      <c r="Z259" s="223" t="str">
        <f t="shared" ca="1" si="339"/>
        <v>0.73689930739237+1.30080919594891i</v>
      </c>
      <c r="AA259" s="223" t="str">
        <f t="shared" ca="1" si="340"/>
        <v>-1.43065785538149-0.433985315806703i</v>
      </c>
      <c r="AB259" s="223" t="str">
        <f t="shared" ca="1" si="341"/>
        <v>1.33540024953093-0.672183997915254i</v>
      </c>
      <c r="AC259" s="223" t="str">
        <f t="shared" ca="1" si="342"/>
        <v>-0.503661615209379+1.40763991520037i</v>
      </c>
      <c r="AD259" s="223" t="str">
        <f t="shared" ca="1" si="343"/>
        <v>-0.60584933831092-1.36677420694453i</v>
      </c>
      <c r="AE259" s="223" t="str">
        <f t="shared" ca="1" si="344"/>
        <v>1.38123084716882+0.572124549665475i</v>
      </c>
      <c r="AF259" s="223" t="str">
        <f t="shared" ca="1" si="345"/>
        <v>-1.39485548557837+0.538055134584322i</v>
      </c>
      <c r="AG259" s="223" t="str">
        <f t="shared" ca="1" si="346"/>
        <v>0.639209185969079-1.35149427304497i</v>
      </c>
      <c r="AH259" s="223" t="str">
        <f t="shared" ca="1" si="347"/>
        <v>0.468964708910467+1.41957643517253i</v>
      </c>
      <c r="AI259" s="223" t="str">
        <f t="shared" ca="1" si="348"/>
        <v>-1.31850183084037-0.704753911355726i</v>
      </c>
      <c r="AJ259" s="223" t="str">
        <f t="shared" ca="1" si="349"/>
        <v>1.44087750079411-0.398744506176509i</v>
      </c>
      <c r="AK259" s="223" t="str">
        <f t="shared" ca="1" si="350"/>
        <v>-0.768600822840634+1.28233300223823i</v>
      </c>
      <c r="AL259" s="223" t="str">
        <f t="shared" ca="1" si="351"/>
        <v>-0.327563693001136-1.45870736631035i</v>
      </c>
      <c r="AM259" s="223" t="str">
        <f t="shared" ca="1" si="352"/>
        <v>1.24307492111451+0.830596107621964i</v>
      </c>
      <c r="AN259" s="223" t="str">
        <f t="shared" ca="1" si="353"/>
        <v>-1.47302307801344+0.255593750198278i</v>
      </c>
      <c r="AO259" s="223" t="str">
        <f t="shared" ca="1" si="354"/>
        <v>0.890590413628148-1.20082216362551i</v>
      </c>
      <c r="AP259" s="223" t="str">
        <f t="shared" ca="1" si="355"/>
        <v>0.183008059663845+1.48379014810002i</v>
      </c>
      <c r="AQ259" s="223" t="str">
        <f t="shared" ca="1" si="356"/>
        <v>-1.15567652036446-0.948439209321769i</v>
      </c>
      <c r="AR259" s="223" t="str">
        <f t="shared" ca="1" si="357"/>
        <v>-1.15567652036446-0.948439209321769i</v>
      </c>
      <c r="AS259" s="223" t="str">
        <f t="shared" ca="1" si="358"/>
        <v>-1.00400313188666+1.10774675114053i</v>
      </c>
      <c r="AT259" s="223" t="str">
        <f t="shared" ca="1" si="359"/>
        <v>-0.0366899586689971-1.49458321964134i</v>
      </c>
      <c r="AU259" s="223" t="str">
        <f t="shared" ca="1" si="360"/>
        <v>1.05714832296592+1.05714832296653i</v>
      </c>
      <c r="AV259" s="223" t="str">
        <f t="shared" ca="1" si="361"/>
        <v>-1.49458321964132-0.036689958669832i</v>
      </c>
      <c r="AW259" s="223" t="str">
        <f t="shared" ca="1" si="362"/>
        <v>1.1077467511411-1.00400313188602i</v>
      </c>
      <c r="AX259" s="223" t="str">
        <f t="shared" ca="1" si="363"/>
        <v>-0.109981486684585+1.49098263775514i</v>
      </c>
      <c r="AY259" s="223" t="str">
        <f t="shared" ca="1" si="364"/>
        <v>-0.948439209322291-1.15567652036404i</v>
      </c>
      <c r="AZ259" s="223" t="str">
        <f t="shared" ca="1" si="365"/>
        <v>1.4837901481001+0.183008059663198i</v>
      </c>
      <c r="BA259" s="223" t="str">
        <f t="shared" ca="1" si="366"/>
        <v>-1.20082216362511+0.890590413628689i</v>
      </c>
      <c r="BB259" s="223" t="str">
        <f t="shared" ca="1" si="367"/>
        <v>0.255593750197949-1.4730230780135i</v>
      </c>
      <c r="BC259" s="223" t="str">
        <f t="shared" ca="1" si="368"/>
        <v>0.830596107622136+1.2430749211144i</v>
      </c>
      <c r="BD259" s="223" t="str">
        <f t="shared" ca="1" si="369"/>
        <v>-1.45870736631036-0.327563693001101i</v>
      </c>
      <c r="BE259" s="223" t="str">
        <f t="shared" ca="1" si="370"/>
        <v>1.2823330022382-0.768600822840682i</v>
      </c>
      <c r="BF259" s="223" t="str">
        <f t="shared" ca="1" si="371"/>
        <v>-0.398744506176618+1.44087750079408i</v>
      </c>
      <c r="BG259" s="223" t="str">
        <f t="shared" ca="1" si="372"/>
        <v>-0.704753911355514-1.31850183084049i</v>
      </c>
      <c r="BH259" s="223" t="str">
        <f t="shared" ca="1" si="373"/>
        <v>1.41957643517241+0.468964708910815i</v>
      </c>
      <c r="BI259" s="223" t="str">
        <f t="shared" ca="1" si="374"/>
        <v>-1.35149427304514+0.639209185968728i</v>
      </c>
      <c r="BJ259" s="223" t="str">
        <f t="shared" ca="1" si="375"/>
        <v>0.538055134584825-1.39485548557817i</v>
      </c>
      <c r="BK259" s="223" t="str">
        <f t="shared" ca="1" si="376"/>
        <v>0.572124549664821+1.38123084716909i</v>
      </c>
      <c r="BL259" s="223" t="str">
        <f t="shared" ca="1" si="377"/>
        <v>-1.36677420694425-0.605849338311546i</v>
      </c>
      <c r="BM259" s="223" t="str">
        <f t="shared" ca="1" si="378"/>
        <v>1.40763991520014-0.503661615210013i</v>
      </c>
      <c r="BN259" s="223" t="str">
        <f t="shared" ca="1" si="379"/>
        <v>-0.672183997914804+1.33540024953116i</v>
      </c>
      <c r="BO259" s="223" t="str">
        <f t="shared" ca="1" si="380"/>
        <v>-0.433985315807194-1.43065785538134i</v>
      </c>
      <c r="BP259" s="223" t="str">
        <f t="shared" ca="1" si="381"/>
        <v>1.30080919594908+0.736899307392071i</v>
      </c>
      <c r="BQ259" s="223" t="str">
        <f t="shared" ca="1" si="382"/>
        <v>-1.45022921547808+0.363263507765967i</v>
      </c>
      <c r="BR259" s="223" t="str">
        <f t="shared" ca="1" si="383"/>
        <v>0.799839361893064-1.26308437907652i</v>
      </c>
      <c r="BS259" s="223" t="str">
        <f t="shared" ca="1" si="384"/>
        <v>0.291666566116401+1.46630684636964i</v>
      </c>
      <c r="BT259" s="223" t="str">
        <f t="shared" ca="1" si="385"/>
        <v>-1.22231668130161-0.86085253331359i</v>
      </c>
      <c r="BU259" s="223" t="str">
        <f t="shared" ca="1" si="386"/>
        <v>1.47885201563496-0.219366974162083i</v>
      </c>
      <c r="BV259" s="223" t="str">
        <f t="shared" ca="1" si="387"/>
        <v>-0.919791835579542+1.17860431557916i</v>
      </c>
      <c r="BW259" s="223" t="str">
        <f t="shared" ca="1" si="388"/>
        <v>-0.146538907952727-1.48783450086246i</v>
      </c>
      <c r="BX259" s="223" t="str">
        <f t="shared" ca="1" si="389"/>
        <v>1.1320525888269+0.976515278749354i</v>
      </c>
      <c r="BY259" s="223" t="str">
        <f t="shared" ca="1" si="390"/>
        <v>-1.49323266245844+0.0733578166788184i</v>
      </c>
      <c r="BZ259" s="223" t="str">
        <f t="shared" ca="1" si="391"/>
        <v>1.03088621108001-1.08277364823204i</v>
      </c>
      <c r="CA259" s="223" t="str">
        <f t="shared" ca="1" si="392"/>
        <v>6.7326813869777E-13+1.49503349577881i</v>
      </c>
      <c r="CB259" s="223" t="str">
        <f t="shared" ca="1" si="393"/>
        <v>-1.03088621107988-1.08277364823216i</v>
      </c>
      <c r="CC259" s="223" t="str">
        <f t="shared" ca="1" si="394"/>
        <v>1.49323266245843+0.0733578166790436i</v>
      </c>
      <c r="CD259" s="223" t="str">
        <f t="shared" ca="1" si="395"/>
        <v>-1.13205258882702+0.976515278749215i</v>
      </c>
      <c r="CE259" s="223" t="str">
        <f t="shared" ca="1" si="396"/>
        <v>0.146538907952909-1.48783450086244i</v>
      </c>
      <c r="CF259" s="223" t="str">
        <f t="shared" ca="1" si="397"/>
        <v>0.919791835579431+1.17860431557925i</v>
      </c>
      <c r="CG259" s="223" t="str">
        <f t="shared" ca="1" si="398"/>
        <v>-1.47885201563493-0.219366974162306i</v>
      </c>
      <c r="CH259" s="223" t="str">
        <f t="shared" ca="1" si="399"/>
        <v>1.22231668130174-0.860852533313406i</v>
      </c>
      <c r="CI259" s="223" t="str">
        <f t="shared" ca="1" si="400"/>
        <v>-0.291666566116582+1.46630684636961i</v>
      </c>
      <c r="CJ259" s="223" t="str">
        <f t="shared" ca="1" si="401"/>
        <v>-0.799839361892908-1.26308437907662i</v>
      </c>
      <c r="CK259" s="223" t="str">
        <f t="shared" ca="1" si="402"/>
        <v>1.45022921547805+0.363263507766105i</v>
      </c>
      <c r="CL259" s="223" t="str">
        <f t="shared" ca="1" si="403"/>
        <v>-1.30080919594919+0.736899307391875i</v>
      </c>
      <c r="CM259" s="223" t="str">
        <f t="shared" ca="1" si="404"/>
        <v>0.433985315807371-1.43065785538129i</v>
      </c>
      <c r="CN259" s="223" t="str">
        <f t="shared" ca="1" si="405"/>
        <v>0.672183997914641+1.33540024953124i</v>
      </c>
      <c r="CO259" s="223" t="str">
        <f t="shared" ca="1" si="406"/>
        <v>-1.40763991520058-0.503661615208784i</v>
      </c>
      <c r="CP259" s="223" t="str">
        <f t="shared" ca="1" si="407"/>
        <v>1.36677420694432-0.605849338311379i</v>
      </c>
      <c r="CQ259" s="223" t="str">
        <f t="shared" ca="1" si="408"/>
        <v>-0.57212454966499+1.38123084716902i</v>
      </c>
      <c r="CR259" s="223" t="str">
        <f t="shared" ca="1" si="409"/>
        <v>-0.538055134584693-1.39485548557822i</v>
      </c>
      <c r="CS259" s="223" t="str">
        <f t="shared" ca="1" si="410"/>
        <v>1.35149427304504+0.639209185968932i</v>
      </c>
      <c r="CT259" s="223" t="str">
        <f t="shared" ca="1" si="411"/>
        <v>-1.41957643517247+0.468964708910642i</v>
      </c>
      <c r="CU259" s="223" t="str">
        <f t="shared" ca="1" si="412"/>
        <v>0.704753911355675-1.3185018308404i</v>
      </c>
      <c r="CV259" s="223" t="str">
        <f t="shared" ca="1" si="413"/>
        <v>0.398744506176442+1.44087750079412i</v>
      </c>
      <c r="CW259" s="223" t="str">
        <f t="shared" ca="1" si="414"/>
        <v>-1.28233300223809-0.768600822840876i</v>
      </c>
      <c r="CX259" s="223" t="str">
        <f t="shared" ca="1" si="415"/>
        <v>1.4587073663104-0.327563693000881i</v>
      </c>
      <c r="CY259" s="223" t="str">
        <f t="shared" ca="1" si="416"/>
        <v>-0.830596107622288+1.2430749211143i</v>
      </c>
      <c r="CZ259" s="223" t="str">
        <f t="shared" ca="1" si="417"/>
        <v>-0.255593750197768-1.47302307801353i</v>
      </c>
      <c r="DA259" s="223" t="str">
        <f t="shared" ca="1" si="418"/>
        <v>1.20082216362503+0.890590413628801i</v>
      </c>
      <c r="DB259" s="223" t="str">
        <f t="shared" ca="1" si="419"/>
        <v>-1.48379014810013+0.183008059662974i</v>
      </c>
      <c r="DC259" s="223" t="str">
        <f t="shared" ca="1" si="420"/>
        <v>0.948439209321249-1.15567652036489i</v>
      </c>
      <c r="DD259" s="223" t="str">
        <f t="shared" ca="1" si="421"/>
        <v>0.109981486684445+1.49098263775515i</v>
      </c>
      <c r="DE259" s="223" t="str">
        <f t="shared" ca="1" si="422"/>
        <v>-1.10774675114095-1.00400313188619i</v>
      </c>
      <c r="DF259" s="223" t="str">
        <f t="shared" ca="1" si="423"/>
        <v>1.49458321964133-0.0366899586696489i</v>
      </c>
      <c r="DG259" s="223" t="str">
        <f t="shared" ca="1" si="424"/>
        <v>-1.05714832296605+1.0571483229664i</v>
      </c>
      <c r="DH259" s="223" t="str">
        <f t="shared" ca="1" si="425"/>
        <v>0.036689958669159-1.49458321964134i</v>
      </c>
      <c r="DI259" s="223" t="str">
        <f t="shared" ca="1" si="426"/>
        <v>1.00400313188649+1.10774675114068i</v>
      </c>
      <c r="DJ259" s="223" t="str">
        <f t="shared" ca="1" si="427"/>
        <v>-1.49098263775518-0.109981486683956i</v>
      </c>
      <c r="DK259" s="223" t="str">
        <f t="shared" ca="1" si="428"/>
        <v>1.15567652036458-0.948439209321629i</v>
      </c>
      <c r="DL259" s="223" t="str">
        <f t="shared" ca="1" si="429"/>
        <v>-0.183008059664005+1.4837901481i</v>
      </c>
      <c r="DM259" s="223" t="str">
        <f t="shared" ca="1" si="430"/>
        <v>-0.890590413628036-1.2008221636256i</v>
      </c>
      <c r="DN259" s="223" t="str">
        <f t="shared" ca="1" si="431"/>
        <v>1.47302307801335+0.255593750198793i</v>
      </c>
      <c r="DO259" s="223" t="str">
        <f t="shared" ca="1" si="432"/>
        <v>-1.24307492111488+0.830596107621424i</v>
      </c>
      <c r="DP259" s="223" t="str">
        <f t="shared" ca="1" si="433"/>
        <v>0.327563693000485-1.45870736631049i</v>
      </c>
      <c r="DQ259" s="223" t="str">
        <f t="shared" ca="1" si="434"/>
        <v>0.768600822841223+1.28233300223788i</v>
      </c>
      <c r="DR259" s="223" t="str">
        <f t="shared" ca="1" si="435"/>
        <v>-1.44087750079425-0.398744506175969i</v>
      </c>
      <c r="DS259" s="223" t="str">
        <f t="shared" ca="1" si="436"/>
        <v>1.31850183084017-0.704753911356107i</v>
      </c>
      <c r="DT259" s="223" t="str">
        <f t="shared" ca="1" si="437"/>
        <v>-0.468964708910177+1.41957643517262i</v>
      </c>
      <c r="DU259" s="223" t="str">
        <f t="shared" ca="1" si="438"/>
        <v>-0.639209185969298-1.35149427304487i</v>
      </c>
      <c r="DV259" s="223" t="str">
        <f t="shared" ca="1" si="439"/>
        <v>1.3948554855784+0.538055134584236i</v>
      </c>
      <c r="DW259" s="223" t="str">
        <f t="shared" ca="1" si="440"/>
        <v>-1.38123084716883+0.572124549665443i</v>
      </c>
      <c r="DX259" s="223" t="str">
        <f t="shared" ca="1" si="441"/>
        <v>0.605849338310932-1.36677420694452i</v>
      </c>
      <c r="DY259" s="223" t="str">
        <f t="shared" ca="1" si="442"/>
        <v>0.503661615209167+1.40763991520044i</v>
      </c>
      <c r="DZ259" s="223" t="str">
        <f t="shared" ca="1" si="443"/>
        <v>-1.33540024953077-0.672183997915569i</v>
      </c>
      <c r="EA259" s="223" t="str">
        <f t="shared" ca="1" si="444"/>
        <v>1.43065785538159-0.433985315806375i</v>
      </c>
      <c r="EB259" s="223" t="str">
        <f t="shared" ca="1" si="445"/>
        <v>-0.73689930739278+1.30080919594868i</v>
      </c>
      <c r="EC259" s="223" t="str">
        <f t="shared" ca="1" si="446"/>
        <v>-0.363263507765178-1.45022921547828i</v>
      </c>
      <c r="ED259" s="223" t="str">
        <f t="shared" ca="1" si="447"/>
        <v>1.26308437907606+0.799839361893787i</v>
      </c>
      <c r="EE259" s="223" t="str">
        <f t="shared" ca="1" si="448"/>
        <v>-1.46630684636951+0.291666566117062i</v>
      </c>
      <c r="EF259" s="223" t="str">
        <f t="shared" ca="1" si="449"/>
        <v>0.860852533313006-1.22231668130202i</v>
      </c>
      <c r="EG259" s="223" t="str">
        <f t="shared" ca="1" si="450"/>
        <v>0.219366974162707+1.47885201563487i</v>
      </c>
      <c r="EH259" s="223" t="str">
        <f t="shared" ca="1" si="451"/>
        <v>-1.17860431557955-0.919791835579044i</v>
      </c>
      <c r="EI259" s="223" t="str">
        <f t="shared" ca="1" si="452"/>
        <v>1.48783450086239-0.146538907953397i</v>
      </c>
      <c r="EJ259" s="223" t="str">
        <f t="shared" ca="1" si="453"/>
        <v>-0.976515278748844+1.13205258882734i</v>
      </c>
      <c r="EK259" s="223" t="str">
        <f t="shared" ca="1" si="454"/>
        <v>-0.0733578166794484-1.49323266245841i</v>
      </c>
      <c r="EL259" s="223" t="str">
        <f t="shared" ca="1" si="455"/>
        <v>1.08277364823247+1.03088621107955i</v>
      </c>
      <c r="EM259" s="223" t="str">
        <f t="shared" ca="1" si="456"/>
        <v>-1.49503349577881-1.83154396411333E-13i</v>
      </c>
      <c r="EN259" s="223"/>
      <c r="EO259" s="223"/>
      <c r="EP259" s="223"/>
    </row>
    <row r="260" spans="1:146">
      <c r="A260" s="249">
        <f t="shared" si="323"/>
        <v>3.1250000000000023E-3</v>
      </c>
      <c r="B260" s="248">
        <v>160</v>
      </c>
      <c r="C260" s="247">
        <f t="shared" si="324"/>
        <v>32000</v>
      </c>
      <c r="N260" s="246">
        <f t="shared" ca="1" si="327"/>
        <v>8.4949086548971611</v>
      </c>
      <c r="O260" s="223">
        <f t="shared" ca="1" si="328"/>
        <v>1.4949086548971613</v>
      </c>
      <c r="P260" s="223" t="str">
        <f t="shared" ca="1" si="329"/>
        <v>-1.05706004713225+1.05706004713224i</v>
      </c>
      <c r="Q260" s="223" t="str">
        <f t="shared" ca="1" si="330"/>
        <v>4.441108077302E-15-1.49490865489716i</v>
      </c>
      <c r="R260" s="223" t="str">
        <f t="shared" ca="1" si="331"/>
        <v>1.05706004713222+1.05706004713227i</v>
      </c>
      <c r="S260" s="223" t="str">
        <f t="shared" ca="1" si="332"/>
        <v>-1.49490865489716+4.95385905403104E-14i</v>
      </c>
      <c r="T260" s="223" t="str">
        <f t="shared" ca="1" si="333"/>
        <v>1.05706004713225-1.05706004713224i</v>
      </c>
      <c r="U260" s="223" t="str">
        <f t="shared" ca="1" si="334"/>
        <v>-7.3071876533523E-14+1.49490865489716i</v>
      </c>
      <c r="V260" s="223" t="str">
        <f t="shared" ca="1" si="335"/>
        <v>-1.05706004713225-1.05706004713223i</v>
      </c>
      <c r="W260" s="223" t="str">
        <f t="shared" ca="1" si="336"/>
        <v>1.49490865489716+4.96303268700704E-14i</v>
      </c>
      <c r="X260" s="223" t="str">
        <f t="shared" ca="1" si="337"/>
        <v>-1.05706004713221+1.05706004713227i</v>
      </c>
      <c r="Y260" s="223" t="str">
        <f t="shared" ca="1" si="338"/>
        <v>2.08777947798073E-14-1.49490865489716i</v>
      </c>
      <c r="Z260" s="223" t="str">
        <f t="shared" ca="1" si="339"/>
        <v>1.05706004713229+1.0570600471322i</v>
      </c>
      <c r="AA260" s="223" t="str">
        <f t="shared" ca="1" si="340"/>
        <v>-1.49490865489716+2.56375488364523E-15i</v>
      </c>
      <c r="AB260" s="223" t="str">
        <f t="shared" ca="1" si="341"/>
        <v>1.05706004713229-1.0570600471322i</v>
      </c>
      <c r="AC260" s="223" t="str">
        <f t="shared" ca="1" si="342"/>
        <v>2.60053045470979E-14+1.49490865489716i</v>
      </c>
      <c r="AD260" s="223" t="str">
        <f t="shared" ca="1" si="343"/>
        <v>-1.05706004713222-1.05706004713227i</v>
      </c>
      <c r="AE260" s="223" t="str">
        <f t="shared" ca="1" si="344"/>
        <v>1.49490865489716-4.94468542105505E-14i</v>
      </c>
      <c r="AF260" s="223" t="str">
        <f t="shared" ca="1" si="345"/>
        <v>-1.05706004713225+1.05706004713224i</v>
      </c>
      <c r="AG260" s="223" t="str">
        <f t="shared" ca="1" si="346"/>
        <v>6.51971392230675E-14-1.49490865489716i</v>
      </c>
      <c r="AH260" s="223" t="str">
        <f t="shared" ca="1" si="347"/>
        <v>1.05706004713226+1.05706004713223i</v>
      </c>
      <c r="AI260" s="223" t="str">
        <f t="shared" ca="1" si="348"/>
        <v>-1.49490865489716-4.17555895596148E-14i</v>
      </c>
      <c r="AJ260" s="223" t="str">
        <f t="shared" ca="1" si="349"/>
        <v>1.05706004713221-1.05706004713227i</v>
      </c>
      <c r="AK260" s="223" t="str">
        <f t="shared" ca="1" si="350"/>
        <v>-1.83140398961622E-14+1.49490865489716i</v>
      </c>
      <c r="AL260" s="223" t="str">
        <f t="shared" ca="1" si="351"/>
        <v>-1.05706004713219-1.0570600471323i</v>
      </c>
      <c r="AM260" s="223" t="str">
        <f t="shared" ca="1" si="352"/>
        <v>1.49490865489716-5.12750976729046E-15i</v>
      </c>
      <c r="AN260" s="223" t="str">
        <f t="shared" ca="1" si="353"/>
        <v>-1.05706004713228+1.0570600471322i</v>
      </c>
      <c r="AO260" s="223" t="str">
        <f t="shared" ca="1" si="354"/>
        <v>4.17553464421331E-13-1.49490865489716i</v>
      </c>
      <c r="AP260" s="223" t="str">
        <f t="shared" ca="1" si="355"/>
        <v>1.05706004713274+1.05706004713174i</v>
      </c>
      <c r="AQ260" s="223" t="str">
        <f t="shared" ca="1" si="356"/>
        <v>-1.49490865489716+3.49425624995578E-13i</v>
      </c>
      <c r="AR260" s="223" t="str">
        <f t="shared" ca="1" si="357"/>
        <v>-1.49490865489716+3.49425624995578E-13i</v>
      </c>
      <c r="AS260" s="223" t="str">
        <f t="shared" ca="1" si="358"/>
        <v>-3.70670365094426E-13+1.49490865489716i</v>
      </c>
      <c r="AT260" s="223" t="str">
        <f t="shared" ca="1" si="359"/>
        <v>-1.05706004713173-1.05706004713276i</v>
      </c>
      <c r="AU260" s="223" t="str">
        <f t="shared" ca="1" si="360"/>
        <v>1.49490865489716-3.96308724322484E-13i</v>
      </c>
      <c r="AV260" s="223" t="str">
        <f t="shared" ca="1" si="361"/>
        <v>-1.0570600471322+1.05706004713228i</v>
      </c>
      <c r="AW260" s="223" t="str">
        <f t="shared" ca="1" si="362"/>
        <v>3.02543336060278E-13-1.49490865489716i</v>
      </c>
      <c r="AX260" s="223" t="str">
        <f t="shared" ca="1" si="363"/>
        <v>1.05706004713177+1.05706004713271i</v>
      </c>
      <c r="AY260" s="223" t="str">
        <f t="shared" ca="1" si="364"/>
        <v>-1.49490865489716+4.64435753356631E-13i</v>
      </c>
      <c r="AZ260" s="223" t="str">
        <f t="shared" ca="1" si="365"/>
        <v>1.05706004713217-1.05706004713232i</v>
      </c>
      <c r="BA260" s="223" t="str">
        <f t="shared" ca="1" si="366"/>
        <v>-2.55660236733373E-13+1.49490865489716i</v>
      </c>
      <c r="BB260" s="223" t="str">
        <f t="shared" ca="1" si="367"/>
        <v>-1.05706004713181-1.05706004713268i</v>
      </c>
      <c r="BC260" s="223" t="str">
        <f t="shared" ca="1" si="368"/>
        <v>1.49490865489716-5.11318852683535E-13i</v>
      </c>
      <c r="BD260" s="223" t="str">
        <f t="shared" ca="1" si="369"/>
        <v>-1.05706004713214+1.05706004713235i</v>
      </c>
      <c r="BE260" s="223" t="str">
        <f t="shared" ca="1" si="370"/>
        <v>2.08777137406468E-13-1.49490865489716i</v>
      </c>
      <c r="BF260" s="223" t="str">
        <f t="shared" ca="1" si="371"/>
        <v>1.05706004713184+1.05706004713265i</v>
      </c>
      <c r="BG260" s="223" t="str">
        <f t="shared" ca="1" si="372"/>
        <v>-1.49490865489716+5.5820195201044E-13i</v>
      </c>
      <c r="BH260" s="223" t="str">
        <f t="shared" ca="1" si="373"/>
        <v>1.0570600471321-1.05706004713238i</v>
      </c>
      <c r="BI260" s="223" t="str">
        <f t="shared" ca="1" si="374"/>
        <v>-1.61894038079563E-13+1.49490865489716i</v>
      </c>
      <c r="BJ260" s="223" t="str">
        <f t="shared" ca="1" si="375"/>
        <v>-1.05706004713187-1.05706004713261i</v>
      </c>
      <c r="BK260" s="223" t="str">
        <f t="shared" ca="1" si="376"/>
        <v>1.49490865489716-6.05085051337345E-13i</v>
      </c>
      <c r="BL260" s="223" t="str">
        <f t="shared" ca="1" si="377"/>
        <v>-1.05706004713207+1.05706004713242i</v>
      </c>
      <c r="BM260" s="223" t="str">
        <f t="shared" ca="1" si="378"/>
        <v>1.15010938752658E-13-1.49490865489716i</v>
      </c>
      <c r="BN260" s="223" t="str">
        <f t="shared" ca="1" si="379"/>
        <v>1.05706004713191+1.05706004713258i</v>
      </c>
      <c r="BO260" s="223" t="str">
        <f t="shared" ca="1" si="380"/>
        <v>-1.49490865489716+6.51968150664252E-13i</v>
      </c>
      <c r="BP260" s="223" t="str">
        <f t="shared" ca="1" si="381"/>
        <v>1.05706004713204-1.05706004713245i</v>
      </c>
      <c r="BQ260" s="223" t="str">
        <f t="shared" ca="1" si="382"/>
        <v>-6.81278394257524E-14+1.49490865489716i</v>
      </c>
      <c r="BR260" s="223" t="str">
        <f t="shared" ca="1" si="383"/>
        <v>-1.05706004713194-1.05706004713255i</v>
      </c>
      <c r="BS260" s="223" t="str">
        <f t="shared" ca="1" si="384"/>
        <v>1.49490865489716-6.98851249991157E-13i</v>
      </c>
      <c r="BT260" s="223" t="str">
        <f t="shared" ca="1" si="385"/>
        <v>-1.057060047132+1.05706004713248i</v>
      </c>
      <c r="BU260" s="223" t="str">
        <f t="shared" ca="1" si="386"/>
        <v>2.12447400988472E-14-1.49490865489716i</v>
      </c>
      <c r="BV260" s="223" t="str">
        <f t="shared" ca="1" si="387"/>
        <v>1.05706004713197+1.05706004713251i</v>
      </c>
      <c r="BW260" s="223" t="str">
        <f t="shared" ca="1" si="388"/>
        <v>-1.49490865489716-7.41340730188851E-13i</v>
      </c>
      <c r="BX260" s="223" t="str">
        <f t="shared" ca="1" si="389"/>
        <v>1.05706004713197-1.05706004713252i</v>
      </c>
      <c r="BY260" s="223" t="str">
        <f t="shared" ca="1" si="390"/>
        <v>2.5638359228058E-14+1.49490865489716i</v>
      </c>
      <c r="BZ260" s="223" t="str">
        <f t="shared" ca="1" si="391"/>
        <v>-1.05706004713201-1.05706004713248i</v>
      </c>
      <c r="CA260" s="223" t="str">
        <f t="shared" ca="1" si="392"/>
        <v>1.49490865489716+6.94457630861946E-13i</v>
      </c>
      <c r="CB260" s="223" t="str">
        <f t="shared" ca="1" si="393"/>
        <v>-1.05706004713194+1.05706004713255i</v>
      </c>
      <c r="CC260" s="223" t="str">
        <f t="shared" ca="1" si="394"/>
        <v>-1.15009317969446E-13-1.49490865489716i</v>
      </c>
      <c r="CD260" s="223" t="str">
        <f t="shared" ca="1" si="395"/>
        <v>1.05706004713204+1.05706004713245i</v>
      </c>
      <c r="CE260" s="223" t="str">
        <f t="shared" ca="1" si="396"/>
        <v>-1.49490865489716-6.05086672120558E-13i</v>
      </c>
      <c r="CF260" s="223" t="str">
        <f t="shared" ca="1" si="397"/>
        <v>1.05706004713187-1.05706004713261i</v>
      </c>
      <c r="CG260" s="223" t="str">
        <f t="shared" ca="1" si="398"/>
        <v>1.19404557881868E-13+1.49490865489716i</v>
      </c>
      <c r="CH260" s="223" t="str">
        <f t="shared" ca="1" si="399"/>
        <v>-1.0570600471321-1.05706004713238i</v>
      </c>
      <c r="CI260" s="223" t="str">
        <f t="shared" ca="1" si="400"/>
        <v>1.49490865489716+6.00691432208136E-13i</v>
      </c>
      <c r="CJ260" s="223" t="str">
        <f t="shared" ca="1" si="401"/>
        <v>-1.05706004713187+1.05706004713261i</v>
      </c>
      <c r="CK260" s="223" t="str">
        <f t="shared" ca="1" si="402"/>
        <v>-2.08775516623258E-13-1.49490865489716i</v>
      </c>
      <c r="CL260" s="223" t="str">
        <f t="shared" ca="1" si="403"/>
        <v>1.05706004713211+1.05706004713238i</v>
      </c>
      <c r="CM260" s="223" t="str">
        <f t="shared" ca="1" si="404"/>
        <v>-1.49490865489716-5.11320473466746E-13i</v>
      </c>
      <c r="CN260" s="223" t="str">
        <f t="shared" ca="1" si="405"/>
        <v>1.05706004713181-1.05706004713268i</v>
      </c>
      <c r="CO260" s="223" t="str">
        <f t="shared" ca="1" si="406"/>
        <v>2.13170756535679E-13+1.49490865489716i</v>
      </c>
      <c r="CP260" s="223" t="str">
        <f t="shared" ca="1" si="407"/>
        <v>-1.05706004713217-1.05706004713232i</v>
      </c>
      <c r="CQ260" s="223" t="str">
        <f t="shared" ca="1" si="408"/>
        <v>1.49490865489716+5.06925233554324E-13i</v>
      </c>
      <c r="CR260" s="223" t="str">
        <f t="shared" ca="1" si="409"/>
        <v>-1.0570600471318+1.05706004713268i</v>
      </c>
      <c r="CS260" s="223" t="str">
        <f t="shared" ca="1" si="410"/>
        <v>-3.02541715277067E-13-1.49490865489716i</v>
      </c>
      <c r="CT260" s="223" t="str">
        <f t="shared" ca="1" si="411"/>
        <v>1.05706004713217+1.05706004713231i</v>
      </c>
      <c r="CU260" s="223" t="str">
        <f t="shared" ca="1" si="412"/>
        <v>-1.49490865489716-4.17554274812936E-13i</v>
      </c>
      <c r="CV260" s="223" t="str">
        <f t="shared" ca="1" si="413"/>
        <v>1.05706004713282-1.05706004713166i</v>
      </c>
      <c r="CW260" s="223" t="str">
        <f t="shared" ca="1" si="414"/>
        <v>3.06936955189489E-13+1.49490865489716i</v>
      </c>
      <c r="CX260" s="223" t="str">
        <f t="shared" ca="1" si="415"/>
        <v>-1.05706004713223-1.05706004713225i</v>
      </c>
      <c r="CY260" s="223" t="str">
        <f t="shared" ca="1" si="416"/>
        <v>1.49490865489716+4.13159034900515E-13i</v>
      </c>
      <c r="CZ260" s="223" t="str">
        <f t="shared" ca="1" si="417"/>
        <v>-1.05706004713174+1.05706004713275i</v>
      </c>
      <c r="DA260" s="223" t="str">
        <f t="shared" ca="1" si="418"/>
        <v>-3.96307913930877E-13-1.49490865489716i</v>
      </c>
      <c r="DB260" s="223" t="str">
        <f t="shared" ca="1" si="419"/>
        <v>1.05706004713224+1.05706004713225i</v>
      </c>
      <c r="DC260" s="223" t="str">
        <f t="shared" ca="1" si="420"/>
        <v>-1.49490865489716-3.23788076159126E-13i</v>
      </c>
      <c r="DD260" s="223" t="str">
        <f t="shared" ca="1" si="421"/>
        <v>1.05706004713276-1.05706004713173i</v>
      </c>
      <c r="DE260" s="223" t="str">
        <f t="shared" ca="1" si="422"/>
        <v>4.007031538433E-13+1.49490865489716i</v>
      </c>
      <c r="DF260" s="223" t="str">
        <f t="shared" ca="1" si="423"/>
        <v>-1.0570600471323-1.05706004713218i</v>
      </c>
      <c r="DG260" s="223" t="str">
        <f t="shared" ca="1" si="424"/>
        <v>1.49490865489716+3.19392836246703E-13i</v>
      </c>
      <c r="DH260" s="223" t="str">
        <f t="shared" ca="1" si="425"/>
        <v>-1.05706004713269+1.05706004713179i</v>
      </c>
      <c r="DI260" s="223" t="str">
        <f t="shared" ca="1" si="426"/>
        <v>-4.90074112584689E-13-1.49490865489716i</v>
      </c>
      <c r="DJ260" s="223" t="str">
        <f t="shared" ca="1" si="427"/>
        <v>1.05706004713231+1.05706004713218i</v>
      </c>
      <c r="DK260" s="223" t="str">
        <f t="shared" ca="1" si="428"/>
        <v>-1.49490865489716-2.30021877505315E-13i</v>
      </c>
      <c r="DL260" s="223" t="str">
        <f t="shared" ca="1" si="429"/>
        <v>1.05706004713269-1.0570600471318i</v>
      </c>
      <c r="DM260" s="223" t="str">
        <f t="shared" ca="1" si="430"/>
        <v>5.79445071326077E-13+1.49490865489716i</v>
      </c>
      <c r="DN260" s="223" t="str">
        <f t="shared" ca="1" si="431"/>
        <v>-1.05706004713237-1.05706004713212i</v>
      </c>
      <c r="DO260" s="223" t="str">
        <f t="shared" ca="1" si="432"/>
        <v>1.49490865489716+1.40650918763927E-13i</v>
      </c>
      <c r="DP260" s="223" t="str">
        <f t="shared" ca="1" si="433"/>
        <v>-1.05706004713263+1.05706004713186i</v>
      </c>
      <c r="DQ260" s="223" t="str">
        <f t="shared" ca="1" si="434"/>
        <v>-5.83840311238499E-13-1.49490865489716i</v>
      </c>
      <c r="DR260" s="223" t="str">
        <f t="shared" ca="1" si="435"/>
        <v>1.05706004713243+1.05706004713206i</v>
      </c>
      <c r="DS260" s="223" t="str">
        <f t="shared" ca="1" si="436"/>
        <v>-1.49490865489716-1.36255678851505E-13i</v>
      </c>
      <c r="DT260" s="223" t="str">
        <f t="shared" ca="1" si="437"/>
        <v>1.05706004713256-1.05706004713192i</v>
      </c>
      <c r="DU260" s="223" t="str">
        <f t="shared" ca="1" si="438"/>
        <v>6.73211269979887E-13+1.49490865489716i</v>
      </c>
      <c r="DV260" s="223" t="str">
        <f t="shared" ca="1" si="439"/>
        <v>-1.05706004713244-1.05706004713205i</v>
      </c>
      <c r="DW260" s="223" t="str">
        <f t="shared" ca="1" si="440"/>
        <v>1.49490865489716+4.68847201101166E-14i</v>
      </c>
      <c r="DX260" s="223" t="str">
        <f t="shared" ca="1" si="441"/>
        <v>-1.05706004713256+1.05706004713193i</v>
      </c>
      <c r="DY260" s="223" t="str">
        <f t="shared" ca="1" si="442"/>
        <v>7.66980710200121E-13-1.49490865489716i</v>
      </c>
      <c r="DZ260" s="223" t="str">
        <f t="shared" ca="1" si="443"/>
        <v>1.0570600471325+1.05706004713199i</v>
      </c>
      <c r="EA260" s="223" t="str">
        <f t="shared" ca="1" si="444"/>
        <v>-1.49490865489716-4.24894801976945E-14i</v>
      </c>
      <c r="EB260" s="223" t="str">
        <f t="shared" ca="1" si="445"/>
        <v>1.0570600471325-1.05706004713199i</v>
      </c>
      <c r="EC260" s="223" t="str">
        <f t="shared" ca="1" si="446"/>
        <v>-7.62585470287699E-13+1.49490865489716i</v>
      </c>
      <c r="ED260" s="223" t="str">
        <f t="shared" ca="1" si="447"/>
        <v>-1.0570600471325-1.05706004713199i</v>
      </c>
      <c r="EE260" s="223" t="str">
        <f t="shared" ca="1" si="448"/>
        <v>1.49490865489716-4.68814785436939E-14i</v>
      </c>
      <c r="EF260" s="223" t="str">
        <f t="shared" ca="1" si="449"/>
        <v>-1.05706004713249+1.05706004713199i</v>
      </c>
      <c r="EG260" s="223" t="str">
        <f t="shared" ca="1" si="450"/>
        <v>6.73214511546309E-13-1.49490865489716i</v>
      </c>
      <c r="EH260" s="223" t="str">
        <f t="shared" ca="1" si="451"/>
        <v>1.05706004713256+1.05706004713192i</v>
      </c>
      <c r="EI260" s="223" t="str">
        <f t="shared" ca="1" si="452"/>
        <v>-1.49490865489716+5.12767184561159E-14i</v>
      </c>
      <c r="EJ260" s="223" t="str">
        <f t="shared" ca="1" si="453"/>
        <v>1.05706004713243-1.05706004713206i</v>
      </c>
      <c r="EK260" s="223" t="str">
        <f t="shared" ca="1" si="454"/>
        <v>-6.68819271633888E-13+1.49490865489716i</v>
      </c>
      <c r="EL260" s="223" t="str">
        <f t="shared" ca="1" si="455"/>
        <v>-1.05706004713257-1.05706004713192i</v>
      </c>
      <c r="EM260" s="223" t="str">
        <f t="shared" ca="1" si="456"/>
        <v>1.49490865489716-1.40647677197504E-13i</v>
      </c>
      <c r="EN260" s="223"/>
      <c r="EO260" s="223"/>
      <c r="EP260" s="223"/>
    </row>
    <row r="261" spans="1:146">
      <c r="A261" s="249">
        <f t="shared" si="323"/>
        <v>3.1445312500000024E-3</v>
      </c>
      <c r="B261" s="248">
        <v>161</v>
      </c>
      <c r="C261" s="247">
        <f t="shared" si="324"/>
        <v>32200</v>
      </c>
      <c r="N261" s="246">
        <f t="shared" ca="1" si="327"/>
        <v>8.4947742786256963</v>
      </c>
      <c r="O261" s="223">
        <f t="shared" ca="1" si="328"/>
        <v>1.4947742786256968</v>
      </c>
      <c r="P261" s="223" t="str">
        <f t="shared" ca="1" si="329"/>
        <v>-1.03070747034252+1.08258591096554i</v>
      </c>
      <c r="Q261" s="223" t="str">
        <f t="shared" ca="1" si="330"/>
        <v>-0.0733450974966009-1.49297375754371i</v>
      </c>
      <c r="R261" s="223" t="str">
        <f t="shared" ca="1" si="331"/>
        <v>1.13185630730569+0.976345965144168i</v>
      </c>
      <c r="S261" s="223" t="str">
        <f t="shared" ca="1" si="332"/>
        <v>-1.48757653191075+0.146513500229003i</v>
      </c>
      <c r="T261" s="223" t="str">
        <f t="shared" ca="1" si="333"/>
        <v>0.919632356997847-1.17839996266274i</v>
      </c>
      <c r="U261" s="223" t="str">
        <f t="shared" ca="1" si="334"/>
        <v>0.219328939106465+1.47859560411608i</v>
      </c>
      <c r="V261" s="223" t="str">
        <f t="shared" ca="1" si="335"/>
        <v>-1.222104749294-0.860703273953357i</v>
      </c>
      <c r="W261" s="223" t="str">
        <f t="shared" ca="1" si="336"/>
        <v>1.46605261000144-0.29161599535852i</v>
      </c>
      <c r="X261" s="223" t="str">
        <f t="shared" ca="1" si="337"/>
        <v>-0.799700681333208+1.26286537854047i</v>
      </c>
      <c r="Y261" s="223" t="str">
        <f t="shared" ca="1" si="338"/>
        <v>-0.36320052313522-1.44997776673826i</v>
      </c>
      <c r="Z261" s="223" t="str">
        <f t="shared" ca="1" si="339"/>
        <v>1.30058365447611+0.736771539726221i</v>
      </c>
      <c r="AA261" s="223" t="str">
        <f t="shared" ca="1" si="340"/>
        <v>-1.43040980003196+0.433910069039078i</v>
      </c>
      <c r="AB261" s="223" t="str">
        <f t="shared" ca="1" si="341"/>
        <v>0.672067450946347-1.3351687104705i</v>
      </c>
      <c r="AC261" s="223" t="str">
        <f t="shared" ca="1" si="342"/>
        <v>0.503574287580717+1.40739585082824i</v>
      </c>
      <c r="AD261" s="223" t="str">
        <f t="shared" ca="1" si="343"/>
        <v>-1.36653722809433-0.605744292811109i</v>
      </c>
      <c r="AE261" s="223" t="str">
        <f t="shared" ca="1" si="344"/>
        <v>1.3809913617466-0.572025351555546i</v>
      </c>
      <c r="AF261" s="223" t="str">
        <f t="shared" ca="1" si="345"/>
        <v>-0.537961843617557+1.39461363784117i</v>
      </c>
      <c r="AG261" s="223" t="str">
        <f t="shared" ca="1" si="346"/>
        <v>-0.639098356354977-1.35125994351396i</v>
      </c>
      <c r="AH261" s="223" t="str">
        <f t="shared" ca="1" si="347"/>
        <v>1.41933030118072+0.468883397222838i</v>
      </c>
      <c r="AI261" s="223" t="str">
        <f t="shared" ca="1" si="348"/>
        <v>-1.318273221721+0.704631717235544i</v>
      </c>
      <c r="AJ261" s="223" t="str">
        <f t="shared" ca="1" si="349"/>
        <v>0.398675369654875-1.44062767350607i</v>
      </c>
      <c r="AK261" s="223" t="str">
        <f t="shared" ca="1" si="350"/>
        <v>0.768467558590844+1.28211066426982i</v>
      </c>
      <c r="AL261" s="223" t="str">
        <f t="shared" ca="1" si="351"/>
        <v>-1.45845444758191-0.327506898201432i</v>
      </c>
      <c r="AM261" s="223" t="str">
        <f t="shared" ca="1" si="352"/>
        <v>1.24285938992871-0.830452094287814i</v>
      </c>
      <c r="AN261" s="223" t="str">
        <f t="shared" ca="1" si="353"/>
        <v>-0.255549433944149+1.47276767714796i</v>
      </c>
      <c r="AO261" s="223" t="str">
        <f t="shared" ca="1" si="354"/>
        <v>-0.890435998150866-1.20061395845544i</v>
      </c>
      <c r="AP261" s="223" t="str">
        <f t="shared" ca="1" si="355"/>
        <v>1.48353288038053+0.182976328717176i</v>
      </c>
      <c r="AQ261" s="223" t="str">
        <f t="shared" ca="1" si="356"/>
        <v>-1.15547614279497+0.948274763701234i</v>
      </c>
      <c r="AR261" s="223" t="str">
        <f t="shared" ca="1" si="357"/>
        <v>-1.15547614279497+0.948274763701234i</v>
      </c>
      <c r="AS261" s="223" t="str">
        <f t="shared" ca="1" si="358"/>
        <v>1.00382905228568+1.10755468389971i</v>
      </c>
      <c r="AT261" s="223" t="str">
        <f t="shared" ca="1" si="359"/>
        <v>-1.49432408055959-0.0366835971615799i</v>
      </c>
      <c r="AU261" s="223" t="str">
        <f t="shared" ca="1" si="360"/>
        <v>1.05696502875965-1.05696502875927i</v>
      </c>
      <c r="AV261" s="223" t="str">
        <f t="shared" ca="1" si="361"/>
        <v>0.0366835971625553+1.49432408055956i</v>
      </c>
      <c r="AW261" s="223" t="str">
        <f t="shared" ca="1" si="362"/>
        <v>-1.10755468389936-1.00382905228608i</v>
      </c>
      <c r="AX261" s="223" t="str">
        <f t="shared" ca="1" si="363"/>
        <v>1.49072412296223-0.109962417486475i</v>
      </c>
      <c r="AY261" s="223" t="str">
        <f t="shared" ca="1" si="364"/>
        <v>-0.948274763700496+1.15547614279558i</v>
      </c>
      <c r="AZ261" s="223" t="str">
        <f t="shared" ca="1" si="365"/>
        <v>-0.182976328716626-1.4835328803806i</v>
      </c>
      <c r="BA261" s="223" t="str">
        <f t="shared" ca="1" si="366"/>
        <v>1.20061395845602+0.890435998150081i</v>
      </c>
      <c r="BB261" s="223" t="str">
        <f t="shared" ca="1" si="367"/>
        <v>-1.47276767714797+0.255549433944064i</v>
      </c>
      <c r="BC261" s="223" t="str">
        <f t="shared" ca="1" si="368"/>
        <v>0.830452094288363-1.24285938992834i</v>
      </c>
      <c r="BD261" s="223" t="str">
        <f t="shared" ca="1" si="369"/>
        <v>0.327506898201638+1.45845444758186i</v>
      </c>
      <c r="BE261" s="223" t="str">
        <f t="shared" ca="1" si="370"/>
        <v>-1.28211066426956-0.768467558591282i</v>
      </c>
      <c r="BF261" s="223" t="str">
        <f t="shared" ca="1" si="371"/>
        <v>1.44062767350598-0.398675369655222i</v>
      </c>
      <c r="BG261" s="223" t="str">
        <f t="shared" ca="1" si="372"/>
        <v>-0.704631717235734+1.3182732217209i</v>
      </c>
      <c r="BH261" s="223" t="str">
        <f t="shared" ca="1" si="373"/>
        <v>-0.468883397223462-1.41933030118051i</v>
      </c>
      <c r="BI261" s="223" t="str">
        <f t="shared" ca="1" si="374"/>
        <v>1.35125994351399+0.639098356354901i</v>
      </c>
      <c r="BJ261" s="223" t="str">
        <f t="shared" ca="1" si="375"/>
        <v>-1.39461363784136+0.537961843617059i</v>
      </c>
      <c r="BK261" s="223" t="str">
        <f t="shared" ca="1" si="376"/>
        <v>0.572025351555195-1.38099136174674i</v>
      </c>
      <c r="BL261" s="223" t="str">
        <f t="shared" ca="1" si="377"/>
        <v>0.605744292810895+1.36653722809443i</v>
      </c>
      <c r="BM261" s="223" t="str">
        <f t="shared" ca="1" si="378"/>
        <v>-1.40739585082847-0.503574287580079i</v>
      </c>
      <c r="BN261" s="223" t="str">
        <f t="shared" ca="1" si="379"/>
        <v>1.33516871047047-0.672067450946403i</v>
      </c>
      <c r="BO261" s="223" t="str">
        <f t="shared" ca="1" si="380"/>
        <v>-0.43391006903974+1.43040980003176i</v>
      </c>
      <c r="BP261" s="223" t="str">
        <f t="shared" ca="1" si="381"/>
        <v>-0.736771539726414-1.300583654476i</v>
      </c>
      <c r="BQ261" s="223" t="str">
        <f t="shared" ca="1" si="382"/>
        <v>1.44997776673817+0.363200523135602i</v>
      </c>
      <c r="BR261" s="223" t="str">
        <f t="shared" ca="1" si="383"/>
        <v>-1.2628653785402+0.799700681333646i</v>
      </c>
      <c r="BS261" s="223" t="str">
        <f t="shared" ca="1" si="384"/>
        <v>0.291615995358616-1.46605261000142i</v>
      </c>
      <c r="BT261" s="223" t="str">
        <f t="shared" ca="1" si="385"/>
        <v>0.860703273952808+1.22210474929438i</v>
      </c>
      <c r="BU261" s="223" t="str">
        <f t="shared" ca="1" si="386"/>
        <v>-1.47859560411611-0.219328939106262i</v>
      </c>
      <c r="BV261" s="223" t="str">
        <f t="shared" ca="1" si="387"/>
        <v>1.17839996266297-0.919632356997557i</v>
      </c>
      <c r="BW261" s="223" t="str">
        <f t="shared" ca="1" si="388"/>
        <v>-0.14651350022865+1.48757653191079i</v>
      </c>
      <c r="BX261" s="223" t="str">
        <f t="shared" ca="1" si="389"/>
        <v>-0.976345965144002-1.13185630730583i</v>
      </c>
      <c r="BY261" s="223" t="str">
        <f t="shared" ca="1" si="390"/>
        <v>1.49297375754374+0.0733450974959181i</v>
      </c>
      <c r="BZ261" s="223" t="str">
        <f t="shared" ca="1" si="391"/>
        <v>-1.08258591096548+1.03070747034259i</v>
      </c>
      <c r="CA261" s="223" t="str">
        <f t="shared" ca="1" si="392"/>
        <v>5.32516369276342E-13-1.4947742786257i</v>
      </c>
      <c r="CB261" s="223" t="str">
        <f t="shared" ca="1" si="393"/>
        <v>1.0825859109658+1.03070747034225i</v>
      </c>
      <c r="CC261" s="223" t="str">
        <f t="shared" ca="1" si="394"/>
        <v>-1.49297375754372+0.0733450974963395i</v>
      </c>
      <c r="CD261" s="223" t="str">
        <f t="shared" ca="1" si="395"/>
        <v>0.976345965143651-1.13185630730614i</v>
      </c>
      <c r="CE261" s="223" t="str">
        <f t="shared" ca="1" si="396"/>
        <v>0.14651350022907+1.48757653191074i</v>
      </c>
      <c r="CF261" s="223" t="str">
        <f t="shared" ca="1" si="397"/>
        <v>-1.17839996266231-0.919632356998398i</v>
      </c>
      <c r="CG261" s="223" t="str">
        <f t="shared" ca="1" si="398"/>
        <v>1.47859560411605-0.219328939106679i</v>
      </c>
      <c r="CH261" s="223" t="str">
        <f t="shared" ca="1" si="399"/>
        <v>-0.86070327395368+1.22210474929377i</v>
      </c>
      <c r="CI261" s="223" t="str">
        <f t="shared" ca="1" si="400"/>
        <v>-0.29161599535903-1.46605261000134i</v>
      </c>
      <c r="CJ261" s="223" t="str">
        <f t="shared" ca="1" si="401"/>
        <v>1.26286537854042+0.79970068133329i</v>
      </c>
      <c r="CK261" s="223" t="str">
        <f t="shared" ca="1" si="402"/>
        <v>-1.44997776673843+0.363200523134527i</v>
      </c>
      <c r="CL261" s="223" t="str">
        <f t="shared" ca="1" si="403"/>
        <v>0.736771539726046-1.30058365447621i</v>
      </c>
      <c r="CM261" s="223" t="str">
        <f t="shared" ca="1" si="404"/>
        <v>0.43391006903868+1.43040980003208i</v>
      </c>
      <c r="CN261" s="223" t="str">
        <f t="shared" ca="1" si="405"/>
        <v>-1.33516871047066-0.672067450946026i</v>
      </c>
      <c r="CO261" s="223" t="str">
        <f t="shared" ca="1" si="406"/>
        <v>1.40739585082833-0.503574287580477i</v>
      </c>
      <c r="CP261" s="223" t="str">
        <f t="shared" ca="1" si="407"/>
        <v>-0.605744292810509+1.3665372280946i</v>
      </c>
      <c r="CQ261" s="223" t="str">
        <f t="shared" ca="1" si="408"/>
        <v>-0.572025351555585-1.38099136174658i</v>
      </c>
      <c r="CR261" s="223" t="str">
        <f t="shared" ca="1" si="409"/>
        <v>1.39461363784099+0.537961843618013i</v>
      </c>
      <c r="CS261" s="223" t="str">
        <f t="shared" ca="1" si="410"/>
        <v>-1.35125994351381+0.639098356355282i</v>
      </c>
      <c r="CT261" s="223" t="str">
        <f t="shared" ca="1" si="411"/>
        <v>0.468883397223101-1.41933030118063i</v>
      </c>
      <c r="CU261" s="223" t="str">
        <f t="shared" ca="1" si="412"/>
        <v>0.704631717236106+1.3182732217207i</v>
      </c>
      <c r="CV261" s="223" t="str">
        <f t="shared" ca="1" si="413"/>
        <v>-1.44062767350608-0.398675369654856i</v>
      </c>
      <c r="CW261" s="223" t="str">
        <f t="shared" ca="1" si="414"/>
        <v>1.28211066427008-0.768467558590405i</v>
      </c>
      <c r="CX261" s="223" t="str">
        <f t="shared" ca="1" si="415"/>
        <v>-0.327506898201267+1.45845444758195i</v>
      </c>
      <c r="CY261" s="223" t="str">
        <f t="shared" ca="1" si="416"/>
        <v>-0.830452094287512-1.24285938992891i</v>
      </c>
      <c r="CZ261" s="223" t="str">
        <f t="shared" ca="1" si="417"/>
        <v>1.47276767714804+0.255549433943689i</v>
      </c>
      <c r="DA261" s="223" t="str">
        <f t="shared" ca="1" si="418"/>
        <v>-1.20061395845575+0.890435998150455i</v>
      </c>
      <c r="DB261" s="223" t="str">
        <f t="shared" ca="1" si="419"/>
        <v>0.182976328717683-1.48353288038047i</v>
      </c>
      <c r="DC261" s="223" t="str">
        <f t="shared" ca="1" si="420"/>
        <v>0.948274763700855+1.15547614279528i</v>
      </c>
      <c r="DD261" s="223" t="str">
        <f t="shared" ca="1" si="421"/>
        <v>-1.49072412296215-0.109962417487537i</v>
      </c>
      <c r="DE261" s="223" t="str">
        <f t="shared" ca="1" si="422"/>
        <v>1.10755468389904-1.00382905228642i</v>
      </c>
      <c r="DF261" s="223" t="str">
        <f t="shared" ca="1" si="423"/>
        <v>-0.036683597162091+1.49432408055958i</v>
      </c>
      <c r="DG261" s="223" t="str">
        <f t="shared" ca="1" si="424"/>
        <v>-1.05696502875998-1.05696502875894i</v>
      </c>
      <c r="DH261" s="223" t="str">
        <f t="shared" ca="1" si="425"/>
        <v>1.49432408055958-0.036683597162023i</v>
      </c>
      <c r="DI261" s="223" t="str">
        <f t="shared" ca="1" si="426"/>
        <v>-1.00382905228647+1.107554683899i</v>
      </c>
      <c r="DJ261" s="223" t="str">
        <f t="shared" ca="1" si="427"/>
        <v>-0.109962417487469-1.49072412296215i</v>
      </c>
      <c r="DK261" s="223" t="str">
        <f t="shared" ca="1" si="428"/>
        <v>1.15547614279524+0.948274763700908i</v>
      </c>
      <c r="DL261" s="223" t="str">
        <f t="shared" ca="1" si="429"/>
        <v>-1.48353288038048+0.182976328717616i</v>
      </c>
      <c r="DM261" s="223" t="str">
        <f t="shared" ca="1" si="430"/>
        <v>0.89043599815051-1.2006139584557i</v>
      </c>
      <c r="DN261" s="223" t="str">
        <f t="shared" ca="1" si="431"/>
        <v>0.255549433943539+1.47276767714807i</v>
      </c>
      <c r="DO261" s="223" t="str">
        <f t="shared" ca="1" si="432"/>
        <v>-1.24285938992887-0.830452094287569i</v>
      </c>
      <c r="DP261" s="223" t="str">
        <f t="shared" ca="1" si="433"/>
        <v>1.45845444758198-0.327506898201118i</v>
      </c>
      <c r="DQ261" s="223" t="str">
        <f t="shared" ca="1" si="434"/>
        <v>-0.768467558590463+1.28211066427005i</v>
      </c>
      <c r="DR261" s="223" t="str">
        <f t="shared" ca="1" si="435"/>
        <v>-0.398675369654708-1.44062767350612i</v>
      </c>
      <c r="DS261" s="223" t="str">
        <f t="shared" ca="1" si="436"/>
        <v>1.31827322172063+0.70463171723624i</v>
      </c>
      <c r="DT261" s="223" t="str">
        <f t="shared" ca="1" si="437"/>
        <v>-1.41933030118068+0.468883397222956i</v>
      </c>
      <c r="DU261" s="223" t="str">
        <f t="shared" ca="1" si="438"/>
        <v>0.639098356355421-1.35125994351375i</v>
      </c>
      <c r="DV261" s="223" t="str">
        <f t="shared" ca="1" si="439"/>
        <v>0.53796184361795+1.39461363784101i</v>
      </c>
      <c r="DW261" s="223" t="str">
        <f t="shared" ca="1" si="440"/>
        <v>-1.38099136174652-0.572025351555726i</v>
      </c>
      <c r="DX261" s="223" t="str">
        <f t="shared" ca="1" si="441"/>
        <v>1.36653722809463-0.605744292810446i</v>
      </c>
      <c r="DY261" s="223" t="str">
        <f t="shared" ca="1" si="442"/>
        <v>-0.50357428758062+1.40739585082827i</v>
      </c>
      <c r="DZ261" s="223" t="str">
        <f t="shared" ca="1" si="443"/>
        <v>-0.67206745094589-1.33516871047073i</v>
      </c>
      <c r="EA261" s="223" t="str">
        <f t="shared" ca="1" si="444"/>
        <v>1.43040980003204+0.433910069038827i</v>
      </c>
      <c r="EB261" s="223" t="str">
        <f t="shared" ca="1" si="445"/>
        <v>-1.30058365447628+0.736771539725913i</v>
      </c>
      <c r="EC261" s="223" t="str">
        <f t="shared" ca="1" si="446"/>
        <v>0.363200523134675-1.4499777667384i</v>
      </c>
      <c r="ED261" s="223" t="str">
        <f t="shared" ca="1" si="447"/>
        <v>0.79970068133316+1.2628653785405i</v>
      </c>
      <c r="EE261" s="223" t="str">
        <f t="shared" ca="1" si="448"/>
        <v>-1.46605261000132-0.291615995359097i</v>
      </c>
      <c r="EF261" s="223" t="str">
        <f t="shared" ca="1" si="449"/>
        <v>1.22210474929386-0.860703273953554i</v>
      </c>
      <c r="EG261" s="223" t="str">
        <f t="shared" ca="1" si="450"/>
        <v>-0.219328939106746+1.47859560411604i</v>
      </c>
      <c r="EH261" s="223" t="str">
        <f t="shared" ca="1" si="451"/>
        <v>-0.919632356998276-1.17839996266241i</v>
      </c>
      <c r="EI261" s="223" t="str">
        <f t="shared" ca="1" si="452"/>
        <v>1.48757653191074+0.146513500229138i</v>
      </c>
      <c r="EJ261" s="223" t="str">
        <f t="shared" ca="1" si="453"/>
        <v>-1.13185630730618+0.976345965143599i</v>
      </c>
      <c r="EK261" s="223" t="str">
        <f t="shared" ca="1" si="454"/>
        <v>0.0733450974964076-1.49297375754372i</v>
      </c>
      <c r="EL261" s="223" t="str">
        <f t="shared" ca="1" si="455"/>
        <v>1.03070747034221+1.08258591096584i</v>
      </c>
      <c r="EM261" s="223" t="str">
        <f t="shared" ca="1" si="456"/>
        <v>-1.4947742786257+4.64392709048402E-13i</v>
      </c>
      <c r="EN261" s="223"/>
      <c r="EO261" s="223"/>
      <c r="EP261" s="223"/>
    </row>
    <row r="262" spans="1:146">
      <c r="A262" s="249">
        <f t="shared" si="323"/>
        <v>3.1640625000000024E-3</v>
      </c>
      <c r="B262" s="248">
        <v>162</v>
      </c>
      <c r="C262" s="247">
        <f t="shared" si="324"/>
        <v>32400</v>
      </c>
      <c r="N262" s="246">
        <f t="shared" ca="1" si="327"/>
        <v>8.4946294507411899</v>
      </c>
      <c r="O262" s="223">
        <f t="shared" ca="1" si="328"/>
        <v>1.4946294507411897</v>
      </c>
      <c r="P262" s="223" t="str">
        <f t="shared" ca="1" si="329"/>
        <v>-1.00373179182333+1.10744737351535i</v>
      </c>
      <c r="Q262" s="223" t="str">
        <f t="shared" ca="1" si="330"/>
        <v>-0.146499304613987-1.48743240141209i</v>
      </c>
      <c r="R262" s="223" t="str">
        <f t="shared" ca="1" si="331"/>
        <v>1.20049763160806+0.890349724280491i</v>
      </c>
      <c r="S262" s="223" t="str">
        <f t="shared" ca="1" si="332"/>
        <v>-1.46591056494413+0.291587740839847i</v>
      </c>
      <c r="T262" s="223" t="str">
        <f t="shared" ca="1" si="333"/>
        <v>0.768393102178066-1.2819864412497i</v>
      </c>
      <c r="U262" s="223" t="str">
        <f t="shared" ca="1" si="334"/>
        <v>0.433868027723431+1.43027120838752i</v>
      </c>
      <c r="V262" s="223" t="str">
        <f t="shared" ca="1" si="335"/>
        <v>-1.35112902065703-0.639036434455265i</v>
      </c>
      <c r="W262" s="223" t="str">
        <f t="shared" ca="1" si="336"/>
        <v>1.38085755822835-0.571969928323647i</v>
      </c>
      <c r="X262" s="223" t="str">
        <f t="shared" ca="1" si="337"/>
        <v>-0.503525496535949+1.4072594889931i</v>
      </c>
      <c r="Y262" s="223" t="str">
        <f t="shared" ca="1" si="338"/>
        <v>-0.704563445843405-1.31814549492997i</v>
      </c>
      <c r="Z262" s="223" t="str">
        <f t="shared" ca="1" si="339"/>
        <v>1.44983727916395+0.36316533282982i</v>
      </c>
      <c r="AA262" s="223" t="str">
        <f t="shared" ca="1" si="340"/>
        <v>-1.24273896994373+0.83037163222626i</v>
      </c>
      <c r="AB262" s="223" t="str">
        <f t="shared" ca="1" si="341"/>
        <v>0.219307688442161-1.47845234377475i</v>
      </c>
      <c r="AC262" s="223" t="str">
        <f t="shared" ca="1" si="342"/>
        <v>0.948182885863348+1.15536418932679i</v>
      </c>
      <c r="AD262" s="223" t="str">
        <f t="shared" ca="1" si="343"/>
        <v>-1.49282910411073-0.0733379911291846i</v>
      </c>
      <c r="AE262" s="223" t="str">
        <f t="shared" ca="1" si="344"/>
        <v>1.05686261998023-1.05686261998021i</v>
      </c>
      <c r="AF262" s="223" t="str">
        <f t="shared" ca="1" si="345"/>
        <v>0.0733379911291375+1.49282910411073i</v>
      </c>
      <c r="AG262" s="223" t="str">
        <f t="shared" ca="1" si="346"/>
        <v>-1.15536418932676-0.948182885863384i</v>
      </c>
      <c r="AH262" s="223" t="str">
        <f t="shared" ca="1" si="347"/>
        <v>1.47845234377474-0.219307688442272i</v>
      </c>
      <c r="AI262" s="223" t="str">
        <f t="shared" ca="1" si="348"/>
        <v>-0.83037163222629+1.24273896994371i</v>
      </c>
      <c r="AJ262" s="223" t="str">
        <f t="shared" ca="1" si="349"/>
        <v>-0.363165332829784-1.44983727916396i</v>
      </c>
      <c r="AK262" s="223" t="str">
        <f t="shared" ca="1" si="350"/>
        <v>1.31814549492995+0.704563445843447i</v>
      </c>
      <c r="AL262" s="223" t="str">
        <f t="shared" ca="1" si="351"/>
        <v>-1.40725948899312+0.503525496535904i</v>
      </c>
      <c r="AM262" s="223" t="str">
        <f t="shared" ca="1" si="352"/>
        <v>0.571969928323549-1.38085755822839i</v>
      </c>
      <c r="AN262" s="223" t="str">
        <f t="shared" ca="1" si="353"/>
        <v>0.639036434455365+1.35112902065698i</v>
      </c>
      <c r="AO262" s="223" t="str">
        <f t="shared" ca="1" si="354"/>
        <v>-1.43027120838746-0.433868027723608i</v>
      </c>
      <c r="AP262" s="223" t="str">
        <f t="shared" ca="1" si="355"/>
        <v>1.28198644124949-0.768393102178421i</v>
      </c>
      <c r="AQ262" s="223" t="str">
        <f t="shared" ca="1" si="356"/>
        <v>-0.291587740840333+1.46591056494404i</v>
      </c>
      <c r="AR262" s="223" t="str">
        <f t="shared" ca="1" si="357"/>
        <v>-0.291587740840333+1.46591056494404i</v>
      </c>
      <c r="AS262" s="223" t="str">
        <f t="shared" ca="1" si="358"/>
        <v>1.48743240141202+0.146499304614681i</v>
      </c>
      <c r="AT262" s="223" t="str">
        <f t="shared" ca="1" si="359"/>
        <v>-1.10744737351539+1.00373179182328i</v>
      </c>
      <c r="AU262" s="223" t="str">
        <f t="shared" ca="1" si="360"/>
        <v>-5.58097858655083E-13-1.49462945074119i</v>
      </c>
      <c r="AV262" s="223" t="str">
        <f t="shared" ca="1" si="361"/>
        <v>1.10744737351513+1.00373179182357i</v>
      </c>
      <c r="AW262" s="223" t="str">
        <f t="shared" ca="1" si="362"/>
        <v>-1.48743240141206+0.146499304614291i</v>
      </c>
      <c r="AX262" s="223" t="str">
        <f t="shared" ca="1" si="363"/>
        <v>0.890349724280887-1.20049763160777i</v>
      </c>
      <c r="AY262" s="223" t="str">
        <f t="shared" ca="1" si="364"/>
        <v>0.291587740839948+1.46591056494411i</v>
      </c>
      <c r="AZ262" s="223" t="str">
        <f t="shared" ca="1" si="365"/>
        <v>-1.28198644125006-0.768393102177463i</v>
      </c>
      <c r="BA262" s="223" t="str">
        <f t="shared" ca="1" si="366"/>
        <v>1.43027120838757-0.433868027723253i</v>
      </c>
      <c r="BB262" s="223" t="str">
        <f t="shared" ca="1" si="367"/>
        <v>-0.639036434454894+1.3511290206572i</v>
      </c>
      <c r="BC262" s="223" t="str">
        <f t="shared" ca="1" si="368"/>
        <v>-0.571969928323206-1.38085755822853i</v>
      </c>
      <c r="BD262" s="223" t="str">
        <f t="shared" ca="1" si="369"/>
        <v>1.4072594889932+0.503525496535693i</v>
      </c>
      <c r="BE262" s="223" t="str">
        <f t="shared" ca="1" si="370"/>
        <v>-1.31814549493026+0.704563445842857i</v>
      </c>
      <c r="BF262" s="223" t="str">
        <f t="shared" ca="1" si="371"/>
        <v>0.363165332829835-1.44983727916394i</v>
      </c>
      <c r="BG262" s="223" t="str">
        <f t="shared" ca="1" si="372"/>
        <v>0.830371632226742+1.24273896994341i</v>
      </c>
      <c r="BH262" s="223" t="str">
        <f t="shared" ca="1" si="373"/>
        <v>-1.4784523437747-0.219307688442512i</v>
      </c>
      <c r="BI262" s="223" t="str">
        <f t="shared" ca="1" si="374"/>
        <v>1.15536418932654-0.948182885863656i</v>
      </c>
      <c r="BJ262" s="223" t="str">
        <f t="shared" ca="1" si="375"/>
        <v>-0.0733379911296774+1.49282910411071i</v>
      </c>
      <c r="BK262" s="223" t="str">
        <f t="shared" ca="1" si="376"/>
        <v>-1.05686261998028-1.05686261998016i</v>
      </c>
      <c r="BL262" s="223" t="str">
        <f t="shared" ca="1" si="377"/>
        <v>1.4928291041107-0.0733379911298434i</v>
      </c>
      <c r="BM262" s="223" t="str">
        <f t="shared" ca="1" si="378"/>
        <v>-0.948182885863528+1.15536418932665i</v>
      </c>
      <c r="BN262" s="223" t="str">
        <f t="shared" ca="1" si="379"/>
        <v>-0.219307688442677-1.47845234377468i</v>
      </c>
      <c r="BO262" s="223" t="str">
        <f t="shared" ca="1" si="380"/>
        <v>1.24273896994353+0.830371632226568i</v>
      </c>
      <c r="BP262" s="223" t="str">
        <f t="shared" ca="1" si="381"/>
        <v>-1.44983727916389+0.363165332830037i</v>
      </c>
      <c r="BQ262" s="223" t="str">
        <f t="shared" ca="1" si="382"/>
        <v>0.704563445843985-1.31814549492966i</v>
      </c>
      <c r="BR262" s="223" t="str">
        <f t="shared" ca="1" si="383"/>
        <v>0.503525496535891+1.40725948899313i</v>
      </c>
      <c r="BS262" s="223" t="str">
        <f t="shared" ca="1" si="384"/>
        <v>-1.38085755822861-0.571969928323014i</v>
      </c>
      <c r="BT262" s="223" t="str">
        <f t="shared" ca="1" si="385"/>
        <v>1.35112902065713-0.639036434455045i</v>
      </c>
      <c r="BU262" s="223" t="str">
        <f t="shared" ca="1" si="386"/>
        <v>-0.433868027723094+1.43027120838762i</v>
      </c>
      <c r="BV262" s="223" t="str">
        <f t="shared" ca="1" si="387"/>
        <v>-0.768393102177607-1.28198644124998i</v>
      </c>
      <c r="BW262" s="223" t="str">
        <f t="shared" ca="1" si="388"/>
        <v>1.46591056494414+0.291587740839786i</v>
      </c>
      <c r="BX262" s="223" t="str">
        <f t="shared" ca="1" si="389"/>
        <v>-1.20049763160767+0.89034972428102i</v>
      </c>
      <c r="BY262" s="223" t="str">
        <f t="shared" ca="1" si="390"/>
        <v>0.146499304614126-1.48743240141207i</v>
      </c>
      <c r="BZ262" s="223" t="str">
        <f t="shared" ca="1" si="391"/>
        <v>1.00373179182369+1.10744737351502i</v>
      </c>
      <c r="CA262" s="223" t="str">
        <f t="shared" ca="1" si="392"/>
        <v>-1.49462945074119-3.70601621117997E-13i</v>
      </c>
      <c r="CB262" s="223" t="str">
        <f t="shared" ca="1" si="393"/>
        <v>1.00373179182317-1.10744737351549i</v>
      </c>
      <c r="CC262" s="223" t="str">
        <f t="shared" ca="1" si="394"/>
        <v>0.146499304613346+1.48743240141215i</v>
      </c>
      <c r="CD262" s="223" t="str">
        <f t="shared" ca="1" si="395"/>
        <v>-1.20049763160811-0.89034972428042i</v>
      </c>
      <c r="CE262" s="223" t="str">
        <f t="shared" ca="1" si="396"/>
        <v>1.46591056494401-0.291587740840475i</v>
      </c>
      <c r="CF262" s="223" t="str">
        <f t="shared" ca="1" si="397"/>
        <v>-0.768393102178279+1.28198644124958i</v>
      </c>
      <c r="CG262" s="223" t="str">
        <f t="shared" ca="1" si="398"/>
        <v>-0.433868027723807-1.4302712083874i</v>
      </c>
      <c r="CH262" s="223" t="str">
        <f t="shared" ca="1" si="399"/>
        <v>1.35112902065681+0.639036434455714i</v>
      </c>
      <c r="CI262" s="223" t="str">
        <f t="shared" ca="1" si="400"/>
        <v>-1.38085755822832+0.571969928323703i</v>
      </c>
      <c r="CJ262" s="223" t="str">
        <f t="shared" ca="1" si="401"/>
        <v>0.503525496536589-1.40725948899288i</v>
      </c>
      <c r="CK262" s="223" t="str">
        <f t="shared" ca="1" si="402"/>
        <v>0.704563445843368+1.31814549492999i</v>
      </c>
      <c r="CL262" s="223" t="str">
        <f t="shared" ca="1" si="403"/>
        <v>-1.44983727916407-0.363165332829313i</v>
      </c>
      <c r="CM262" s="223" t="str">
        <f t="shared" ca="1" si="404"/>
        <v>1.24273896994394-0.830371632225953i</v>
      </c>
      <c r="CN262" s="223" t="str">
        <f t="shared" ca="1" si="405"/>
        <v>-0.219307688441982+1.47845234377478i</v>
      </c>
      <c r="CO262" s="223" t="str">
        <f t="shared" ca="1" si="406"/>
        <v>-0.948182885862922-1.15536418932714i</v>
      </c>
      <c r="CP262" s="223" t="str">
        <f t="shared" ca="1" si="407"/>
        <v>1.49282910411074+0.0733379911290987i</v>
      </c>
      <c r="CQ262" s="223" t="str">
        <f t="shared" ca="1" si="408"/>
        <v>-1.05686261997978+1.05686261998066i</v>
      </c>
      <c r="CR262" s="223" t="str">
        <f t="shared" ca="1" si="409"/>
        <v>-0.0733379911288947-1.49282910411074i</v>
      </c>
      <c r="CS262" s="223" t="str">
        <f t="shared" ca="1" si="410"/>
        <v>1.15536418932701+0.948182885863081i</v>
      </c>
      <c r="CT262" s="223" t="str">
        <f t="shared" ca="1" si="411"/>
        <v>-1.47845234377481+0.21930768844178i</v>
      </c>
      <c r="CU262" s="223" t="str">
        <f t="shared" ca="1" si="412"/>
        <v>0.830371632226121-1.24273896994382i</v>
      </c>
      <c r="CV262" s="223" t="str">
        <f t="shared" ca="1" si="413"/>
        <v>0.363165332829116+1.44983727916412i</v>
      </c>
      <c r="CW262" s="223" t="str">
        <f t="shared" ca="1" si="414"/>
        <v>-1.31814549492993-0.704563445843474i</v>
      </c>
      <c r="CX262" s="223" t="str">
        <f t="shared" ca="1" si="415"/>
        <v>1.40725948899295-0.503525496536396i</v>
      </c>
      <c r="CY262" s="223" t="str">
        <f t="shared" ca="1" si="416"/>
        <v>-0.571969928323891+1.38085755822824i</v>
      </c>
      <c r="CZ262" s="223" t="str">
        <f t="shared" ca="1" si="417"/>
        <v>-0.639036434455529-1.3511290206569i</v>
      </c>
      <c r="DA262" s="223" t="str">
        <f t="shared" ca="1" si="418"/>
        <v>1.43027120838734+0.433868027724003i</v>
      </c>
      <c r="DB262" s="223" t="str">
        <f t="shared" ca="1" si="419"/>
        <v>-1.28198644124968+0.768393102178103i</v>
      </c>
      <c r="DC262" s="223" t="str">
        <f t="shared" ca="1" si="420"/>
        <v>0.291587740839259-1.46591056494425i</v>
      </c>
      <c r="DD262" s="223" t="str">
        <f t="shared" ca="1" si="421"/>
        <v>0.890349724280256+1.20049763160823i</v>
      </c>
      <c r="DE262" s="223" t="str">
        <f t="shared" ca="1" si="422"/>
        <v>-1.48743240141213-0.146499304613549i</v>
      </c>
      <c r="DF262" s="223" t="str">
        <f t="shared" ca="1" si="423"/>
        <v>1.10744737351563-1.00373179182302i</v>
      </c>
      <c r="DG262" s="223" t="str">
        <f t="shared" ca="1" si="424"/>
        <v>1.6625627555954E-13+1.49462945074119i</v>
      </c>
      <c r="DH262" s="223" t="str">
        <f t="shared" ca="1" si="425"/>
        <v>-1.10744737351488-1.00373179182384i</v>
      </c>
      <c r="DI262" s="223" t="str">
        <f t="shared" ca="1" si="426"/>
        <v>1.48743240141209-0.146499304613965i</v>
      </c>
      <c r="DJ262" s="223" t="str">
        <f t="shared" ca="1" si="427"/>
        <v>-0.89034972427999+1.20049763160843i</v>
      </c>
      <c r="DK262" s="223" t="str">
        <f t="shared" ca="1" si="428"/>
        <v>-0.291587740839585-1.46591056494418i</v>
      </c>
      <c r="DL262" s="223" t="str">
        <f t="shared" ca="1" si="429"/>
        <v>1.28198644124985+0.768393102177818i</v>
      </c>
      <c r="DM262" s="223" t="str">
        <f t="shared" ca="1" si="430"/>
        <v>-1.43027120838769+0.433868027722858i</v>
      </c>
      <c r="DN262" s="223" t="str">
        <f t="shared" ca="1" si="431"/>
        <v>0.639036434455229-1.35112902065704i</v>
      </c>
      <c r="DO262" s="223" t="str">
        <f t="shared" ca="1" si="432"/>
        <v>0.571969928324199+1.38085755822812i</v>
      </c>
      <c r="DP262" s="223" t="str">
        <f t="shared" ca="1" si="433"/>
        <v>-1.40725948899306-0.503525496536082i</v>
      </c>
      <c r="DQ262" s="223" t="str">
        <f t="shared" ca="1" si="434"/>
        <v>1.31814549492974-0.704563445843842i</v>
      </c>
      <c r="DR262" s="223" t="str">
        <f t="shared" ca="1" si="435"/>
        <v>-0.363165332830194+1.44983727916385i</v>
      </c>
      <c r="DS262" s="223" t="str">
        <f t="shared" ca="1" si="436"/>
        <v>-0.830371632226398-1.24273896994364i</v>
      </c>
      <c r="DT262" s="223" t="str">
        <f t="shared" ca="1" si="437"/>
        <v>1.47845234377465+0.219307688442878i</v>
      </c>
      <c r="DU262" s="223" t="str">
        <f t="shared" ca="1" si="438"/>
        <v>-1.15536418932675+0.948182885863402i</v>
      </c>
      <c r="DV262" s="223" t="str">
        <f t="shared" ca="1" si="439"/>
        <v>0.0733379911285626-1.49282910411076i</v>
      </c>
      <c r="DW262" s="223" t="str">
        <f t="shared" ca="1" si="440"/>
        <v>1.05686261998002+1.05686261998042i</v>
      </c>
      <c r="DX262" s="223" t="str">
        <f t="shared" ca="1" si="441"/>
        <v>-1.49282910411071+0.0733379911295157i</v>
      </c>
      <c r="DY262" s="223" t="str">
        <f t="shared" ca="1" si="442"/>
        <v>0.948182885863848-1.15536418932639i</v>
      </c>
      <c r="DZ262" s="223" t="str">
        <f t="shared" ca="1" si="443"/>
        <v>0.219307688442311+1.47845234377473i</v>
      </c>
      <c r="EA262" s="223" t="str">
        <f t="shared" ca="1" si="444"/>
        <v>-1.24273896994412-0.830371632225676i</v>
      </c>
      <c r="EB262" s="223" t="str">
        <f t="shared" ca="1" si="445"/>
        <v>1.44983727916399-0.363165332829636i</v>
      </c>
      <c r="EC262" s="223" t="str">
        <f t="shared" ca="1" si="446"/>
        <v>-0.704563445843+1.31814549493019i</v>
      </c>
      <c r="ED262" s="223" t="str">
        <f t="shared" ca="1" si="447"/>
        <v>-0.503525496535541-1.40725948899325i</v>
      </c>
      <c r="EE262" s="223" t="str">
        <f t="shared" ca="1" si="448"/>
        <v>1.38085755822845+0.571969928323395i</v>
      </c>
      <c r="EF262" s="223" t="str">
        <f t="shared" ca="1" si="449"/>
        <v>-1.35112902065729+0.639036434454709i</v>
      </c>
      <c r="EG262" s="223" t="str">
        <f t="shared" ca="1" si="450"/>
        <v>0.433868027723408-1.43027120838752i</v>
      </c>
      <c r="EH262" s="223" t="str">
        <f t="shared" ca="1" si="451"/>
        <v>0.768393102178563+1.2819864412494i</v>
      </c>
      <c r="EI262" s="223" t="str">
        <f t="shared" ca="1" si="452"/>
        <v>-1.46591056494407-0.291587740840149i</v>
      </c>
      <c r="EJ262" s="223" t="str">
        <f t="shared" ca="1" si="453"/>
        <v>1.20049763160786-0.890349724280757i</v>
      </c>
      <c r="EK262" s="223" t="str">
        <f t="shared" ca="1" si="454"/>
        <v>-0.146499304614537+1.48743240141203i</v>
      </c>
      <c r="EL262" s="223" t="str">
        <f t="shared" ca="1" si="455"/>
        <v>-1.00373179182342-1.10744737351527i</v>
      </c>
      <c r="EM262" s="223" t="str">
        <f t="shared" ca="1" si="456"/>
        <v>1.49462945074119+7.41203242235996E-13i</v>
      </c>
      <c r="EN262" s="223"/>
      <c r="EO262" s="223"/>
      <c r="EP262" s="223"/>
    </row>
    <row r="263" spans="1:146">
      <c r="A263" s="249">
        <f t="shared" si="323"/>
        <v>3.1835937500000024E-3</v>
      </c>
      <c r="B263" s="248">
        <v>163</v>
      </c>
      <c r="C263" s="247">
        <f t="shared" si="324"/>
        <v>32600</v>
      </c>
      <c r="N263" s="246">
        <f t="shared" ca="1" si="327"/>
        <v>8.4944731267147766</v>
      </c>
      <c r="O263" s="223">
        <f t="shared" ca="1" si="328"/>
        <v>1.4944731267147771</v>
      </c>
      <c r="P263" s="223" t="str">
        <f t="shared" ca="1" si="329"/>
        <v>-0.976149260894313+1.13162827241463i</v>
      </c>
      <c r="Q263" s="223" t="str">
        <f t="shared" ca="1" si="330"/>
        <v>-0.21928475094364-1.47829771171988i</v>
      </c>
      <c r="R263" s="223" t="str">
        <f t="shared" ca="1" si="331"/>
        <v>1.26261094927489+0.79953956577758i</v>
      </c>
      <c r="S263" s="223" t="str">
        <f t="shared" ca="1" si="332"/>
        <v>-1.43012161562121+0.433822649253854i</v>
      </c>
      <c r="T263" s="223" t="str">
        <f t="shared" ca="1" si="333"/>
        <v>0.605622253614988-1.36626191207943i</v>
      </c>
      <c r="U263" s="223" t="str">
        <f t="shared" ca="1" si="334"/>
        <v>0.638969597321564+1.35098770541088i</v>
      </c>
      <c r="V263" s="223" t="str">
        <f t="shared" ca="1" si="335"/>
        <v>-1.44033743050219-0.398595048598182i</v>
      </c>
      <c r="W263" s="223" t="str">
        <f t="shared" ca="1" si="336"/>
        <v>1.24260899126612-0.830284783250441i</v>
      </c>
      <c r="X263" s="223" t="str">
        <f t="shared" ca="1" si="337"/>
        <v>-0.1829394645082+1.48323399327217i</v>
      </c>
      <c r="Y263" s="223" t="str">
        <f t="shared" ca="1" si="338"/>
        <v>-1.00362681102351-1.10733154505208i</v>
      </c>
      <c r="Z263" s="223" t="str">
        <f t="shared" ca="1" si="339"/>
        <v>1.49402301934999-0.0366762065240918i</v>
      </c>
      <c r="AA263" s="223" t="str">
        <f t="shared" ca="1" si="340"/>
        <v>-0.94808371495093+1.15524334922019i</v>
      </c>
      <c r="AB263" s="223" t="str">
        <f t="shared" ca="1" si="341"/>
        <v>-0.255497948444698-1.47247095890316i</v>
      </c>
      <c r="AC263" s="223" t="str">
        <f t="shared" ca="1" si="342"/>
        <v>1.2818523576598+0.768312735567131i</v>
      </c>
      <c r="AD263" s="223" t="str">
        <f t="shared" ca="1" si="343"/>
        <v>-1.41904434895466+0.468788931367283i</v>
      </c>
      <c r="AE263" s="223" t="str">
        <f t="shared" ca="1" si="344"/>
        <v>0.571910105708647-1.38071313365991i</v>
      </c>
      <c r="AF263" s="223" t="str">
        <f t="shared" ca="1" si="345"/>
        <v>0.67193204963533+1.33489971426527i</v>
      </c>
      <c r="AG263" s="223" t="str">
        <f t="shared" ca="1" si="346"/>
        <v>-1.44968563997269-0.363127349189817i</v>
      </c>
      <c r="AH263" s="223" t="str">
        <f t="shared" ca="1" si="347"/>
        <v>1.22185853206516-0.860529868216214i</v>
      </c>
      <c r="AI263" s="223" t="str">
        <f t="shared" ca="1" si="348"/>
        <v>-0.146483982180024+1.48727683012858i</v>
      </c>
      <c r="AJ263" s="223" t="str">
        <f t="shared" ca="1" si="349"/>
        <v>-1.03049981388982-1.08236780257253i</v>
      </c>
      <c r="AK263" s="223" t="str">
        <f t="shared" ca="1" si="350"/>
        <v>1.49267296838346-0.0733303206726366i</v>
      </c>
      <c r="AL263" s="223" t="str">
        <f t="shared" ca="1" si="351"/>
        <v>-0.91944707882874+1.17816255062956i</v>
      </c>
      <c r="AM263" s="223" t="str">
        <f t="shared" ca="1" si="352"/>
        <v>-0.291557243535159-1.46575724464006i</v>
      </c>
      <c r="AN263" s="223" t="str">
        <f t="shared" ca="1" si="353"/>
        <v>1.30032162611623+0.73662310249345i</v>
      </c>
      <c r="AO263" s="223" t="str">
        <f t="shared" ca="1" si="354"/>
        <v>-1.40711230303359+0.503472832558164i</v>
      </c>
      <c r="AP263" s="223" t="str">
        <f t="shared" ca="1" si="355"/>
        <v>0.537853460540006-1.39433266527676i</v>
      </c>
      <c r="AQ263" s="223" t="str">
        <f t="shared" ca="1" si="356"/>
        <v>0.704489755207411+1.31800762944698i</v>
      </c>
      <c r="AR263" s="223" t="str">
        <f t="shared" ca="1" si="357"/>
        <v>0.704489755207411+1.31800762944698i</v>
      </c>
      <c r="AS263" s="223" t="str">
        <f t="shared" ca="1" si="358"/>
        <v>1.20037207097236-0.890256602167135i</v>
      </c>
      <c r="AT263" s="223" t="str">
        <f t="shared" ca="1" si="359"/>
        <v>-0.10994026337868+1.49042378703538i</v>
      </c>
      <c r="AU263" s="223" t="str">
        <f t="shared" ca="1" si="360"/>
        <v>-1.05675208220101-1.05675208220116i</v>
      </c>
      <c r="AV263" s="223" t="str">
        <f t="shared" ca="1" si="361"/>
        <v>1.49042378703539-0.109940263378451i</v>
      </c>
      <c r="AW263" s="223" t="str">
        <f t="shared" ca="1" si="362"/>
        <v>-0.890256602166109+1.20037207097312i</v>
      </c>
      <c r="AX263" s="223" t="str">
        <f t="shared" ca="1" si="363"/>
        <v>-0.327440915443843-1.45816061302106i</v>
      </c>
      <c r="AY263" s="223" t="str">
        <f t="shared" ca="1" si="364"/>
        <v>1.31800762944687+0.704489755207613i</v>
      </c>
      <c r="AZ263" s="223" t="str">
        <f t="shared" ca="1" si="365"/>
        <v>-1.39433266527683+0.537853460539812i</v>
      </c>
      <c r="BA263" s="223" t="str">
        <f t="shared" ca="1" si="366"/>
        <v>0.503472832556981-1.40711230303402i</v>
      </c>
      <c r="BB263" s="223" t="str">
        <f t="shared" ca="1" si="367"/>
        <v>0.736623102493249+1.30032162611635i</v>
      </c>
      <c r="BC263" s="223" t="str">
        <f t="shared" ca="1" si="368"/>
        <v>-1.46575724464002-0.291557243535364i</v>
      </c>
      <c r="BD263" s="223" t="str">
        <f t="shared" ca="1" si="369"/>
        <v>1.17816255062942-0.91944707882891i</v>
      </c>
      <c r="BE263" s="223" t="str">
        <f t="shared" ca="1" si="370"/>
        <v>-0.0733303206721026+1.49267296838349i</v>
      </c>
      <c r="BF263" s="223" t="str">
        <f t="shared" ca="1" si="371"/>
        <v>-1.08236780257218-1.03049981389019i</v>
      </c>
      <c r="BG263" s="223" t="str">
        <f t="shared" ca="1" si="372"/>
        <v>1.48727683012861-0.146483982179796i</v>
      </c>
      <c r="BH263" s="223" t="str">
        <f t="shared" ca="1" si="373"/>
        <v>-0.860529868216019+1.2218585320653i</v>
      </c>
      <c r="BI263" s="223" t="str">
        <f t="shared" ca="1" si="374"/>
        <v>-0.363127349190315-1.44968563997256i</v>
      </c>
      <c r="BJ263" s="223" t="str">
        <f t="shared" ca="1" si="375"/>
        <v>1.33489971426503+0.671932049635801i</v>
      </c>
      <c r="BK263" s="223" t="str">
        <f t="shared" ca="1" si="376"/>
        <v>-1.38071313365999+0.571910105708454i</v>
      </c>
      <c r="BL263" s="223" t="str">
        <f t="shared" ca="1" si="377"/>
        <v>0.468788931367078-1.41904434895473i</v>
      </c>
      <c r="BM263" s="223" t="str">
        <f t="shared" ca="1" si="378"/>
        <v>0.768312735567598+1.28185235765952i</v>
      </c>
      <c r="BN263" s="223" t="str">
        <f t="shared" ca="1" si="379"/>
        <v>-1.47247095890307-0.255497948445206i</v>
      </c>
      <c r="BO263" s="223" t="str">
        <f t="shared" ca="1" si="380"/>
        <v>1.15524334922034-0.948083714950752i</v>
      </c>
      <c r="BP263" s="223" t="str">
        <f t="shared" ca="1" si="381"/>
        <v>-0.0366762065238545+1.49402301934999i</v>
      </c>
      <c r="BQ263" s="223" t="str">
        <f t="shared" ca="1" si="382"/>
        <v>-1.10733154505243-1.00362681102312i</v>
      </c>
      <c r="BR263" s="223" t="str">
        <f t="shared" ca="1" si="383"/>
        <v>1.48323399327223-0.182939464507667i</v>
      </c>
      <c r="BS263" s="223" t="str">
        <f t="shared" ca="1" si="384"/>
        <v>-0.830284783250614+1.24260899126601i</v>
      </c>
      <c r="BT263" s="223" t="str">
        <f t="shared" ca="1" si="385"/>
        <v>-0.398595048598395-1.44033743050213i</v>
      </c>
      <c r="BU263" s="223" t="str">
        <f t="shared" ca="1" si="386"/>
        <v>1.35098770541112+0.638969597321071i</v>
      </c>
      <c r="BV263" s="223" t="str">
        <f t="shared" ca="1" si="387"/>
        <v>-1.36626191207964+0.605622253614522i</v>
      </c>
      <c r="BW263" s="223" t="str">
        <f t="shared" ca="1" si="388"/>
        <v>0.433822649254073-1.43012161562114i</v>
      </c>
      <c r="BX263" s="223" t="str">
        <f t="shared" ca="1" si="389"/>
        <v>0.799539565777785+1.26261094927476i</v>
      </c>
      <c r="BY263" s="223" t="str">
        <f t="shared" ca="1" si="390"/>
        <v>-1.47829771171995-0.219284750943123i</v>
      </c>
      <c r="BZ263" s="223" t="str">
        <f t="shared" ca="1" si="391"/>
        <v>1.13162827241503-0.976149260893854i</v>
      </c>
      <c r="CA263" s="223" t="str">
        <f t="shared" ca="1" si="392"/>
        <v>-2.08716636128688E-13+1.49447312671478i</v>
      </c>
      <c r="CB263" s="223" t="str">
        <f t="shared" ca="1" si="393"/>
        <v>-1.13162827241473-0.976149260894202i</v>
      </c>
      <c r="CC263" s="223" t="str">
        <f t="shared" ca="1" si="394"/>
        <v>1.4782977117198-0.219284750944138i</v>
      </c>
      <c r="CD263" s="223" t="str">
        <f t="shared" ca="1" si="395"/>
        <v>-0.799539565778137+1.26261094927454i</v>
      </c>
      <c r="CE263" s="223" t="str">
        <f t="shared" ca="1" si="396"/>
        <v>-0.433822649253634-1.43012161562127i</v>
      </c>
      <c r="CF263" s="223" t="str">
        <f t="shared" ca="1" si="397"/>
        <v>1.36626191207945+0.605622253614942i</v>
      </c>
      <c r="CG263" s="223" t="str">
        <f t="shared" ca="1" si="398"/>
        <v>-1.35098770541068+0.638969597322001i</v>
      </c>
      <c r="CH263" s="223" t="str">
        <f t="shared" ca="1" si="399"/>
        <v>0.398595048598838-1.44033743050201i</v>
      </c>
      <c r="CI263" s="223" t="str">
        <f t="shared" ca="1" si="400"/>
        <v>0.830284783250232+1.24260899126626i</v>
      </c>
      <c r="CJ263" s="223" t="str">
        <f t="shared" ca="1" si="401"/>
        <v>-1.48323399327218-0.182939464508081i</v>
      </c>
      <c r="CK263" s="223" t="str">
        <f t="shared" ca="1" si="402"/>
        <v>1.10733154505171-1.00362681102391i</v>
      </c>
      <c r="CL263" s="223" t="str">
        <f t="shared" ca="1" si="403"/>
        <v>0.0366762065233948+1.49402301935i</v>
      </c>
      <c r="CM263" s="223" t="str">
        <f t="shared" ca="1" si="404"/>
        <v>-1.15524334922007-0.948083714951075i</v>
      </c>
      <c r="CN263" s="223" t="str">
        <f t="shared" ca="1" si="405"/>
        <v>1.47247095890314-0.255497948444795i</v>
      </c>
      <c r="CO263" s="223" t="str">
        <f t="shared" ca="1" si="406"/>
        <v>-0.768312735566681+1.28185235766007i</v>
      </c>
      <c r="CP263" s="223" t="str">
        <f t="shared" ca="1" si="407"/>
        <v>-0.468788931366682-1.41904434895486i</v>
      </c>
      <c r="CQ263" s="223" t="str">
        <f t="shared" ca="1" si="408"/>
        <v>1.38071313365983+0.57191010570884i</v>
      </c>
      <c r="CR263" s="223" t="str">
        <f t="shared" ca="1" si="409"/>
        <v>-1.33489971426524+0.67193204963539i</v>
      </c>
      <c r="CS263" s="223" t="str">
        <f t="shared" ca="1" si="410"/>
        <v>0.36312734918932-1.44968563997281i</v>
      </c>
      <c r="CT263" s="223" t="str">
        <f t="shared" ca="1" si="411"/>
        <v>0.860529868215679+1.22185853206554i</v>
      </c>
      <c r="CU263" s="223" t="str">
        <f t="shared" ca="1" si="412"/>
        <v>-1.48727683012856-0.146483982180253i</v>
      </c>
      <c r="CV263" s="223" t="str">
        <f t="shared" ca="1" si="413"/>
        <v>1.08236780257249-1.03049981388986i</v>
      </c>
      <c r="CW263" s="223" t="str">
        <f t="shared" ca="1" si="414"/>
        <v>0.0733303206731281+1.49267296838344i</v>
      </c>
      <c r="CX263" s="223" t="str">
        <f t="shared" ca="1" si="415"/>
        <v>-1.17816255062914-0.919447078829273i</v>
      </c>
      <c r="CY263" s="223" t="str">
        <f t="shared" ca="1" si="416"/>
        <v>1.46575724464011-0.291557243534913i</v>
      </c>
      <c r="CZ263" s="223" t="str">
        <f t="shared" ca="1" si="417"/>
        <v>-0.736623102493687+1.3003216261161i</v>
      </c>
      <c r="DA263" s="223" t="str">
        <f t="shared" ca="1" si="418"/>
        <v>-0.503472832557987-1.40711230303366i</v>
      </c>
      <c r="DB263" s="223" t="str">
        <f t="shared" ca="1" si="419"/>
        <v>1.39433266527666+0.53785346054024i</v>
      </c>
      <c r="DC263" s="223" t="str">
        <f t="shared" ca="1" si="420"/>
        <v>-1.31800762944707+0.704489755207246i</v>
      </c>
      <c r="DD263" s="223" t="str">
        <f t="shared" ca="1" si="421"/>
        <v>0.327440915444251-1.45816061302096i</v>
      </c>
      <c r="DE263" s="223" t="str">
        <f t="shared" ca="1" si="422"/>
        <v>0.890256602166967+1.20037207097248i</v>
      </c>
      <c r="DF263" s="223" t="str">
        <f t="shared" ca="1" si="423"/>
        <v>-1.49042378703536-0.109940263378867i</v>
      </c>
      <c r="DG263" s="223" t="str">
        <f t="shared" ca="1" si="424"/>
        <v>1.0567520822013-1.05675208220086i</v>
      </c>
      <c r="DH263" s="223" t="str">
        <f t="shared" ca="1" si="425"/>
        <v>0.109940263378242+1.49042378703541i</v>
      </c>
      <c r="DI263" s="223" t="str">
        <f t="shared" ca="1" si="426"/>
        <v>-1.20037207097297-0.890256602166311i</v>
      </c>
      <c r="DJ263" s="223" t="str">
        <f t="shared" ca="1" si="427"/>
        <v>1.45816061302078-0.327440915445049i</v>
      </c>
      <c r="DK263" s="223" t="str">
        <f t="shared" ca="1" si="428"/>
        <v>-0.704489755207798+1.31800762944677i</v>
      </c>
      <c r="DL263" s="223" t="str">
        <f t="shared" ca="1" si="429"/>
        <v>-0.537853460539577-1.39433266527692i</v>
      </c>
      <c r="DM263" s="223" t="str">
        <f t="shared" ca="1" si="430"/>
        <v>1.40711230303393+0.503472832557218i</v>
      </c>
      <c r="DN263" s="223" t="str">
        <f t="shared" ca="1" si="431"/>
        <v>-1.30032162611645+0.736623102493068i</v>
      </c>
      <c r="DO263" s="223" t="str">
        <f t="shared" ca="1" si="432"/>
        <v>0.291557243535611-1.46575724463997i</v>
      </c>
      <c r="DP263" s="223" t="str">
        <f t="shared" ca="1" si="433"/>
        <v>0.919447078828711+1.17816255062958i</v>
      </c>
      <c r="DQ263" s="223" t="str">
        <f t="shared" ca="1" si="434"/>
        <v>-1.49267296838348-0.0733303206723111i</v>
      </c>
      <c r="DR263" s="223" t="str">
        <f t="shared" ca="1" si="435"/>
        <v>1.03049981389037-1.082367802572i</v>
      </c>
      <c r="DS263" s="223" t="str">
        <f t="shared" ca="1" si="436"/>
        <v>0.146483982179546+1.48727683012863i</v>
      </c>
      <c r="DT263" s="223" t="str">
        <f t="shared" ca="1" si="437"/>
        <v>-1.22185853206518-0.860529868216191i</v>
      </c>
      <c r="DU263" s="223" t="str">
        <f t="shared" ca="1" si="438"/>
        <v>1.44968563997261-0.363127349190113i</v>
      </c>
      <c r="DV263" s="223" t="str">
        <f t="shared" ca="1" si="439"/>
        <v>-0.67193204963595+1.33489971426496i</v>
      </c>
      <c r="DW263" s="223" t="str">
        <f t="shared" ca="1" si="440"/>
        <v>-0.571910105708261-1.38071313366007i</v>
      </c>
      <c r="DX263" s="223" t="str">
        <f t="shared" ca="1" si="441"/>
        <v>1.41904434895467+0.468788931367277i</v>
      </c>
      <c r="DY263" s="223" t="str">
        <f t="shared" ca="1" si="442"/>
        <v>-1.28185235765965+0.768312735567383i</v>
      </c>
      <c r="DZ263" s="223" t="str">
        <f t="shared" ca="1" si="443"/>
        <v>0.255497948443989-1.47247095890328i</v>
      </c>
      <c r="EA263" s="223" t="str">
        <f t="shared" ca="1" si="444"/>
        <v>0.948083714950591+1.15524334922047i</v>
      </c>
      <c r="EB263" s="223" t="str">
        <f t="shared" ca="1" si="445"/>
        <v>-1.49402301934998-0.0366762065241057i</v>
      </c>
      <c r="EC263" s="223" t="str">
        <f t="shared" ca="1" si="446"/>
        <v>1.00362681102331-1.10733154505226i</v>
      </c>
      <c r="ED263" s="223" t="str">
        <f t="shared" ca="1" si="447"/>
        <v>0.182939464508978+1.48323399327207i</v>
      </c>
      <c r="EE263" s="223" t="str">
        <f t="shared" ca="1" si="448"/>
        <v>-1.24260899126587-0.830284783250824i</v>
      </c>
      <c r="EF263" s="223" t="str">
        <f t="shared" ca="1" si="449"/>
        <v>1.4403374305022-0.398595048598153i</v>
      </c>
      <c r="EG263" s="223" t="str">
        <f t="shared" ca="1" si="450"/>
        <v>-0.638969597321261+1.35098770541103i</v>
      </c>
      <c r="EH263" s="223" t="str">
        <f t="shared" ca="1" si="451"/>
        <v>-0.605622253614292-1.36626191207974i</v>
      </c>
      <c r="EI263" s="223" t="str">
        <f t="shared" ca="1" si="452"/>
        <v>1.43012161562107+0.433822649254314i</v>
      </c>
      <c r="EJ263" s="223" t="str">
        <f t="shared" ca="1" si="453"/>
        <v>-1.26261094927487+0.799539565777608i</v>
      </c>
      <c r="EK263" s="223" t="str">
        <f t="shared" ca="1" si="454"/>
        <v>0.219284750943329-1.47829771171992i</v>
      </c>
      <c r="EL263" s="223" t="str">
        <f t="shared" ca="1" si="455"/>
        <v>0.976149260894821+1.1316282724142i</v>
      </c>
      <c r="EM263" s="223" t="str">
        <f t="shared" ca="1" si="456"/>
        <v>-1.49447312671478-4.17433272257374E-13i</v>
      </c>
      <c r="EN263" s="223"/>
      <c r="EO263" s="223"/>
      <c r="EP263" s="223"/>
    </row>
    <row r="264" spans="1:146">
      <c r="A264" s="249">
        <f t="shared" si="323"/>
        <v>3.2031250000000024E-3</v>
      </c>
      <c r="B264" s="248">
        <v>164</v>
      </c>
      <c r="C264" s="247">
        <f t="shared" si="324"/>
        <v>32800</v>
      </c>
      <c r="N264" s="246">
        <f t="shared" ca="1" si="327"/>
        <v>8.4943041108990176</v>
      </c>
      <c r="O264" s="223">
        <f t="shared" ca="1" si="328"/>
        <v>1.4943041108990183</v>
      </c>
      <c r="P264" s="223" t="str">
        <f t="shared" ca="1" si="329"/>
        <v>-0.947976492452467+1.15511269822785i</v>
      </c>
      <c r="Q264" s="223" t="str">
        <f t="shared" ca="1" si="330"/>
        <v>-0.291524270185307-1.46559147641579i</v>
      </c>
      <c r="R264" s="223" t="str">
        <f t="shared" ca="1" si="331"/>
        <v>1.31785857080503+0.70441008170343i</v>
      </c>
      <c r="S264" s="223" t="str">
        <f t="shared" ca="1" si="332"/>
        <v>-1.38055698340707+0.571845426156112i</v>
      </c>
      <c r="T264" s="223" t="str">
        <f t="shared" ca="1" si="333"/>
        <v>0.433773586552355-1.42995987756972i</v>
      </c>
      <c r="U264" s="223" t="str">
        <f t="shared" ca="1" si="334"/>
        <v>0.830190883094272+1.24246845975134i</v>
      </c>
      <c r="V264" s="223" t="str">
        <f t="shared" ca="1" si="335"/>
        <v>-1.48710862817019-0.146467415732966i</v>
      </c>
      <c r="W264" s="223" t="str">
        <f t="shared" ca="1" si="336"/>
        <v>1.05663256997161-1.05663256997165i</v>
      </c>
      <c r="X264" s="223" t="str">
        <f t="shared" ca="1" si="337"/>
        <v>0.146467415733028+1.48710862817018i</v>
      </c>
      <c r="Y264" s="223" t="str">
        <f t="shared" ca="1" si="338"/>
        <v>-1.24246845975129-0.830190883094347i</v>
      </c>
      <c r="Z264" s="223" t="str">
        <f t="shared" ca="1" si="339"/>
        <v>1.42995987756975-0.433773586552269i</v>
      </c>
      <c r="AA264" s="223" t="str">
        <f t="shared" ca="1" si="340"/>
        <v>-0.571845426156065+1.38055698340709i</v>
      </c>
      <c r="AB264" s="223" t="str">
        <f t="shared" ca="1" si="341"/>
        <v>-0.704410081703482-1.317858570805i</v>
      </c>
      <c r="AC264" s="223" t="str">
        <f t="shared" ca="1" si="342"/>
        <v>1.46559147641579+0.291524270185337i</v>
      </c>
      <c r="AD264" s="223" t="str">
        <f t="shared" ca="1" si="343"/>
        <v>-1.15511269822789+0.947976492452417i</v>
      </c>
      <c r="AE264" s="223" t="str">
        <f t="shared" ca="1" si="344"/>
        <v>-5.19897379144324E-14-1.49430411089902i</v>
      </c>
      <c r="AF264" s="223" t="str">
        <f t="shared" ca="1" si="345"/>
        <v>1.15511269822787+0.947976492452444i</v>
      </c>
      <c r="AG264" s="223" t="str">
        <f t="shared" ca="1" si="346"/>
        <v>-1.46559147641579+0.291524270185313i</v>
      </c>
      <c r="AH264" s="223" t="str">
        <f t="shared" ca="1" si="347"/>
        <v>0.704410081703512-1.31785857080498i</v>
      </c>
      <c r="AI264" s="223" t="str">
        <f t="shared" ca="1" si="348"/>
        <v>0.571845426156033+1.38055698340711i</v>
      </c>
      <c r="AJ264" s="223" t="str">
        <f t="shared" ca="1" si="349"/>
        <v>-1.42995987756973-0.43377358655231i</v>
      </c>
      <c r="AK264" s="223" t="str">
        <f t="shared" ca="1" si="350"/>
        <v>1.2424684597513-0.83019088309432i</v>
      </c>
      <c r="AL264" s="223" t="str">
        <f t="shared" ca="1" si="351"/>
        <v>-0.146467415733052+1.48710862817018i</v>
      </c>
      <c r="AM264" s="223" t="str">
        <f t="shared" ca="1" si="352"/>
        <v>-1.05663256997158-1.05663256997168i</v>
      </c>
      <c r="AN264" s="223" t="str">
        <f t="shared" ca="1" si="353"/>
        <v>1.48710862817019-0.146467415732932i</v>
      </c>
      <c r="AO264" s="223" t="str">
        <f t="shared" ca="1" si="354"/>
        <v>-0.830190883094296+1.24246845975132i</v>
      </c>
      <c r="AP264" s="223" t="str">
        <f t="shared" ca="1" si="355"/>
        <v>-0.43377358655246-1.42995987756969i</v>
      </c>
      <c r="AQ264" s="223" t="str">
        <f t="shared" ca="1" si="356"/>
        <v>1.38055698340717+0.571845426155869i</v>
      </c>
      <c r="AR264" s="223" t="str">
        <f t="shared" ca="1" si="357"/>
        <v>1.38055698340717+0.571845426155869i</v>
      </c>
      <c r="AS264" s="223" t="str">
        <f t="shared" ca="1" si="358"/>
        <v>0.291524270184849-1.46559147641589i</v>
      </c>
      <c r="AT264" s="223" t="str">
        <f t="shared" ca="1" si="359"/>
        <v>0.947976492452926+1.15511269822747i</v>
      </c>
      <c r="AU264" s="223" t="str">
        <f t="shared" ca="1" si="360"/>
        <v>-1.49430411089902+6.98568957197686E-13i</v>
      </c>
      <c r="AV264" s="223" t="str">
        <f t="shared" ca="1" si="361"/>
        <v>0.947976492452979-1.15511269822743i</v>
      </c>
      <c r="AW264" s="223" t="str">
        <f t="shared" ca="1" si="362"/>
        <v>0.291524270184781+1.4655914764159i</v>
      </c>
      <c r="AX264" s="223" t="str">
        <f t="shared" ca="1" si="363"/>
        <v>-1.31785857080481-0.704410081703841i</v>
      </c>
      <c r="AY264" s="223" t="str">
        <f t="shared" ca="1" si="364"/>
        <v>1.38055698340721-0.571845426155787i</v>
      </c>
      <c r="AZ264" s="223" t="str">
        <f t="shared" ca="1" si="365"/>
        <v>-0.433773586552545+1.42995987756966i</v>
      </c>
      <c r="BA264" s="223" t="str">
        <f t="shared" ca="1" si="366"/>
        <v>-0.830190883094239-1.24246845975136i</v>
      </c>
      <c r="BB264" s="223" t="str">
        <f t="shared" ca="1" si="367"/>
        <v>1.48710862817018+0.146467415733i</v>
      </c>
      <c r="BC264" s="223" t="str">
        <f t="shared" ca="1" si="368"/>
        <v>-1.05663256997152+1.05663256997174i</v>
      </c>
      <c r="BD264" s="223" t="str">
        <f t="shared" ca="1" si="369"/>
        <v>-0.146467415733301-1.48710862817015i</v>
      </c>
      <c r="BE264" s="223" t="str">
        <f t="shared" ca="1" si="370"/>
        <v>1.24246845975153+0.830190883093988i</v>
      </c>
      <c r="BF264" s="223" t="str">
        <f t="shared" ca="1" si="371"/>
        <v>-1.42995987756959+0.433773586552795i</v>
      </c>
      <c r="BG264" s="223" t="str">
        <f t="shared" ca="1" si="372"/>
        <v>0.571845426155546-1.38055698340731i</v>
      </c>
      <c r="BH264" s="223" t="str">
        <f t="shared" ca="1" si="373"/>
        <v>0.704410081704108+1.31785857080467i</v>
      </c>
      <c r="BI264" s="223" t="str">
        <f t="shared" ca="1" si="374"/>
        <v>-1.46559147641567-0.291524270185942i</v>
      </c>
      <c r="BJ264" s="223" t="str">
        <f t="shared" ca="1" si="375"/>
        <v>1.15511269822821-0.947976492452031i</v>
      </c>
      <c r="BK264" s="223" t="str">
        <f t="shared" ca="1" si="376"/>
        <v>-4.38620267625524E-13+1.49430411089902i</v>
      </c>
      <c r="BL264" s="223" t="str">
        <f t="shared" ca="1" si="377"/>
        <v>-1.15511269822765-0.947976492452709i</v>
      </c>
      <c r="BM264" s="223" t="str">
        <f t="shared" ca="1" si="378"/>
        <v>1.46559147641583-0.291524270185124i</v>
      </c>
      <c r="BN264" s="223" t="str">
        <f t="shared" ca="1" si="379"/>
        <v>-0.704410081703533+1.31785857080497i</v>
      </c>
      <c r="BO264" s="223" t="str">
        <f t="shared" ca="1" si="380"/>
        <v>-0.571845426156148-1.38055698340706i</v>
      </c>
      <c r="BP264" s="223" t="str">
        <f t="shared" ca="1" si="381"/>
        <v>1.42995987756978+0.43377358655217i</v>
      </c>
      <c r="BQ264" s="223" t="str">
        <f t="shared" ca="1" si="382"/>
        <v>-1.24246845975116+0.830190883094529i</v>
      </c>
      <c r="BR264" s="223" t="str">
        <f t="shared" ca="1" si="383"/>
        <v>0.146467415732652-1.48710862817022i</v>
      </c>
      <c r="BS264" s="223" t="str">
        <f t="shared" ca="1" si="384"/>
        <v>1.05663256997198+1.05663256997128i</v>
      </c>
      <c r="BT264" s="223" t="str">
        <f t="shared" ca="1" si="385"/>
        <v>-1.48710862817012+0.146467415733648i</v>
      </c>
      <c r="BU264" s="223" t="str">
        <f t="shared" ca="1" si="386"/>
        <v>0.830190883094968-1.24246845975087i</v>
      </c>
      <c r="BV264" s="223" t="str">
        <f t="shared" ca="1" si="387"/>
        <v>0.433773586551707+1.42995987756992i</v>
      </c>
      <c r="BW264" s="223" t="str">
        <f t="shared" ca="1" si="388"/>
        <v>-1.38055698340687-0.571845426156597i</v>
      </c>
      <c r="BX264" s="223" t="str">
        <f t="shared" ca="1" si="389"/>
        <v>1.3178585708052-0.704410081703105i</v>
      </c>
      <c r="BY264" s="223" t="str">
        <f t="shared" ca="1" si="390"/>
        <v>-0.2915242701856+1.46559147641574i</v>
      </c>
      <c r="BZ264" s="223" t="str">
        <f t="shared" ca="1" si="391"/>
        <v>-0.947976492452334-1.15511269822796i</v>
      </c>
      <c r="CA264" s="223" t="str">
        <f t="shared" ca="1" si="392"/>
        <v>1.49430411089902+4.68651117860512E-14i</v>
      </c>
      <c r="CB264" s="223" t="str">
        <f t="shared" ca="1" si="393"/>
        <v>-0.947976492452405+1.1551126982279i</v>
      </c>
      <c r="CC264" s="223" t="str">
        <f t="shared" ca="1" si="394"/>
        <v>-0.291524270185509-1.46559147641576i</v>
      </c>
      <c r="CD264" s="223" t="str">
        <f t="shared" ca="1" si="395"/>
        <v>1.31785857080516+0.704410081703188i</v>
      </c>
      <c r="CE264" s="223" t="str">
        <f t="shared" ca="1" si="396"/>
        <v>-1.38055698340694+0.571845426156432i</v>
      </c>
      <c r="CF264" s="223" t="str">
        <f t="shared" ca="1" si="397"/>
        <v>0.433773586551877-1.42995987756987i</v>
      </c>
      <c r="CG264" s="223" t="str">
        <f t="shared" ca="1" si="398"/>
        <v>0.830190883094819+1.24246845975097i</v>
      </c>
      <c r="CH264" s="223" t="str">
        <f t="shared" ca="1" si="399"/>
        <v>-1.48710862817011-0.146467415733742i</v>
      </c>
      <c r="CI264" s="223" t="str">
        <f t="shared" ca="1" si="400"/>
        <v>1.05663256997211-1.05663256997115i</v>
      </c>
      <c r="CJ264" s="223" t="str">
        <f t="shared" ca="1" si="401"/>
        <v>0.146467415732475+1.48710862817023i</v>
      </c>
      <c r="CK264" s="223" t="str">
        <f t="shared" ca="1" si="402"/>
        <v>-1.24246845975107-0.830190883094678i</v>
      </c>
      <c r="CL264" s="223" t="str">
        <f t="shared" ca="1" si="403"/>
        <v>1.42995987756982-0.43377358655204i</v>
      </c>
      <c r="CM264" s="223" t="str">
        <f t="shared" ca="1" si="404"/>
        <v>-0.571845426156274+1.38055698340701i</v>
      </c>
      <c r="CN264" s="223" t="str">
        <f t="shared" ca="1" si="405"/>
        <v>-0.704410081703413-1.31785857080504i</v>
      </c>
      <c r="CO264" s="223" t="str">
        <f t="shared" ca="1" si="406"/>
        <v>1.4655914764158+0.291524270185258i</v>
      </c>
      <c r="CP264" s="223" t="str">
        <f t="shared" ca="1" si="407"/>
        <v>-1.15511269822774+0.947976492452603i</v>
      </c>
      <c r="CQ264" s="223" t="str">
        <f t="shared" ca="1" si="408"/>
        <v>-3.02419366812792E-13-1.49430411089902i</v>
      </c>
      <c r="CR264" s="223" t="str">
        <f t="shared" ca="1" si="409"/>
        <v>1.15511269822812+0.947976492452137i</v>
      </c>
      <c r="CS264" s="223" t="str">
        <f t="shared" ca="1" si="410"/>
        <v>-1.46559147641569+0.291524270185851i</v>
      </c>
      <c r="CT264" s="223" t="str">
        <f t="shared" ca="1" si="411"/>
        <v>0.70441008170288-1.31785857080532i</v>
      </c>
      <c r="CU264" s="223" t="str">
        <f t="shared" ca="1" si="412"/>
        <v>0.571845426156833+1.38055698340678i</v>
      </c>
      <c r="CV264" s="223" t="str">
        <f t="shared" ca="1" si="413"/>
        <v>-1.42995987756955-0.433773586552925i</v>
      </c>
      <c r="CW264" s="223" t="str">
        <f t="shared" ca="1" si="414"/>
        <v>1.24246845975158-0.830190883093909i</v>
      </c>
      <c r="CX264" s="223" t="str">
        <f t="shared" ca="1" si="415"/>
        <v>-0.146467415733394+1.48710862817014i</v>
      </c>
      <c r="CY264" s="223" t="str">
        <f t="shared" ca="1" si="416"/>
        <v>-1.05663256997146-1.0566325699718i</v>
      </c>
      <c r="CZ264" s="223" t="str">
        <f t="shared" ca="1" si="417"/>
        <v>1.4871086281702-0.146467415732822i</v>
      </c>
      <c r="DA264" s="223" t="str">
        <f t="shared" ca="1" si="418"/>
        <v>-0.830190883094387+1.24246845975126i</v>
      </c>
      <c r="DB264" s="223" t="str">
        <f t="shared" ca="1" si="419"/>
        <v>-0.433773586552375-1.42995987756971i</v>
      </c>
      <c r="DC264" s="223" t="str">
        <f t="shared" ca="1" si="420"/>
        <v>1.38055698340714+0.571845426155951i</v>
      </c>
      <c r="DD264" s="223" t="str">
        <f t="shared" ca="1" si="421"/>
        <v>-1.31785857080487+0.704410081703721i</v>
      </c>
      <c r="DE264" s="223" t="str">
        <f t="shared" ca="1" si="422"/>
        <v>0.291524270184916-1.46559147641587i</v>
      </c>
      <c r="DF264" s="223" t="str">
        <f t="shared" ca="1" si="423"/>
        <v>0.947976492452873+1.15511269822752i</v>
      </c>
      <c r="DG264" s="223" t="str">
        <f t="shared" ca="1" si="424"/>
        <v>-1.49430411089902+6.51703845411636E-13i</v>
      </c>
      <c r="DH264" s="223" t="str">
        <f t="shared" ca="1" si="425"/>
        <v>0.947976492453048-1.15511269822737i</v>
      </c>
      <c r="DI264" s="223" t="str">
        <f t="shared" ca="1" si="426"/>
        <v>0.291524270184695+1.46559147641592i</v>
      </c>
      <c r="DJ264" s="223" t="str">
        <f t="shared" ca="1" si="427"/>
        <v>-1.31785857080477-0.70441008170392i</v>
      </c>
      <c r="DK264" s="223" t="str">
        <f t="shared" ca="1" si="428"/>
        <v>1.38055698340723-0.571845426155743i</v>
      </c>
      <c r="DL264" s="223" t="str">
        <f t="shared" ca="1" si="429"/>
        <v>-0.43377358655259+1.42995987756965i</v>
      </c>
      <c r="DM264" s="223" t="str">
        <f t="shared" ca="1" si="430"/>
        <v>-0.8301908830942-1.24246845975139i</v>
      </c>
      <c r="DN264" s="223" t="str">
        <f t="shared" ca="1" si="431"/>
        <v>1.48710862817018+0.146467415733047i</v>
      </c>
      <c r="DO264" s="223" t="str">
        <f t="shared" ca="1" si="432"/>
        <v>-1.05663256997156+1.0566325699717i</v>
      </c>
      <c r="DP264" s="223" t="str">
        <f t="shared" ca="1" si="433"/>
        <v>-0.146467415733254-1.48710862817016i</v>
      </c>
      <c r="DQ264" s="223" t="str">
        <f t="shared" ca="1" si="434"/>
        <v>1.2424684597515+0.830190883094027i</v>
      </c>
      <c r="DR264" s="223" t="str">
        <f t="shared" ca="1" si="435"/>
        <v>-1.42995987756961+0.433773586552709i</v>
      </c>
      <c r="DS264" s="223" t="str">
        <f t="shared" ca="1" si="436"/>
        <v>0.571845426155628-1.38055698340727i</v>
      </c>
      <c r="DT264" s="223" t="str">
        <f t="shared" ca="1" si="437"/>
        <v>0.704410081704029+1.31785857080471i</v>
      </c>
      <c r="DU264" s="223" t="str">
        <f t="shared" ca="1" si="438"/>
        <v>-1.46559147641566-0.291524270185989i</v>
      </c>
      <c r="DV264" s="223" t="str">
        <f t="shared" ca="1" si="439"/>
        <v>1.15511269822826-0.947976492451962i</v>
      </c>
      <c r="DW264" s="223" t="str">
        <f t="shared" ca="1" si="440"/>
        <v>-5.27956056652206E-13+1.49430411089902i</v>
      </c>
      <c r="DX264" s="223" t="str">
        <f t="shared" ca="1" si="441"/>
        <v>-1.15511269822759-0.947976492452778i</v>
      </c>
      <c r="DY264" s="223" t="str">
        <f t="shared" ca="1" si="442"/>
        <v>1.46559147641585-0.291524270185037i</v>
      </c>
      <c r="DZ264" s="223" t="str">
        <f t="shared" ca="1" si="443"/>
        <v>-0.704410081703612+1.31785857080493i</v>
      </c>
      <c r="EA264" s="223" t="str">
        <f t="shared" ca="1" si="444"/>
        <v>-0.571845426156066-1.38055698340709i</v>
      </c>
      <c r="EB264" s="223" t="str">
        <f t="shared" ca="1" si="445"/>
        <v>1.42995987756975+0.433773586552257i</v>
      </c>
      <c r="EC264" s="223" t="str">
        <f t="shared" ca="1" si="446"/>
        <v>-1.24246845975119+0.83019088309449i</v>
      </c>
      <c r="ED264" s="223" t="str">
        <f t="shared" ca="1" si="447"/>
        <v>0.146467415732699-1.48710862817021i</v>
      </c>
      <c r="EE264" s="223" t="str">
        <f t="shared" ca="1" si="448"/>
        <v>1.05663256997195+1.05663256997131i</v>
      </c>
      <c r="EF264" s="223" t="str">
        <f t="shared" ca="1" si="449"/>
        <v>-1.48710862817012+0.146467415733602i</v>
      </c>
      <c r="EG264" s="223" t="str">
        <f t="shared" ca="1" si="450"/>
        <v>0.830190883093736-1.24246845975169i</v>
      </c>
      <c r="EH264" s="223" t="str">
        <f t="shared" ca="1" si="451"/>
        <v>0.43377358655166+1.42995987756993i</v>
      </c>
      <c r="EI264" s="223" t="str">
        <f t="shared" ca="1" si="452"/>
        <v>-1.38055698340686-0.57184542615664i</v>
      </c>
      <c r="EJ264" s="223" t="str">
        <f t="shared" ca="1" si="453"/>
        <v>1.31785857080522-0.704410081703064i</v>
      </c>
      <c r="EK264" s="223" t="str">
        <f t="shared" ca="1" si="454"/>
        <v>-0.291524270185647+1.46559147641573i</v>
      </c>
      <c r="EL264" s="223" t="str">
        <f t="shared" ca="1" si="455"/>
        <v>-0.947976492452298-1.15511269822799i</v>
      </c>
      <c r="EM264" s="223" t="str">
        <f t="shared" ca="1" si="456"/>
        <v>1.49430411089902+9.37302235721023E-14i</v>
      </c>
      <c r="EN264" s="223"/>
      <c r="EO264" s="223"/>
      <c r="EP264" s="223"/>
    </row>
    <row r="265" spans="1:146">
      <c r="A265" s="249">
        <f t="shared" si="323"/>
        <v>3.2226562500000024E-3</v>
      </c>
      <c r="B265" s="248">
        <v>165</v>
      </c>
      <c r="C265" s="247">
        <f t="shared" si="324"/>
        <v>33000</v>
      </c>
      <c r="N265" s="246">
        <f t="shared" ca="1" si="327"/>
        <v>8.4941210286415281</v>
      </c>
      <c r="O265" s="223">
        <f t="shared" ca="1" si="328"/>
        <v>1.4941210286415287</v>
      </c>
      <c r="P265" s="223" t="str">
        <f t="shared" ca="1" si="329"/>
        <v>-0.919230456971093+1.17788497537134i</v>
      </c>
      <c r="Q265" s="223" t="str">
        <f t="shared" ca="1" si="330"/>
        <v>-0.36304179633656-1.44934409383747i</v>
      </c>
      <c r="R265" s="223" t="str">
        <f t="shared" ca="1" si="331"/>
        <v>1.36594002058589+0.605479568929151i</v>
      </c>
      <c r="S265" s="223" t="str">
        <f t="shared" ca="1" si="332"/>
        <v>-1.31769710666898+0.704323777324759i</v>
      </c>
      <c r="T265" s="223" t="str">
        <f t="shared" ca="1" si="333"/>
        <v>0.255437753092987-1.47212404454367i</v>
      </c>
      <c r="U265" s="223" t="str">
        <f t="shared" ca="1" si="334"/>
        <v>1.0033903564095+1.10707065758841i</v>
      </c>
      <c r="V265" s="223" t="str">
        <f t="shared" ca="1" si="335"/>
        <v>-1.49007264298715+0.109914361437026i</v>
      </c>
      <c r="W265" s="223" t="str">
        <f t="shared" ca="1" si="336"/>
        <v>0.830089168041912-1.24231623241762i</v>
      </c>
      <c r="X265" s="223" t="str">
        <f t="shared" ca="1" si="337"/>
        <v>0.46867848463081+1.4187100219118i</v>
      </c>
      <c r="Y265" s="223" t="str">
        <f t="shared" ca="1" si="338"/>
        <v>-1.40678078718257-0.503354214289316i</v>
      </c>
      <c r="Z265" s="223" t="str">
        <f t="shared" ca="1" si="339"/>
        <v>1.26231347796237-0.799351194146454i</v>
      </c>
      <c r="AA265" s="223" t="str">
        <f t="shared" ca="1" si="340"/>
        <v>-0.146449470533725+1.4869264275038i</v>
      </c>
      <c r="AB265" s="223" t="str">
        <f t="shared" ca="1" si="341"/>
        <v>-1.08211279657006-1.03025702799259i</v>
      </c>
      <c r="AC265" s="223" t="str">
        <f t="shared" ca="1" si="342"/>
        <v>1.47794942457662-0.219233087426304i</v>
      </c>
      <c r="AD265" s="223" t="str">
        <f t="shared" ca="1" si="343"/>
        <v>-0.736449553989907+1.30001527016296i</v>
      </c>
      <c r="AE265" s="223" t="str">
        <f t="shared" ca="1" si="344"/>
        <v>-0.571775363609426-1.38038783745661i</v>
      </c>
      <c r="AF265" s="223" t="str">
        <f t="shared" ca="1" si="345"/>
        <v>1.43999808680638+0.398501139550186i</v>
      </c>
      <c r="AG265" s="223" t="str">
        <f t="shared" ca="1" si="346"/>
        <v>-1.20008926314846+0.890046857589316i</v>
      </c>
      <c r="AH265" s="223" t="str">
        <f t="shared" ca="1" si="347"/>
        <v>0.0366675656047332-1.4936710273221i</v>
      </c>
      <c r="AI265" s="223" t="str">
        <f t="shared" ca="1" si="348"/>
        <v>1.15497117372903+0.947860346297811i</v>
      </c>
      <c r="AJ265" s="223" t="str">
        <f t="shared" ca="1" si="349"/>
        <v>-1.45781707018088+0.327363770319882i</v>
      </c>
      <c r="AK265" s="223" t="str">
        <f t="shared" ca="1" si="350"/>
        <v>0.638819055997033-1.3506694125225i</v>
      </c>
      <c r="AL265" s="223" t="str">
        <f t="shared" ca="1" si="351"/>
        <v>0.67177374235237+1.33458521170988i</v>
      </c>
      <c r="AM265" s="223" t="str">
        <f t="shared" ca="1" si="352"/>
        <v>-1.46541191203254-0.291488552608786i</v>
      </c>
      <c r="AN265" s="223" t="str">
        <f t="shared" ca="1" si="353"/>
        <v>1.13136166063905-0.975919279994438i</v>
      </c>
      <c r="AO265" s="223" t="str">
        <f t="shared" ca="1" si="354"/>
        <v>0.0733130440385133+1.49232129442779i</v>
      </c>
      <c r="AP265" s="223" t="str">
        <f t="shared" ca="1" si="355"/>
        <v>-1.22157066202729-0.860327127262076i</v>
      </c>
      <c r="AQ265" s="223" t="str">
        <f t="shared" ca="1" si="356"/>
        <v>1.42978467877261-0.433720440578877i</v>
      </c>
      <c r="AR265" s="223" t="str">
        <f t="shared" ca="1" si="357"/>
        <v>1.42978467877261-0.433720440578877i</v>
      </c>
      <c r="AS265" s="223" t="str">
        <f t="shared" ca="1" si="358"/>
        <v>-0.768131720981678-1.28155035306871i</v>
      </c>
      <c r="AT265" s="223" t="str">
        <f t="shared" ca="1" si="359"/>
        <v>1.48288454314031+0.182896363945173i</v>
      </c>
      <c r="AU265" s="223" t="str">
        <f t="shared" ca="1" si="360"/>
        <v>-1.0565031112658+1.05650311126589i</v>
      </c>
      <c r="AV265" s="223" t="str">
        <f t="shared" ca="1" si="361"/>
        <v>-0.182896363945266-1.4828845431403i</v>
      </c>
      <c r="AW265" s="223" t="str">
        <f t="shared" ca="1" si="362"/>
        <v>1.28155035306875+0.768131720981616i</v>
      </c>
      <c r="AX265" s="223" t="str">
        <f t="shared" ca="1" si="363"/>
        <v>-1.39400416031024+0.537726742190272i</v>
      </c>
      <c r="AY265" s="223" t="str">
        <f t="shared" ca="1" si="364"/>
        <v>0.433720440578788-1.42978467877263i</v>
      </c>
      <c r="AZ265" s="223" t="str">
        <f t="shared" ca="1" si="365"/>
        <v>0.86032712726092+1.22157066202811i</v>
      </c>
      <c r="BA265" s="223" t="str">
        <f t="shared" ca="1" si="366"/>
        <v>-1.49232129442779-0.0733130440384408i</v>
      </c>
      <c r="BB265" s="223" t="str">
        <f t="shared" ca="1" si="367"/>
        <v>0.975919279994368-1.13136166063911i</v>
      </c>
      <c r="BC265" s="223" t="str">
        <f t="shared" ca="1" si="368"/>
        <v>0.291488552609169+1.46541191203246i</v>
      </c>
      <c r="BD265" s="223" t="str">
        <f t="shared" ca="1" si="369"/>
        <v>-1.33458521170998-0.671773742352173i</v>
      </c>
      <c r="BE265" s="223" t="str">
        <f t="shared" ca="1" si="370"/>
        <v>1.35066941252247-0.638819055997099i</v>
      </c>
      <c r="BF265" s="223" t="str">
        <f t="shared" ca="1" si="371"/>
        <v>-0.32736377031979+1.4578170701809i</v>
      </c>
      <c r="BG265" s="223" t="str">
        <f t="shared" ca="1" si="372"/>
        <v>-0.947860346297769-1.15497117372906i</v>
      </c>
      <c r="BH265" s="223" t="str">
        <f t="shared" ca="1" si="373"/>
        <v>1.4936710273221-0.0366675656045085i</v>
      </c>
      <c r="BI265" s="223" t="str">
        <f t="shared" ca="1" si="374"/>
        <v>-0.890046857589616+1.20008926314823i</v>
      </c>
      <c r="BJ265" s="223" t="str">
        <f t="shared" ca="1" si="375"/>
        <v>-0.398501139549704-1.43999808680651i</v>
      </c>
      <c r="BK265" s="223" t="str">
        <f t="shared" ca="1" si="376"/>
        <v>1.38038783745636+0.571775363610025i</v>
      </c>
      <c r="BL265" s="223" t="str">
        <f t="shared" ca="1" si="377"/>
        <v>-1.30001527016264+0.736449553990489i</v>
      </c>
      <c r="BM265" s="223" t="str">
        <f t="shared" ca="1" si="378"/>
        <v>0.21923308742576-1.4779494245767i</v>
      </c>
      <c r="BN265" s="223" t="str">
        <f t="shared" ca="1" si="379"/>
        <v>1.03025702799288+1.08211279656979i</v>
      </c>
      <c r="BO265" s="223" t="str">
        <f t="shared" ca="1" si="380"/>
        <v>-1.48692642750378+0.146449470533956i</v>
      </c>
      <c r="BP265" s="223" t="str">
        <f t="shared" ca="1" si="381"/>
        <v>0.799351194146392-1.26231347796241i</v>
      </c>
      <c r="BQ265" s="223" t="str">
        <f t="shared" ca="1" si="382"/>
        <v>0.503354214289275+1.40678078718258i</v>
      </c>
      <c r="BR265" s="223" t="str">
        <f t="shared" ca="1" si="383"/>
        <v>-1.41871002191174-0.468678484631002i</v>
      </c>
      <c r="BS265" s="223" t="str">
        <f t="shared" ca="1" si="384"/>
        <v>1.24231623241782-0.83008916804161i</v>
      </c>
      <c r="BT265" s="223" t="str">
        <f t="shared" ca="1" si="385"/>
        <v>-0.109914361437551+1.49007264298711i</v>
      </c>
      <c r="BU265" s="223" t="str">
        <f t="shared" ca="1" si="386"/>
        <v>-1.10707065758807-1.00339035640987i</v>
      </c>
      <c r="BV265" s="223" t="str">
        <f t="shared" ca="1" si="387"/>
        <v>1.47212404454379-0.255437753092342i</v>
      </c>
      <c r="BW265" s="223" t="str">
        <f t="shared" ca="1" si="388"/>
        <v>-0.704323777324166+1.3176971066693i</v>
      </c>
      <c r="BX265" s="223" t="str">
        <f t="shared" ca="1" si="389"/>
        <v>-0.605479568929657-1.36594002058567i</v>
      </c>
      <c r="BY265" s="223" t="str">
        <f t="shared" ca="1" si="390"/>
        <v>1.44934409383755+0.363041796336208i</v>
      </c>
      <c r="BZ265" s="223" t="str">
        <f t="shared" ca="1" si="391"/>
        <v>-1.1778849753712+0.919230456971265i</v>
      </c>
      <c r="CA265" s="223" t="str">
        <f t="shared" ca="1" si="392"/>
        <v>-1.14948722722922E-13-1.49412102864153i</v>
      </c>
      <c r="CB265" s="223" t="str">
        <f t="shared" ca="1" si="393"/>
        <v>1.17788497537129+0.91923045697115i</v>
      </c>
      <c r="CC265" s="223" t="str">
        <f t="shared" ca="1" si="394"/>
        <v>-1.44934409383751+0.363041796336389i</v>
      </c>
      <c r="CD265" s="223" t="str">
        <f t="shared" ca="1" si="395"/>
        <v>0.605479568929446-1.36594002058576i</v>
      </c>
      <c r="CE265" s="223" t="str">
        <f t="shared" ca="1" si="396"/>
        <v>0.704323777324294+1.31769710666923i</v>
      </c>
      <c r="CF265" s="223" t="str">
        <f t="shared" ca="1" si="397"/>
        <v>-1.47212404454356-0.255437753093621i</v>
      </c>
      <c r="CG265" s="223" t="str">
        <f t="shared" ca="1" si="398"/>
        <v>1.10707065758898-1.00339035640888i</v>
      </c>
      <c r="CH265" s="223" t="str">
        <f t="shared" ca="1" si="399"/>
        <v>0.109914361437738+1.4900726429871i</v>
      </c>
      <c r="CI265" s="223" t="str">
        <f t="shared" ca="1" si="400"/>
        <v>-1.2423162324179-0.83008916804149i</v>
      </c>
      <c r="CJ265" s="223" t="str">
        <f t="shared" ca="1" si="401"/>
        <v>1.41871002191168-0.46867848463118i</v>
      </c>
      <c r="CK265" s="223" t="str">
        <f t="shared" ca="1" si="402"/>
        <v>-0.503354214289058+1.40678078718266i</v>
      </c>
      <c r="CL265" s="223" t="str">
        <f t="shared" ca="1" si="403"/>
        <v>-0.799351194146515-1.26231347796233i</v>
      </c>
      <c r="CM265" s="223" t="str">
        <f t="shared" ca="1" si="404"/>
        <v>1.4869264275038+0.146449470533769i</v>
      </c>
      <c r="CN265" s="223" t="str">
        <f t="shared" ca="1" si="405"/>
        <v>-1.03025702799277+1.08211279656989i</v>
      </c>
      <c r="CO265" s="223" t="str">
        <f t="shared" ca="1" si="406"/>
        <v>-0.219233087425945-1.47794942457667i</v>
      </c>
      <c r="CP265" s="223" t="str">
        <f t="shared" ca="1" si="407"/>
        <v>1.30001527016273+0.736449553990324i</v>
      </c>
      <c r="CQ265" s="223" t="str">
        <f t="shared" ca="1" si="408"/>
        <v>-1.38038783745687+0.571775363608787i</v>
      </c>
      <c r="CR265" s="223" t="str">
        <f t="shared" ca="1" si="409"/>
        <v>0.398501139549483-1.43999808680657i</v>
      </c>
      <c r="CS265" s="223" t="str">
        <f t="shared" ca="1" si="410"/>
        <v>0.890046857589733+1.20008926314815i</v>
      </c>
      <c r="CT265" s="223" t="str">
        <f t="shared" ca="1" si="411"/>
        <v>-1.49367102732211-0.0366675656043211i</v>
      </c>
      <c r="CU265" s="223" t="str">
        <f t="shared" ca="1" si="412"/>
        <v>0.947860346297657-1.15497117372916i</v>
      </c>
      <c r="CV265" s="223" t="str">
        <f t="shared" ca="1" si="413"/>
        <v>0.327363770319974+1.45781707018086i</v>
      </c>
      <c r="CW265" s="223" t="str">
        <f t="shared" ca="1" si="414"/>
        <v>-1.35066941252255-0.63881905599693i</v>
      </c>
      <c r="CX265" s="223" t="str">
        <f t="shared" ca="1" si="415"/>
        <v>1.33458521170992-0.671773742352303i</v>
      </c>
      <c r="CY265" s="223" t="str">
        <f t="shared" ca="1" si="416"/>
        <v>-0.291488552608985+1.4654119120325i</v>
      </c>
      <c r="CZ265" s="223" t="str">
        <f t="shared" ca="1" si="417"/>
        <v>-0.975919279994542-1.13136166063896i</v>
      </c>
      <c r="DA265" s="223" t="str">
        <f t="shared" ca="1" si="418"/>
        <v>1.49232129442778-0.0733130440385856i</v>
      </c>
      <c r="DB265" s="223" t="str">
        <f t="shared" ca="1" si="419"/>
        <v>-0.860327127261982+1.22157066202736i</v>
      </c>
      <c r="DC265" s="223" t="str">
        <f t="shared" ca="1" si="420"/>
        <v>-0.433720440577504-1.42978467877302i</v>
      </c>
      <c r="DD265" s="223" t="str">
        <f t="shared" ca="1" si="421"/>
        <v>1.39400416031031+0.537726742190098i</v>
      </c>
      <c r="DE265" s="223" t="str">
        <f t="shared" ca="1" si="422"/>
        <v>-1.28155035306868+0.768131720981741i</v>
      </c>
      <c r="DF265" s="223" t="str">
        <f t="shared" ca="1" si="423"/>
        <v>0.18289636394508-1.48288454314032i</v>
      </c>
      <c r="DG265" s="223" t="str">
        <f t="shared" ca="1" si="424"/>
        <v>1.05650311126591+1.05650311126578i</v>
      </c>
      <c r="DH265" s="223" t="str">
        <f t="shared" ca="1" si="425"/>
        <v>-1.48288454314029+0.182896363945337i</v>
      </c>
      <c r="DI265" s="223" t="str">
        <f t="shared" ca="1" si="426"/>
        <v>0.768131720981517-1.28155035306881i</v>
      </c>
      <c r="DJ265" s="223" t="str">
        <f t="shared" ca="1" si="427"/>
        <v>0.537726742190339+1.39400416031021i</v>
      </c>
      <c r="DK265" s="223" t="str">
        <f t="shared" ca="1" si="428"/>
        <v>-1.42978467877265-0.433720440578719i</v>
      </c>
      <c r="DL265" s="223" t="str">
        <f t="shared" ca="1" si="429"/>
        <v>1.22157066202804-0.860327127261014i</v>
      </c>
      <c r="DM265" s="223" t="str">
        <f t="shared" ca="1" si="430"/>
        <v>-0.0733130440398529+1.49232129442772i</v>
      </c>
      <c r="DN265" s="223" t="str">
        <f t="shared" ca="1" si="431"/>
        <v>-1.13136166063913-0.975919279994344i</v>
      </c>
      <c r="DO265" s="223" t="str">
        <f t="shared" ca="1" si="432"/>
        <v>1.46541191203245-0.29148855260924i</v>
      </c>
      <c r="DP265" s="223" t="str">
        <f t="shared" ca="1" si="433"/>
        <v>-0.671773742352071+1.33458521171003i</v>
      </c>
      <c r="DQ265" s="223" t="str">
        <f t="shared" ca="1" si="434"/>
        <v>-0.638819055997165-1.35066941252244i</v>
      </c>
      <c r="DR265" s="223" t="str">
        <f t="shared" ca="1" si="435"/>
        <v>1.45781707018092+0.32736377031972i</v>
      </c>
      <c r="DS265" s="223" t="str">
        <f t="shared" ca="1" si="436"/>
        <v>-1.15497117372899+0.947860346297857i</v>
      </c>
      <c r="DT265" s="223" t="str">
        <f t="shared" ca="1" si="437"/>
        <v>-0.0366675656045809-1.4936710273221i</v>
      </c>
      <c r="DU265" s="223" t="str">
        <f t="shared" ca="1" si="438"/>
        <v>1.2000892631483+0.890046857589524i</v>
      </c>
      <c r="DV265" s="223" t="str">
        <f t="shared" ca="1" si="439"/>
        <v>-1.4399980868065+0.398501139549734i</v>
      </c>
      <c r="DW265" s="223" t="str">
        <f t="shared" ca="1" si="440"/>
        <v>0.571775363609958-1.38038783745639i</v>
      </c>
      <c r="DX265" s="223" t="str">
        <f t="shared" ca="1" si="441"/>
        <v>0.736449553989295+1.30001527016331i</v>
      </c>
      <c r="DY265" s="223" t="str">
        <f t="shared" ca="1" si="442"/>
        <v>-1.47794942457671-0.219233087425688i</v>
      </c>
      <c r="DZ265" s="223" t="str">
        <f t="shared" ca="1" si="443"/>
        <v>1.08211279656972-1.03025702799296i</v>
      </c>
      <c r="EA265" s="223" t="str">
        <f t="shared" ca="1" si="444"/>
        <v>0.146449470534028+1.48692642750377i</v>
      </c>
      <c r="EB265" s="223" t="str">
        <f t="shared" ca="1" si="445"/>
        <v>-1.26231347796247-0.799351194146295i</v>
      </c>
      <c r="EC265" s="223" t="str">
        <f t="shared" ca="1" si="446"/>
        <v>1.40678078718257-0.503354214289303i</v>
      </c>
      <c r="ED265" s="223" t="str">
        <f t="shared" ca="1" si="447"/>
        <v>-0.468678484630934+1.41871002191176i</v>
      </c>
      <c r="EE265" s="223" t="str">
        <f t="shared" ca="1" si="448"/>
        <v>-0.830089168041706-1.24231623241776i</v>
      </c>
      <c r="EF265" s="223" t="str">
        <f t="shared" ca="1" si="449"/>
        <v>1.49007264298712+0.109914361437479i</v>
      </c>
      <c r="EG265" s="223" t="str">
        <f t="shared" ca="1" si="450"/>
        <v>-1.00339035640982+1.10707065758812i</v>
      </c>
      <c r="EH265" s="223" t="str">
        <f t="shared" ca="1" si="451"/>
        <v>-0.255437753092455-1.47212404454377i</v>
      </c>
      <c r="EI265" s="223" t="str">
        <f t="shared" ca="1" si="452"/>
        <v>1.31769710666863+0.704323777325412i</v>
      </c>
      <c r="EJ265" s="223" t="str">
        <f t="shared" ca="1" si="453"/>
        <v>-1.36594002058566+0.605479568929684i</v>
      </c>
      <c r="EK265" s="223" t="str">
        <f t="shared" ca="1" si="454"/>
        <v>0.363041796336138-1.44934409383757i</v>
      </c>
      <c r="EL265" s="223" t="str">
        <f t="shared" ca="1" si="455"/>
        <v>0.919230456971289+1.17788497537119i</v>
      </c>
      <c r="EM265" s="223" t="str">
        <f t="shared" ca="1" si="456"/>
        <v>-1.49412102864153+2.29897445445843E-13i</v>
      </c>
      <c r="EN265" s="223"/>
      <c r="EO265" s="223"/>
      <c r="EP265" s="223"/>
    </row>
    <row r="266" spans="1:146">
      <c r="A266" s="249">
        <f t="shared" si="323"/>
        <v>3.2421875000000024E-3</v>
      </c>
      <c r="B266" s="248">
        <v>166</v>
      </c>
      <c r="C266" s="247">
        <f t="shared" si="324"/>
        <v>33200</v>
      </c>
      <c r="N266" s="246">
        <f t="shared" ca="1" si="327"/>
        <v>8.4939222919605619</v>
      </c>
      <c r="O266" s="223">
        <f t="shared" ca="1" si="328"/>
        <v>1.4939222919605619</v>
      </c>
      <c r="P266" s="223" t="str">
        <f t="shared" ca="1" si="329"/>
        <v>-0.889928470286653+1.19992963634955i</v>
      </c>
      <c r="Q266" s="223" t="str">
        <f t="shared" ca="1" si="330"/>
        <v>-0.433662750365024-1.42959449962657i</v>
      </c>
      <c r="R266" s="223" t="str">
        <f t="shared" ca="1" si="331"/>
        <v>1.40659366784009+0.503287261917947i</v>
      </c>
      <c r="S266" s="223" t="str">
        <f t="shared" ca="1" si="332"/>
        <v>-1.24215098890654+0.829978755857766i</v>
      </c>
      <c r="T266" s="223" t="str">
        <f t="shared" ca="1" si="333"/>
        <v>0.0733032924924128-1.49212279713383i</v>
      </c>
      <c r="U266" s="223" t="str">
        <f t="shared" ca="1" si="334"/>
        <v>1.15481754819715+0.947734269082115i</v>
      </c>
      <c r="V266" s="223" t="str">
        <f t="shared" ca="1" si="335"/>
        <v>-1.44915131304578+0.362993507262011i</v>
      </c>
      <c r="W266" s="223" t="str">
        <f t="shared" ca="1" si="336"/>
        <v>0.571699310374197-1.38020422870471i</v>
      </c>
      <c r="X266" s="223" t="str">
        <f t="shared" ca="1" si="337"/>
        <v>0.768029549908393+1.28137989093173i</v>
      </c>
      <c r="Y266" s="223" t="str">
        <f t="shared" ca="1" si="338"/>
        <v>-1.48672864779427-0.146429990932601i</v>
      </c>
      <c r="Z266" s="223" t="str">
        <f t="shared" ca="1" si="339"/>
        <v>1.00325689301169-1.10692340342105i</v>
      </c>
      <c r="AA266" s="223" t="str">
        <f t="shared" ca="1" si="340"/>
        <v>0.291449781005725+1.46521699402116i</v>
      </c>
      <c r="AB266" s="223" t="str">
        <f t="shared" ca="1" si="341"/>
        <v>-1.35048975669077-0.638734085116811i</v>
      </c>
      <c r="AC266" s="223" t="str">
        <f t="shared" ca="1" si="342"/>
        <v>1.31752183656404-0.704230093501843i</v>
      </c>
      <c r="AD266" s="223" t="str">
        <f t="shared" ca="1" si="343"/>
        <v>-0.219203926698885+1.47775283892012i</v>
      </c>
      <c r="AE266" s="223" t="str">
        <f t="shared" ca="1" si="344"/>
        <v>-1.05636258321105-1.05636258321107i</v>
      </c>
      <c r="AF266" s="223" t="str">
        <f t="shared" ca="1" si="345"/>
        <v>1.47775283892013-0.219203926698864i</v>
      </c>
      <c r="AG266" s="223" t="str">
        <f t="shared" ca="1" si="346"/>
        <v>-0.70423009350187+1.31752183656403i</v>
      </c>
      <c r="AH266" s="223" t="str">
        <f t="shared" ca="1" si="347"/>
        <v>-0.638734085116773-1.35048975669079i</v>
      </c>
      <c r="AI266" s="223" t="str">
        <f t="shared" ca="1" si="348"/>
        <v>1.46521699402119+0.2914497810056i</v>
      </c>
      <c r="AJ266" s="223" t="str">
        <f t="shared" ca="1" si="349"/>
        <v>-1.10692340342107+1.00325689301167i</v>
      </c>
      <c r="AK266" s="223" t="str">
        <f t="shared" ca="1" si="350"/>
        <v>-0.14642999093258-1.48672864779427i</v>
      </c>
      <c r="AL266" s="223" t="str">
        <f t="shared" ca="1" si="351"/>
        <v>1.28137989093171+0.768029549908421i</v>
      </c>
      <c r="AM266" s="223" t="str">
        <f t="shared" ca="1" si="352"/>
        <v>-1.38020422870472+0.571699310374178i</v>
      </c>
      <c r="AN266" s="223" t="str">
        <f t="shared" ca="1" si="353"/>
        <v>0.362993507261466-1.44915131304592i</v>
      </c>
      <c r="AO266" s="223" t="str">
        <f t="shared" ca="1" si="354"/>
        <v>0.947734269082333+1.15481754819698i</v>
      </c>
      <c r="AP266" s="223" t="str">
        <f t="shared" ca="1" si="355"/>
        <v>-1.49212279713383+0.0733032924922383i</v>
      </c>
      <c r="AQ266" s="223" t="str">
        <f t="shared" ca="1" si="356"/>
        <v>0.829978755858167-1.24215098890627i</v>
      </c>
      <c r="AR266" s="223" t="str">
        <f t="shared" ca="1" si="357"/>
        <v>0.829978755858167-1.24215098890627i</v>
      </c>
      <c r="AS266" s="223" t="str">
        <f t="shared" ca="1" si="358"/>
        <v>-1.42959449962662-0.433662750364872i</v>
      </c>
      <c r="AT266" s="223" t="str">
        <f t="shared" ca="1" si="359"/>
        <v>1.19992963634968-0.889928470286467i</v>
      </c>
      <c r="AU266" s="223" t="str">
        <f t="shared" ca="1" si="360"/>
        <v>-6.25916853678756E-13+1.49392229196056i</v>
      </c>
      <c r="AV266" s="223" t="str">
        <f t="shared" ca="1" si="361"/>
        <v>-1.19992963634984-0.889928470286263i</v>
      </c>
      <c r="AW266" s="223" t="str">
        <f t="shared" ca="1" si="362"/>
        <v>1.42959449962654-0.433662750365116i</v>
      </c>
      <c r="AX266" s="223" t="str">
        <f t="shared" ca="1" si="363"/>
        <v>-0.503287261918265+1.40659366783998i</v>
      </c>
      <c r="AY266" s="223" t="str">
        <f t="shared" ca="1" si="364"/>
        <v>-0.829978755857126-1.24215098890697i</v>
      </c>
      <c r="AZ266" s="223" t="str">
        <f t="shared" ca="1" si="365"/>
        <v>1.49212279713385+0.0733032924919832i</v>
      </c>
      <c r="BA266" s="223" t="str">
        <f t="shared" ca="1" si="366"/>
        <v>-0.947734269082151+1.15481754819712i</v>
      </c>
      <c r="BB266" s="223" t="str">
        <f t="shared" ca="1" si="367"/>
        <v>-0.362993507261693-1.44915131304587i</v>
      </c>
      <c r="BC266" s="223" t="str">
        <f t="shared" ca="1" si="368"/>
        <v>1.38020422870499+0.57169931037353i</v>
      </c>
      <c r="BD266" s="223" t="str">
        <f t="shared" ca="1" si="369"/>
        <v>-1.28137989093158+0.768029549908639i</v>
      </c>
      <c r="BE266" s="223" t="str">
        <f t="shared" ca="1" si="370"/>
        <v>0.146429990932643-1.48672864779426i</v>
      </c>
      <c r="BF266" s="223" t="str">
        <f t="shared" ca="1" si="371"/>
        <v>1.10692340342073+1.00325689301204i</v>
      </c>
      <c r="BG266" s="223" t="str">
        <f t="shared" ca="1" si="372"/>
        <v>-1.46521699402105+0.291449781006287i</v>
      </c>
      <c r="BH266" s="223" t="str">
        <f t="shared" ca="1" si="373"/>
        <v>0.63873408511658-1.35048975669088i</v>
      </c>
      <c r="BI266" s="223" t="str">
        <f t="shared" ca="1" si="374"/>
        <v>0.704230093501684+1.31752183656413i</v>
      </c>
      <c r="BJ266" s="223" t="str">
        <f t="shared" ca="1" si="375"/>
        <v>-1.47775283892006-0.219203926699347i</v>
      </c>
      <c r="BK266" s="223" t="str">
        <f t="shared" ca="1" si="376"/>
        <v>1.05636258321066-1.05636258321147i</v>
      </c>
      <c r="BL266" s="223" t="str">
        <f t="shared" ca="1" si="377"/>
        <v>0.21920392669896+1.47775283892011i</v>
      </c>
      <c r="BM266" s="223" t="str">
        <f t="shared" ca="1" si="378"/>
        <v>-1.31752183656394-0.704230093502029i</v>
      </c>
      <c r="BN266" s="223" t="str">
        <f t="shared" ca="1" si="379"/>
        <v>1.35048975669104-0.638734085116226i</v>
      </c>
      <c r="BO266" s="223" t="str">
        <f t="shared" ca="1" si="380"/>
        <v>-0.291449781005172+1.46521699402127i</v>
      </c>
      <c r="BP266" s="223" t="str">
        <f t="shared" ca="1" si="381"/>
        <v>-1.00325689301175-1.10692340342099i</v>
      </c>
      <c r="BQ266" s="223" t="str">
        <f t="shared" ca="1" si="382"/>
        <v>1.4867286477943-0.146429990932253i</v>
      </c>
      <c r="BR266" s="223" t="str">
        <f t="shared" ca="1" si="383"/>
        <v>-0.76802954990894+1.2813798909314i</v>
      </c>
      <c r="BS266" s="223" t="str">
        <f t="shared" ca="1" si="384"/>
        <v>-0.571699310374541-1.38020422870457i</v>
      </c>
      <c r="BT266" s="223" t="str">
        <f t="shared" ca="1" si="385"/>
        <v>1.44915131304577+0.362993507262072i</v>
      </c>
      <c r="BU266" s="223" t="str">
        <f t="shared" ca="1" si="386"/>
        <v>-1.15481754819737+0.947734269081849i</v>
      </c>
      <c r="BV266" s="223" t="str">
        <f t="shared" ca="1" si="387"/>
        <v>-0.0733032924915919-1.49212279713387i</v>
      </c>
      <c r="BW266" s="223" t="str">
        <f t="shared" ca="1" si="388"/>
        <v>1.24215098890675+0.829978755857452i</v>
      </c>
      <c r="BX266" s="223" t="str">
        <f t="shared" ca="1" si="389"/>
        <v>-1.40659366784011+0.503287261917896i</v>
      </c>
      <c r="BY266" s="223" t="str">
        <f t="shared" ca="1" si="390"/>
        <v>0.43366275036545-1.42959449962644i</v>
      </c>
      <c r="BZ266" s="223" t="str">
        <f t="shared" ca="1" si="391"/>
        <v>0.889928470287141+1.19992963634918i</v>
      </c>
      <c r="CA266" s="223" t="str">
        <f t="shared" ca="1" si="392"/>
        <v>-1.49392229196056+2.76720003215914E-13i</v>
      </c>
      <c r="CB266" s="223" t="str">
        <f t="shared" ca="1" si="393"/>
        <v>0.889928470286765-1.19992963634946i</v>
      </c>
      <c r="CC266" s="223" t="str">
        <f t="shared" ca="1" si="394"/>
        <v>0.433662750364477+1.42959449962674i</v>
      </c>
      <c r="CD266" s="223" t="str">
        <f t="shared" ca="1" si="395"/>
        <v>-1.40659366784027-0.503287261917454i</v>
      </c>
      <c r="CE266" s="223" t="str">
        <f t="shared" ca="1" si="396"/>
        <v>1.24215098890646-0.829978755857878i</v>
      </c>
      <c r="CF266" s="223" t="str">
        <f t="shared" ca="1" si="397"/>
        <v>-0.0733032924926082+1.49212279713382i</v>
      </c>
      <c r="CG266" s="223" t="str">
        <f t="shared" ca="1" si="398"/>
        <v>-1.15481754819673-0.947734269082635i</v>
      </c>
      <c r="CH266" s="223" t="str">
        <f t="shared" ca="1" si="399"/>
        <v>1.44915131304566-0.362993507262526i</v>
      </c>
      <c r="CI266" s="223" t="str">
        <f t="shared" ca="1" si="400"/>
        <v>-0.571699310374147+1.38020422870473i</v>
      </c>
      <c r="CJ266" s="223" t="str">
        <f t="shared" ca="1" si="401"/>
        <v>-0.768029549908103-1.2813798909319i</v>
      </c>
      <c r="CK266" s="223" t="str">
        <f t="shared" ca="1" si="402"/>
        <v>1.4867286477942+0.146429990933266i</v>
      </c>
      <c r="CL266" s="223" t="str">
        <f t="shared" ca="1" si="403"/>
        <v>-1.00325689301141+1.1069234034213i</v>
      </c>
      <c r="CM266" s="223" t="str">
        <f t="shared" ca="1" si="404"/>
        <v>-0.291449781005633-1.46521699402118i</v>
      </c>
      <c r="CN266" s="223" t="str">
        <f t="shared" ca="1" si="405"/>
        <v>1.35048975669063+0.638734085117108i</v>
      </c>
      <c r="CO266" s="223" t="str">
        <f t="shared" ca="1" si="406"/>
        <v>-1.3175218365637+0.704230093502479i</v>
      </c>
      <c r="CP266" s="223" t="str">
        <f t="shared" ca="1" si="407"/>
        <v>0.219203926698497-1.47775283892018i</v>
      </c>
      <c r="CQ266" s="223" t="str">
        <f t="shared" ca="1" si="408"/>
        <v>1.05636258321099+1.05636258321113i</v>
      </c>
      <c r="CR266" s="223" t="str">
        <f t="shared" ca="1" si="409"/>
        <v>-1.4777528389202+0.219203926698383i</v>
      </c>
      <c r="CS266" s="223" t="str">
        <f t="shared" ca="1" si="410"/>
        <v>0.704230093501233-1.31752183656437i</v>
      </c>
      <c r="CT266" s="223" t="str">
        <f t="shared" ca="1" si="411"/>
        <v>0.638734085117005+1.35048975669068i</v>
      </c>
      <c r="CU266" s="223" t="str">
        <f t="shared" ca="1" si="412"/>
        <v>-1.46521699402114-0.291449781005828i</v>
      </c>
      <c r="CV266" s="223" t="str">
        <f t="shared" ca="1" si="413"/>
        <v>1.10692340342138-1.00325689301132i</v>
      </c>
      <c r="CW266" s="223" t="str">
        <f t="shared" ca="1" si="414"/>
        <v>0.146429990933152+1.48672864779422i</v>
      </c>
      <c r="CX266" s="223" t="str">
        <f t="shared" ca="1" si="415"/>
        <v>-1.28137989093184-0.768029549908202i</v>
      </c>
      <c r="CY266" s="223" t="str">
        <f t="shared" ca="1" si="416"/>
        <v>1.38020422870481-0.571699310373963i</v>
      </c>
      <c r="CZ266" s="223" t="str">
        <f t="shared" ca="1" si="417"/>
        <v>-0.362993507262639+1.44915131304563i</v>
      </c>
      <c r="DA266" s="223" t="str">
        <f t="shared" ca="1" si="418"/>
        <v>-0.947734269082481-1.15481754819685i</v>
      </c>
      <c r="DB266" s="223" t="str">
        <f t="shared" ca="1" si="419"/>
        <v>1.49212279713382-0.0733032924924935i</v>
      </c>
      <c r="DC266" s="223" t="str">
        <f t="shared" ca="1" si="420"/>
        <v>-0.829978755857973+1.2421509889064i</v>
      </c>
      <c r="DD266" s="223" t="str">
        <f t="shared" ca="1" si="421"/>
        <v>-0.503287261917265-1.40659366784033i</v>
      </c>
      <c r="DE266" s="223" t="str">
        <f t="shared" ca="1" si="422"/>
        <v>1.42959449962668+0.433662750364668i</v>
      </c>
      <c r="DF266" s="223" t="str">
        <f t="shared" ca="1" si="423"/>
        <v>-1.19992963634953+0.889928470286672i</v>
      </c>
      <c r="DG266" s="223" t="str">
        <f t="shared" ca="1" si="424"/>
        <v>3.91656675756548E-13-1.49392229196056i</v>
      </c>
      <c r="DH266" s="223" t="str">
        <f t="shared" ca="1" si="425"/>
        <v>1.19992963634907+0.889928470287302i</v>
      </c>
      <c r="DI266" s="223" t="str">
        <f t="shared" ca="1" si="426"/>
        <v>-1.42959449962649+0.4336627503653i</v>
      </c>
      <c r="DJ266" s="223" t="str">
        <f t="shared" ca="1" si="427"/>
        <v>0.503287261918003-1.40659366784007i</v>
      </c>
      <c r="DK266" s="223" t="str">
        <f t="shared" ca="1" si="428"/>
        <v>0.829978755857322+1.24215098890684i</v>
      </c>
      <c r="DL266" s="223" t="str">
        <f t="shared" ca="1" si="429"/>
        <v>-1.49212279713386-0.0733032924917491i</v>
      </c>
      <c r="DM266" s="223" t="str">
        <f t="shared" ca="1" si="430"/>
        <v>0.94773426908197-1.15481754819727i</v>
      </c>
      <c r="DN266" s="223" t="str">
        <f t="shared" ca="1" si="431"/>
        <v>0.362993507261962+1.4491513130458i</v>
      </c>
      <c r="DO266" s="223" t="str">
        <f t="shared" ca="1" si="432"/>
        <v>-1.38020422870451-0.571699310374686i</v>
      </c>
      <c r="DP266" s="223" t="str">
        <f t="shared" ca="1" si="433"/>
        <v>1.28137989093146-0.768029549908841i</v>
      </c>
      <c r="DQ266" s="223" t="str">
        <f t="shared" ca="1" si="434"/>
        <v>-0.14642999093241+1.48672864779429i</v>
      </c>
      <c r="DR266" s="223" t="str">
        <f t="shared" ca="1" si="435"/>
        <v>-1.10692340342091-1.00325689301184i</v>
      </c>
      <c r="DS266" s="223" t="str">
        <f t="shared" ca="1" si="436"/>
        <v>1.4652169940213-0.291449781005059i</v>
      </c>
      <c r="DT266" s="223" t="str">
        <f t="shared" ca="1" si="437"/>
        <v>-0.638734085116331+1.35048975669099i</v>
      </c>
      <c r="DU266" s="223" t="str">
        <f t="shared" ca="1" si="438"/>
        <v>-0.70423009350189-1.31752183656402i</v>
      </c>
      <c r="DV266" s="223" t="str">
        <f t="shared" ca="1" si="439"/>
        <v>1.47775283892008+0.219203926699157i</v>
      </c>
      <c r="DW266" s="223" t="str">
        <f t="shared" ca="1" si="440"/>
        <v>-1.05636258321155+1.05636258321058i</v>
      </c>
      <c r="DX266" s="223" t="str">
        <f t="shared" ca="1" si="441"/>
        <v>-0.219203926699233-1.47775283892007i</v>
      </c>
      <c r="DY266" s="223" t="str">
        <f t="shared" ca="1" si="442"/>
        <v>1.31752183656405+0.704230093501822i</v>
      </c>
      <c r="DZ266" s="223" t="str">
        <f t="shared" ca="1" si="443"/>
        <v>-1.35048975669096+0.6387340851164i</v>
      </c>
      <c r="EA266" s="223" t="str">
        <f t="shared" ca="1" si="444"/>
        <v>0.291449781004984-1.46521699402131i</v>
      </c>
      <c r="EB266" s="223" t="str">
        <f t="shared" ca="1" si="445"/>
        <v>1.00325689301196+1.1069234034208i</v>
      </c>
      <c r="EC266" s="223" t="str">
        <f t="shared" ca="1" si="446"/>
        <v>-1.48672864779428+0.146429990932487i</v>
      </c>
      <c r="ED266" s="223" t="str">
        <f t="shared" ca="1" si="447"/>
        <v>0.768029549908775-1.2813798909315i</v>
      </c>
      <c r="EE266" s="223" t="str">
        <f t="shared" ca="1" si="448"/>
        <v>0.571699310374758+1.38020422870448i</v>
      </c>
      <c r="EF266" s="223" t="str">
        <f t="shared" ca="1" si="449"/>
        <v>-1.44915131304584-0.362993507261805i</v>
      </c>
      <c r="EG266" s="223" t="str">
        <f t="shared" ca="1" si="450"/>
        <v>1.15481754819722-0.94773426908203i</v>
      </c>
      <c r="EH266" s="223" t="str">
        <f t="shared" ca="1" si="451"/>
        <v>0.0733032924918259+1.49212279713385i</v>
      </c>
      <c r="EI266" s="223" t="str">
        <f t="shared" ca="1" si="452"/>
        <v>-1.24215098890688-0.829978755857258i</v>
      </c>
      <c r="EJ266" s="223" t="str">
        <f t="shared" ca="1" si="453"/>
        <v>1.40659366784001-0.503287261918156i</v>
      </c>
      <c r="EK266" s="223" t="str">
        <f t="shared" ca="1" si="454"/>
        <v>-0.433662750365308+1.42959449962648i</v>
      </c>
      <c r="EL266" s="223" t="str">
        <f t="shared" ca="1" si="455"/>
        <v>-0.889928470286204-1.19992963634988i</v>
      </c>
      <c r="EM266" s="223" t="str">
        <f t="shared" ca="1" si="456"/>
        <v>1.49392229196056-5.53440006431827E-13i</v>
      </c>
      <c r="EN266" s="223"/>
      <c r="EO266" s="223"/>
      <c r="EP266" s="223"/>
    </row>
    <row r="267" spans="1:146">
      <c r="A267" s="249">
        <f t="shared" si="323"/>
        <v>3.2617187500000025E-3</v>
      </c>
      <c r="B267" s="248">
        <v>167</v>
      </c>
      <c r="C267" s="247">
        <f t="shared" si="324"/>
        <v>33400</v>
      </c>
      <c r="N267" s="246">
        <f t="shared" ca="1" si="327"/>
        <v>8.4937060569808445</v>
      </c>
      <c r="O267" s="223">
        <f t="shared" ca="1" si="328"/>
        <v>1.493706056980844</v>
      </c>
      <c r="P267" s="223" t="str">
        <f t="shared" ca="1" si="329"/>
        <v>-0.860088183180025+1.22123138750007i</v>
      </c>
      <c r="Q267" s="223" t="str">
        <f t="shared" ca="1" si="330"/>
        <v>-0.503214414547353-1.40639007307824i</v>
      </c>
      <c r="R267" s="223" t="str">
        <f t="shared" ca="1" si="331"/>
        <v>1.43959814705182+0.398390461314319i</v>
      </c>
      <c r="S267" s="223" t="str">
        <f t="shared" ca="1" si="332"/>
        <v>-1.15465039629746+0.947597091063167i</v>
      </c>
      <c r="T267" s="223" t="str">
        <f t="shared" ca="1" si="333"/>
        <v>-0.109883834228026-1.48965879571015i</v>
      </c>
      <c r="U267" s="223" t="str">
        <f t="shared" ca="1" si="334"/>
        <v>1.28119442000317+0.767918382911891i</v>
      </c>
      <c r="V267" s="223" t="str">
        <f t="shared" ca="1" si="335"/>
        <v>-1.36556064944536+0.605311405268086i</v>
      </c>
      <c r="W267" s="223" t="str">
        <f t="shared" ca="1" si="336"/>
        <v>0.29140759565379-1.46500491393597i</v>
      </c>
      <c r="X267" s="223" t="str">
        <f t="shared" ca="1" si="337"/>
        <v>1.02997088820763+1.08181225455532i</v>
      </c>
      <c r="Y267" s="223" t="str">
        <f t="shared" ca="1" si="338"/>
        <v>-1.47753894435757+0.219172198437599i</v>
      </c>
      <c r="Z267" s="223" t="str">
        <f t="shared" ca="1" si="339"/>
        <v>0.671587166392248-1.33421454893825i</v>
      </c>
      <c r="AA267" s="223" t="str">
        <f t="shared" ca="1" si="340"/>
        <v>0.704128161037995+1.31733113433734i</v>
      </c>
      <c r="AB267" s="223" t="str">
        <f t="shared" ca="1" si="341"/>
        <v>-1.48247269225962-0.182845566984233i</v>
      </c>
      <c r="AC267" s="223" t="str">
        <f t="shared" ca="1" si="342"/>
        <v>1.00311167847468-1.10676318386951i</v>
      </c>
      <c r="AD267" s="223" t="str">
        <f t="shared" ca="1" si="343"/>
        <v>0.327272849514328+1.45741218144766i</v>
      </c>
      <c r="AE267" s="223" t="str">
        <f t="shared" ca="1" si="344"/>
        <v>-1.38000445363272-0.571616560830009i</v>
      </c>
      <c r="AF267" s="223" t="str">
        <f t="shared" ca="1" si="345"/>
        <v>1.26196288767532-0.799129185295737i</v>
      </c>
      <c r="AG267" s="223" t="str">
        <f t="shared" ca="1" si="346"/>
        <v>-0.0732926823448318+1.49190682261861i</v>
      </c>
      <c r="AH267" s="223" t="str">
        <f t="shared" ca="1" si="347"/>
        <v>-1.17755783394503-0.918975153296289i</v>
      </c>
      <c r="AI267" s="223" t="str">
        <f t="shared" ca="1" si="348"/>
        <v>1.42938757565247-0.43359998066377i</v>
      </c>
      <c r="AJ267" s="223" t="str">
        <f t="shared" ca="1" si="349"/>
        <v>-0.468548315598121+1.41831599462582i</v>
      </c>
      <c r="AK267" s="223" t="str">
        <f t="shared" ca="1" si="350"/>
        <v>-0.889799659259592-1.1997559547853i</v>
      </c>
      <c r="AL267" s="223" t="str">
        <f t="shared" ca="1" si="351"/>
        <v>1.49325618064311-0.0366573816904765i</v>
      </c>
      <c r="AM267" s="223" t="str">
        <f t="shared" ca="1" si="352"/>
        <v>-0.829858622139643+1.24197119609182i</v>
      </c>
      <c r="AN267" s="223" t="str">
        <f t="shared" ca="1" si="353"/>
        <v>-0.537577395949893-1.39361699473887i</v>
      </c>
      <c r="AO267" s="223" t="str">
        <f t="shared" ca="1" si="354"/>
        <v>1.44894155835731+0.362940966448183i</v>
      </c>
      <c r="AP267" s="223" t="str">
        <f t="shared" ca="1" si="355"/>
        <v>-1.13104744042593+0.975648231775787i</v>
      </c>
      <c r="AQ267" s="223" t="str">
        <f t="shared" ca="1" si="356"/>
        <v>-0.146408796198017-1.4865134540451i</v>
      </c>
      <c r="AR267" s="223" t="str">
        <f t="shared" ca="1" si="357"/>
        <v>-0.146408796198017-1.4865134540451i</v>
      </c>
      <c r="AS267" s="223" t="str">
        <f t="shared" ca="1" si="358"/>
        <v>-1.35029428258432+0.638641632749817i</v>
      </c>
      <c r="AT267" s="223" t="str">
        <f t="shared" ca="1" si="359"/>
        <v>0.255366808754795-1.47171518224406i</v>
      </c>
      <c r="AU267" s="223" t="str">
        <f t="shared" ca="1" si="360"/>
        <v>1.0562096819907+1.05620968199045i</v>
      </c>
      <c r="AV267" s="223" t="str">
        <f t="shared" ca="1" si="361"/>
        <v>-1.47171518224424+0.255366808753721i</v>
      </c>
      <c r="AW267" s="223" t="str">
        <f t="shared" ca="1" si="362"/>
        <v>0.638641632749458-1.35029428258449i</v>
      </c>
      <c r="AX267" s="223" t="str">
        <f t="shared" ca="1" si="363"/>
        <v>0.73624501520832+1.29965420871944i</v>
      </c>
      <c r="AY267" s="223" t="str">
        <f t="shared" ca="1" si="364"/>
        <v>-1.48651345404514-0.146408796197623i</v>
      </c>
      <c r="AZ267" s="223" t="str">
        <f t="shared" ca="1" si="365"/>
        <v>0.975648231775504-1.13104744042617i</v>
      </c>
      <c r="BA267" s="223" t="str">
        <f t="shared" ca="1" si="366"/>
        <v>0.362940966447106+1.44894155835758i</v>
      </c>
      <c r="BB267" s="223" t="str">
        <f t="shared" ca="1" si="367"/>
        <v>-1.39361699473902-0.537577395949504i</v>
      </c>
      <c r="BC267" s="223" t="str">
        <f t="shared" ca="1" si="368"/>
        <v>1.2419711960921-0.829858622139231i</v>
      </c>
      <c r="BD267" s="223" t="str">
        <f t="shared" ca="1" si="369"/>
        <v>-0.0366573816900807+1.49325618064312i</v>
      </c>
      <c r="BE267" s="223" t="str">
        <f t="shared" ca="1" si="370"/>
        <v>-1.19975595478509-0.88979965925987i</v>
      </c>
      <c r="BF267" s="223" t="str">
        <f t="shared" ca="1" si="371"/>
        <v>1.41831599462565-0.468548315598618i</v>
      </c>
      <c r="BG267" s="223" t="str">
        <f t="shared" ca="1" si="372"/>
        <v>-0.433599980663797+1.42938757565246i</v>
      </c>
      <c r="BH267" s="223" t="str">
        <f t="shared" ca="1" si="373"/>
        <v>-0.918975153295665-1.17755783394552i</v>
      </c>
      <c r="BI267" s="223" t="str">
        <f t="shared" ca="1" si="374"/>
        <v>1.49190682261861-0.0732926823449305i</v>
      </c>
      <c r="BJ267" s="223" t="str">
        <f t="shared" ca="1" si="375"/>
        <v>-0.799129185296155+1.26196288767506i</v>
      </c>
      <c r="BK267" s="223" t="str">
        <f t="shared" ca="1" si="376"/>
        <v>-0.571616560830218-1.38000445363263i</v>
      </c>
      <c r="BL267" s="223" t="str">
        <f t="shared" ca="1" si="377"/>
        <v>1.45741218144758+0.327272849514687i</v>
      </c>
      <c r="BM267" s="223" t="str">
        <f t="shared" ca="1" si="378"/>
        <v>-1.10676318386913+1.0031116784751i</v>
      </c>
      <c r="BN267" s="223" t="str">
        <f t="shared" ca="1" si="379"/>
        <v>-0.182845566984046-1.48247269225964i</v>
      </c>
      <c r="BO267" s="223" t="str">
        <f t="shared" ca="1" si="380"/>
        <v>1.31733113433767+0.704128161037384i</v>
      </c>
      <c r="BP267" s="223" t="str">
        <f t="shared" ca="1" si="381"/>
        <v>-1.3342145489382+0.671587166392336i</v>
      </c>
      <c r="BQ267" s="223" t="str">
        <f t="shared" ca="1" si="382"/>
        <v>0.219172198438246-1.47753894435748i</v>
      </c>
      <c r="BR267" s="223" t="str">
        <f t="shared" ca="1" si="383"/>
        <v>1.08181225455547+1.02997088820746i</v>
      </c>
      <c r="BS267" s="223" t="str">
        <f t="shared" ca="1" si="384"/>
        <v>-1.46500491393603+0.29140759565346i</v>
      </c>
      <c r="BT267" s="223" t="str">
        <f t="shared" ca="1" si="385"/>
        <v>0.605311405267715-1.36556064944553i</v>
      </c>
      <c r="BU267" s="223" t="str">
        <f t="shared" ca="1" si="386"/>
        <v>0.76791838291172+1.28119442000327i</v>
      </c>
      <c r="BV267" s="223" t="str">
        <f t="shared" ca="1" si="387"/>
        <v>-1.4896587957102-0.10988383422734i</v>
      </c>
      <c r="BW267" s="223" t="str">
        <f t="shared" ca="1" si="388"/>
        <v>0.947597091063217-1.15465039629742i</v>
      </c>
      <c r="BX267" s="223" t="str">
        <f t="shared" ca="1" si="389"/>
        <v>0.398390461313679+1.43959814705199i</v>
      </c>
      <c r="BY267" s="223" t="str">
        <f t="shared" ca="1" si="390"/>
        <v>-1.40639007307832-0.503214414547147i</v>
      </c>
      <c r="BZ267" s="223" t="str">
        <f t="shared" ca="1" si="391"/>
        <v>1.22123138750033-0.860088183179662i</v>
      </c>
      <c r="CA267" s="223" t="str">
        <f t="shared" ca="1" si="392"/>
        <v>3.53535743455528E-13+1.49370605698084i</v>
      </c>
      <c r="CB267" s="223" t="str">
        <f t="shared" ca="1" si="393"/>
        <v>-1.22123138749995-0.860088183180195i</v>
      </c>
      <c r="CC267" s="223" t="str">
        <f t="shared" ca="1" si="394"/>
        <v>1.40639007307805-0.503214414547893i</v>
      </c>
      <c r="CD267" s="223" t="str">
        <f t="shared" ca="1" si="395"/>
        <v>-0.398390461314388+1.4395981470518i</v>
      </c>
      <c r="CE267" s="223" t="str">
        <f t="shared" ca="1" si="396"/>
        <v>-0.947597091062648-1.15465039629789i</v>
      </c>
      <c r="CF267" s="223" t="str">
        <f t="shared" ca="1" si="397"/>
        <v>1.48965879571014-0.10988383422813i</v>
      </c>
      <c r="CG267" s="223" t="str">
        <f t="shared" ca="1" si="398"/>
        <v>-0.767918382912315+1.28119442000291i</v>
      </c>
      <c r="CH267" s="223" t="str">
        <f t="shared" ca="1" si="399"/>
        <v>-0.605311405268478-1.36556064944519i</v>
      </c>
      <c r="CI267" s="223" t="str">
        <f t="shared" ca="1" si="400"/>
        <v>1.46500491393591+0.2914075956541i</v>
      </c>
      <c r="CJ267" s="223" t="str">
        <f t="shared" ca="1" si="401"/>
        <v>-1.08181225455495+1.02997088820801i</v>
      </c>
      <c r="CK267" s="223" t="str">
        <f t="shared" ca="1" si="402"/>
        <v>-0.219172198437519-1.47753894435759i</v>
      </c>
      <c r="CL267" s="223" t="str">
        <f t="shared" ca="1" si="403"/>
        <v>1.33421454893787+0.671587166392995i</v>
      </c>
      <c r="CM267" s="223" t="str">
        <f t="shared" ca="1" si="404"/>
        <v>-1.3173311343373+0.704128161038082i</v>
      </c>
      <c r="CN267" s="223" t="str">
        <f t="shared" ca="1" si="405"/>
        <v>0.182845566984735-1.48247269225956i</v>
      </c>
      <c r="CO267" s="223" t="str">
        <f t="shared" ca="1" si="406"/>
        <v>1.10676318386969+1.00311167847448i</v>
      </c>
      <c r="CP267" s="223" t="str">
        <f t="shared" ca="1" si="407"/>
        <v>-1.45741218144773+0.32727284951401i</v>
      </c>
      <c r="CQ267" s="223" t="str">
        <f t="shared" ca="1" si="408"/>
        <v>0.571616560829525-1.38000445363292i</v>
      </c>
      <c r="CR267" s="223" t="str">
        <f t="shared" ca="1" si="409"/>
        <v>0.799129185295534+1.26196288767545i</v>
      </c>
      <c r="CS267" s="223" t="str">
        <f t="shared" ca="1" si="410"/>
        <v>-1.49190682261857-0.073292682345666i</v>
      </c>
      <c r="CT267" s="223" t="str">
        <f t="shared" ca="1" si="411"/>
        <v>0.918975153296211-1.1775578339451i</v>
      </c>
      <c r="CU267" s="223" t="str">
        <f t="shared" ca="1" si="412"/>
        <v>0.433599980663132+1.42938757565266i</v>
      </c>
      <c r="CV267" s="223" t="str">
        <f t="shared" ca="1" si="413"/>
        <v>-1.4183159946259-0.468548315597867i</v>
      </c>
      <c r="CW267" s="223" t="str">
        <f t="shared" ca="1" si="414"/>
        <v>1.1997559547855-0.889799659259313i</v>
      </c>
      <c r="CX267" s="223" t="str">
        <f t="shared" ca="1" si="415"/>
        <v>0.03665738169083+1.49325618064311i</v>
      </c>
      <c r="CY267" s="223" t="str">
        <f t="shared" ca="1" si="416"/>
        <v>-1.24197119609174-0.829858622139773i</v>
      </c>
      <c r="CZ267" s="223" t="str">
        <f t="shared" ca="1" si="417"/>
        <v>1.39361699473873-0.537577395950242i</v>
      </c>
      <c r="DA267" s="223" t="str">
        <f t="shared" ca="1" si="418"/>
        <v>-0.36294096644782+1.4489415583574i</v>
      </c>
      <c r="DB267" s="223" t="str">
        <f t="shared" ca="1" si="419"/>
        <v>-0.975648231774945-1.13104744042665i</v>
      </c>
      <c r="DC267" s="223" t="str">
        <f t="shared" ca="1" si="420"/>
        <v>1.48651345404507-0.146408796198411i</v>
      </c>
      <c r="DD267" s="223" t="str">
        <f t="shared" ca="1" si="421"/>
        <v>-0.736245015208924+1.2996542087191i</v>
      </c>
      <c r="DE267" s="223" t="str">
        <f t="shared" ca="1" si="422"/>
        <v>-0.638641632750213-1.35029428258413i</v>
      </c>
      <c r="DF267" s="223" t="str">
        <f t="shared" ca="1" si="423"/>
        <v>1.47171518224413+0.255366808754363i</v>
      </c>
      <c r="DG267" s="223" t="str">
        <f t="shared" ca="1" si="424"/>
        <v>-1.05620968199017+1.05620968199098i</v>
      </c>
      <c r="DH267" s="223" t="str">
        <f t="shared" ca="1" si="425"/>
        <v>-0.255366808754071-1.47171518224418i</v>
      </c>
      <c r="DI267" s="223" t="str">
        <f t="shared" ca="1" si="426"/>
        <v>1.35029428258401+0.638641632750483i</v>
      </c>
      <c r="DJ267" s="223" t="str">
        <f t="shared" ca="1" si="427"/>
        <v>-1.29965420871925+0.736245015208665i</v>
      </c>
      <c r="DK267" s="223" t="str">
        <f t="shared" ca="1" si="428"/>
        <v>0.146408796198707-1.48651345404504i</v>
      </c>
      <c r="DL267" s="223" t="str">
        <f t="shared" ca="1" si="429"/>
        <v>1.13104744042646+0.975648231775171i</v>
      </c>
      <c r="DM267" s="223" t="str">
        <f t="shared" ca="1" si="430"/>
        <v>-1.44894155835748+0.362940966447532i</v>
      </c>
      <c r="DN267" s="223" t="str">
        <f t="shared" ca="1" si="431"/>
        <v>0.537577395949174-1.39361699473915i</v>
      </c>
      <c r="DO267" s="223" t="str">
        <f t="shared" ca="1" si="432"/>
        <v>0.829858622139525+1.2419711960919i</v>
      </c>
      <c r="DP267" s="223" t="str">
        <f t="shared" ca="1" si="433"/>
        <v>-1.4932561806431-0.0366573816912126i</v>
      </c>
      <c r="DQ267" s="223" t="str">
        <f t="shared" ca="1" si="434"/>
        <v>0.889799659259552-1.19975595478533i</v>
      </c>
      <c r="DR267" s="223" t="str">
        <f t="shared" ca="1" si="435"/>
        <v>0.468548315597583+1.418315994626i</v>
      </c>
      <c r="DS267" s="223" t="str">
        <f t="shared" ca="1" si="436"/>
        <v>-1.42938757565257-0.433599980663418i</v>
      </c>
      <c r="DT267" s="223" t="str">
        <f t="shared" ca="1" si="437"/>
        <v>1.17755783394528-0.918975153295977i</v>
      </c>
      <c r="DU267" s="223" t="str">
        <f t="shared" ca="1" si="438"/>
        <v>0.0732926823452836+1.49190682261859i</v>
      </c>
      <c r="DV267" s="223" t="str">
        <f t="shared" ca="1" si="439"/>
        <v>-1.26196288767524-0.799129185295856i</v>
      </c>
      <c r="DW267" s="223" t="str">
        <f t="shared" ca="1" si="440"/>
        <v>1.38000445363248-0.571616560830584i</v>
      </c>
      <c r="DX267" s="223" t="str">
        <f t="shared" ca="1" si="441"/>
        <v>-0.3272728495143+1.45741218144767i</v>
      </c>
      <c r="DY267" s="223" t="str">
        <f t="shared" ca="1" si="442"/>
        <v>-1.00311167847426-1.10676318386989i</v>
      </c>
      <c r="DZ267" s="223" t="str">
        <f t="shared" ca="1" si="443"/>
        <v>1.48247269225959-0.182845566984439i</v>
      </c>
      <c r="EA267" s="223" t="str">
        <f t="shared" ca="1" si="444"/>
        <v>-0.704128161038345+1.31733113433716i</v>
      </c>
      <c r="EB267" s="223" t="str">
        <f t="shared" ca="1" si="445"/>
        <v>-0.671587166392729-1.33421454893801i</v>
      </c>
      <c r="EC267" s="223" t="str">
        <f t="shared" ca="1" si="446"/>
        <v>1.47753894435754+0.219172198437813i</v>
      </c>
      <c r="ED267" s="223" t="str">
        <f t="shared" ca="1" si="447"/>
        <v>-1.02997088820717+1.08181225455574i</v>
      </c>
      <c r="EE267" s="223" t="str">
        <f t="shared" ca="1" si="448"/>
        <v>-0.291407595653808-1.46500491393597i</v>
      </c>
      <c r="EF267" s="223" t="str">
        <f t="shared" ca="1" si="449"/>
        <v>1.36556064944507+0.605311405268749i</v>
      </c>
      <c r="EG267" s="223" t="str">
        <f t="shared" ca="1" si="450"/>
        <v>-1.28119442000306+0.767918382912059i</v>
      </c>
      <c r="EH267" s="223" t="str">
        <f t="shared" ca="1" si="451"/>
        <v>0.109883834228427-1.48965879571012i</v>
      </c>
      <c r="EI267" s="223" t="str">
        <f t="shared" ca="1" si="452"/>
        <v>1.1546503962977+0.947597091062879i</v>
      </c>
      <c r="EJ267" s="223" t="str">
        <f t="shared" ca="1" si="453"/>
        <v>-1.43959814705188+0.3983904613141i</v>
      </c>
      <c r="EK267" s="223" t="str">
        <f t="shared" ca="1" si="454"/>
        <v>0.503214414546735-1.40639007307846i</v>
      </c>
      <c r="EL267" s="223" t="str">
        <f t="shared" ca="1" si="455"/>
        <v>0.86008818318002+1.22123138750007i</v>
      </c>
      <c r="EM267" s="223" t="str">
        <f t="shared" ca="1" si="456"/>
        <v>-1.49370605698084-6.51446257919154E-13i</v>
      </c>
      <c r="EN267" s="223"/>
      <c r="EO267" s="223"/>
      <c r="EP267" s="223"/>
    </row>
    <row r="268" spans="1:146">
      <c r="A268" s="249">
        <f t="shared" si="323"/>
        <v>3.2812500000000025E-3</v>
      </c>
      <c r="B268" s="248">
        <v>168</v>
      </c>
      <c r="C268" s="247">
        <f t="shared" si="324"/>
        <v>33600</v>
      </c>
      <c r="N268" s="246">
        <f t="shared" ca="1" si="327"/>
        <v>8.4934701707287878</v>
      </c>
      <c r="O268" s="223">
        <f t="shared" ca="1" si="328"/>
        <v>1.4934701707287885</v>
      </c>
      <c r="P268" s="223" t="str">
        <f t="shared" ca="1" si="329"/>
        <v>-0.829727570759622+1.24177506384128i</v>
      </c>
      <c r="Q268" s="223" t="str">
        <f t="shared" ca="1" si="330"/>
        <v>-0.571526291069373-1.37978652315246i</v>
      </c>
      <c r="R268" s="223" t="str">
        <f t="shared" ca="1" si="331"/>
        <v>1.46477356017209+0.291361576528977i</v>
      </c>
      <c r="S268" s="223" t="str">
        <f t="shared" ca="1" si="332"/>
        <v>-1.05604288522217+1.05604288522214i</v>
      </c>
      <c r="T268" s="223" t="str">
        <f t="shared" ca="1" si="333"/>
        <v>-0.291361576528936-1.4647735601721i</v>
      </c>
      <c r="U268" s="223" t="str">
        <f t="shared" ca="1" si="334"/>
        <v>1.37978652315245+0.571526291069398i</v>
      </c>
      <c r="V268" s="223" t="str">
        <f t="shared" ca="1" si="335"/>
        <v>-1.2417750638413+0.829727570759588i</v>
      </c>
      <c r="W268" s="223" t="str">
        <f t="shared" ca="1" si="336"/>
        <v>4.17152480889416E-14-1.49347017072879i</v>
      </c>
      <c r="X268" s="223" t="str">
        <f t="shared" ca="1" si="337"/>
        <v>1.24177506384125+0.829727570759661i</v>
      </c>
      <c r="Y268" s="223" t="str">
        <f t="shared" ca="1" si="338"/>
        <v>-1.37978652315248+0.571526291069322i</v>
      </c>
      <c r="Z268" s="223" t="str">
        <f t="shared" ca="1" si="339"/>
        <v>0.291361576529022-1.46477356017208i</v>
      </c>
      <c r="AA268" s="223" t="str">
        <f t="shared" ca="1" si="340"/>
        <v>1.05604288522211+1.0560428852222i</v>
      </c>
      <c r="AB268" s="223" t="str">
        <f t="shared" ca="1" si="341"/>
        <v>-1.46477356017211+0.291361576528889i</v>
      </c>
      <c r="AC268" s="223" t="str">
        <f t="shared" ca="1" si="342"/>
        <v>0.5715262910693-1.37978652315249i</v>
      </c>
      <c r="AD268" s="223" t="str">
        <f t="shared" ca="1" si="343"/>
        <v>0.829727570759549+1.24177506384133i</v>
      </c>
      <c r="AE268" s="223" t="str">
        <f t="shared" ca="1" si="344"/>
        <v>-1.49347017072879+6.51339171461199E-14i</v>
      </c>
      <c r="AF268" s="223" t="str">
        <f t="shared" ca="1" si="345"/>
        <v>0.829727570759573-1.24177506384131i</v>
      </c>
      <c r="AG268" s="223" t="str">
        <f t="shared" ca="1" si="346"/>
        <v>0.57152629106941+1.37978652315245i</v>
      </c>
      <c r="AH268" s="223" t="str">
        <f t="shared" ca="1" si="347"/>
        <v>-1.46477356017211-0.291361576528907i</v>
      </c>
      <c r="AI268" s="223" t="str">
        <f t="shared" ca="1" si="348"/>
        <v>1.05604288522213-1.05604288522219i</v>
      </c>
      <c r="AJ268" s="223" t="str">
        <f t="shared" ca="1" si="349"/>
        <v>0.291361576528994+1.46477356017209i</v>
      </c>
      <c r="AK268" s="223" t="str">
        <f t="shared" ca="1" si="350"/>
        <v>-1.37978652315247-0.571526291069347i</v>
      </c>
      <c r="AL268" s="223" t="str">
        <f t="shared" ca="1" si="351"/>
        <v>1.24177506384126-0.829727570759646i</v>
      </c>
      <c r="AM268" s="223" t="str">
        <f t="shared" ca="1" si="352"/>
        <v>2.34186690571782E-14+1.49347017072879i</v>
      </c>
      <c r="AN268" s="223" t="str">
        <f t="shared" ca="1" si="353"/>
        <v>-1.24177506384121-0.829727570759731i</v>
      </c>
      <c r="AO268" s="223" t="str">
        <f t="shared" ca="1" si="354"/>
        <v>1.37978652315229-0.571526291069783i</v>
      </c>
      <c r="AP268" s="223" t="str">
        <f t="shared" ca="1" si="355"/>
        <v>-0.291361576529406+1.46477356017201i</v>
      </c>
      <c r="AQ268" s="223" t="str">
        <f t="shared" ca="1" si="356"/>
        <v>-1.05604288522226-1.05604288522205i</v>
      </c>
      <c r="AR268" s="223" t="str">
        <f t="shared" ca="1" si="357"/>
        <v>-1.05604288522226-1.05604288522205i</v>
      </c>
      <c r="AS268" s="223" t="str">
        <f t="shared" ca="1" si="358"/>
        <v>-0.571526291069524+1.3797865231524i</v>
      </c>
      <c r="AT268" s="223" t="str">
        <f t="shared" ca="1" si="359"/>
        <v>-0.829727570759982-1.24177506384104i</v>
      </c>
      <c r="AU268" s="223" t="str">
        <f t="shared" ca="1" si="360"/>
        <v>1.49347017072879+4.63989819003773E-13i</v>
      </c>
      <c r="AV268" s="223" t="str">
        <f t="shared" ca="1" si="361"/>
        <v>-0.829727570759501+1.24177506384136i</v>
      </c>
      <c r="AW268" s="223" t="str">
        <f t="shared" ca="1" si="362"/>
        <v>-0.571526291070019-1.3797865231522i</v>
      </c>
      <c r="AX268" s="223" t="str">
        <f t="shared" ca="1" si="363"/>
        <v>1.46477356017206+0.291361576529136i</v>
      </c>
      <c r="AY268" s="223" t="str">
        <f t="shared" ca="1" si="364"/>
        <v>-1.05604288522188+1.05604288522243i</v>
      </c>
      <c r="AZ268" s="223" t="str">
        <f t="shared" ca="1" si="365"/>
        <v>-0.291361576528476-1.46477356017219i</v>
      </c>
      <c r="BA268" s="223" t="str">
        <f t="shared" ca="1" si="366"/>
        <v>1.37978652315251+0.571526291069268i</v>
      </c>
      <c r="BB268" s="223" t="str">
        <f t="shared" ca="1" si="367"/>
        <v>-1.24177506384091+0.829727570760176i</v>
      </c>
      <c r="BC268" s="223" t="str">
        <f t="shared" ca="1" si="368"/>
        <v>2.08576240444708E-13-1.49347017072879i</v>
      </c>
      <c r="BD268" s="223" t="str">
        <f t="shared" ca="1" si="369"/>
        <v>1.2417750638415+0.829727570759289i</v>
      </c>
      <c r="BE268" s="223" t="str">
        <f t="shared" ca="1" si="370"/>
        <v>-1.37978652315267+0.571526291068883i</v>
      </c>
      <c r="BF268" s="223" t="str">
        <f t="shared" ca="1" si="371"/>
        <v>0.291361576528885-1.46477356017211i</v>
      </c>
      <c r="BG268" s="223" t="str">
        <f t="shared" ca="1" si="372"/>
        <v>1.05604288522261+1.0560428852217i</v>
      </c>
      <c r="BH268" s="223" t="str">
        <f t="shared" ca="1" si="373"/>
        <v>-1.46477356017214+0.291361576528727i</v>
      </c>
      <c r="BI268" s="223" t="str">
        <f t="shared" ca="1" si="374"/>
        <v>0.571526291069032-1.3797865231526i</v>
      </c>
      <c r="BJ268" s="223" t="str">
        <f t="shared" ca="1" si="375"/>
        <v>0.829727570759155+1.24177506384159i</v>
      </c>
      <c r="BK268" s="223" t="str">
        <f t="shared" ca="1" si="376"/>
        <v>-1.49347017072879+4.68373381143565E-14i</v>
      </c>
      <c r="BL268" s="223" t="str">
        <f t="shared" ca="1" si="377"/>
        <v>0.829727570759076-1.24177506384164i</v>
      </c>
      <c r="BM268" s="223" t="str">
        <f t="shared" ca="1" si="378"/>
        <v>0.571526291069119+1.37978652315257i</v>
      </c>
      <c r="BN268" s="223" t="str">
        <f t="shared" ca="1" si="379"/>
        <v>-1.46477356017216-0.291361576528634i</v>
      </c>
      <c r="BO268" s="223" t="str">
        <f t="shared" ca="1" si="380"/>
        <v>1.05604288522257-1.05604288522174i</v>
      </c>
      <c r="BP268" s="223" t="str">
        <f t="shared" ca="1" si="381"/>
        <v>0.291361576528976+1.46477356017209i</v>
      </c>
      <c r="BQ268" s="223" t="str">
        <f t="shared" ca="1" si="382"/>
        <v>-1.3797865231527-0.571526291068796i</v>
      </c>
      <c r="BR268" s="223" t="str">
        <f t="shared" ca="1" si="383"/>
        <v>1.24177506384145-0.829727570759367i</v>
      </c>
      <c r="BS268" s="223" t="str">
        <f t="shared" ca="1" si="384"/>
        <v>3.02250916673421E-13+1.49347017072879i</v>
      </c>
      <c r="BT268" s="223" t="str">
        <f t="shared" ca="1" si="385"/>
        <v>-1.24177506384094-0.829727570760135i</v>
      </c>
      <c r="BU268" s="223" t="str">
        <f t="shared" ca="1" si="386"/>
        <v>1.37978652315247-0.571526291069355i</v>
      </c>
      <c r="BV268" s="223" t="str">
        <f t="shared" ca="1" si="387"/>
        <v>-0.291361576528383+1.46477356017221i</v>
      </c>
      <c r="BW268" s="223" t="str">
        <f t="shared" ca="1" si="388"/>
        <v>-1.05604288522192-1.05604288522239i</v>
      </c>
      <c r="BX268" s="223" t="str">
        <f t="shared" ca="1" si="389"/>
        <v>1.46477356017204-0.291361576529227i</v>
      </c>
      <c r="BY268" s="223" t="str">
        <f t="shared" ca="1" si="390"/>
        <v>-0.571526291069972+1.37978652315222i</v>
      </c>
      <c r="BZ268" s="223" t="str">
        <f t="shared" ca="1" si="391"/>
        <v>-0.829727570759579-1.24177506384131i</v>
      </c>
      <c r="CA268" s="223" t="str">
        <f t="shared" ca="1" si="392"/>
        <v>1.49347017072879-5.15217519997057E-13i</v>
      </c>
      <c r="CB268" s="223" t="str">
        <f t="shared" ca="1" si="393"/>
        <v>-0.829727570759923+1.24177506384108i</v>
      </c>
      <c r="CC268" s="223" t="str">
        <f t="shared" ca="1" si="394"/>
        <v>-0.57152629106963-1.37978652315236i</v>
      </c>
      <c r="CD268" s="223" t="str">
        <f t="shared" ca="1" si="395"/>
        <v>1.46477356017196+0.291361576529632i</v>
      </c>
      <c r="CE268" s="223" t="str">
        <f t="shared" ca="1" si="396"/>
        <v>-1.05604288522218+1.05604288522213i</v>
      </c>
      <c r="CF268" s="223" t="str">
        <f t="shared" ca="1" si="397"/>
        <v>-0.291361576529478-1.46477356017199i</v>
      </c>
      <c r="CG268" s="223" t="str">
        <f t="shared" ca="1" si="398"/>
        <v>1.37978652315233+0.571526291069697i</v>
      </c>
      <c r="CH268" s="223" t="str">
        <f t="shared" ca="1" si="399"/>
        <v>-1.24177506384117+0.829727570759791i</v>
      </c>
      <c r="CI268" s="223" t="str">
        <f t="shared" ca="1" si="400"/>
        <v>6.72566059448481E-13-1.49347017072879i</v>
      </c>
      <c r="CJ268" s="223" t="str">
        <f t="shared" ca="1" si="401"/>
        <v>1.24177506384122+0.829727570759709i</v>
      </c>
      <c r="CK268" s="223" t="str">
        <f t="shared" ca="1" si="402"/>
        <v>-1.37978652315226+0.571526291069866i</v>
      </c>
      <c r="CL268" s="223" t="str">
        <f t="shared" ca="1" si="403"/>
        <v>0.291361576529381-1.46477356017201i</v>
      </c>
      <c r="CM268" s="223" t="str">
        <f t="shared" ca="1" si="404"/>
        <v>1.05604288522231+1.056042885222i</v>
      </c>
      <c r="CN268" s="223" t="str">
        <f t="shared" ca="1" si="405"/>
        <v>-1.46477356017224+0.291361576528229i</v>
      </c>
      <c r="CO268" s="223" t="str">
        <f t="shared" ca="1" si="406"/>
        <v>0.571526291069461-1.37978652315243i</v>
      </c>
      <c r="CP268" s="223" t="str">
        <f t="shared" ca="1" si="407"/>
        <v>0.829727570760003+1.24177506384102i</v>
      </c>
      <c r="CQ268" s="223" t="str">
        <f t="shared" ca="1" si="408"/>
        <v>-1.49347017072879-4.17152480889416E-13i</v>
      </c>
      <c r="CR268" s="223" t="str">
        <f t="shared" ca="1" si="409"/>
        <v>0.829727570759497-1.24177506384136i</v>
      </c>
      <c r="CS268" s="223" t="str">
        <f t="shared" ca="1" si="410"/>
        <v>0.57152629106869+1.37978652315275i</v>
      </c>
      <c r="CT268" s="223" t="str">
        <f t="shared" ca="1" si="411"/>
        <v>-1.46477356017206-0.291361576529131i</v>
      </c>
      <c r="CU268" s="223" t="str">
        <f t="shared" ca="1" si="412"/>
        <v>1.05604288522182-1.05604288522249i</v>
      </c>
      <c r="CV268" s="223" t="str">
        <f t="shared" ca="1" si="413"/>
        <v>0.29136157652848+1.46477356017219i</v>
      </c>
      <c r="CW268" s="223" t="str">
        <f t="shared" ca="1" si="414"/>
        <v>-1.37978652315252-0.571526291069225i</v>
      </c>
      <c r="CX268" s="223" t="str">
        <f t="shared" ca="1" si="415"/>
        <v>1.24177506384173-0.829727570758946i</v>
      </c>
      <c r="CY268" s="223" t="str">
        <f t="shared" ca="1" si="416"/>
        <v>-1.61738902330352E-13+1.49347017072879i</v>
      </c>
      <c r="CZ268" s="223" t="str">
        <f t="shared" ca="1" si="417"/>
        <v>-1.2417750638415-0.829727570759285i</v>
      </c>
      <c r="DA268" s="223" t="str">
        <f t="shared" ca="1" si="418"/>
        <v>1.37978652315265-0.571526291068926i</v>
      </c>
      <c r="DB268" s="223" t="str">
        <f t="shared" ca="1" si="419"/>
        <v>-0.29136157652888+1.46477356017211i</v>
      </c>
      <c r="DC268" s="223" t="str">
        <f t="shared" ca="1" si="420"/>
        <v>-1.05604288522267-1.05604288522164i</v>
      </c>
      <c r="DD268" s="223" t="str">
        <f t="shared" ca="1" si="421"/>
        <v>1.46477356017214-0.291361576528731i</v>
      </c>
      <c r="DE268" s="223" t="str">
        <f t="shared" ca="1" si="422"/>
        <v>-0.571526291068989+1.37978652315262i</v>
      </c>
      <c r="DF268" s="223" t="str">
        <f t="shared" ca="1" si="423"/>
        <v>-0.829727570759158-1.24177506384159i</v>
      </c>
      <c r="DG268" s="223" t="str">
        <f t="shared" ca="1" si="424"/>
        <v>1.49347017072879-9.36746762287129E-14i</v>
      </c>
      <c r="DH268" s="223" t="str">
        <f t="shared" ca="1" si="425"/>
        <v>-0.829727570759073+1.24177506384165i</v>
      </c>
      <c r="DI268" s="223" t="str">
        <f t="shared" ca="1" si="426"/>
        <v>-0.571526291069162-1.37978652315255i</v>
      </c>
      <c r="DJ268" s="223" t="str">
        <f t="shared" ca="1" si="427"/>
        <v>1.46477356017216+0.291361576528629i</v>
      </c>
      <c r="DK268" s="223" t="str">
        <f t="shared" ca="1" si="428"/>
        <v>-1.05604288522254+1.05604288522177i</v>
      </c>
      <c r="DL268" s="223" t="str">
        <f t="shared" ca="1" si="429"/>
        <v>-0.29136157652898-1.46477356017209i</v>
      </c>
      <c r="DM268" s="223" t="str">
        <f t="shared" ca="1" si="430"/>
        <v>1.37978652315272+0.571526291068753i</v>
      </c>
      <c r="DN268" s="223" t="str">
        <f t="shared" ca="1" si="431"/>
        <v>-1.24177506384145+0.82972757075937i</v>
      </c>
      <c r="DO268" s="223" t="str">
        <f t="shared" ca="1" si="432"/>
        <v>-3.49088254787778E-13-1.49347017072879i</v>
      </c>
      <c r="DP268" s="223" t="str">
        <f t="shared" ca="1" si="433"/>
        <v>1.24177506384099+0.82972757076006i</v>
      </c>
      <c r="DQ268" s="223" t="str">
        <f t="shared" ca="1" si="434"/>
        <v>-1.37978652315245+0.571526291069398i</v>
      </c>
      <c r="DR268" s="223" t="str">
        <f t="shared" ca="1" si="435"/>
        <v>0.29136157652838-1.46477356017221i</v>
      </c>
      <c r="DS268" s="223" t="str">
        <f t="shared" ca="1" si="436"/>
        <v>1.05604288522195+1.05604288522236i</v>
      </c>
      <c r="DT268" s="223" t="str">
        <f t="shared" ca="1" si="437"/>
        <v>-1.46477356017204+0.291361576529231i</v>
      </c>
      <c r="DU268" s="223" t="str">
        <f t="shared" ca="1" si="438"/>
        <v>0.571526291069928-1.37978652315223i</v>
      </c>
      <c r="DV268" s="223" t="str">
        <f t="shared" ca="1" si="439"/>
        <v>0.829727570759582+1.24177506384131i</v>
      </c>
      <c r="DW268" s="223" t="str">
        <f t="shared" ca="1" si="440"/>
        <v>-1.49347017072879+6.04501833346843E-13i</v>
      </c>
      <c r="DX268" s="223" t="str">
        <f t="shared" ca="1" si="441"/>
        <v>0.829727570759848-1.24177506384113i</v>
      </c>
      <c r="DY268" s="223" t="str">
        <f t="shared" ca="1" si="442"/>
        <v>0.571526291069634+1.37978652315235i</v>
      </c>
      <c r="DZ268" s="223" t="str">
        <f t="shared" ca="1" si="443"/>
        <v>-1.46477356017198-0.291361576529545i</v>
      </c>
      <c r="EA268" s="223" t="str">
        <f t="shared" ca="1" si="444"/>
        <v>1.05604288522218-1.05604288522213i</v>
      </c>
      <c r="EB268" s="223" t="str">
        <f t="shared" ca="1" si="445"/>
        <v>0.291361576529482+1.46477356017199i</v>
      </c>
      <c r="EC268" s="223" t="str">
        <f t="shared" ca="1" si="446"/>
        <v>-1.37978652315233-0.571526291069692i</v>
      </c>
      <c r="ED268" s="223" t="str">
        <f t="shared" ca="1" si="447"/>
        <v>1.24177506384116-0.829727570759796i</v>
      </c>
      <c r="EE268" s="223" t="str">
        <f t="shared" ca="1" si="448"/>
        <v>-6.68175696569554E-13+1.49347017072879i</v>
      </c>
      <c r="EF268" s="223" t="str">
        <f t="shared" ca="1" si="449"/>
        <v>-1.24177506384127-0.829727570759636i</v>
      </c>
      <c r="EG268" s="223" t="str">
        <f t="shared" ca="1" si="450"/>
        <v>1.37978652315226-0.57152629106987i</v>
      </c>
      <c r="EH268" s="223" t="str">
        <f t="shared" ca="1" si="451"/>
        <v>-0.291361576529294+1.46477356017203i</v>
      </c>
      <c r="EI268" s="223" t="str">
        <f t="shared" ca="1" si="452"/>
        <v>-1.05604288522231-1.056042885222i</v>
      </c>
      <c r="EJ268" s="223" t="str">
        <f t="shared" ca="1" si="453"/>
        <v>1.46477356017224-0.291361576528234i</v>
      </c>
      <c r="EK268" s="223" t="str">
        <f t="shared" ca="1" si="454"/>
        <v>-0.571526291069456+1.37978652315243i</v>
      </c>
      <c r="EL268" s="223" t="str">
        <f t="shared" ca="1" si="455"/>
        <v>-0.829727570760078-1.24177506384098i</v>
      </c>
      <c r="EM268" s="223" t="str">
        <f t="shared" ca="1" si="456"/>
        <v>1.49347017072879+3.27868167539631E-13i</v>
      </c>
      <c r="EN268" s="223"/>
      <c r="EO268" s="223"/>
      <c r="EP268" s="223"/>
    </row>
    <row r="269" spans="1:146">
      <c r="A269" s="249">
        <f t="shared" si="323"/>
        <v>3.3007812500000025E-3</v>
      </c>
      <c r="B269" s="248">
        <v>169</v>
      </c>
      <c r="C269" s="247">
        <f t="shared" si="324"/>
        <v>33800</v>
      </c>
      <c r="N269" s="246">
        <f t="shared" ca="1" si="327"/>
        <v>8.4932121040506861</v>
      </c>
      <c r="O269" s="223">
        <f t="shared" ca="1" si="328"/>
        <v>1.4932121040506861</v>
      </c>
      <c r="P269" s="223" t="str">
        <f t="shared" ca="1" si="329"/>
        <v>-0.798864921653726+1.26154556978124i</v>
      </c>
      <c r="Q269" s="223" t="str">
        <f t="shared" ca="1" si="330"/>
        <v>-0.638430440658622-1.34984775442415i</v>
      </c>
      <c r="R269" s="223" t="str">
        <f t="shared" ca="1" si="331"/>
        <v>1.48198245408538+0.182785101872519i</v>
      </c>
      <c r="S269" s="223" t="str">
        <f t="shared" ca="1" si="332"/>
        <v>-0.947283730641618+1.15426856551895i</v>
      </c>
      <c r="T269" s="223" t="str">
        <f t="shared" ca="1" si="333"/>
        <v>-0.468393371583354-1.41784697239873i</v>
      </c>
      <c r="U269" s="223" t="str">
        <f t="shared" ca="1" si="334"/>
        <v>1.44846240857753+0.362820945676031i</v>
      </c>
      <c r="V269" s="223" t="str">
        <f t="shared" ca="1" si="335"/>
        <v>-1.08145451058655+1.02963028763507i</v>
      </c>
      <c r="W269" s="223" t="str">
        <f t="shared" ca="1" si="336"/>
        <v>-0.291311230217639-1.46452045217285i</v>
      </c>
      <c r="X269" s="223" t="str">
        <f t="shared" ca="1" si="337"/>
        <v>1.39315614021218+0.537399624741756i</v>
      </c>
      <c r="Y269" s="223" t="str">
        <f t="shared" ca="1" si="338"/>
        <v>-1.1993592080716+0.889505411842631i</v>
      </c>
      <c r="Z269" s="223" t="str">
        <f t="shared" ca="1" si="339"/>
        <v>-0.10984749679621-1.48916618116686i</v>
      </c>
      <c r="AA269" s="223" t="str">
        <f t="shared" ca="1" si="340"/>
        <v>1.31689550674466+0.703895313238561i</v>
      </c>
      <c r="AB269" s="223" t="str">
        <f t="shared" ca="1" si="341"/>
        <v>-1.29922442670054+0.736001546702269i</v>
      </c>
      <c r="AC269" s="223" t="str">
        <f t="shared" ca="1" si="342"/>
        <v>0.0732684452233684-1.49141346467639i</v>
      </c>
      <c r="AD269" s="223" t="str">
        <f t="shared" ca="1" si="343"/>
        <v>1.22082753908595+0.859803761036674i</v>
      </c>
      <c r="AE269" s="223" t="str">
        <f t="shared" ca="1" si="344"/>
        <v>-1.37954810063053+0.571427533227234i</v>
      </c>
      <c r="AF269" s="223" t="str">
        <f t="shared" ca="1" si="345"/>
        <v>0.255282361628193-1.4712285014657i</v>
      </c>
      <c r="AG269" s="223" t="str">
        <f t="shared" ca="1" si="346"/>
        <v>1.10639718888998+1.00277995996122i</v>
      </c>
      <c r="AH269" s="223" t="str">
        <f t="shared" ca="1" si="347"/>
        <v>-1.4391220870401+0.398258717766254i</v>
      </c>
      <c r="AI269" s="223" t="str">
        <f t="shared" ca="1" si="348"/>
        <v>0.433456593696775-1.42891489216967i</v>
      </c>
      <c r="AJ269" s="223" t="str">
        <f t="shared" ca="1" si="349"/>
        <v>0.975325595135831+1.13067341489769i</v>
      </c>
      <c r="AK269" s="223" t="str">
        <f t="shared" ca="1" si="350"/>
        <v>-1.47705033772203+0.219099720489806i</v>
      </c>
      <c r="AL269" s="223" t="str">
        <f t="shared" ca="1" si="351"/>
        <v>0.60511123513366-1.36510907285773i</v>
      </c>
      <c r="AM269" s="223" t="str">
        <f t="shared" ca="1" si="352"/>
        <v>0.829584196595155+1.24156048924048i</v>
      </c>
      <c r="AN269" s="223" t="str">
        <f t="shared" ca="1" si="353"/>
        <v>-1.49276237648236+0.0366452594781593i</v>
      </c>
      <c r="AO269" s="223" t="str">
        <f t="shared" ca="1" si="354"/>
        <v>0.76766444035514-1.28077074244289i</v>
      </c>
      <c r="AP269" s="223" t="str">
        <f t="shared" ca="1" si="355"/>
        <v>0.671365079558724+1.33377333817729i</v>
      </c>
      <c r="AQ269" s="223" t="str">
        <f t="shared" ca="1" si="356"/>
        <v>-1.48602187963335-0.146360380344044i</v>
      </c>
      <c r="AR269" s="223" t="str">
        <f t="shared" ca="1" si="357"/>
        <v>-1.48602187963335-0.146360380344044i</v>
      </c>
      <c r="AS269" s="223" t="str">
        <f t="shared" ca="1" si="358"/>
        <v>0.503048006816816+1.40592499462849i</v>
      </c>
      <c r="AT269" s="223" t="str">
        <f t="shared" ca="1" si="359"/>
        <v>-1.45693023052157-0.327164623814749i</v>
      </c>
      <c r="AU269" s="223" t="str">
        <f t="shared" ca="1" si="360"/>
        <v>1.05586040452383-1.05586040452431i</v>
      </c>
      <c r="AV269" s="223" t="str">
        <f t="shared" ca="1" si="361"/>
        <v>0.327164623815409+1.45693023052142i</v>
      </c>
      <c r="AW269" s="223" t="str">
        <f t="shared" ca="1" si="362"/>
        <v>-1.40592499462821-0.503048006817578i</v>
      </c>
      <c r="AX269" s="223" t="str">
        <f t="shared" ca="1" si="363"/>
        <v>1.17716842791726-0.91867125784923i</v>
      </c>
      <c r="AY269" s="223" t="str">
        <f t="shared" ca="1" si="364"/>
        <v>0.14636038034476+1.48602187963328i</v>
      </c>
      <c r="AZ269" s="223" t="str">
        <f t="shared" ca="1" si="365"/>
        <v>-1.33377333817761-0.671365079558082i</v>
      </c>
      <c r="BA269" s="223" t="str">
        <f t="shared" ca="1" si="366"/>
        <v>1.28077074244328-0.767664440354484i</v>
      </c>
      <c r="BB269" s="223" t="str">
        <f t="shared" ca="1" si="367"/>
        <v>-0.0366452594789464+1.49276237648234i</v>
      </c>
      <c r="BC269" s="223" t="str">
        <f t="shared" ca="1" si="368"/>
        <v>-1.24156048924053-0.82958419659507i</v>
      </c>
      <c r="BD269" s="223" t="str">
        <f t="shared" ca="1" si="369"/>
        <v>1.36510907285757-0.605111235134026i</v>
      </c>
      <c r="BE269" s="223" t="str">
        <f t="shared" ca="1" si="370"/>
        <v>-0.219099720489115+1.47705033772213i</v>
      </c>
      <c r="BF269" s="223" t="str">
        <f t="shared" ca="1" si="371"/>
        <v>-1.13067341489747-0.975325595136091i</v>
      </c>
      <c r="BG269" s="223" t="str">
        <f t="shared" ca="1" si="372"/>
        <v>1.42891489216969-0.433456593696732i</v>
      </c>
      <c r="BH269" s="223" t="str">
        <f t="shared" ca="1" si="373"/>
        <v>-0.398258717766011+1.43912208704017i</v>
      </c>
      <c r="BI269" s="223" t="str">
        <f t="shared" ca="1" si="374"/>
        <v>-1.00277995996163-1.10639718888961i</v>
      </c>
      <c r="BJ269" s="223" t="str">
        <f t="shared" ca="1" si="375"/>
        <v>1.47122850146579-0.255282361627688i</v>
      </c>
      <c r="BK269" s="223" t="str">
        <f t="shared" ca="1" si="376"/>
        <v>-0.571427533227431+1.37954810063045i</v>
      </c>
      <c r="BL269" s="223" t="str">
        <f t="shared" ca="1" si="377"/>
        <v>-0.859803761036741-1.22082753908591i</v>
      </c>
      <c r="BM269" s="223" t="str">
        <f t="shared" ca="1" si="378"/>
        <v>1.49141346467637-0.0732684452237901i</v>
      </c>
      <c r="BN269" s="223" t="str">
        <f t="shared" ca="1" si="379"/>
        <v>-0.736001546702807+1.29922442670023i</v>
      </c>
      <c r="BO269" s="223" t="str">
        <f t="shared" ca="1" si="380"/>
        <v>-0.70389531323827-1.31689550674481i</v>
      </c>
      <c r="BP269" s="223" t="str">
        <f t="shared" ca="1" si="381"/>
        <v>1.48916618116686+0.109847496796244i</v>
      </c>
      <c r="BQ269" s="223" t="str">
        <f t="shared" ca="1" si="382"/>
        <v>-0.889505411842421+1.19935920807176i</v>
      </c>
      <c r="BR269" s="223" t="str">
        <f t="shared" ca="1" si="383"/>
        <v>-0.537399624742417-1.39315614021192i</v>
      </c>
      <c r="BS269" s="223" t="str">
        <f t="shared" ca="1" si="384"/>
        <v>1.46452045217275+0.29131123021812i</v>
      </c>
      <c r="BT269" s="223" t="str">
        <f t="shared" ca="1" si="385"/>
        <v>-1.02963028763521+1.08145451058642i</v>
      </c>
      <c r="BU269" s="223" t="str">
        <f t="shared" ca="1" si="386"/>
        <v>-0.362820945676127-1.44846240857751i</v>
      </c>
      <c r="BV269" s="223" t="str">
        <f t="shared" ca="1" si="387"/>
        <v>1.4178469723989+0.468393371582837i</v>
      </c>
      <c r="BW269" s="223" t="str">
        <f t="shared" ca="1" si="388"/>
        <v>-1.15426856551936+0.947283730641116i</v>
      </c>
      <c r="BX269" s="223" t="str">
        <f t="shared" ca="1" si="389"/>
        <v>-0.182785101872167-1.48198245408542i</v>
      </c>
      <c r="BY269" s="223" t="str">
        <f t="shared" ca="1" si="390"/>
        <v>1.34984775442415+0.638430440658609i</v>
      </c>
      <c r="BZ269" s="223" t="str">
        <f t="shared" ca="1" si="391"/>
        <v>-1.26154556978105+0.798864921654012i</v>
      </c>
      <c r="CA269" s="223" t="str">
        <f t="shared" ca="1" si="392"/>
        <v>-6.76838151354196E-13-1.49321210405069i</v>
      </c>
      <c r="CB269" s="223" t="str">
        <f t="shared" ca="1" si="393"/>
        <v>1.26154556978101+0.798864921654087i</v>
      </c>
      <c r="CC269" s="223" t="str">
        <f t="shared" ca="1" si="394"/>
        <v>-1.34984775442419+0.638430440658528i</v>
      </c>
      <c r="CD269" s="223" t="str">
        <f t="shared" ca="1" si="395"/>
        <v>0.182785101872256-1.48198245408541i</v>
      </c>
      <c r="CE269" s="223" t="str">
        <f t="shared" ca="1" si="396"/>
        <v>1.15426856551931+0.947283730641185i</v>
      </c>
      <c r="CF269" s="223" t="str">
        <f t="shared" ca="1" si="397"/>
        <v>-1.41784697239895+0.468393371582712i</v>
      </c>
      <c r="CG269" s="223" t="str">
        <f t="shared" ca="1" si="398"/>
        <v>0.362820945676255-1.44846240857748i</v>
      </c>
      <c r="CH269" s="223" t="str">
        <f t="shared" ca="1" si="399"/>
        <v>1.02963028763518+1.08145451058645i</v>
      </c>
      <c r="CI269" s="223" t="str">
        <f t="shared" ca="1" si="400"/>
        <v>-1.46452045217276+0.291311230218073i</v>
      </c>
      <c r="CJ269" s="223" t="str">
        <f t="shared" ca="1" si="401"/>
        <v>0.537399624742499-1.39315614021189i</v>
      </c>
      <c r="CK269" s="223" t="str">
        <f t="shared" ca="1" si="402"/>
        <v>0.889505411842349+1.19935920807181i</v>
      </c>
      <c r="CL269" s="223" t="str">
        <f t="shared" ca="1" si="403"/>
        <v>-1.48916618116686+0.109847496796155i</v>
      </c>
      <c r="CM269" s="223" t="str">
        <f t="shared" ca="1" si="404"/>
        <v>0.703895313238349-1.31689550674477i</v>
      </c>
      <c r="CN269" s="223" t="str">
        <f t="shared" ca="1" si="405"/>
        <v>0.736001546702729+1.29922442670028i</v>
      </c>
      <c r="CO269" s="223" t="str">
        <f t="shared" ca="1" si="406"/>
        <v>-1.49141346467636-0.073268445223837i</v>
      </c>
      <c r="CP269" s="223" t="str">
        <f t="shared" ca="1" si="407"/>
        <v>0.859803761036814-1.22082753908586i</v>
      </c>
      <c r="CQ269" s="223" t="str">
        <f t="shared" ca="1" si="408"/>
        <v>0.571427533227349+1.37954810063049i</v>
      </c>
      <c r="CR269" s="223" t="str">
        <f t="shared" ca="1" si="409"/>
        <v>-1.47122850146577-0.255282361627777i</v>
      </c>
      <c r="CS269" s="223" t="str">
        <f t="shared" ca="1" si="410"/>
        <v>1.00277995996173-1.10639718888952i</v>
      </c>
      <c r="CT269" s="223" t="str">
        <f t="shared" ca="1" si="411"/>
        <v>0.398258717765884+1.4391220870402i</v>
      </c>
      <c r="CU269" s="223" t="str">
        <f t="shared" ca="1" si="412"/>
        <v>-1.42891489216965-0.433456593696859i</v>
      </c>
      <c r="CV269" s="223" t="str">
        <f t="shared" ca="1" si="413"/>
        <v>1.1306734148975-0.975325595136056i</v>
      </c>
      <c r="CW269" s="223" t="str">
        <f t="shared" ca="1" si="414"/>
        <v>0.219099720490538+1.47705033772192i</v>
      </c>
      <c r="CX269" s="223" t="str">
        <f t="shared" ca="1" si="415"/>
        <v>-1.36510907285753-0.605111235134108i</v>
      </c>
      <c r="CY269" s="223" t="str">
        <f t="shared" ca="1" si="416"/>
        <v>1.24156048924058-0.829584196594995i</v>
      </c>
      <c r="CZ269" s="223" t="str">
        <f t="shared" ca="1" si="417"/>
        <v>0.0366452594788573+1.49276237648234i</v>
      </c>
      <c r="DA269" s="223" t="str">
        <f t="shared" ca="1" si="418"/>
        <v>-1.28077074244323-0.76766444035456i</v>
      </c>
      <c r="DB269" s="223" t="str">
        <f t="shared" ca="1" si="419"/>
        <v>1.33377333817763-0.67136507955804i</v>
      </c>
      <c r="DC269" s="223" t="str">
        <f t="shared" ca="1" si="420"/>
        <v>-0.146360380344807+1.48602187963327i</v>
      </c>
      <c r="DD269" s="223" t="str">
        <f t="shared" ca="1" si="421"/>
        <v>-1.1771684279172-0.918671257849302i</v>
      </c>
      <c r="DE269" s="223" t="str">
        <f t="shared" ca="1" si="422"/>
        <v>1.40592499462824-0.503048006817493i</v>
      </c>
      <c r="DF269" s="223" t="str">
        <f t="shared" ca="1" si="423"/>
        <v>-0.327164623815537+1.45693023052139i</v>
      </c>
      <c r="DG269" s="223" t="str">
        <f t="shared" ca="1" si="424"/>
        <v>-1.05586040452374-1.0558604045244i</v>
      </c>
      <c r="DH269" s="223" t="str">
        <f t="shared" ca="1" si="425"/>
        <v>1.4569302305216-0.32716462381462i</v>
      </c>
      <c r="DI269" s="223" t="str">
        <f t="shared" ca="1" si="426"/>
        <v>-0.50304800681694+1.40592499462844i</v>
      </c>
      <c r="DJ269" s="223" t="str">
        <f t="shared" ca="1" si="427"/>
        <v>-0.918671257849832-1.17716842791679i</v>
      </c>
      <c r="DK269" s="223" t="str">
        <f t="shared" ca="1" si="428"/>
        <v>1.48602187963335-0.146360380343956i</v>
      </c>
      <c r="DL269" s="223" t="str">
        <f t="shared" ca="1" si="429"/>
        <v>-0.671365079558803+1.33377333817725i</v>
      </c>
      <c r="DM269" s="223" t="str">
        <f t="shared" ca="1" si="430"/>
        <v>-0.767664440355064-1.28077074244293i</v>
      </c>
      <c r="DN269" s="223" t="str">
        <f t="shared" ca="1" si="431"/>
        <v>1.49276237648235+0.0366452594782698i</v>
      </c>
      <c r="DO269" s="223" t="str">
        <f t="shared" ca="1" si="432"/>
        <v>-0.829584196594507+1.24156048924091i</v>
      </c>
      <c r="DP269" s="223" t="str">
        <f t="shared" ca="1" si="433"/>
        <v>-0.605111235133326-1.36510907285788i</v>
      </c>
      <c r="DQ269" s="223" t="str">
        <f t="shared" ca="1" si="434"/>
        <v>1.47705033772202+0.219099720489873i</v>
      </c>
      <c r="DR269" s="223" t="str">
        <f t="shared" ca="1" si="435"/>
        <v>-0.975325595135546+1.13067341489794i</v>
      </c>
      <c r="DS269" s="223" t="str">
        <f t="shared" ca="1" si="436"/>
        <v>-0.43345659369742-1.42891489216948i</v>
      </c>
      <c r="DT269" s="223" t="str">
        <f t="shared" ca="1" si="437"/>
        <v>1.43912208703995+0.39825871776679i</v>
      </c>
      <c r="DU269" s="223" t="str">
        <f t="shared" ca="1" si="438"/>
        <v>-1.10639718889015+1.00277995996103i</v>
      </c>
      <c r="DV269" s="223" t="str">
        <f t="shared" ca="1" si="439"/>
        <v>-0.255282361628356-1.47122850146567i</v>
      </c>
      <c r="DW269" s="223" t="str">
        <f t="shared" ca="1" si="440"/>
        <v>1.37954810063074+0.571427533226728i</v>
      </c>
      <c r="DX269" s="223" t="str">
        <f t="shared" ca="1" si="441"/>
        <v>-1.22082753908635+0.859803761036114i</v>
      </c>
      <c r="DY269" s="223" t="str">
        <f t="shared" ca="1" si="442"/>
        <v>-0.0732684452229826-1.49141346467641i</v>
      </c>
      <c r="DZ269" s="223" t="str">
        <f t="shared" ca="1" si="443"/>
        <v>1.29922442670057+0.736001546702218i</v>
      </c>
      <c r="EA269" s="223" t="str">
        <f t="shared" ca="1" si="444"/>
        <v>-1.31689550674449+0.703895313238867i</v>
      </c>
      <c r="EB269" s="223" t="str">
        <f t="shared" ca="1" si="445"/>
        <v>0.109847496795569-1.48916618116691i</v>
      </c>
      <c r="EC269" s="223" t="str">
        <f t="shared" ca="1" si="446"/>
        <v>1.19935920807131+0.889505411843036i</v>
      </c>
      <c r="ED269" s="223" t="str">
        <f t="shared" ca="1" si="447"/>
        <v>-1.3931561402122+0.537399624741702i</v>
      </c>
      <c r="EE269" s="223" t="str">
        <f t="shared" ca="1" si="448"/>
        <v>0.291311230217415-1.46452045217289i</v>
      </c>
      <c r="EF269" s="223" t="str">
        <f t="shared" ca="1" si="449"/>
        <v>1.08145451058691+1.02963028763469i</v>
      </c>
      <c r="EG269" s="223" t="str">
        <f t="shared" ca="1" si="450"/>
        <v>-1.44846240857771+0.362820945675343i</v>
      </c>
      <c r="EH269" s="223" t="str">
        <f t="shared" ca="1" si="451"/>
        <v>0.468393371583605-1.41784697239865i</v>
      </c>
      <c r="EI269" s="223" t="str">
        <f t="shared" ca="1" si="452"/>
        <v>0.947283730641639+1.15426856551893i</v>
      </c>
      <c r="EJ269" s="223" t="str">
        <f t="shared" ca="1" si="453"/>
        <v>-1.48198245408533+0.182785101872924i</v>
      </c>
      <c r="EK269" s="223" t="str">
        <f t="shared" ca="1" si="454"/>
        <v>0.638430440657998-1.34984775442444i</v>
      </c>
      <c r="EL269" s="223" t="str">
        <f t="shared" ca="1" si="455"/>
        <v>0.798864921653364+1.26154556978146i</v>
      </c>
      <c r="EM269" s="223" t="str">
        <f t="shared" ca="1" si="456"/>
        <v>-1.49321210405069-4.3921945489157E-15i</v>
      </c>
      <c r="EN269" s="223"/>
      <c r="EO269" s="223"/>
      <c r="EP269" s="223"/>
    </row>
    <row r="270" spans="1:146">
      <c r="A270" s="249">
        <f t="shared" si="323"/>
        <v>3.3203125000000025E-3</v>
      </c>
      <c r="B270" s="248">
        <v>170</v>
      </c>
      <c r="C270" s="247">
        <f t="shared" si="324"/>
        <v>34000</v>
      </c>
      <c r="N270" s="246">
        <f t="shared" ca="1" si="327"/>
        <v>8.4929288662424458</v>
      </c>
      <c r="O270" s="223">
        <f t="shared" ca="1" si="328"/>
        <v>1.4929288662424456</v>
      </c>
      <c r="P270" s="223" t="str">
        <f t="shared" ca="1" si="329"/>
        <v>-0.767518827020523+1.28052780127141i</v>
      </c>
      <c r="Q270" s="223" t="str">
        <f t="shared" ca="1" si="330"/>
        <v>-0.703761795860027-1.31664571329869i</v>
      </c>
      <c r="R270" s="223" t="str">
        <f t="shared" ca="1" si="331"/>
        <v>1.49113056804049+0.0732545474028339i</v>
      </c>
      <c r="S270" s="223" t="str">
        <f t="shared" ca="1" si="332"/>
        <v>-0.829426838099976+1.24132498560991i</v>
      </c>
      <c r="T270" s="223" t="str">
        <f t="shared" ca="1" si="333"/>
        <v>-0.638309340891027-1.34959171047811i</v>
      </c>
      <c r="U270" s="223" t="str">
        <f t="shared" ca="1" si="334"/>
        <v>1.48574000569253+0.146332618184486i</v>
      </c>
      <c r="V270" s="223" t="str">
        <f t="shared" ca="1" si="335"/>
        <v>-0.889336687277313+1.19913170933078i</v>
      </c>
      <c r="W270" s="223" t="str">
        <f t="shared" ca="1" si="336"/>
        <v>-0.571319142810649-1.37928642301665i</v>
      </c>
      <c r="X270" s="223" t="str">
        <f t="shared" ca="1" si="337"/>
        <v>1.47677016553538+0.219058160871852i</v>
      </c>
      <c r="Y270" s="223" t="str">
        <f t="shared" ca="1" si="338"/>
        <v>-0.9471040464783+1.15404961973235i</v>
      </c>
      <c r="Z270" s="223" t="str">
        <f t="shared" ca="1" si="339"/>
        <v>-0.502952586873452-1.40565831375098i</v>
      </c>
      <c r="AA270" s="223" t="str">
        <f t="shared" ca="1" si="340"/>
        <v>1.46424265669967+0.291255973262455i</v>
      </c>
      <c r="AB270" s="223" t="str">
        <f t="shared" ca="1" si="341"/>
        <v>-1.00258974907469+1.10618732351727i</v>
      </c>
      <c r="AC270" s="223" t="str">
        <f t="shared" ca="1" si="342"/>
        <v>-0.433374374101031-1.42864385048636i</v>
      </c>
      <c r="AD270" s="223" t="str">
        <f t="shared" ca="1" si="343"/>
        <v>1.44818765905148+0.362752124502313i</v>
      </c>
      <c r="AE270" s="223" t="str">
        <f t="shared" ca="1" si="344"/>
        <v>-1.05566012514918+1.05566012514918i</v>
      </c>
      <c r="AF270" s="223" t="str">
        <f t="shared" ca="1" si="345"/>
        <v>-0.362752124502298-1.44818765905149i</v>
      </c>
      <c r="AG270" s="223" t="str">
        <f t="shared" ca="1" si="346"/>
        <v>1.42864385048636+0.433374374101046i</v>
      </c>
      <c r="AH270" s="223" t="str">
        <f t="shared" ca="1" si="347"/>
        <v>-1.10618732351728+1.00258974907468i</v>
      </c>
      <c r="AI270" s="223" t="str">
        <f t="shared" ca="1" si="348"/>
        <v>-0.29125597326244-1.46424265669967i</v>
      </c>
      <c r="AJ270" s="223" t="str">
        <f t="shared" ca="1" si="349"/>
        <v>1.40565831375098+0.502952586873467i</v>
      </c>
      <c r="AK270" s="223" t="str">
        <f t="shared" ca="1" si="350"/>
        <v>-1.15404961973236+0.947104046478286i</v>
      </c>
      <c r="AL270" s="223" t="str">
        <f t="shared" ca="1" si="351"/>
        <v>-0.219058160871837-1.47677016553538i</v>
      </c>
      <c r="AM270" s="223" t="str">
        <f t="shared" ca="1" si="352"/>
        <v>1.37928642301687+0.571319142810114i</v>
      </c>
      <c r="AN270" s="223" t="str">
        <f t="shared" ca="1" si="353"/>
        <v>-1.19913170933044+0.889336687277773i</v>
      </c>
      <c r="AO270" s="223" t="str">
        <f t="shared" ca="1" si="354"/>
        <v>-0.146332618185204-1.48574000569246i</v>
      </c>
      <c r="AP270" s="223" t="str">
        <f t="shared" ca="1" si="355"/>
        <v>1.34959171047778+0.638309340891717i</v>
      </c>
      <c r="AQ270" s="223" t="str">
        <f t="shared" ca="1" si="356"/>
        <v>-1.24132498561025+0.829426838099464i</v>
      </c>
      <c r="AR270" s="223" t="str">
        <f t="shared" ca="1" si="357"/>
        <v>-1.24132498561025+0.829426838099464i</v>
      </c>
      <c r="AS270" s="223" t="str">
        <f t="shared" ca="1" si="358"/>
        <v>1.31664571329846+0.703761795860456i</v>
      </c>
      <c r="AT270" s="223" t="str">
        <f t="shared" ca="1" si="359"/>
        <v>-1.28052780127162+0.767518827020169i</v>
      </c>
      <c r="AU270" s="223" t="str">
        <f t="shared" ca="1" si="360"/>
        <v>3.02142661502451E-13-1.49292886624245i</v>
      </c>
      <c r="AV270" s="223" t="str">
        <f t="shared" ca="1" si="361"/>
        <v>1.28052780127129+0.767518827020723i</v>
      </c>
      <c r="AW270" s="223" t="str">
        <f t="shared" ca="1" si="362"/>
        <v>-1.31664571329876+0.703761795859903i</v>
      </c>
      <c r="AX270" s="223" t="str">
        <f t="shared" ca="1" si="363"/>
        <v>0.0732545474028629-1.49113056804049i</v>
      </c>
      <c r="AY270" s="223" t="str">
        <f t="shared" ca="1" si="364"/>
        <v>1.2413249856099+0.829426838099985i</v>
      </c>
      <c r="AZ270" s="223" t="str">
        <f t="shared" ca="1" si="365"/>
        <v>-1.34959171047805+0.638309340891133i</v>
      </c>
      <c r="BA270" s="223" t="str">
        <f t="shared" ca="1" si="366"/>
        <v>0.146332618184348-1.48574000569254i</v>
      </c>
      <c r="BB270" s="223" t="str">
        <f t="shared" ca="1" si="367"/>
        <v>1.19913170933094+0.8893366872771i</v>
      </c>
      <c r="BC270" s="223" t="str">
        <f t="shared" ca="1" si="368"/>
        <v>-1.37928642301654+0.571319142810908i</v>
      </c>
      <c r="BD270" s="223" t="str">
        <f t="shared" ca="1" si="369"/>
        <v>0.219058160871449-1.47677016553544i</v>
      </c>
      <c r="BE270" s="223" t="str">
        <f t="shared" ca="1" si="370"/>
        <v>1.15404961973272+0.947104046477852i</v>
      </c>
      <c r="BF270" s="223" t="str">
        <f t="shared" ca="1" si="371"/>
        <v>-1.4056583137508+0.502952586873976i</v>
      </c>
      <c r="BG270" s="223" t="str">
        <f t="shared" ca="1" si="372"/>
        <v>0.291255973261743-1.46424265669981i</v>
      </c>
      <c r="BH270" s="223" t="str">
        <f t="shared" ca="1" si="373"/>
        <v>1.10618732351674+1.00258974907527i</v>
      </c>
      <c r="BI270" s="223" t="str">
        <f t="shared" ca="1" si="374"/>
        <v>-1.42864385048654+0.433374374100448i</v>
      </c>
      <c r="BJ270" s="223" t="str">
        <f t="shared" ca="1" si="375"/>
        <v>0.362752124502925-1.44818765905133i</v>
      </c>
      <c r="BK270" s="223" t="str">
        <f t="shared" ca="1" si="376"/>
        <v>1.05566012514884+1.05566012514951i</v>
      </c>
      <c r="BL270" s="223" t="str">
        <f t="shared" ca="1" si="377"/>
        <v>-1.44818765905157+0.362752124501964i</v>
      </c>
      <c r="BM270" s="223" t="str">
        <f t="shared" ca="1" si="378"/>
        <v>0.433374374101355-1.42864385048626i</v>
      </c>
      <c r="BN270" s="223" t="str">
        <f t="shared" ca="1" si="379"/>
        <v>1.00258974907457+1.10618732351738i</v>
      </c>
      <c r="BO270" s="223" t="str">
        <f t="shared" ca="1" si="380"/>
        <v>-1.4642426566997+0.291255973262268i</v>
      </c>
      <c r="BP270" s="223" t="str">
        <f t="shared" ca="1" si="381"/>
        <v>0.502952586873471-1.40565831375098i</v>
      </c>
      <c r="BQ270" s="223" t="str">
        <f t="shared" ca="1" si="382"/>
        <v>0.947104046478267+1.15404961973238i</v>
      </c>
      <c r="BR270" s="223" t="str">
        <f t="shared" ca="1" si="383"/>
        <v>-1.47677016553536+0.219058160871979i</v>
      </c>
      <c r="BS270" s="223" t="str">
        <f t="shared" ca="1" si="384"/>
        <v>0.571319142810413-1.37928642301674i</v>
      </c>
      <c r="BT270" s="223" t="str">
        <f t="shared" ca="1" si="385"/>
        <v>0.889336687277531+1.19913170933062i</v>
      </c>
      <c r="BU270" s="223" t="str">
        <f t="shared" ca="1" si="386"/>
        <v>-1.48574000569249+0.146332618184882i</v>
      </c>
      <c r="BV270" s="223" t="str">
        <f t="shared" ca="1" si="387"/>
        <v>0.638309340890648-1.34959171047828i</v>
      </c>
      <c r="BW270" s="223" t="str">
        <f t="shared" ca="1" si="388"/>
        <v>0.82942683810043+1.2413249856096i</v>
      </c>
      <c r="BX270" s="223" t="str">
        <f t="shared" ca="1" si="389"/>
        <v>-1.49113056804046+0.0732545474033984i</v>
      </c>
      <c r="BY270" s="223" t="str">
        <f t="shared" ca="1" si="390"/>
        <v>0.703761795859393-1.31664571329903i</v>
      </c>
      <c r="BZ270" s="223" t="str">
        <f t="shared" ca="1" si="391"/>
        <v>0.767518827019909+1.28052780127178i</v>
      </c>
      <c r="CA270" s="223" t="str">
        <f t="shared" ca="1" si="392"/>
        <v>-1.49292886624245-6.04285323004904E-13i</v>
      </c>
      <c r="CB270" s="223" t="str">
        <f t="shared" ca="1" si="393"/>
        <v>0.767518827021018-1.28052780127111i</v>
      </c>
      <c r="CC270" s="223" t="str">
        <f t="shared" ca="1" si="394"/>
        <v>0.7037617958596+1.31664571329892i</v>
      </c>
      <c r="CD270" s="223" t="str">
        <f t="shared" ca="1" si="395"/>
        <v>-1.49113056804048-0.0732545474031646i</v>
      </c>
      <c r="CE270" s="223" t="str">
        <f t="shared" ca="1" si="396"/>
        <v>0.829426838100236-1.24132498560973i</v>
      </c>
      <c r="CF270" s="223" t="str">
        <f t="shared" ca="1" si="397"/>
        <v>0.638309340890821+1.3495917104782i</v>
      </c>
      <c r="CG270" s="223" t="str">
        <f t="shared" ca="1" si="398"/>
        <v>-1.48574000569251-0.146332618184691i</v>
      </c>
      <c r="CH270" s="223" t="str">
        <f t="shared" ca="1" si="399"/>
        <v>0.889336687277343-1.19913170933076i</v>
      </c>
      <c r="CI270" s="223" t="str">
        <f t="shared" ca="1" si="400"/>
        <v>0.571319142810629+1.37928642301666i</v>
      </c>
      <c r="CJ270" s="223" t="str">
        <f t="shared" ca="1" si="401"/>
        <v>-1.4767701655354-0.219058160871706i</v>
      </c>
      <c r="CK270" s="223" t="str">
        <f t="shared" ca="1" si="402"/>
        <v>0.947104046478119-1.1540496197325i</v>
      </c>
      <c r="CL270" s="223" t="str">
        <f t="shared" ca="1" si="403"/>
        <v>0.502952586873692+1.4056583137509i</v>
      </c>
      <c r="CM270" s="223" t="str">
        <f t="shared" ca="1" si="404"/>
        <v>-1.46424265669975-0.291255973262038i</v>
      </c>
      <c r="CN270" s="223" t="str">
        <f t="shared" ca="1" si="405"/>
        <v>1.00258974907436-1.10618732351757i</v>
      </c>
      <c r="CO270" s="223" t="str">
        <f t="shared" ca="1" si="406"/>
        <v>0.433374374101539+1.42864385048621i</v>
      </c>
      <c r="CP270" s="223" t="str">
        <f t="shared" ca="1" si="407"/>
        <v>-1.44818765905162-0.362752124501779i</v>
      </c>
      <c r="CQ270" s="223" t="str">
        <f t="shared" ca="1" si="408"/>
        <v>1.05566012514976-1.0556601251486i</v>
      </c>
      <c r="CR270" s="223" t="str">
        <f t="shared" ca="1" si="409"/>
        <v>0.362752124501671+1.44818765905164i</v>
      </c>
      <c r="CS270" s="223" t="str">
        <f t="shared" ca="1" si="410"/>
        <v>-1.42864385048617-0.433374374101645i</v>
      </c>
      <c r="CT270" s="223" t="str">
        <f t="shared" ca="1" si="411"/>
        <v>1.10618732351758-1.00258974907434i</v>
      </c>
      <c r="CU270" s="223" t="str">
        <f t="shared" ca="1" si="412"/>
        <v>0.291255973261931+1.46424265669977i</v>
      </c>
      <c r="CV270" s="223" t="str">
        <f t="shared" ca="1" si="413"/>
        <v>-1.40565831375086-0.502952586873795i</v>
      </c>
      <c r="CW270" s="223" t="str">
        <f t="shared" ca="1" si="414"/>
        <v>1.15404961973257-0.947104046478033i</v>
      </c>
      <c r="CX270" s="223" t="str">
        <f t="shared" ca="1" si="415"/>
        <v>0.219058160871681+1.47677016553541i</v>
      </c>
      <c r="CY270" s="223" t="str">
        <f t="shared" ca="1" si="416"/>
        <v>-1.37928642301661-0.571319142810731i</v>
      </c>
      <c r="CZ270" s="223" t="str">
        <f t="shared" ca="1" si="417"/>
        <v>1.19913170933083-0.889336687277254i</v>
      </c>
      <c r="DA270" s="223" t="str">
        <f t="shared" ca="1" si="418"/>
        <v>0.146332618184581+1.48574000569252i</v>
      </c>
      <c r="DB270" s="223" t="str">
        <f t="shared" ca="1" si="419"/>
        <v>-1.34959171047816-0.638309340890921i</v>
      </c>
      <c r="DC270" s="223" t="str">
        <f t="shared" ca="1" si="420"/>
        <v>1.24132498560979-0.829426838100143i</v>
      </c>
      <c r="DD270" s="223" t="str">
        <f t="shared" ca="1" si="421"/>
        <v>0.0732545474030543+1.49113056804048i</v>
      </c>
      <c r="DE270" s="223" t="str">
        <f t="shared" ca="1" si="422"/>
        <v>-1.31664571329887-0.703761795859697i</v>
      </c>
      <c r="DF270" s="223" t="str">
        <f t="shared" ca="1" si="423"/>
        <v>1.28052780127117-0.767518827020925i</v>
      </c>
      <c r="DG270" s="223" t="str">
        <f t="shared" ca="1" si="424"/>
        <v>5.78677680773829E-13+1.49292886624245i</v>
      </c>
      <c r="DH270" s="223" t="str">
        <f t="shared" ca="1" si="425"/>
        <v>-1.28052780127172-0.767518827020005i</v>
      </c>
      <c r="DI270" s="223" t="str">
        <f t="shared" ca="1" si="426"/>
        <v>1.31664571329908-0.703761795859296i</v>
      </c>
      <c r="DJ270" s="223" t="str">
        <f t="shared" ca="1" si="427"/>
        <v>-0.0732545474035087+1.49113056804046i</v>
      </c>
      <c r="DK270" s="223" t="str">
        <f t="shared" ca="1" si="428"/>
        <v>-1.24132498560954-0.829426838100522i</v>
      </c>
      <c r="DL270" s="223" t="str">
        <f t="shared" ca="1" si="429"/>
        <v>1.34959171047831-0.638309340890587i</v>
      </c>
      <c r="DM270" s="223" t="str">
        <f t="shared" ca="1" si="430"/>
        <v>-0.14633261818495+1.48574000569248i</v>
      </c>
      <c r="DN270" s="223" t="str">
        <f t="shared" ca="1" si="431"/>
        <v>-1.19913170933056-0.889336687277619i</v>
      </c>
      <c r="DO270" s="223" t="str">
        <f t="shared" ca="1" si="432"/>
        <v>1.37928642301679-0.571319142810311i</v>
      </c>
      <c r="DP270" s="223" t="str">
        <f t="shared" ca="1" si="433"/>
        <v>-0.219058160872046+1.47677016553535i</v>
      </c>
      <c r="DQ270" s="223" t="str">
        <f t="shared" ca="1" si="434"/>
        <v>-1.15404961973233-0.947104046478319i</v>
      </c>
      <c r="DR270" s="223" t="str">
        <f t="shared" ca="1" si="435"/>
        <v>1.40565831375101-0.502952586873367i</v>
      </c>
      <c r="DS270" s="223" t="str">
        <f t="shared" ca="1" si="436"/>
        <v>-0.291255973262377+1.46424265669968i</v>
      </c>
      <c r="DT270" s="223" t="str">
        <f t="shared" ca="1" si="437"/>
        <v>-1.10618732351734-1.00258974907462i</v>
      </c>
      <c r="DU270" s="223" t="str">
        <f t="shared" ca="1" si="438"/>
        <v>1.42864385048628-0.433374374101291i</v>
      </c>
      <c r="DV270" s="223" t="str">
        <f t="shared" ca="1" si="439"/>
        <v>-0.362752124502113+1.44818765905153i</v>
      </c>
      <c r="DW270" s="223" t="str">
        <f t="shared" ca="1" si="440"/>
        <v>-1.05566012514943-1.05566012514892i</v>
      </c>
      <c r="DX270" s="223" t="str">
        <f t="shared" ca="1" si="441"/>
        <v>1.44818765905136-0.362752124502818i</v>
      </c>
      <c r="DY270" s="223" t="str">
        <f t="shared" ca="1" si="442"/>
        <v>-0.433374374100513+1.42864385048652i</v>
      </c>
      <c r="DZ270" s="223" t="str">
        <f t="shared" ca="1" si="443"/>
        <v>-1.00258974907522-1.10618732351679i</v>
      </c>
      <c r="EA270" s="223" t="str">
        <f t="shared" ca="1" si="444"/>
        <v>1.46424265669954-0.291255973263091i</v>
      </c>
      <c r="EB270" s="223" t="str">
        <f t="shared" ca="1" si="445"/>
        <v>-0.50295258687412+1.40565831375074i</v>
      </c>
      <c r="EC270" s="223" t="str">
        <f t="shared" ca="1" si="446"/>
        <v>-0.947104046477767-1.15404961973279i</v>
      </c>
      <c r="ED270" s="223" t="str">
        <f t="shared" ca="1" si="447"/>
        <v>1.47677016553546-0.21905816087134i</v>
      </c>
      <c r="EE270" s="223" t="str">
        <f t="shared" ca="1" si="448"/>
        <v>-0.571319142810971+1.37928642301651i</v>
      </c>
      <c r="EF270" s="223" t="str">
        <f t="shared" ca="1" si="449"/>
        <v>-0.889336687277046-1.19913170933098i</v>
      </c>
      <c r="EG270" s="223" t="str">
        <f t="shared" ca="1" si="450"/>
        <v>1.48574000569255-0.146332618184238i</v>
      </c>
      <c r="EH270" s="223" t="str">
        <f t="shared" ca="1" si="451"/>
        <v>-0.638309340891155+1.34959171047804i</v>
      </c>
      <c r="EI270" s="223" t="str">
        <f t="shared" ca="1" si="452"/>
        <v>-0.829426838099928-1.24132498560994i</v>
      </c>
      <c r="EJ270" s="223" t="str">
        <f t="shared" ca="1" si="453"/>
        <v>1.4911305680405-0.0732545474027102i</v>
      </c>
      <c r="EK270" s="223" t="str">
        <f t="shared" ca="1" si="454"/>
        <v>-0.703761795859926+1.31664571329875i</v>
      </c>
      <c r="EL270" s="223" t="str">
        <f t="shared" ca="1" si="455"/>
        <v>-0.767518827020629-1.28052780127135i</v>
      </c>
      <c r="EM270" s="223" t="str">
        <f t="shared" ca="1" si="456"/>
        <v>1.49292886624245-1.4924024796156E-13i</v>
      </c>
      <c r="EN270" s="223"/>
      <c r="EO270" s="223"/>
      <c r="EP270" s="223"/>
    </row>
    <row r="271" spans="1:146">
      <c r="A271" s="249">
        <f t="shared" si="323"/>
        <v>3.3398437500000025E-3</v>
      </c>
      <c r="B271" s="248">
        <v>171</v>
      </c>
      <c r="C271" s="247">
        <f t="shared" si="324"/>
        <v>34200</v>
      </c>
      <c r="N271" s="246">
        <f t="shared" ca="1" si="327"/>
        <v>8.4926168952994274</v>
      </c>
      <c r="O271" s="223">
        <f t="shared" ca="1" si="328"/>
        <v>1.4926168952994272</v>
      </c>
      <c r="P271" s="223" t="str">
        <f t="shared" ca="1" si="329"/>
        <v>-0.735708169384726+1.2987065433091i</v>
      </c>
      <c r="Q271" s="223" t="str">
        <f t="shared" ca="1" si="330"/>
        <v>-0.767358441902604-1.2802602148681i</v>
      </c>
      <c r="R271" s="223" t="str">
        <f t="shared" ca="1" si="331"/>
        <v>1.49216734699683-0.0366306523246373i</v>
      </c>
      <c r="S271" s="223" t="str">
        <f t="shared" ca="1" si="332"/>
        <v>-0.703614733775447+1.31637057949022i</v>
      </c>
      <c r="T271" s="223" t="str">
        <f t="shared" ca="1" si="333"/>
        <v>-0.798546486388498-1.26104270554565i</v>
      </c>
      <c r="U271" s="223" t="str">
        <f t="shared" ca="1" si="334"/>
        <v>1.49081897288014-0.0732392397141762i</v>
      </c>
      <c r="V271" s="223" t="str">
        <f t="shared" ca="1" si="335"/>
        <v>-0.67109746696051+1.33324168325645i</v>
      </c>
      <c r="W271" s="223" t="str">
        <f t="shared" ca="1" si="336"/>
        <v>-0.829253516330478-1.24106559125086i</v>
      </c>
      <c r="X271" s="223" t="str">
        <f t="shared" ca="1" si="337"/>
        <v>1.4885725851595-0.109803710524149i</v>
      </c>
      <c r="Y271" s="223" t="str">
        <f t="shared" ca="1" si="338"/>
        <v>-0.638175956125422+1.34930969208581i</v>
      </c>
      <c r="Z271" s="223" t="str">
        <f t="shared" ca="1" si="339"/>
        <v>-0.859461034962136-1.22034090545024i</v>
      </c>
      <c r="AA271" s="223" t="str">
        <f t="shared" ca="1" si="340"/>
        <v>1.48542953697486-0.146302039684881i</v>
      </c>
      <c r="AB271" s="223" t="str">
        <f t="shared" ca="1" si="341"/>
        <v>-0.604870031957166+1.36456492721066i</v>
      </c>
      <c r="AC271" s="223" t="str">
        <f t="shared" ca="1" si="342"/>
        <v>-0.889150846403519-1.19888113191976i</v>
      </c>
      <c r="AD271" s="223" t="str">
        <f t="shared" ca="1" si="343"/>
        <v>1.48139172158095-0.182712241967334i</v>
      </c>
      <c r="AE271" s="223" t="str">
        <f t="shared" ca="1" si="344"/>
        <v>-0.571199756699352+1.37899819944767i</v>
      </c>
      <c r="AF271" s="223" t="str">
        <f t="shared" ca="1" si="345"/>
        <v>-0.91830506662253-1.17669919722446i</v>
      </c>
      <c r="AG271" s="223" t="str">
        <f t="shared" ca="1" si="346"/>
        <v>1.47646157120675-0.219012385227434i</v>
      </c>
      <c r="AH271" s="223" t="str">
        <f t="shared" ca="1" si="347"/>
        <v>-0.53718541206649+1.39260081473345i</v>
      </c>
      <c r="AI271" s="223" t="str">
        <f t="shared" ca="1" si="348"/>
        <v>-0.946906134207164-1.15380846293228i</v>
      </c>
      <c r="AJ271" s="223" t="str">
        <f t="shared" ca="1" si="349"/>
        <v>1.47064205559052-0.255180603615928i</v>
      </c>
      <c r="AK271" s="223" t="str">
        <f t="shared" ca="1" si="350"/>
        <v>-0.502847487028192+1.40536457936107i</v>
      </c>
      <c r="AL271" s="223" t="str">
        <f t="shared" ca="1" si="351"/>
        <v>-0.974936820943537-1.1302227175658i</v>
      </c>
      <c r="AM271" s="223" t="str">
        <f t="shared" ca="1" si="352"/>
        <v>1.46393668019077-0.291195110751058i</v>
      </c>
      <c r="AN271" s="223" t="str">
        <f t="shared" ca="1" si="353"/>
        <v>-0.468206665466109+1.41728180491616i</v>
      </c>
      <c r="AO271" s="223" t="str">
        <f t="shared" ca="1" si="354"/>
        <v>-1.00238024219432-1.1059561682959i</v>
      </c>
      <c r="AP271" s="223" t="str">
        <f t="shared" ca="1" si="355"/>
        <v>1.45634948407518-0.327034212839063i</v>
      </c>
      <c r="AQ271" s="223" t="str">
        <f t="shared" ca="1" si="356"/>
        <v>-0.433283813716848+1.42834531290731i</v>
      </c>
      <c r="AR271" s="223" t="str">
        <f t="shared" ca="1" si="357"/>
        <v>-0.433283813716848+1.42834531290731i</v>
      </c>
      <c r="AS271" s="223" t="str">
        <f t="shared" ca="1" si="358"/>
        <v>1.44788503748681-0.362676321745878i</v>
      </c>
      <c r="AT271" s="223" t="str">
        <f t="shared" ca="1" si="359"/>
        <v>-0.398099967998288+1.43854843909166i</v>
      </c>
      <c r="AU271" s="223" t="str">
        <f t="shared" ca="1" si="360"/>
        <v>-1.05543952838019-1.05543952837948i</v>
      </c>
      <c r="AV271" s="223" t="str">
        <f t="shared" ca="1" si="361"/>
        <v>1.4385484390914-0.398099967999251i</v>
      </c>
      <c r="AW271" s="223" t="str">
        <f t="shared" ca="1" si="362"/>
        <v>-0.362676321746348+1.44788503748669i</v>
      </c>
      <c r="AX271" s="223" t="str">
        <f t="shared" ca="1" si="363"/>
        <v>-1.08102343238468-1.02921986706852i</v>
      </c>
      <c r="AY271" s="223" t="str">
        <f t="shared" ca="1" si="364"/>
        <v>1.42834531290745-0.433283813716384i</v>
      </c>
      <c r="AZ271" s="223" t="str">
        <f t="shared" ca="1" si="365"/>
        <v>-0.327034212839536+1.45634948407507i</v>
      </c>
      <c r="BA271" s="223" t="str">
        <f t="shared" ca="1" si="366"/>
        <v>-1.10595616829559-1.00238024219466i</v>
      </c>
      <c r="BB271" s="223" t="str">
        <f t="shared" ca="1" si="367"/>
        <v>1.41728180491631-0.468206665465667i</v>
      </c>
      <c r="BC271" s="223" t="str">
        <f t="shared" ca="1" si="368"/>
        <v>-0.291195110750056+1.46393668019097i</v>
      </c>
      <c r="BD271" s="223" t="str">
        <f t="shared" ca="1" si="369"/>
        <v>-1.13022271756607-0.974936820943213i</v>
      </c>
      <c r="BE271" s="223" t="str">
        <f t="shared" ca="1" si="370"/>
        <v>1.40536457936098-0.502847487028455i</v>
      </c>
      <c r="BF271" s="223" t="str">
        <f t="shared" ca="1" si="371"/>
        <v>-0.2551806036158+1.47064205559054i</v>
      </c>
      <c r="BG271" s="223" t="str">
        <f t="shared" ca="1" si="372"/>
        <v>-1.15380846293227-0.946906134207179i</v>
      </c>
      <c r="BH271" s="223" t="str">
        <f t="shared" ca="1" si="373"/>
        <v>1.39260081473351-0.537185412066334i</v>
      </c>
      <c r="BI271" s="223" t="str">
        <f t="shared" ca="1" si="374"/>
        <v>-0.219012385227746+1.4764615712067i</v>
      </c>
      <c r="BJ271" s="223" t="str">
        <f t="shared" ca="1" si="375"/>
        <v>-1.17669919722408-0.918305066623014i</v>
      </c>
      <c r="BK271" s="223" t="str">
        <f t="shared" ca="1" si="376"/>
        <v>1.37899819944796-0.571199756698649i</v>
      </c>
      <c r="BL271" s="223" t="str">
        <f t="shared" ca="1" si="377"/>
        <v>-0.182712241966763+1.48139172158102i</v>
      </c>
      <c r="BM271" s="223" t="str">
        <f t="shared" ca="1" si="378"/>
        <v>-1.19888113192002-0.889150846403176i</v>
      </c>
      <c r="BN271" s="223" t="str">
        <f t="shared" ca="1" si="379"/>
        <v>1.36456492721054-0.60487003195743i</v>
      </c>
      <c r="BO271" s="223" t="str">
        <f t="shared" ca="1" si="380"/>
        <v>-0.146302039684741+1.48542953697487i</v>
      </c>
      <c r="BP271" s="223" t="str">
        <f t="shared" ca="1" si="381"/>
        <v>-1.22034090545021-0.859461034962176i</v>
      </c>
      <c r="BQ271" s="223" t="str">
        <f t="shared" ca="1" si="382"/>
        <v>1.34930969208596-0.638175956125109i</v>
      </c>
      <c r="BR271" s="223" t="str">
        <f t="shared" ca="1" si="383"/>
        <v>-0.109803710524643+1.48857258515946i</v>
      </c>
      <c r="BS271" s="223" t="str">
        <f t="shared" ca="1" si="384"/>
        <v>-1.2410655912505-0.829253516331014i</v>
      </c>
      <c r="BT271" s="223" t="str">
        <f t="shared" ca="1" si="385"/>
        <v>1.33324168325614-0.671097466961128i</v>
      </c>
      <c r="BU271" s="223" t="str">
        <f t="shared" ca="1" si="386"/>
        <v>-0.0732392397136278+1.49081897288017i</v>
      </c>
      <c r="BV271" s="223" t="str">
        <f t="shared" ca="1" si="387"/>
        <v>-1.26104270554586-0.798546486388159i</v>
      </c>
      <c r="BW271" s="223" t="str">
        <f t="shared" ca="1" si="388"/>
        <v>1.3163705794901-0.703614733775669i</v>
      </c>
      <c r="BX271" s="223" t="str">
        <f t="shared" ca="1" si="389"/>
        <v>-0.0366306523246821+1.49216734699683i</v>
      </c>
      <c r="BY271" s="223" t="str">
        <f t="shared" ca="1" si="390"/>
        <v>-1.28026021486805-0.767358441902692i</v>
      </c>
      <c r="BZ271" s="223" t="str">
        <f t="shared" ca="1" si="391"/>
        <v>1.29870654330926-0.735708169384446i</v>
      </c>
      <c r="CA271" s="223" t="str">
        <f t="shared" ca="1" si="392"/>
        <v>-4.42513847891739E-13+1.49261689529943i</v>
      </c>
      <c r="CB271" s="223" t="str">
        <f t="shared" ca="1" si="393"/>
        <v>-1.29870654330878-0.735708169385289i</v>
      </c>
      <c r="CC271" s="223" t="str">
        <f t="shared" ca="1" si="394"/>
        <v>1.28026021486776-0.76735844190317i</v>
      </c>
      <c r="CD271" s="223" t="str">
        <f t="shared" ca="1" si="395"/>
        <v>0.0366306523252393+1.49216734699682i</v>
      </c>
      <c r="CE271" s="223" t="str">
        <f t="shared" ca="1" si="396"/>
        <v>-1.31637057949034-0.703614733775214i</v>
      </c>
      <c r="CF271" s="223" t="str">
        <f t="shared" ca="1" si="397"/>
        <v>1.26104270554556-0.79854648638863i</v>
      </c>
      <c r="CG271" s="223" t="str">
        <f t="shared" ca="1" si="398"/>
        <v>0.0732392397141421+1.49081897288014i</v>
      </c>
      <c r="CH271" s="223" t="str">
        <f t="shared" ca="1" si="399"/>
        <v>-1.33324168325635-0.671097466960705i</v>
      </c>
      <c r="CI271" s="223" t="str">
        <f t="shared" ca="1" si="400"/>
        <v>1.24106559125104-0.829253516330208i</v>
      </c>
      <c r="CJ271" s="223" t="str">
        <f t="shared" ca="1" si="401"/>
        <v>0.109803710523634+1.48857258515954i</v>
      </c>
      <c r="CK271" s="223" t="str">
        <f t="shared" ca="1" si="402"/>
        <v>-1.34930969208554-0.638175956125985i</v>
      </c>
      <c r="CL271" s="223" t="str">
        <f t="shared" ca="1" si="403"/>
        <v>1.22034090544992-0.859461034962597i</v>
      </c>
      <c r="CM271" s="223" t="str">
        <f t="shared" ca="1" si="404"/>
        <v>0.146302039685253+1.48542953697482i</v>
      </c>
      <c r="CN271" s="223" t="str">
        <f t="shared" ca="1" si="405"/>
        <v>-1.36456492721077-0.604870031956921i</v>
      </c>
      <c r="CO271" s="223" t="str">
        <f t="shared" ca="1" si="406"/>
        <v>1.19888113191971-0.889150846403589i</v>
      </c>
      <c r="CP271" s="223" t="str">
        <f t="shared" ca="1" si="407"/>
        <v>0.182712241967316+1.48139172158095i</v>
      </c>
      <c r="CQ271" s="223" t="str">
        <f t="shared" ca="1" si="408"/>
        <v>-1.37899819944758-0.571199756699545i</v>
      </c>
      <c r="CR271" s="223" t="str">
        <f t="shared" ca="1" si="409"/>
        <v>1.17669919722465-0.918305066622282i</v>
      </c>
      <c r="CS271" s="223" t="str">
        <f t="shared" ca="1" si="410"/>
        <v>0.219012385226786+1.47646157120684i</v>
      </c>
      <c r="CT271" s="223" t="str">
        <f t="shared" ca="1" si="411"/>
        <v>-1.39260081473369-0.537185412065853i</v>
      </c>
      <c r="CU271" s="223" t="str">
        <f t="shared" ca="1" si="412"/>
        <v>1.15380846293191-0.946906134207608i</v>
      </c>
      <c r="CV271" s="223" t="str">
        <f t="shared" ca="1" si="413"/>
        <v>0.255180603616307+1.47064205559045i</v>
      </c>
      <c r="CW271" s="223" t="str">
        <f t="shared" ca="1" si="414"/>
        <v>-1.40536457936117-0.502847487027931i</v>
      </c>
      <c r="CX271" s="223" t="str">
        <f t="shared" ca="1" si="415"/>
        <v>1.13022271756574-0.974936820943603i</v>
      </c>
      <c r="CY271" s="223" t="str">
        <f t="shared" ca="1" si="416"/>
        <v>0.291195110750602+1.46393668019086i</v>
      </c>
      <c r="CZ271" s="223" t="str">
        <f t="shared" ca="1" si="417"/>
        <v>-1.417281804916-0.468206665466588i</v>
      </c>
      <c r="DA271" s="223" t="str">
        <f t="shared" ca="1" si="418"/>
        <v>1.10595616829621-1.00238024219398i</v>
      </c>
      <c r="DB271" s="223" t="str">
        <f t="shared" ca="1" si="419"/>
        <v>0.327034212838589+1.45634948407528i</v>
      </c>
      <c r="DC271" s="223" t="str">
        <f t="shared" ca="1" si="420"/>
        <v>-1.42834531290718-0.433283813717272i</v>
      </c>
      <c r="DD271" s="223" t="str">
        <f t="shared" ca="1" si="421"/>
        <v>1.0810234323843-1.02921986706892i</v>
      </c>
      <c r="DE271" s="223" t="str">
        <f t="shared" ca="1" si="422"/>
        <v>0.362676321746848+1.44788503748657i</v>
      </c>
      <c r="DF271" s="223" t="str">
        <f t="shared" ca="1" si="423"/>
        <v>-1.43854843909155-0.398099967998713i</v>
      </c>
      <c r="DG271" s="223" t="str">
        <f t="shared" ca="1" si="424"/>
        <v>1.05543952837982-1.05543952837985i</v>
      </c>
      <c r="DH271" s="223" t="str">
        <f t="shared" ca="1" si="425"/>
        <v>0.398099967998825+1.43854843909152i</v>
      </c>
      <c r="DI271" s="223" t="str">
        <f t="shared" ca="1" si="426"/>
        <v>-1.44788503748658-0.362676321746818i</v>
      </c>
      <c r="DJ271" s="223" t="str">
        <f t="shared" ca="1" si="427"/>
        <v>1.02921986706884-1.08102343238438i</v>
      </c>
      <c r="DK271" s="223" t="str">
        <f t="shared" ca="1" si="428"/>
        <v>0.433283813715921+1.42834531290759i</v>
      </c>
      <c r="DL271" s="223" t="str">
        <f t="shared" ca="1" si="429"/>
        <v>-1.45634948407529-0.327034212838561i</v>
      </c>
      <c r="DM271" s="223" t="str">
        <f t="shared" ca="1" si="430"/>
        <v>1.00238024219389-1.10595616829629i</v>
      </c>
      <c r="DN271" s="223" t="str">
        <f t="shared" ca="1" si="431"/>
        <v>0.468206665466618+1.41728180491599i</v>
      </c>
      <c r="DO271" s="223" t="str">
        <f t="shared" ca="1" si="432"/>
        <v>-1.46393668019089-0.291195110750489i</v>
      </c>
      <c r="DP271" s="223" t="str">
        <f t="shared" ca="1" si="433"/>
        <v>0.97493682094358-1.13022271756576i</v>
      </c>
      <c r="DQ271" s="223" t="str">
        <f t="shared" ca="1" si="434"/>
        <v>0.50284748702796+1.40536457936116i</v>
      </c>
      <c r="DR271" s="223" t="str">
        <f t="shared" ca="1" si="435"/>
        <v>-1.47064205559046-0.255180603616277i</v>
      </c>
      <c r="DS271" s="223" t="str">
        <f t="shared" ca="1" si="436"/>
        <v>0.946906134207586-1.15380846293193i</v>
      </c>
      <c r="DT271" s="223" t="str">
        <f t="shared" ca="1" si="437"/>
        <v>0.537185412065881+1.39260081473368i</v>
      </c>
      <c r="DU271" s="223" t="str">
        <f t="shared" ca="1" si="438"/>
        <v>-1.47646157120685-0.219012385226758i</v>
      </c>
      <c r="DV271" s="223" t="str">
        <f t="shared" ca="1" si="439"/>
        <v>0.918305066622258-1.17669919722467i</v>
      </c>
      <c r="DW271" s="223" t="str">
        <f t="shared" ca="1" si="440"/>
        <v>0.571199756699573+1.37899819944757i</v>
      </c>
      <c r="DX271" s="223" t="str">
        <f t="shared" ca="1" si="441"/>
        <v>-1.48139172158096-0.182712241967286i</v>
      </c>
      <c r="DY271" s="223" t="str">
        <f t="shared" ca="1" si="442"/>
        <v>0.889150846403565-1.19888113191973i</v>
      </c>
      <c r="DZ271" s="223" t="str">
        <f t="shared" ca="1" si="443"/>
        <v>0.604870031956948+1.36456492721076i</v>
      </c>
      <c r="EA271" s="223" t="str">
        <f t="shared" ca="1" si="444"/>
        <v>-1.48542953697482-0.146302039685224i</v>
      </c>
      <c r="EB271" s="223" t="str">
        <f t="shared" ca="1" si="445"/>
        <v>0.859461034962573-1.22034090544993i</v>
      </c>
      <c r="EC271" s="223" t="str">
        <f t="shared" ca="1" si="446"/>
        <v>0.638175956124709+1.34930969208615i</v>
      </c>
      <c r="ED271" s="223" t="str">
        <f t="shared" ca="1" si="447"/>
        <v>-1.48857258515954-0.109803710523604i</v>
      </c>
      <c r="EE271" s="223" t="str">
        <f t="shared" ca="1" si="448"/>
        <v>0.829253516330183-1.24106559125105i</v>
      </c>
      <c r="EF271" s="223" t="str">
        <f t="shared" ca="1" si="449"/>
        <v>0.671097466960732+1.33324168325634i</v>
      </c>
      <c r="EG271" s="223" t="str">
        <f t="shared" ca="1" si="450"/>
        <v>-1.49081897288014-0.0732392397141121i</v>
      </c>
      <c r="EH271" s="223" t="str">
        <f t="shared" ca="1" si="451"/>
        <v>0.798546486388605-1.26104270554558i</v>
      </c>
      <c r="EI271" s="223" t="str">
        <f t="shared" ca="1" si="452"/>
        <v>0.703614733775316+1.31637057949029i</v>
      </c>
      <c r="EJ271" s="223" t="str">
        <f t="shared" ca="1" si="453"/>
        <v>-1.49216734699682-0.0366306523251245i</v>
      </c>
      <c r="EK271" s="223" t="str">
        <f t="shared" ca="1" si="454"/>
        <v>0.767358441903145-1.28026021486777i</v>
      </c>
      <c r="EL271" s="223" t="str">
        <f t="shared" ca="1" si="455"/>
        <v>0.735708169385314+1.29870654330877i</v>
      </c>
      <c r="EM271" s="223" t="str">
        <f t="shared" ca="1" si="456"/>
        <v>-1.49261689529943+4.72499462268109E-13i</v>
      </c>
      <c r="EN271" s="223"/>
      <c r="EO271" s="223"/>
      <c r="EP271" s="223"/>
    </row>
    <row r="272" spans="1:146">
      <c r="A272" s="249">
        <f t="shared" si="323"/>
        <v>3.3593750000000026E-3</v>
      </c>
      <c r="B272" s="248">
        <v>172</v>
      </c>
      <c r="C272" s="247">
        <f t="shared" si="324"/>
        <v>34400</v>
      </c>
      <c r="N272" s="246">
        <f t="shared" ca="1" si="327"/>
        <v>8.4922719152616484</v>
      </c>
      <c r="O272" s="223">
        <f t="shared" ca="1" si="328"/>
        <v>1.4922719152616479</v>
      </c>
      <c r="P272" s="223" t="str">
        <f t="shared" ca="1" si="329"/>
        <v>-0.703452111311429+1.31606633425909i</v>
      </c>
      <c r="Q272" s="223" t="str">
        <f t="shared" ca="1" si="330"/>
        <v>-0.829061855690523-1.24077875083258i</v>
      </c>
      <c r="R272" s="223" t="str">
        <f t="shared" ca="1" si="331"/>
        <v>1.48508621811025-0.14626822572813i</v>
      </c>
      <c r="S272" s="223" t="str">
        <f t="shared" ca="1" si="332"/>
        <v>-0.571067738554409+1.37867947945163i</v>
      </c>
      <c r="T272" s="223" t="str">
        <f t="shared" ca="1" si="333"/>
        <v>-0.946687281187984-1.15354178975691i</v>
      </c>
      <c r="U272" s="223" t="str">
        <f t="shared" ca="1" si="334"/>
        <v>1.46359832884776-0.291127808484007i</v>
      </c>
      <c r="V272" s="223" t="str">
        <f t="shared" ca="1" si="335"/>
        <v>-0.433183671297613+1.42801518759423i</v>
      </c>
      <c r="W272" s="223" t="str">
        <f t="shared" ca="1" si="336"/>
        <v>-1.05519559065578-1.05519559065572i</v>
      </c>
      <c r="X272" s="223" t="str">
        <f t="shared" ca="1" si="337"/>
        <v>1.42801518759421-0.433183671297678i</v>
      </c>
      <c r="Y272" s="223" t="str">
        <f t="shared" ca="1" si="338"/>
        <v>-0.291127808484086+1.46359832884775i</v>
      </c>
      <c r="Z272" s="223" t="str">
        <f t="shared" ca="1" si="339"/>
        <v>-1.15354178975686-0.946687281188042i</v>
      </c>
      <c r="AA272" s="223" t="str">
        <f t="shared" ca="1" si="340"/>
        <v>1.37867947945166-0.57106773855433i</v>
      </c>
      <c r="AB272" s="223" t="str">
        <f t="shared" ca="1" si="341"/>
        <v>-0.146268225728063+1.48508621811026i</v>
      </c>
      <c r="AC272" s="223" t="str">
        <f t="shared" ca="1" si="342"/>
        <v>-1.24077875083259-0.829061855690501i</v>
      </c>
      <c r="AD272" s="223" t="str">
        <f t="shared" ca="1" si="343"/>
        <v>1.31606633425907-0.703452111311459i</v>
      </c>
      <c r="AE272" s="223" t="str">
        <f t="shared" ca="1" si="344"/>
        <v>7.82442826532524E-14+1.49227191526165i</v>
      </c>
      <c r="AF272" s="223" t="str">
        <f t="shared" ca="1" si="345"/>
        <v>-1.31606633425906-0.70345211131148i</v>
      </c>
      <c r="AG272" s="223" t="str">
        <f t="shared" ca="1" si="346"/>
        <v>1.2407787508326-0.829061855690489i</v>
      </c>
      <c r="AH272" s="223" t="str">
        <f t="shared" ca="1" si="347"/>
        <v>0.14626822572805+1.48508621811026i</v>
      </c>
      <c r="AI272" s="223" t="str">
        <f t="shared" ca="1" si="348"/>
        <v>-1.37867947945166-0.571067738554342i</v>
      </c>
      <c r="AJ272" s="223" t="str">
        <f t="shared" ca="1" si="349"/>
        <v>1.15354178975686-0.946687281188041i</v>
      </c>
      <c r="AK272" s="223" t="str">
        <f t="shared" ca="1" si="350"/>
        <v>0.291127808483938+1.46359832884778i</v>
      </c>
      <c r="AL272" s="223" t="str">
        <f t="shared" ca="1" si="351"/>
        <v>-1.42801518759421-0.433183671297701i</v>
      </c>
      <c r="AM272" s="223" t="str">
        <f t="shared" ca="1" si="352"/>
        <v>1.05519559065558-1.05519559065592i</v>
      </c>
      <c r="AN272" s="223" t="str">
        <f t="shared" ca="1" si="353"/>
        <v>0.433183671297458+1.42801518759428i</v>
      </c>
      <c r="AO272" s="223" t="str">
        <f t="shared" ca="1" si="354"/>
        <v>-1.46359832884765-0.291127808484602i</v>
      </c>
      <c r="AP272" s="223" t="str">
        <f t="shared" ca="1" si="355"/>
        <v>0.946687281187645-1.15354178975718i</v>
      </c>
      <c r="AQ272" s="223" t="str">
        <f t="shared" ca="1" si="356"/>
        <v>0.571067738554402+1.37867947945163i</v>
      </c>
      <c r="AR272" s="223" t="str">
        <f t="shared" ca="1" si="357"/>
        <v>0.571067738554402+1.37867947945163i</v>
      </c>
      <c r="AS272" s="223" t="str">
        <f t="shared" ca="1" si="358"/>
        <v>0.829061855689959-1.24077875083295i</v>
      </c>
      <c r="AT272" s="223" t="str">
        <f t="shared" ca="1" si="359"/>
        <v>0.70345211131165+1.31606633425897i</v>
      </c>
      <c r="AU272" s="223" t="str">
        <f t="shared" ca="1" si="360"/>
        <v>-1.49227191526165-1.82814784827248E-13i</v>
      </c>
      <c r="AV272" s="223" t="str">
        <f t="shared" ca="1" si="361"/>
        <v>0.703452111311935-1.31606633425882i</v>
      </c>
      <c r="AW272" s="223" t="str">
        <f t="shared" ca="1" si="362"/>
        <v>0.829061855690907+1.24077875083232i</v>
      </c>
      <c r="AX272" s="223" t="str">
        <f t="shared" ca="1" si="363"/>
        <v>-1.48508621811025+0.146268225728128i</v>
      </c>
      <c r="AY272" s="223" t="str">
        <f t="shared" ca="1" si="364"/>
        <v>0.5710677385547-1.37867947945151i</v>
      </c>
      <c r="AZ272" s="223" t="str">
        <f t="shared" ca="1" si="365"/>
        <v>0.94668728118856+1.15354178975644i</v>
      </c>
      <c r="BA272" s="223" t="str">
        <f t="shared" ca="1" si="366"/>
        <v>-1.46359832884771+0.291127808484285i</v>
      </c>
      <c r="BB272" s="223" t="str">
        <f t="shared" ca="1" si="367"/>
        <v>0.433183671297788-1.42801518759418i</v>
      </c>
      <c r="BC272" s="223" t="str">
        <f t="shared" ca="1" si="368"/>
        <v>1.05519559065535+1.05519559065615i</v>
      </c>
      <c r="BD272" s="223" t="str">
        <f t="shared" ca="1" si="369"/>
        <v>-1.42801518759409+0.433183671298082i</v>
      </c>
      <c r="BE272" s="223" t="str">
        <f t="shared" ca="1" si="370"/>
        <v>0.291127808483943-1.46359832884778i</v>
      </c>
      <c r="BF272" s="223" t="str">
        <f t="shared" ca="1" si="371"/>
        <v>1.15354178975666+0.94668728118829i</v>
      </c>
      <c r="BG272" s="223" t="str">
        <f t="shared" ca="1" si="372"/>
        <v>-1.37867947945196+0.571067738553612i</v>
      </c>
      <c r="BH272" s="223" t="str">
        <f t="shared" ca="1" si="373"/>
        <v>0.146268225727781-1.48508621811029i</v>
      </c>
      <c r="BI272" s="223" t="str">
        <f t="shared" ca="1" si="374"/>
        <v>1.24077875083249+0.829061855690653i</v>
      </c>
      <c r="BJ272" s="223" t="str">
        <f t="shared" ca="1" si="375"/>
        <v>-1.31606633425936+0.703452111310934i</v>
      </c>
      <c r="BK272" s="223" t="str">
        <f t="shared" ca="1" si="376"/>
        <v>-4.89210360560072E-13-1.49227191526165i</v>
      </c>
      <c r="BL272" s="223" t="str">
        <f t="shared" ca="1" si="377"/>
        <v>1.31606633425914+0.703452111311342i</v>
      </c>
      <c r="BM272" s="223" t="str">
        <f t="shared" ca="1" si="378"/>
        <v>-1.24077875083277+0.829061855690232i</v>
      </c>
      <c r="BN272" s="223" t="str">
        <f t="shared" ca="1" si="379"/>
        <v>-0.146268225728797-1.48508621811019i</v>
      </c>
      <c r="BO272" s="223" t="str">
        <f t="shared" ca="1" si="380"/>
        <v>1.37867947945177+0.57106773855408i</v>
      </c>
      <c r="BP272" s="223" t="str">
        <f t="shared" ca="1" si="381"/>
        <v>-1.15354178975698+0.946687281187899i</v>
      </c>
      <c r="BQ272" s="223" t="str">
        <f t="shared" ca="1" si="382"/>
        <v>-0.291127808483488-1.46359832884787i</v>
      </c>
      <c r="BR272" s="223" t="str">
        <f t="shared" ca="1" si="383"/>
        <v>1.42801518759437+0.433183671297145i</v>
      </c>
      <c r="BS272" s="223" t="str">
        <f t="shared" ca="1" si="384"/>
        <v>-1.05519559065567+1.05519559065582i</v>
      </c>
      <c r="BT272" s="223" t="str">
        <f t="shared" ca="1" si="385"/>
        <v>-0.433183671297305-1.42801518759432i</v>
      </c>
      <c r="BU272" s="223" t="str">
        <f t="shared" ca="1" si="386"/>
        <v>1.46359832884791+0.291127808483283i</v>
      </c>
      <c r="BV272" s="223" t="str">
        <f t="shared" ca="1" si="387"/>
        <v>-0.946687281187771+1.15354178975708i</v>
      </c>
      <c r="BW272" s="223" t="str">
        <f t="shared" ca="1" si="388"/>
        <v>-0.571067738554233-1.3786794794517i</v>
      </c>
      <c r="BX272" s="223" t="str">
        <f t="shared" ca="1" si="389"/>
        <v>1.4850862181102+0.146268225728632i</v>
      </c>
      <c r="BY272" s="223" t="str">
        <f t="shared" ca="1" si="390"/>
        <v>-0.829061855690093+1.24077875083287i</v>
      </c>
      <c r="BZ272" s="223" t="str">
        <f t="shared" ca="1" si="391"/>
        <v>-0.703452111311489-1.31606633425906i</v>
      </c>
      <c r="CA272" s="223" t="str">
        <f t="shared" ca="1" si="392"/>
        <v>1.49227191526165+3.65629569654494E-13i</v>
      </c>
      <c r="CB272" s="223" t="str">
        <f t="shared" ca="1" si="393"/>
        <v>-0.703452111312059+1.31606633425875i</v>
      </c>
      <c r="CC272" s="223" t="str">
        <f t="shared" ca="1" si="394"/>
        <v>-0.829061855690754-1.24077875083242i</v>
      </c>
      <c r="CD272" s="223" t="str">
        <f t="shared" ca="1" si="395"/>
        <v>1.48508621811027-0.146268225727988i</v>
      </c>
      <c r="CE272" s="223" t="str">
        <f t="shared" ca="1" si="396"/>
        <v>-0.57106773855483+1.37867947945146i</v>
      </c>
      <c r="CF272" s="223" t="str">
        <f t="shared" ca="1" si="397"/>
        <v>-0.946687281188451-1.15354178975652i</v>
      </c>
      <c r="CG272" s="223" t="str">
        <f t="shared" ca="1" si="398"/>
        <v>1.46359832884773-0.291127808484147i</v>
      </c>
      <c r="CH272" s="223" t="str">
        <f t="shared" ca="1" si="399"/>
        <v>-0.433183671297922+1.42801518759414i</v>
      </c>
      <c r="CI272" s="223" t="str">
        <f t="shared" ca="1" si="400"/>
        <v>-1.0551955906563-1.0551955906552i</v>
      </c>
      <c r="CJ272" s="223" t="str">
        <f t="shared" ca="1" si="401"/>
        <v>1.42801518759413-0.433183671297948i</v>
      </c>
      <c r="CK272" s="223" t="str">
        <f t="shared" ca="1" si="402"/>
        <v>-0.291127808484122+1.46359832884774i</v>
      </c>
      <c r="CL272" s="223" t="str">
        <f t="shared" ca="1" si="403"/>
        <v>-1.15354178975654-0.946687281188432i</v>
      </c>
      <c r="CM272" s="223" t="str">
        <f t="shared" ca="1" si="404"/>
        <v>1.37867947945145-0.571067738554854i</v>
      </c>
      <c r="CN272" s="223" t="str">
        <f t="shared" ca="1" si="405"/>
        <v>-0.146268225727963+1.48508621811027i</v>
      </c>
      <c r="CO272" s="223" t="str">
        <f t="shared" ca="1" si="406"/>
        <v>-1.24077875083239-0.829061855690804i</v>
      </c>
      <c r="CP272" s="223" t="str">
        <f t="shared" ca="1" si="407"/>
        <v>1.31606633425942-0.70345211131081i</v>
      </c>
      <c r="CQ272" s="223" t="str">
        <f t="shared" ca="1" si="408"/>
        <v>3.06395575732824E-13+1.49227191526165i</v>
      </c>
      <c r="CR272" s="223" t="str">
        <f t="shared" ca="1" si="409"/>
        <v>-1.31606633425907-0.703452111311466i</v>
      </c>
      <c r="CS272" s="223" t="str">
        <f t="shared" ca="1" si="410"/>
        <v>1.24077875083285-0.829061855690114i</v>
      </c>
      <c r="CT272" s="223" t="str">
        <f t="shared" ca="1" si="411"/>
        <v>0.146268225728657+1.4850862181102i</v>
      </c>
      <c r="CU272" s="223" t="str">
        <f t="shared" ca="1" si="412"/>
        <v>-1.37867947945171-0.571067738554209i</v>
      </c>
      <c r="CV272" s="223" t="str">
        <f t="shared" ca="1" si="413"/>
        <v>1.15354178975707-0.94668728118779i</v>
      </c>
      <c r="CW272" s="223" t="str">
        <f t="shared" ca="1" si="414"/>
        <v>0.291127808483309+1.4635983288479i</v>
      </c>
      <c r="CX272" s="223" t="str">
        <f t="shared" ca="1" si="415"/>
        <v>-1.42801518759433-0.433183671297279i</v>
      </c>
      <c r="CY272" s="223" t="str">
        <f t="shared" ca="1" si="416"/>
        <v>1.0551955906558-1.05519559065569i</v>
      </c>
      <c r="CZ272" s="223" t="str">
        <f t="shared" ca="1" si="417"/>
        <v>0.43318367129713+1.42801518759438i</v>
      </c>
      <c r="DA272" s="223" t="str">
        <f t="shared" ca="1" si="418"/>
        <v>-1.46359832884787-0.291127808483462i</v>
      </c>
      <c r="DB272" s="223" t="str">
        <f t="shared" ca="1" si="419"/>
        <v>0.946687281187912-1.15354178975697i</v>
      </c>
      <c r="DC272" s="223" t="str">
        <f t="shared" ca="1" si="420"/>
        <v>0.571067738554065+1.37867947945177i</v>
      </c>
      <c r="DD272" s="223" t="str">
        <f t="shared" ca="1" si="421"/>
        <v>-1.48508621811019-0.146268225728729i</v>
      </c>
      <c r="DE272" s="223" t="str">
        <f t="shared" ca="1" si="422"/>
        <v>0.829061855690245-1.24077875083276i</v>
      </c>
      <c r="DF272" s="223" t="str">
        <f t="shared" ca="1" si="423"/>
        <v>0.703452111311402+1.3160663342591i</v>
      </c>
      <c r="DG272" s="223" t="str">
        <f t="shared" ca="1" si="424"/>
        <v>-1.49227191526165-4.63618516948304E-13i</v>
      </c>
      <c r="DH272" s="223" t="str">
        <f t="shared" ca="1" si="425"/>
        <v>0.703452111310949-1.31606633425935i</v>
      </c>
      <c r="DI272" s="223" t="str">
        <f t="shared" ca="1" si="426"/>
        <v>0.829061855690674+1.24077875083248i</v>
      </c>
      <c r="DJ272" s="223" t="str">
        <f t="shared" ca="1" si="427"/>
        <v>-1.48508621811028+0.146268225727806i</v>
      </c>
      <c r="DK272" s="223" t="str">
        <f t="shared" ca="1" si="428"/>
        <v>0.571067738554999-1.37867947945139i</v>
      </c>
      <c r="DL272" s="223" t="str">
        <f t="shared" ca="1" si="429"/>
        <v>0.946687281188309+1.15354178975664i</v>
      </c>
      <c r="DM272" s="223" t="str">
        <f t="shared" ca="1" si="430"/>
        <v>-1.46359832884777+0.291127808483968i</v>
      </c>
      <c r="DN272" s="223" t="str">
        <f t="shared" ca="1" si="431"/>
        <v>0.433183671298098-1.42801518759408i</v>
      </c>
      <c r="DO272" s="223" t="str">
        <f t="shared" ca="1" si="432"/>
        <v>1.05519559065617+1.05519559065533i</v>
      </c>
      <c r="DP272" s="223" t="str">
        <f t="shared" ca="1" si="433"/>
        <v>-1.42801518759418+0.433183671297772i</v>
      </c>
      <c r="DQ272" s="223" t="str">
        <f t="shared" ca="1" si="434"/>
        <v>0.291127808484301-1.46359832884771i</v>
      </c>
      <c r="DR272" s="223" t="str">
        <f t="shared" ca="1" si="435"/>
        <v>1.15354178975648+0.946687281188508i</v>
      </c>
      <c r="DS272" s="223" t="str">
        <f t="shared" ca="1" si="436"/>
        <v>-1.37867947945152+0.571067738554685i</v>
      </c>
      <c r="DT272" s="223" t="str">
        <f t="shared" ca="1" si="437"/>
        <v>0.146268225728145-1.48508621811025i</v>
      </c>
      <c r="DU272" s="223" t="str">
        <f t="shared" ca="1" si="438"/>
        <v>1.24077875083234+0.829061855690886i</v>
      </c>
      <c r="DV272" s="223" t="str">
        <f t="shared" ca="1" si="439"/>
        <v>-1.31606633425883+0.70345211131192i</v>
      </c>
      <c r="DW272" s="223" t="str">
        <f t="shared" ca="1" si="440"/>
        <v>-2.08406628439016E-13-1.49227191526165i</v>
      </c>
      <c r="DX272" s="223" t="str">
        <f t="shared" ca="1" si="441"/>
        <v>1.31606633425898+0.703452111311627i</v>
      </c>
      <c r="DY272" s="223" t="str">
        <f t="shared" ca="1" si="442"/>
        <v>-1.24077875083295+0.829061855689962i</v>
      </c>
      <c r="DZ272" s="223" t="str">
        <f t="shared" ca="1" si="443"/>
        <v>-0.146268225728475-1.48508621811022i</v>
      </c>
      <c r="EA272" s="223" t="str">
        <f t="shared" ca="1" si="444"/>
        <v>1.37867947945164+0.571067738554378i</v>
      </c>
      <c r="EB272" s="223" t="str">
        <f t="shared" ca="1" si="445"/>
        <v>-1.15354178975718+0.94668728118765i</v>
      </c>
      <c r="EC272" s="223" t="str">
        <f t="shared" ca="1" si="446"/>
        <v>-0.291127808484626-1.46359832884764i</v>
      </c>
      <c r="ED272" s="223" t="str">
        <f t="shared" ca="1" si="447"/>
        <v>1.42801518759428+0.433183671297455i</v>
      </c>
      <c r="EE272" s="223" t="str">
        <f t="shared" ca="1" si="448"/>
        <v>-1.05519559065593+1.05519559065556i</v>
      </c>
      <c r="EF272" s="223" t="str">
        <f t="shared" ca="1" si="449"/>
        <v>-0.433183671296954-1.42801518759443i</v>
      </c>
      <c r="EG272" s="223" t="str">
        <f t="shared" ca="1" si="450"/>
        <v>1.46359832884784+0.291127808483643i</v>
      </c>
      <c r="EH272" s="223" t="str">
        <f t="shared" ca="1" si="451"/>
        <v>-0.946687281188053+1.15354178975685i</v>
      </c>
      <c r="EI272" s="223" t="str">
        <f t="shared" ca="1" si="452"/>
        <v>-0.571067738553894-1.37867947945184i</v>
      </c>
      <c r="EJ272" s="223" t="str">
        <f t="shared" ca="1" si="453"/>
        <v>1.48508621811032+0.146268225727476i</v>
      </c>
      <c r="EK272" s="223" t="str">
        <f t="shared" ca="1" si="454"/>
        <v>-0.829061855690398+1.24077875083266i</v>
      </c>
      <c r="EL272" s="223" t="str">
        <f t="shared" ca="1" si="455"/>
        <v>-0.703452111311166-1.31606633425923i</v>
      </c>
      <c r="EM272" s="223" t="str">
        <f t="shared" ca="1" si="456"/>
        <v>1.49227191526165+7.31259139308988E-13i</v>
      </c>
      <c r="EN272" s="223"/>
      <c r="EO272" s="223"/>
      <c r="EP272" s="223"/>
    </row>
    <row r="273" spans="1:146">
      <c r="A273" s="249">
        <f t="shared" si="323"/>
        <v>3.3789062500000026E-3</v>
      </c>
      <c r="B273" s="248">
        <v>173</v>
      </c>
      <c r="C273" s="247">
        <f t="shared" si="324"/>
        <v>34600</v>
      </c>
      <c r="N273" s="246">
        <f t="shared" ca="1" si="327"/>
        <v>8.4918887485429178</v>
      </c>
      <c r="O273" s="223">
        <f t="shared" ca="1" si="328"/>
        <v>1.4918887485429171</v>
      </c>
      <c r="P273" s="223" t="str">
        <f t="shared" ca="1" si="329"/>
        <v>-0.670770083929135+1.3325912848787i</v>
      </c>
      <c r="Q273" s="223" t="str">
        <f t="shared" ca="1" si="330"/>
        <v>-0.888717089887102-1.19829627896091i</v>
      </c>
      <c r="R273" s="223" t="str">
        <f t="shared" ca="1" si="331"/>
        <v>1.46992462887094-0.255056118271191i</v>
      </c>
      <c r="S273" s="223" t="str">
        <f t="shared" ca="1" si="332"/>
        <v>-0.433072443870372+1.42764851990576i</v>
      </c>
      <c r="T273" s="223" t="str">
        <f t="shared" ca="1" si="333"/>
        <v>-1.08049607422035-1.02871778035736i</v>
      </c>
      <c r="U273" s="223" t="str">
        <f t="shared" ca="1" si="334"/>
        <v>1.40467899710392-0.502602181774086i</v>
      </c>
      <c r="V273" s="223" t="str">
        <f t="shared" ca="1" si="335"/>
        <v>-0.182623109031228+1.48066905082693i</v>
      </c>
      <c r="W273" s="223" t="str">
        <f t="shared" ca="1" si="336"/>
        <v>-1.24046015934948-0.828848979667359i</v>
      </c>
      <c r="X273" s="223" t="str">
        <f t="shared" ca="1" si="337"/>
        <v>1.29807299228865-0.735349267164763i</v>
      </c>
      <c r="Y273" s="223" t="str">
        <f t="shared" ca="1" si="338"/>
        <v>0.0732035112463197+1.49009170320828i</v>
      </c>
      <c r="Z273" s="223" t="str">
        <f t="shared" ca="1" si="339"/>
        <v>-1.36389924834226-0.604574956808801i</v>
      </c>
      <c r="AA273" s="223" t="str">
        <f t="shared" ca="1" si="340"/>
        <v>1.15324559787789-0.946444202794981i</v>
      </c>
      <c r="AB273" s="223" t="str">
        <f t="shared" ca="1" si="341"/>
        <v>0.32687467498181+1.45563902973384i</v>
      </c>
      <c r="AC273" s="223" t="str">
        <f t="shared" ca="1" si="342"/>
        <v>-1.44717871237594-0.362499396516567i</v>
      </c>
      <c r="AD273" s="223" t="str">
        <f t="shared" ca="1" si="343"/>
        <v>0.974461215256558-1.12967135840016i</v>
      </c>
      <c r="AE273" s="223" t="str">
        <f t="shared" ca="1" si="344"/>
        <v>0.570921106999293+1.37832547956267i</v>
      </c>
      <c r="AF273" s="223" t="str">
        <f t="shared" ca="1" si="345"/>
        <v>-1.48784641134816-0.109750144725856i</v>
      </c>
      <c r="AG273" s="223" t="str">
        <f t="shared" ca="1" si="346"/>
        <v>0.766984099656898-1.27963566256277i</v>
      </c>
      <c r="AH273" s="223" t="str">
        <f t="shared" ca="1" si="347"/>
        <v>0.798156929606744+1.26042752816244i</v>
      </c>
      <c r="AI273" s="223" t="str">
        <f t="shared" ca="1" si="348"/>
        <v>-1.48470489644401+0.146230668822029i</v>
      </c>
      <c r="AJ273" s="223" t="str">
        <f t="shared" ca="1" si="349"/>
        <v>0.536923355663056-1.39192145905309i</v>
      </c>
      <c r="AK273" s="223" t="str">
        <f t="shared" ca="1" si="350"/>
        <v>1.00189124871949+1.10541664713729i</v>
      </c>
      <c r="AL273" s="223" t="str">
        <f t="shared" ca="1" si="351"/>
        <v>-1.43784666867516+0.397905761969707i</v>
      </c>
      <c r="AM273" s="223" t="str">
        <f t="shared" ca="1" si="352"/>
        <v>0.291053056365354-1.46322252457011i</v>
      </c>
      <c r="AN273" s="223" t="str">
        <f t="shared" ca="1" si="353"/>
        <v>1.17612516532979+0.917857087735846i</v>
      </c>
      <c r="AO273" s="223" t="str">
        <f t="shared" ca="1" si="354"/>
        <v>-1.34865145521402+0.637864633271079i</v>
      </c>
      <c r="AP273" s="223" t="str">
        <f t="shared" ca="1" si="355"/>
        <v>0.0366127827091745-1.4914394195445i</v>
      </c>
      <c r="AQ273" s="223" t="str">
        <f t="shared" ca="1" si="356"/>
        <v>1.31572841138224+0.703271487770205i</v>
      </c>
      <c r="AR273" s="223" t="str">
        <f t="shared" ca="1" si="357"/>
        <v>1.31572841138224+0.703271487770205i</v>
      </c>
      <c r="AS273" s="223" t="str">
        <f t="shared" ca="1" si="358"/>
        <v>-0.218905543908829-1.47574130553933i</v>
      </c>
      <c r="AT273" s="223" t="str">
        <f t="shared" ca="1" si="359"/>
        <v>1.41659040905113+0.467978259124612i</v>
      </c>
      <c r="AU273" s="223" t="str">
        <f t="shared" ca="1" si="360"/>
        <v>-1.05492465087014+1.05492465087108i</v>
      </c>
      <c r="AV273" s="223" t="str">
        <f t="shared" ca="1" si="361"/>
        <v>-0.467978259124458-1.41659040905118i</v>
      </c>
      <c r="AW273" s="223" t="str">
        <f t="shared" ca="1" si="362"/>
        <v>1.47574130553931+0.218905543908988i</v>
      </c>
      <c r="AX273" s="223" t="str">
        <f t="shared" ca="1" si="363"/>
        <v>-0.859041762095019+1.21974558372049i</v>
      </c>
      <c r="AY273" s="223" t="str">
        <f t="shared" ca="1" si="364"/>
        <v>-0.703271487770044-1.31572841138233i</v>
      </c>
      <c r="AZ273" s="223" t="str">
        <f t="shared" ca="1" si="365"/>
        <v>1.49143941954451-0.0366127827089918i</v>
      </c>
      <c r="BA273" s="223" t="str">
        <f t="shared" ca="1" si="366"/>
        <v>-0.637864633271243+1.34865145521395i</v>
      </c>
      <c r="BB273" s="223" t="str">
        <f t="shared" ca="1" si="367"/>
        <v>-0.917857087735701-1.1761251653299i</v>
      </c>
      <c r="BC273" s="223" t="str">
        <f t="shared" ca="1" si="368"/>
        <v>1.46322252457015-0.291053056365195i</v>
      </c>
      <c r="BD273" s="223" t="str">
        <f t="shared" ca="1" si="369"/>
        <v>-0.397905761969147+1.43784666867532i</v>
      </c>
      <c r="BE273" s="223" t="str">
        <f t="shared" ca="1" si="370"/>
        <v>-1.10541664713718-1.00189124871961i</v>
      </c>
      <c r="BF273" s="223" t="str">
        <f t="shared" ca="1" si="371"/>
        <v>1.39192145905287-0.536923355663619i</v>
      </c>
      <c r="BG273" s="223" t="str">
        <f t="shared" ca="1" si="372"/>
        <v>-0.146230668822063+1.484704896444i</v>
      </c>
      <c r="BH273" s="223" t="str">
        <f t="shared" ca="1" si="373"/>
        <v>-1.26042752816203-0.7981569296074i</v>
      </c>
      <c r="BI273" s="223" t="str">
        <f t="shared" ca="1" si="374"/>
        <v>1.27963566256271-0.766984099656995i</v>
      </c>
      <c r="BJ273" s="223" t="str">
        <f t="shared" ca="1" si="375"/>
        <v>0.109750144725251+1.48784641134821i</v>
      </c>
      <c r="BK273" s="223" t="str">
        <f t="shared" ca="1" si="376"/>
        <v>-1.37832547956277-0.570921106999031i</v>
      </c>
      <c r="BL273" s="223" t="str">
        <f t="shared" ca="1" si="377"/>
        <v>1.12967135840046-0.974461215256212i</v>
      </c>
      <c r="BM273" s="223" t="str">
        <f t="shared" ca="1" si="378"/>
        <v>0.362499396516995+1.44717871237583i</v>
      </c>
      <c r="BN273" s="223" t="str">
        <f t="shared" ca="1" si="379"/>
        <v>-1.45563902973377-0.326874674982143i</v>
      </c>
      <c r="BO273" s="223" t="str">
        <f t="shared" ca="1" si="380"/>
        <v>0.946444202794548-1.15324559787824i</v>
      </c>
      <c r="BP273" s="223" t="str">
        <f t="shared" ca="1" si="381"/>
        <v>0.604574956808634+1.36389924834234i</v>
      </c>
      <c r="BQ273" s="223" t="str">
        <f t="shared" ca="1" si="382"/>
        <v>-1.49009170320832-0.0732035112456023i</v>
      </c>
      <c r="BR273" s="223" t="str">
        <f t="shared" ca="1" si="383"/>
        <v>0.735349267164783-1.29807299228863i</v>
      </c>
      <c r="BS273" s="223" t="str">
        <f t="shared" ca="1" si="384"/>
        <v>0.828848979666731+1.2404601593499i</v>
      </c>
      <c r="BT273" s="223" t="str">
        <f t="shared" ca="1" si="385"/>
        <v>-1.48066905082691+0.182623109031368i</v>
      </c>
      <c r="BU273" s="223" t="str">
        <f t="shared" ca="1" si="386"/>
        <v>0.502602181774687-1.40467899710371i</v>
      </c>
      <c r="BV273" s="223" t="str">
        <f t="shared" ca="1" si="387"/>
        <v>1.02871778035754+1.08049607422017i</v>
      </c>
      <c r="BW273" s="223" t="str">
        <f t="shared" ca="1" si="388"/>
        <v>-1.4276485199059+0.433072443869913i</v>
      </c>
      <c r="BX273" s="223" t="str">
        <f t="shared" ca="1" si="389"/>
        <v>0.255056118270781-1.46992462887102i</v>
      </c>
      <c r="BY273" s="223" t="str">
        <f t="shared" ca="1" si="390"/>
        <v>1.19829627896072+0.888717089887348i</v>
      </c>
      <c r="BZ273" s="223" t="str">
        <f t="shared" ca="1" si="391"/>
        <v>-1.33259128487849+0.670770083929543i</v>
      </c>
      <c r="CA273" s="223" t="str">
        <f t="shared" ca="1" si="392"/>
        <v>2.03969343467238E-13-1.49188874854292i</v>
      </c>
      <c r="CB273" s="223" t="str">
        <f t="shared" ca="1" si="393"/>
        <v>1.33259128487899+0.670770083928545i</v>
      </c>
      <c r="CC273" s="223" t="str">
        <f t="shared" ca="1" si="394"/>
        <v>-1.19829627896092+0.888717089887089i</v>
      </c>
      <c r="CD273" s="223" t="str">
        <f t="shared" ca="1" si="395"/>
        <v>-0.255056118270463-1.46992462887107i</v>
      </c>
      <c r="CE273" s="223" t="str">
        <f t="shared" ca="1" si="396"/>
        <v>1.42764851990579+0.433072443870263i</v>
      </c>
      <c r="CF273" s="223" t="str">
        <f t="shared" ca="1" si="397"/>
        <v>-1.02871778035781+1.08049607421992i</v>
      </c>
      <c r="CG273" s="223" t="str">
        <f t="shared" ca="1" si="398"/>
        <v>-0.502602181774383-1.40467899710382i</v>
      </c>
      <c r="CH273" s="223" t="str">
        <f t="shared" ca="1" si="399"/>
        <v>1.48066905082687+0.182623109031731i</v>
      </c>
      <c r="CI273" s="223" t="str">
        <f t="shared" ca="1" si="400"/>
        <v>-0.828848979666999+1.24046015934972i</v>
      </c>
      <c r="CJ273" s="223" t="str">
        <f t="shared" ca="1" si="401"/>
        <v>-0.735349267164502-1.29807299228879i</v>
      </c>
      <c r="CK273" s="223" t="str">
        <f t="shared" ca="1" si="402"/>
        <v>1.49009170320826-0.0732035112467196i</v>
      </c>
      <c r="CL273" s="223" t="str">
        <f t="shared" ca="1" si="403"/>
        <v>-0.604574956808968+1.36389924834219i</v>
      </c>
      <c r="CM273" s="223" t="str">
        <f t="shared" ca="1" si="404"/>
        <v>-0.946444202795446-1.15324559787751i</v>
      </c>
      <c r="CN273" s="223" t="str">
        <f t="shared" ca="1" si="405"/>
        <v>1.45563902973384-0.326874674981828i</v>
      </c>
      <c r="CO273" s="223" t="str">
        <f t="shared" ca="1" si="406"/>
        <v>-0.36249939651735+1.44717871237574i</v>
      </c>
      <c r="CP273" s="223" t="str">
        <f t="shared" ca="1" si="407"/>
        <v>-1.12967135840025-0.974461215256457i</v>
      </c>
      <c r="CQ273" s="223" t="str">
        <f t="shared" ca="1" si="408"/>
        <v>1.3783254795629-0.570921106998733i</v>
      </c>
      <c r="CR273" s="223" t="str">
        <f t="shared" ca="1" si="409"/>
        <v>-0.109750144725615+1.48784641134818i</v>
      </c>
      <c r="CS273" s="223" t="str">
        <f t="shared" ca="1" si="410"/>
        <v>-1.27963566256252-0.766984099657308i</v>
      </c>
      <c r="CT273" s="223" t="str">
        <f t="shared" ca="1" si="411"/>
        <v>1.2604275281622-0.798156929607127i</v>
      </c>
      <c r="CU273" s="223" t="str">
        <f t="shared" ca="1" si="412"/>
        <v>0.146230668821741+1.48470489644404i</v>
      </c>
      <c r="CV273" s="223" t="str">
        <f t="shared" ca="1" si="413"/>
        <v>-1.39192145905329-0.536923355662536i</v>
      </c>
      <c r="CW273" s="223" t="str">
        <f t="shared" ca="1" si="414"/>
        <v>1.1054166471374-1.00189124871937i</v>
      </c>
      <c r="CX273" s="223" t="str">
        <f t="shared" ca="1" si="415"/>
        <v>0.397905761970226+1.43784666867502i</v>
      </c>
      <c r="CY273" s="223" t="str">
        <f t="shared" ca="1" si="416"/>
        <v>-1.46322252457007-0.291053056365554i</v>
      </c>
      <c r="CZ273" s="223" t="str">
        <f t="shared" ca="1" si="417"/>
        <v>0.917857087735991-1.17612516532968i</v>
      </c>
      <c r="DA273" s="223" t="str">
        <f t="shared" ca="1" si="418"/>
        <v>0.637864633270952+1.34865145521408i</v>
      </c>
      <c r="DB273" s="223" t="str">
        <f t="shared" ca="1" si="419"/>
        <v>-1.4914394195445-0.0366127827093148i</v>
      </c>
      <c r="DC273" s="223" t="str">
        <f t="shared" ca="1" si="420"/>
        <v>0.703271487770367-1.31572841138215i</v>
      </c>
      <c r="DD273" s="223" t="str">
        <f t="shared" ca="1" si="421"/>
        <v>0.859041762094755+1.21974558372068i</v>
      </c>
      <c r="DE273" s="223" t="str">
        <f t="shared" ca="1" si="422"/>
        <v>-1.47574130553936+0.218905543908627i</v>
      </c>
      <c r="DF273" s="223" t="str">
        <f t="shared" ca="1" si="423"/>
        <v>0.467978259124806-1.41659040905107i</v>
      </c>
      <c r="DG273" s="223" t="str">
        <f t="shared" ca="1" si="424"/>
        <v>1.05492465087096+1.05492465087026i</v>
      </c>
      <c r="DH273" s="223" t="str">
        <f t="shared" ca="1" si="425"/>
        <v>-1.41659040905123+0.467978259124305i</v>
      </c>
      <c r="DI273" s="223" t="str">
        <f t="shared" ca="1" si="426"/>
        <v>0.218905543907723-1.4757413055395i</v>
      </c>
      <c r="DJ273" s="223" t="str">
        <f t="shared" ca="1" si="427"/>
        <v>1.21974558372037+0.859041762095184i</v>
      </c>
      <c r="DK273" s="223" t="str">
        <f t="shared" ca="1" si="428"/>
        <v>-1.31572841138168+0.703271487771248i</v>
      </c>
      <c r="DL273" s="223" t="str">
        <f t="shared" ca="1" si="429"/>
        <v>-0.0366127827088727-1.49143941954451i</v>
      </c>
      <c r="DM273" s="223" t="str">
        <f t="shared" ca="1" si="430"/>
        <v>1.34865145521386+0.637864633271428i</v>
      </c>
      <c r="DN273" s="223" t="str">
        <f t="shared" ca="1" si="431"/>
        <v>-1.17612516533+0.917857087735574i</v>
      </c>
      <c r="DO273" s="223" t="str">
        <f t="shared" ca="1" si="432"/>
        <v>-0.291053056365037-1.46322252457018i</v>
      </c>
      <c r="DP273" s="223" t="str">
        <f t="shared" ca="1" si="433"/>
        <v>1.43784666867526+0.397905761969344i</v>
      </c>
      <c r="DQ273" s="223" t="str">
        <f t="shared" ca="1" si="434"/>
        <v>-1.00189124871976+1.10541664713704i</v>
      </c>
      <c r="DR273" s="223" t="str">
        <f t="shared" ca="1" si="435"/>
        <v>-0.536923355663468-1.39192145905293i</v>
      </c>
      <c r="DS273" s="223" t="str">
        <f t="shared" ca="1" si="436"/>
        <v>1.48470489644399+0.146230668822182i</v>
      </c>
      <c r="DT273" s="223" t="str">
        <f t="shared" ca="1" si="437"/>
        <v>-0.798156929606283+1.26042752816274i</v>
      </c>
      <c r="DU273" s="223" t="str">
        <f t="shared" ca="1" si="438"/>
        <v>-0.766984099656856-1.27963566256279i</v>
      </c>
      <c r="DV273" s="223" t="str">
        <f t="shared" ca="1" si="439"/>
        <v>1.48784641134822-0.109750144725089i</v>
      </c>
      <c r="DW273" s="223" t="str">
        <f t="shared" ca="1" si="440"/>
        <v>-0.570921106999219+1.3783254795627i</v>
      </c>
      <c r="DX273" s="223" t="str">
        <f t="shared" ca="1" si="441"/>
        <v>-0.974461215256057-1.12967135840059i</v>
      </c>
      <c r="DY273" s="223" t="str">
        <f t="shared" ca="1" si="442"/>
        <v>1.44717871237587-0.362499396516839i</v>
      </c>
      <c r="DZ273" s="223" t="str">
        <f t="shared" ca="1" si="443"/>
        <v>-0.326874674982259+1.45563902973374i</v>
      </c>
      <c r="EA273" s="223" t="str">
        <f t="shared" ca="1" si="444"/>
        <v>-1.15324559787814-0.946444202794673i</v>
      </c>
      <c r="EB273" s="223" t="str">
        <f t="shared" ca="1" si="445"/>
        <v>1.3638992483424-0.604574956808486i</v>
      </c>
      <c r="EC273" s="223" t="str">
        <f t="shared" ca="1" si="446"/>
        <v>-0.0732035112458061+1.49009170320831i</v>
      </c>
      <c r="ED273" s="223" t="str">
        <f t="shared" ca="1" si="447"/>
        <v>-1.29807299228853-0.73534926716496i</v>
      </c>
      <c r="EE273" s="223" t="str">
        <f t="shared" ca="1" si="448"/>
        <v>1.24046015934916-0.82884897966783i</v>
      </c>
      <c r="EF273" s="223" t="str">
        <f t="shared" ca="1" si="449"/>
        <v>0.182623109031124+1.48066905082694i</v>
      </c>
      <c r="EG273" s="223" t="str">
        <f t="shared" ca="1" si="450"/>
        <v>-1.40467899710415-0.502602181773441i</v>
      </c>
      <c r="EH273" s="223" t="str">
        <f t="shared" ca="1" si="451"/>
        <v>1.08049607422028-1.02871778035743i</v>
      </c>
      <c r="EI273" s="223" t="str">
        <f t="shared" ca="1" si="452"/>
        <v>0.433072443869758+1.42764851990594i</v>
      </c>
      <c r="EJ273" s="223" t="str">
        <f t="shared" ca="1" si="453"/>
        <v>-1.46992462887099-0.255056118270899i</v>
      </c>
      <c r="EK273" s="223" t="str">
        <f t="shared" ca="1" si="454"/>
        <v>0.888717089887444-1.19829627896065i</v>
      </c>
      <c r="EL273" s="223" t="str">
        <f t="shared" ca="1" si="455"/>
        <v>0.670770083929361+1.33259128487858i</v>
      </c>
      <c r="EM273" s="223" t="str">
        <f t="shared" ca="1" si="456"/>
        <v>-1.49188874854292-4.07938686934478E-13i</v>
      </c>
      <c r="EN273" s="223"/>
      <c r="EO273" s="223"/>
      <c r="EP273" s="223"/>
    </row>
    <row r="274" spans="1:146">
      <c r="A274" s="249">
        <f t="shared" si="323"/>
        <v>3.3984375000000026E-3</v>
      </c>
      <c r="B274" s="248">
        <v>174</v>
      </c>
      <c r="C274" s="247">
        <f t="shared" si="324"/>
        <v>34800</v>
      </c>
      <c r="N274" s="246">
        <f t="shared" ca="1" si="327"/>
        <v>8.491461065756793</v>
      </c>
      <c r="O274" s="223">
        <f t="shared" ca="1" si="328"/>
        <v>1.4914610657567926</v>
      </c>
      <c r="P274" s="223" t="str">
        <f t="shared" ca="1" si="329"/>
        <v>-0.637681775317281+1.34826483455462i</v>
      </c>
      <c r="Q274" s="223" t="str">
        <f t="shared" ca="1" si="330"/>
        <v>-0.946172883707662-1.15291499461353i</v>
      </c>
      <c r="R274" s="223" t="str">
        <f t="shared" ca="1" si="331"/>
        <v>1.44676384670692-0.362395478076335i</v>
      </c>
      <c r="S274" s="223" t="str">
        <f t="shared" ca="1" si="332"/>
        <v>-0.290969619593013+1.46280305958878i</v>
      </c>
      <c r="T274" s="223" t="str">
        <f t="shared" ca="1" si="333"/>
        <v>-1.19795276092598-0.888462319548896i</v>
      </c>
      <c r="U274" s="223" t="str">
        <f t="shared" ca="1" si="334"/>
        <v>1.31535122883861-0.703069879500707i</v>
      </c>
      <c r="V274" s="223" t="str">
        <f t="shared" ca="1" si="335"/>
        <v>0.0731825258466131+1.48966453558481i</v>
      </c>
      <c r="W274" s="223" t="str">
        <f t="shared" ca="1" si="336"/>
        <v>-1.37793035219017-0.570757439882709i</v>
      </c>
      <c r="X274" s="223" t="str">
        <f t="shared" ca="1" si="337"/>
        <v>1.10509975509563-1.00160403451463i</v>
      </c>
      <c r="Y274" s="223" t="str">
        <f t="shared" ca="1" si="338"/>
        <v>0.432948294110877+1.4272392529968i</v>
      </c>
      <c r="Z274" s="223" t="str">
        <f t="shared" ca="1" si="339"/>
        <v>-1.47531825177366-0.218842789810161i</v>
      </c>
      <c r="AA274" s="223" t="str">
        <f t="shared" ca="1" si="340"/>
        <v>0.828611371842173-1.24010455410914i</v>
      </c>
      <c r="AB274" s="223" t="str">
        <f t="shared" ca="1" si="341"/>
        <v>0.766764226762882+1.27926882680112i</v>
      </c>
      <c r="AC274" s="223" t="str">
        <f t="shared" ca="1" si="342"/>
        <v>-1.4842792730674+0.146188748578282i</v>
      </c>
      <c r="AD274" s="223" t="str">
        <f t="shared" ca="1" si="343"/>
        <v>0.502458099782973-1.40427631491486i</v>
      </c>
      <c r="AE274" s="223" t="str">
        <f t="shared" ca="1" si="344"/>
        <v>1.05462223347234+1.05462223347235i</v>
      </c>
      <c r="AF274" s="223" t="str">
        <f t="shared" ca="1" si="345"/>
        <v>-1.40427631491486+0.502458099782973i</v>
      </c>
      <c r="AG274" s="223" t="str">
        <f t="shared" ca="1" si="346"/>
        <v>0.14618874857843-1.48427927306739i</v>
      </c>
      <c r="AH274" s="223" t="str">
        <f t="shared" ca="1" si="347"/>
        <v>1.27926882680111+0.766764226762891i</v>
      </c>
      <c r="AI274" s="223" t="str">
        <f t="shared" ca="1" si="348"/>
        <v>-1.24010455410914+0.828611371842164i</v>
      </c>
      <c r="AJ274" s="223" t="str">
        <f t="shared" ca="1" si="349"/>
        <v>-0.218842789810161-1.47531825177366i</v>
      </c>
      <c r="AK274" s="223" t="str">
        <f t="shared" ca="1" si="350"/>
        <v>1.4272392529968+0.432948294110887i</v>
      </c>
      <c r="AL274" s="223" t="str">
        <f t="shared" ca="1" si="351"/>
        <v>-1.00160403451463+1.10509975509563i</v>
      </c>
      <c r="AM274" s="223" t="str">
        <f t="shared" ca="1" si="352"/>
        <v>-0.57075743988269-1.37793035219018i</v>
      </c>
      <c r="AN274" s="223" t="str">
        <f t="shared" ca="1" si="353"/>
        <v>1.48966453558483+0.073182525846031i</v>
      </c>
      <c r="AO274" s="223" t="str">
        <f t="shared" ca="1" si="354"/>
        <v>-0.703069879501105+1.3153512288384i</v>
      </c>
      <c r="AP274" s="223" t="str">
        <f t="shared" ca="1" si="355"/>
        <v>-0.888462319549001-1.1979527609259i</v>
      </c>
      <c r="AQ274" s="223" t="str">
        <f t="shared" ca="1" si="356"/>
        <v>1.46280305958892-0.290969619592275i</v>
      </c>
      <c r="AR274" s="223" t="str">
        <f t="shared" ca="1" si="357"/>
        <v>1.46280305958892-0.290969619592275i</v>
      </c>
      <c r="AS274" s="223" t="str">
        <f t="shared" ca="1" si="358"/>
        <v>-1.15291499461377-0.946172883707371i</v>
      </c>
      <c r="AT274" s="223" t="str">
        <f t="shared" ca="1" si="359"/>
        <v>1.34826483455486-0.637681775316763i</v>
      </c>
      <c r="AU274" s="223" t="str">
        <f t="shared" ca="1" si="360"/>
        <v>-2.11954216324483E-14+1.49146106575679i</v>
      </c>
      <c r="AV274" s="223" t="str">
        <f t="shared" ca="1" si="361"/>
        <v>-1.34826483455486-0.637681775316763i</v>
      </c>
      <c r="AW274" s="223" t="str">
        <f t="shared" ca="1" si="362"/>
        <v>1.15291499461377-0.946172883707371i</v>
      </c>
      <c r="AX274" s="223" t="str">
        <f t="shared" ca="1" si="363"/>
        <v>0.362395478076459+1.44676384670689i</v>
      </c>
      <c r="AY274" s="223" t="str">
        <f t="shared" ca="1" si="364"/>
        <v>-1.46280305958863-0.290969619593772i</v>
      </c>
      <c r="AZ274" s="223" t="str">
        <f t="shared" ca="1" si="365"/>
        <v>0.888462319549018-1.19795276092589i</v>
      </c>
      <c r="BA274" s="223" t="str">
        <f t="shared" ca="1" si="366"/>
        <v>0.703069879501086+1.31535122883841i</v>
      </c>
      <c r="BB274" s="223" t="str">
        <f t="shared" ca="1" si="367"/>
        <v>-1.48966453558484+0.0731825258459886i</v>
      </c>
      <c r="BC274" s="223" t="str">
        <f t="shared" ca="1" si="368"/>
        <v>0.570757439882709-1.37793035219017i</v>
      </c>
      <c r="BD274" s="223" t="str">
        <f t="shared" ca="1" si="369"/>
        <v>1.00160403451505+1.10509975509524i</v>
      </c>
      <c r="BE274" s="223" t="str">
        <f t="shared" ca="1" si="370"/>
        <v>-1.42723925299694+0.43294829411042i</v>
      </c>
      <c r="BF274" s="223" t="str">
        <f t="shared" ca="1" si="371"/>
        <v>0.218842789810015-1.47531825177368i</v>
      </c>
      <c r="BG274" s="223" t="str">
        <f t="shared" ca="1" si="372"/>
        <v>1.24010455410872+0.828611371842798i</v>
      </c>
      <c r="BH274" s="223" t="str">
        <f t="shared" ca="1" si="373"/>
        <v>-1.27926882680121+0.766764226762727i</v>
      </c>
      <c r="BI274" s="223" t="str">
        <f t="shared" ca="1" si="374"/>
        <v>-0.146188748578725-1.48427927306736i</v>
      </c>
      <c r="BJ274" s="223" t="str">
        <f t="shared" ca="1" si="375"/>
        <v>1.40427631491466+0.502458099783551i</v>
      </c>
      <c r="BK274" s="223" t="str">
        <f t="shared" ca="1" si="376"/>
        <v>-1.05462223347237+1.05462223347232i</v>
      </c>
      <c r="BL274" s="223" t="str">
        <f t="shared" ca="1" si="377"/>
        <v>-0.502458099783531-1.40427631491467i</v>
      </c>
      <c r="BM274" s="223" t="str">
        <f t="shared" ca="1" si="378"/>
        <v>1.48427927306736+0.146188748578746i</v>
      </c>
      <c r="BN274" s="223" t="str">
        <f t="shared" ca="1" si="379"/>
        <v>-0.766764226762782+1.27926882680118i</v>
      </c>
      <c r="BO274" s="223" t="str">
        <f t="shared" ca="1" si="380"/>
        <v>-0.82861137184278-1.24010455410873i</v>
      </c>
      <c r="BP274" s="223" t="str">
        <f t="shared" ca="1" si="381"/>
        <v>1.47531825177369-0.218842789809994i</v>
      </c>
      <c r="BQ274" s="223" t="str">
        <f t="shared" ca="1" si="382"/>
        <v>-0.432948294110481+1.42723925299692i</v>
      </c>
      <c r="BR274" s="223" t="str">
        <f t="shared" ca="1" si="383"/>
        <v>-1.10509975509523-1.00160403451507i</v>
      </c>
      <c r="BS274" s="223" t="str">
        <f t="shared" ca="1" si="384"/>
        <v>1.37793035219018-0.57075743988269i</v>
      </c>
      <c r="BT274" s="223" t="str">
        <f t="shared" ca="1" si="385"/>
        <v>-0.0731825258460522+1.48966453558483i</v>
      </c>
      <c r="BU274" s="223" t="str">
        <f t="shared" ca="1" si="386"/>
        <v>-1.3153512288384-0.703069879501105i</v>
      </c>
      <c r="BV274" s="223" t="str">
        <f t="shared" ca="1" si="387"/>
        <v>1.1979527609259-0.888462319549001i</v>
      </c>
      <c r="BW274" s="223" t="str">
        <f t="shared" ca="1" si="388"/>
        <v>0.290969619593751+1.46280305958863i</v>
      </c>
      <c r="BX274" s="223" t="str">
        <f t="shared" ca="1" si="389"/>
        <v>-1.44676384670688-0.362395478076522i</v>
      </c>
      <c r="BY274" s="223" t="str">
        <f t="shared" ca="1" si="390"/>
        <v>0.94617288370742-1.15291499461373i</v>
      </c>
      <c r="BZ274" s="223" t="str">
        <f t="shared" ca="1" si="391"/>
        <v>0.637681775316745+1.34826483455487i</v>
      </c>
      <c r="CA274" s="223" t="str">
        <f t="shared" ca="1" si="392"/>
        <v>-1.49146106575679-4.23908432648968E-14i</v>
      </c>
      <c r="CB274" s="223" t="str">
        <f t="shared" ca="1" si="393"/>
        <v>0.637681775316821-1.34826483455483i</v>
      </c>
      <c r="CC274" s="223" t="str">
        <f t="shared" ca="1" si="394"/>
        <v>0.946172883707355+1.15291499461378i</v>
      </c>
      <c r="CD274" s="223" t="str">
        <f t="shared" ca="1" si="395"/>
        <v>-1.4467638467069+0.362395478076438i</v>
      </c>
      <c r="CE274" s="223" t="str">
        <f t="shared" ca="1" si="396"/>
        <v>0.290969619592337-1.46280305958891i</v>
      </c>
      <c r="CF274" s="223" t="str">
        <f t="shared" ca="1" si="397"/>
        <v>1.19795276092588+0.888462319549036i</v>
      </c>
      <c r="CG274" s="223" t="str">
        <f t="shared" ca="1" si="398"/>
        <v>-1.31535122883842+0.703069879501068i</v>
      </c>
      <c r="CH274" s="223" t="str">
        <f t="shared" ca="1" si="399"/>
        <v>-0.0731825258460098-1.48966453558484i</v>
      </c>
      <c r="CI274" s="223" t="str">
        <f t="shared" ca="1" si="400"/>
        <v>1.37793035219016+0.570757439882728i</v>
      </c>
      <c r="CJ274" s="223" t="str">
        <f t="shared" ca="1" si="401"/>
        <v>-1.10509975509526+1.00160403451503i</v>
      </c>
      <c r="CK274" s="223" t="str">
        <f t="shared" ca="1" si="402"/>
        <v>-0.432948294110441-1.42723925299693i</v>
      </c>
      <c r="CL274" s="223" t="str">
        <f t="shared" ca="1" si="403"/>
        <v>1.47531825177368+0.218842789810036i</v>
      </c>
      <c r="CM274" s="223" t="str">
        <f t="shared" ca="1" si="404"/>
        <v>-0.82861137184278+1.24010455410873i</v>
      </c>
      <c r="CN274" s="223" t="str">
        <f t="shared" ca="1" si="405"/>
        <v>-0.766764226762746-1.2792688268012i</v>
      </c>
      <c r="CO274" s="223" t="str">
        <f t="shared" ca="1" si="406"/>
        <v>1.48427927306736-0.146188748578704i</v>
      </c>
      <c r="CP274" s="223" t="str">
        <f t="shared" ca="1" si="407"/>
        <v>-0.502458099783531+1.40427631491467i</v>
      </c>
      <c r="CQ274" s="223" t="str">
        <f t="shared" ca="1" si="408"/>
        <v>-1.05462223347234-1.05462223347235i</v>
      </c>
      <c r="CR274" s="223" t="str">
        <f t="shared" ca="1" si="409"/>
        <v>1.40427631491467-0.502458099783511i</v>
      </c>
      <c r="CS274" s="223" t="str">
        <f t="shared" ca="1" si="410"/>
        <v>-0.146188748578725+1.48427927306736i</v>
      </c>
      <c r="CT274" s="223" t="str">
        <f t="shared" ca="1" si="411"/>
        <v>-1.27926882680119-0.766764226762764i</v>
      </c>
      <c r="CU274" s="223" t="str">
        <f t="shared" ca="1" si="412"/>
        <v>1.24010455410874-0.828611371842763i</v>
      </c>
      <c r="CV274" s="223" t="str">
        <f t="shared" ca="1" si="413"/>
        <v>0.218842789810015+1.47531825177368i</v>
      </c>
      <c r="CW274" s="223" t="str">
        <f t="shared" ca="1" si="414"/>
        <v>-1.42723925299693-0.43294829411046i</v>
      </c>
      <c r="CX274" s="223" t="str">
        <f t="shared" ca="1" si="415"/>
        <v>1.00160403451511-1.10509975509518i</v>
      </c>
      <c r="CY274" s="223" t="str">
        <f t="shared" ca="1" si="416"/>
        <v>0.570757439882709+1.37793035219017i</v>
      </c>
      <c r="CZ274" s="223" t="str">
        <f t="shared" ca="1" si="417"/>
        <v>-1.48966453558483-0.073182525846031i</v>
      </c>
      <c r="DA274" s="223" t="str">
        <f t="shared" ca="1" si="418"/>
        <v>0.703069879501161-1.31535122883837i</v>
      </c>
      <c r="DB274" s="223" t="str">
        <f t="shared" ca="1" si="419"/>
        <v>0.888462319549018+1.19795276092589i</v>
      </c>
      <c r="DC274" s="223" t="str">
        <f t="shared" ca="1" si="420"/>
        <v>-1.46280305958893+0.290969619592233i</v>
      </c>
      <c r="DD274" s="223" t="str">
        <f t="shared" ca="1" si="421"/>
        <v>0.362395478076541-1.44676384670687i</v>
      </c>
      <c r="DE274" s="223" t="str">
        <f t="shared" ca="1" si="422"/>
        <v>1.15291499461377+0.946172883707371i</v>
      </c>
      <c r="DF274" s="223" t="str">
        <f t="shared" ca="1" si="423"/>
        <v>-1.34826483455488+0.637681775316726i</v>
      </c>
      <c r="DG274" s="223" t="str">
        <f t="shared" ca="1" si="424"/>
        <v>6.35862648973452E-14-1.49146106575679i</v>
      </c>
      <c r="DH274" s="223" t="str">
        <f t="shared" ca="1" si="425"/>
        <v>1.34826483455486+0.637681775316763i</v>
      </c>
      <c r="DI274" s="223" t="str">
        <f t="shared" ca="1" si="426"/>
        <v>-1.1529149946138+0.946172883707338i</v>
      </c>
      <c r="DJ274" s="223" t="str">
        <f t="shared" ca="1" si="427"/>
        <v>-0.362395478076419-1.4467638467069i</v>
      </c>
      <c r="DK274" s="223" t="str">
        <f t="shared" ca="1" si="428"/>
        <v>1.46280305958892+0.290969619592275i</v>
      </c>
      <c r="DL274" s="223" t="str">
        <f t="shared" ca="1" si="429"/>
        <v>-0.888462319549052+1.19795276092587i</v>
      </c>
      <c r="DM274" s="223" t="str">
        <f t="shared" ca="1" si="430"/>
        <v>-0.703069879501049-1.31535122883843i</v>
      </c>
      <c r="DN274" s="223" t="str">
        <f t="shared" ca="1" si="431"/>
        <v>1.48966453558484-0.0731825258459886i</v>
      </c>
      <c r="DO274" s="223" t="str">
        <f t="shared" ca="1" si="432"/>
        <v>-0.570757439882748+1.37793035219015i</v>
      </c>
      <c r="DP274" s="223" t="str">
        <f t="shared" ca="1" si="433"/>
        <v>-1.00160403451502-1.10509975509527i</v>
      </c>
      <c r="DQ274" s="223" t="str">
        <f t="shared" ca="1" si="434"/>
        <v>1.42723925299694-0.43294829411042i</v>
      </c>
      <c r="DR274" s="223" t="str">
        <f t="shared" ca="1" si="435"/>
        <v>-0.218842789810057+1.47531825177368i</v>
      </c>
      <c r="DS274" s="223" t="str">
        <f t="shared" ca="1" si="436"/>
        <v>-1.24010455410872-0.828611371842798i</v>
      </c>
      <c r="DT274" s="223" t="str">
        <f t="shared" ca="1" si="437"/>
        <v>1.27926882680121-0.766764226762727i</v>
      </c>
      <c r="DU274" s="223" t="str">
        <f t="shared" ca="1" si="438"/>
        <v>0.146188748578683+1.48427927306737i</v>
      </c>
      <c r="DV274" s="223" t="str">
        <f t="shared" ca="1" si="439"/>
        <v>-1.40427631491466-0.502458099783551i</v>
      </c>
      <c r="DW274" s="223" t="str">
        <f t="shared" ca="1" si="440"/>
        <v>1.05462223347237-1.05462223347232i</v>
      </c>
      <c r="DX274" s="223" t="str">
        <f t="shared" ca="1" si="441"/>
        <v>0.50245809978349+1.40427631491468i</v>
      </c>
      <c r="DY274" s="223" t="str">
        <f t="shared" ca="1" si="442"/>
        <v>-1.48427927306736-0.146188748578746i</v>
      </c>
      <c r="DZ274" s="223" t="str">
        <f t="shared" ca="1" si="443"/>
        <v>0.766764226762782-1.27926882680118i</v>
      </c>
      <c r="EA274" s="223" t="str">
        <f t="shared" ca="1" si="444"/>
        <v>0.828611371842745+1.24010455410875i</v>
      </c>
      <c r="EB274" s="223" t="str">
        <f t="shared" ca="1" si="445"/>
        <v>-1.47531825177369+0.218842789809994i</v>
      </c>
      <c r="EC274" s="223" t="str">
        <f t="shared" ca="1" si="446"/>
        <v>0.432948294110481-1.42723925299692i</v>
      </c>
      <c r="ED274" s="223" t="str">
        <f t="shared" ca="1" si="447"/>
        <v>1.10509975509523+1.00160403451507i</v>
      </c>
      <c r="EE274" s="223" t="str">
        <f t="shared" ca="1" si="448"/>
        <v>-1.37793035219018+0.57075743988269i</v>
      </c>
      <c r="EF274" s="223" t="str">
        <f t="shared" ca="1" si="449"/>
        <v>0.0731825258461369-1.48966453558483i</v>
      </c>
      <c r="EG274" s="223" t="str">
        <f t="shared" ca="1" si="450"/>
        <v>1.31535122883836+0.70306987950118i</v>
      </c>
      <c r="EH274" s="223" t="str">
        <f t="shared" ca="1" si="451"/>
        <v>-1.1979527609259+0.888462319549001i</v>
      </c>
      <c r="EI274" s="223" t="str">
        <f t="shared" ca="1" si="452"/>
        <v>-0.290969619592296-1.46280305958892i</v>
      </c>
      <c r="EJ274" s="223" t="str">
        <f t="shared" ca="1" si="453"/>
        <v>1.44676384670687+0.362395478076562i</v>
      </c>
      <c r="EK274" s="223" t="str">
        <f t="shared" ca="1" si="454"/>
        <v>-0.946172883707387+1.15291499461376i</v>
      </c>
      <c r="EL274" s="223" t="str">
        <f t="shared" ca="1" si="455"/>
        <v>-0.637681775316783-1.34826483455485i</v>
      </c>
      <c r="EM274" s="223" t="str">
        <f t="shared" ca="1" si="456"/>
        <v>1.49146106575679+8.47816865297937E-14i</v>
      </c>
      <c r="EN274" s="223"/>
      <c r="EO274" s="223"/>
      <c r="EP274" s="223"/>
    </row>
    <row r="275" spans="1:146">
      <c r="A275" s="249">
        <f t="shared" si="323"/>
        <v>3.4179687500000026E-3</v>
      </c>
      <c r="B275" s="248">
        <v>175</v>
      </c>
      <c r="C275" s="247">
        <f t="shared" si="324"/>
        <v>35000</v>
      </c>
      <c r="N275" s="246">
        <f t="shared" ca="1" si="327"/>
        <v>8.4909810473329994</v>
      </c>
      <c r="O275" s="223">
        <f t="shared" ca="1" si="328"/>
        <v>1.4909810473329987</v>
      </c>
      <c r="P275" s="223" t="str">
        <f t="shared" ca="1" si="329"/>
        <v>-0.604207118777768+1.36306941904089i</v>
      </c>
      <c r="Q275" s="223" t="str">
        <f t="shared" ca="1" si="330"/>
        <v>-1.00128167384366-1.1047440849043i</v>
      </c>
      <c r="R275" s="223" t="str">
        <f t="shared" ca="1" si="331"/>
        <v>1.4157285211728-0.467693529829196i</v>
      </c>
      <c r="S275" s="223" t="str">
        <f t="shared" ca="1" si="332"/>
        <v>-0.146141698545125+1.48380156606352i</v>
      </c>
      <c r="T275" s="223" t="str">
        <f t="shared" ca="1" si="333"/>
        <v>-1.2972832132741-0.734901862879275i</v>
      </c>
      <c r="U275" s="223" t="str">
        <f t="shared" ca="1" si="334"/>
        <v>1.19756720651274-0.888176372907699i</v>
      </c>
      <c r="V275" s="223" t="str">
        <f t="shared" ca="1" si="335"/>
        <v>0.326675796521094+1.45475338372987i</v>
      </c>
      <c r="W275" s="223" t="str">
        <f t="shared" ca="1" si="336"/>
        <v>-1.46233226458441-0.290875972644083i</v>
      </c>
      <c r="X275" s="223" t="str">
        <f t="shared" ca="1" si="337"/>
        <v>0.858519100303048-1.21900346099634i</v>
      </c>
      <c r="Y275" s="223" t="str">
        <f t="shared" ca="1" si="338"/>
        <v>0.766517447974037+1.27885710126565i</v>
      </c>
      <c r="Z275" s="223" t="str">
        <f t="shared" ca="1" si="339"/>
        <v>-1.47976817595256+0.182511996713194i</v>
      </c>
      <c r="AA275" s="223" t="str">
        <f t="shared" ca="1" si="340"/>
        <v>0.432808952117645-1.42677990400518i</v>
      </c>
      <c r="AB275" s="223" t="str">
        <f t="shared" ca="1" si="341"/>
        <v>1.12898403901401+0.973868329476741i</v>
      </c>
      <c r="AC275" s="223" t="str">
        <f t="shared" ca="1" si="342"/>
        <v>-1.34783090303903+0.637476540995189i</v>
      </c>
      <c r="AD275" s="223" t="str">
        <f t="shared" ca="1" si="343"/>
        <v>-0.03659050660588-1.49053199171723i</v>
      </c>
      <c r="AE275" s="223" t="str">
        <f t="shared" ca="1" si="344"/>
        <v>1.37748687299319+0.57057374478472i</v>
      </c>
      <c r="AF275" s="223" t="str">
        <f t="shared" ca="1" si="345"/>
        <v>-1.07983867426687+1.02809188357061i</v>
      </c>
      <c r="AG275" s="223" t="str">
        <f t="shared" ca="1" si="346"/>
        <v>-0.502296386446572-1.40382435641676i</v>
      </c>
      <c r="AH275" s="223" t="str">
        <f t="shared" ca="1" si="347"/>
        <v>1.486941169594+0.109683370082454i</v>
      </c>
      <c r="AI275" s="223" t="str">
        <f t="shared" ca="1" si="348"/>
        <v>-0.702843600382194+1.31492789038335i</v>
      </c>
      <c r="AJ275" s="223" t="str">
        <f t="shared" ca="1" si="349"/>
        <v>-0.917298641276238-1.17540958232396i</v>
      </c>
      <c r="AK275" s="223" t="str">
        <f t="shared" ca="1" si="350"/>
        <v>1.44629821383374-0.362278843113331i</v>
      </c>
      <c r="AL275" s="223" t="str">
        <f t="shared" ca="1" si="351"/>
        <v>-0.254900935957845+1.46903029116285i</v>
      </c>
      <c r="AM275" s="223" t="str">
        <f t="shared" ca="1" si="352"/>
        <v>-1.23970543337634-0.828344687894718i</v>
      </c>
      <c r="AN275" s="223" t="str">
        <f t="shared" ca="1" si="353"/>
        <v>1.25966065355893-0.797671311620076i</v>
      </c>
      <c r="AO275" s="223" t="str">
        <f t="shared" ca="1" si="354"/>
        <v>0.218772356479587+1.47484342882442i</v>
      </c>
      <c r="AP275" s="223" t="str">
        <f t="shared" ca="1" si="355"/>
        <v>-1.43697184797397-0.397663666477671i</v>
      </c>
      <c r="AQ275" s="223" t="str">
        <f t="shared" ca="1" si="356"/>
        <v>0.945868363243648-1.15254393535387i</v>
      </c>
      <c r="AR275" s="223" t="str">
        <f t="shared" ca="1" si="357"/>
        <v>0.945868363243648-1.15254393535387i</v>
      </c>
      <c r="AS275" s="223" t="str">
        <f t="shared" ca="1" si="358"/>
        <v>-1.48918509536422+0.0731589724590841i</v>
      </c>
      <c r="AT275" s="223" t="str">
        <f t="shared" ca="1" si="359"/>
        <v>0.536596678502409-1.39107458036095i</v>
      </c>
      <c r="AU275" s="223" t="str">
        <f t="shared" ca="1" si="360"/>
        <v>1.05428280918932+1.05428280919025i</v>
      </c>
      <c r="AV275" s="223" t="str">
        <f t="shared" ca="1" si="361"/>
        <v>-1.39107458036091+0.53659667850252i</v>
      </c>
      <c r="AW275" s="223" t="str">
        <f t="shared" ca="1" si="362"/>
        <v>0.0731589724589653-1.48918509536422i</v>
      </c>
      <c r="AX275" s="223" t="str">
        <f t="shared" ca="1" si="363"/>
        <v>1.33178050409988+0.670361971180996i</v>
      </c>
      <c r="AY275" s="223" t="str">
        <f t="shared" ca="1" si="364"/>
        <v>-1.15254393535378+0.945868363243757i</v>
      </c>
      <c r="AZ275" s="223" t="str">
        <f t="shared" ca="1" si="365"/>
        <v>-0.397663666476357-1.43697184797434i</v>
      </c>
      <c r="BA275" s="223" t="str">
        <f t="shared" ca="1" si="366"/>
        <v>1.47484342882444+0.218772356479469i</v>
      </c>
      <c r="BB275" s="223" t="str">
        <f t="shared" ca="1" si="367"/>
        <v>-0.797671311619957+1.25966065355901i</v>
      </c>
      <c r="BC275" s="223" t="str">
        <f t="shared" ca="1" si="368"/>
        <v>-0.828344687894834-1.23970543337626i</v>
      </c>
      <c r="BD275" s="223" t="str">
        <f t="shared" ca="1" si="369"/>
        <v>1.46903029116275-0.254900935958441i</v>
      </c>
      <c r="BE275" s="223" t="str">
        <f t="shared" ca="1" si="370"/>
        <v>-0.362278843113934+1.44629821383359i</v>
      </c>
      <c r="BF275" s="223" t="str">
        <f t="shared" ca="1" si="371"/>
        <v>-1.17540958232375-0.917298641276495i</v>
      </c>
      <c r="BG275" s="223" t="str">
        <f t="shared" ca="1" si="372"/>
        <v>1.31492789038335-0.702843600382186i</v>
      </c>
      <c r="BH275" s="223" t="str">
        <f t="shared" ca="1" si="373"/>
        <v>0.109683370082742+1.48694116959398i</v>
      </c>
      <c r="BI275" s="223" t="str">
        <f t="shared" ca="1" si="374"/>
        <v>-1.40382435641696-0.502296386446001i</v>
      </c>
      <c r="BJ275" s="223" t="str">
        <f t="shared" ca="1" si="375"/>
        <v>1.02809188357106-1.07983867426644i</v>
      </c>
      <c r="BK275" s="223" t="str">
        <f t="shared" ca="1" si="376"/>
        <v>0.570573744784438+1.3774868729933i</v>
      </c>
      <c r="BL275" s="223" t="str">
        <f t="shared" ca="1" si="377"/>
        <v>-1.49053199171723-0.036590506605888i</v>
      </c>
      <c r="BM275" s="223" t="str">
        <f t="shared" ca="1" si="378"/>
        <v>0.637476540994919-1.34783090303916i</v>
      </c>
      <c r="BN275" s="223" t="str">
        <f t="shared" ca="1" si="379"/>
        <v>0.973868329477169+1.12898403901364i</v>
      </c>
      <c r="BO275" s="223" t="str">
        <f t="shared" ca="1" si="380"/>
        <v>-1.42677990400536+0.432808952117059i</v>
      </c>
      <c r="BP275" s="223" t="str">
        <f t="shared" ca="1" si="381"/>
        <v>0.182511996713496-1.47976817595252i</v>
      </c>
      <c r="BQ275" s="223" t="str">
        <f t="shared" ca="1" si="382"/>
        <v>1.27885710126572+0.766517447973909i</v>
      </c>
      <c r="BR275" s="223" t="str">
        <f t="shared" ca="1" si="383"/>
        <v>-1.2190034609961+0.858519100303388i</v>
      </c>
      <c r="BS275" s="223" t="str">
        <f t="shared" ca="1" si="384"/>
        <v>-0.290875972644792-1.46233226458427i</v>
      </c>
      <c r="BT275" s="223" t="str">
        <f t="shared" ca="1" si="385"/>
        <v>1.45475338372977+0.326675796521541i</v>
      </c>
      <c r="BU275" s="223" t="str">
        <f t="shared" ca="1" si="386"/>
        <v>-0.88817637290782+1.19756720651265i</v>
      </c>
      <c r="BV275" s="223" t="str">
        <f t="shared" ca="1" si="387"/>
        <v>-0.734901862879411-1.29728321327402i</v>
      </c>
      <c r="BW275" s="223" t="str">
        <f t="shared" ca="1" si="388"/>
        <v>1.48380156606348-0.146141698545544i</v>
      </c>
      <c r="BX275" s="223" t="str">
        <f t="shared" ca="1" si="389"/>
        <v>-0.467693529828507+1.41572852117302i</v>
      </c>
      <c r="BY275" s="223" t="str">
        <f t="shared" ca="1" si="390"/>
        <v>-1.10474408490396-1.00128167384404i</v>
      </c>
      <c r="BZ275" s="223" t="str">
        <f t="shared" ca="1" si="391"/>
        <v>1.36306941904097-0.604207118777583i</v>
      </c>
      <c r="CA275" s="223" t="str">
        <f t="shared" ca="1" si="392"/>
        <v>1.19090843566819E-13+1.490981047333i</v>
      </c>
      <c r="CB275" s="223" t="str">
        <f t="shared" ca="1" si="393"/>
        <v>-1.36306941904107-0.604207118777366i</v>
      </c>
      <c r="CC275" s="223" t="str">
        <f t="shared" ca="1" si="394"/>
        <v>1.10474408490483-1.00128167384308i</v>
      </c>
      <c r="CD275" s="223" t="str">
        <f t="shared" ca="1" si="395"/>
        <v>0.467693529828733+1.41572852117295i</v>
      </c>
      <c r="CE275" s="223" t="str">
        <f t="shared" ca="1" si="396"/>
        <v>-1.4838015660635-0.146141698545307i</v>
      </c>
      <c r="CF275" s="223" t="str">
        <f t="shared" ca="1" si="397"/>
        <v>0.734901862879166-1.29728321327416i</v>
      </c>
      <c r="CG275" s="223" t="str">
        <f t="shared" ca="1" si="398"/>
        <v>0.888176372908047+1.19756720651248i</v>
      </c>
      <c r="CH275" s="223" t="str">
        <f t="shared" ca="1" si="399"/>
        <v>-1.45475338373004+0.326675796520326i</v>
      </c>
      <c r="CI275" s="223" t="str">
        <f t="shared" ca="1" si="400"/>
        <v>0.290875972644557-1.46233226458431i</v>
      </c>
      <c r="CJ275" s="223" t="str">
        <f t="shared" ca="1" si="401"/>
        <v>1.21900346099624+0.858519100303192i</v>
      </c>
      <c r="CK275" s="223" t="str">
        <f t="shared" ca="1" si="402"/>
        <v>-1.27885710126558+0.766517447974149i</v>
      </c>
      <c r="CL275" s="223" t="str">
        <f t="shared" ca="1" si="403"/>
        <v>-0.182511996713775-1.47976817595249i</v>
      </c>
      <c r="CM275" s="223" t="str">
        <f t="shared" ca="1" si="404"/>
        <v>1.426779904005+0.43280895211825i</v>
      </c>
      <c r="CN275" s="223" t="str">
        <f t="shared" ca="1" si="405"/>
        <v>-0.973868329476989+1.1289840390138i</v>
      </c>
      <c r="CO275" s="223" t="str">
        <f t="shared" ca="1" si="406"/>
        <v>-0.637476540995173-1.34783090303904i</v>
      </c>
      <c r="CP275" s="223" t="str">
        <f t="shared" ca="1" si="407"/>
        <v>1.49053199171722-0.0365905066061685i</v>
      </c>
      <c r="CQ275" s="223" t="str">
        <f t="shared" ca="1" si="408"/>
        <v>-0.570573744784179+1.37748687299341i</v>
      </c>
      <c r="CR275" s="223" t="str">
        <f t="shared" ca="1" si="409"/>
        <v>-1.02809188357016-1.0798386742673i</v>
      </c>
      <c r="CS275" s="223" t="str">
        <f t="shared" ca="1" si="410"/>
        <v>1.40382435641687-0.502296386446265i</v>
      </c>
      <c r="CT275" s="223" t="str">
        <f t="shared" ca="1" si="411"/>
        <v>-0.109683370082462+1.486941169594i</v>
      </c>
      <c r="CU275" s="223" t="str">
        <f t="shared" ca="1" si="412"/>
        <v>-1.31492789038348-0.702843600381938i</v>
      </c>
      <c r="CV275" s="223" t="str">
        <f t="shared" ca="1" si="413"/>
        <v>1.17540958232358-0.917298641276715i</v>
      </c>
      <c r="CW275" s="223" t="str">
        <f t="shared" ca="1" si="414"/>
        <v>0.362278843112727+1.44629821383389i</v>
      </c>
      <c r="CX275" s="223" t="str">
        <f t="shared" ca="1" si="415"/>
        <v>-1.4690302911628-0.254900935958165i</v>
      </c>
      <c r="CY275" s="223" t="str">
        <f t="shared" ca="1" si="416"/>
        <v>0.828344687894601-1.23970543337641i</v>
      </c>
      <c r="CZ275" s="223" t="str">
        <f t="shared" ca="1" si="417"/>
        <v>0.797671311620194+1.25966065355886i</v>
      </c>
      <c r="DA275" s="223" t="str">
        <f t="shared" ca="1" si="418"/>
        <v>-1.4748434288244+0.218772356479747i</v>
      </c>
      <c r="DB275" s="223" t="str">
        <f t="shared" ca="1" si="419"/>
        <v>0.397663666477556-1.43697184797401i</v>
      </c>
      <c r="DC275" s="223" t="str">
        <f t="shared" ca="1" si="420"/>
        <v>1.15254393535396+0.945868363243541i</v>
      </c>
      <c r="DD275" s="223" t="str">
        <f t="shared" ca="1" si="421"/>
        <v>-1.33178050409976+0.670361971181247i</v>
      </c>
      <c r="DE275" s="223" t="str">
        <f t="shared" ca="1" si="422"/>
        <v>-0.0731589724592454-1.48918509536421i</v>
      </c>
      <c r="DF275" s="223" t="str">
        <f t="shared" ca="1" si="423"/>
        <v>1.39107458036101+0.536596678502258i</v>
      </c>
      <c r="DG275" s="223" t="str">
        <f t="shared" ca="1" si="424"/>
        <v>-1.05428280919017+1.0542828091894i</v>
      </c>
      <c r="DH275" s="223" t="str">
        <f t="shared" ca="1" si="425"/>
        <v>-0.536596678502671-1.39107458036085i</v>
      </c>
      <c r="DI275" s="223" t="str">
        <f t="shared" ca="1" si="426"/>
        <v>1.48918509536423+0.0731589724588039i</v>
      </c>
      <c r="DJ275" s="223" t="str">
        <f t="shared" ca="1" si="427"/>
        <v>-0.670361971180853+1.33178050409995i</v>
      </c>
      <c r="DK275" s="223" t="str">
        <f t="shared" ca="1" si="428"/>
        <v>-0.945868363243882-1.15254393535368i</v>
      </c>
      <c r="DL275" s="223" t="str">
        <f t="shared" ca="1" si="429"/>
        <v>1.4369718479743-0.397663666476512i</v>
      </c>
      <c r="DM275" s="223" t="str">
        <f t="shared" ca="1" si="430"/>
        <v>-0.21877235647931+1.47484342882446i</v>
      </c>
      <c r="DN275" s="223" t="str">
        <f t="shared" ca="1" si="431"/>
        <v>-1.25966065355909-0.797671311619821i</v>
      </c>
      <c r="DO275" s="223" t="str">
        <f t="shared" ca="1" si="432"/>
        <v>1.23970543337617-0.828344687894968i</v>
      </c>
      <c r="DP275" s="223" t="str">
        <f t="shared" ca="1" si="433"/>
        <v>0.254900935958601+1.46903029116272i</v>
      </c>
      <c r="DQ275" s="223" t="str">
        <f t="shared" ca="1" si="434"/>
        <v>-1.44629821383363-0.362278843113778i</v>
      </c>
      <c r="DR275" s="223" t="str">
        <f t="shared" ca="1" si="435"/>
        <v>0.917298641276368-1.17540958232385i</v>
      </c>
      <c r="DS275" s="223" t="str">
        <f t="shared" ca="1" si="436"/>
        <v>0.702843600382329+1.31492789038328i</v>
      </c>
      <c r="DT275" s="223" t="str">
        <f t="shared" ca="1" si="437"/>
        <v>-1.48694116959396+0.109683370082903i</v>
      </c>
      <c r="DU275" s="223" t="str">
        <f t="shared" ca="1" si="438"/>
        <v>0.502296386445929-1.40382435641699i</v>
      </c>
      <c r="DV275" s="223" t="str">
        <f t="shared" ca="1" si="439"/>
        <v>1.07983867426656+1.02809188357094i</v>
      </c>
      <c r="DW275" s="223" t="str">
        <f t="shared" ca="1" si="440"/>
        <v>-1.37748687299324+0.570573744784587i</v>
      </c>
      <c r="DX275" s="223" t="str">
        <f t="shared" ca="1" si="441"/>
        <v>0.0365905066057266-1.49053199171723i</v>
      </c>
      <c r="DY275" s="223" t="str">
        <f t="shared" ca="1" si="442"/>
        <v>1.34783090303923+0.637476540994773i</v>
      </c>
      <c r="DZ275" s="223" t="str">
        <f t="shared" ca="1" si="443"/>
        <v>-1.1289840390145+0.973868329476167i</v>
      </c>
      <c r="EA275" s="223" t="str">
        <f t="shared" ca="1" si="444"/>
        <v>-0.432808952117214-1.42677990400531i</v>
      </c>
      <c r="EB275" s="223" t="str">
        <f t="shared" ca="1" si="445"/>
        <v>1.47976817595254+0.182511996713337i</v>
      </c>
      <c r="EC275" s="223" t="str">
        <f t="shared" ca="1" si="446"/>
        <v>-0.76651744797377+1.27885710126581i</v>
      </c>
      <c r="ED275" s="223" t="str">
        <f t="shared" ca="1" si="447"/>
        <v>-0.858519100303485-1.21900346099603i</v>
      </c>
      <c r="EE275" s="223" t="str">
        <f t="shared" ca="1" si="448"/>
        <v>1.46233226458454-0.290875972643412i</v>
      </c>
      <c r="EF275" s="223" t="str">
        <f t="shared" ca="1" si="449"/>
        <v>-0.326675796521383+1.45475338372981i</v>
      </c>
      <c r="EG275" s="223" t="str">
        <f t="shared" ca="1" si="450"/>
        <v>-1.1975672065127-0.888176372907759i</v>
      </c>
      <c r="EH275" s="223" t="str">
        <f t="shared" ca="1" si="451"/>
        <v>1.29728321327394-0.734901862879551i</v>
      </c>
      <c r="EI275" s="223" t="str">
        <f t="shared" ca="1" si="452"/>
        <v>0.146141698545663+1.48380156606347i</v>
      </c>
      <c r="EJ275" s="223" t="str">
        <f t="shared" ca="1" si="453"/>
        <v>-1.41572852117261-0.467693529829762i</v>
      </c>
      <c r="EK275" s="223" t="str">
        <f t="shared" ca="1" si="454"/>
        <v>1.00128167384395-1.10474408490404i</v>
      </c>
      <c r="EL275" s="223" t="str">
        <f t="shared" ca="1" si="455"/>
        <v>0.60420711877777+1.36306941904089i</v>
      </c>
      <c r="EM275" s="223" t="str">
        <f t="shared" ca="1" si="456"/>
        <v>-1.490981047333+2.38181687133639E-13i</v>
      </c>
      <c r="EN275" s="223"/>
      <c r="EO275" s="223"/>
      <c r="EP275" s="223"/>
    </row>
    <row r="276" spans="1:146">
      <c r="A276" s="249">
        <f t="shared" si="323"/>
        <v>3.4375000000000026E-3</v>
      </c>
      <c r="B276" s="248">
        <v>176</v>
      </c>
      <c r="C276" s="247">
        <f t="shared" si="324"/>
        <v>35200</v>
      </c>
      <c r="N276" s="246">
        <f t="shared" ca="1" si="327"/>
        <v>8.4904389183831199</v>
      </c>
      <c r="O276" s="223">
        <f t="shared" ca="1" si="328"/>
        <v>1.4904389183831197</v>
      </c>
      <c r="P276" s="223" t="str">
        <f t="shared" ca="1" si="329"/>
        <v>-0.570366281017357+1.37698601115243i</v>
      </c>
      <c r="Q276" s="223" t="str">
        <f t="shared" ca="1" si="330"/>
        <v>-1.05389946613305-1.05389946613305i</v>
      </c>
      <c r="R276" s="223" t="str">
        <f t="shared" ca="1" si="331"/>
        <v>1.37698601115242-0.570366281017369i</v>
      </c>
      <c r="S276" s="223" t="str">
        <f t="shared" ca="1" si="332"/>
        <v>5.45942737780455E-14+1.49043891838312i</v>
      </c>
      <c r="T276" s="223" t="str">
        <f t="shared" ca="1" si="333"/>
        <v>-1.37698601115241-0.570366281017403i</v>
      </c>
      <c r="U276" s="223" t="str">
        <f t="shared" ca="1" si="334"/>
        <v>1.05389946613304-1.05389946613305i</v>
      </c>
      <c r="V276" s="223" t="str">
        <f t="shared" ca="1" si="335"/>
        <v>0.570366281017417+1.3769860111524i</v>
      </c>
      <c r="W276" s="223" t="str">
        <f t="shared" ca="1" si="336"/>
        <v>-1.49043891838312-3.90743289610864E-14i</v>
      </c>
      <c r="X276" s="223" t="str">
        <f t="shared" ca="1" si="337"/>
        <v>0.570366281017353-1.37698601115243i</v>
      </c>
      <c r="Y276" s="223" t="str">
        <f t="shared" ca="1" si="338"/>
        <v>1.05389946613309+1.053899466133i</v>
      </c>
      <c r="Z276" s="223" t="str">
        <f t="shared" ca="1" si="339"/>
        <v>-1.37698601115244+0.570366281017335i</v>
      </c>
      <c r="AA276" s="223" t="str">
        <f t="shared" ca="1" si="340"/>
        <v>-2.08150475497154E-14-1.49043891838312i</v>
      </c>
      <c r="AB276" s="223" t="str">
        <f t="shared" ca="1" si="341"/>
        <v>1.37698601115245+0.570366281017297i</v>
      </c>
      <c r="AC276" s="223" t="str">
        <f t="shared" ca="1" si="342"/>
        <v>-1.05389946613307+1.05389946613302i</v>
      </c>
      <c r="AD276" s="223" t="str">
        <f t="shared" ca="1" si="343"/>
        <v>-0.570366281017391-1.37698601115241i</v>
      </c>
      <c r="AE276" s="223" t="str">
        <f t="shared" ca="1" si="344"/>
        <v>1.49043891838312+7.81486579221728E-14i</v>
      </c>
      <c r="AF276" s="223" t="str">
        <f t="shared" ca="1" si="345"/>
        <v>-0.570366281017378+1.37698601115242i</v>
      </c>
      <c r="AG276" s="223" t="str">
        <f t="shared" ca="1" si="346"/>
        <v>-1.05389946613307-1.05389946613303i</v>
      </c>
      <c r="AH276" s="223" t="str">
        <f t="shared" ca="1" si="347"/>
        <v>1.37698601115245-0.57036628101729i</v>
      </c>
      <c r="AI276" s="223" t="str">
        <f t="shared" ca="1" si="348"/>
        <v>-1.8259281411371E-14+1.49043891838312i</v>
      </c>
      <c r="AJ276" s="223" t="str">
        <f t="shared" ca="1" si="349"/>
        <v>-1.37698601115243-0.570366281017342i</v>
      </c>
      <c r="AK276" s="223" t="str">
        <f t="shared" ca="1" si="350"/>
        <v>1.05389946613309-1.053899466133i</v>
      </c>
      <c r="AL276" s="223" t="str">
        <f t="shared" ca="1" si="351"/>
        <v>0.570366281017345+1.37698601115243i</v>
      </c>
      <c r="AM276" s="223" t="str">
        <f t="shared" ca="1" si="352"/>
        <v>-1.49043891838312-2.54895657934924E-13i</v>
      </c>
      <c r="AN276" s="223" t="str">
        <f t="shared" ca="1" si="353"/>
        <v>0.570366281017561-1.37698601115234i</v>
      </c>
      <c r="AO276" s="223" t="str">
        <f t="shared" ca="1" si="354"/>
        <v>1.05389946613294+1.05389946613315i</v>
      </c>
      <c r="AP276" s="223" t="str">
        <f t="shared" ca="1" si="355"/>
        <v>-1.37698601115247+0.570366281017263i</v>
      </c>
      <c r="AQ276" s="223" t="str">
        <f t="shared" ca="1" si="356"/>
        <v>6.79238158379699E-14-1.49043891838312i</v>
      </c>
      <c r="AR276" s="223" t="str">
        <f t="shared" ca="1" si="357"/>
        <v>6.79238158379699E-14-1.49043891838312i</v>
      </c>
      <c r="AS276" s="223" t="str">
        <f t="shared" ca="1" si="358"/>
        <v>-1.05389946613301+1.05389946613309i</v>
      </c>
      <c r="AT276" s="223" t="str">
        <f t="shared" ca="1" si="359"/>
        <v>-0.570366281017455-1.37698601115239i</v>
      </c>
      <c r="AU276" s="223" t="str">
        <f t="shared" ca="1" si="360"/>
        <v>1.49043891838312-1.40228437190009E-13i</v>
      </c>
      <c r="AV276" s="223" t="str">
        <f t="shared" ca="1" si="361"/>
        <v>-0.570366281017196+1.37698601115249i</v>
      </c>
      <c r="AW276" s="223" t="str">
        <f t="shared" ca="1" si="362"/>
        <v>-1.05389946613323-1.05389946613286i</v>
      </c>
      <c r="AX276" s="223" t="str">
        <f t="shared" ca="1" si="363"/>
        <v>1.37698601115231-0.570366281017648i</v>
      </c>
      <c r="AY276" s="223" t="str">
        <f t="shared" ca="1" si="364"/>
        <v>3.48380690217988E-13+1.49043891838312i</v>
      </c>
      <c r="AZ276" s="223" t="str">
        <f t="shared" ca="1" si="365"/>
        <v>-1.37698601115257-0.570366281017004i</v>
      </c>
      <c r="BA276" s="223" t="str">
        <f t="shared" ca="1" si="366"/>
        <v>1.05389946613274-1.05389946613335i</v>
      </c>
      <c r="BB276" s="223" t="str">
        <f t="shared" ca="1" si="367"/>
        <v>0.57036628101784+1.37698601115223i</v>
      </c>
      <c r="BC276" s="223" t="str">
        <f t="shared" ca="1" si="368"/>
        <v>-1.49043891838312+5.56532943245967E-13i</v>
      </c>
      <c r="BD276" s="223" t="str">
        <f t="shared" ca="1" si="369"/>
        <v>0.570366281016812-1.37698601115265i</v>
      </c>
      <c r="BE276" s="223" t="str">
        <f t="shared" ca="1" si="370"/>
        <v>1.0538994661335+1.05389946613259i</v>
      </c>
      <c r="BF276" s="223" t="str">
        <f t="shared" ca="1" si="371"/>
        <v>-1.37698601115273+0.570366281016624i</v>
      </c>
      <c r="BG276" s="223" t="str">
        <f t="shared" ca="1" si="372"/>
        <v>7.17943568897827E-13-1.49043891838312i</v>
      </c>
      <c r="BH276" s="223" t="str">
        <f t="shared" ca="1" si="373"/>
        <v>1.37698601115217+0.570366281017989i</v>
      </c>
      <c r="BI276" s="223" t="str">
        <f t="shared" ca="1" si="374"/>
        <v>-1.0538994661335+1.0538994661326i</v>
      </c>
      <c r="BJ276" s="223" t="str">
        <f t="shared" ca="1" si="375"/>
        <v>-0.570366281016816-1.37698601115265i</v>
      </c>
      <c r="BK276" s="223" t="str">
        <f t="shared" ca="1" si="376"/>
        <v>1.49043891838312+5.09791315869847E-13i</v>
      </c>
      <c r="BL276" s="223" t="str">
        <f t="shared" ca="1" si="377"/>
        <v>-0.570366281017797+1.37698601115225i</v>
      </c>
      <c r="BM276" s="223" t="str">
        <f t="shared" ca="1" si="378"/>
        <v>-1.05389946613275-1.05389946613335i</v>
      </c>
      <c r="BN276" s="223" t="str">
        <f t="shared" ca="1" si="379"/>
        <v>1.37698601115257-0.570366281017008i</v>
      </c>
      <c r="BO276" s="223" t="str">
        <f t="shared" ca="1" si="380"/>
        <v>-3.01639062841868E-13+1.49043891838312i</v>
      </c>
      <c r="BP276" s="223" t="str">
        <f t="shared" ca="1" si="381"/>
        <v>-1.37698601115233-0.570366281017604i</v>
      </c>
      <c r="BQ276" s="223" t="str">
        <f t="shared" ca="1" si="382"/>
        <v>1.0538994661332-1.05389946613289i</v>
      </c>
      <c r="BR276" s="223" t="str">
        <f t="shared" ca="1" si="383"/>
        <v>0.570366281017201+1.37698601115249i</v>
      </c>
      <c r="BS276" s="223" t="str">
        <f t="shared" ca="1" si="384"/>
        <v>-1.49043891838312-1.3584763167594E-13i</v>
      </c>
      <c r="BT276" s="223" t="str">
        <f t="shared" ca="1" si="385"/>
        <v>0.570366281017412-1.3769860111524i</v>
      </c>
      <c r="BU276" s="223" t="str">
        <f t="shared" ca="1" si="386"/>
        <v>1.05389946613304+1.05389946613306i</v>
      </c>
      <c r="BV276" s="223" t="str">
        <f t="shared" ca="1" si="387"/>
        <v>-1.37698601115241+0.570366281017393i</v>
      </c>
      <c r="BW276" s="223" t="str">
        <f t="shared" ca="1" si="388"/>
        <v>-1.1466544321409E-13-1.49043891838312i</v>
      </c>
      <c r="BX276" s="223" t="str">
        <f t="shared" ca="1" si="389"/>
        <v>1.37698601115247+0.570366281017259i</v>
      </c>
      <c r="BY276" s="223" t="str">
        <f t="shared" ca="1" si="390"/>
        <v>-1.05389946613291+1.05389946613319i</v>
      </c>
      <c r="BZ276" s="223" t="str">
        <f t="shared" ca="1" si="391"/>
        <v>-0.570366281017624-1.37698601115232i</v>
      </c>
      <c r="CA276" s="223" t="str">
        <f t="shared" ca="1" si="392"/>
        <v>1.49043891838312-2.80456874380018E-13i</v>
      </c>
      <c r="CB276" s="223" t="str">
        <f t="shared" ca="1" si="393"/>
        <v>-0.570366281017028+1.37698601115256i</v>
      </c>
      <c r="CC276" s="223" t="str">
        <f t="shared" ca="1" si="394"/>
        <v>-1.0538994661333-1.05389946613279i</v>
      </c>
      <c r="CD276" s="223" t="str">
        <f t="shared" ca="1" si="395"/>
        <v>1.37698601115225-0.570366281017777i</v>
      </c>
      <c r="CE276" s="223" t="str">
        <f t="shared" ca="1" si="396"/>
        <v>5.30969949270048E-13+1.49043891838312i</v>
      </c>
      <c r="CF276" s="223" t="str">
        <f t="shared" ca="1" si="397"/>
        <v>-1.37698601115263-0.570366281016874i</v>
      </c>
      <c r="CG276" s="223" t="str">
        <f t="shared" ca="1" si="398"/>
        <v>1.05389946613261-1.05389946613348i</v>
      </c>
      <c r="CH276" s="223" t="str">
        <f t="shared" ca="1" si="399"/>
        <v>0.570366281017931+1.37698601115219i</v>
      </c>
      <c r="CI276" s="223" t="str">
        <f t="shared" ca="1" si="400"/>
        <v>-1.49043891838312+6.96761380435976E-13i</v>
      </c>
      <c r="CJ276" s="223" t="str">
        <f t="shared" ca="1" si="401"/>
        <v>0.570366281018052-1.37698601115214i</v>
      </c>
      <c r="CK276" s="223" t="str">
        <f t="shared" ca="1" si="402"/>
        <v>1.05389946613258+1.05389946613351i</v>
      </c>
      <c r="CL276" s="223" t="str">
        <f t="shared" ca="1" si="403"/>
        <v>-1.37698601115268+0.570366281016753i</v>
      </c>
      <c r="CM276" s="223" t="str">
        <f t="shared" ca="1" si="404"/>
        <v>5.77715131707817E-13-1.49043891838312i</v>
      </c>
      <c r="CN276" s="223" t="str">
        <f t="shared" ca="1" si="405"/>
        <v>1.37698601115224+0.57036628101782i</v>
      </c>
      <c r="CO276" s="223" t="str">
        <f t="shared" ca="1" si="406"/>
        <v>-1.0538994661334+1.0538994661327i</v>
      </c>
      <c r="CP276" s="223" t="str">
        <f t="shared" ca="1" si="407"/>
        <v>-0.570366281016984-1.37698601115258i</v>
      </c>
      <c r="CQ276" s="223" t="str">
        <f t="shared" ca="1" si="408"/>
        <v>1.49043891838312+4.11923700541889E-13i</v>
      </c>
      <c r="CR276" s="223" t="str">
        <f t="shared" ca="1" si="409"/>
        <v>-0.570366281017667+1.3769860111523i</v>
      </c>
      <c r="CS276" s="223" t="str">
        <f t="shared" ca="1" si="410"/>
        <v>-1.05389946613288-1.05389946613322i</v>
      </c>
      <c r="CT276" s="223" t="str">
        <f t="shared" ca="1" si="411"/>
        <v>1.37698601115252-0.570366281017138i</v>
      </c>
      <c r="CU276" s="223" t="str">
        <f t="shared" ca="1" si="412"/>
        <v>-1.61410625651859E-13+1.49043891838312i</v>
      </c>
      <c r="CV276" s="223" t="str">
        <f t="shared" ca="1" si="413"/>
        <v>-1.37698601115236-0.570366281017514i</v>
      </c>
      <c r="CW276" s="223" t="str">
        <f t="shared" ca="1" si="414"/>
        <v>1.0538994661331-1.05389946613299i</v>
      </c>
      <c r="CX276" s="223" t="str">
        <f t="shared" ca="1" si="415"/>
        <v>0.570366281017369+1.37698601115242i</v>
      </c>
      <c r="CY276" s="223" t="str">
        <f t="shared" ca="1" si="416"/>
        <v>-1.49043891838312+4.38080551406934E-15i</v>
      </c>
      <c r="CZ276" s="223" t="str">
        <f t="shared" ca="1" si="417"/>
        <v>0.570366281017282-1.37698601115246i</v>
      </c>
      <c r="DA276" s="223" t="str">
        <f t="shared" ca="1" si="418"/>
        <v>1.05389946613311+1.05389946613299i</v>
      </c>
      <c r="DB276" s="223" t="str">
        <f t="shared" ca="1" si="419"/>
        <v>-1.37698601115236+0.570366281017522i</v>
      </c>
      <c r="DC276" s="223" t="str">
        <f t="shared" ca="1" si="420"/>
        <v>-2.54893880404099E-13-1.49043891838312i</v>
      </c>
      <c r="DD276" s="223" t="str">
        <f t="shared" ca="1" si="421"/>
        <v>1.37698601115252+0.570366281017129i</v>
      </c>
      <c r="DE276" s="223" t="str">
        <f t="shared" ca="1" si="422"/>
        <v>-1.05389946613281+1.05389946613329i</v>
      </c>
      <c r="DF276" s="223" t="str">
        <f t="shared" ca="1" si="423"/>
        <v>-0.570366281017754-1.37698601115226i</v>
      </c>
      <c r="DG276" s="223" t="str">
        <f t="shared" ca="1" si="424"/>
        <v>1.49043891838312-4.20685311570027E-13i</v>
      </c>
      <c r="DH276" s="223" t="str">
        <f t="shared" ca="1" si="425"/>
        <v>-0.570366281016898+1.37698601115262i</v>
      </c>
      <c r="DI276" s="223" t="str">
        <f t="shared" ca="1" si="426"/>
        <v>-1.0538994661334-1.05389946613269i</v>
      </c>
      <c r="DJ276" s="223" t="str">
        <f t="shared" ca="1" si="427"/>
        <v>1.3769860111522-0.570366281017907i</v>
      </c>
      <c r="DK276" s="223" t="str">
        <f t="shared" ca="1" si="428"/>
        <v>6.71198386460057E-13+1.49043891838312i</v>
      </c>
      <c r="DL276" s="223" t="str">
        <f t="shared" ca="1" si="429"/>
        <v>-1.37698601115268-0.570366281016744i</v>
      </c>
      <c r="DM276" s="223" t="str">
        <f t="shared" ca="1" si="430"/>
        <v>1.05389946613359-1.0538994661325i</v>
      </c>
      <c r="DN276" s="223" t="str">
        <f t="shared" ca="1" si="431"/>
        <v>0.57036628101673+1.37698601115269i</v>
      </c>
      <c r="DO276" s="223" t="str">
        <f t="shared" ca="1" si="432"/>
        <v>-1.49043891838312-6.03278125683737E-13i</v>
      </c>
      <c r="DP276" s="223" t="str">
        <f t="shared" ca="1" si="433"/>
        <v>0.570366281017922-1.37698601115219i</v>
      </c>
      <c r="DQ276" s="223" t="str">
        <f t="shared" ca="1" si="434"/>
        <v>1.05389946613268+1.05389946613341i</v>
      </c>
      <c r="DR276" s="223" t="str">
        <f t="shared" ca="1" si="435"/>
        <v>-1.37698601115262+0.570366281016883i</v>
      </c>
      <c r="DS276" s="223" t="str">
        <f t="shared" ca="1" si="436"/>
        <v>4.37486694517808E-13-1.49043891838312i</v>
      </c>
      <c r="DT276" s="223" t="str">
        <f t="shared" ca="1" si="437"/>
        <v>1.37698601115229+0.570366281017691i</v>
      </c>
      <c r="DU276" s="223" t="str">
        <f t="shared" ca="1" si="438"/>
        <v>-1.0538994661333+1.0538994661328i</v>
      </c>
      <c r="DV276" s="223" t="str">
        <f t="shared" ca="1" si="439"/>
        <v>-0.570366281017114-1.37698601115253i</v>
      </c>
      <c r="DW276" s="223" t="str">
        <f t="shared" ca="1" si="440"/>
        <v>1.49043891838312+2.7169526335188E-13i</v>
      </c>
      <c r="DX276" s="223" t="str">
        <f t="shared" ca="1" si="441"/>
        <v>-0.570366281017537+1.37698601115235i</v>
      </c>
      <c r="DY276" s="223" t="str">
        <f t="shared" ca="1" si="442"/>
        <v>-1.05389946613297-1.05389946613312i</v>
      </c>
      <c r="DZ276" s="223" t="str">
        <f t="shared" ca="1" si="443"/>
        <v>1.37698601115247-0.570366281017268i</v>
      </c>
      <c r="EA276" s="223" t="str">
        <f t="shared" ca="1" si="444"/>
        <v>-2.11821884618499E-14+1.49043891838312i</v>
      </c>
      <c r="EB276" s="223" t="str">
        <f t="shared" ca="1" si="445"/>
        <v>-1.37698601115242-0.570366281017384i</v>
      </c>
      <c r="EC276" s="223" t="str">
        <f t="shared" ca="1" si="446"/>
        <v>1.053899466133-1.05389946613309i</v>
      </c>
      <c r="ED276" s="223" t="str">
        <f t="shared" ca="1" si="447"/>
        <v>0.57036628101742+1.3769860111524i</v>
      </c>
      <c r="EE276" s="223" t="str">
        <f t="shared" ca="1" si="448"/>
        <v>-1.49043891838312+2.29330886428179E-13i</v>
      </c>
      <c r="EF276" s="223" t="str">
        <f t="shared" ca="1" si="449"/>
        <v>0.570366281017153-1.37698601115251i</v>
      </c>
      <c r="EG276" s="223" t="str">
        <f t="shared" ca="1" si="450"/>
        <v>1.05389946613321+1.05389946613289i</v>
      </c>
      <c r="EH276" s="223" t="str">
        <f t="shared" ca="1" si="451"/>
        <v>-1.37698601115227+0.57036628101773i</v>
      </c>
      <c r="EI276" s="223" t="str">
        <f t="shared" ca="1" si="452"/>
        <v>-3.95122317594108E-13-1.49043891838312i</v>
      </c>
      <c r="EJ276" s="223" t="str">
        <f t="shared" ca="1" si="453"/>
        <v>1.37698601115258+0.570366281016999i</v>
      </c>
      <c r="EK276" s="223" t="str">
        <f t="shared" ca="1" si="454"/>
        <v>-1.05389946613265+1.05389946613344i</v>
      </c>
      <c r="EL276" s="223" t="str">
        <f t="shared" ca="1" si="455"/>
        <v>-0.570366281017883-1.37698601115221i</v>
      </c>
      <c r="EM276" s="223" t="str">
        <f t="shared" ca="1" si="456"/>
        <v>1.49043891838312-5.60913748760036E-13i</v>
      </c>
      <c r="EN276" s="223"/>
      <c r="EO276" s="223"/>
      <c r="EP276" s="223"/>
    </row>
    <row r="277" spans="1:146">
      <c r="A277" s="249">
        <f t="shared" si="323"/>
        <v>3.4570312500000026E-3</v>
      </c>
      <c r="B277" s="248">
        <v>177</v>
      </c>
      <c r="C277" s="247">
        <f t="shared" si="324"/>
        <v>35400</v>
      </c>
      <c r="N277" s="246">
        <f t="shared" ca="1" si="327"/>
        <v>8.4898222977529514</v>
      </c>
      <c r="O277" s="223">
        <f t="shared" ca="1" si="328"/>
        <v>1.4898222977529514</v>
      </c>
      <c r="P277" s="223" t="str">
        <f t="shared" ca="1" si="329"/>
        <v>-0.536179650280434+1.38999347534693i</v>
      </c>
      <c r="Q277" s="223" t="str">
        <f t="shared" ca="1" si="330"/>
        <v>-1.10388550809896-1.00050350518676i</v>
      </c>
      <c r="R277" s="223" t="str">
        <f t="shared" ca="1" si="331"/>
        <v>1.33074548081588-0.669840984241774i</v>
      </c>
      <c r="S277" s="223" t="str">
        <f t="shared" ca="1" si="332"/>
        <v>0.146028121224892+1.48264839617942i</v>
      </c>
      <c r="T277" s="223" t="str">
        <f t="shared" ca="1" si="333"/>
        <v>-1.43585507286267-0.39735461318125i</v>
      </c>
      <c r="U277" s="223" t="str">
        <f t="shared" ca="1" si="334"/>
        <v>0.887486106588772-1.19663649012296i</v>
      </c>
      <c r="V277" s="223" t="str">
        <f t="shared" ca="1" si="335"/>
        <v>0.797051383352617+1.25868167984505i</v>
      </c>
      <c r="W277" s="223" t="str">
        <f t="shared" ca="1" si="336"/>
        <v>-1.46119578005261+0.290649911815455i</v>
      </c>
      <c r="X277" s="223" t="str">
        <f t="shared" ca="1" si="337"/>
        <v>0.254702833941093-1.4678886011085i</v>
      </c>
      <c r="Y277" s="223" t="str">
        <f t="shared" ca="1" si="338"/>
        <v>1.27786320859908+0.765921731634992i</v>
      </c>
      <c r="Z277" s="223" t="str">
        <f t="shared" ca="1" si="339"/>
        <v>-1.174496086232+0.916585741929042i</v>
      </c>
      <c r="AA277" s="223" t="str">
        <f t="shared" ca="1" si="340"/>
        <v>-0.43247258486967-1.42567104979305i</v>
      </c>
      <c r="AB277" s="223" t="str">
        <f t="shared" ca="1" si="341"/>
        <v>1.48578555969614+0.109598127175201i</v>
      </c>
      <c r="AC277" s="223" t="str">
        <f t="shared" ca="1" si="342"/>
        <v>-0.636981111710282+1.34678340582523i</v>
      </c>
      <c r="AD277" s="223" t="str">
        <f t="shared" ca="1" si="343"/>
        <v>-1.02729287875395-1.07899945326367i</v>
      </c>
      <c r="AE277" s="223" t="str">
        <f t="shared" ca="1" si="344"/>
        <v>1.37641632797287-0.570130310518188i</v>
      </c>
      <c r="AF277" s="223" t="str">
        <f t="shared" ca="1" si="345"/>
        <v>0.0365620694676718+1.48937359113089i</v>
      </c>
      <c r="AG277" s="223" t="str">
        <f t="shared" ca="1" si="346"/>
        <v>-1.4027333426266-0.501906015470522i</v>
      </c>
      <c r="AH277" s="223" t="str">
        <f t="shared" ca="1" si="347"/>
        <v>0.973111465719197-1.12810662358118i</v>
      </c>
      <c r="AI277" s="223" t="str">
        <f t="shared" ca="1" si="348"/>
        <v>0.702297369611328+1.31390596448867i</v>
      </c>
      <c r="AJ277" s="223" t="str">
        <f t="shared" ca="1" si="349"/>
        <v>-1.47861814070862+0.182370153394847i</v>
      </c>
      <c r="AK277" s="223" t="str">
        <f t="shared" ca="1" si="350"/>
        <v>0.361997289931884-1.44517419052648i</v>
      </c>
      <c r="AL277" s="223" t="str">
        <f t="shared" ca="1" si="351"/>
        <v>1.21805608493739+0.857851882803136i</v>
      </c>
      <c r="AM277" s="223" t="str">
        <f t="shared" ca="1" si="352"/>
        <v>-1.23874196831255+0.827700921120078i</v>
      </c>
      <c r="AN277" s="223" t="str">
        <f t="shared" ca="1" si="353"/>
        <v>-0.326421913050439-1.45362278929658i</v>
      </c>
      <c r="AO277" s="223" t="str">
        <f t="shared" ca="1" si="354"/>
        <v>1.47369722095908+0.218602332602784i</v>
      </c>
      <c r="AP277" s="223" t="str">
        <f t="shared" ca="1" si="355"/>
        <v>-0.734330717305634+1.29627500033877i</v>
      </c>
      <c r="AQ277" s="223" t="str">
        <f t="shared" ca="1" si="356"/>
        <v>-0.945133260291951-1.15164820981574i</v>
      </c>
      <c r="AR277" s="223" t="str">
        <f t="shared" ca="1" si="357"/>
        <v>-0.945133260291951-1.15164820981574i</v>
      </c>
      <c r="AS277" s="223" t="str">
        <f t="shared" ca="1" si="358"/>
        <v>-0.073102115311991+1.48802774154879i</v>
      </c>
      <c r="AT277" s="223" t="str">
        <f t="shared" ca="1" si="359"/>
        <v>-1.36201007887027-0.603737545575624i</v>
      </c>
      <c r="AU277" s="223" t="str">
        <f t="shared" ca="1" si="360"/>
        <v>1.05346344950442-1.05346344950365i</v>
      </c>
      <c r="AV277" s="223" t="str">
        <f t="shared" ca="1" si="361"/>
        <v>0.603737545574674+1.36201007887069i</v>
      </c>
      <c r="AW277" s="223" t="str">
        <f t="shared" ca="1" si="362"/>
        <v>-1.48802774154877+0.0731021153124322i</v>
      </c>
      <c r="AX277" s="223" t="str">
        <f t="shared" ca="1" si="363"/>
        <v>0.467330051243863-1.41462825579242i</v>
      </c>
      <c r="AY277" s="223" t="str">
        <f t="shared" ca="1" si="364"/>
        <v>1.15164820981602+0.945133260291609i</v>
      </c>
      <c r="AZ277" s="223" t="str">
        <f t="shared" ca="1" si="365"/>
        <v>-1.29627500033855+0.734330717306019i</v>
      </c>
      <c r="BA277" s="223" t="str">
        <f t="shared" ca="1" si="366"/>
        <v>-0.218602332603243-1.47369722095901i</v>
      </c>
      <c r="BB277" s="223" t="str">
        <f t="shared" ca="1" si="367"/>
        <v>1.45362278929635+0.326421913051475i</v>
      </c>
      <c r="BC277" s="223" t="str">
        <f t="shared" ca="1" si="368"/>
        <v>-0.827700921120942+1.23874196831198i</v>
      </c>
      <c r="BD277" s="223" t="str">
        <f t="shared" ca="1" si="369"/>
        <v>-0.857851882803637-1.21805608493704i</v>
      </c>
      <c r="BE277" s="223" t="str">
        <f t="shared" ca="1" si="370"/>
        <v>1.44517419052637-0.361997289932313i</v>
      </c>
      <c r="BF277" s="223" t="str">
        <f t="shared" ca="1" si="371"/>
        <v>-0.182370153394557+1.47861814070866i</v>
      </c>
      <c r="BG277" s="223" t="str">
        <f t="shared" ca="1" si="372"/>
        <v>-1.31390596448868-0.702297369611311i</v>
      </c>
      <c r="BH277" s="223" t="str">
        <f t="shared" ca="1" si="373"/>
        <v>1.12810662358127-0.973111465719082i</v>
      </c>
      <c r="BI277" s="223" t="str">
        <f t="shared" ca="1" si="374"/>
        <v>0.5019060154701+1.40273334262675i</v>
      </c>
      <c r="BJ277" s="223" t="str">
        <f t="shared" ca="1" si="375"/>
        <v>-1.48937359113088-0.0365620694682461i</v>
      </c>
      <c r="BK277" s="223" t="str">
        <f t="shared" ca="1" si="376"/>
        <v>0.570130310517505-1.37641632797315i</v>
      </c>
      <c r="BL277" s="223" t="str">
        <f t="shared" ca="1" si="377"/>
        <v>1.07899945326397+1.02729287875363i</v>
      </c>
      <c r="BM277" s="223" t="str">
        <f t="shared" ca="1" si="378"/>
        <v>-1.3467834058251+0.636981111710567i</v>
      </c>
      <c r="BN277" s="223" t="str">
        <f t="shared" ca="1" si="379"/>
        <v>-0.109598127175335-1.48578555969613i</v>
      </c>
      <c r="BO277" s="223" t="str">
        <f t="shared" ca="1" si="380"/>
        <v>1.42567104979301+0.432472584869815i</v>
      </c>
      <c r="BP277" s="223" t="str">
        <f t="shared" ca="1" si="381"/>
        <v>-0.916585741929261+1.17449608623182i</v>
      </c>
      <c r="BQ277" s="223" t="str">
        <f t="shared" ca="1" si="382"/>
        <v>-0.765921731634598-1.27786320859932i</v>
      </c>
      <c r="BR277" s="223" t="str">
        <f t="shared" ca="1" si="383"/>
        <v>1.46788860110862-0.25470283394036i</v>
      </c>
      <c r="BS277" s="223" t="str">
        <f t="shared" ca="1" si="384"/>
        <v>-0.290649911814854+1.46119578005273i</v>
      </c>
      <c r="BT277" s="223" t="str">
        <f t="shared" ca="1" si="385"/>
        <v>-1.25868167984528-0.797051383352252i</v>
      </c>
      <c r="BU277" s="223" t="str">
        <f t="shared" ca="1" si="386"/>
        <v>1.19663649012287-0.887486106588889i</v>
      </c>
      <c r="BV277" s="223" t="str">
        <f t="shared" ca="1" si="387"/>
        <v>0.397354613181262+1.43585507286267i</v>
      </c>
      <c r="BW277" s="223" t="str">
        <f t="shared" ca="1" si="388"/>
        <v>-1.48264839617939-0.146028121225206i</v>
      </c>
      <c r="BX277" s="223" t="str">
        <f t="shared" ca="1" si="389"/>
        <v>0.669840984242212-1.33074548081566i</v>
      </c>
      <c r="BY277" s="223" t="str">
        <f t="shared" ca="1" si="390"/>
        <v>1.00050350518629+1.10388550809938i</v>
      </c>
      <c r="BZ277" s="223" t="str">
        <f t="shared" ca="1" si="391"/>
        <v>-1.38999347534669+0.536179650281065i</v>
      </c>
      <c r="CA277" s="223" t="str">
        <f t="shared" ca="1" si="392"/>
        <v>-4.41683399509373E-13-1.48982229775295i</v>
      </c>
      <c r="CB277" s="223" t="str">
        <f t="shared" ca="1" si="393"/>
        <v>1.389993475347+0.536179650280242i</v>
      </c>
      <c r="CC277" s="223" t="str">
        <f t="shared" ca="1" si="394"/>
        <v>-1.00050350518671+1.103885508099i</v>
      </c>
      <c r="CD277" s="223" t="str">
        <f t="shared" ca="1" si="395"/>
        <v>-0.66984098424164-1.33074548081595i</v>
      </c>
      <c r="CE277" s="223" t="str">
        <f t="shared" ca="1" si="396"/>
        <v>1.48264839617945-0.146028121224568i</v>
      </c>
      <c r="CF277" s="223" t="str">
        <f t="shared" ca="1" si="397"/>
        <v>-0.397354613181798+1.43585507286252i</v>
      </c>
      <c r="CG277" s="223" t="str">
        <f t="shared" ca="1" si="398"/>
        <v>-1.19663649012342-0.887486106588145i</v>
      </c>
      <c r="CH277" s="223" t="str">
        <f t="shared" ca="1" si="399"/>
        <v>1.25868167984481-0.797051383352999i</v>
      </c>
      <c r="CI277" s="223" t="str">
        <f t="shared" ca="1" si="400"/>
        <v>0.290649911815722+1.46119578005256i</v>
      </c>
      <c r="CJ277" s="223" t="str">
        <f t="shared" ca="1" si="401"/>
        <v>-1.46788860110853-0.254702833940909i</v>
      </c>
      <c r="CK277" s="223" t="str">
        <f t="shared" ca="1" si="402"/>
        <v>0.765921731635112-1.27786320859901i</v>
      </c>
      <c r="CL277" s="223" t="str">
        <f t="shared" ca="1" si="403"/>
        <v>0.916585741928788+1.17449608623219i</v>
      </c>
      <c r="CM277" s="223" t="str">
        <f t="shared" ca="1" si="404"/>
        <v>-1.42567104979317+0.432472584869281i</v>
      </c>
      <c r="CN277" s="223" t="str">
        <f t="shared" ca="1" si="405"/>
        <v>0.109598127175932-1.48578555969609i</v>
      </c>
      <c r="CO277" s="223" t="str">
        <f t="shared" ca="1" si="406"/>
        <v>1.34678340582549+0.636981111709729i</v>
      </c>
      <c r="CP277" s="223" t="str">
        <f t="shared" ca="1" si="407"/>
        <v>-1.07899945326336+1.02729287875427i</v>
      </c>
      <c r="CQ277" s="223" t="str">
        <f t="shared" ca="1" si="408"/>
        <v>-0.570130310518283-1.37641632797283i</v>
      </c>
      <c r="CR277" s="223" t="str">
        <f t="shared" ca="1" si="409"/>
        <v>1.48937359113089-0.0365620694676901i</v>
      </c>
      <c r="CS277" s="223" t="str">
        <f t="shared" ca="1" si="410"/>
        <v>-0.501906015470664+1.40273334262655i</v>
      </c>
      <c r="CT277" s="223" t="str">
        <f t="shared" ca="1" si="411"/>
        <v>-1.12810662358086-0.973111465719568i</v>
      </c>
      <c r="CU277" s="223" t="str">
        <f t="shared" ca="1" si="412"/>
        <v>1.31390596448894-0.702297369610821i</v>
      </c>
      <c r="CV277" s="223" t="str">
        <f t="shared" ca="1" si="413"/>
        <v>0.182370153395475+1.47861814070855i</v>
      </c>
      <c r="CW277" s="223" t="str">
        <f t="shared" ca="1" si="414"/>
        <v>-1.44517419052658-0.361997289931456i</v>
      </c>
      <c r="CX277" s="223" t="str">
        <f t="shared" ca="1" si="415"/>
        <v>0.857851882802914-1.21805608493754i</v>
      </c>
      <c r="CY277" s="223" t="str">
        <f t="shared" ca="1" si="416"/>
        <v>0.827700921120481+1.23874196831228i</v>
      </c>
      <c r="CZ277" s="223" t="str">
        <f t="shared" ca="1" si="417"/>
        <v>-1.45362278929648+0.326421913050891i</v>
      </c>
      <c r="DA277" s="223" t="str">
        <f t="shared" ca="1" si="418"/>
        <v>0.218602332603835-1.47369722095892i</v>
      </c>
      <c r="DB277" s="223" t="str">
        <f t="shared" ca="1" si="419"/>
        <v>1.29627500033828+0.734330717306503i</v>
      </c>
      <c r="DC277" s="223" t="str">
        <f t="shared" ca="1" si="420"/>
        <v>-1.1516482098164+0.945133260291146i</v>
      </c>
      <c r="DD277" s="223" t="str">
        <f t="shared" ca="1" si="421"/>
        <v>-0.467330051244742-1.41462825579213i</v>
      </c>
      <c r="DE277" s="223" t="str">
        <f t="shared" ca="1" si="422"/>
        <v>1.48802774154881+0.0731021153115499i</v>
      </c>
      <c r="DF277" s="223" t="str">
        <f t="shared" ca="1" si="423"/>
        <v>-0.603737545575259+1.36201007887043i</v>
      </c>
      <c r="DG277" s="223" t="str">
        <f t="shared" ca="1" si="424"/>
        <v>-1.05346344950399-1.05346344950408i</v>
      </c>
      <c r="DH277" s="223" t="str">
        <f t="shared" ca="1" si="425"/>
        <v>1.36201007887051-0.603737545575077i</v>
      </c>
      <c r="DI277" s="223" t="str">
        <f t="shared" ca="1" si="426"/>
        <v>0.0731021153113509+1.48802774154882i</v>
      </c>
      <c r="DJ277" s="223" t="str">
        <f t="shared" ca="1" si="427"/>
        <v>-1.41462825579209-0.467330051244851i</v>
      </c>
      <c r="DK277" s="223" t="str">
        <f t="shared" ca="1" si="428"/>
        <v>0.945133260291235-1.15164820981632i</v>
      </c>
      <c r="DL277" s="223" t="str">
        <f t="shared" ca="1" si="429"/>
        <v>0.734330717306403+1.29627500033833i</v>
      </c>
      <c r="DM277" s="223" t="str">
        <f t="shared" ca="1" si="430"/>
        <v>-1.47369722095895+0.218602332603638i</v>
      </c>
      <c r="DN277" s="223" t="str">
        <f t="shared" ca="1" si="431"/>
        <v>0.326421913051002-1.45362278929645i</v>
      </c>
      <c r="DO277" s="223" t="str">
        <f t="shared" ca="1" si="432"/>
        <v>1.23874196831222+0.827700921120576i</v>
      </c>
      <c r="DP277" s="223" t="str">
        <f t="shared" ca="1" si="433"/>
        <v>-1.21805608493766+0.857851882802752i</v>
      </c>
      <c r="DQ277" s="223" t="str">
        <f t="shared" ca="1" si="434"/>
        <v>-0.361997289931345-1.44517419052661i</v>
      </c>
      <c r="DR277" s="223" t="str">
        <f t="shared" ca="1" si="435"/>
        <v>1.47861814070871+0.18237015339416i</v>
      </c>
      <c r="DS277" s="223" t="str">
        <f t="shared" ca="1" si="436"/>
        <v>-0.702297369610923+1.31390596448888i</v>
      </c>
      <c r="DT277" s="223" t="str">
        <f t="shared" ca="1" si="437"/>
        <v>-0.973111465719417-1.12810662358098i</v>
      </c>
      <c r="DU277" s="223" t="str">
        <f t="shared" ca="1" si="438"/>
        <v>1.40273334262661-0.501906015470477i</v>
      </c>
      <c r="DV277" s="223" t="str">
        <f t="shared" ca="1" si="439"/>
        <v>-0.0365620694678047+1.48937359113089i</v>
      </c>
      <c r="DW277" s="223" t="str">
        <f t="shared" ca="1" si="440"/>
        <v>-1.37641632797275-0.570130310518466i</v>
      </c>
      <c r="DX277" s="223" t="str">
        <f t="shared" ca="1" si="441"/>
        <v>1.02729287875442-1.07899945326323i</v>
      </c>
      <c r="DY277" s="223" t="str">
        <f t="shared" ca="1" si="442"/>
        <v>0.636981111709626+1.34678340582554i</v>
      </c>
      <c r="DZ277" s="223" t="str">
        <f t="shared" ca="1" si="443"/>
        <v>-1.48578555969609+0.109598127175818i</v>
      </c>
      <c r="EA277" s="223" t="str">
        <f t="shared" ca="1" si="444"/>
        <v>0.432472584869392-1.42567104979314i</v>
      </c>
      <c r="EB277" s="223" t="str">
        <f t="shared" ca="1" si="445"/>
        <v>1.17449608623207+0.916585741928946i</v>
      </c>
      <c r="EC277" s="223" t="str">
        <f t="shared" ca="1" si="446"/>
        <v>-1.27786320859907+0.765921731635013i</v>
      </c>
      <c r="ED277" s="223" t="str">
        <f t="shared" ca="1" si="447"/>
        <v>-0.254702833940795-1.46788860110855i</v>
      </c>
      <c r="EE277" s="223" t="str">
        <f t="shared" ca="1" si="448"/>
        <v>1.46119578005252+0.290649911815917i</v>
      </c>
      <c r="EF277" s="223" t="str">
        <f t="shared" ca="1" si="449"/>
        <v>-0.797051383353167+1.2586816798447i</v>
      </c>
      <c r="EG277" s="223" t="str">
        <f t="shared" ca="1" si="450"/>
        <v>-0.887486106589209-1.19663649012263i</v>
      </c>
      <c r="EH277" s="223" t="str">
        <f t="shared" ca="1" si="451"/>
        <v>1.43585507286257-0.397354613181606i</v>
      </c>
      <c r="EI277" s="223" t="str">
        <f t="shared" ca="1" si="452"/>
        <v>-0.146028121224682+1.48264839617944i</v>
      </c>
      <c r="EJ277" s="223" t="str">
        <f t="shared" ca="1" si="453"/>
        <v>-1.3307454808159-0.669840984241742i</v>
      </c>
      <c r="EK277" s="223" t="str">
        <f t="shared" ca="1" si="454"/>
        <v>1.10388550809908-1.00050350518662i</v>
      </c>
      <c r="EL277" s="223" t="str">
        <f t="shared" ca="1" si="455"/>
        <v>0.536179650280055+1.38999347534708i</v>
      </c>
      <c r="EM277" s="223" t="str">
        <f t="shared" ca="1" si="456"/>
        <v>-1.48982229775295-6.40991873169417E-13i</v>
      </c>
      <c r="EN277" s="223"/>
      <c r="EO277" s="223"/>
      <c r="EP277" s="223"/>
    </row>
    <row r="278" spans="1:146">
      <c r="A278" s="249">
        <f t="shared" si="323"/>
        <v>3.4765625000000027E-3</v>
      </c>
      <c r="B278" s="248">
        <v>178</v>
      </c>
      <c r="C278" s="247">
        <f t="shared" si="324"/>
        <v>35600</v>
      </c>
      <c r="N278" s="246">
        <f t="shared" ca="1" si="327"/>
        <v>8.4891152685092717</v>
      </c>
      <c r="O278" s="223">
        <f t="shared" ca="1" si="328"/>
        <v>1.4891152685092721</v>
      </c>
      <c r="P278" s="223" t="str">
        <f t="shared" ca="1" si="329"/>
        <v>-0.5016678244922+1.40206764343833i</v>
      </c>
      <c r="Q278" s="223" t="str">
        <f t="shared" ca="1" si="330"/>
        <v>-1.15110166881972-0.944684725687828i</v>
      </c>
      <c r="R278" s="223" t="str">
        <f t="shared" ca="1" si="331"/>
        <v>1.27725676938865-0.76555824596062i</v>
      </c>
      <c r="S278" s="223" t="str">
        <f t="shared" ca="1" si="332"/>
        <v>0.290511977252571+1.46050233617761i</v>
      </c>
      <c r="T278" s="223" t="str">
        <f t="shared" ca="1" si="333"/>
        <v>-1.47299784423926-0.218498589867134i</v>
      </c>
      <c r="U278" s="223" t="str">
        <f t="shared" ca="1" si="334"/>
        <v>0.701964078333088-1.31328242036411i</v>
      </c>
      <c r="V278" s="223" t="str">
        <f t="shared" ca="1" si="335"/>
        <v>1.00002869336678+1.10336163398524i</v>
      </c>
      <c r="W278" s="223" t="str">
        <f t="shared" ca="1" si="336"/>
        <v>-1.37576311812574+0.569859742140461i</v>
      </c>
      <c r="X278" s="223" t="str">
        <f t="shared" ca="1" si="337"/>
        <v>-0.0730674230312595-1.4873215639528i</v>
      </c>
      <c r="Y278" s="223" t="str">
        <f t="shared" ca="1" si="338"/>
        <v>1.42499446499124+0.432267345113852i</v>
      </c>
      <c r="Z278" s="223" t="str">
        <f t="shared" ca="1" si="339"/>
        <v>-0.887064929760002+1.1960685989095i</v>
      </c>
      <c r="AA278" s="223" t="str">
        <f t="shared" ca="1" si="340"/>
        <v>-0.827308116718776-1.23815409498118i</v>
      </c>
      <c r="AB278" s="223" t="str">
        <f t="shared" ca="1" si="341"/>
        <v>1.44448835006317-0.361825495839104i</v>
      </c>
      <c r="AC278" s="223" t="str">
        <f t="shared" ca="1" si="342"/>
        <v>-0.145958820240344+1.4819447714748i</v>
      </c>
      <c r="AD278" s="223" t="str">
        <f t="shared" ca="1" si="343"/>
        <v>-1.34614425895903-0.636678817755926i</v>
      </c>
      <c r="AE278" s="223" t="str">
        <f t="shared" ca="1" si="344"/>
        <v>1.05296350433133-1.05296350433134i</v>
      </c>
      <c r="AF278" s="223" t="str">
        <f t="shared" ca="1" si="345"/>
        <v>0.636678817755931+1.34614425895903i</v>
      </c>
      <c r="AG278" s="223" t="str">
        <f t="shared" ca="1" si="346"/>
        <v>-1.4819447714748+0.145958820240339i</v>
      </c>
      <c r="AH278" s="223" t="str">
        <f t="shared" ca="1" si="347"/>
        <v>0.3618254958391-1.44448835006317i</v>
      </c>
      <c r="AI278" s="223" t="str">
        <f t="shared" ca="1" si="348"/>
        <v>1.23815409498119+0.827308116718772i</v>
      </c>
      <c r="AJ278" s="223" t="str">
        <f t="shared" ca="1" si="349"/>
        <v>-1.1960685989095+0.887064929759997i</v>
      </c>
      <c r="AK278" s="223" t="str">
        <f t="shared" ca="1" si="350"/>
        <v>-0.432267345113846-1.42499446499124i</v>
      </c>
      <c r="AL278" s="223" t="str">
        <f t="shared" ca="1" si="351"/>
        <v>1.4873215639528+0.0730674230312544i</v>
      </c>
      <c r="AM278" s="223" t="str">
        <f t="shared" ca="1" si="352"/>
        <v>-0.569859742140866+1.37576311812557i</v>
      </c>
      <c r="AN278" s="223" t="str">
        <f t="shared" ca="1" si="353"/>
        <v>-1.10336163398554-1.00002869336645i</v>
      </c>
      <c r="AO278" s="223" t="str">
        <f t="shared" ca="1" si="354"/>
        <v>1.31328242036411-0.701964078333084i</v>
      </c>
      <c r="AP278" s="223" t="str">
        <f t="shared" ca="1" si="355"/>
        <v>0.218498589866684+1.47299784423933i</v>
      </c>
      <c r="AQ278" s="223" t="str">
        <f t="shared" ca="1" si="356"/>
        <v>-1.46050233617772-0.290511977251986i</v>
      </c>
      <c r="AR278" s="223" t="str">
        <f t="shared" ca="1" si="357"/>
        <v>-1.46050233617772-0.290511977251986i</v>
      </c>
      <c r="AS278" s="223" t="str">
        <f t="shared" ca="1" si="358"/>
        <v>0.944684725687623+1.15110166881989i</v>
      </c>
      <c r="AT278" s="223" t="str">
        <f t="shared" ca="1" si="359"/>
        <v>-1.40206764343857+0.501667824491526i</v>
      </c>
      <c r="AU278" s="223" t="str">
        <f t="shared" ca="1" si="360"/>
        <v>-3.01369887395741E-13-1.48911526850927i</v>
      </c>
      <c r="AV278" s="223" t="str">
        <f t="shared" ca="1" si="361"/>
        <v>1.40206764343827+0.501667824492354i</v>
      </c>
      <c r="AW278" s="223" t="str">
        <f t="shared" ca="1" si="362"/>
        <v>-0.944684725688302+1.15110166881933i</v>
      </c>
      <c r="AX278" s="223" t="str">
        <f t="shared" ca="1" si="363"/>
        <v>-0.765558245960992-1.27725676938843i</v>
      </c>
      <c r="AY278" s="223" t="str">
        <f t="shared" ca="1" si="364"/>
        <v>1.46050233617761-0.290511977252556i</v>
      </c>
      <c r="AZ278" s="223" t="str">
        <f t="shared" ca="1" si="365"/>
        <v>-0.218498589867594+1.4729978442392i</v>
      </c>
      <c r="BA278" s="223" t="str">
        <f t="shared" ca="1" si="366"/>
        <v>-1.3132824203644-0.701964078332552i</v>
      </c>
      <c r="BB278" s="223" t="str">
        <f t="shared" ca="1" si="367"/>
        <v>1.10336163398513-1.00002869336689i</v>
      </c>
      <c r="BC278" s="223" t="str">
        <f t="shared" ca="1" si="368"/>
        <v>0.569859742140054+1.3757631181259i</v>
      </c>
      <c r="BD278" s="223" t="str">
        <f t="shared" ca="1" si="369"/>
        <v>-1.48732156395277+0.0730674230318563i</v>
      </c>
      <c r="BE278" s="223" t="str">
        <f t="shared" ca="1" si="370"/>
        <v>0.432267345113715-1.42499446499128i</v>
      </c>
      <c r="BF278" s="223" t="str">
        <f t="shared" ca="1" si="371"/>
        <v>1.19606859890932+0.887064929760245i</v>
      </c>
      <c r="BG278" s="223" t="str">
        <f t="shared" ca="1" si="372"/>
        <v>-1.2381540949816+0.827308116718146i</v>
      </c>
      <c r="BH278" s="223" t="str">
        <f t="shared" ca="1" si="373"/>
        <v>-0.361825495839417-1.44448835006309i</v>
      </c>
      <c r="BI278" s="223" t="str">
        <f t="shared" ca="1" si="374"/>
        <v>1.48194477147478+0.145958820240476i</v>
      </c>
      <c r="BJ278" s="223" t="str">
        <f t="shared" ca="1" si="375"/>
        <v>-0.636678817756457+1.34614425895878i</v>
      </c>
      <c r="BK278" s="223" t="str">
        <f t="shared" ca="1" si="376"/>
        <v>-1.05296350433165-1.05296350433101i</v>
      </c>
      <c r="BL278" s="223" t="str">
        <f t="shared" ca="1" si="377"/>
        <v>1.34614425895903-0.636678817755935i</v>
      </c>
      <c r="BM278" s="223" t="str">
        <f t="shared" ca="1" si="378"/>
        <v>0.145958820239901+1.48194477147484i</v>
      </c>
      <c r="BN278" s="223" t="str">
        <f t="shared" ca="1" si="379"/>
        <v>-1.44448835006331-0.36182549583854i</v>
      </c>
      <c r="BO278" s="223" t="str">
        <f t="shared" ca="1" si="380"/>
        <v>0.827308116718662-1.23815409498126i</v>
      </c>
      <c r="BP278" s="223" t="str">
        <f t="shared" ca="1" si="381"/>
        <v>0.887064929759747+1.19606859890968i</v>
      </c>
      <c r="BQ278" s="223" t="str">
        <f t="shared" ca="1" si="382"/>
        <v>-1.42499446499102+0.43226734511458i</v>
      </c>
      <c r="BR278" s="223" t="str">
        <f t="shared" ca="1" si="383"/>
        <v>0.0730674230309533-1.48732156395282i</v>
      </c>
      <c r="BS278" s="223" t="str">
        <f t="shared" ca="1" si="384"/>
        <v>1.37576311812568+0.569859742140587i</v>
      </c>
      <c r="BT278" s="223" t="str">
        <f t="shared" ca="1" si="385"/>
        <v>-1.00002869336732+1.10336163398475i</v>
      </c>
      <c r="BU278" s="223" t="str">
        <f t="shared" ca="1" si="386"/>
        <v>-0.701964078333349-1.31328242036397i</v>
      </c>
      <c r="BV278" s="223" t="str">
        <f t="shared" ca="1" si="387"/>
        <v>1.47299784423928-0.218498589867024i</v>
      </c>
      <c r="BW278" s="223" t="str">
        <f t="shared" ca="1" si="388"/>
        <v>-0.290511977253122+1.4605023361775i</v>
      </c>
      <c r="BX278" s="223" t="str">
        <f t="shared" ca="1" si="389"/>
        <v>-1.27725676938887-0.765558245960252i</v>
      </c>
      <c r="BY278" s="223" t="str">
        <f t="shared" ca="1" si="390"/>
        <v>1.15110166881973-0.944684725687824i</v>
      </c>
      <c r="BZ278" s="223" t="str">
        <f t="shared" ca="1" si="391"/>
        <v>0.50166782449177+1.40206764343848i</v>
      </c>
      <c r="CA278" s="223" t="str">
        <f t="shared" ca="1" si="392"/>
        <v>-1.48911526850927+6.02739774791483E-13i</v>
      </c>
      <c r="CB278" s="223" t="str">
        <f t="shared" ca="1" si="393"/>
        <v>0.501667824492069-1.40206764343837i</v>
      </c>
      <c r="CC278" s="223" t="str">
        <f t="shared" ca="1" si="394"/>
        <v>1.15110166881953+0.944684725688069i</v>
      </c>
      <c r="CD278" s="223" t="str">
        <f t="shared" ca="1" si="395"/>
        <v>-1.27725676938825+0.765558245961287i</v>
      </c>
      <c r="CE278" s="223" t="str">
        <f t="shared" ca="1" si="396"/>
        <v>-0.290511977252893-1.46050233617754i</v>
      </c>
      <c r="CF278" s="223" t="str">
        <f t="shared" ca="1" si="397"/>
        <v>1.47299784423924+0.218498589867255i</v>
      </c>
      <c r="CG278" s="223" t="str">
        <f t="shared" ca="1" si="398"/>
        <v>-0.701964078333593+1.31328242036384i</v>
      </c>
      <c r="CH278" s="223" t="str">
        <f t="shared" ca="1" si="399"/>
        <v>-1.00002869336709-1.10336163398496i</v>
      </c>
      <c r="CI278" s="223" t="str">
        <f t="shared" ca="1" si="400"/>
        <v>1.37576311812581-0.569859742140294i</v>
      </c>
      <c r="CJ278" s="223" t="str">
        <f t="shared" ca="1" si="401"/>
        <v>0.0730674230306355+1.48732156395283i</v>
      </c>
      <c r="CK278" s="223" t="str">
        <f t="shared" ca="1" si="402"/>
        <v>-1.42499446499137-0.432267345113426i</v>
      </c>
      <c r="CL278" s="223" t="str">
        <f t="shared" ca="1" si="403"/>
        <v>0.887064929760002-1.1960685989095i</v>
      </c>
      <c r="CM278" s="223" t="str">
        <f t="shared" ca="1" si="404"/>
        <v>0.827308116718398+1.23815409498144i</v>
      </c>
      <c r="CN278" s="223" t="str">
        <f t="shared" ca="1" si="405"/>
        <v>-1.44448835006302+0.361825495839709i</v>
      </c>
      <c r="CO278" s="223" t="str">
        <f t="shared" ca="1" si="406"/>
        <v>0.145958820240176-1.48194477147481i</v>
      </c>
      <c r="CP278" s="223" t="str">
        <f t="shared" ca="1" si="407"/>
        <v>1.34614425895891+0.636678817756184i</v>
      </c>
      <c r="CQ278" s="223" t="str">
        <f t="shared" ca="1" si="408"/>
        <v>-1.05296350433185+1.05296350433082i</v>
      </c>
      <c r="CR278" s="223" t="str">
        <f t="shared" ca="1" si="409"/>
        <v>-0.636678817756169-1.34614425895892i</v>
      </c>
      <c r="CS278" s="223" t="str">
        <f t="shared" ca="1" si="410"/>
        <v>1.48194477147481-0.145958820240159i</v>
      </c>
      <c r="CT278" s="223" t="str">
        <f t="shared" ca="1" si="411"/>
        <v>-0.361825495839643+1.44448835006304i</v>
      </c>
      <c r="CU278" s="223" t="str">
        <f t="shared" ca="1" si="412"/>
        <v>-1.23815409498143-0.827308116718411i</v>
      </c>
      <c r="CV278" s="223" t="str">
        <f t="shared" ca="1" si="413"/>
        <v>1.19606859890951-0.887064929759988i</v>
      </c>
      <c r="CW278" s="223" t="str">
        <f t="shared" ca="1" si="414"/>
        <v>0.432267345113411+1.42499446499137i</v>
      </c>
      <c r="CX278" s="223" t="str">
        <f t="shared" ca="1" si="415"/>
        <v>-1.48732156395283-0.0730674230306524i</v>
      </c>
      <c r="CY278" s="223" t="str">
        <f t="shared" ca="1" si="416"/>
        <v>0.569859742140309-1.3757631181258i</v>
      </c>
      <c r="CZ278" s="223" t="str">
        <f t="shared" ca="1" si="417"/>
        <v>1.10336163398495+1.0000286933671i</v>
      </c>
      <c r="DA278" s="223" t="str">
        <f t="shared" ca="1" si="418"/>
        <v>-1.31328242036381+0.701964078333653i</v>
      </c>
      <c r="DB278" s="223" t="str">
        <f t="shared" ca="1" si="419"/>
        <v>-0.218498589867322-1.47299784423924i</v>
      </c>
      <c r="DC278" s="223" t="str">
        <f t="shared" ca="1" si="420"/>
        <v>1.46050233617755+0.290511977252826i</v>
      </c>
      <c r="DD278" s="223" t="str">
        <f t="shared" ca="1" si="421"/>
        <v>-0.765558245961229+1.27725676938829i</v>
      </c>
      <c r="DE278" s="223" t="str">
        <f t="shared" ca="1" si="422"/>
        <v>-0.944684725688056-1.15110166881954i</v>
      </c>
      <c r="DF278" s="223" t="str">
        <f t="shared" ca="1" si="423"/>
        <v>1.40206764343838-0.501667824492053i</v>
      </c>
      <c r="DG278" s="223" t="str">
        <f t="shared" ca="1" si="424"/>
        <v>-6.19525590730924E-13+1.48911526850927i</v>
      </c>
      <c r="DH278" s="223" t="str">
        <f t="shared" ca="1" si="425"/>
        <v>-1.40206764343848-0.501667824491785i</v>
      </c>
      <c r="DI278" s="223" t="str">
        <f t="shared" ca="1" si="426"/>
        <v>0.944684725687836-1.15110166881972i</v>
      </c>
      <c r="DJ278" s="223" t="str">
        <f t="shared" ca="1" si="427"/>
        <v>0.765558245960238+1.27725676938888i</v>
      </c>
      <c r="DK278" s="223" t="str">
        <f t="shared" ca="1" si="428"/>
        <v>-1.46050233617748+0.290511977253189i</v>
      </c>
      <c r="DL278" s="223" t="str">
        <f t="shared" ca="1" si="429"/>
        <v>0.218498589866957-1.47299784423929i</v>
      </c>
      <c r="DM278" s="223" t="str">
        <f t="shared" ca="1" si="430"/>
        <v>1.31328242036398+0.701964078333327i</v>
      </c>
      <c r="DN278" s="223" t="str">
        <f t="shared" ca="1" si="431"/>
        <v>-1.10336163398476+1.00002869336731i</v>
      </c>
      <c r="DO278" s="223" t="str">
        <f t="shared" ca="1" si="432"/>
        <v>-0.569859742140573-1.37576311812569i</v>
      </c>
      <c r="DP278" s="223" t="str">
        <f t="shared" ca="1" si="433"/>
        <v>1.48732156395282-0.0730674230309366i</v>
      </c>
      <c r="DQ278" s="223" t="str">
        <f t="shared" ca="1" si="434"/>
        <v>-0.432267345114597+1.42499446499101i</v>
      </c>
      <c r="DR278" s="223" t="str">
        <f t="shared" ca="1" si="435"/>
        <v>-1.19606859890967-0.88706492975976i</v>
      </c>
      <c r="DS278" s="223" t="str">
        <f t="shared" ca="1" si="436"/>
        <v>1.23815409498127-0.827308116718648i</v>
      </c>
      <c r="DT278" s="223" t="str">
        <f t="shared" ca="1" si="437"/>
        <v>0.361825495838523+1.44448835006332i</v>
      </c>
      <c r="DU278" s="223" t="str">
        <f t="shared" ca="1" si="438"/>
        <v>-1.48194477147484-0.145958820239876i</v>
      </c>
      <c r="DV278" s="223" t="str">
        <f t="shared" ca="1" si="439"/>
        <v>0.636678817755912-1.34614425895904i</v>
      </c>
      <c r="DW278" s="223" t="str">
        <f t="shared" ca="1" si="440"/>
        <v>1.05296350433103+1.05296350433163i</v>
      </c>
      <c r="DX278" s="223" t="str">
        <f t="shared" ca="1" si="441"/>
        <v>-1.34614425895879+0.636678817756442i</v>
      </c>
      <c r="DY278" s="223" t="str">
        <f t="shared" ca="1" si="442"/>
        <v>-0.145958820240459-1.48194477147479i</v>
      </c>
      <c r="DZ278" s="223" t="str">
        <f t="shared" ca="1" si="443"/>
        <v>1.44448835006311+0.361825495839351i</v>
      </c>
      <c r="EA278" s="223" t="str">
        <f t="shared" ca="1" si="444"/>
        <v>-0.827308116718161+1.23815409498159i</v>
      </c>
      <c r="EB278" s="223" t="str">
        <f t="shared" ca="1" si="445"/>
        <v>-0.887064929760231-1.19606859890933i</v>
      </c>
      <c r="EC278" s="223" t="str">
        <f t="shared" ca="1" si="446"/>
        <v>1.42499446499126-0.432267345113781i</v>
      </c>
      <c r="ED278" s="223" t="str">
        <f t="shared" ca="1" si="447"/>
        <v>-0.0730674230317886+1.48732156395278i</v>
      </c>
      <c r="EE278" s="223" t="str">
        <f t="shared" ca="1" si="448"/>
        <v>-1.37576311812588-0.569859742140109i</v>
      </c>
      <c r="EF278" s="223" t="str">
        <f t="shared" ca="1" si="449"/>
        <v>1.00002869336694-1.10336163398509i</v>
      </c>
      <c r="EG278" s="223" t="str">
        <f t="shared" ca="1" si="450"/>
        <v>0.7019640783325+1.31328242036443i</v>
      </c>
      <c r="EH278" s="223" t="str">
        <f t="shared" ca="1" si="451"/>
        <v>-1.4729978442392+0.218498589867536i</v>
      </c>
      <c r="EI278" s="223" t="str">
        <f t="shared" ca="1" si="452"/>
        <v>0.290511977252614-1.4605023361776i</v>
      </c>
      <c r="EJ278" s="223" t="str">
        <f t="shared" ca="1" si="453"/>
        <v>1.2772567693884+0.765558245961042i</v>
      </c>
      <c r="EK278" s="223" t="str">
        <f t="shared" ca="1" si="454"/>
        <v>-1.15110166881935+0.94468472568829i</v>
      </c>
      <c r="EL278" s="223" t="str">
        <f t="shared" ca="1" si="455"/>
        <v>-0.501667824492337-1.40206764343828i</v>
      </c>
      <c r="EM278" s="223" t="str">
        <f t="shared" ca="1" si="456"/>
        <v>1.48911526850927+3.18155703335183E-13i</v>
      </c>
      <c r="EN278" s="223"/>
      <c r="EO278" s="223"/>
      <c r="EP278" s="223"/>
    </row>
    <row r="279" spans="1:146">
      <c r="A279" s="249">
        <f t="shared" si="323"/>
        <v>3.4960937500000027E-3</v>
      </c>
      <c r="B279" s="248">
        <v>179</v>
      </c>
      <c r="C279" s="247">
        <f t="shared" si="324"/>
        <v>35800</v>
      </c>
      <c r="N279" s="246">
        <f t="shared" ca="1" si="327"/>
        <v>8.4882970201506502</v>
      </c>
      <c r="O279" s="223">
        <f t="shared" ca="1" si="328"/>
        <v>1.48829702015065</v>
      </c>
      <c r="P279" s="223" t="str">
        <f t="shared" ca="1" si="329"/>
        <v>-0.466851599511335+1.41317996172569i</v>
      </c>
      <c r="Q279" s="223" t="str">
        <f t="shared" ca="1" si="330"/>
        <v>-1.1954113756652-0.886577499781907i</v>
      </c>
      <c r="R279" s="223" t="str">
        <f t="shared" ca="1" si="331"/>
        <v>1.21680904113395-0.856973615465478i</v>
      </c>
      <c r="S279" s="223" t="str">
        <f t="shared" ca="1" si="332"/>
        <v>0.4320298201532+1.42421145013221i</v>
      </c>
      <c r="T279" s="223" t="str">
        <f t="shared" ca="1" si="333"/>
        <v>-1.48784877291369-0.0365246372814599i</v>
      </c>
      <c r="U279" s="223" t="str">
        <f t="shared" ca="1" si="334"/>
        <v>0.501392164922571-1.40129722655244i</v>
      </c>
      <c r="V279" s="223" t="str">
        <f t="shared" ca="1" si="335"/>
        <v>1.17329363908306+0.915647342963734i</v>
      </c>
      <c r="W279" s="223" t="str">
        <f t="shared" ca="1" si="336"/>
        <v>-1.23747374633571+0.826853522287459i</v>
      </c>
      <c r="X279" s="223" t="str">
        <f t="shared" ca="1" si="337"/>
        <v>-0.396947802186075-1.43438504681586i</v>
      </c>
      <c r="Y279" s="223" t="str">
        <f t="shared" ca="1" si="338"/>
        <v>1.48650430121017+0.0730272734871656i</v>
      </c>
      <c r="Z279" s="223" t="str">
        <f t="shared" ca="1" si="339"/>
        <v>-0.535630710442092+1.38857040232773i</v>
      </c>
      <c r="AA279" s="223" t="str">
        <f t="shared" ca="1" si="340"/>
        <v>-1.15046915428505-0.944165634424363i</v>
      </c>
      <c r="AB279" s="223" t="str">
        <f t="shared" ca="1" si="341"/>
        <v>1.25739304362479-0.796235363465666i</v>
      </c>
      <c r="AC279" s="223" t="str">
        <f t="shared" ca="1" si="342"/>
        <v>0.361626677705738+1.44369462358243i</v>
      </c>
      <c r="AD279" s="223" t="str">
        <f t="shared" ca="1" si="343"/>
        <v>-1.48426441489957-0.109485920794141i</v>
      </c>
      <c r="AE279" s="223" t="str">
        <f t="shared" ca="1" si="344"/>
        <v>0.569546612050025-1.37500715521471i</v>
      </c>
      <c r="AF279" s="223" t="str">
        <f t="shared" ca="1" si="345"/>
        <v>1.12695166988731+0.972115195811442i</v>
      </c>
      <c r="AG279" s="223" t="str">
        <f t="shared" ca="1" si="346"/>
        <v>-1.27655493436134+0.76513758223408i</v>
      </c>
      <c r="AH279" s="223" t="str">
        <f t="shared" ca="1" si="347"/>
        <v>-0.32608772283671-1.452134572691i</v>
      </c>
      <c r="AI279" s="223" t="str">
        <f t="shared" ca="1" si="348"/>
        <v>1.48113046320567+0.145878617876215i</v>
      </c>
      <c r="AJ279" s="223" t="str">
        <f t="shared" ca="1" si="349"/>
        <v>-0.60311944007557+1.36061565520621i</v>
      </c>
      <c r="AK279" s="223" t="str">
        <f t="shared" ca="1" si="350"/>
        <v>-1.10275535194307-0.999479191354285i</v>
      </c>
      <c r="AL279" s="223" t="str">
        <f t="shared" ca="1" si="351"/>
        <v>1.29494787613891-0.733578910733276i</v>
      </c>
      <c r="AM279" s="223" t="str">
        <f t="shared" ca="1" si="352"/>
        <v>0.290352344916193+1.45969981023188i</v>
      </c>
      <c r="AN279" s="223" t="str">
        <f t="shared" ca="1" si="353"/>
        <v>-1.47710433390378-0.182183443133485i</v>
      </c>
      <c r="AO279" s="223" t="str">
        <f t="shared" ca="1" si="354"/>
        <v>0.636328971503036-1.34540457120347i</v>
      </c>
      <c r="AP279" s="223" t="str">
        <f t="shared" ca="1" si="355"/>
        <v>1.07789477540961+1.02624113800509i</v>
      </c>
      <c r="AQ279" s="223" t="str">
        <f t="shared" ca="1" si="356"/>
        <v>-1.31256078973739+0.701578358726425i</v>
      </c>
      <c r="AR279" s="223" t="str">
        <f t="shared" ca="1" si="357"/>
        <v>-1.31256078973739+0.701578358726425i</v>
      </c>
      <c r="AS279" s="223" t="str">
        <f t="shared" ca="1" si="358"/>
        <v>1.47218845218354+0.218378527897644i</v>
      </c>
      <c r="AT279" s="223" t="str">
        <f t="shared" ca="1" si="359"/>
        <v>-0.669155202150611+1.32938306579559i</v>
      </c>
      <c r="AU279" s="223" t="str">
        <f t="shared" ca="1" si="360"/>
        <v>-1.05238491536799-1.05238491536852i</v>
      </c>
      <c r="AV279" s="223" t="str">
        <f t="shared" ca="1" si="361"/>
        <v>1.32938306579525-0.669155202151292i</v>
      </c>
      <c r="AW279" s="223" t="str">
        <f t="shared" ca="1" si="362"/>
        <v>0.218378527896894+1.47218845218365i</v>
      </c>
      <c r="AX279" s="223" t="str">
        <f t="shared" ca="1" si="363"/>
        <v>-1.4663857791886-0.254442069600813i</v>
      </c>
      <c r="AY279" s="223" t="str">
        <f t="shared" ca="1" si="364"/>
        <v>0.701578358727058-1.31256078973705i</v>
      </c>
      <c r="AZ279" s="223" t="str">
        <f t="shared" ca="1" si="365"/>
        <v>1.02624113800562+1.0778947754091i</v>
      </c>
      <c r="BA279" s="223" t="str">
        <f t="shared" ca="1" si="366"/>
        <v>-1.34540457120378+0.636328971502389i</v>
      </c>
      <c r="BB279" s="223" t="str">
        <f t="shared" ca="1" si="367"/>
        <v>-0.182183443134222-1.47710433390369i</v>
      </c>
      <c r="BC279" s="223" t="str">
        <f t="shared" ca="1" si="368"/>
        <v>1.45969981023173+0.290352344916916i</v>
      </c>
      <c r="BD279" s="223" t="str">
        <f t="shared" ca="1" si="369"/>
        <v>-0.733578910732612+1.29494787613929i</v>
      </c>
      <c r="BE279" s="223" t="str">
        <f t="shared" ca="1" si="370"/>
        <v>-0.999479191354288-1.10275535194307i</v>
      </c>
      <c r="BF279" s="223" t="str">
        <f t="shared" ca="1" si="371"/>
        <v>1.3606156552065-0.603119440074915i</v>
      </c>
      <c r="BG279" s="223" t="str">
        <f t="shared" ca="1" si="372"/>
        <v>0.145878617876217+1.48113046320567i</v>
      </c>
      <c r="BH279" s="223" t="str">
        <f t="shared" ca="1" si="373"/>
        <v>-1.45213457269084-0.32608772283741i</v>
      </c>
      <c r="BI279" s="223" t="str">
        <f t="shared" ca="1" si="374"/>
        <v>0.765137582233952-1.27655493436142i</v>
      </c>
      <c r="BJ279" s="223" t="str">
        <f t="shared" ca="1" si="375"/>
        <v>0.972115195810996+1.12695166988769i</v>
      </c>
      <c r="BK279" s="223" t="str">
        <f t="shared" ca="1" si="376"/>
        <v>-1.37500715521466+0.569546612050144i</v>
      </c>
      <c r="BL279" s="223" t="str">
        <f t="shared" ca="1" si="377"/>
        <v>-0.109485920793553-1.48426441489961i</v>
      </c>
      <c r="BM279" s="223" t="str">
        <f t="shared" ca="1" si="378"/>
        <v>1.44369462358251+0.361626677705429i</v>
      </c>
      <c r="BN279" s="223" t="str">
        <f t="shared" ca="1" si="379"/>
        <v>-0.796235363466039+1.25739304362455i</v>
      </c>
      <c r="BO279" s="223" t="str">
        <f t="shared" ca="1" si="380"/>
        <v>-0.944165634424601-1.15046915428485i</v>
      </c>
      <c r="BP279" s="223" t="str">
        <f t="shared" ca="1" si="381"/>
        <v>1.3885704023279-0.535630710441669i</v>
      </c>
      <c r="BQ279" s="223" t="str">
        <f t="shared" ca="1" si="382"/>
        <v>0.0730272734876219+1.48650430121015i</v>
      </c>
      <c r="BR279" s="223" t="str">
        <f t="shared" ca="1" si="383"/>
        <v>-1.43438504681578-0.396947802186368i</v>
      </c>
      <c r="BS279" s="223" t="str">
        <f t="shared" ca="1" si="384"/>
        <v>0.826853522287088-1.23747374633595i</v>
      </c>
      <c r="BT279" s="223" t="str">
        <f t="shared" ca="1" si="385"/>
        <v>0.915647342963518+1.17329363908322i</v>
      </c>
      <c r="BU279" s="223" t="str">
        <f t="shared" ca="1" si="386"/>
        <v>-1.40129722655224+0.50139216492313i</v>
      </c>
      <c r="BV279" s="223" t="str">
        <f t="shared" ca="1" si="387"/>
        <v>-0.0365246372812877-1.48784877291369i</v>
      </c>
      <c r="BW279" s="223" t="str">
        <f t="shared" ca="1" si="388"/>
        <v>1.42421145013239+0.4320298201526i</v>
      </c>
      <c r="BX279" s="223" t="str">
        <f t="shared" ca="1" si="389"/>
        <v>-0.856973615465625+1.21680904113385i</v>
      </c>
      <c r="BY279" s="223" t="str">
        <f t="shared" ca="1" si="390"/>
        <v>-0.886577499782465-1.19541137566479i</v>
      </c>
      <c r="BZ279" s="223" t="str">
        <f t="shared" ca="1" si="391"/>
        <v>1.41317996172568-0.466851599511353i</v>
      </c>
      <c r="CA279" s="223" t="str">
        <f t="shared" ca="1" si="392"/>
        <v>-7.59212085928228E-13+1.48829702015065i</v>
      </c>
      <c r="CB279" s="223" t="str">
        <f t="shared" ca="1" si="393"/>
        <v>-1.41317996172571-0.466851599511268i</v>
      </c>
      <c r="CC279" s="223" t="str">
        <f t="shared" ca="1" si="394"/>
        <v>0.886577499782462-1.19541137566479i</v>
      </c>
      <c r="CD279" s="223" t="str">
        <f t="shared" ca="1" si="395"/>
        <v>0.856973615465628+1.21680904113385i</v>
      </c>
      <c r="CE279" s="223" t="str">
        <f t="shared" ca="1" si="396"/>
        <v>-1.42421145013239+0.432029820152605i</v>
      </c>
      <c r="CF279" s="223" t="str">
        <f t="shared" ca="1" si="397"/>
        <v>0.0365246372812832-1.48784877291369i</v>
      </c>
      <c r="CG279" s="223" t="str">
        <f t="shared" ca="1" si="398"/>
        <v>1.40129722655223+0.501392164923166i</v>
      </c>
      <c r="CH279" s="223" t="str">
        <f t="shared" ca="1" si="399"/>
        <v>-0.915647342963481+1.17329363908325i</v>
      </c>
      <c r="CI279" s="223" t="str">
        <f t="shared" ca="1" si="400"/>
        <v>-0.826853522287126-1.23747374633593i</v>
      </c>
      <c r="CJ279" s="223" t="str">
        <f t="shared" ca="1" si="401"/>
        <v>1.43438504681578-0.396947802186372i</v>
      </c>
      <c r="CK279" s="223" t="str">
        <f t="shared" ca="1" si="402"/>
        <v>-0.0730272734875754+1.48650430121015i</v>
      </c>
      <c r="CL279" s="223" t="str">
        <f t="shared" ca="1" si="403"/>
        <v>-1.3885704023279-0.535630710441664i</v>
      </c>
      <c r="CM279" s="223" t="str">
        <f t="shared" ca="1" si="404"/>
        <v>0.944165634424565-1.15046915428488i</v>
      </c>
      <c r="CN279" s="223" t="str">
        <f t="shared" ca="1" si="405"/>
        <v>0.796235363466044+1.25739304362455i</v>
      </c>
      <c r="CO279" s="223" t="str">
        <f t="shared" ca="1" si="406"/>
        <v>-1.4436946235825+0.361626677705473i</v>
      </c>
      <c r="CP279" s="223" t="str">
        <f t="shared" ca="1" si="407"/>
        <v>0.109485920793549-1.48426441489961i</v>
      </c>
      <c r="CQ279" s="223" t="str">
        <f t="shared" ca="1" si="408"/>
        <v>1.37500715521466+0.56954661205014i</v>
      </c>
      <c r="CR279" s="223" t="str">
        <f t="shared" ca="1" si="409"/>
        <v>-0.972115195810991+1.12695166988769i</v>
      </c>
      <c r="CS279" s="223" t="str">
        <f t="shared" ca="1" si="410"/>
        <v>-0.765137582233955-1.27655493436142i</v>
      </c>
      <c r="CT279" s="223" t="str">
        <f t="shared" ca="1" si="411"/>
        <v>1.45213457269084-0.326087722837414i</v>
      </c>
      <c r="CU279" s="223" t="str">
        <f t="shared" ca="1" si="412"/>
        <v>-0.145878617876212+1.48113046320567i</v>
      </c>
      <c r="CV279" s="223" t="str">
        <f t="shared" ca="1" si="413"/>
        <v>-1.36061565520592-0.603119440076224i</v>
      </c>
      <c r="CW279" s="223" t="str">
        <f t="shared" ca="1" si="414"/>
        <v>0.999479191354284-1.10275535194307i</v>
      </c>
      <c r="CX279" s="223" t="str">
        <f t="shared" ca="1" si="415"/>
        <v>0.733578910732652+1.29494787613927i</v>
      </c>
      <c r="CY279" s="223" t="str">
        <f t="shared" ca="1" si="416"/>
        <v>-1.45969981023173+0.29035234491692i</v>
      </c>
      <c r="CZ279" s="223" t="str">
        <f t="shared" ca="1" si="417"/>
        <v>0.182183443134218-1.47710433390369i</v>
      </c>
      <c r="DA279" s="223" t="str">
        <f t="shared" ca="1" si="418"/>
        <v>1.34540457120378+0.636328971502385i</v>
      </c>
      <c r="DB279" s="223" t="str">
        <f t="shared" ca="1" si="419"/>
        <v>-1.02624113800562+1.0778947754091i</v>
      </c>
      <c r="DC279" s="223" t="str">
        <f t="shared" ca="1" si="420"/>
        <v>-0.701578358727062-1.31256078973705i</v>
      </c>
      <c r="DD279" s="223" t="str">
        <f t="shared" ca="1" si="421"/>
        <v>1.4663857791886-0.254442069600817i</v>
      </c>
      <c r="DE279" s="223" t="str">
        <f t="shared" ca="1" si="422"/>
        <v>-0.218378527896931+1.47218845218364i</v>
      </c>
      <c r="DF279" s="223" t="str">
        <f t="shared" ca="1" si="423"/>
        <v>-1.32938306579525-0.669155202151288i</v>
      </c>
      <c r="DG279" s="223" t="str">
        <f t="shared" ca="1" si="424"/>
        <v>1.05238491536801-1.0523849153685i</v>
      </c>
      <c r="DH279" s="223" t="str">
        <f t="shared" ca="1" si="425"/>
        <v>0.669155202150614+1.32938306579559i</v>
      </c>
      <c r="DI279" s="223" t="str">
        <f t="shared" ca="1" si="426"/>
        <v>-1.47218845218353+0.21837852789769i</v>
      </c>
      <c r="DJ279" s="223" t="str">
        <f t="shared" ca="1" si="427"/>
        <v>0.254442069601561-1.46638577918847i</v>
      </c>
      <c r="DK279" s="223" t="str">
        <f t="shared" ca="1" si="428"/>
        <v>1.31256078973741+0.701578358726385i</v>
      </c>
      <c r="DL279" s="223" t="str">
        <f t="shared" ca="1" si="429"/>
        <v>-1.07789477540962+1.02624113800508i</v>
      </c>
      <c r="DM279" s="223" t="str">
        <f t="shared" ca="1" si="430"/>
        <v>-0.63632897150308-1.34540457120345i</v>
      </c>
      <c r="DN279" s="223" t="str">
        <f t="shared" ca="1" si="431"/>
        <v>1.47710433390378-0.182183443133469i</v>
      </c>
      <c r="DO279" s="223" t="str">
        <f t="shared" ca="1" si="432"/>
        <v>-0.290352344916167+1.45969981023188i</v>
      </c>
      <c r="DP279" s="223" t="str">
        <f t="shared" ca="1" si="433"/>
        <v>-1.29494787613894-0.733578910733236i</v>
      </c>
      <c r="DQ279" s="223" t="str">
        <f t="shared" ca="1" si="434"/>
        <v>1.10275535194358-0.999479191353726i</v>
      </c>
      <c r="DR279" s="223" t="str">
        <f t="shared" ca="1" si="435"/>
        <v>0.603119440075613+1.3606156552062i</v>
      </c>
      <c r="DS279" s="223" t="str">
        <f t="shared" ca="1" si="436"/>
        <v>-1.48113046320574+0.145878617875461i</v>
      </c>
      <c r="DT279" s="223" t="str">
        <f t="shared" ca="1" si="437"/>
        <v>0.326087722836664-1.45213457269101i</v>
      </c>
      <c r="DU279" s="223" t="str">
        <f t="shared" ca="1" si="438"/>
        <v>1.27655493436103+0.765137582234602i</v>
      </c>
      <c r="DV279" s="223" t="str">
        <f t="shared" ca="1" si="439"/>
        <v>-1.12695166988719+0.972115195811573i</v>
      </c>
      <c r="DW279" s="223" t="str">
        <f t="shared" ca="1" si="440"/>
        <v>-0.56954661204952-1.37500715521492i</v>
      </c>
      <c r="DX279" s="223" t="str">
        <f t="shared" ca="1" si="441"/>
        <v>1.48426441489956-0.109485920794314i</v>
      </c>
      <c r="DY279" s="223" t="str">
        <f t="shared" ca="1" si="442"/>
        <v>-0.361626677706124+1.44369462358233i</v>
      </c>
      <c r="DZ279" s="223" t="str">
        <f t="shared" ca="1" si="443"/>
        <v>-1.25739304362496-0.796235363465395i</v>
      </c>
      <c r="EA279" s="223" t="str">
        <f t="shared" ca="1" si="444"/>
        <v>1.1504691542853-0.944165634424047i</v>
      </c>
      <c r="EB279" s="223" t="str">
        <f t="shared" ca="1" si="445"/>
        <v>0.535630710442461+1.38857040232759i</v>
      </c>
      <c r="EC279" s="223" t="str">
        <f t="shared" ca="1" si="446"/>
        <v>-1.48650430121019+0.0730272734868214i</v>
      </c>
      <c r="ED279" s="223" t="str">
        <f t="shared" ca="1" si="447"/>
        <v>0.396947802185632-1.43438504681599i</v>
      </c>
      <c r="EE279" s="223" t="str">
        <f t="shared" ca="1" si="448"/>
        <v>1.23747374633556+0.826853522287684i</v>
      </c>
      <c r="EF279" s="223" t="str">
        <f t="shared" ca="1" si="449"/>
        <v>-1.17329363908273+0.915647342964153i</v>
      </c>
      <c r="EG279" s="223" t="str">
        <f t="shared" ca="1" si="450"/>
        <v>-0.501392164922376-1.40129722655251i</v>
      </c>
      <c r="EH279" s="223" t="str">
        <f t="shared" ca="1" si="451"/>
        <v>1.48784877291367-0.036524637282051i</v>
      </c>
      <c r="EI279" s="223" t="str">
        <f t="shared" ca="1" si="452"/>
        <v>-0.432029820153327+1.42421145013217i</v>
      </c>
      <c r="EJ279" s="223" t="str">
        <f t="shared" ca="1" si="453"/>
        <v>-1.21680904113346-0.856973615466176i</v>
      </c>
      <c r="EK279" s="223" t="str">
        <f t="shared" ca="1" si="454"/>
        <v>1.19541137566519-0.886577499781924i</v>
      </c>
      <c r="EL279" s="223" t="str">
        <f t="shared" ca="1" si="455"/>
        <v>0.466851599511997+1.41317996172547i</v>
      </c>
      <c r="EM279" s="223" t="str">
        <f t="shared" ca="1" si="456"/>
        <v>-1.48829702015065+4.37386444643084E-15i</v>
      </c>
      <c r="EN279" s="223"/>
      <c r="EO279" s="223"/>
      <c r="EP279" s="223"/>
    </row>
    <row r="280" spans="1:146">
      <c r="A280" s="249">
        <f t="shared" si="323"/>
        <v>3.5156250000000027E-3</v>
      </c>
      <c r="B280" s="248">
        <v>180</v>
      </c>
      <c r="C280" s="247">
        <f t="shared" si="324"/>
        <v>36000</v>
      </c>
      <c r="N280" s="246">
        <f t="shared" ca="1" si="327"/>
        <v>8.4873398132635298</v>
      </c>
      <c r="O280" s="223">
        <f t="shared" ca="1" si="328"/>
        <v>1.4873398132635294</v>
      </c>
      <c r="P280" s="223" t="str">
        <f t="shared" ca="1" si="329"/>
        <v>-0.431751957660911+1.42329546025228i</v>
      </c>
      <c r="Q280" s="223" t="str">
        <f t="shared" ca="1" si="330"/>
        <v>-1.23667785789636-0.826321726634155i</v>
      </c>
      <c r="R280" s="223" t="str">
        <f t="shared" ca="1" si="331"/>
        <v>1.14972922335533-0.943558388803548i</v>
      </c>
      <c r="S280" s="223" t="str">
        <f t="shared" ca="1" si="332"/>
        <v>0.569180304832959+1.37412281136333i</v>
      </c>
      <c r="T280" s="223" t="str">
        <f t="shared" ca="1" si="333"/>
        <v>-1.48017786553135+0.145784795194345i</v>
      </c>
      <c r="U280" s="223" t="str">
        <f t="shared" ca="1" si="334"/>
        <v>0.290165603116961-1.45876099580656i</v>
      </c>
      <c r="V280" s="223" t="str">
        <f t="shared" ca="1" si="335"/>
        <v>1.311716608629+0.701127134523853i</v>
      </c>
      <c r="W280" s="223" t="str">
        <f t="shared" ca="1" si="336"/>
        <v>-1.05170806788735+1.0517080678874i</v>
      </c>
      <c r="X280" s="223" t="str">
        <f t="shared" ca="1" si="337"/>
        <v>-0.701127134523792-1.31171660862903i</v>
      </c>
      <c r="Y280" s="223" t="str">
        <f t="shared" ca="1" si="338"/>
        <v>1.45876099580655-0.290165603117039i</v>
      </c>
      <c r="Z280" s="223" t="str">
        <f t="shared" ca="1" si="339"/>
        <v>-0.145784795194414+1.48017786553134i</v>
      </c>
      <c r="AA280" s="223" t="str">
        <f t="shared" ca="1" si="340"/>
        <v>-1.37412281136336-0.569180304832886i</v>
      </c>
      <c r="AB280" s="223" t="str">
        <f t="shared" ca="1" si="341"/>
        <v>0.943558388803603-1.14972922335528i</v>
      </c>
      <c r="AC280" s="223" t="str">
        <f t="shared" ca="1" si="342"/>
        <v>0.826321726634204+1.23667785789633i</v>
      </c>
      <c r="AD280" s="223" t="str">
        <f t="shared" ca="1" si="343"/>
        <v>-1.42329546025228+0.431751957660921i</v>
      </c>
      <c r="AE280" s="223" t="str">
        <f t="shared" ca="1" si="344"/>
        <v>6.48670409122919E-14-1.48733981326353i</v>
      </c>
      <c r="AF280" s="223" t="str">
        <f t="shared" ca="1" si="345"/>
        <v>1.42329546025229+0.431751957660904i</v>
      </c>
      <c r="AG280" s="223" t="str">
        <f t="shared" ca="1" si="346"/>
        <v>-0.826321726634198+1.23667785789634i</v>
      </c>
      <c r="AH280" s="223" t="str">
        <f t="shared" ca="1" si="347"/>
        <v>-0.943558388803609-1.14972922335528i</v>
      </c>
      <c r="AI280" s="223" t="str">
        <f t="shared" ca="1" si="348"/>
        <v>1.37412281136335-0.569180304832893i</v>
      </c>
      <c r="AJ280" s="223" t="str">
        <f t="shared" ca="1" si="349"/>
        <v>0.145784795194422+1.48017786553134i</v>
      </c>
      <c r="AK280" s="223" t="str">
        <f t="shared" ca="1" si="350"/>
        <v>-1.45876099580655-0.290165603117031i</v>
      </c>
      <c r="AL280" s="223" t="str">
        <f t="shared" ca="1" si="351"/>
        <v>0.701127134523653-1.3117166086291i</v>
      </c>
      <c r="AM280" s="223" t="str">
        <f t="shared" ca="1" si="352"/>
        <v>1.05170806788787+1.05170806788688i</v>
      </c>
      <c r="AN280" s="223" t="str">
        <f t="shared" ca="1" si="353"/>
        <v>-1.31171660862914+0.701127134523594i</v>
      </c>
      <c r="AO280" s="223" t="str">
        <f t="shared" ca="1" si="354"/>
        <v>-0.290165603117254-1.45876099580651i</v>
      </c>
      <c r="AP280" s="223" t="str">
        <f t="shared" ca="1" si="355"/>
        <v>1.48017786553127+0.145784795195079i</v>
      </c>
      <c r="AQ280" s="223" t="str">
        <f t="shared" ca="1" si="356"/>
        <v>-0.569180304833093+1.37412281136327i</v>
      </c>
      <c r="AR280" s="223" t="str">
        <f t="shared" ca="1" si="357"/>
        <v>-0.569180304833093+1.37412281136327i</v>
      </c>
      <c r="AS280" s="223" t="str">
        <f t="shared" ca="1" si="358"/>
        <v>1.23667785789669-0.826321726633667i</v>
      </c>
      <c r="AT280" s="223" t="str">
        <f t="shared" ca="1" si="359"/>
        <v>0.431751957660859+1.4232954602523i</v>
      </c>
      <c r="AU280" s="223" t="str">
        <f t="shared" ca="1" si="360"/>
        <v>-1.48733981326353+4.6208427813128E-13i</v>
      </c>
      <c r="AV280" s="223" t="str">
        <f t="shared" ca="1" si="361"/>
        <v>0.43175195766139-1.42329546025214i</v>
      </c>
      <c r="AW280" s="223" t="str">
        <f t="shared" ca="1" si="362"/>
        <v>1.23667785789638+0.82632172663413i</v>
      </c>
      <c r="AX280" s="223" t="str">
        <f t="shared" ca="1" si="363"/>
        <v>-1.14972922335494+0.943558388804017i</v>
      </c>
      <c r="AY280" s="223" t="str">
        <f t="shared" ca="1" si="364"/>
        <v>-0.56918030483256-1.37412281136349i</v>
      </c>
      <c r="AZ280" s="223" t="str">
        <f t="shared" ca="1" si="365"/>
        <v>1.48017786553133-0.145784795194505i</v>
      </c>
      <c r="BA280" s="223" t="str">
        <f t="shared" ca="1" si="366"/>
        <v>-0.290165603116369+1.45876099580668i</v>
      </c>
      <c r="BB280" s="223" t="str">
        <f t="shared" ca="1" si="367"/>
        <v>-1.31171660862886-0.701127134524102i</v>
      </c>
      <c r="BC280" s="223" t="str">
        <f t="shared" ca="1" si="368"/>
        <v>1.05170806788724-1.05170806788751i</v>
      </c>
      <c r="BD280" s="223" t="str">
        <f t="shared" ca="1" si="369"/>
        <v>0.701127134523146+1.31171660862938i</v>
      </c>
      <c r="BE280" s="223" t="str">
        <f t="shared" ca="1" si="370"/>
        <v>-1.45876099580661+0.290165603116756i</v>
      </c>
      <c r="BF280" s="223" t="str">
        <f t="shared" ca="1" si="371"/>
        <v>0.145784795194112-1.48017786553137i</v>
      </c>
      <c r="BG280" s="223" t="str">
        <f t="shared" ca="1" si="372"/>
        <v>1.37412281136308+0.569180304833563i</v>
      </c>
      <c r="BH280" s="223" t="str">
        <f t="shared" ca="1" si="373"/>
        <v>-0.943558388803712+1.14972922335519i</v>
      </c>
      <c r="BI280" s="223" t="str">
        <f t="shared" ca="1" si="374"/>
        <v>-0.826321726634457-1.23667785789616i</v>
      </c>
      <c r="BJ280" s="223" t="str">
        <f t="shared" ca="1" si="375"/>
        <v>1.42329546025245-0.431751957660352i</v>
      </c>
      <c r="BK280" s="223" t="str">
        <f t="shared" ca="1" si="376"/>
        <v>-6.77829027463334E-14+1.48733981326353i</v>
      </c>
      <c r="BL280" s="223" t="str">
        <f t="shared" ca="1" si="377"/>
        <v>-1.42329546025241-0.431751957660481i</v>
      </c>
      <c r="BM280" s="223" t="str">
        <f t="shared" ca="1" si="378"/>
        <v>0.82632172663457-1.23667785789609i</v>
      </c>
      <c r="BN280" s="223" t="str">
        <f t="shared" ca="1" si="379"/>
        <v>0.943558388803608+1.14972922335528i</v>
      </c>
      <c r="BO280" s="223" t="str">
        <f t="shared" ca="1" si="380"/>
        <v>-1.37412281136313+0.569180304833438i</v>
      </c>
      <c r="BP280" s="223" t="str">
        <f t="shared" ca="1" si="381"/>
        <v>-0.145784795193978-1.48017786553138i</v>
      </c>
      <c r="BQ280" s="223" t="str">
        <f t="shared" ca="1" si="382"/>
        <v>1.45876099580658+0.290165603116888i</v>
      </c>
      <c r="BR280" s="223" t="str">
        <f t="shared" ca="1" si="383"/>
        <v>-0.701127134523265+1.31171660862931i</v>
      </c>
      <c r="BS280" s="223" t="str">
        <f t="shared" ca="1" si="384"/>
        <v>-1.05170806788714-1.05170806788761i</v>
      </c>
      <c r="BT280" s="223" t="str">
        <f t="shared" ca="1" si="385"/>
        <v>1.31171660862893-0.701127134523984i</v>
      </c>
      <c r="BU280" s="223" t="str">
        <f t="shared" ca="1" si="386"/>
        <v>0.290165603117729+1.45876099580641i</v>
      </c>
      <c r="BV280" s="223" t="str">
        <f t="shared" ca="1" si="387"/>
        <v>-1.48017786553132-0.14578479519464i</v>
      </c>
      <c r="BW280" s="223" t="str">
        <f t="shared" ca="1" si="388"/>
        <v>0.569180304832685-1.37412281136344i</v>
      </c>
      <c r="BX280" s="223" t="str">
        <f t="shared" ca="1" si="389"/>
        <v>1.14972922335488+0.94355838880409i</v>
      </c>
      <c r="BY280" s="223" t="str">
        <f t="shared" ca="1" si="390"/>
        <v>-1.23667785789643+0.826321726634052i</v>
      </c>
      <c r="BZ280" s="223" t="str">
        <f t="shared" ca="1" si="391"/>
        <v>-0.431751957661301-1.42329546025217i</v>
      </c>
      <c r="CA280" s="223" t="str">
        <f t="shared" ca="1" si="392"/>
        <v>1.48733981326353+5.97650083623947E-13i</v>
      </c>
      <c r="CB280" s="223" t="str">
        <f t="shared" ca="1" si="393"/>
        <v>-0.431751957660988+1.42329546025226i</v>
      </c>
      <c r="CC280" s="223" t="str">
        <f t="shared" ca="1" si="394"/>
        <v>-1.23667785789661-0.82632172663378i</v>
      </c>
      <c r="CD280" s="223" t="str">
        <f t="shared" ca="1" si="395"/>
        <v>1.14972922335559-0.94355838880323i</v>
      </c>
      <c r="CE280" s="223" t="str">
        <f t="shared" ca="1" si="396"/>
        <v>0.569180304832987+1.37412281136331i</v>
      </c>
      <c r="CF280" s="223" t="str">
        <f t="shared" ca="1" si="397"/>
        <v>-1.48017786553129+0.145784795194965i</v>
      </c>
      <c r="CG280" s="223" t="str">
        <f t="shared" ca="1" si="398"/>
        <v>0.290165603117408-1.45876099580648i</v>
      </c>
      <c r="CH280" s="223" t="str">
        <f t="shared" ca="1" si="399"/>
        <v>1.31171660862906+0.701127134523732i</v>
      </c>
      <c r="CI280" s="223" t="str">
        <f t="shared" ca="1" si="400"/>
        <v>-1.05170806788694+1.05170806788781i</v>
      </c>
      <c r="CJ280" s="223" t="str">
        <f t="shared" ca="1" si="401"/>
        <v>-0.701127134523554-1.31171660862916i</v>
      </c>
      <c r="CK280" s="223" t="str">
        <f t="shared" ca="1" si="402"/>
        <v>1.45876099580652-0.290165603117208i</v>
      </c>
      <c r="CL280" s="223" t="str">
        <f t="shared" ca="1" si="403"/>
        <v>-0.145784795195167+1.48017786553127i</v>
      </c>
      <c r="CM280" s="223" t="str">
        <f t="shared" ca="1" si="404"/>
        <v>-1.37412281136324-0.569180304833174i</v>
      </c>
      <c r="CN280" s="223" t="str">
        <f t="shared" ca="1" si="405"/>
        <v>0.943558388803388-1.14972922335546i</v>
      </c>
      <c r="CO280" s="223" t="str">
        <f t="shared" ca="1" si="406"/>
        <v>0.82632172663361+1.23667785789673i</v>
      </c>
      <c r="CP280" s="223" t="str">
        <f t="shared" ca="1" si="407"/>
        <v>-1.42329546025232+0.431751957660793i</v>
      </c>
      <c r="CQ280" s="223" t="str">
        <f t="shared" ca="1" si="408"/>
        <v>-3.94301375384946E-13-1.48733981326353i</v>
      </c>
      <c r="CR280" s="223" t="str">
        <f t="shared" ca="1" si="409"/>
        <v>1.42329546025211+0.431751957661495i</v>
      </c>
      <c r="CS280" s="223" t="str">
        <f t="shared" ca="1" si="410"/>
        <v>-0.82632172663422+1.23667785789632i</v>
      </c>
      <c r="CT280" s="223" t="str">
        <f t="shared" ca="1" si="411"/>
        <v>-0.943558388803932-1.14972922335501i</v>
      </c>
      <c r="CU280" s="223" t="str">
        <f t="shared" ca="1" si="412"/>
        <v>1.37412281136352-0.569180304832498i</v>
      </c>
      <c r="CV280" s="223" t="str">
        <f t="shared" ca="1" si="413"/>
        <v>0.145784795194437+1.48017786553134i</v>
      </c>
      <c r="CW280" s="223" t="str">
        <f t="shared" ca="1" si="414"/>
        <v>-1.45876099580667-0.290165603116435i</v>
      </c>
      <c r="CX280" s="223" t="str">
        <f t="shared" ca="1" si="415"/>
        <v>0.701127134524199-1.31171660862881i</v>
      </c>
      <c r="CY280" s="223" t="str">
        <f t="shared" ca="1" si="416"/>
        <v>1.05170806788744+1.05170806788731i</v>
      </c>
      <c r="CZ280" s="223" t="str">
        <f t="shared" ca="1" si="417"/>
        <v>-1.31171660862869+0.701127134524428i</v>
      </c>
      <c r="DA280" s="223" t="str">
        <f t="shared" ca="1" si="418"/>
        <v>-0.290165603116689-1.45876099580662i</v>
      </c>
      <c r="DB280" s="223" t="str">
        <f t="shared" ca="1" si="419"/>
        <v>1.48017786553136+0.14578479519418i</v>
      </c>
      <c r="DC280" s="223" t="str">
        <f t="shared" ca="1" si="420"/>
        <v>-0.569180304833664+1.37412281136303i</v>
      </c>
      <c r="DD280" s="223" t="str">
        <f t="shared" ca="1" si="421"/>
        <v>-1.14972922335518-0.943558388803733i</v>
      </c>
      <c r="DE280" s="223" t="str">
        <f t="shared" ca="1" si="422"/>
        <v>1.23667785789618-0.826321726634436i</v>
      </c>
      <c r="DF280" s="223" t="str">
        <f t="shared" ca="1" si="423"/>
        <v>0.431751957660288+1.42329546025247i</v>
      </c>
      <c r="DG280" s="223" t="str">
        <f t="shared" ca="1" si="424"/>
        <v>-1.48733981326353-1.35565805492667E-13i</v>
      </c>
      <c r="DH280" s="223" t="str">
        <f t="shared" ca="1" si="425"/>
        <v>0.431751957660547-1.42329546025239i</v>
      </c>
      <c r="DI280" s="223" t="str">
        <f t="shared" ca="1" si="426"/>
        <v>1.23667785789607+0.826321726634591i</v>
      </c>
      <c r="DJ280" s="223" t="str">
        <f t="shared" ca="1" si="427"/>
        <v>-1.14972922335529+0.943558388803587i</v>
      </c>
      <c r="DK280" s="223" t="str">
        <f t="shared" ca="1" si="428"/>
        <v>-0.569180304833414-1.37412281136314i</v>
      </c>
      <c r="DL280" s="223" t="str">
        <f t="shared" ca="1" si="429"/>
        <v>1.48017786553139-0.14578479519391i</v>
      </c>
      <c r="DM280" s="223" t="str">
        <f t="shared" ca="1" si="430"/>
        <v>-0.290165603116955+1.45876099580657i</v>
      </c>
      <c r="DN280" s="223" t="str">
        <f t="shared" ca="1" si="431"/>
        <v>-1.31171660862928-0.701127134523325i</v>
      </c>
      <c r="DO280" s="223" t="str">
        <f t="shared" ca="1" si="432"/>
        <v>1.05170806788763-1.05170806788712i</v>
      </c>
      <c r="DP280" s="223" t="str">
        <f t="shared" ca="1" si="433"/>
        <v>0.701127134523961+1.31171660862894i</v>
      </c>
      <c r="DQ280" s="223" t="str">
        <f t="shared" ca="1" si="434"/>
        <v>-1.45876099580643+0.290165603117662i</v>
      </c>
      <c r="DR280" s="223" t="str">
        <f t="shared" ca="1" si="435"/>
        <v>0.145784795194707-1.48017786553131i</v>
      </c>
      <c r="DS280" s="223" t="str">
        <f t="shared" ca="1" si="436"/>
        <v>1.37412281136341+0.569180304832748i</v>
      </c>
      <c r="DT280" s="223" t="str">
        <f t="shared" ca="1" si="437"/>
        <v>-0.943558388804142+1.14972922335484i</v>
      </c>
      <c r="DU280" s="223" t="str">
        <f t="shared" ca="1" si="438"/>
        <v>-0.826321726633996-1.23667785789647i</v>
      </c>
      <c r="DV280" s="223" t="str">
        <f t="shared" ca="1" si="439"/>
        <v>1.42329546025219-0.431751957661237i</v>
      </c>
      <c r="DW280" s="223" t="str">
        <f t="shared" ca="1" si="440"/>
        <v>-6.6543298637028E-13+1.48733981326353i</v>
      </c>
      <c r="DX280" s="223" t="str">
        <f t="shared" ca="1" si="441"/>
        <v>-1.42329546025224-0.431751957661054i</v>
      </c>
      <c r="DY280" s="223" t="str">
        <f t="shared" ca="1" si="442"/>
        <v>0.826321726633837-1.23667785789658i</v>
      </c>
      <c r="DZ280" s="223" t="str">
        <f t="shared" ca="1" si="443"/>
        <v>0.943558388803178+1.14972922335563i</v>
      </c>
      <c r="EA280" s="223" t="str">
        <f t="shared" ca="1" si="444"/>
        <v>-1.37412281136334+0.569180304832925i</v>
      </c>
      <c r="EB280" s="223" t="str">
        <f t="shared" ca="1" si="445"/>
        <v>-0.145784795194813-1.4801778655313i</v>
      </c>
      <c r="EC280" s="223" t="str">
        <f t="shared" ca="1" si="446"/>
        <v>1.45876099580646+0.290165603117474i</v>
      </c>
      <c r="ED280" s="223" t="str">
        <f t="shared" ca="1" si="447"/>
        <v>-0.701127134523717+1.31171660862907i</v>
      </c>
      <c r="EE280" s="223" t="str">
        <f t="shared" ca="1" si="448"/>
        <v>-1.05170806788776-1.05170806788699i</v>
      </c>
      <c r="EF280" s="223" t="str">
        <f t="shared" ca="1" si="449"/>
        <v>1.31171660862919-0.701127134523493i</v>
      </c>
      <c r="EG280" s="223" t="str">
        <f t="shared" ca="1" si="450"/>
        <v>0.29016560311706+1.45876099580655i</v>
      </c>
      <c r="EH280" s="223" t="str">
        <f t="shared" ca="1" si="451"/>
        <v>-1.48017786553141-0.14578479519372i</v>
      </c>
      <c r="EI280" s="223" t="str">
        <f t="shared" ca="1" si="452"/>
        <v>0.56918030483316-1.37412281136324i</v>
      </c>
      <c r="EJ280" s="223" t="str">
        <f t="shared" ca="1" si="453"/>
        <v>1.14972922335542+0.94355838880344i</v>
      </c>
      <c r="EK280" s="223" t="str">
        <f t="shared" ca="1" si="454"/>
        <v>-1.23667785789676+0.826321726633554i</v>
      </c>
      <c r="EL280" s="223" t="str">
        <f t="shared" ca="1" si="455"/>
        <v>-0.431751957660648-1.42329546025236i</v>
      </c>
      <c r="EM280" s="223" t="str">
        <f t="shared" ca="1" si="456"/>
        <v>1.48733981326353-3.26518472638613E-13i</v>
      </c>
      <c r="EN280" s="223"/>
      <c r="EO280" s="223"/>
      <c r="EP280" s="223"/>
    </row>
    <row r="281" spans="1:146">
      <c r="A281" s="249">
        <f t="shared" si="323"/>
        <v>3.5351562500000027E-3</v>
      </c>
      <c r="B281" s="248">
        <v>181</v>
      </c>
      <c r="C281" s="247">
        <f t="shared" si="324"/>
        <v>36200</v>
      </c>
      <c r="N281" s="246">
        <f t="shared" ca="1" si="327"/>
        <v>8.4862058365597441</v>
      </c>
      <c r="O281" s="223">
        <f t="shared" ca="1" si="328"/>
        <v>1.4862058365597437</v>
      </c>
      <c r="P281" s="223" t="str">
        <f t="shared" ca="1" si="329"/>
        <v>-0.396390056844132+1.43236961412177i</v>
      </c>
      <c r="Q281" s="223" t="str">
        <f t="shared" ca="1" si="330"/>
        <v>-1.27476126636668-0.764062499011352i</v>
      </c>
      <c r="R281" s="223" t="str">
        <f t="shared" ca="1" si="331"/>
        <v>1.07638024179379-1.02479918213287i</v>
      </c>
      <c r="S281" s="223" t="str">
        <f t="shared" ca="1" si="332"/>
        <v>0.700592581606056+1.31071653046065i</v>
      </c>
      <c r="T281" s="223" t="str">
        <f t="shared" ca="1" si="333"/>
        <v>-1.45009420040703+0.325629541918641i</v>
      </c>
      <c r="U281" s="223" t="str">
        <f t="shared" ca="1" si="334"/>
        <v>0.0729246639718227-1.48441563654148i</v>
      </c>
      <c r="V281" s="223" t="str">
        <f t="shared" ca="1" si="335"/>
        <v>1.41119432397532+0.46619563340308i</v>
      </c>
      <c r="W281" s="223" t="str">
        <f t="shared" ca="1" si="336"/>
        <v>-0.825691722932635+1.23573499072608i</v>
      </c>
      <c r="X281" s="223" t="str">
        <f t="shared" ca="1" si="337"/>
        <v>-0.970749291480165-1.12536820717266i</v>
      </c>
      <c r="Y281" s="223" t="str">
        <f t="shared" ca="1" si="338"/>
        <v>1.34351416362756-0.635434875306973i</v>
      </c>
      <c r="Z281" s="223" t="str">
        <f t="shared" ca="1" si="339"/>
        <v>0.254084556904858+1.46432538275027i</v>
      </c>
      <c r="AA281" s="223" t="str">
        <f t="shared" ca="1" si="340"/>
        <v>-1.47904934923533-0.145673646040691i</v>
      </c>
      <c r="AB281" s="223" t="str">
        <f t="shared" ca="1" si="341"/>
        <v>0.534878103847207-1.38661934309639i</v>
      </c>
      <c r="AC281" s="223" t="str">
        <f t="shared" ca="1" si="342"/>
        <v>1.19373172125524+0.885331783171283i</v>
      </c>
      <c r="AD281" s="223" t="str">
        <f t="shared" ca="1" si="343"/>
        <v>-1.17164506196974+0.914360780756795i</v>
      </c>
      <c r="AE281" s="223" t="str">
        <f t="shared" ca="1" si="344"/>
        <v>-0.568746350735748-1.37307515349635i</v>
      </c>
      <c r="AF281" s="223" t="str">
        <f t="shared" ca="1" si="345"/>
        <v>1.4750288769867-0.181927459938309i</v>
      </c>
      <c r="AG281" s="223" t="str">
        <f t="shared" ca="1" si="346"/>
        <v>-0.218071687536748+1.47011990249745i</v>
      </c>
      <c r="AH281" s="223" t="str">
        <f t="shared" ca="1" si="347"/>
        <v>-1.35870387476643-0.602272006089386i</v>
      </c>
      <c r="AI281" s="223" t="str">
        <f t="shared" ca="1" si="348"/>
        <v>0.942839001598358-1.14885264750936i</v>
      </c>
      <c r="AJ281" s="223" t="str">
        <f t="shared" ca="1" si="349"/>
        <v>0.855769494824166+1.21509932118845i</v>
      </c>
      <c r="AK281" s="223" t="str">
        <f t="shared" ca="1" si="350"/>
        <v>-1.39932828505318+0.500687666389314i</v>
      </c>
      <c r="AL281" s="223" t="str">
        <f t="shared" ca="1" si="351"/>
        <v>-0.10933208378611-1.48217889746118i</v>
      </c>
      <c r="AM281" s="223" t="str">
        <f t="shared" ca="1" si="352"/>
        <v>1.45764880814728+0.289944375236114i</v>
      </c>
      <c r="AN281" s="223" t="str">
        <f t="shared" ca="1" si="353"/>
        <v>-0.668214982316636+1.32751516979348i</v>
      </c>
      <c r="AO281" s="223" t="str">
        <f t="shared" ca="1" si="354"/>
        <v>-1.1012058871078-0.998074838287874i</v>
      </c>
      <c r="AP281" s="223" t="str">
        <f t="shared" ca="1" si="355"/>
        <v>1.25562629971247-0.795116585221691i</v>
      </c>
      <c r="AQ281" s="223" t="str">
        <f t="shared" ca="1" si="356"/>
        <v>0.43142278159963+1.42221031220459i</v>
      </c>
      <c r="AR281" s="223" t="str">
        <f t="shared" ca="1" si="357"/>
        <v>0.43142278159963+1.42221031220459i</v>
      </c>
      <c r="AS281" s="223" t="str">
        <f t="shared" ca="1" si="358"/>
        <v>0.361118561541306-1.44166611014291i</v>
      </c>
      <c r="AT281" s="223" t="str">
        <f t="shared" ca="1" si="359"/>
        <v>1.29312836450024+0.732548170122059i</v>
      </c>
      <c r="AU281" s="223" t="str">
        <f t="shared" ca="1" si="360"/>
        <v>-1.05090622527057+1.05090622527027i</v>
      </c>
      <c r="AV281" s="223" t="str">
        <f t="shared" ca="1" si="361"/>
        <v>-0.732548170121717-1.29312836450044i</v>
      </c>
      <c r="AW281" s="223" t="str">
        <f t="shared" ca="1" si="362"/>
        <v>1.44166611014302-0.361118561540883i</v>
      </c>
      <c r="AX281" s="223" t="str">
        <f t="shared" ca="1" si="363"/>
        <v>-0.0364733170664807+1.48575821914819i</v>
      </c>
      <c r="AY281" s="223" t="str">
        <f t="shared" ca="1" si="364"/>
        <v>-1.42221031220447-0.431422781600027i</v>
      </c>
      <c r="AZ281" s="223" t="str">
        <f t="shared" ca="1" si="365"/>
        <v>0.795116585222078-1.25562629971223i</v>
      </c>
      <c r="BA281" s="223" t="str">
        <f t="shared" ca="1" si="366"/>
        <v>0.998074838287551+1.10120588710809i</v>
      </c>
      <c r="BB281" s="223" t="str">
        <f t="shared" ca="1" si="367"/>
        <v>-1.32751516979369+0.668214982316227i</v>
      </c>
      <c r="BC281" s="223" t="str">
        <f t="shared" ca="1" si="368"/>
        <v>-0.289944375237157-1.45764880814707i</v>
      </c>
      <c r="BD281" s="223" t="str">
        <f t="shared" ca="1" si="369"/>
        <v>1.48217889746115+0.109332083786545i</v>
      </c>
      <c r="BE281" s="223" t="str">
        <f t="shared" ca="1" si="370"/>
        <v>-0.500687666389705+1.39932828505304i</v>
      </c>
      <c r="BF281" s="223" t="str">
        <f t="shared" ca="1" si="371"/>
        <v>-1.21509932118837-0.855769494824281i</v>
      </c>
      <c r="BG281" s="223" t="str">
        <f t="shared" ca="1" si="372"/>
        <v>1.14885264750934-0.94283900159838i</v>
      </c>
      <c r="BH281" s="223" t="str">
        <f t="shared" ca="1" si="373"/>
        <v>0.602272006089664+1.35870387476631i</v>
      </c>
      <c r="BI281" s="223" t="str">
        <f t="shared" ca="1" si="374"/>
        <v>-1.47011990249736+0.218071687537361i</v>
      </c>
      <c r="BJ281" s="223" t="str">
        <f t="shared" ca="1" si="375"/>
        <v>0.181927459938888-1.47502887698663i</v>
      </c>
      <c r="BK281" s="223" t="str">
        <f t="shared" ca="1" si="376"/>
        <v>1.37307515349624+0.568746350735995i</v>
      </c>
      <c r="BL281" s="223" t="str">
        <f t="shared" ca="1" si="377"/>
        <v>-0.914360780756906+1.17164506196965i</v>
      </c>
      <c r="BM281" s="223" t="str">
        <f t="shared" ca="1" si="378"/>
        <v>-0.885331783171426-1.19373172125514i</v>
      </c>
      <c r="BN281" s="223" t="str">
        <f t="shared" ca="1" si="379"/>
        <v>1.38661934309622-0.534878103847636i</v>
      </c>
      <c r="BO281" s="223" t="str">
        <f t="shared" ca="1" si="380"/>
        <v>0.145673646039952+1.47904934923541i</v>
      </c>
      <c r="BP281" s="223" t="str">
        <f t="shared" ca="1" si="381"/>
        <v>-1.46432538275019-0.254084556905278i</v>
      </c>
      <c r="BQ281" s="223" t="str">
        <f t="shared" ca="1" si="382"/>
        <v>0.63543487530711-1.34351416362749i</v>
      </c>
      <c r="BR281" s="223" t="str">
        <f t="shared" ca="1" si="383"/>
        <v>1.12536820717267+0.970749291480151i</v>
      </c>
      <c r="BS281" s="223" t="str">
        <f t="shared" ca="1" si="384"/>
        <v>-1.23573499072589+0.825691722932913i</v>
      </c>
      <c r="BT281" s="223" t="str">
        <f t="shared" ca="1" si="385"/>
        <v>-0.466195633403658-1.41119432397513i</v>
      </c>
      <c r="BU281" s="223" t="str">
        <f t="shared" ca="1" si="386"/>
        <v>1.48441563654151-0.072924663971234i</v>
      </c>
      <c r="BV281" s="223" t="str">
        <f t="shared" ca="1" si="387"/>
        <v>-0.325629541918907+1.45009420040697i</v>
      </c>
      <c r="BW281" s="223" t="str">
        <f t="shared" ca="1" si="388"/>
        <v>-1.31071653046067-0.700592581606017i</v>
      </c>
      <c r="BX281" s="223" t="str">
        <f t="shared" ca="1" si="389"/>
        <v>1.02479918213267-1.07638024179398i</v>
      </c>
      <c r="BY281" s="223" t="str">
        <f t="shared" ca="1" si="390"/>
        <v>0.764062499011775+1.27476126636642i</v>
      </c>
      <c r="BZ281" s="223" t="str">
        <f t="shared" ca="1" si="391"/>
        <v>-1.43236961412197+0.396390056843435i</v>
      </c>
      <c r="CA281" s="223" t="str">
        <f t="shared" ca="1" si="392"/>
        <v>4.36243518700439E-13-1.48620583655974i</v>
      </c>
      <c r="CB281" s="223" t="str">
        <f t="shared" ca="1" si="393"/>
        <v>1.43236961412173+0.396390056844275i</v>
      </c>
      <c r="CC281" s="223" t="str">
        <f t="shared" ca="1" si="394"/>
        <v>-0.76406249901122+1.27476126636676i</v>
      </c>
      <c r="CD281" s="223" t="str">
        <f t="shared" ca="1" si="395"/>
        <v>-1.02479918213307-1.07638024179359i</v>
      </c>
      <c r="CE281" s="223" t="str">
        <f t="shared" ca="1" si="396"/>
        <v>1.31071653046037-0.700592581606589i</v>
      </c>
      <c r="CF281" s="223" t="str">
        <f t="shared" ca="1" si="397"/>
        <v>0.325629541918055+1.45009420040716i</v>
      </c>
      <c r="CG281" s="223" t="str">
        <f t="shared" ca="1" si="398"/>
        <v>-1.48441563654147-0.0729246639721055i</v>
      </c>
      <c r="CH281" s="223" t="str">
        <f t="shared" ca="1" si="399"/>
        <v>0.466195633403043-1.41119432397533i</v>
      </c>
      <c r="CI281" s="223" t="str">
        <f t="shared" ca="1" si="400"/>
        <v>1.23573499072628+0.82569172293234i</v>
      </c>
      <c r="CJ281" s="223" t="str">
        <f t="shared" ca="1" si="401"/>
        <v>-1.12536820717228+0.970749291480609i</v>
      </c>
      <c r="CK281" s="223" t="str">
        <f t="shared" ca="1" si="402"/>
        <v>-0.635434875306282-1.34351416362789i</v>
      </c>
      <c r="CL281" s="223" t="str">
        <f t="shared" ca="1" si="403"/>
        <v>1.46432538275034-0.254084556904418i</v>
      </c>
      <c r="CM281" s="223" t="str">
        <f t="shared" ca="1" si="404"/>
        <v>-0.14567364604082+1.47904934923532i</v>
      </c>
      <c r="CN281" s="223" t="str">
        <f t="shared" ca="1" si="405"/>
        <v>-1.38661934309646-0.534878103847033i</v>
      </c>
      <c r="CO281" s="223" t="str">
        <f t="shared" ca="1" si="406"/>
        <v>0.885331783170938-1.1937317212555i</v>
      </c>
      <c r="CP281" s="223" t="str">
        <f t="shared" ca="1" si="407"/>
        <v>0.914360780757384+1.17164506196928i</v>
      </c>
      <c r="CQ281" s="223" t="str">
        <f t="shared" ca="1" si="408"/>
        <v>-1.37307515349658+0.56874635073519i</v>
      </c>
      <c r="CR281" s="223" t="str">
        <f t="shared" ca="1" si="409"/>
        <v>-0.181927459938022-1.47502887698674i</v>
      </c>
      <c r="CS281" s="223" t="str">
        <f t="shared" ca="1" si="410"/>
        <v>1.47011990249746+0.21807168753672i</v>
      </c>
      <c r="CT281" s="223" t="str">
        <f t="shared" ca="1" si="411"/>
        <v>-0.602272006089071+1.35870387476657i</v>
      </c>
      <c r="CU281" s="223" t="str">
        <f t="shared" ca="1" si="412"/>
        <v>-1.14885264750972-0.942839001597912i</v>
      </c>
      <c r="CV281" s="223" t="str">
        <f t="shared" ca="1" si="413"/>
        <v>1.21509932118885-0.855769494823603i</v>
      </c>
      <c r="CW281" s="223" t="str">
        <f t="shared" ca="1" si="414"/>
        <v>0.500687666388883+1.39932828505333i</v>
      </c>
      <c r="CX281" s="223" t="str">
        <f t="shared" ca="1" si="415"/>
        <v>-1.48217889746121+0.109332083785675i</v>
      </c>
      <c r="CY281" s="223" t="str">
        <f t="shared" ca="1" si="416"/>
        <v>0.289944375236521-1.4576488081472i</v>
      </c>
      <c r="CZ281" s="223" t="str">
        <f t="shared" ca="1" si="417"/>
        <v>1.32751516979398+0.668214982315649i</v>
      </c>
      <c r="DA281" s="223" t="str">
        <f t="shared" ca="1" si="418"/>
        <v>-0.998074838287102+1.1012058871085i</v>
      </c>
      <c r="DB281" s="223" t="str">
        <f t="shared" ca="1" si="419"/>
        <v>-0.795116585221305-1.25562629971272i</v>
      </c>
      <c r="DC281" s="223" t="str">
        <f t="shared" ca="1" si="420"/>
        <v>1.42221031220473-0.431422781599192i</v>
      </c>
      <c r="DD281" s="223" t="str">
        <f t="shared" ca="1" si="421"/>
        <v>0.0364733170671287+1.48575821914818i</v>
      </c>
      <c r="DE281" s="223" t="str">
        <f t="shared" ca="1" si="422"/>
        <v>-1.44166611014317-0.361118561540254i</v>
      </c>
      <c r="DF281" s="223" t="str">
        <f t="shared" ca="1" si="423"/>
        <v>0.732548170121189-1.29312836450074i</v>
      </c>
      <c r="DG281" s="223" t="str">
        <f t="shared" ca="1" si="424"/>
        <v>1.05090622526999+1.05090622527085i</v>
      </c>
      <c r="DH281" s="223" t="str">
        <f t="shared" ca="1" si="425"/>
        <v>-1.29312836450067+0.732548170121301i</v>
      </c>
      <c r="DI281" s="223" t="str">
        <f t="shared" ca="1" si="426"/>
        <v>-0.361118561540459-1.44166611014312i</v>
      </c>
      <c r="DJ281" s="223" t="str">
        <f t="shared" ca="1" si="427"/>
        <v>1.48575821914818+0.0364733170669168i</v>
      </c>
      <c r="DK281" s="223" t="str">
        <f t="shared" ca="1" si="428"/>
        <v>-0.43142278159899+1.42221031220479i</v>
      </c>
      <c r="DL281" s="223" t="str">
        <f t="shared" ca="1" si="429"/>
        <v>-1.25562629971279-0.795116585221198i</v>
      </c>
      <c r="DM281" s="223" t="str">
        <f t="shared" ca="1" si="430"/>
        <v>1.10120588710836-0.998074838287259i</v>
      </c>
      <c r="DN281" s="223" t="str">
        <f t="shared" ca="1" si="431"/>
        <v>0.668214982315838+1.32751516979389i</v>
      </c>
      <c r="DO281" s="223" t="str">
        <f t="shared" ca="1" si="432"/>
        <v>-1.45764880814716+0.289944375236729i</v>
      </c>
      <c r="DP281" s="223" t="str">
        <f t="shared" ca="1" si="433"/>
        <v>0.109332083785463-1.48217889746123i</v>
      </c>
      <c r="DQ281" s="223" t="str">
        <f t="shared" ca="1" si="434"/>
        <v>1.3993282850534+0.500687666388684i</v>
      </c>
      <c r="DR281" s="223" t="str">
        <f t="shared" ca="1" si="435"/>
        <v>-0.855769494824603+1.21509932118815i</v>
      </c>
      <c r="DS281" s="223" t="str">
        <f t="shared" ca="1" si="436"/>
        <v>-0.94283900159801-1.14885264750964i</v>
      </c>
      <c r="DT281" s="223" t="str">
        <f t="shared" ca="1" si="437"/>
        <v>1.35870387476649-0.602272006089264i</v>
      </c>
      <c r="DU281" s="223" t="str">
        <f t="shared" ca="1" si="438"/>
        <v>0.21807168753693+1.47011990249743i</v>
      </c>
      <c r="DV281" s="223" t="str">
        <f t="shared" ca="1" si="439"/>
        <v>-1.47502887698676-0.181927459937812i</v>
      </c>
      <c r="DW281" s="223" t="str">
        <f t="shared" ca="1" si="440"/>
        <v>0.568746350736398-1.37307515349608i</v>
      </c>
      <c r="DX281" s="223" t="str">
        <f t="shared" ca="1" si="441"/>
        <v>1.17164506196941+0.914360780757216i</v>
      </c>
      <c r="DY281" s="223" t="str">
        <f t="shared" ca="1" si="442"/>
        <v>-1.19373172125542+0.885331783171041i</v>
      </c>
      <c r="DZ281" s="223" t="str">
        <f t="shared" ca="1" si="443"/>
        <v>-0.53487810384723-1.38661934309638i</v>
      </c>
      <c r="EA281" s="223" t="str">
        <f t="shared" ca="1" si="444"/>
        <v>1.4790493492353-0.145673646041031i</v>
      </c>
      <c r="EB281" s="223" t="str">
        <f t="shared" ca="1" si="445"/>
        <v>-0.254084556904293+1.46432538275036i</v>
      </c>
      <c r="EC281" s="223" t="str">
        <f t="shared" ca="1" si="446"/>
        <v>-1.34351416362733-0.635434875307465i</v>
      </c>
      <c r="ED281" s="223" t="str">
        <f t="shared" ca="1" si="447"/>
        <v>0.970749291480513-1.12536820717236i</v>
      </c>
      <c r="EE281" s="223" t="str">
        <f t="shared" ca="1" si="448"/>
        <v>0.825691722932586+1.23573499072611i</v>
      </c>
      <c r="EF281" s="223" t="str">
        <f t="shared" ca="1" si="449"/>
        <v>-1.41119432397526+0.466195633403245i</v>
      </c>
      <c r="EG281" s="223" t="str">
        <f t="shared" ca="1" si="450"/>
        <v>-0.0729246639722327-1.48441563654146i</v>
      </c>
      <c r="EH281" s="223" t="str">
        <f t="shared" ca="1" si="451"/>
        <v>1.45009420040688+0.325629541919332i</v>
      </c>
      <c r="EI281" s="223" t="str">
        <f t="shared" ca="1" si="452"/>
        <v>-0.700592581606476+1.31071653046043i</v>
      </c>
      <c r="EJ281" s="223" t="str">
        <f t="shared" ca="1" si="453"/>
        <v>-1.07638024179374-1.02479918213292i</v>
      </c>
      <c r="EK281" s="223" t="str">
        <f t="shared" ca="1" si="454"/>
        <v>1.27476126636665-0.764062499011401i</v>
      </c>
      <c r="EL281" s="223" t="str">
        <f t="shared" ca="1" si="455"/>
        <v>0.396390056844562+1.43236961412165i</v>
      </c>
      <c r="EM281" s="223" t="str">
        <f t="shared" ca="1" si="456"/>
        <v>-1.48620583655974+6.48171338456098E-13i</v>
      </c>
      <c r="EN281" s="223"/>
      <c r="EO281" s="223"/>
      <c r="EP281" s="223"/>
    </row>
    <row r="282" spans="1:146">
      <c r="A282" s="249">
        <f t="shared" si="323"/>
        <v>3.5546875000000027E-3</v>
      </c>
      <c r="B282" s="248">
        <v>182</v>
      </c>
      <c r="C282" s="247">
        <f t="shared" si="324"/>
        <v>36400</v>
      </c>
      <c r="N282" s="246">
        <f t="shared" ca="1" si="327"/>
        <v>8.4848421833162782</v>
      </c>
      <c r="O282" s="223">
        <f t="shared" ca="1" si="328"/>
        <v>1.484842183316279</v>
      </c>
      <c r="P282" s="223" t="str">
        <f t="shared" ca="1" si="329"/>
        <v>-0.360787220830142+1.44034332387841i</v>
      </c>
      <c r="Q282" s="223" t="str">
        <f t="shared" ca="1" si="330"/>
        <v>-1.30951389566806-0.699949759916889i</v>
      </c>
      <c r="R282" s="223" t="str">
        <f t="shared" ca="1" si="331"/>
        <v>0.997159064740605-1.10019548670275i</v>
      </c>
      <c r="S282" s="223" t="str">
        <f t="shared" ca="1" si="332"/>
        <v>0.824934117782297+1.23460115449249i</v>
      </c>
      <c r="T282" s="223" t="str">
        <f t="shared" ca="1" si="333"/>
        <v>-1.39804434543486+0.500228265447955i</v>
      </c>
      <c r="U282" s="223" t="str">
        <f t="shared" ca="1" si="334"/>
        <v>-0.145539984649327-1.47769226235496i</v>
      </c>
      <c r="V282" s="223" t="str">
        <f t="shared" ca="1" si="335"/>
        <v>1.46877100874128+0.217871598049347i</v>
      </c>
      <c r="W282" s="223" t="str">
        <f t="shared" ca="1" si="336"/>
        <v>-0.56822450323194+1.37181530217529i</v>
      </c>
      <c r="X282" s="223" t="str">
        <f t="shared" ca="1" si="337"/>
        <v>-1.19263642469981-0.884519455882518i</v>
      </c>
      <c r="Y282" s="223" t="str">
        <f t="shared" ca="1" si="338"/>
        <v>1.14779852929741-0.941973909138764i</v>
      </c>
      <c r="Z282" s="223" t="str">
        <f t="shared" ca="1" si="339"/>
        <v>0.634851838417073+1.34228143569593i</v>
      </c>
      <c r="AA282" s="223" t="str">
        <f t="shared" ca="1" si="340"/>
        <v>-1.45631135711842+0.289678339686232i</v>
      </c>
      <c r="AB282" s="223" t="str">
        <f t="shared" ca="1" si="341"/>
        <v>0.072857752678626-1.48305362587807i</v>
      </c>
      <c r="AC282" s="223" t="str">
        <f t="shared" ca="1" si="342"/>
        <v>1.42090537741202+0.431026933957805i</v>
      </c>
      <c r="AD282" s="223" t="str">
        <f t="shared" ca="1" si="343"/>
        <v>-0.763361441136759+1.27359162196564i</v>
      </c>
      <c r="AE282" s="223" t="str">
        <f t="shared" ca="1" si="344"/>
        <v>-1.04994197681479-1.04994197681477i</v>
      </c>
      <c r="AF282" s="223" t="str">
        <f t="shared" ca="1" si="345"/>
        <v>1.27359162196563-0.763361441136768i</v>
      </c>
      <c r="AG282" s="223" t="str">
        <f t="shared" ca="1" si="346"/>
        <v>0.431026933957814+1.42090537741201i</v>
      </c>
      <c r="AH282" s="223" t="str">
        <f t="shared" ca="1" si="347"/>
        <v>-1.48305362587806+0.0728577526786362i</v>
      </c>
      <c r="AI282" s="223" t="str">
        <f t="shared" ca="1" si="348"/>
        <v>0.289678339686367-1.45631135711839i</v>
      </c>
      <c r="AJ282" s="223" t="str">
        <f t="shared" ca="1" si="349"/>
        <v>1.34228143569594+0.634851838417054i</v>
      </c>
      <c r="AK282" s="223" t="str">
        <f t="shared" ca="1" si="350"/>
        <v>-0.941973909138748+1.14779852929742i</v>
      </c>
      <c r="AL282" s="223" t="str">
        <f t="shared" ca="1" si="351"/>
        <v>-0.884519455882891-1.19263642469954i</v>
      </c>
      <c r="AM282" s="223" t="str">
        <f t="shared" ca="1" si="352"/>
        <v>1.37181530217511-0.568224503232359i</v>
      </c>
      <c r="AN282" s="223" t="str">
        <f t="shared" ca="1" si="353"/>
        <v>0.217871598049795+1.46877100874121i</v>
      </c>
      <c r="AO282" s="223" t="str">
        <f t="shared" ca="1" si="354"/>
        <v>-1.47769226235501-0.145539984648876i</v>
      </c>
      <c r="AP282" s="223" t="str">
        <f t="shared" ca="1" si="355"/>
        <v>0.500228265447524-1.39804434543501i</v>
      </c>
      <c r="AQ282" s="223" t="str">
        <f t="shared" ca="1" si="356"/>
        <v>1.23460115449275+0.824934117781916i</v>
      </c>
      <c r="AR282" s="223" t="str">
        <f t="shared" ca="1" si="357"/>
        <v>1.23460115449275+0.824934117781916i</v>
      </c>
      <c r="AS282" s="223" t="str">
        <f t="shared" ca="1" si="358"/>
        <v>-0.699949759917393-1.30951389566779i</v>
      </c>
      <c r="AT282" s="223" t="str">
        <f t="shared" ca="1" si="359"/>
        <v>1.44034332387827-0.360787220830727i</v>
      </c>
      <c r="AU282" s="223" t="str">
        <f t="shared" ca="1" si="360"/>
        <v>6.22111544610204E-13+1.48484218331628i</v>
      </c>
      <c r="AV282" s="223" t="str">
        <f t="shared" ca="1" si="361"/>
        <v>-1.44034332387857-0.36078722082952i</v>
      </c>
      <c r="AW282" s="223" t="str">
        <f t="shared" ca="1" si="362"/>
        <v>0.699949759916333-1.30951389566836i</v>
      </c>
      <c r="AX282" s="223" t="str">
        <f t="shared" ca="1" si="363"/>
        <v>1.10019548670314+0.997159064740167i</v>
      </c>
      <c r="AY282" s="223" t="str">
        <f t="shared" ca="1" si="364"/>
        <v>-1.23460115449208+0.824934117782915i</v>
      </c>
      <c r="AZ282" s="223" t="str">
        <f t="shared" ca="1" si="365"/>
        <v>-0.500228265448655-1.39804434543461i</v>
      </c>
      <c r="BA282" s="223" t="str">
        <f t="shared" ca="1" si="366"/>
        <v>1.47769226235489-0.145539984650072i</v>
      </c>
      <c r="BB282" s="223" t="str">
        <f t="shared" ca="1" si="367"/>
        <v>-0.217871598050067+1.46877100874117i</v>
      </c>
      <c r="BC282" s="223" t="str">
        <f t="shared" ca="1" si="368"/>
        <v>-1.37181530217501-0.568224503232613i</v>
      </c>
      <c r="BD282" s="223" t="str">
        <f t="shared" ca="1" si="369"/>
        <v>0.884519455883094-1.19263642469938i</v>
      </c>
      <c r="BE282" s="223" t="str">
        <f t="shared" ca="1" si="370"/>
        <v>0.941973909138209+1.14779852929786i</v>
      </c>
      <c r="BF282" s="223" t="str">
        <f t="shared" ca="1" si="371"/>
        <v>-1.34228143569623+0.634851838416425i</v>
      </c>
      <c r="BG282" s="223" t="str">
        <f t="shared" ca="1" si="372"/>
        <v>-0.289678339685684-1.45631135711852i</v>
      </c>
      <c r="BH282" s="223" t="str">
        <f t="shared" ca="1" si="373"/>
        <v>1.48305362587804+0.072857752679227i</v>
      </c>
      <c r="BI282" s="223" t="str">
        <f t="shared" ca="1" si="374"/>
        <v>-0.431026933958381+1.42090537741184i</v>
      </c>
      <c r="BJ282" s="223" t="str">
        <f t="shared" ca="1" si="375"/>
        <v>-1.27359162196533-0.763361441137276i</v>
      </c>
      <c r="BK282" s="223" t="str">
        <f t="shared" ca="1" si="376"/>
        <v>1.04994197681519-1.04994197681436i</v>
      </c>
      <c r="BL282" s="223" t="str">
        <f t="shared" ca="1" si="377"/>
        <v>0.76336144113627+1.27359162196593i</v>
      </c>
      <c r="BM282" s="223" t="str">
        <f t="shared" ca="1" si="378"/>
        <v>-1.42090537741218+0.431026933957259i</v>
      </c>
      <c r="BN282" s="223" t="str">
        <f t="shared" ca="1" si="379"/>
        <v>-0.0728577526780562-1.48305362587809i</v>
      </c>
      <c r="BO282" s="223" t="str">
        <f t="shared" ca="1" si="380"/>
        <v>1.4563113571183+0.289678339686792i</v>
      </c>
      <c r="BP282" s="223" t="str">
        <f t="shared" ca="1" si="381"/>
        <v>-0.634851838417446+1.34228143569575i</v>
      </c>
      <c r="BQ282" s="223" t="str">
        <f t="shared" ca="1" si="382"/>
        <v>-1.14779852929715-0.941973909139083i</v>
      </c>
      <c r="BR282" s="223" t="str">
        <f t="shared" ca="1" si="383"/>
        <v>1.19263642470006-0.884519455882187i</v>
      </c>
      <c r="BS282" s="223" t="str">
        <f t="shared" ca="1" si="384"/>
        <v>0.568224503231569+1.37181530217544i</v>
      </c>
      <c r="BT282" s="223" t="str">
        <f t="shared" ca="1" si="385"/>
        <v>-1.46877100874134+0.21787159804895i</v>
      </c>
      <c r="BU282" s="223" t="str">
        <f t="shared" ca="1" si="386"/>
        <v>0.145539984649768-1.47769226235492i</v>
      </c>
      <c r="BV282" s="223" t="str">
        <f t="shared" ca="1" si="387"/>
        <v>1.39804434543473+0.500228265448329i</v>
      </c>
      <c r="BW282" s="223" t="str">
        <f t="shared" ca="1" si="388"/>
        <v>-0.824934117782663+1.23460115449225i</v>
      </c>
      <c r="BX282" s="223" t="str">
        <f t="shared" ca="1" si="389"/>
        <v>-0.997159064740423-1.10019548670291i</v>
      </c>
      <c r="BY282" s="223" t="str">
        <f t="shared" ca="1" si="390"/>
        <v>1.30951389566821-0.699949759916602i</v>
      </c>
      <c r="BZ282" s="223" t="str">
        <f t="shared" ca="1" si="391"/>
        <v>0.360787220829897+1.44034332387848i</v>
      </c>
      <c r="CA282" s="223" t="str">
        <f t="shared" ca="1" si="392"/>
        <v>-1.48484218331628-2.75040021811585E-13i</v>
      </c>
      <c r="CB282" s="223" t="str">
        <f t="shared" ca="1" si="393"/>
        <v>0.360787220830431-1.44034332387834i</v>
      </c>
      <c r="CC282" s="223" t="str">
        <f t="shared" ca="1" si="394"/>
        <v>1.30951389566796+0.699949759917088i</v>
      </c>
      <c r="CD282" s="223" t="str">
        <f t="shared" ca="1" si="395"/>
        <v>-0.997159064740832+1.10019548670254i</v>
      </c>
      <c r="CE282" s="223" t="str">
        <f t="shared" ca="1" si="396"/>
        <v>-0.824934117782205-1.23460115449255i</v>
      </c>
      <c r="CF282" s="223" t="str">
        <f t="shared" ca="1" si="397"/>
        <v>1.39804434543491-0.500228265447811i</v>
      </c>
      <c r="CG282" s="223" t="str">
        <f t="shared" ca="1" si="398"/>
        <v>0.145539984649221+1.47769226235497i</v>
      </c>
      <c r="CH282" s="223" t="str">
        <f t="shared" ca="1" si="399"/>
        <v>-1.46877100874126-0.217871598049494i</v>
      </c>
      <c r="CI282" s="223" t="str">
        <f t="shared" ca="1" si="400"/>
        <v>0.568224503232038-1.37181530217524i</v>
      </c>
      <c r="CJ282" s="223" t="str">
        <f t="shared" ca="1" si="401"/>
        <v>1.19263642469973+0.884519455882628i</v>
      </c>
      <c r="CK282" s="223" t="str">
        <f t="shared" ca="1" si="402"/>
        <v>-1.14779852929747+0.94197390913869i</v>
      </c>
      <c r="CL282" s="223" t="str">
        <f t="shared" ca="1" si="403"/>
        <v>-0.634851838416949-1.34228143569599i</v>
      </c>
      <c r="CM282" s="223" t="str">
        <f t="shared" ca="1" si="404"/>
        <v>1.4563113571184-0.289678339686295i</v>
      </c>
      <c r="CN282" s="223" t="str">
        <f t="shared" ca="1" si="405"/>
        <v>-0.0728577526786056+1.48305362587807i</v>
      </c>
      <c r="CO282" s="223" t="str">
        <f t="shared" ca="1" si="406"/>
        <v>-1.42090537741201-0.431026933957826i</v>
      </c>
      <c r="CP282" s="223" t="str">
        <f t="shared" ca="1" si="407"/>
        <v>0.763361441136742-1.27359162196565i</v>
      </c>
      <c r="CQ282" s="223" t="str">
        <f t="shared" ca="1" si="408"/>
        <v>1.04994197681478+1.04994197681478i</v>
      </c>
      <c r="CR282" s="223" t="str">
        <f t="shared" ca="1" si="409"/>
        <v>-1.27359162196561+0.763361441136803i</v>
      </c>
      <c r="CS282" s="223" t="str">
        <f t="shared" ca="1" si="410"/>
        <v>-0.431026933957814-1.42090537741201i</v>
      </c>
      <c r="CT282" s="223" t="str">
        <f t="shared" ca="1" si="411"/>
        <v>1.48305362587806-0.0728577526786776i</v>
      </c>
      <c r="CU282" s="223" t="str">
        <f t="shared" ca="1" si="412"/>
        <v>-0.289678339686223+1.45631135711842i</v>
      </c>
      <c r="CV282" s="223" t="str">
        <f t="shared" ca="1" si="413"/>
        <v>-1.34228143569602-0.634851838416883i</v>
      </c>
      <c r="CW282" s="223" t="str">
        <f t="shared" ca="1" si="414"/>
        <v>0.941973909138635-1.14779852929751i</v>
      </c>
      <c r="CX282" s="223" t="str">
        <f t="shared" ca="1" si="415"/>
        <v>0.884519455882686+1.19263642469969i</v>
      </c>
      <c r="CY282" s="223" t="str">
        <f t="shared" ca="1" si="416"/>
        <v>-1.37181530217522+0.568224503232105i</v>
      </c>
      <c r="CZ282" s="223" t="str">
        <f t="shared" ca="1" si="417"/>
        <v>-0.217871598049565-1.46877100874125i</v>
      </c>
      <c r="DA282" s="223" t="str">
        <f t="shared" ca="1" si="418"/>
        <v>1.47769226235498+0.145539984649149i</v>
      </c>
      <c r="DB282" s="223" t="str">
        <f t="shared" ca="1" si="419"/>
        <v>-0.500228265447822+1.39804434543491i</v>
      </c>
      <c r="DC282" s="223" t="str">
        <f t="shared" ca="1" si="420"/>
        <v>-1.23460115449259-0.824934117782144i</v>
      </c>
      <c r="DD282" s="223" t="str">
        <f t="shared" ca="1" si="421"/>
        <v>1.10019548670255-0.997159064740821i</v>
      </c>
      <c r="DE282" s="223" t="str">
        <f t="shared" ca="1" si="422"/>
        <v>0.699949759917152+1.30951389566792i</v>
      </c>
      <c r="DF282" s="223" t="str">
        <f t="shared" ca="1" si="423"/>
        <v>-1.44034332387834+0.360787220830419i</v>
      </c>
      <c r="DG282" s="223" t="str">
        <f t="shared" ca="1" si="424"/>
        <v>-3.47071522798619E-13-1.48484218331628i</v>
      </c>
      <c r="DH282" s="223" t="str">
        <f t="shared" ca="1" si="425"/>
        <v>1.44034332387849+0.360787220829827i</v>
      </c>
      <c r="DI282" s="223" t="str">
        <f t="shared" ca="1" si="426"/>
        <v>-0.699949759916538+1.30951389566825i</v>
      </c>
      <c r="DJ282" s="223" t="str">
        <f t="shared" ca="1" si="427"/>
        <v>-1.10019548670296-0.99715906474037i</v>
      </c>
      <c r="DK282" s="223" t="str">
        <f t="shared" ca="1" si="428"/>
        <v>1.23460115449221-0.824934117782722i</v>
      </c>
      <c r="DL282" s="223" t="str">
        <f t="shared" ca="1" si="429"/>
        <v>0.500228265448396+1.3980443454347i</v>
      </c>
      <c r="DM282" s="223" t="str">
        <f t="shared" ca="1" si="430"/>
        <v>-1.47769226235491+0.14553998464984i</v>
      </c>
      <c r="DN282" s="223" t="str">
        <f t="shared" ca="1" si="431"/>
        <v>0.217871598048879-1.46877100874135i</v>
      </c>
      <c r="DO282" s="223" t="str">
        <f t="shared" ca="1" si="432"/>
        <v>1.37181530217548+0.568224503231464i</v>
      </c>
      <c r="DP282" s="223" t="str">
        <f t="shared" ca="1" si="433"/>
        <v>-0.884519455882129+1.1926364247001i</v>
      </c>
      <c r="DQ282" s="223" t="str">
        <f t="shared" ca="1" si="434"/>
        <v>-0.941973909139105-1.14779852929713i</v>
      </c>
      <c r="DR282" s="223" t="str">
        <f t="shared" ca="1" si="435"/>
        <v>1.34228143569572-0.634851838417511i</v>
      </c>
      <c r="DS282" s="223" t="str">
        <f t="shared" ca="1" si="436"/>
        <v>0.289678339686822+1.4563113571183i</v>
      </c>
      <c r="DT282" s="223" t="str">
        <f t="shared" ca="1" si="437"/>
        <v>-1.4830536258781-0.0728577526779844i</v>
      </c>
      <c r="DU282" s="223" t="str">
        <f t="shared" ca="1" si="438"/>
        <v>0.43102693395723-1.42090537741219i</v>
      </c>
      <c r="DV282" s="223" t="str">
        <f t="shared" ca="1" si="439"/>
        <v>1.27359162196597+0.763361441136208i</v>
      </c>
      <c r="DW282" s="223" t="str">
        <f t="shared" ca="1" si="440"/>
        <v>-1.04994197681434+1.04994197681522i</v>
      </c>
      <c r="DX282" s="223" t="str">
        <f t="shared" ca="1" si="441"/>
        <v>-0.763361441137338-1.27359162196529i</v>
      </c>
      <c r="DY282" s="223" t="str">
        <f t="shared" ca="1" si="442"/>
        <v>1.42090537741225-0.431026933957036i</v>
      </c>
      <c r="DZ282" s="223" t="str">
        <f t="shared" ca="1" si="443"/>
        <v>0.072857752679299+1.48305362587803i</v>
      </c>
      <c r="EA282" s="223" t="str">
        <f t="shared" ca="1" si="444"/>
        <v>-1.45631135711854-0.289678339685613i</v>
      </c>
      <c r="EB282" s="223" t="str">
        <f t="shared" ca="1" si="445"/>
        <v>0.634851838416398-1.34228143569625i</v>
      </c>
      <c r="EC282" s="223" t="str">
        <f t="shared" ca="1" si="446"/>
        <v>1.147798529297+0.941973909139263i</v>
      </c>
      <c r="ED282" s="223" t="str">
        <f t="shared" ca="1" si="447"/>
        <v>-1.19263642470022+0.884519455881966i</v>
      </c>
      <c r="EE282" s="223" t="str">
        <f t="shared" ca="1" si="448"/>
        <v>-0.568224503231277-1.37181530217556i</v>
      </c>
      <c r="EF282" s="223" t="str">
        <f t="shared" ca="1" si="449"/>
        <v>1.46877100874139-0.217871598048594i</v>
      </c>
      <c r="EG282" s="223" t="str">
        <f t="shared" ca="1" si="450"/>
        <v>-0.145539984649958+1.4776922623549i</v>
      </c>
      <c r="EH282" s="223" t="str">
        <f t="shared" ca="1" si="451"/>
        <v>-1.39804434543463-0.500228265448587i</v>
      </c>
      <c r="EI282" s="223" t="str">
        <f t="shared" ca="1" si="452"/>
        <v>0.824934117782891-1.2346011544921i</v>
      </c>
      <c r="EJ282" s="223" t="str">
        <f t="shared" ca="1" si="453"/>
        <v>0.997159064740158+1.10019548670315i</v>
      </c>
      <c r="EK282" s="223" t="str">
        <f t="shared" ca="1" si="454"/>
        <v>-1.30951389566831+0.699949759916434i</v>
      </c>
      <c r="EL282" s="223" t="str">
        <f t="shared" ca="1" si="455"/>
        <v>-0.360787220829631-1.44034332387854i</v>
      </c>
      <c r="EM282" s="223" t="str">
        <f t="shared" ca="1" si="456"/>
        <v>1.48484218331628+5.50080043623169E-13i</v>
      </c>
      <c r="EN282" s="223"/>
      <c r="EO282" s="223"/>
      <c r="EP282" s="223"/>
    </row>
    <row r="283" spans="1:146">
      <c r="A283" s="249">
        <f t="shared" si="323"/>
        <v>3.5742187500000027E-3</v>
      </c>
      <c r="B283" s="248">
        <v>183</v>
      </c>
      <c r="C283" s="247">
        <f t="shared" si="324"/>
        <v>36600</v>
      </c>
      <c r="N283" s="246">
        <f t="shared" ca="1" si="327"/>
        <v>8.4831724898701495</v>
      </c>
      <c r="O283" s="223">
        <f t="shared" ca="1" si="328"/>
        <v>1.4831724898701497</v>
      </c>
      <c r="P283" s="223" t="str">
        <f t="shared" ca="1" si="329"/>
        <v>-0.324964931897098+1.44713455758085i</v>
      </c>
      <c r="Q283" s="223" t="str">
        <f t="shared" ca="1" si="330"/>
        <v>-1.34077205069785-0.634137952479662i</v>
      </c>
      <c r="R283" s="223" t="str">
        <f t="shared" ca="1" si="331"/>
        <v>0.912494570048208-1.16925373394322i</v>
      </c>
      <c r="S283" s="223" t="str">
        <f t="shared" ca="1" si="332"/>
        <v>0.940914666829862+1.14650783880969i</v>
      </c>
      <c r="T283" s="223" t="str">
        <f t="shared" ca="1" si="333"/>
        <v>-1.32480571081667+0.666851155277668i</v>
      </c>
      <c r="U283" s="223" t="str">
        <f t="shared" ca="1" si="334"/>
        <v>-0.360381518416157-1.43872366905243i</v>
      </c>
      <c r="V283" s="223" t="str">
        <f t="shared" ca="1" si="335"/>
        <v>1.4827257860459-0.0363988750127969i</v>
      </c>
      <c r="W283" s="223" t="str">
        <f t="shared" ca="1" si="336"/>
        <v>-0.289352598654172+1.45467374636366i</v>
      </c>
      <c r="X283" s="223" t="str">
        <f t="shared" ca="1" si="337"/>
        <v>-1.35593075963037-0.60104276869106i</v>
      </c>
      <c r="Y283" s="223" t="str">
        <f t="shared" ca="1" si="338"/>
        <v>0.883524820657929-1.19129531434863i</v>
      </c>
      <c r="Z283" s="223" t="str">
        <f t="shared" ca="1" si="339"/>
        <v>0.968767991799278+1.12307133022476i</v>
      </c>
      <c r="AA283" s="223" t="str">
        <f t="shared" ca="1" si="340"/>
        <v>-1.30804135751297+0.699162671874893i</v>
      </c>
      <c r="AB283" s="223" t="str">
        <f t="shared" ca="1" si="341"/>
        <v>-0.395581024584107-1.4294461471831i</v>
      </c>
      <c r="AC283" s="223" t="str">
        <f t="shared" ca="1" si="342"/>
        <v>1.48138594365082-0.0727758247043277i</v>
      </c>
      <c r="AD283" s="223" t="str">
        <f t="shared" ca="1" si="343"/>
        <v>-0.253565970225469+1.46133669407541i</v>
      </c>
      <c r="AE283" s="223" t="str">
        <f t="shared" ca="1" si="344"/>
        <v>-1.37027270657482-0.567585539213012i</v>
      </c>
      <c r="AF283" s="223" t="str">
        <f t="shared" ca="1" si="345"/>
        <v>0.8540228689528-1.21261930300208i</v>
      </c>
      <c r="AG283" s="223" t="str">
        <f t="shared" ca="1" si="346"/>
        <v>0.996037767155003+1.09895832546485i</v>
      </c>
      <c r="AH283" s="223" t="str">
        <f t="shared" ca="1" si="347"/>
        <v>-1.29048908900633+0.73105303902195i</v>
      </c>
      <c r="AI283" s="223" t="str">
        <f t="shared" ca="1" si="348"/>
        <v>-0.430542247534585-1.41930758040514i</v>
      </c>
      <c r="AJ283" s="223" t="str">
        <f t="shared" ca="1" si="349"/>
        <v>1.47915376975587-0.109108936960325i</v>
      </c>
      <c r="AK283" s="223" t="str">
        <f t="shared" ca="1" si="350"/>
        <v>-0.217626603137745+1.46711938720554i</v>
      </c>
      <c r="AL283" s="223" t="str">
        <f t="shared" ca="1" si="351"/>
        <v>-1.38378925247884-0.53378641742899i</v>
      </c>
      <c r="AM283" s="223" t="str">
        <f t="shared" ca="1" si="352"/>
        <v>0.824006485805151-1.23321285513031i</v>
      </c>
      <c r="AN283" s="223" t="str">
        <f t="shared" ca="1" si="353"/>
        <v>1.02270756660417+1.07418334930225i</v>
      </c>
      <c r="AO283" s="223" t="str">
        <f t="shared" ca="1" si="354"/>
        <v>-1.27215947812704+0.76250304715401i</v>
      </c>
      <c r="AP283" s="223" t="str">
        <f t="shared" ca="1" si="355"/>
        <v>-0.465244127933869-1.40831407581217i</v>
      </c>
      <c r="AQ283" s="223" t="str">
        <f t="shared" ca="1" si="356"/>
        <v>1.47603060893921-0.145376326071946i</v>
      </c>
      <c r="AR283" s="223" t="str">
        <f t="shared" ca="1" si="357"/>
        <v>1.47603060893921-0.145376326071946i</v>
      </c>
      <c r="AS283" s="223" t="str">
        <f t="shared" ca="1" si="358"/>
        <v>-1.3964722554801-0.499665762667355i</v>
      </c>
      <c r="AT283" s="223" t="str">
        <f t="shared" ca="1" si="359"/>
        <v>0.793493751962388-1.25306356594718i</v>
      </c>
      <c r="AU283" s="223" t="str">
        <f t="shared" ca="1" si="360"/>
        <v>1.04876132525648+1.04876132525656i</v>
      </c>
      <c r="AV283" s="223" t="str">
        <f t="shared" ca="1" si="361"/>
        <v>-1.25306356594724+0.793493751962291i</v>
      </c>
      <c r="AW283" s="223" t="str">
        <f t="shared" ca="1" si="362"/>
        <v>-0.499665762667248-1.39647225548014i</v>
      </c>
      <c r="AX283" s="223" t="str">
        <f t="shared" ca="1" si="363"/>
        <v>1.47201834247585-0.181556145922618i</v>
      </c>
      <c r="AY283" s="223" t="str">
        <f t="shared" ca="1" si="364"/>
        <v>-0.145376326072081+1.47603060893919i</v>
      </c>
      <c r="AZ283" s="223" t="str">
        <f t="shared" ca="1" si="365"/>
        <v>-1.40831407581213-0.465244127933977i</v>
      </c>
      <c r="BA283" s="223" t="str">
        <f t="shared" ca="1" si="366"/>
        <v>0.762503047154126-1.27215947812697i</v>
      </c>
      <c r="BB283" s="223" t="str">
        <f t="shared" ca="1" si="367"/>
        <v>1.07418334930219+1.02270756660423i</v>
      </c>
      <c r="BC283" s="223" t="str">
        <f t="shared" ca="1" si="368"/>
        <v>-1.23321285513038+0.824006485805056i</v>
      </c>
      <c r="BD283" s="223" t="str">
        <f t="shared" ca="1" si="369"/>
        <v>-0.533786417428864-1.38378925247889i</v>
      </c>
      <c r="BE283" s="223" t="str">
        <f t="shared" ca="1" si="370"/>
        <v>1.46711938720544-0.217626603138362i</v>
      </c>
      <c r="BF283" s="223" t="str">
        <f t="shared" ca="1" si="371"/>
        <v>-0.109108936959998+1.4791537697559i</v>
      </c>
      <c r="BG283" s="223" t="str">
        <f t="shared" ca="1" si="372"/>
        <v>-1.41930758040514-0.430542247534573i</v>
      </c>
      <c r="BH283" s="223" t="str">
        <f t="shared" ca="1" si="373"/>
        <v>0.73105303902205-1.29048908900627i</v>
      </c>
      <c r="BI283" s="223" t="str">
        <f t="shared" ca="1" si="374"/>
        <v>1.09895832546456+0.996037767155321i</v>
      </c>
      <c r="BJ283" s="223" t="str">
        <f t="shared" ca="1" si="375"/>
        <v>-1.21261930300241+0.854022868952329i</v>
      </c>
      <c r="BK283" s="223" t="str">
        <f t="shared" ca="1" si="376"/>
        <v>-0.567585539213588-1.37027270657459i</v>
      </c>
      <c r="BL283" s="223" t="str">
        <f t="shared" ca="1" si="377"/>
        <v>1.46133669407533-0.253565970225918i</v>
      </c>
      <c r="BM283" s="223" t="str">
        <f t="shared" ca="1" si="378"/>
        <v>-0.0727758247041365+1.48138594365083i</v>
      </c>
      <c r="BN283" s="223" t="str">
        <f t="shared" ca="1" si="379"/>
        <v>-1.42944614718307-0.395581024584227i</v>
      </c>
      <c r="BO283" s="223" t="str">
        <f t="shared" ca="1" si="380"/>
        <v>0.699162671875142-1.30804135751284i</v>
      </c>
      <c r="BP283" s="223" t="str">
        <f t="shared" ca="1" si="381"/>
        <v>1.1230713302244+0.968767991799699i</v>
      </c>
      <c r="BQ283" s="223" t="str">
        <f t="shared" ca="1" si="382"/>
        <v>-1.19129531434905+0.883524820657355i</v>
      </c>
      <c r="BR283" s="223" t="str">
        <f t="shared" ca="1" si="383"/>
        <v>-0.601042768691505-1.35593075963018i</v>
      </c>
      <c r="BS283" s="223" t="str">
        <f t="shared" ca="1" si="384"/>
        <v>1.4546737463636-0.289352598654494i</v>
      </c>
      <c r="BT283" s="223" t="str">
        <f t="shared" ca="1" si="385"/>
        <v>-0.0363988750127793+1.4827257860459i</v>
      </c>
      <c r="BU283" s="223" t="str">
        <f t="shared" ca="1" si="386"/>
        <v>-1.43872366905236-0.360381518416442i</v>
      </c>
      <c r="BV283" s="223" t="str">
        <f t="shared" ca="1" si="387"/>
        <v>0.666851155278076-1.32480571081646i</v>
      </c>
      <c r="BW283" s="223" t="str">
        <f t="shared" ca="1" si="388"/>
        <v>1.14650783880926+0.94091466683039i</v>
      </c>
      <c r="BX283" s="223" t="str">
        <f t="shared" ca="1" si="389"/>
        <v>-1.16925373394286+0.912494570048671i</v>
      </c>
      <c r="BY283" s="223" t="str">
        <f t="shared" ca="1" si="390"/>
        <v>-0.634137952480001-1.34077205069769i</v>
      </c>
      <c r="BZ283" s="223" t="str">
        <f t="shared" ca="1" si="391"/>
        <v>1.44713455758082-0.324964931897233i</v>
      </c>
      <c r="CA283" s="223" t="str">
        <f t="shared" ca="1" si="392"/>
        <v>-1.14108337398068E-13+1.48317248987015i</v>
      </c>
      <c r="CB283" s="223" t="str">
        <f t="shared" ca="1" si="393"/>
        <v>-1.44713455758077-0.324964931897456i</v>
      </c>
      <c r="CC283" s="223" t="str">
        <f t="shared" ca="1" si="394"/>
        <v>0.634137952480208-1.34077205069759i</v>
      </c>
      <c r="CD283" s="223" t="str">
        <f t="shared" ca="1" si="395"/>
        <v>1.1692537339436+0.912494570047722i</v>
      </c>
      <c r="CE283" s="223" t="str">
        <f t="shared" ca="1" si="396"/>
        <v>-1.1465078388094+0.940914666830214i</v>
      </c>
      <c r="CF283" s="223" t="str">
        <f t="shared" ca="1" si="397"/>
        <v>-0.666851155277797-1.3248057108166i</v>
      </c>
      <c r="CG283" s="223" t="str">
        <f t="shared" ca="1" si="398"/>
        <v>1.43872366905241-0.36038151841622i</v>
      </c>
      <c r="CH283" s="223" t="str">
        <f t="shared" ca="1" si="399"/>
        <v>0.0363988750125512+1.4827257860459i</v>
      </c>
      <c r="CI283" s="223" t="str">
        <f t="shared" ca="1" si="400"/>
        <v>-1.45467374636356-0.289352598654718i</v>
      </c>
      <c r="CJ283" s="223" t="str">
        <f t="shared" ca="1" si="401"/>
        <v>0.601042768691713-1.35593075963008i</v>
      </c>
      <c r="CK283" s="223" t="str">
        <f t="shared" ca="1" si="402"/>
        <v>1.19129531434892+0.883524820657537i</v>
      </c>
      <c r="CL283" s="223" t="str">
        <f t="shared" ca="1" si="403"/>
        <v>-1.12307133022455+0.968767991799527i</v>
      </c>
      <c r="CM283" s="223" t="str">
        <f t="shared" ca="1" si="404"/>
        <v>-0.699162671874903-1.30804135751297i</v>
      </c>
      <c r="CN283" s="223" t="str">
        <f t="shared" ca="1" si="405"/>
        <v>1.42944614718314-0.395581024583966i</v>
      </c>
      <c r="CO283" s="223" t="str">
        <f t="shared" ca="1" si="406"/>
        <v>0.0727758247039506+1.48138594365084i</v>
      </c>
      <c r="CP283" s="223" t="str">
        <f t="shared" ca="1" si="407"/>
        <v>-1.46133669407529-0.253565970226142i</v>
      </c>
      <c r="CQ283" s="223" t="str">
        <f t="shared" ca="1" si="408"/>
        <v>0.567585539212474-1.37027270657505i</v>
      </c>
      <c r="CR283" s="223" t="str">
        <f t="shared" ca="1" si="409"/>
        <v>1.21261930300228+0.854022868952515i</v>
      </c>
      <c r="CS283" s="223" t="str">
        <f t="shared" ca="1" si="410"/>
        <v>-1.09895832546471+0.996037767155152i</v>
      </c>
      <c r="CT283" s="223" t="str">
        <f t="shared" ca="1" si="411"/>
        <v>-0.731053039021851-1.29048908900639i</v>
      </c>
      <c r="CU283" s="223" t="str">
        <f t="shared" ca="1" si="412"/>
        <v>1.41930758040522-0.430542247534314i</v>
      </c>
      <c r="CV283" s="223" t="str">
        <f t="shared" ca="1" si="413"/>
        <v>0.109108936959728+1.47915376975592i</v>
      </c>
      <c r="CW283" s="223" t="str">
        <f t="shared" ca="1" si="414"/>
        <v>-1.46711938720563-0.217626603137129i</v>
      </c>
      <c r="CX283" s="223" t="str">
        <f t="shared" ca="1" si="415"/>
        <v>0.533786417429117-1.38378925247879i</v>
      </c>
      <c r="CY283" s="223" t="str">
        <f t="shared" ca="1" si="416"/>
        <v>1.23321285513023+0.824006485805281i</v>
      </c>
      <c r="CZ283" s="223" t="str">
        <f t="shared" ca="1" si="417"/>
        <v>-1.07418334930232+1.0227075666041i</v>
      </c>
      <c r="DA283" s="223" t="str">
        <f t="shared" ca="1" si="418"/>
        <v>-0.76250304715393-1.27215947812709i</v>
      </c>
      <c r="DB283" s="223" t="str">
        <f t="shared" ca="1" si="419"/>
        <v>1.4083140758122-0.465244127933761i</v>
      </c>
      <c r="DC283" s="223" t="str">
        <f t="shared" ca="1" si="420"/>
        <v>0.145376326071812+1.47603060893922i</v>
      </c>
      <c r="DD283" s="223" t="str">
        <f t="shared" ca="1" si="421"/>
        <v>-1.472018342476-0.181556145921381i</v>
      </c>
      <c r="DE283" s="223" t="str">
        <f t="shared" ca="1" si="422"/>
        <v>0.499665762667462-1.39647225548006i</v>
      </c>
      <c r="DF283" s="223" t="str">
        <f t="shared" ca="1" si="423"/>
        <v>1.2530635659471+0.79349375196252i</v>
      </c>
      <c r="DG283" s="223" t="str">
        <f t="shared" ca="1" si="424"/>
        <v>-1.04876132525667+1.04876132525637i</v>
      </c>
      <c r="DH283" s="223" t="str">
        <f t="shared" ca="1" si="425"/>
        <v>-0.793493751962231-1.25306356594728i</v>
      </c>
      <c r="DI283" s="223" t="str">
        <f t="shared" ca="1" si="426"/>
        <v>1.39647225548017-0.49966576266714i</v>
      </c>
      <c r="DJ283" s="223" t="str">
        <f t="shared" ca="1" si="427"/>
        <v>0.181556145922464+1.47201834247587i</v>
      </c>
      <c r="DK283" s="223" t="str">
        <f t="shared" ca="1" si="428"/>
        <v>-1.47603060893919-0.145376326072152i</v>
      </c>
      <c r="DL283" s="223" t="str">
        <f t="shared" ca="1" si="429"/>
        <v>0.465244127934086-1.40831407581209i</v>
      </c>
      <c r="DM283" s="223" t="str">
        <f t="shared" ca="1" si="430"/>
        <v>1.27215947812691+0.762503047154224i</v>
      </c>
      <c r="DN283" s="223" t="str">
        <f t="shared" ca="1" si="431"/>
        <v>-1.02270756660435+1.07418334930208i</v>
      </c>
      <c r="DO283" s="223" t="str">
        <f t="shared" ca="1" si="432"/>
        <v>-0.824006485804927-1.23321285513047i</v>
      </c>
      <c r="DP283" s="223" t="str">
        <f t="shared" ca="1" si="433"/>
        <v>1.3837892524784-0.533786417430134i</v>
      </c>
      <c r="DQ283" s="223" t="str">
        <f t="shared" ca="1" si="434"/>
        <v>0.217626603138207+1.46711938720547i</v>
      </c>
      <c r="DR283" s="223" t="str">
        <f t="shared" ca="1" si="435"/>
        <v>-1.47915376975588-0.109108936960153i</v>
      </c>
      <c r="DS283" s="223" t="str">
        <f t="shared" ca="1" si="436"/>
        <v>0.430542247534641-1.41930758040512i</v>
      </c>
      <c r="DT283" s="223" t="str">
        <f t="shared" ca="1" si="437"/>
        <v>1.29048908900622+0.731053039022149i</v>
      </c>
      <c r="DU283" s="223" t="str">
        <f t="shared" ca="1" si="438"/>
        <v>-0.996037767155406+1.09895832546448i</v>
      </c>
      <c r="DV283" s="223" t="str">
        <f t="shared" ca="1" si="439"/>
        <v>-0.854022868953477-1.2126193030016i</v>
      </c>
      <c r="DW283" s="223" t="str">
        <f t="shared" ca="1" si="440"/>
        <v>1.37027270657463-0.567585539213482i</v>
      </c>
      <c r="DX283" s="223" t="str">
        <f t="shared" ca="1" si="441"/>
        <v>0.253565970225805+1.46133669407535i</v>
      </c>
      <c r="DY283" s="223" t="str">
        <f t="shared" ca="1" si="442"/>
        <v>-1.48138594365082-0.0727758247042925i</v>
      </c>
      <c r="DZ283" s="223" t="str">
        <f t="shared" ca="1" si="443"/>
        <v>0.395581024584377-1.42944614718303i</v>
      </c>
      <c r="EA283" s="223" t="str">
        <f t="shared" ca="1" si="444"/>
        <v>1.30804135751277+0.69916267187528i</v>
      </c>
      <c r="EB283" s="223" t="str">
        <f t="shared" ca="1" si="445"/>
        <v>-0.968767991799849+1.12307133022427i</v>
      </c>
      <c r="EC283" s="223" t="str">
        <f t="shared" ca="1" si="446"/>
        <v>-0.883524820658414-1.19129531434827i</v>
      </c>
      <c r="ED283" s="223" t="str">
        <f t="shared" ca="1" si="447"/>
        <v>1.35593075963026-0.601042768691323i</v>
      </c>
      <c r="EE283" s="223" t="str">
        <f t="shared" ca="1" si="448"/>
        <v>0.2893525986543+1.45467374636364i</v>
      </c>
      <c r="EF283" s="223" t="str">
        <f t="shared" ca="1" si="449"/>
        <v>-1.4827257860459-0.0363988750128091i</v>
      </c>
      <c r="EG283" s="223" t="str">
        <f t="shared" ca="1" si="450"/>
        <v>0.36038151841647-1.43872366905235i</v>
      </c>
      <c r="EH283" s="223" t="str">
        <f t="shared" ca="1" si="451"/>
        <v>1.32480571081645+0.666851155278103i</v>
      </c>
      <c r="EI283" s="223" t="str">
        <f t="shared" ca="1" si="452"/>
        <v>-0.940914666830478+1.14650783880919i</v>
      </c>
      <c r="EJ283" s="223" t="str">
        <f t="shared" ca="1" si="453"/>
        <v>-0.912494570048648-1.16925373394287i</v>
      </c>
      <c r="EK283" s="223" t="str">
        <f t="shared" ca="1" si="454"/>
        <v>1.34077205069774-0.634137952479898i</v>
      </c>
      <c r="EL283" s="223" t="str">
        <f t="shared" ca="1" si="455"/>
        <v>0.324964931897122+1.44713455758085i</v>
      </c>
      <c r="EM283" s="223" t="str">
        <f t="shared" ca="1" si="456"/>
        <v>-1.48317248987015-2.28216674796135E-13i</v>
      </c>
      <c r="EN283" s="223"/>
      <c r="EO283" s="223"/>
      <c r="EP283" s="223"/>
    </row>
    <row r="284" spans="1:146">
      <c r="A284" s="249">
        <f t="shared" si="323"/>
        <v>3.5937500000000028E-3</v>
      </c>
      <c r="B284" s="248">
        <v>184</v>
      </c>
      <c r="C284" s="247">
        <f t="shared" si="324"/>
        <v>36800</v>
      </c>
      <c r="N284" s="246">
        <f t="shared" ca="1" si="327"/>
        <v>8.4810823285316772</v>
      </c>
      <c r="O284" s="223">
        <f t="shared" ca="1" si="328"/>
        <v>1.4810823285316774</v>
      </c>
      <c r="P284" s="223" t="str">
        <f t="shared" ca="1" si="329"/>
        <v>-0.288944828405639+1.45262374688921i</v>
      </c>
      <c r="Q284" s="223" t="str">
        <f t="shared" ca="1" si="330"/>
        <v>-1.36834164929457-0.56678566909779i</v>
      </c>
      <c r="R284" s="223" t="str">
        <f t="shared" ca="1" si="331"/>
        <v>0.822845254383538-1.2314749494924i</v>
      </c>
      <c r="S284" s="223" t="str">
        <f t="shared" ca="1" si="332"/>
        <v>1.0472833580003+1.04728335800032i</v>
      </c>
      <c r="T284" s="223" t="str">
        <f t="shared" ca="1" si="333"/>
        <v>-1.23147494949242+0.822845254383511i</v>
      </c>
      <c r="U284" s="223" t="str">
        <f t="shared" ca="1" si="334"/>
        <v>-0.56678566909783-1.36834164929455i</v>
      </c>
      <c r="V284" s="223" t="str">
        <f t="shared" ca="1" si="335"/>
        <v>1.45262374688921-0.288944828405649i</v>
      </c>
      <c r="W284" s="223" t="str">
        <f t="shared" ca="1" si="336"/>
        <v>-3.62888269973793E-14+1.48108232853168i</v>
      </c>
      <c r="X284" s="223" t="str">
        <f t="shared" ca="1" si="337"/>
        <v>-1.4526237468892-0.28894482840571i</v>
      </c>
      <c r="Y284" s="223" t="str">
        <f t="shared" ca="1" si="338"/>
        <v>0.566785669097751-1.36834164929459i</v>
      </c>
      <c r="Z284" s="223" t="str">
        <f t="shared" ca="1" si="339"/>
        <v>1.23147494949238+0.822845254383568i</v>
      </c>
      <c r="AA284" s="223" t="str">
        <f t="shared" ca="1" si="340"/>
        <v>-1.04728335800035+1.04728335800027i</v>
      </c>
      <c r="AB284" s="223" t="str">
        <f t="shared" ca="1" si="341"/>
        <v>-0.822845254383609-1.23147494949235i</v>
      </c>
      <c r="AC284" s="223" t="str">
        <f t="shared" ca="1" si="342"/>
        <v>1.36834164929457-0.566785669097795i</v>
      </c>
      <c r="AD284" s="223" t="str">
        <f t="shared" ca="1" si="343"/>
        <v>0.288944828405624+1.45262374688921i</v>
      </c>
      <c r="AE284" s="223" t="str">
        <f t="shared" ca="1" si="344"/>
        <v>-1.48108232853168-7.25776539947584E-14i</v>
      </c>
      <c r="AF284" s="223" t="str">
        <f t="shared" ca="1" si="345"/>
        <v>0.288944828405602-1.45262374688922i</v>
      </c>
      <c r="AG284" s="223" t="str">
        <f t="shared" ca="1" si="346"/>
        <v>1.36834164929458+0.566785669097775i</v>
      </c>
      <c r="AH284" s="223" t="str">
        <f t="shared" ca="1" si="347"/>
        <v>-0.822845254383597+1.23147494949236i</v>
      </c>
      <c r="AI284" s="223" t="str">
        <f t="shared" ca="1" si="348"/>
        <v>-1.04728335800036-1.04728335800026i</v>
      </c>
      <c r="AJ284" s="223" t="str">
        <f t="shared" ca="1" si="349"/>
        <v>1.23147494949237-0.822845254383587i</v>
      </c>
      <c r="AK284" s="223" t="str">
        <f t="shared" ca="1" si="350"/>
        <v>0.566785669097763+1.36834164929458i</v>
      </c>
      <c r="AL284" s="223" t="str">
        <f t="shared" ca="1" si="351"/>
        <v>-1.45262374688908+0.288944828406311i</v>
      </c>
      <c r="AM284" s="223" t="str">
        <f t="shared" ca="1" si="352"/>
        <v>-2.06845205888114E-13-1.48108232853168i</v>
      </c>
      <c r="AN284" s="223" t="str">
        <f t="shared" ca="1" si="353"/>
        <v>1.45262374688915+0.288944828405926i</v>
      </c>
      <c r="AO284" s="223" t="str">
        <f t="shared" ca="1" si="354"/>
        <v>-0.566785669097128+1.36834164929485i</v>
      </c>
      <c r="AP284" s="223" t="str">
        <f t="shared" ca="1" si="355"/>
        <v>-1.2314749494925-0.822845254383383i</v>
      </c>
      <c r="AQ284" s="223" t="str">
        <f t="shared" ca="1" si="356"/>
        <v>1.0472833580005-1.04728335800013i</v>
      </c>
      <c r="AR284" s="223" t="str">
        <f t="shared" ca="1" si="357"/>
        <v>1.0472833580005-1.04728335800013i</v>
      </c>
      <c r="AS284" s="223" t="str">
        <f t="shared" ca="1" si="358"/>
        <v>-1.36834164929448+0.566785669098021i</v>
      </c>
      <c r="AT284" s="223" t="str">
        <f t="shared" ca="1" si="359"/>
        <v>-0.288944828405388-1.45262374688926i</v>
      </c>
      <c r="AU284" s="223" t="str">
        <f t="shared" ca="1" si="360"/>
        <v>1.48108232853168+7.34483790165986E-13i</v>
      </c>
      <c r="AV284" s="223" t="str">
        <f t="shared" ca="1" si="361"/>
        <v>-0.288944828405384+1.45262374688926i</v>
      </c>
      <c r="AW284" s="223" t="str">
        <f t="shared" ca="1" si="362"/>
        <v>-1.36834164929449-0.566785669097978i</v>
      </c>
      <c r="AX284" s="223" t="str">
        <f t="shared" ca="1" si="363"/>
        <v>0.82284525438413-1.231474949492i</v>
      </c>
      <c r="AY284" s="223" t="str">
        <f t="shared" ca="1" si="364"/>
        <v>1.04728335800053+1.04728335800009i</v>
      </c>
      <c r="AZ284" s="223" t="str">
        <f t="shared" ca="1" si="365"/>
        <v>-1.2314749494925+0.822845254383387i</v>
      </c>
      <c r="BA284" s="223" t="str">
        <f t="shared" ca="1" si="366"/>
        <v>-0.566785669097151-1.36834164929484i</v>
      </c>
      <c r="BB284" s="223" t="str">
        <f t="shared" ca="1" si="367"/>
        <v>1.45262374688915-0.288944828405951i</v>
      </c>
      <c r="BC284" s="223" t="str">
        <f t="shared" ca="1" si="368"/>
        <v>-1.6039668919488E-13+1.48108232853168i</v>
      </c>
      <c r="BD284" s="223" t="str">
        <f t="shared" ca="1" si="369"/>
        <v>-1.45262374688909-0.288944828406265i</v>
      </c>
      <c r="BE284" s="223" t="str">
        <f t="shared" ca="1" si="370"/>
        <v>0.566785669097448-1.36834164929471i</v>
      </c>
      <c r="BF284" s="223" t="str">
        <f t="shared" ca="1" si="371"/>
        <v>1.2314749494923+0.822845254383689i</v>
      </c>
      <c r="BG284" s="223" t="str">
        <f t="shared" ca="1" si="372"/>
        <v>-1.04728335800076+1.04728335799986i</v>
      </c>
      <c r="BH284" s="223" t="str">
        <f t="shared" ca="1" si="373"/>
        <v>-0.822845254383864-1.23147494949218i</v>
      </c>
      <c r="BI284" s="223" t="str">
        <f t="shared" ca="1" si="374"/>
        <v>1.36834164929462-0.566785669097681i</v>
      </c>
      <c r="BJ284" s="223" t="str">
        <f t="shared" ca="1" si="375"/>
        <v>0.288944828405068+1.45262374688932i</v>
      </c>
      <c r="BK284" s="223" t="str">
        <f t="shared" ca="1" si="376"/>
        <v>-1.48108232853168+4.13690411776227E-13i</v>
      </c>
      <c r="BL284" s="223" t="str">
        <f t="shared" ca="1" si="377"/>
        <v>0.288944828405744-1.45262374688919i</v>
      </c>
      <c r="BM284" s="223" t="str">
        <f t="shared" ca="1" si="378"/>
        <v>1.36834164929435+0.566785669098317i</v>
      </c>
      <c r="BN284" s="223" t="str">
        <f t="shared" ca="1" si="379"/>
        <v>-0.822845254383211+1.23147494949262i</v>
      </c>
      <c r="BO284" s="223" t="str">
        <f t="shared" ca="1" si="380"/>
        <v>-1.04728335800027-1.04728335800035i</v>
      </c>
      <c r="BP284" s="223" t="str">
        <f t="shared" ca="1" si="381"/>
        <v>1.23147494949268-0.822845254383116i</v>
      </c>
      <c r="BQ284" s="223" t="str">
        <f t="shared" ca="1" si="382"/>
        <v>0.566785669098173+1.36834164929441i</v>
      </c>
      <c r="BR284" s="223" t="str">
        <f t="shared" ca="1" si="383"/>
        <v>-1.45262374688922+0.288944828405591i</v>
      </c>
      <c r="BS284" s="223" t="str">
        <f t="shared" ca="1" si="384"/>
        <v>5.27638584277872E-13-1.48108232853168i</v>
      </c>
      <c r="BT284" s="223" t="str">
        <f t="shared" ca="1" si="385"/>
        <v>1.45262374688929+0.288944828405223i</v>
      </c>
      <c r="BU284" s="223" t="str">
        <f t="shared" ca="1" si="386"/>
        <v>-0.566785669097825+1.36834164929456i</v>
      </c>
      <c r="BV284" s="223" t="str">
        <f t="shared" ca="1" si="387"/>
        <v>-1.23147494949209-0.822845254383994i</v>
      </c>
      <c r="BW284" s="223" t="str">
        <f t="shared" ca="1" si="388"/>
        <v>1.04728335799995-1.04728335800068i</v>
      </c>
      <c r="BX284" s="223" t="str">
        <f t="shared" ca="1" si="389"/>
        <v>0.822845254383594+1.23147494949236i</v>
      </c>
      <c r="BY284" s="223" t="str">
        <f t="shared" ca="1" si="390"/>
        <v>-1.36834164929477+0.566785669097304i</v>
      </c>
      <c r="BZ284" s="223" t="str">
        <f t="shared" ca="1" si="391"/>
        <v>-0.288944828406154-1.45262374688911i</v>
      </c>
      <c r="CA284" s="223" t="str">
        <f t="shared" ca="1" si="392"/>
        <v>1.48108232853168-4.64485166932342E-14i</v>
      </c>
      <c r="CB284" s="223" t="str">
        <f t="shared" ca="1" si="393"/>
        <v>-0.288944828406062+1.45262374688913i</v>
      </c>
      <c r="CC284" s="223" t="str">
        <f t="shared" ca="1" si="394"/>
        <v>-1.36834164929478-0.566785669097295i</v>
      </c>
      <c r="CD284" s="223" t="str">
        <f t="shared" ca="1" si="395"/>
        <v>0.822845254383516-1.23147494949241i</v>
      </c>
      <c r="CE284" s="223" t="str">
        <f t="shared" ca="1" si="396"/>
        <v>1.04728335800001+1.04728335800061i</v>
      </c>
      <c r="CF284" s="223" t="str">
        <f t="shared" ca="1" si="397"/>
        <v>-1.23147494949209+0.822845254384002i</v>
      </c>
      <c r="CG284" s="223" t="str">
        <f t="shared" ca="1" si="398"/>
        <v>-0.566785669097834-1.36834164929455i</v>
      </c>
      <c r="CH284" s="223" t="str">
        <f t="shared" ca="1" si="399"/>
        <v>1.45262374688929-0.288944828405231i</v>
      </c>
      <c r="CI284" s="223" t="str">
        <f t="shared" ca="1" si="400"/>
        <v>6.20535617664341E-13+1.48108232853168i</v>
      </c>
      <c r="CJ284" s="223" t="str">
        <f t="shared" ca="1" si="401"/>
        <v>-1.45262374688924-0.288944828405499i</v>
      </c>
      <c r="CK284" s="223" t="str">
        <f t="shared" ca="1" si="402"/>
        <v>0.566785669098164-1.36834164929442i</v>
      </c>
      <c r="CL284" s="223" t="str">
        <f t="shared" ca="1" si="403"/>
        <v>1.23147494949273+0.822845254383039i</v>
      </c>
      <c r="CM284" s="223" t="str">
        <f t="shared" ca="1" si="404"/>
        <v>-1.04728335800021+1.04728335800042i</v>
      </c>
      <c r="CN284" s="223" t="str">
        <f t="shared" ca="1" si="405"/>
        <v>-0.822845254383288-1.23147494949257i</v>
      </c>
      <c r="CO284" s="223" t="str">
        <f t="shared" ca="1" si="406"/>
        <v>1.36834164929433-0.566785669098364i</v>
      </c>
      <c r="CP284" s="223" t="str">
        <f t="shared" ca="1" si="407"/>
        <v>0.288944828405794+1.45262374688918i</v>
      </c>
      <c r="CQ284" s="223" t="str">
        <f t="shared" ca="1" si="408"/>
        <v>-1.48108232853168-3.20793378389759E-13i</v>
      </c>
      <c r="CR284" s="223" t="str">
        <f t="shared" ca="1" si="409"/>
        <v>0.28894482840502-1.45262374688933i</v>
      </c>
      <c r="CS284" s="223" t="str">
        <f t="shared" ca="1" si="410"/>
        <v>1.36834164929464+0.566785669097634i</v>
      </c>
      <c r="CT284" s="223" t="str">
        <f t="shared" ca="1" si="411"/>
        <v>-0.822845254383822+1.23147494949221i</v>
      </c>
      <c r="CU284" s="223" t="str">
        <f t="shared" ca="1" si="412"/>
        <v>-1.04728335800082-1.0472833579998i</v>
      </c>
      <c r="CV284" s="223" t="str">
        <f t="shared" ca="1" si="413"/>
        <v>1.23147494949229-0.822845254383695i</v>
      </c>
      <c r="CW284" s="223" t="str">
        <f t="shared" ca="1" si="414"/>
        <v>0.566785669097495+1.36834164929469i</v>
      </c>
      <c r="CX284" s="223" t="str">
        <f t="shared" ca="1" si="415"/>
        <v>-1.45262374688936+0.28894482840487i</v>
      </c>
      <c r="CY284" s="223" t="str">
        <f t="shared" ca="1" si="416"/>
        <v>-2.53293722581347E-13-1.48108232853168i</v>
      </c>
      <c r="CZ284" s="223" t="str">
        <f t="shared" ca="1" si="417"/>
        <v>1.45262374688917+0.288944828405859i</v>
      </c>
      <c r="DA284" s="223" t="str">
        <f t="shared" ca="1" si="418"/>
        <v>-0.566785669098503+1.36834164929428i</v>
      </c>
      <c r="DB284" s="223" t="str">
        <f t="shared" ca="1" si="419"/>
        <v>-1.23147494949253-0.822845254383344i</v>
      </c>
      <c r="DC284" s="223" t="str">
        <f t="shared" ca="1" si="420"/>
        <v>1.04728335800046-1.04728335800016i</v>
      </c>
      <c r="DD284" s="223" t="str">
        <f t="shared" ca="1" si="421"/>
        <v>0.822845254382983+1.23147494949277i</v>
      </c>
      <c r="DE284" s="223" t="str">
        <f t="shared" ca="1" si="422"/>
        <v>-1.36834164929447+0.566785669098025i</v>
      </c>
      <c r="DF284" s="223" t="str">
        <f t="shared" ca="1" si="423"/>
        <v>-0.288944828405433-1.45262374688925i</v>
      </c>
      <c r="DG284" s="223" t="str">
        <f t="shared" ca="1" si="424"/>
        <v>1.48108232853168+6.88035273472752E-13i</v>
      </c>
      <c r="DH284" s="223" t="str">
        <f t="shared" ca="1" si="425"/>
        <v>-0.288944828405379+1.45262374688926i</v>
      </c>
      <c r="DI284" s="223" t="str">
        <f t="shared" ca="1" si="426"/>
        <v>-1.36834164929449-0.566785669097973i</v>
      </c>
      <c r="DJ284" s="223" t="str">
        <f t="shared" ca="1" si="427"/>
        <v>0.822845254384127-1.23147494949201i</v>
      </c>
      <c r="DK284" s="223" t="str">
        <f t="shared" ca="1" si="428"/>
        <v>1.04728335800056+1.04728335800006i</v>
      </c>
      <c r="DL284" s="223" t="str">
        <f t="shared" ca="1" si="429"/>
        <v>-1.23147494949245+0.822845254383461i</v>
      </c>
      <c r="DM284" s="223" t="str">
        <f t="shared" ca="1" si="430"/>
        <v>-0.566785669097156-1.36834164929483i</v>
      </c>
      <c r="DN284" s="223" t="str">
        <f t="shared" ca="1" si="431"/>
        <v>1.45262374688914-0.288944828405997i</v>
      </c>
      <c r="DO284" s="223" t="str">
        <f t="shared" ca="1" si="432"/>
        <v>-1.13948172501645E-13+1.48108232853168i</v>
      </c>
      <c r="DP284" s="223" t="str">
        <f t="shared" ca="1" si="433"/>
        <v>-1.4526237468891-0.288944828406221i</v>
      </c>
      <c r="DQ284" s="223" t="str">
        <f t="shared" ca="1" si="434"/>
        <v>0.566785669097443-1.36834164929471i</v>
      </c>
      <c r="DR284" s="223" t="str">
        <f t="shared" ca="1" si="435"/>
        <v>1.23147494949232+0.822845254383649i</v>
      </c>
      <c r="DS284" s="223" t="str">
        <f t="shared" ca="1" si="436"/>
        <v>-1.04728335800073+1.0472833579999i</v>
      </c>
      <c r="DT284" s="223" t="str">
        <f t="shared" ca="1" si="437"/>
        <v>-0.822845254383868-1.23147494949218i</v>
      </c>
      <c r="DU284" s="223" t="str">
        <f t="shared" ca="1" si="438"/>
        <v>1.36834164929461-0.566785669097686i</v>
      </c>
      <c r="DV284" s="223" t="str">
        <f t="shared" ca="1" si="439"/>
        <v>0.288944828405073+1.45262374688932i</v>
      </c>
      <c r="DW284" s="223" t="str">
        <f t="shared" ca="1" si="440"/>
        <v>-1.48108232853168+4.60138928469462E-13i</v>
      </c>
      <c r="DX284" s="223" t="str">
        <f t="shared" ca="1" si="441"/>
        <v>0.288944828405739-1.45262374688919i</v>
      </c>
      <c r="DY284" s="223" t="str">
        <f t="shared" ca="1" si="442"/>
        <v>1.36834164929439+0.566785669098235i</v>
      </c>
      <c r="DZ284" s="223" t="str">
        <f t="shared" ca="1" si="443"/>
        <v>-0.822845254383242+1.2314749494926i</v>
      </c>
      <c r="EA284" s="223" t="str">
        <f t="shared" ca="1" si="444"/>
        <v>-1.04728335800024-1.04728335800038i</v>
      </c>
      <c r="EB284" s="223" t="str">
        <f t="shared" ca="1" si="445"/>
        <v>1.2314749494927-0.822845254383085i</v>
      </c>
      <c r="EC284" s="223" t="str">
        <f t="shared" ca="1" si="446"/>
        <v>0.566785669098216+1.36834164929439i</v>
      </c>
      <c r="ED284" s="223" t="str">
        <f t="shared" ca="1" si="447"/>
        <v>-1.45262374688921+0.288944828405636i</v>
      </c>
      <c r="EE284" s="223" t="str">
        <f t="shared" ca="1" si="448"/>
        <v>4.81190067584639E-13-1.48108232853168i</v>
      </c>
      <c r="EF284" s="223" t="str">
        <f t="shared" ca="1" si="449"/>
        <v>1.45262374688932+0.288944828405094i</v>
      </c>
      <c r="EG284" s="223" t="str">
        <f t="shared" ca="1" si="450"/>
        <v>-0.566785669097705+1.36834164929461i</v>
      </c>
      <c r="EH284" s="223" t="str">
        <f t="shared" ca="1" si="451"/>
        <v>-1.23147494949217-0.822845254383885i</v>
      </c>
      <c r="EI284" s="223" t="str">
        <f t="shared" ca="1" si="452"/>
        <v>1.04728335799997-1.04728335800065i</v>
      </c>
      <c r="EJ284" s="223" t="str">
        <f t="shared" ca="1" si="453"/>
        <v>0.822845254383562+1.23147494949238i</v>
      </c>
      <c r="EK284" s="223" t="str">
        <f t="shared" ca="1" si="454"/>
        <v>-1.36834164929476+0.566785669097347i</v>
      </c>
      <c r="EL284" s="223" t="str">
        <f t="shared" ca="1" si="455"/>
        <v>-0.2889448284062-1.4526237468891i</v>
      </c>
      <c r="EM284" s="223" t="str">
        <f t="shared" ca="1" si="456"/>
        <v>1.48108232853168-9.28970333864684E-14i</v>
      </c>
      <c r="EN284" s="223"/>
      <c r="EO284" s="223"/>
      <c r="EP284" s="223"/>
    </row>
    <row r="285" spans="1:146">
      <c r="A285" s="249">
        <f t="shared" si="323"/>
        <v>3.6132812500000028E-3</v>
      </c>
      <c r="B285" s="248">
        <v>185</v>
      </c>
      <c r="C285" s="247">
        <f t="shared" si="324"/>
        <v>37000</v>
      </c>
      <c r="N285" s="246">
        <f t="shared" ca="1" si="327"/>
        <v>8.4783921444079073</v>
      </c>
      <c r="O285" s="223">
        <f t="shared" ca="1" si="328"/>
        <v>1.4783921444079067</v>
      </c>
      <c r="P285" s="223" t="str">
        <f t="shared" ca="1" si="329"/>
        <v>-0.252748713336364+1.45662672656855i</v>
      </c>
      <c r="Q285" s="223" t="str">
        <f t="shared" ca="1" si="330"/>
        <v>-1.39197134958047-0.498055312785784i</v>
      </c>
      <c r="R285" s="223" t="str">
        <f t="shared" ca="1" si="331"/>
        <v>0.728696815385364-1.28632977260663i</v>
      </c>
      <c r="S285" s="223" t="str">
        <f t="shared" ca="1" si="332"/>
        <v>1.14281258179667+0.937882047772657i</v>
      </c>
      <c r="T285" s="223" t="str">
        <f t="shared" ca="1" si="333"/>
        <v>-1.11945161035135+0.965645599963454i</v>
      </c>
      <c r="U285" s="223" t="str">
        <f t="shared" ca="1" si="334"/>
        <v>-0.76004545843382-1.26805923905831i</v>
      </c>
      <c r="V285" s="223" t="str">
        <f t="shared" ca="1" si="335"/>
        <v>1.37932922458642-0.532065994824741i</v>
      </c>
      <c r="W285" s="223" t="str">
        <f t="shared" ca="1" si="336"/>
        <v>0.288419999518678+1.44998525389904i</v>
      </c>
      <c r="X285" s="223" t="str">
        <f t="shared" ca="1" si="337"/>
        <v>-1.47794688033433+0.0362815594624204i</v>
      </c>
      <c r="Y285" s="223" t="str">
        <f t="shared" ca="1" si="338"/>
        <v>0.216925180780023-1.46239078176477i</v>
      </c>
      <c r="Z285" s="223" t="str">
        <f t="shared" ca="1" si="339"/>
        <v>1.40377500308269+0.463744620849891i</v>
      </c>
      <c r="AA285" s="223" t="str">
        <f t="shared" ca="1" si="340"/>
        <v>-0.696909232623047+1.30382546919891i</v>
      </c>
      <c r="AB285" s="223" t="str">
        <f t="shared" ca="1" si="341"/>
        <v>-1.16548516567523-0.909553550505952i</v>
      </c>
      <c r="AC285" s="223" t="str">
        <f t="shared" ca="1" si="342"/>
        <v>1.09541632311494-0.992827483352644i</v>
      </c>
      <c r="AD285" s="223" t="str">
        <f t="shared" ca="1" si="343"/>
        <v>0.790936278518045+1.24902487404016i</v>
      </c>
      <c r="AE285" s="223" t="str">
        <f t="shared" ca="1" si="344"/>
        <v>-1.36585624324392+0.565756180203651i</v>
      </c>
      <c r="AF285" s="223" t="str">
        <f t="shared" ca="1" si="345"/>
        <v>-0.323917552277988-1.44247036433101i</v>
      </c>
      <c r="AG285" s="223" t="str">
        <f t="shared" ca="1" si="346"/>
        <v>1.47661135632404-0.0725412642700757i</v>
      </c>
      <c r="AH285" s="223" t="str">
        <f t="shared" ca="1" si="347"/>
        <v>-0.180970980606143+1.46727394743635i</v>
      </c>
      <c r="AI285" s="223" t="str">
        <f t="shared" ca="1" si="348"/>
        <v>-1.41473307501358-0.429154586494925i</v>
      </c>
      <c r="AJ285" s="223" t="str">
        <f t="shared" ca="1" si="349"/>
        <v>0.664701857798119-1.32053579008171i</v>
      </c>
      <c r="AK285" s="223" t="str">
        <f t="shared" ca="1" si="350"/>
        <v>1.1874557048702+0.880677172190935i</v>
      </c>
      <c r="AL285" s="223" t="str">
        <f t="shared" ca="1" si="351"/>
        <v>-1.07072119804626+1.01941132458953i</v>
      </c>
      <c r="AM285" s="223" t="str">
        <f t="shared" ca="1" si="352"/>
        <v>-0.821350668163106-1.22923814314193i</v>
      </c>
      <c r="AN285" s="223" t="str">
        <f t="shared" ca="1" si="353"/>
        <v>1.35156052117345-0.599105575213896i</v>
      </c>
      <c r="AO285" s="223" t="str">
        <f t="shared" ca="1" si="354"/>
        <v>0.359219989215873+1.43408658455295i</v>
      </c>
      <c r="AP285" s="223" t="str">
        <f t="shared" ca="1" si="355"/>
        <v>-1.4743863768468+0.108757272931894i</v>
      </c>
      <c r="AQ285" s="223" t="str">
        <f t="shared" ca="1" si="356"/>
        <v>0.144907770280476-1.47127328214691i</v>
      </c>
      <c r="AR285" s="223" t="str">
        <f t="shared" ca="1" si="357"/>
        <v>0.144907770280476-1.47127328214691i</v>
      </c>
      <c r="AS285" s="223" t="str">
        <f t="shared" ca="1" si="358"/>
        <v>-0.632094091428847+1.33645066958259i</v>
      </c>
      <c r="AT285" s="223" t="str">
        <f t="shared" ca="1" si="359"/>
        <v>-1.20871096515012-0.85127030687841i</v>
      </c>
      <c r="AU285" s="223" t="str">
        <f t="shared" ca="1" si="360"/>
        <v>1.04538111056368-1.04538111056383i</v>
      </c>
      <c r="AV285" s="223" t="str">
        <f t="shared" ca="1" si="361"/>
        <v>0.851270306877343+1.20871096515088i</v>
      </c>
      <c r="AW285" s="223" t="str">
        <f t="shared" ca="1" si="362"/>
        <v>-1.33645066958252+0.632094091428996i</v>
      </c>
      <c r="AX285" s="223" t="str">
        <f t="shared" ca="1" si="363"/>
        <v>-0.394306045463628-1.42483896464051i</v>
      </c>
      <c r="AY285" s="223" t="str">
        <f t="shared" ca="1" si="364"/>
        <v>1.47127328214689-0.14490777028066i</v>
      </c>
      <c r="AZ285" s="223" t="str">
        <f t="shared" ca="1" si="365"/>
        <v>-0.108757272933175+1.4743863768467i</v>
      </c>
      <c r="BA285" s="223" t="str">
        <f t="shared" ca="1" si="366"/>
        <v>-1.43408658455299-0.359219989215714i</v>
      </c>
      <c r="BB285" s="223" t="str">
        <f t="shared" ca="1" si="367"/>
        <v>0.599105575215071-1.35156052117292i</v>
      </c>
      <c r="BC285" s="223" t="str">
        <f t="shared" ca="1" si="368"/>
        <v>1.22923814314204+0.821350668162952i</v>
      </c>
      <c r="BD285" s="223" t="str">
        <f t="shared" ca="1" si="369"/>
        <v>-1.01941132459048+1.07072119804536i</v>
      </c>
      <c r="BE285" s="223" t="str">
        <f t="shared" ca="1" si="370"/>
        <v>-0.880677172190948-1.18745570487019i</v>
      </c>
      <c r="BF285" s="223" t="str">
        <f t="shared" ca="1" si="371"/>
        <v>1.32053579008196-0.664701857797628i</v>
      </c>
      <c r="BG285" s="223" t="str">
        <f t="shared" ca="1" si="372"/>
        <v>0.429154586495102+1.41473307501353i</v>
      </c>
      <c r="BH285" s="223" t="str">
        <f t="shared" ca="1" si="373"/>
        <v>-1.46727394743642+0.180970980605575i</v>
      </c>
      <c r="BI285" s="223" t="str">
        <f t="shared" ca="1" si="374"/>
        <v>0.0725412642698695-1.47661135632405i</v>
      </c>
      <c r="BJ285" s="223" t="str">
        <f t="shared" ca="1" si="375"/>
        <v>1.44247036433089+0.323917552278525i</v>
      </c>
      <c r="BK285" s="223" t="str">
        <f t="shared" ca="1" si="376"/>
        <v>-0.565756180203479+1.36585624324399i</v>
      </c>
      <c r="BL285" s="223" t="str">
        <f t="shared" ca="1" si="377"/>
        <v>-1.24902487403985-0.790936278518527i</v>
      </c>
      <c r="BM285" s="223" t="str">
        <f t="shared" ca="1" si="378"/>
        <v>0.992827483352499-1.09541632311508i</v>
      </c>
      <c r="BN285" s="223" t="str">
        <f t="shared" ca="1" si="379"/>
        <v>0.909553550505519+1.16548516567557i</v>
      </c>
      <c r="BO285" s="223" t="str">
        <f t="shared" ca="1" si="380"/>
        <v>-1.30382546919883+0.696909232623201i</v>
      </c>
      <c r="BP285" s="223" t="str">
        <f t="shared" ca="1" si="381"/>
        <v>-0.46374462084935-1.40377500308287i</v>
      </c>
      <c r="BQ285" s="223" t="str">
        <f t="shared" ca="1" si="382"/>
        <v>1.46239078176474-0.216925180780216i</v>
      </c>
      <c r="BR285" s="223" t="str">
        <f t="shared" ca="1" si="383"/>
        <v>-0.0362815594629703+1.47794688033432i</v>
      </c>
      <c r="BS285" s="223" t="str">
        <f t="shared" ca="1" si="384"/>
        <v>-1.44998525389907-0.288419999518506i</v>
      </c>
      <c r="BT285" s="223" t="str">
        <f t="shared" ca="1" si="385"/>
        <v>0.532065994825277-1.37932922458621i</v>
      </c>
      <c r="BU285" s="223" t="str">
        <f t="shared" ca="1" si="386"/>
        <v>1.26805923905838+0.760045458433693i</v>
      </c>
      <c r="BV285" s="223" t="str">
        <f t="shared" ca="1" si="387"/>
        <v>-0.965645599963875+1.11945161035099i</v>
      </c>
      <c r="BW285" s="223" t="str">
        <f t="shared" ca="1" si="388"/>
        <v>-0.937882047772788-1.14281258179657i</v>
      </c>
      <c r="BX285" s="223" t="str">
        <f t="shared" ca="1" si="389"/>
        <v>1.2863297726069-0.728696815384896i</v>
      </c>
      <c r="BY285" s="223" t="str">
        <f t="shared" ca="1" si="390"/>
        <v>0.498055312785961+1.3919713495804i</v>
      </c>
      <c r="BZ285" s="223" t="str">
        <f t="shared" ca="1" si="391"/>
        <v>-1.45662672656864+0.252748713335854i</v>
      </c>
      <c r="CA285" s="223" t="str">
        <f t="shared" ca="1" si="392"/>
        <v>-2.0646885862184E-13-1.47839214440791i</v>
      </c>
      <c r="CB285" s="223" t="str">
        <f t="shared" ca="1" si="393"/>
        <v>1.45662672656845+0.252748713336938i</v>
      </c>
      <c r="CC285" s="223" t="str">
        <f t="shared" ca="1" si="394"/>
        <v>-0.498055312785572+1.39197134958054i</v>
      </c>
      <c r="CD285" s="223" t="str">
        <f t="shared" ca="1" si="395"/>
        <v>-1.28632977260636-0.728696815385853i</v>
      </c>
      <c r="CE285" s="223" t="str">
        <f t="shared" ca="1" si="396"/>
        <v>0.937882047772534-1.14281258179677i</v>
      </c>
      <c r="CF285" s="223" t="str">
        <f t="shared" ca="1" si="397"/>
        <v>0.965645599963041+1.11945161035171i</v>
      </c>
      <c r="CG285" s="223" t="str">
        <f t="shared" ca="1" si="398"/>
        <v>-1.26805923905821+0.760045458433976i</v>
      </c>
      <c r="CH285" s="223" t="str">
        <f t="shared" ca="1" si="399"/>
        <v>-0.532065994824251-1.37932922458661i</v>
      </c>
      <c r="CI285" s="223" t="str">
        <f t="shared" ca="1" si="400"/>
        <v>1.449985253899-0.28841999951887i</v>
      </c>
      <c r="CJ285" s="223" t="str">
        <f t="shared" ca="1" si="401"/>
        <v>0.0362815594618288+1.47794688033435i</v>
      </c>
      <c r="CK285" s="223" t="str">
        <f t="shared" ca="1" si="402"/>
        <v>-1.4623907817648-0.216925180779808i</v>
      </c>
      <c r="CL285" s="223" t="str">
        <f t="shared" ca="1" si="403"/>
        <v>0.463744620850434-1.40377500308251i</v>
      </c>
      <c r="CM285" s="223" t="str">
        <f t="shared" ca="1" si="404"/>
        <v>1.30382546919899+0.696909232622911i</v>
      </c>
      <c r="CN285" s="223" t="str">
        <f t="shared" ca="1" si="405"/>
        <v>-0.909553550506386+1.16548516567489i</v>
      </c>
      <c r="CO285" s="223" t="str">
        <f t="shared" ca="1" si="406"/>
        <v>-0.992827483352774-1.09541632311483i</v>
      </c>
      <c r="CP285" s="223" t="str">
        <f t="shared" ca="1" si="407"/>
        <v>1.24902487404044-0.790936278517598i</v>
      </c>
      <c r="CQ285" s="223" t="str">
        <f t="shared" ca="1" si="408"/>
        <v>0.565756180203822+1.36585624324384i</v>
      </c>
      <c r="CR285" s="223" t="str">
        <f t="shared" ca="1" si="409"/>
        <v>-1.44247036433112+0.323917552277493i</v>
      </c>
      <c r="CS285" s="223" t="str">
        <f t="shared" ca="1" si="410"/>
        <v>-0.072541264270282-1.47661135632403i</v>
      </c>
      <c r="CT285" s="223" t="str">
        <f t="shared" ca="1" si="411"/>
        <v>1.46727394743628+0.180970980606709i</v>
      </c>
      <c r="CU285" s="223" t="str">
        <f t="shared" ca="1" si="412"/>
        <v>-0.429154586494787+1.41473307501362i</v>
      </c>
      <c r="CV285" s="223" t="str">
        <f t="shared" ca="1" si="413"/>
        <v>-1.32053579008147-0.66470185779861i</v>
      </c>
      <c r="CW285" s="223" t="str">
        <f t="shared" ca="1" si="414"/>
        <v>0.880677172190685-1.18745570487039i</v>
      </c>
      <c r="CX285" s="223" t="str">
        <f t="shared" ca="1" si="415"/>
        <v>1.01941132458969+1.07072119804612i</v>
      </c>
      <c r="CY285" s="223" t="str">
        <f t="shared" ca="1" si="416"/>
        <v>-1.22923814314183+0.82135066816326i</v>
      </c>
      <c r="CZ285" s="223" t="str">
        <f t="shared" ca="1" si="417"/>
        <v>-0.599105575214104-1.35156052117335i</v>
      </c>
      <c r="DA285" s="223" t="str">
        <f t="shared" ca="1" si="418"/>
        <v>1.4340865845529-0.359219989216075i</v>
      </c>
      <c r="DB285" s="223" t="str">
        <f t="shared" ca="1" si="419"/>
        <v>0.108757272932037+1.47438637684679i</v>
      </c>
      <c r="DC285" s="223" t="str">
        <f t="shared" ca="1" si="420"/>
        <v>-1.47127328214694-0.144907770280249i</v>
      </c>
      <c r="DD285" s="223" t="str">
        <f t="shared" ca="1" si="421"/>
        <v>0.394306045464728-1.42483896464021i</v>
      </c>
      <c r="DE285" s="223" t="str">
        <f t="shared" ca="1" si="422"/>
        <v>1.33645066958266+0.632094091428699i</v>
      </c>
      <c r="DF285" s="223" t="str">
        <f t="shared" ca="1" si="423"/>
        <v>-0.851270306878242+1.20871096515024i</v>
      </c>
      <c r="DG285" s="223" t="str">
        <f t="shared" ca="1" si="424"/>
        <v>-1.04538111056394-1.04538111056356i</v>
      </c>
      <c r="DH285" s="223" t="str">
        <f t="shared" ca="1" si="425"/>
        <v>1.20871096515076-0.851270306877511i</v>
      </c>
      <c r="DI285" s="223" t="str">
        <f t="shared" ca="1" si="426"/>
        <v>0.632094091429182+1.33645066958243i</v>
      </c>
      <c r="DJ285" s="223" t="str">
        <f t="shared" ca="1" si="427"/>
        <v>-1.42483896464047+0.394306045463786i</v>
      </c>
      <c r="DK285" s="223" t="str">
        <f t="shared" ca="1" si="428"/>
        <v>-0.144907770280866-1.47127328214687i</v>
      </c>
      <c r="DL285" s="223" t="str">
        <f t="shared" ca="1" si="429"/>
        <v>1.47438637684672+0.108757272933011i</v>
      </c>
      <c r="DM285" s="223" t="str">
        <f t="shared" ca="1" si="430"/>
        <v>-0.359219989215556+1.43408658455303i</v>
      </c>
      <c r="DN285" s="223" t="str">
        <f t="shared" ca="1" si="431"/>
        <v>-1.35156052117299-0.59910557521492i</v>
      </c>
      <c r="DO285" s="223" t="str">
        <f t="shared" ca="1" si="432"/>
        <v>0.821350668162815-1.22923814314213i</v>
      </c>
      <c r="DP285" s="223" t="str">
        <f t="shared" ca="1" si="433"/>
        <v>1.0707211980455+1.01941132459033i</v>
      </c>
      <c r="DQ285" s="223" t="str">
        <f t="shared" ca="1" si="434"/>
        <v>-1.18745570487007+0.880677172191115i</v>
      </c>
      <c r="DR285" s="223" t="str">
        <f t="shared" ca="1" si="435"/>
        <v>-0.664701857797813-1.32053579008187i</v>
      </c>
      <c r="DS285" s="223" t="str">
        <f t="shared" ca="1" si="436"/>
        <v>1.41473307501347-0.4291545864953i</v>
      </c>
      <c r="DT285" s="223" t="str">
        <f t="shared" ca="1" si="437"/>
        <v>0.180970980605739+1.4672739474364i</v>
      </c>
      <c r="DU285" s="223" t="str">
        <f t="shared" ca="1" si="438"/>
        <v>-1.47661135632406-0.0725412642696633i</v>
      </c>
      <c r="DV285" s="223" t="str">
        <f t="shared" ca="1" si="439"/>
        <v>0.323917552278365-1.44247036433093i</v>
      </c>
      <c r="DW285" s="223" t="str">
        <f t="shared" ca="1" si="440"/>
        <v>1.36585624324405+0.565756180203327i</v>
      </c>
      <c r="DX285" s="223" t="str">
        <f t="shared" ca="1" si="441"/>
        <v>-0.790936278518424+1.24902487403992i</v>
      </c>
      <c r="DY285" s="223" t="str">
        <f t="shared" ca="1" si="442"/>
        <v>-1.09541632311519-0.992827483352376i</v>
      </c>
      <c r="DZ285" s="223" t="str">
        <f t="shared" ca="1" si="443"/>
        <v>1.16548516567544-0.909553550505682i</v>
      </c>
      <c r="EA285" s="223" t="str">
        <f t="shared" ca="1" si="444"/>
        <v>0.696909232623309+1.30382546919877i</v>
      </c>
      <c r="EB285" s="223" t="str">
        <f t="shared" ca="1" si="445"/>
        <v>-1.40377500308282+0.463744620849505i</v>
      </c>
      <c r="EC285" s="223" t="str">
        <f t="shared" ca="1" si="446"/>
        <v>-0.21692518078042-1.46239078176471i</v>
      </c>
      <c r="ED285" s="223" t="str">
        <f t="shared" ca="1" si="447"/>
        <v>1.47794688033432+0.0362815594627217i</v>
      </c>
      <c r="EE285" s="223" t="str">
        <f t="shared" ca="1" si="448"/>
        <v>-0.288419999518345+1.4499852538991i</v>
      </c>
      <c r="EF285" s="223" t="str">
        <f t="shared" ca="1" si="449"/>
        <v>-1.37932922458628-0.532065994825085i</v>
      </c>
      <c r="EG285" s="223" t="str">
        <f t="shared" ca="1" si="450"/>
        <v>0.760045458433445-1.26805923905853i</v>
      </c>
      <c r="EH285" s="223" t="str">
        <f t="shared" ca="1" si="451"/>
        <v>1.11945161035107+0.965645599963782i</v>
      </c>
      <c r="EI285" s="223" t="str">
        <f t="shared" ca="1" si="452"/>
        <v>-1.14281258179643+0.937882047772946i</v>
      </c>
      <c r="EJ285" s="223" t="str">
        <f t="shared" ca="1" si="453"/>
        <v>-0.728696815385077-1.2863297726068i</v>
      </c>
      <c r="EK285" s="223" t="str">
        <f t="shared" ca="1" si="454"/>
        <v>1.39197134958036-0.498055312786076i</v>
      </c>
      <c r="EL285" s="223" t="str">
        <f t="shared" ca="1" si="455"/>
        <v>0.252748713335976+1.45662672656862i</v>
      </c>
      <c r="EM285" s="223" t="str">
        <f t="shared" ca="1" si="456"/>
        <v>-1.47839214440791+4.12937717243678E-13i</v>
      </c>
      <c r="EN285" s="223"/>
      <c r="EO285" s="223"/>
      <c r="EP285" s="223"/>
    </row>
    <row r="286" spans="1:146">
      <c r="A286" s="249">
        <f t="shared" si="323"/>
        <v>3.6328125000000028E-3</v>
      </c>
      <c r="B286" s="248">
        <v>186</v>
      </c>
      <c r="C286" s="247">
        <f t="shared" si="324"/>
        <v>37200</v>
      </c>
      <c r="N286" s="246">
        <f t="shared" ca="1" si="327"/>
        <v>8.4748033096532431</v>
      </c>
      <c r="O286" s="223">
        <f t="shared" ca="1" si="328"/>
        <v>1.4748033096532425</v>
      </c>
      <c r="P286" s="223" t="str">
        <f t="shared" ca="1" si="329"/>
        <v>-0.216398589353755+1.4588407907273i</v>
      </c>
      <c r="Q286" s="223" t="str">
        <f t="shared" ca="1" si="330"/>
        <v>-1.41129877427855-0.428112802756498i</v>
      </c>
      <c r="R286" s="223" t="str">
        <f t="shared" ca="1" si="331"/>
        <v>0.630559666850087-1.33320640138955i</v>
      </c>
      <c r="S286" s="223" t="str">
        <f t="shared" ca="1" si="332"/>
        <v>1.22625413609991+0.819356818402101i</v>
      </c>
      <c r="T286" s="223" t="str">
        <f t="shared" ca="1" si="333"/>
        <v>-0.9904173692357+1.09275717196475i</v>
      </c>
      <c r="U286" s="223" t="str">
        <f t="shared" ca="1" si="334"/>
        <v>-0.935605315106325-1.14003837501593i</v>
      </c>
      <c r="V286" s="223" t="str">
        <f t="shared" ca="1" si="335"/>
        <v>1.26498099281266-0.758200428638008i</v>
      </c>
      <c r="W286" s="223" t="str">
        <f t="shared" ca="1" si="336"/>
        <v>0.564382792601433+1.36254059226856i</v>
      </c>
      <c r="X286" s="223" t="str">
        <f t="shared" ca="1" si="337"/>
        <v>-1.4306053026784+0.358347973501452i</v>
      </c>
      <c r="Y286" s="223" t="str">
        <f t="shared" ca="1" si="338"/>
        <v>-0.144556002960808-1.46770172861251i</v>
      </c>
      <c r="Z286" s="223" t="str">
        <f t="shared" ca="1" si="339"/>
        <v>1.473026844478+0.0723651684951368i</v>
      </c>
      <c r="AA286" s="223" t="str">
        <f t="shared" ca="1" si="340"/>
        <v>-0.287719852590728+1.44646537759786i</v>
      </c>
      <c r="AB286" s="223" t="str">
        <f t="shared" ca="1" si="341"/>
        <v>-1.3885923035163-0.496846270771421i</v>
      </c>
      <c r="AC286" s="223" t="str">
        <f t="shared" ca="1" si="342"/>
        <v>0.695217467630658-1.30066039951456i</v>
      </c>
      <c r="AD286" s="223" t="str">
        <f t="shared" ca="1" si="343"/>
        <v>1.18457312576605+0.878539305823598i</v>
      </c>
      <c r="AE286" s="223" t="str">
        <f t="shared" ca="1" si="344"/>
        <v>-1.04284342117217+1.04284342117218i</v>
      </c>
      <c r="AF286" s="223" t="str">
        <f t="shared" ca="1" si="345"/>
        <v>-0.878539305823628-1.18457312576603i</v>
      </c>
      <c r="AG286" s="223" t="str">
        <f t="shared" ca="1" si="346"/>
        <v>1.30066039951455-0.695217467630681i</v>
      </c>
      <c r="AH286" s="223" t="str">
        <f t="shared" ca="1" si="347"/>
        <v>0.496846270771436+1.38859230351629i</v>
      </c>
      <c r="AI286" s="223" t="str">
        <f t="shared" ca="1" si="348"/>
        <v>-1.44646537759786+0.287719852590753i</v>
      </c>
      <c r="AJ286" s="223" t="str">
        <f t="shared" ca="1" si="349"/>
        <v>-0.0723651684950054-1.47302684447801i</v>
      </c>
      <c r="AK286" s="223" t="str">
        <f t="shared" ca="1" si="350"/>
        <v>1.46770172861256+0.144556002960344i</v>
      </c>
      <c r="AL286" s="223" t="str">
        <f t="shared" ca="1" si="351"/>
        <v>-0.358347973502006+1.43060530267826i</v>
      </c>
      <c r="AM286" s="223" t="str">
        <f t="shared" ca="1" si="352"/>
        <v>-1.36254059226852-0.564382792601545i</v>
      </c>
      <c r="AN286" s="223" t="str">
        <f t="shared" ca="1" si="353"/>
        <v>0.758200428637612-1.26498099281289i</v>
      </c>
      <c r="AO286" s="223" t="str">
        <f t="shared" ca="1" si="354"/>
        <v>1.14003837501556+0.93560531510677i</v>
      </c>
      <c r="AP286" s="223" t="str">
        <f t="shared" ca="1" si="355"/>
        <v>-1.09275717196483+0.990417369235606i</v>
      </c>
      <c r="AQ286" s="223" t="str">
        <f t="shared" ca="1" si="356"/>
        <v>-0.819356818402492-1.22625413609965i</v>
      </c>
      <c r="AR286" s="223" t="str">
        <f t="shared" ca="1" si="357"/>
        <v>-0.819356818402492-1.22625413609965i</v>
      </c>
      <c r="AS286" s="223" t="str">
        <f t="shared" ca="1" si="358"/>
        <v>0.428112802756448+1.41129877427856i</v>
      </c>
      <c r="AT286" s="223" t="str">
        <f t="shared" ca="1" si="359"/>
        <v>-1.45884079072724+0.216398589354151i</v>
      </c>
      <c r="AU286" s="223" t="str">
        <f t="shared" ca="1" si="360"/>
        <v>5.71653909794561E-13-1.47480330965324i</v>
      </c>
      <c r="AV286" s="223" t="str">
        <f t="shared" ca="1" si="361"/>
        <v>1.45884079072729+0.216398589353831i</v>
      </c>
      <c r="AW286" s="223" t="str">
        <f t="shared" ca="1" si="362"/>
        <v>-0.428112802756098+1.41129877427867i</v>
      </c>
      <c r="AX286" s="223" t="str">
        <f t="shared" ca="1" si="363"/>
        <v>-1.3332064013893-0.630559666850611i</v>
      </c>
      <c r="AY286" s="223" t="str">
        <f t="shared" ca="1" si="364"/>
        <v>0.819356818402206-1.22625413609984i</v>
      </c>
      <c r="AZ286" s="223" t="str">
        <f t="shared" ca="1" si="365"/>
        <v>1.09275717196506+0.990417369235351i</v>
      </c>
      <c r="BA286" s="223" t="str">
        <f t="shared" ca="1" si="366"/>
        <v>-1.1400383750163+0.93560531510587i</v>
      </c>
      <c r="BB286" s="223" t="str">
        <f t="shared" ca="1" si="367"/>
        <v>-0.75820042863789-1.26498099281273i</v>
      </c>
      <c r="BC286" s="223" t="str">
        <f t="shared" ca="1" si="368"/>
        <v>1.36254059226838-0.564382792601863i</v>
      </c>
      <c r="BD286" s="223" t="str">
        <f t="shared" ca="1" si="369"/>
        <v>0.358347973500918+1.43060530267853i</v>
      </c>
      <c r="BE286" s="223" t="str">
        <f t="shared" ca="1" si="370"/>
        <v>-1.46770172861253+0.144556002960667i</v>
      </c>
      <c r="BF286" s="223" t="str">
        <f t="shared" ca="1" si="371"/>
        <v>0.0723651684946821-1.47302684447803i</v>
      </c>
      <c r="BG286" s="223" t="str">
        <f t="shared" ca="1" si="372"/>
        <v>1.44646537759775+0.287719852591279i</v>
      </c>
      <c r="BH286" s="223" t="str">
        <f t="shared" ca="1" si="373"/>
        <v>-0.496846270771526+1.38859230351626i</v>
      </c>
      <c r="BI286" s="223" t="str">
        <f t="shared" ca="1" si="374"/>
        <v>-1.3006603995147-0.695217467630396i</v>
      </c>
      <c r="BJ286" s="223" t="str">
        <f t="shared" ca="1" si="375"/>
        <v>0.878539305824059-1.18457312576571i</v>
      </c>
      <c r="BK286" s="223" t="str">
        <f t="shared" ca="1" si="376"/>
        <v>1.0428434211721+1.04284342117224i</v>
      </c>
      <c r="BL286" s="223" t="str">
        <f t="shared" ca="1" si="377"/>
        <v>-1.18457312576586+0.878539305823859i</v>
      </c>
      <c r="BM286" s="223" t="str">
        <f t="shared" ca="1" si="378"/>
        <v>-0.695217467630178-1.30066039951482i</v>
      </c>
      <c r="BN286" s="223" t="str">
        <f t="shared" ca="1" si="379"/>
        <v>1.38859230351633-0.496846270771331i</v>
      </c>
      <c r="BO286" s="223" t="str">
        <f t="shared" ca="1" si="380"/>
        <v>0.287719852591077+1.44646537759779i</v>
      </c>
      <c r="BP286" s="223" t="str">
        <f t="shared" ca="1" si="381"/>
        <v>-1.47302684447804+0.0723651684944345i</v>
      </c>
      <c r="BQ286" s="223" t="str">
        <f t="shared" ca="1" si="382"/>
        <v>0.144556002960913-1.4677017286125i</v>
      </c>
      <c r="BR286" s="223" t="str">
        <f t="shared" ca="1" si="383"/>
        <v>1.43060530267848+0.358347973501119i</v>
      </c>
      <c r="BS286" s="223" t="str">
        <f t="shared" ca="1" si="384"/>
        <v>-0.564382792602092+1.36254059226829i</v>
      </c>
      <c r="BT286" s="223" t="str">
        <f t="shared" ca="1" si="385"/>
        <v>-1.26498099281262-0.758200428638066i</v>
      </c>
      <c r="BU286" s="223" t="str">
        <f t="shared" ca="1" si="386"/>
        <v>0.935605315106095-1.14003837501612i</v>
      </c>
      <c r="BV286" s="223" t="str">
        <f t="shared" ca="1" si="387"/>
        <v>0.990417369235199+1.0927571719652i</v>
      </c>
      <c r="BW286" s="223" t="str">
        <f t="shared" ca="1" si="388"/>
        <v>-1.22625413609996+0.819356818402035i</v>
      </c>
      <c r="BX286" s="223" t="str">
        <f t="shared" ca="1" si="389"/>
        <v>-0.630559666850425-1.33320640138939i</v>
      </c>
      <c r="BY286" s="223" t="str">
        <f t="shared" ca="1" si="390"/>
        <v>1.41129877427873-0.428112802755901i</v>
      </c>
      <c r="BZ286" s="223" t="str">
        <f t="shared" ca="1" si="391"/>
        <v>0.216398589353627+1.45884079072732i</v>
      </c>
      <c r="CA286" s="223" t="str">
        <f t="shared" ca="1" si="392"/>
        <v>-1.47480330965324+3.65683701233531E-13i</v>
      </c>
      <c r="CB286" s="223" t="str">
        <f t="shared" ca="1" si="393"/>
        <v>0.216398589354396-1.45884079072721i</v>
      </c>
      <c r="CC286" s="223" t="str">
        <f t="shared" ca="1" si="394"/>
        <v>1.4112987742785+0.428112802756645i</v>
      </c>
      <c r="CD286" s="223" t="str">
        <f t="shared" ca="1" si="395"/>
        <v>-0.630559666849764+1.3332064013897i</v>
      </c>
      <c r="CE286" s="223" t="str">
        <f t="shared" ca="1" si="396"/>
        <v>-1.22625413609953-0.819356818402681i</v>
      </c>
      <c r="CF286" s="223" t="str">
        <f t="shared" ca="1" si="397"/>
        <v>0.990417369235774-1.09275717196468i</v>
      </c>
      <c r="CG286" s="223" t="str">
        <f t="shared" ca="1" si="398"/>
        <v>0.935605315106595+1.1400383750157i</v>
      </c>
      <c r="CH286" s="223" t="str">
        <f t="shared" ca="1" si="399"/>
        <v>-1.26498099281302+0.7582004286374i</v>
      </c>
      <c r="CI286" s="223" t="str">
        <f t="shared" ca="1" si="400"/>
        <v>-0.564382792601335-1.3625405922686i</v>
      </c>
      <c r="CJ286" s="223" t="str">
        <f t="shared" ca="1" si="401"/>
        <v>1.43060530267832-0.358347973501787i</v>
      </c>
      <c r="CK286" s="223" t="str">
        <f t="shared" ca="1" si="402"/>
        <v>0.144556002960098+1.46770172861258i</v>
      </c>
      <c r="CL286" s="223" t="str">
        <f t="shared" ca="1" si="403"/>
        <v>-1.473026844478-0.072365168495253i</v>
      </c>
      <c r="CM286" s="223" t="str">
        <f t="shared" ca="1" si="404"/>
        <v>0.2877198525904-1.44646537759793i</v>
      </c>
      <c r="CN286" s="223" t="str">
        <f t="shared" ca="1" si="405"/>
        <v>1.38859230351605+0.496846270772102i</v>
      </c>
      <c r="CO286" s="223" t="str">
        <f t="shared" ca="1" si="406"/>
        <v>-0.6952174676309+1.30066039951443i</v>
      </c>
      <c r="CP286" s="223" t="str">
        <f t="shared" ca="1" si="407"/>
        <v>-1.18457312576624-0.878539305823339i</v>
      </c>
      <c r="CQ286" s="223" t="str">
        <f t="shared" ca="1" si="408"/>
        <v>1.04284342117268-1.04284342117166i</v>
      </c>
      <c r="CR286" s="223" t="str">
        <f t="shared" ca="1" si="409"/>
        <v>0.878539305823399+1.1845731257662i</v>
      </c>
      <c r="CS286" s="223" t="str">
        <f t="shared" ca="1" si="410"/>
        <v>-1.30066039951439+0.695217467630967i</v>
      </c>
      <c r="CT286" s="223" t="str">
        <f t="shared" ca="1" si="411"/>
        <v>-0.496846270770753-1.38859230351653i</v>
      </c>
      <c r="CU286" s="223" t="str">
        <f t="shared" ca="1" si="412"/>
        <v>1.44646537759791-0.287719852590475i</v>
      </c>
      <c r="CV286" s="223" t="str">
        <f t="shared" ca="1" si="413"/>
        <v>0.0723651684953288+1.473026844478i</v>
      </c>
      <c r="CW286" s="223" t="str">
        <f t="shared" ca="1" si="414"/>
        <v>-1.46770172861245-0.14455600296144i</v>
      </c>
      <c r="CX286" s="223" t="str">
        <f t="shared" ca="1" si="415"/>
        <v>0.358347973501713-1.43060530267834i</v>
      </c>
      <c r="CY286" s="223" t="str">
        <f t="shared" ca="1" si="416"/>
        <v>1.36254059226863+0.564382792601265i</v>
      </c>
      <c r="CZ286" s="223" t="str">
        <f t="shared" ca="1" si="417"/>
        <v>-0.758200428638558+1.26498099281233i</v>
      </c>
      <c r="DA286" s="223" t="str">
        <f t="shared" ca="1" si="418"/>
        <v>-1.14003837501581-0.935605315106472i</v>
      </c>
      <c r="DB286" s="223" t="str">
        <f t="shared" ca="1" si="419"/>
        <v>1.09275717196463-0.99041736923583i</v>
      </c>
      <c r="DC286" s="223" t="str">
        <f t="shared" ca="1" si="420"/>
        <v>0.819356818401558+1.22625413610028i</v>
      </c>
      <c r="DD286" s="223" t="str">
        <f t="shared" ca="1" si="421"/>
        <v>-1.33320640138963+0.630559666849909i</v>
      </c>
      <c r="DE286" s="223" t="str">
        <f t="shared" ca="1" si="422"/>
        <v>-0.428112802756797-1.41129877427846i</v>
      </c>
      <c r="DF286" s="223" t="str">
        <f t="shared" ca="1" si="423"/>
        <v>1.45884079072741-0.216398589353061i</v>
      </c>
      <c r="DG286" s="223" t="str">
        <f t="shared" ca="1" si="424"/>
        <v>-2.0597020856103E-13+1.47480330965324i</v>
      </c>
      <c r="DH286" s="223" t="str">
        <f t="shared" ca="1" si="425"/>
        <v>-1.45884079072735-0.216398589353469i</v>
      </c>
      <c r="DI286" s="223" t="str">
        <f t="shared" ca="1" si="426"/>
        <v>0.428112802757193-1.41129877427834i</v>
      </c>
      <c r="DJ286" s="223" t="str">
        <f t="shared" ca="1" si="427"/>
        <v>1.33320640138946+0.63055966685028i</v>
      </c>
      <c r="DK286" s="223" t="str">
        <f t="shared" ca="1" si="428"/>
        <v>-0.819356818401902+1.22625413610005i</v>
      </c>
      <c r="DL286" s="223" t="str">
        <f t="shared" ca="1" si="429"/>
        <v>-1.09275717196531-0.990417369235079i</v>
      </c>
      <c r="DM286" s="223" t="str">
        <f t="shared" ca="1" si="430"/>
        <v>1.14003837501607-0.935605315106154i</v>
      </c>
      <c r="DN286" s="223" t="str">
        <f t="shared" ca="1" si="431"/>
        <v>0.758200428638204+1.26498099281254i</v>
      </c>
      <c r="DO286" s="223" t="str">
        <f t="shared" ca="1" si="432"/>
        <v>-1.36254059226824+0.564382792602201i</v>
      </c>
      <c r="DP286" s="223" t="str">
        <f t="shared" ca="1" si="433"/>
        <v>-0.358347973501232-1.43060530267846i</v>
      </c>
      <c r="DQ286" s="223" t="str">
        <f t="shared" ca="1" si="434"/>
        <v>1.46770172861249-0.14455600296103i</v>
      </c>
      <c r="DR286" s="223" t="str">
        <f t="shared" ca="1" si="435"/>
        <v>-0.0723651684943168+1.47302684447804i</v>
      </c>
      <c r="DS286" s="223" t="str">
        <f t="shared" ca="1" si="436"/>
        <v>-1.44646537759782-0.287719852590961i</v>
      </c>
      <c r="DT286" s="223" t="str">
        <f t="shared" ca="1" si="437"/>
        <v>0.49684627077122-1.38859230351637i</v>
      </c>
      <c r="DU286" s="223" t="str">
        <f t="shared" ca="1" si="438"/>
        <v>1.30066039951416+0.695217467631403i</v>
      </c>
      <c r="DV286" s="223" t="str">
        <f t="shared" ca="1" si="439"/>
        <v>-0.878539305823798+1.1845731257659i</v>
      </c>
      <c r="DW286" s="223" t="str">
        <f t="shared" ca="1" si="440"/>
        <v>-1.04284342117233-1.04284342117202i</v>
      </c>
      <c r="DX286" s="223" t="str">
        <f t="shared" ca="1" si="441"/>
        <v>1.18457312576654-0.878539305822941i</v>
      </c>
      <c r="DY286" s="223" t="str">
        <f t="shared" ca="1" si="442"/>
        <v>0.695217467630536+1.30066039951462i</v>
      </c>
      <c r="DZ286" s="223" t="str">
        <f t="shared" ca="1" si="443"/>
        <v>-1.38859230351622+0.496846270771636i</v>
      </c>
      <c r="EA286" s="223" t="str">
        <f t="shared" ca="1" si="444"/>
        <v>-0.287719852589996-1.44646537759801i</v>
      </c>
      <c r="EB286" s="223" t="str">
        <f t="shared" ca="1" si="445"/>
        <v>1.47302684447802-0.0723651684947579i</v>
      </c>
      <c r="EC286" s="223" t="str">
        <f t="shared" ca="1" si="446"/>
        <v>-0.144556002960508+1.46770172861254i</v>
      </c>
      <c r="ED286" s="223" t="str">
        <f t="shared" ca="1" si="447"/>
        <v>-1.4306053026782-0.358347973502267i</v>
      </c>
      <c r="EE286" s="223" t="str">
        <f t="shared" ca="1" si="448"/>
        <v>0.564382792601716-1.36254059226845i</v>
      </c>
      <c r="EF286" s="223" t="str">
        <f t="shared" ca="1" si="449"/>
        <v>1.26498099281277+0.758200428637825i</v>
      </c>
      <c r="EG286" s="223" t="str">
        <f t="shared" ca="1" si="450"/>
        <v>-0.935605315106913+1.14003837501544i</v>
      </c>
      <c r="EH286" s="223" t="str">
        <f t="shared" ca="1" si="451"/>
        <v>-0.990417369235407-1.09275717196501i</v>
      </c>
      <c r="EI286" s="223" t="str">
        <f t="shared" ca="1" si="452"/>
        <v>1.22625413609975-0.819356818402339i</v>
      </c>
      <c r="EJ286" s="223" t="str">
        <f t="shared" ca="1" si="453"/>
        <v>0.63055966685068+1.33320640138927i</v>
      </c>
      <c r="EK286" s="223" t="str">
        <f t="shared" ca="1" si="454"/>
        <v>-1.41129877427862+0.42811280275625i</v>
      </c>
      <c r="EL286" s="223" t="str">
        <f t="shared" ca="1" si="455"/>
        <v>-0.216398589353906-1.45884079072728i</v>
      </c>
      <c r="EM286" s="223" t="str">
        <f t="shared" ca="1" si="456"/>
        <v>1.47480330965324+7.77624118355589E-13i</v>
      </c>
      <c r="EN286" s="223"/>
      <c r="EO286" s="223"/>
      <c r="EP286" s="223"/>
    </row>
    <row r="287" spans="1:146">
      <c r="A287" s="249">
        <f t="shared" si="323"/>
        <v>3.6523437500000028E-3</v>
      </c>
      <c r="B287" s="248">
        <v>187</v>
      </c>
      <c r="C287" s="247">
        <f t="shared" si="324"/>
        <v>37400</v>
      </c>
      <c r="N287" s="246">
        <f t="shared" ca="1" si="327"/>
        <v>8.4697800282554603</v>
      </c>
      <c r="O287" s="223">
        <f t="shared" ca="1" si="328"/>
        <v>1.4697800282554607</v>
      </c>
      <c r="P287" s="223" t="str">
        <f t="shared" ca="1" si="329"/>
        <v>-0.179916765653072+1.45872659840546i</v>
      </c>
      <c r="Q287" s="223" t="str">
        <f t="shared" ca="1" si="330"/>
        <v>-1.42573256272896-0.357127415683733i</v>
      </c>
      <c r="R287" s="223" t="str">
        <f t="shared" ca="1" si="331"/>
        <v>0.528966536967417-1.37129418223346i</v>
      </c>
      <c r="S287" s="223" t="str">
        <f t="shared" ca="1" si="332"/>
        <v>1.29623026083305+0.692849509171586i</v>
      </c>
      <c r="T287" s="223" t="str">
        <f t="shared" ca="1" si="333"/>
        <v>-0.846311379851837+1.20166982977518i</v>
      </c>
      <c r="U287" s="223" t="str">
        <f t="shared" ca="1" si="334"/>
        <v>-1.08903516596009-0.987043939630293i</v>
      </c>
      <c r="V287" s="223" t="str">
        <f t="shared" ca="1" si="335"/>
        <v>1.11293043981356-0.960020399572336i</v>
      </c>
      <c r="W287" s="223" t="str">
        <f t="shared" ca="1" si="336"/>
        <v>0.816566032785438+1.2220774302636i</v>
      </c>
      <c r="X287" s="223" t="str">
        <f t="shared" ca="1" si="337"/>
        <v>-1.31284323864964+0.660829752803659i</v>
      </c>
      <c r="Y287" s="223" t="str">
        <f t="shared" ca="1" si="338"/>
        <v>-0.495153978237816-1.38386266272845i</v>
      </c>
      <c r="Z287" s="223" t="str">
        <f t="shared" ca="1" si="339"/>
        <v>1.43406750425695-0.32203062694854i</v>
      </c>
      <c r="AA287" s="223" t="str">
        <f t="shared" ca="1" si="340"/>
        <v>0.144063635283152+1.46270263568766i</v>
      </c>
      <c r="AB287" s="223" t="str">
        <f t="shared" ca="1" si="341"/>
        <v>-1.46933735799026-0.0360702075518317i</v>
      </c>
      <c r="AC287" s="223" t="str">
        <f t="shared" ca="1" si="342"/>
        <v>0.215661520890993-1.45387187876567i</v>
      </c>
      <c r="AD287" s="223" t="str">
        <f t="shared" ca="1" si="343"/>
        <v>1.41653881321677+0.392009084217521i</v>
      </c>
      <c r="AE287" s="223" t="str">
        <f t="shared" ca="1" si="344"/>
        <v>-0.562460466034472+1.35789968539908i</v>
      </c>
      <c r="AF287" s="223" t="str">
        <f t="shared" ca="1" si="345"/>
        <v>-1.2788364823765-0.724451918902499i</v>
      </c>
      <c r="AG287" s="223" t="str">
        <f t="shared" ca="1" si="346"/>
        <v>0.875546940588644-1.18053838831462i</v>
      </c>
      <c r="AH287" s="223" t="str">
        <f t="shared" ca="1" si="347"/>
        <v>1.06448389804432+1.01347292132696i</v>
      </c>
      <c r="AI287" s="223" t="str">
        <f t="shared" ca="1" si="348"/>
        <v>-1.13615532598522+0.932418579123151i</v>
      </c>
      <c r="AJ287" s="223" t="str">
        <f t="shared" ca="1" si="349"/>
        <v>-0.786328816874246-1.24174889700445i</v>
      </c>
      <c r="AK287" s="223" t="str">
        <f t="shared" ca="1" si="350"/>
        <v>1.32866540878989-0.628411937302122i</v>
      </c>
      <c r="AL287" s="223" t="str">
        <f t="shared" ca="1" si="351"/>
        <v>0.461043157266307+1.39559755610152i</v>
      </c>
      <c r="AM287" s="223" t="str">
        <f t="shared" ca="1" si="352"/>
        <v>-1.44153861714364+0.286739859005045i</v>
      </c>
      <c r="AN287" s="223" t="str">
        <f t="shared" ca="1" si="353"/>
        <v>-0.108123726366179-1.4657975955961i</v>
      </c>
      <c r="AO287" s="223" t="str">
        <f t="shared" ca="1" si="354"/>
        <v>1.46800961384268+0.0721186877590941i</v>
      </c>
      <c r="AP287" s="223" t="str">
        <f t="shared" ca="1" si="355"/>
        <v>-0.251276369692212+1.44814140106998i</v>
      </c>
      <c r="AQ287" s="223" t="str">
        <f t="shared" ca="1" si="356"/>
        <v>-1.40649179369108-0.426654621137856i</v>
      </c>
      <c r="AR287" s="223" t="str">
        <f t="shared" ca="1" si="357"/>
        <v>-1.40649179369108-0.426654621137856i</v>
      </c>
      <c r="AS287" s="223" t="str">
        <f t="shared" ca="1" si="358"/>
        <v>1.26067238064159+0.755617945886727i</v>
      </c>
      <c r="AT287" s="223" t="str">
        <f t="shared" ca="1" si="359"/>
        <v>-0.904255104587253+1.15869583467212i</v>
      </c>
      <c r="AU287" s="223" t="str">
        <f t="shared" ca="1" si="360"/>
        <v>-1.03929142483218-1.03929142483181i</v>
      </c>
      <c r="AV287" s="223" t="str">
        <f t="shared" ca="1" si="361"/>
        <v>1.15869583467182-0.904255104587633i</v>
      </c>
      <c r="AW287" s="223" t="str">
        <f t="shared" ca="1" si="362"/>
        <v>0.755617945887141+1.26067238064135i</v>
      </c>
      <c r="AX287" s="223" t="str">
        <f t="shared" ca="1" si="363"/>
        <v>-1.34368724056956+0.595615589948064i</v>
      </c>
      <c r="AY287" s="223" t="str">
        <f t="shared" ca="1" si="364"/>
        <v>-0.426654621136918-1.40649179369136i</v>
      </c>
      <c r="AZ287" s="223" t="str">
        <f t="shared" ca="1" si="365"/>
        <v>1.4481414010699-0.251276369692666i</v>
      </c>
      <c r="BA287" s="223" t="str">
        <f t="shared" ca="1" si="366"/>
        <v>0.0721186877595962+1.46800961384265i</v>
      </c>
      <c r="BB287" s="223" t="str">
        <f t="shared" ca="1" si="367"/>
        <v>-1.46579759559614-0.108123726365678i</v>
      </c>
      <c r="BC287" s="223" t="str">
        <f t="shared" ca="1" si="368"/>
        <v>0.286739859004573-1.44153861714373i</v>
      </c>
      <c r="BD287" s="223" t="str">
        <f t="shared" ca="1" si="369"/>
        <v>1.39559755610121+0.461043157267238i</v>
      </c>
      <c r="BE287" s="223" t="str">
        <f t="shared" ca="1" si="370"/>
        <v>-0.628411937303027+1.32866540878947i</v>
      </c>
      <c r="BF287" s="223" t="str">
        <f t="shared" ca="1" si="371"/>
        <v>-1.24174889700439-0.78632881687435i</v>
      </c>
      <c r="BG287" s="223" t="str">
        <f t="shared" ca="1" si="372"/>
        <v>0.932418579122989-1.13615532598536i</v>
      </c>
      <c r="BH287" s="223" t="str">
        <f t="shared" ca="1" si="373"/>
        <v>1.01347292132722+1.06448389804407i</v>
      </c>
      <c r="BI287" s="223" t="str">
        <f t="shared" ca="1" si="374"/>
        <v>-1.18053838831425+0.875546940589149i</v>
      </c>
      <c r="BJ287" s="223" t="str">
        <f t="shared" ca="1" si="375"/>
        <v>-0.724451918902028-1.27883648237677i</v>
      </c>
      <c r="BK287" s="223" t="str">
        <f t="shared" ca="1" si="376"/>
        <v>1.35789968539923-0.562460466034107i</v>
      </c>
      <c r="BL287" s="223" t="str">
        <f t="shared" ca="1" si="377"/>
        <v>0.392009084217402+1.4165388132168i</v>
      </c>
      <c r="BM287" s="223" t="str">
        <f t="shared" ca="1" si="378"/>
        <v>-1.45387187876566+0.215661520891057i</v>
      </c>
      <c r="BN287" s="223" t="str">
        <f t="shared" ca="1" si="379"/>
        <v>-0.0360702075521777-1.46933735799025i</v>
      </c>
      <c r="BO287" s="223" t="str">
        <f t="shared" ca="1" si="380"/>
        <v>1.46270263568772+0.144063635282527i</v>
      </c>
      <c r="BP287" s="223" t="str">
        <f t="shared" ca="1" si="381"/>
        <v>-0.322030626949212+1.4340675042568i</v>
      </c>
      <c r="BQ287" s="223" t="str">
        <f t="shared" ca="1" si="382"/>
        <v>-1.38386266272832-0.495153978238198i</v>
      </c>
      <c r="BR287" s="223" t="str">
        <f t="shared" ca="1" si="383"/>
        <v>0.660829752803863-1.31284323864954i</v>
      </c>
      <c r="BS287" s="223" t="str">
        <f t="shared" ca="1" si="384"/>
        <v>1.22207743026361+0.816566032785419i</v>
      </c>
      <c r="BT287" s="223" t="str">
        <f t="shared" ca="1" si="385"/>
        <v>-0.960020399572074+1.11293043981378i</v>
      </c>
      <c r="BU287" s="223" t="str">
        <f t="shared" ca="1" si="386"/>
        <v>-0.987043939630681-1.08903516595974i</v>
      </c>
      <c r="BV287" s="223" t="str">
        <f t="shared" ca="1" si="387"/>
        <v>1.20166982977555-0.846311379851305i</v>
      </c>
      <c r="BW287" s="223" t="str">
        <f t="shared" ca="1" si="388"/>
        <v>0.692849509171228+1.29623026083324i</v>
      </c>
      <c r="BX287" s="223" t="str">
        <f t="shared" ca="1" si="389"/>
        <v>-1.37129418223354+0.528966536967204i</v>
      </c>
      <c r="BY287" s="223" t="str">
        <f t="shared" ca="1" si="390"/>
        <v>-0.357127415683719-1.42573256272896i</v>
      </c>
      <c r="BZ287" s="223" t="str">
        <f t="shared" ca="1" si="391"/>
        <v>1.45872659840543-0.179916765653325i</v>
      </c>
      <c r="CA287" s="223" t="str">
        <f t="shared" ca="1" si="392"/>
        <v>5.23610204628544E-13+1.46978002825546i</v>
      </c>
      <c r="CB287" s="223" t="str">
        <f t="shared" ca="1" si="393"/>
        <v>-1.45872659840537-0.179916765653778i</v>
      </c>
      <c r="CC287" s="223" t="str">
        <f t="shared" ca="1" si="394"/>
        <v>0.357127415684243-1.42573256272883i</v>
      </c>
      <c r="CD287" s="223" t="str">
        <f t="shared" ca="1" si="395"/>
        <v>1.37129418223337+0.52896653696763i</v>
      </c>
      <c r="CE287" s="223" t="str">
        <f t="shared" ca="1" si="396"/>
        <v>-0.692849509171705+1.29623026083299i</v>
      </c>
      <c r="CF287" s="223" t="str">
        <f t="shared" ca="1" si="397"/>
        <v>-1.20166982977529-0.846311379851678i</v>
      </c>
      <c r="CG287" s="223" t="str">
        <f t="shared" ca="1" si="398"/>
        <v>0.987043939629905-1.08903516596045i</v>
      </c>
      <c r="CH287" s="223" t="str">
        <f t="shared" ca="1" si="399"/>
        <v>0.960020399572803+1.11293043981315i</v>
      </c>
      <c r="CI287" s="223" t="str">
        <f t="shared" ca="1" si="400"/>
        <v>-1.22207743026391+0.81656603278497i</v>
      </c>
      <c r="CJ287" s="223" t="str">
        <f t="shared" ca="1" si="401"/>
        <v>-0.660829752803456-1.31284323864974i</v>
      </c>
      <c r="CK287" s="223" t="str">
        <f t="shared" ca="1" si="402"/>
        <v>1.3838626627285-0.495153978237689i</v>
      </c>
      <c r="CL287" s="223" t="str">
        <f t="shared" ca="1" si="403"/>
        <v>0.322030626948725+1.43406750425691i</v>
      </c>
      <c r="CM287" s="223" t="str">
        <f t="shared" ca="1" si="404"/>
        <v>-1.46270263568762+0.144063635283528i</v>
      </c>
      <c r="CN287" s="223" t="str">
        <f t="shared" ca="1" si="405"/>
        <v>0.0360702075512144-1.46933735799027i</v>
      </c>
      <c r="CO287" s="223" t="str">
        <f t="shared" ca="1" si="406"/>
        <v>1.45387187876558+0.215661520891549i</v>
      </c>
      <c r="CP287" s="223" t="str">
        <f t="shared" ca="1" si="407"/>
        <v>-0.392009084217883+1.41653881321667i</v>
      </c>
      <c r="CQ287" s="223" t="str">
        <f t="shared" ca="1" si="408"/>
        <v>-1.35789968539902-0.562460466034606i</v>
      </c>
      <c r="CR287" s="223" t="str">
        <f t="shared" ca="1" si="409"/>
        <v>0.724451918902462-1.27883648237652i</v>
      </c>
      <c r="CS287" s="223" t="str">
        <f t="shared" ca="1" si="410"/>
        <v>1.18053838831485+0.875546940588341i</v>
      </c>
      <c r="CT287" s="223" t="str">
        <f t="shared" ca="1" si="411"/>
        <v>-1.01347292132652+1.06448389804473i</v>
      </c>
      <c r="CU287" s="223" t="str">
        <f t="shared" ca="1" si="412"/>
        <v>-0.932418579122604-1.13615532598567i</v>
      </c>
      <c r="CV287" s="223" t="str">
        <f t="shared" ca="1" si="413"/>
        <v>1.24174889700465-0.786328816873928i</v>
      </c>
      <c r="CW287" s="223" t="str">
        <f t="shared" ca="1" si="414"/>
        <v>0.628411937302538+1.3286654087897i</v>
      </c>
      <c r="CX287" s="223" t="str">
        <f t="shared" ca="1" si="415"/>
        <v>-1.39559755610137+0.461043157266764i</v>
      </c>
      <c r="CY287" s="223" t="str">
        <f t="shared" ca="1" si="416"/>
        <v>-0.286739859005559-1.44153861714353i</v>
      </c>
      <c r="CZ287" s="223" t="str">
        <f t="shared" ca="1" si="417"/>
        <v>1.46579759559607-0.108123726366639i</v>
      </c>
      <c r="DA287" s="223" t="str">
        <f t="shared" ca="1" si="418"/>
        <v>-0.072118687760094+1.46800961384263i</v>
      </c>
      <c r="DB287" s="223" t="str">
        <f t="shared" ca="1" si="419"/>
        <v>-1.44814140106982-0.251276369693159i</v>
      </c>
      <c r="DC287" s="223" t="str">
        <f t="shared" ca="1" si="420"/>
        <v>0.426654621137434-1.4064917936912i</v>
      </c>
      <c r="DD287" s="223" t="str">
        <f t="shared" ca="1" si="421"/>
        <v>1.34368724056936+0.595615589948519i</v>
      </c>
      <c r="DE287" s="223" t="str">
        <f t="shared" ca="1" si="422"/>
        <v>-0.755617945886278+1.26067238064186i</v>
      </c>
      <c r="DF287" s="223" t="str">
        <f t="shared" ca="1" si="423"/>
        <v>-1.15869583467242-0.904255104586873i</v>
      </c>
      <c r="DG287" s="223" t="str">
        <f t="shared" ca="1" si="424"/>
        <v>1.03929142483253-1.03929142483145i</v>
      </c>
      <c r="DH287" s="223" t="str">
        <f t="shared" ca="1" si="425"/>
        <v>0.90425510458686+1.15869583467243i</v>
      </c>
      <c r="DI287" s="223" t="str">
        <f t="shared" ca="1" si="426"/>
        <v>-1.26067238064187+0.755617945886264i</v>
      </c>
      <c r="DJ287" s="223" t="str">
        <f t="shared" ca="1" si="427"/>
        <v>-0.595615589948505-1.34368724056937i</v>
      </c>
      <c r="DK287" s="223" t="str">
        <f t="shared" ca="1" si="428"/>
        <v>1.40649179369121-0.42665462113742i</v>
      </c>
      <c r="DL287" s="223" t="str">
        <f t="shared" ca="1" si="429"/>
        <v>0.251276369693141+1.44814140106982i</v>
      </c>
      <c r="DM287" s="223" t="str">
        <f t="shared" ca="1" si="430"/>
        <v>-1.4680096138427+0.0721186877585754i</v>
      </c>
      <c r="DN287" s="223" t="str">
        <f t="shared" ca="1" si="431"/>
        <v>0.108123726366656-1.46579759559607i</v>
      </c>
      <c r="DO287" s="223" t="str">
        <f t="shared" ca="1" si="432"/>
        <v>1.44153861714353+0.286739859005575i</v>
      </c>
      <c r="DP287" s="223" t="str">
        <f t="shared" ca="1" si="433"/>
        <v>-0.461043157266781+1.39559755610137i</v>
      </c>
      <c r="DQ287" s="223" t="str">
        <f t="shared" ca="1" si="434"/>
        <v>-1.32866540878969-0.628411937302554i</v>
      </c>
      <c r="DR287" s="223" t="str">
        <f t="shared" ca="1" si="435"/>
        <v>0.786328816873943-1.24174889700464i</v>
      </c>
      <c r="DS287" s="223" t="str">
        <f t="shared" ca="1" si="436"/>
        <v>1.13615532598566+0.932418579122615i</v>
      </c>
      <c r="DT287" s="223" t="str">
        <f t="shared" ca="1" si="437"/>
        <v>-1.06448389804474+1.01347292132651i</v>
      </c>
      <c r="DU287" s="223" t="str">
        <f t="shared" ca="1" si="438"/>
        <v>-0.875546940588395-1.18053838831481i</v>
      </c>
      <c r="DV287" s="223" t="str">
        <f t="shared" ca="1" si="439"/>
        <v>1.27883648237653-0.724451918902447i</v>
      </c>
      <c r="DW287" s="223" t="str">
        <f t="shared" ca="1" si="440"/>
        <v>0.562460466034513+1.35789968539906i</v>
      </c>
      <c r="DX287" s="223" t="str">
        <f t="shared" ca="1" si="441"/>
        <v>-1.41653881321665+0.392009084217947i</v>
      </c>
      <c r="DY287" s="223" t="str">
        <f t="shared" ca="1" si="442"/>
        <v>-0.215661520891533-1.45387187876559i</v>
      </c>
      <c r="DZ287" s="223" t="str">
        <f t="shared" ca="1" si="443"/>
        <v>1.46933735799028-0.0360702075511143i</v>
      </c>
      <c r="EA287" s="223" t="str">
        <f t="shared" ca="1" si="444"/>
        <v>-0.144063635283461+1.46270263568763i</v>
      </c>
      <c r="EB287" s="223" t="str">
        <f t="shared" ca="1" si="445"/>
        <v>-1.4340675042569-0.322030626948741i</v>
      </c>
      <c r="EC287" s="223" t="str">
        <f t="shared" ca="1" si="446"/>
        <v>0.495153978237783-1.38386266272847i</v>
      </c>
      <c r="ED287" s="223" t="str">
        <f t="shared" ca="1" si="447"/>
        <v>1.31284323864977+0.660829752803396i</v>
      </c>
      <c r="EE287" s="223" t="str">
        <f t="shared" ca="1" si="448"/>
        <v>-0.816566032784983+1.2220774302639i</v>
      </c>
      <c r="EF287" s="223" t="str">
        <f t="shared" ca="1" si="449"/>
        <v>-1.11293043981407-0.96002039957174i</v>
      </c>
      <c r="EG287" s="223" t="str">
        <f t="shared" ca="1" si="450"/>
        <v>1.0890351659604-0.987043939629955i</v>
      </c>
      <c r="EH287" s="223" t="str">
        <f t="shared" ca="1" si="451"/>
        <v>0.846311379851665+1.2016698297753i</v>
      </c>
      <c r="EI287" s="223" t="str">
        <f t="shared" ca="1" si="452"/>
        <v>-1.29623026083303+0.692849509171616i</v>
      </c>
      <c r="EJ287" s="223" t="str">
        <f t="shared" ca="1" si="453"/>
        <v>-0.528966536967693-1.37129418223335i</v>
      </c>
      <c r="EK287" s="223" t="str">
        <f t="shared" ca="1" si="454"/>
        <v>1.42573256272883-0.357127415684227i</v>
      </c>
      <c r="EL287" s="223" t="str">
        <f t="shared" ca="1" si="455"/>
        <v>0.179916765653762+1.45872659840537i</v>
      </c>
      <c r="EM287" s="223" t="str">
        <f t="shared" ca="1" si="456"/>
        <v>-1.46978002825546-4.56631382771668E-13i</v>
      </c>
      <c r="EN287" s="223"/>
      <c r="EO287" s="223"/>
      <c r="EP287" s="223"/>
    </row>
    <row r="288" spans="1:146">
      <c r="A288" s="249">
        <f t="shared" si="323"/>
        <v>3.6718750000000028E-3</v>
      </c>
      <c r="B288" s="248">
        <v>188</v>
      </c>
      <c r="C288" s="247">
        <f t="shared" si="324"/>
        <v>37600</v>
      </c>
      <c r="N288" s="246">
        <f t="shared" ca="1" si="327"/>
        <v>8.4622563984646959</v>
      </c>
      <c r="O288" s="223">
        <f t="shared" ca="1" si="328"/>
        <v>1.462256398464695</v>
      </c>
      <c r="P288" s="223" t="str">
        <f t="shared" ca="1" si="329"/>
        <v>-0.14332619060611+1.45521523423076i</v>
      </c>
      <c r="Q288" s="223" t="str">
        <f t="shared" ca="1" si="330"/>
        <v>-1.43415955178961-0.285272071646618i</v>
      </c>
      <c r="R288" s="223" t="str">
        <f t="shared" ca="1" si="331"/>
        <v>0.424470626691632-1.39929212887336i</v>
      </c>
      <c r="S288" s="223" t="str">
        <f t="shared" ca="1" si="332"/>
        <v>1.35094875782518+0.559581297562331i</v>
      </c>
      <c r="T288" s="223" t="str">
        <f t="shared" ca="1" si="333"/>
        <v>-0.689302894639249+1.28959501173543i</v>
      </c>
      <c r="U288" s="223" t="str">
        <f t="shared" ca="1" si="334"/>
        <v>-1.21582176071839-0.812386128029378i</v>
      </c>
      <c r="V288" s="223" t="str">
        <f t="shared" ca="1" si="335"/>
        <v>0.927645638911283-1.13033948150979i</v>
      </c>
      <c r="W288" s="223" t="str">
        <f t="shared" ca="1" si="336"/>
        <v>1.03397141518783+1.03397141518777i</v>
      </c>
      <c r="X288" s="223" t="str">
        <f t="shared" ca="1" si="337"/>
        <v>-1.13033948150974+0.927645638911342i</v>
      </c>
      <c r="Y288" s="223" t="str">
        <f t="shared" ca="1" si="338"/>
        <v>-0.812386128029449-1.21582176071835i</v>
      </c>
      <c r="Z288" s="223" t="str">
        <f t="shared" ca="1" si="339"/>
        <v>1.28959501173546-0.689302894639193i</v>
      </c>
      <c r="AA288" s="223" t="str">
        <f t="shared" ca="1" si="340"/>
        <v>0.559581297562277+1.3509487578252i</v>
      </c>
      <c r="AB288" s="223" t="str">
        <f t="shared" ca="1" si="341"/>
        <v>-1.39929212887338+0.424470626691573i</v>
      </c>
      <c r="AC288" s="223" t="str">
        <f t="shared" ca="1" si="342"/>
        <v>-0.285272071646579-1.43415955178962i</v>
      </c>
      <c r="AD288" s="223" t="str">
        <f t="shared" ca="1" si="343"/>
        <v>1.45521523423076-0.143326190606071i</v>
      </c>
      <c r="AE288" s="223" t="str">
        <f t="shared" ca="1" si="344"/>
        <v>-5.87572529848196E-14+1.4622563984647i</v>
      </c>
      <c r="AF288" s="223" t="str">
        <f t="shared" ca="1" si="345"/>
        <v>-1.45521523423076-0.143326190606043i</v>
      </c>
      <c r="AG288" s="223" t="str">
        <f t="shared" ca="1" si="346"/>
        <v>0.285272071646571-1.43415955178962i</v>
      </c>
      <c r="AH288" s="223" t="str">
        <f t="shared" ca="1" si="347"/>
        <v>1.39929212887339+0.424470626691545i</v>
      </c>
      <c r="AI288" s="223" t="str">
        <f t="shared" ca="1" si="348"/>
        <v>-0.559581297562251+1.35094875782521i</v>
      </c>
      <c r="AJ288" s="223" t="str">
        <f t="shared" ca="1" si="349"/>
        <v>-1.28959501173546-0.689302894639177i</v>
      </c>
      <c r="AK288" s="223" t="str">
        <f t="shared" ca="1" si="350"/>
        <v>0.812386128029677-1.21582176071819i</v>
      </c>
      <c r="AL288" s="223" t="str">
        <f t="shared" ca="1" si="351"/>
        <v>1.13033948150957+0.927645638911545i</v>
      </c>
      <c r="AM288" s="223" t="str">
        <f t="shared" ca="1" si="352"/>
        <v>-1.03397141518802+1.03397141518759i</v>
      </c>
      <c r="AN288" s="223" t="str">
        <f t="shared" ca="1" si="353"/>
        <v>-0.927645638911071-1.13033948150996i</v>
      </c>
      <c r="AO288" s="223" t="str">
        <f t="shared" ca="1" si="354"/>
        <v>1.21582176071855-0.812386128029151i</v>
      </c>
      <c r="AP288" s="223" t="str">
        <f t="shared" ca="1" si="355"/>
        <v>0.689302894638894+1.28959501173562i</v>
      </c>
      <c r="AQ288" s="223" t="str">
        <f t="shared" ca="1" si="356"/>
        <v>-1.35094875782535+0.559581297561935i</v>
      </c>
      <c r="AR288" s="223" t="str">
        <f t="shared" ca="1" si="357"/>
        <v>-1.35094875782535+0.559581297561935i</v>
      </c>
      <c r="AS288" s="223" t="str">
        <f t="shared" ca="1" si="358"/>
        <v>1.43415955178969-0.285272071646255i</v>
      </c>
      <c r="AT288" s="223" t="str">
        <f t="shared" ca="1" si="359"/>
        <v>0.143326190605703+1.4552152342308i</v>
      </c>
      <c r="AU288" s="223" t="str">
        <f t="shared" ca="1" si="360"/>
        <v>-1.4622563984647-4.08433291259027E-13i</v>
      </c>
      <c r="AV288" s="223" t="str">
        <f t="shared" ca="1" si="361"/>
        <v>0.143326190606516-1.45521523423072i</v>
      </c>
      <c r="AW288" s="223" t="str">
        <f t="shared" ca="1" si="362"/>
        <v>1.43415955178953+0.285272071647057i</v>
      </c>
      <c r="AX288" s="223" t="str">
        <f t="shared" ca="1" si="363"/>
        <v>-0.424470626692019+1.39929212887325i</v>
      </c>
      <c r="AY288" s="223" t="str">
        <f t="shared" ca="1" si="364"/>
        <v>-1.35094875782502-0.559581297562727i</v>
      </c>
      <c r="AZ288" s="223" t="str">
        <f t="shared" ca="1" si="365"/>
        <v>0.689302894639615-1.28959501173523i</v>
      </c>
      <c r="BA288" s="223" t="str">
        <f t="shared" ca="1" si="366"/>
        <v>1.21582176071809+0.812386128029829i</v>
      </c>
      <c r="BB288" s="223" t="str">
        <f t="shared" ca="1" si="367"/>
        <v>-0.927645638911719+1.13033948150943i</v>
      </c>
      <c r="BC288" s="223" t="str">
        <f t="shared" ca="1" si="368"/>
        <v>-1.03397141518744-1.03397141518816i</v>
      </c>
      <c r="BD288" s="223" t="str">
        <f t="shared" ca="1" si="369"/>
        <v>1.1303394815101-0.927645638910897i</v>
      </c>
      <c r="BE288" s="223" t="str">
        <f t="shared" ca="1" si="370"/>
        <v>0.812386128028981+1.21582176071866i</v>
      </c>
      <c r="BF288" s="223" t="str">
        <f t="shared" ca="1" si="371"/>
        <v>-1.28959501173571+0.689302894638714i</v>
      </c>
      <c r="BG288" s="223" t="str">
        <f t="shared" ca="1" si="372"/>
        <v>-0.559581297561746-1.35094875782542i</v>
      </c>
      <c r="BH288" s="223" t="str">
        <f t="shared" ca="1" si="373"/>
        <v>1.39929212887354-0.424470626691042i</v>
      </c>
      <c r="BI288" s="223" t="str">
        <f t="shared" ca="1" si="374"/>
        <v>0.285272071646055+1.43415955178973i</v>
      </c>
      <c r="BJ288" s="223" t="str">
        <f t="shared" ca="1" si="375"/>
        <v>-1.45521523423082+0.143326190605499i</v>
      </c>
      <c r="BK288" s="223" t="str">
        <f t="shared" ca="1" si="376"/>
        <v>6.12649936888542E-13-1.4622563984647i</v>
      </c>
      <c r="BL288" s="223" t="str">
        <f t="shared" ca="1" si="377"/>
        <v>1.45521523423069+0.14332619060676i</v>
      </c>
      <c r="BM288" s="223" t="str">
        <f t="shared" ca="1" si="378"/>
        <v>-0.285272071647257+1.43415955178949i</v>
      </c>
      <c r="BN288" s="223" t="str">
        <f t="shared" ca="1" si="379"/>
        <v>-1.39929212887319-0.424470626692215i</v>
      </c>
      <c r="BO288" s="223" t="str">
        <f t="shared" ca="1" si="380"/>
        <v>0.559581297562916-1.35094875782494i</v>
      </c>
      <c r="BP288" s="223" t="str">
        <f t="shared" ca="1" si="381"/>
        <v>1.28959501173513+0.689302894639794i</v>
      </c>
      <c r="BQ288" s="223" t="str">
        <f t="shared" ca="1" si="382"/>
        <v>-0.812386128029999+1.21582176071798i</v>
      </c>
      <c r="BR288" s="223" t="str">
        <f t="shared" ca="1" si="383"/>
        <v>-1.1303394815093-0.927645638911877i</v>
      </c>
      <c r="BS288" s="223" t="str">
        <f t="shared" ca="1" si="384"/>
        <v>1.03397141518834-1.03397141518727i</v>
      </c>
      <c r="BT288" s="223" t="str">
        <f t="shared" ca="1" si="385"/>
        <v>0.927645638910772+1.13033948151021i</v>
      </c>
      <c r="BU288" s="223" t="str">
        <f t="shared" ca="1" si="386"/>
        <v>-1.21582176071794+0.812386128030054i</v>
      </c>
      <c r="BV288" s="223" t="str">
        <f t="shared" ca="1" si="387"/>
        <v>-0.689302894638497-1.28959501173583i</v>
      </c>
      <c r="BW288" s="223" t="str">
        <f t="shared" ca="1" si="388"/>
        <v>1.35094875782549-0.559581297561595i</v>
      </c>
      <c r="BX288" s="223" t="str">
        <f t="shared" ca="1" si="389"/>
        <v>0.424470626692279+1.39929212887317i</v>
      </c>
      <c r="BY288" s="223" t="str">
        <f t="shared" ca="1" si="390"/>
        <v>-1.43415955178948+0.285272071647282i</v>
      </c>
      <c r="BZ288" s="223" t="str">
        <f t="shared" ca="1" si="391"/>
        <v>-0.143326190606744-1.4552152342307i</v>
      </c>
      <c r="CA288" s="223" t="str">
        <f t="shared" ca="1" si="392"/>
        <v>1.4622563984647-5.96167517458974E-13i</v>
      </c>
      <c r="CB288" s="223" t="str">
        <f t="shared" ca="1" si="393"/>
        <v>-0.143326190605474+1.45521523423082i</v>
      </c>
      <c r="CC288" s="223" t="str">
        <f t="shared" ca="1" si="394"/>
        <v>-1.43415955178973-0.285272071646032i</v>
      </c>
      <c r="CD288" s="223" t="str">
        <f t="shared" ca="1" si="395"/>
        <v>0.424470626691058-1.39929212887354i</v>
      </c>
      <c r="CE288" s="223" t="str">
        <f t="shared" ca="1" si="396"/>
        <v>1.35094875782543+0.559581297561723i</v>
      </c>
      <c r="CF288" s="223" t="str">
        <f t="shared" ca="1" si="397"/>
        <v>-0.689302894638692+1.28959501173572i</v>
      </c>
      <c r="CG288" s="223" t="str">
        <f t="shared" ca="1" si="398"/>
        <v>-1.21582176071865-0.812386128028994i</v>
      </c>
      <c r="CH288" s="223" t="str">
        <f t="shared" ca="1" si="399"/>
        <v>0.927645638910878-1.13033948151012i</v>
      </c>
      <c r="CI288" s="223" t="str">
        <f t="shared" ca="1" si="400"/>
        <v>1.03397141518818+1.03397141518743i</v>
      </c>
      <c r="CJ288" s="223" t="str">
        <f t="shared" ca="1" si="401"/>
        <v>-1.13033948150944+0.927645638911706i</v>
      </c>
      <c r="CK288" s="223" t="str">
        <f t="shared" ca="1" si="402"/>
        <v>-0.812386128029885-1.21582176071806i</v>
      </c>
      <c r="CL288" s="223" t="str">
        <f t="shared" ca="1" si="403"/>
        <v>1.28959501173522-0.689302894639637i</v>
      </c>
      <c r="CM288" s="223" t="str">
        <f t="shared" ca="1" si="404"/>
        <v>0.559581297562713+1.35094875782502i</v>
      </c>
      <c r="CN288" s="223" t="str">
        <f t="shared" ca="1" si="405"/>
        <v>-1.39929212887323+0.424470626692083i</v>
      </c>
      <c r="CO288" s="223" t="str">
        <f t="shared" ca="1" si="406"/>
        <v>-0.285272071647082-1.43415955178952i</v>
      </c>
      <c r="CP288" s="223" t="str">
        <f t="shared" ca="1" si="407"/>
        <v>1.45521523423072-0.14332619060654i</v>
      </c>
      <c r="CQ288" s="223" t="str">
        <f t="shared" ca="1" si="408"/>
        <v>3.91950871829461E-13+1.4622563984647i</v>
      </c>
      <c r="CR288" s="223" t="str">
        <f t="shared" ca="1" si="409"/>
        <v>-1.4552152342308-0.143326190605678i</v>
      </c>
      <c r="CS288" s="223" t="str">
        <f t="shared" ca="1" si="410"/>
        <v>0.285272071646232-1.43415955178969i</v>
      </c>
      <c r="CT288" s="223" t="str">
        <f t="shared" ca="1" si="411"/>
        <v>1.39929212887348+0.424470626691254i</v>
      </c>
      <c r="CU288" s="223" t="str">
        <f t="shared" ca="1" si="412"/>
        <v>-0.559581297561911+1.35094875782535i</v>
      </c>
      <c r="CV288" s="223" t="str">
        <f t="shared" ca="1" si="413"/>
        <v>-1.28959501173563-0.689302894638872i</v>
      </c>
      <c r="CW288" s="223" t="str">
        <f t="shared" ca="1" si="414"/>
        <v>0.812386128029164-1.21582176071854i</v>
      </c>
      <c r="CX288" s="223" t="str">
        <f t="shared" ca="1" si="415"/>
        <v>1.13033948150999+0.927645638911036i</v>
      </c>
      <c r="CY288" s="223" t="str">
        <f t="shared" ca="1" si="416"/>
        <v>-1.03397141518757+1.03397141518804i</v>
      </c>
      <c r="CZ288" s="223" t="str">
        <f t="shared" ca="1" si="417"/>
        <v>-0.927645638911548-1.13033948150957i</v>
      </c>
      <c r="DA288" s="223" t="str">
        <f t="shared" ca="1" si="418"/>
        <v>1.21582176071817-0.812386128029715i</v>
      </c>
      <c r="DB288" s="223" t="str">
        <f t="shared" ca="1" si="419"/>
        <v>0.689302894639457+1.28959501173532i</v>
      </c>
      <c r="DC288" s="223" t="str">
        <f t="shared" ca="1" si="420"/>
        <v>-1.3509487578251+0.559581297562524i</v>
      </c>
      <c r="DD288" s="223" t="str">
        <f t="shared" ca="1" si="421"/>
        <v>-0.424470626691887-1.39929212887329i</v>
      </c>
      <c r="DE288" s="223" t="str">
        <f t="shared" ca="1" si="422"/>
        <v>1.43415955178956-0.285272071646881i</v>
      </c>
      <c r="DF288" s="223" t="str">
        <f t="shared" ca="1" si="423"/>
        <v>0.143326190606337+1.45521523423074i</v>
      </c>
      <c r="DG288" s="223" t="str">
        <f t="shared" ca="1" si="424"/>
        <v>-1.4622563984647+1.87734226199947E-13i</v>
      </c>
      <c r="DH288" s="223" t="str">
        <f t="shared" ca="1" si="425"/>
        <v>0.143326190605881-1.45521523423078i</v>
      </c>
      <c r="DI288" s="223" t="str">
        <f t="shared" ca="1" si="426"/>
        <v>1.43415955178965+0.285272071646432i</v>
      </c>
      <c r="DJ288" s="223" t="str">
        <f t="shared" ca="1" si="427"/>
        <v>-0.424470626691448+1.39929212887342i</v>
      </c>
      <c r="DK288" s="223" t="str">
        <f t="shared" ca="1" si="428"/>
        <v>-1.35094875782528-0.5595812975621i</v>
      </c>
      <c r="DL288" s="223" t="str">
        <f t="shared" ca="1" si="429"/>
        <v>0.689302894639052-1.28959501173553i</v>
      </c>
      <c r="DM288" s="223" t="str">
        <f t="shared" ca="1" si="430"/>
        <v>1.21582176071842+0.812386128029334i</v>
      </c>
      <c r="DN288" s="223" t="str">
        <f t="shared" ca="1" si="431"/>
        <v>-0.927645638911194+1.13033948150986i</v>
      </c>
      <c r="DO288" s="223" t="str">
        <f t="shared" ca="1" si="432"/>
        <v>-1.03397141518789-1.03397141518771i</v>
      </c>
      <c r="DP288" s="223" t="str">
        <f t="shared" ca="1" si="433"/>
        <v>1.1303394815097-0.92764563891139i</v>
      </c>
      <c r="DQ288" s="223" t="str">
        <f t="shared" ca="1" si="434"/>
        <v>0.812386128029546+1.21582176071828i</v>
      </c>
      <c r="DR288" s="223" t="str">
        <f t="shared" ca="1" si="435"/>
        <v>-1.28959501173541+0.689302894639275i</v>
      </c>
      <c r="DS288" s="223" t="str">
        <f t="shared" ca="1" si="436"/>
        <v>-0.559581297562335-1.35094875782518i</v>
      </c>
      <c r="DT288" s="223" t="str">
        <f t="shared" ca="1" si="437"/>
        <v>1.39929212887337-0.424470626691612i</v>
      </c>
      <c r="DU288" s="223" t="str">
        <f t="shared" ca="1" si="438"/>
        <v>0.285272071646681+1.4341595517896i</v>
      </c>
      <c r="DV288" s="223" t="str">
        <f t="shared" ca="1" si="439"/>
        <v>-1.45521523423076+0.143326190606134i</v>
      </c>
      <c r="DW288" s="223" t="str">
        <f t="shared" ca="1" si="440"/>
        <v>1.64824194295671E-14-1.4622563984647i</v>
      </c>
      <c r="DX288" s="223" t="str">
        <f t="shared" ca="1" si="441"/>
        <v>1.45521523423075+0.143326190606167i</v>
      </c>
      <c r="DY288" s="223" t="str">
        <f t="shared" ca="1" si="442"/>
        <v>-0.285272071646551+1.43415955178963i</v>
      </c>
      <c r="DZ288" s="223" t="str">
        <f t="shared" ca="1" si="443"/>
        <v>-1.39929212887338-0.424470626691564i</v>
      </c>
      <c r="EA288" s="223" t="str">
        <f t="shared" ca="1" si="444"/>
        <v>0.559581297562289-1.3509487578252i</v>
      </c>
      <c r="EB288" s="223" t="str">
        <f t="shared" ca="1" si="445"/>
        <v>1.28959501173544+0.689302894639232i</v>
      </c>
      <c r="EC288" s="223" t="str">
        <f t="shared" ca="1" si="446"/>
        <v>-0.812386128029503+1.21582176071831i</v>
      </c>
      <c r="ED288" s="223" t="str">
        <f t="shared" ca="1" si="447"/>
        <v>-1.13033948150968-0.927645638911416i</v>
      </c>
      <c r="EE288" s="223" t="str">
        <f t="shared" ca="1" si="448"/>
        <v>1.03397141518792-1.03397141518769i</v>
      </c>
      <c r="EF288" s="223" t="str">
        <f t="shared" ca="1" si="449"/>
        <v>0.927645638911296+1.13033948150978i</v>
      </c>
      <c r="EG288" s="223" t="str">
        <f t="shared" ca="1" si="450"/>
        <v>-1.2158217607184+0.812386128029376i</v>
      </c>
      <c r="EH288" s="223" t="str">
        <f t="shared" ca="1" si="451"/>
        <v>-0.689302894639095-1.28959501173551i</v>
      </c>
      <c r="EI288" s="223" t="str">
        <f t="shared" ca="1" si="452"/>
        <v>1.35094875782526-0.559581297562147i</v>
      </c>
      <c r="EJ288" s="223" t="str">
        <f t="shared" ca="1" si="453"/>
        <v>0.424470626691418+1.39929212887343i</v>
      </c>
      <c r="EK288" s="223" t="str">
        <f t="shared" ca="1" si="454"/>
        <v>-1.43415955178966+0.285272071646399i</v>
      </c>
      <c r="EL288" s="223" t="str">
        <f t="shared" ca="1" si="455"/>
        <v>-0.143326190606013-1.45521523423077i</v>
      </c>
      <c r="EM288" s="223" t="str">
        <f t="shared" ca="1" si="456"/>
        <v>1.4622563984647+1.37579412119256E-13i</v>
      </c>
      <c r="EN288" s="223"/>
      <c r="EO288" s="223"/>
      <c r="EP288" s="223"/>
    </row>
    <row r="289" spans="1:146">
      <c r="A289" s="249">
        <f t="shared" si="323"/>
        <v>3.6914062500000028E-3</v>
      </c>
      <c r="B289" s="248">
        <v>189</v>
      </c>
      <c r="C289" s="247">
        <f t="shared" si="324"/>
        <v>37800</v>
      </c>
      <c r="N289" s="246">
        <f t="shared" ca="1" si="327"/>
        <v>8.4497695184823058</v>
      </c>
      <c r="O289" s="223">
        <f t="shared" ca="1" si="328"/>
        <v>1.449769518482305</v>
      </c>
      <c r="P289" s="223" t="str">
        <f t="shared" ca="1" si="329"/>
        <v>-0.106651661947249+1.44584130516606i</v>
      </c>
      <c r="Q289" s="223" t="str">
        <f t="shared" ca="1" si="330"/>
        <v>-1.43407795254565-0.212725369297827i</v>
      </c>
      <c r="R289" s="223" t="str">
        <f t="shared" ca="1" si="331"/>
        <v>0.317646299441155-1.4145432072481i</v>
      </c>
      <c r="S289" s="223" t="str">
        <f t="shared" ca="1" si="332"/>
        <v>1.38734292975077+0.420845876766017i</v>
      </c>
      <c r="T289" s="223" t="str">
        <f t="shared" ca="1" si="333"/>
        <v>-0.521764853821495+1.3526245207141i</v>
      </c>
      <c r="U289" s="223" t="str">
        <f t="shared" ca="1" si="334"/>
        <v>-1.31057612220475-0.619856341927042i</v>
      </c>
      <c r="V289" s="223" t="str">
        <f t="shared" ca="1" si="335"/>
        <v>0.714588774809841-1.26142559813736i</v>
      </c>
      <c r="W289" s="223" t="str">
        <f t="shared" ca="1" si="336"/>
        <v>1.2054392994605+0.805448789207972i</v>
      </c>
      <c r="X289" s="223" t="str">
        <f t="shared" ca="1" si="337"/>
        <v>-0.891944006831188+1.14292062077746i</v>
      </c>
      <c r="Y289" s="223" t="str">
        <f t="shared" ca="1" si="338"/>
        <v>-1.07420835622479-0.973605702601031i</v>
      </c>
      <c r="Z289" s="223" t="str">
        <f t="shared" ca="1" si="339"/>
        <v>1.04999134471273-0.999674863517513i</v>
      </c>
      <c r="AA289" s="223" t="str">
        <f t="shared" ca="1" si="340"/>
        <v>0.919724046110278+1.12068699275353i</v>
      </c>
      <c r="AB289" s="223" t="str">
        <f t="shared" ca="1" si="341"/>
        <v>-1.18530954088124+0.834789164409984i</v>
      </c>
      <c r="AC289" s="223" t="str">
        <f t="shared" ca="1" si="342"/>
        <v>-0.745330487899429-1.2435087939086i</v>
      </c>
      <c r="AD289" s="223" t="str">
        <f t="shared" ca="1" si="343"/>
        <v>1.29496936504091-0.651832800897561i</v>
      </c>
      <c r="AE289" s="223" t="str">
        <f t="shared" ca="1" si="344"/>
        <v>0.554802775471131+1.33941238498453i</v>
      </c>
      <c r="AF289" s="223" t="str">
        <f t="shared" ca="1" si="345"/>
        <v>-1.37659701316377+0.454766225734722i</v>
      </c>
      <c r="AG289" s="223" t="str">
        <f t="shared" ca="1" si="346"/>
        <v>-0.352265258419073-1.40632174285665i</v>
      </c>
      <c r="AH289" s="223" t="str">
        <f t="shared" ca="1" si="347"/>
        <v>1.4284254931776-0.247855335146848i</v>
      </c>
      <c r="AI289" s="223" t="str">
        <f t="shared" ca="1" si="348"/>
        <v>0.142102262338627+1.44278848198849i</v>
      </c>
      <c r="AJ289" s="223" t="str">
        <f t="shared" ca="1" si="349"/>
        <v>-1.44933287500852+0.0355791250586816i</v>
      </c>
      <c r="AK289" s="223" t="str">
        <f t="shared" ca="1" si="350"/>
        <v>0.0711368185826254-1.44802320760489i</v>
      </c>
      <c r="AL289" s="223" t="str">
        <f t="shared" ca="1" si="351"/>
        <v>1.43886657697869+0.17746726564084i</v>
      </c>
      <c r="AM289" s="223" t="str">
        <f t="shared" ca="1" si="352"/>
        <v>-0.282836002210312+1.42191260370464i</v>
      </c>
      <c r="AN289" s="223" t="str">
        <f t="shared" ca="1" si="353"/>
        <v>-1.39725316283284-0.386672025978127i</v>
      </c>
      <c r="AO289" s="223" t="str">
        <f t="shared" ca="1" si="354"/>
        <v>0.488412640533543-1.36502188601043i</v>
      </c>
      <c r="AP289" s="223" t="str">
        <f t="shared" ca="1" si="355"/>
        <v>1.32539343731823+0.587506504673933i</v>
      </c>
      <c r="AQ289" s="223" t="str">
        <f t="shared" ca="1" si="356"/>
        <v>-0.683416620162377+1.27858256675361i</v>
      </c>
      <c r="AR289" s="223" t="str">
        <f t="shared" ca="1" si="357"/>
        <v>-0.683416620162377+1.27858256675361i</v>
      </c>
      <c r="AS289" s="223" t="str">
        <f t="shared" ca="1" si="358"/>
        <v>0.863626693834678-1.16446579615573i</v>
      </c>
      <c r="AT289" s="223" t="str">
        <f t="shared" ca="1" si="359"/>
        <v>1.09777830479066+0.946950078014334i</v>
      </c>
      <c r="AU289" s="223" t="str">
        <f t="shared" ca="1" si="360"/>
        <v>-1.02514185767613+1.02514185767666i</v>
      </c>
      <c r="AV289" s="223" t="str">
        <f t="shared" ca="1" si="361"/>
        <v>-0.946950078014901-1.09777830479017i</v>
      </c>
      <c r="AW289" s="223" t="str">
        <f t="shared" ca="1" si="362"/>
        <v>1.16446579615614-0.86362669383412i</v>
      </c>
      <c r="AX289" s="223" t="str">
        <f t="shared" ca="1" si="363"/>
        <v>0.775623241772584+1.22484294648032i</v>
      </c>
      <c r="AY289" s="223" t="str">
        <f t="shared" ca="1" si="364"/>
        <v>-1.27858256675392+0.6834166201618i</v>
      </c>
      <c r="AZ289" s="223" t="str">
        <f t="shared" ca="1" si="365"/>
        <v>-0.587506504674654-1.32539343731791i</v>
      </c>
      <c r="BA289" s="223" t="str">
        <f t="shared" ca="1" si="366"/>
        <v>1.36502188601016-0.488412640534286i</v>
      </c>
      <c r="BB289" s="223" t="str">
        <f t="shared" ca="1" si="367"/>
        <v>0.386672025977498+1.39725316283302i</v>
      </c>
      <c r="BC289" s="223" t="str">
        <f t="shared" ca="1" si="368"/>
        <v>-1.42191260370477+0.282836002209652i</v>
      </c>
      <c r="BD289" s="223" t="str">
        <f t="shared" ca="1" si="369"/>
        <v>-0.177467265640171-1.43886657697877i</v>
      </c>
      <c r="BE289" s="223" t="str">
        <f t="shared" ca="1" si="370"/>
        <v>1.44802320760485-0.0711368185833932i</v>
      </c>
      <c r="BF289" s="223" t="str">
        <f t="shared" ca="1" si="371"/>
        <v>-0.0355791250582016+1.44933287500854i</v>
      </c>
      <c r="BG289" s="223" t="str">
        <f t="shared" ca="1" si="372"/>
        <v>-1.44278848198851-0.142102262338436i</v>
      </c>
      <c r="BH289" s="223" t="str">
        <f t="shared" ca="1" si="373"/>
        <v>0.247855335146943-1.42842549317758i</v>
      </c>
      <c r="BI289" s="223" t="str">
        <f t="shared" ca="1" si="374"/>
        <v>1.40632174285655+0.352265258419447i</v>
      </c>
      <c r="BJ289" s="223" t="str">
        <f t="shared" ca="1" si="375"/>
        <v>-0.45476622573538+1.37659701316355i</v>
      </c>
      <c r="BK289" s="223" t="str">
        <f t="shared" ca="1" si="376"/>
        <v>-1.33941238498478-0.554802775470535i</v>
      </c>
      <c r="BL289" s="223" t="str">
        <f t="shared" ca="1" si="377"/>
        <v>0.651832800897244-1.29496936504107i</v>
      </c>
      <c r="BM289" s="223" t="str">
        <f t="shared" ca="1" si="378"/>
        <v>1.24350879390863+0.745330487899371i</v>
      </c>
      <c r="BN289" s="223" t="str">
        <f t="shared" ca="1" si="379"/>
        <v>-0.834789164410165+1.18530954088111i</v>
      </c>
      <c r="BO289" s="223" t="str">
        <f t="shared" ca="1" si="380"/>
        <v>-1.1206869927532-0.919724046110679i</v>
      </c>
      <c r="BP289" s="223" t="str">
        <f t="shared" ca="1" si="381"/>
        <v>0.999674863517994-1.04999134471228i</v>
      </c>
      <c r="BQ289" s="223" t="str">
        <f t="shared" ca="1" si="382"/>
        <v>0.973605702601395+1.07420835622446i</v>
      </c>
      <c r="BR289" s="223" t="str">
        <f t="shared" ca="1" si="383"/>
        <v>-1.14292062077734+0.891944006831348i</v>
      </c>
      <c r="BS289" s="223" t="str">
        <f t="shared" ca="1" si="384"/>
        <v>-0.805448789207893-1.20543929946056i</v>
      </c>
      <c r="BT289" s="223" t="str">
        <f t="shared" ca="1" si="385"/>
        <v>1.26142559813755-0.714588774809506i</v>
      </c>
      <c r="BU289" s="223" t="str">
        <f t="shared" ca="1" si="386"/>
        <v>0.619856341926564+1.31057612220498i</v>
      </c>
      <c r="BV289" s="223" t="str">
        <f t="shared" ca="1" si="387"/>
        <v>-1.35262452071386+0.521764853822111i</v>
      </c>
      <c r="BW289" s="223" t="str">
        <f t="shared" ca="1" si="388"/>
        <v>-0.420845876766368-1.38734292975067i</v>
      </c>
      <c r="BX289" s="223" t="str">
        <f t="shared" ca="1" si="389"/>
        <v>1.41454320724809-0.317646299441229i</v>
      </c>
      <c r="BY289" s="223" t="str">
        <f t="shared" ca="1" si="390"/>
        <v>0.212725369297701+1.43407795254567i</v>
      </c>
      <c r="BZ289" s="223" t="str">
        <f t="shared" ca="1" si="391"/>
        <v>-1.44584130516609+0.10665166194686i</v>
      </c>
      <c r="CA289" s="223" t="str">
        <f t="shared" ca="1" si="392"/>
        <v>6.52886004196756E-13-1.4497695184823i</v>
      </c>
      <c r="CB289" s="223" t="str">
        <f t="shared" ca="1" si="393"/>
        <v>1.4458413051661+0.106651661946765i</v>
      </c>
      <c r="CC289" s="223" t="str">
        <f t="shared" ca="1" si="394"/>
        <v>-0.212725369297607+1.43407795254568i</v>
      </c>
      <c r="CD289" s="223" t="str">
        <f t="shared" ca="1" si="395"/>
        <v>-1.41454320724811-0.317646299441136i</v>
      </c>
      <c r="CE289" s="223" t="str">
        <f t="shared" ca="1" si="396"/>
        <v>0.420845876766277-1.38734292975069i</v>
      </c>
      <c r="CF289" s="223" t="str">
        <f t="shared" ca="1" si="397"/>
        <v>1.35262452071393+0.521764853821945i</v>
      </c>
      <c r="CG289" s="223" t="str">
        <f t="shared" ca="1" si="398"/>
        <v>-0.619856341926477+1.31057612220502i</v>
      </c>
      <c r="CH289" s="223" t="str">
        <f t="shared" ca="1" si="399"/>
        <v>-1.26142559813759-0.714588774809423i</v>
      </c>
      <c r="CI289" s="223" t="str">
        <f t="shared" ca="1" si="400"/>
        <v>0.805448789207813-1.20543929946061i</v>
      </c>
      <c r="CJ289" s="223" t="str">
        <f t="shared" ca="1" si="401"/>
        <v>1.1429206207774+0.891944006831272i</v>
      </c>
      <c r="CK289" s="223" t="str">
        <f t="shared" ca="1" si="402"/>
        <v>-0.973605702601324+1.07420835622452i</v>
      </c>
      <c r="CL289" s="223" t="str">
        <f t="shared" ca="1" si="403"/>
        <v>-0.999674863517019-1.04999134471321i</v>
      </c>
      <c r="CM289" s="223" t="str">
        <f t="shared" ca="1" si="404"/>
        <v>1.12068699275312-0.919724046110784i</v>
      </c>
      <c r="CN289" s="223" t="str">
        <f t="shared" ca="1" si="405"/>
        <v>0.834789164410277+1.18530954088103i</v>
      </c>
      <c r="CO289" s="223" t="str">
        <f t="shared" ca="1" si="406"/>
        <v>-1.24350879390856+0.745330487899487i</v>
      </c>
      <c r="CP289" s="223" t="str">
        <f t="shared" ca="1" si="407"/>
        <v>-0.651832800897366-1.29496936504101i</v>
      </c>
      <c r="CQ289" s="223" t="str">
        <f t="shared" ca="1" si="408"/>
        <v>1.33941238498472-0.554802775470662i</v>
      </c>
      <c r="CR289" s="223" t="str">
        <f t="shared" ca="1" si="409"/>
        <v>0.454766225734102+1.37659701316397i</v>
      </c>
      <c r="CS289" s="223" t="str">
        <f t="shared" ca="1" si="410"/>
        <v>-1.40632174285652+0.352265258419579i</v>
      </c>
      <c r="CT289" s="223" t="str">
        <f t="shared" ca="1" si="411"/>
        <v>-0.247855335147077-1.42842549317756i</v>
      </c>
      <c r="CU289" s="223" t="str">
        <f t="shared" ca="1" si="412"/>
        <v>1.4427884819885-0.142102262338572i</v>
      </c>
      <c r="CV289" s="223" t="str">
        <f t="shared" ca="1" si="413"/>
        <v>0.0355791250583378+1.44933287500853i</v>
      </c>
      <c r="CW289" s="223" t="str">
        <f t="shared" ca="1" si="414"/>
        <v>-1.44802320760486-0.071136818583257i</v>
      </c>
      <c r="CX289" s="223" t="str">
        <f t="shared" ca="1" si="415"/>
        <v>0.177467265640077-1.43886657697879i</v>
      </c>
      <c r="CY289" s="223" t="str">
        <f t="shared" ca="1" si="416"/>
        <v>1.42191260370479+0.282836002209558i</v>
      </c>
      <c r="CZ289" s="223" t="str">
        <f t="shared" ca="1" si="417"/>
        <v>-0.386672025977407+1.39725316283304i</v>
      </c>
      <c r="DA289" s="223" t="str">
        <f t="shared" ca="1" si="418"/>
        <v>-1.3650218860102-0.488412640534196i</v>
      </c>
      <c r="DB289" s="223" t="str">
        <f t="shared" ca="1" si="419"/>
        <v>0.587506504674567-1.32539343731795i</v>
      </c>
      <c r="DC289" s="223" t="str">
        <f t="shared" ca="1" si="420"/>
        <v>1.27858256675328+0.683416620162989i</v>
      </c>
      <c r="DD289" s="223" t="str">
        <f t="shared" ca="1" si="421"/>
        <v>-0.77562324177247+1.2248429464804i</v>
      </c>
      <c r="DE289" s="223" t="str">
        <f t="shared" ca="1" si="422"/>
        <v>-1.1644657961562-0.863626693834043i</v>
      </c>
      <c r="DF289" s="223" t="str">
        <f t="shared" ca="1" si="423"/>
        <v>0.946950078014828-1.09777830479024i</v>
      </c>
      <c r="DG289" s="223" t="str">
        <f t="shared" ca="1" si="424"/>
        <v>1.0251418576762+1.02514185767659i</v>
      </c>
      <c r="DH289" s="223" t="str">
        <f t="shared" ca="1" si="425"/>
        <v>-1.0977783047906+0.946950078014407i</v>
      </c>
      <c r="DI289" s="223" t="str">
        <f t="shared" ca="1" si="426"/>
        <v>-0.863626693834787-1.16446579615565i</v>
      </c>
      <c r="DJ289" s="223" t="str">
        <f t="shared" ca="1" si="427"/>
        <v>1.2248429464799-0.775623241773251i</v>
      </c>
      <c r="DK289" s="223" t="str">
        <f t="shared" ca="1" si="428"/>
        <v>0.683416620162498+1.27858256675354i</v>
      </c>
      <c r="DL289" s="223" t="str">
        <f t="shared" ca="1" si="429"/>
        <v>-1.32539343731817+0.587506504674058i</v>
      </c>
      <c r="DM289" s="223" t="str">
        <f t="shared" ca="1" si="430"/>
        <v>-0.488412640533671-1.36502188601038i</v>
      </c>
      <c r="DN289" s="223" t="str">
        <f t="shared" ca="1" si="431"/>
        <v>1.39725316283319-0.386672025976869i</v>
      </c>
      <c r="DO289" s="223" t="str">
        <f t="shared" ca="1" si="432"/>
        <v>0.282836002210386+1.42191260370462i</v>
      </c>
      <c r="DP289" s="223" t="str">
        <f t="shared" ca="1" si="433"/>
        <v>-1.43886657697868+0.177467265640913i</v>
      </c>
      <c r="DQ289" s="223" t="str">
        <f t="shared" ca="1" si="434"/>
        <v>-0.0711368185827-1.44802320760489i</v>
      </c>
      <c r="DR289" s="223" t="str">
        <f t="shared" ca="1" si="435"/>
        <v>1.44933287500852+0.0355791250588954i</v>
      </c>
      <c r="DS289" s="223" t="str">
        <f t="shared" ca="1" si="436"/>
        <v>-0.142102262339127+1.44278848198844i</v>
      </c>
      <c r="DT289" s="223" t="str">
        <f t="shared" ca="1" si="437"/>
        <v>-1.42842549317746-0.247855335147627i</v>
      </c>
      <c r="DU289" s="223" t="str">
        <f t="shared" ca="1" si="438"/>
        <v>0.352265258418681-1.40632174285675i</v>
      </c>
      <c r="DV289" s="223" t="str">
        <f t="shared" ca="1" si="439"/>
        <v>1.3765970131638+0.454766225734631i</v>
      </c>
      <c r="DW289" s="223" t="str">
        <f t="shared" ca="1" si="440"/>
        <v>-0.554802775471176+1.33941238498451i</v>
      </c>
      <c r="DX289" s="223" t="str">
        <f t="shared" ca="1" si="441"/>
        <v>-1.29496936504076-0.651832800897863i</v>
      </c>
      <c r="DY289" s="223" t="str">
        <f t="shared" ca="1" si="442"/>
        <v>0.745330487899965-1.24350879390827i</v>
      </c>
      <c r="DZ289" s="223" t="str">
        <f t="shared" ca="1" si="443"/>
        <v>1.18530954088157+0.83478916440952i</v>
      </c>
      <c r="EA289" s="223" t="str">
        <f t="shared" ca="1" si="444"/>
        <v>-0.919724046110069+1.1206869927537i</v>
      </c>
      <c r="EB289" s="223" t="str">
        <f t="shared" ca="1" si="445"/>
        <v>-1.04999134471282-0.999674863517422i</v>
      </c>
      <c r="EC289" s="223" t="str">
        <f t="shared" ca="1" si="446"/>
        <v>1.0742083562249-0.973605702600911i</v>
      </c>
      <c r="ED289" s="223" t="str">
        <f t="shared" ca="1" si="447"/>
        <v>0.891944006830833+1.14292062077774i</v>
      </c>
      <c r="EE289" s="223" t="str">
        <f t="shared" ca="1" si="448"/>
        <v>-1.20543929946092+0.805448789207349i</v>
      </c>
      <c r="EF289" s="223" t="str">
        <f t="shared" ca="1" si="449"/>
        <v>-0.714588774810228-1.26142559813714i</v>
      </c>
      <c r="EG289" s="223" t="str">
        <f t="shared" ca="1" si="450"/>
        <v>1.31057612220462-0.619856341927313i</v>
      </c>
      <c r="EH289" s="223" t="str">
        <f t="shared" ca="1" si="451"/>
        <v>0.521764853821503+1.3526245207141i</v>
      </c>
      <c r="EI289" s="223" t="str">
        <f t="shared" ca="1" si="452"/>
        <v>-1.38734292975086+0.420845876765743i</v>
      </c>
      <c r="EJ289" s="223" t="str">
        <f t="shared" ca="1" si="453"/>
        <v>-0.317646299440592-1.41454320724823i</v>
      </c>
      <c r="EK289" s="223" t="str">
        <f t="shared" ca="1" si="454"/>
        <v>1.43407795254554-0.212725369298523i</v>
      </c>
      <c r="EL289" s="223" t="str">
        <f t="shared" ca="1" si="455"/>
        <v>0.106651661947688+1.44584130516603i</v>
      </c>
      <c r="EM289" s="223" t="str">
        <f t="shared" ca="1" si="456"/>
        <v>-1.4497695184823+1.77605399439477E-13i</v>
      </c>
      <c r="EN289" s="223"/>
      <c r="EO289" s="223"/>
      <c r="EP289" s="223"/>
    </row>
    <row r="290" spans="1:146">
      <c r="A290" s="249">
        <f t="shared" si="323"/>
        <v>3.7109375000000029E-3</v>
      </c>
      <c r="B290" s="248">
        <v>190</v>
      </c>
      <c r="C290" s="247">
        <f t="shared" si="324"/>
        <v>38000</v>
      </c>
      <c r="N290" s="246">
        <f t="shared" ca="1" si="327"/>
        <v>8.4250878933053368</v>
      </c>
      <c r="O290" s="223">
        <f t="shared" ca="1" si="328"/>
        <v>1.4250878933053375</v>
      </c>
      <c r="P290" s="223" t="str">
        <f t="shared" ca="1" si="329"/>
        <v>-0.0699257486366512+1.42337131252637i</v>
      </c>
      <c r="Q290" s="223" t="str">
        <f t="shared" ca="1" si="330"/>
        <v>-1.41822570558293-0.139683040020065i</v>
      </c>
      <c r="R290" s="223" t="str">
        <f t="shared" ca="1" si="331"/>
        <v>0.209103822725351-1.40966346869283i</v>
      </c>
      <c r="S290" s="223" t="str">
        <f t="shared" ca="1" si="332"/>
        <v>1.39770522903473+0.278020856006219i</v>
      </c>
      <c r="T290" s="223" t="str">
        <f t="shared" ca="1" si="333"/>
        <v>-0.346268112693358+1.38237979505533i</v>
      </c>
      <c r="U290" s="223" t="str">
        <f t="shared" ca="1" si="334"/>
        <v>-1.36372408706752-0.413681179167377i</v>
      </c>
      <c r="V290" s="223" t="str">
        <f t="shared" ca="1" si="335"/>
        <v>0.48009765144672-1.34178304830579i</v>
      </c>
      <c r="W290" s="223" t="str">
        <f t="shared" ca="1" si="336"/>
        <v>1.31660953665443+0.545357526432012i</v>
      </c>
      <c r="X290" s="223" t="str">
        <f t="shared" ca="1" si="337"/>
        <v>-0.609303587368583+1.28826419730784i</v>
      </c>
      <c r="Y290" s="223" t="str">
        <f t="shared" ca="1" si="338"/>
        <v>-1.25681531667138-0.671781782594363i</v>
      </c>
      <c r="Z290" s="223" t="str">
        <f t="shared" ca="1" si="339"/>
        <v>0.732641596664863-1.22233865785297i</v>
      </c>
      <c r="AA290" s="223" t="str">
        <f t="shared" ca="1" si="340"/>
        <v>1.18491727814365+0.791736412957053i</v>
      </c>
      <c r="AB290" s="223" t="str">
        <f t="shared" ca="1" si="341"/>
        <v>-0.848923866882626+1.1446413289247i</v>
      </c>
      <c r="AC290" s="223" t="str">
        <f t="shared" ca="1" si="342"/>
        <v>-1.10160783848572-0.904066188855809i</v>
      </c>
      <c r="AD290" s="223" t="str">
        <f t="shared" ca="1" si="343"/>
        <v>0.95703053619331-1.05592047827428i</v>
      </c>
      <c r="AE290" s="223" t="str">
        <f t="shared" ca="1" si="344"/>
        <v>1.00768931314307+1.00768931314304i</v>
      </c>
      <c r="AF290" s="223" t="str">
        <f t="shared" ca="1" si="345"/>
        <v>-1.05592047827435+0.957030536193234i</v>
      </c>
      <c r="AG290" s="223" t="str">
        <f t="shared" ca="1" si="346"/>
        <v>-0.904066188855839-1.10160783848569i</v>
      </c>
      <c r="AH290" s="223" t="str">
        <f t="shared" ca="1" si="347"/>
        <v>1.14464132892476-0.848923866882536i</v>
      </c>
      <c r="AI290" s="223" t="str">
        <f t="shared" ca="1" si="348"/>
        <v>0.791736412957077+1.18491727814363i</v>
      </c>
      <c r="AJ290" s="223" t="str">
        <f t="shared" ca="1" si="349"/>
        <v>-1.22233865785303+0.732641596664767i</v>
      </c>
      <c r="AK290" s="223" t="str">
        <f t="shared" ca="1" si="350"/>
        <v>-0.671781782594764-1.25681531667117i</v>
      </c>
      <c r="AL290" s="223" t="str">
        <f t="shared" ca="1" si="351"/>
        <v>1.28826419730789-0.609303587368482i</v>
      </c>
      <c r="AM290" s="223" t="str">
        <f t="shared" ca="1" si="352"/>
        <v>0.545357526431516+1.31660953665464i</v>
      </c>
      <c r="AN290" s="223" t="str">
        <f t="shared" ca="1" si="353"/>
        <v>-1.34178304830569+0.480097651447015i</v>
      </c>
      <c r="AO290" s="223" t="str">
        <f t="shared" ca="1" si="354"/>
        <v>-0.413681179167264-1.36372408706755i</v>
      </c>
      <c r="AP290" s="223" t="str">
        <f t="shared" ca="1" si="355"/>
        <v>1.3823797950555-0.346268112692694i</v>
      </c>
      <c r="AQ290" s="223" t="str">
        <f t="shared" ca="1" si="356"/>
        <v>0.278020856006542+1.39770522903466i</v>
      </c>
      <c r="AR290" s="223" t="str">
        <f t="shared" ca="1" si="357"/>
        <v>0.278020856006542+1.39770522903466i</v>
      </c>
      <c r="AS290" s="223" t="str">
        <f t="shared" ca="1" si="358"/>
        <v>-0.139683040019401-1.41822570558299i</v>
      </c>
      <c r="AT290" s="223" t="str">
        <f t="shared" ca="1" si="359"/>
        <v>1.42337131252636-0.0699257486368845i</v>
      </c>
      <c r="AU290" s="223" t="str">
        <f t="shared" ca="1" si="360"/>
        <v>-2.43719445315119E-13+1.42508789330534i</v>
      </c>
      <c r="AV290" s="223" t="str">
        <f t="shared" ca="1" si="361"/>
        <v>-1.4233713125264-0.0699257486359958i</v>
      </c>
      <c r="AW290" s="223" t="str">
        <f t="shared" ca="1" si="362"/>
        <v>0.139683040019886-1.41822570558295i</v>
      </c>
      <c r="AX290" s="223" t="str">
        <f t="shared" ca="1" si="363"/>
        <v>1.40966346869279+0.209103822725615i</v>
      </c>
      <c r="AY290" s="223" t="str">
        <f t="shared" ca="1" si="364"/>
        <v>-0.278020856005629+1.39770522903484i</v>
      </c>
      <c r="AZ290" s="223" t="str">
        <f t="shared" ca="1" si="365"/>
        <v>-1.38237979505537-0.346268112693206i</v>
      </c>
      <c r="BA290" s="223" t="str">
        <f t="shared" ca="1" si="366"/>
        <v>0.41368117916775-1.3637240870674i</v>
      </c>
      <c r="BB290" s="223" t="str">
        <f t="shared" ca="1" si="367"/>
        <v>1.34178304830599+0.480097651446177i</v>
      </c>
      <c r="BC290" s="223" t="str">
        <f t="shared" ca="1" si="368"/>
        <v>-0.545357526431985+1.31660953665444i</v>
      </c>
      <c r="BD290" s="223" t="str">
        <f t="shared" ca="1" si="369"/>
        <v>-1.28826419730766-0.609303587368959i</v>
      </c>
      <c r="BE290" s="223" t="str">
        <f t="shared" ca="1" si="370"/>
        <v>0.671781782593962-1.2568153166716i</v>
      </c>
      <c r="BF290" s="223" t="str">
        <f t="shared" ca="1" si="371"/>
        <v>1.222338657853+0.73264159666482i</v>
      </c>
      <c r="BG290" s="223" t="str">
        <f t="shared" ca="1" si="372"/>
        <v>-0.791736412957499+1.18491727814335i</v>
      </c>
      <c r="BH290" s="223" t="str">
        <f t="shared" ca="1" si="373"/>
        <v>-1.14464132892498-0.848923866882244i</v>
      </c>
      <c r="BI290" s="223" t="str">
        <f t="shared" ca="1" si="374"/>
        <v>0.904066188855903-1.10160783848564i</v>
      </c>
      <c r="BJ290" s="223" t="str">
        <f t="shared" ca="1" si="375"/>
        <v>1.05592047827393+0.9570305361937i</v>
      </c>
      <c r="BK290" s="223" t="str">
        <f t="shared" ca="1" si="376"/>
        <v>-1.00768931314283+1.00768931314328i</v>
      </c>
      <c r="BL290" s="223" t="str">
        <f t="shared" ca="1" si="377"/>
        <v>-0.957030536193158-1.05592047827442i</v>
      </c>
      <c r="BM290" s="223" t="str">
        <f t="shared" ca="1" si="378"/>
        <v>1.10160783848613-0.904066188855306i</v>
      </c>
      <c r="BN290" s="223" t="str">
        <f t="shared" ca="1" si="379"/>
        <v>0.848923866882796+1.14464132892457i</v>
      </c>
      <c r="BO290" s="223" t="str">
        <f t="shared" ca="1" si="380"/>
        <v>-1.18491727814378+0.791736412956858i</v>
      </c>
      <c r="BP290" s="223" t="str">
        <f t="shared" ca="1" si="381"/>
        <v>-0.73264159666541-1.22233865785264i</v>
      </c>
      <c r="BQ290" s="223" t="str">
        <f t="shared" ca="1" si="382"/>
        <v>1.25681531667129-0.671781782594532i</v>
      </c>
      <c r="BR290" s="223" t="str">
        <f t="shared" ca="1" si="383"/>
        <v>0.609303587368224+1.28826419730801i</v>
      </c>
      <c r="BS290" s="223" t="str">
        <f t="shared" ca="1" si="384"/>
        <v>-1.31660953665418+0.545357526432619i</v>
      </c>
      <c r="BT290" s="223" t="str">
        <f t="shared" ca="1" si="385"/>
        <v>-0.480097651446747-1.34178304830578i</v>
      </c>
      <c r="BU290" s="223" t="str">
        <f t="shared" ca="1" si="386"/>
        <v>1.36372408706763-0.413681179167012i</v>
      </c>
      <c r="BV290" s="223" t="str">
        <f t="shared" ca="1" si="387"/>
        <v>0.346268112693795+1.38237979505522i</v>
      </c>
      <c r="BW290" s="223" t="str">
        <f t="shared" ca="1" si="388"/>
        <v>-1.39770522903472+0.278020856006262i</v>
      </c>
      <c r="BX290" s="223" t="str">
        <f t="shared" ca="1" si="389"/>
        <v>-0.209103822724853-1.4096634686929i</v>
      </c>
      <c r="BY290" s="223" t="str">
        <f t="shared" ca="1" si="390"/>
        <v>1.41822570558288-0.139683040020529i</v>
      </c>
      <c r="BZ290" s="223" t="str">
        <f t="shared" ca="1" si="391"/>
        <v>0.0699257486366411+1.42337131252637i</v>
      </c>
      <c r="CA290" s="223" t="str">
        <f t="shared" ca="1" si="392"/>
        <v>-1.42508789330534-4.87438890630238E-13i</v>
      </c>
      <c r="CB290" s="223" t="str">
        <f t="shared" ca="1" si="393"/>
        <v>0.0699257486362392-1.42337131252639i</v>
      </c>
      <c r="CC290" s="223" t="str">
        <f t="shared" ca="1" si="394"/>
        <v>1.41822570558292+0.139683040020129i</v>
      </c>
      <c r="CD290" s="223" t="str">
        <f t="shared" ca="1" si="395"/>
        <v>-0.209103822725816+1.40966346869276i</v>
      </c>
      <c r="CE290" s="223" t="str">
        <f t="shared" ca="1" si="396"/>
        <v>-1.39770522903479-0.278020856005867i</v>
      </c>
      <c r="CF290" s="223" t="str">
        <f t="shared" ca="1" si="397"/>
        <v>0.346268112693404-1.38237979505532i</v>
      </c>
      <c r="CG290" s="223" t="str">
        <f t="shared" ca="1" si="398"/>
        <v>1.36372408706732+0.413681179168022i</v>
      </c>
      <c r="CH290" s="223" t="str">
        <f t="shared" ca="1" si="399"/>
        <v>-0.480097651446369+1.34178304830592i</v>
      </c>
      <c r="CI290" s="223" t="str">
        <f t="shared" ca="1" si="400"/>
        <v>-1.31660953665434-0.545357526432247i</v>
      </c>
      <c r="CJ290" s="223" t="str">
        <f t="shared" ca="1" si="401"/>
        <v>0.609303587369179-1.28826419730756i</v>
      </c>
      <c r="CK290" s="223" t="str">
        <f t="shared" ca="1" si="402"/>
        <v>1.25681531667146+0.671781782594213i</v>
      </c>
      <c r="CL290" s="223" t="str">
        <f t="shared" ca="1" si="403"/>
        <v>-0.732641596665064+1.22233865785285i</v>
      </c>
      <c r="CM290" s="223" t="str">
        <f t="shared" ca="1" si="404"/>
        <v>-1.18491727814398-0.791736412956557i</v>
      </c>
      <c r="CN290" s="223" t="str">
        <f t="shared" ca="1" si="405"/>
        <v>0.848923866882472-1.14464132892481i</v>
      </c>
      <c r="CO290" s="223" t="str">
        <f t="shared" ca="1" si="406"/>
        <v>1.10160783848549+0.904066188856091i</v>
      </c>
      <c r="CP290" s="223" t="str">
        <f t="shared" ca="1" si="407"/>
        <v>-0.957030536192861+1.05592047827469i</v>
      </c>
      <c r="CQ290" s="223" t="str">
        <f t="shared" ca="1" si="408"/>
        <v>-1.00768931314311-1.007689313143i</v>
      </c>
      <c r="CR290" s="223" t="str">
        <f t="shared" ca="1" si="409"/>
        <v>1.05592047827458-0.957030536192978i</v>
      </c>
      <c r="CS290" s="223" t="str">
        <f t="shared" ca="1" si="410"/>
        <v>0.904066188856214+1.10160783848539i</v>
      </c>
      <c r="CT290" s="223" t="str">
        <f t="shared" ca="1" si="411"/>
        <v>-1.14464132892472+0.848923866882599i</v>
      </c>
      <c r="CU290" s="223" t="str">
        <f t="shared" ca="1" si="412"/>
        <v>-0.791736412956621-1.18491727814393i</v>
      </c>
      <c r="CV290" s="223" t="str">
        <f t="shared" ca="1" si="413"/>
        <v>1.22233865785277-0.732641596665201i</v>
      </c>
      <c r="CW290" s="223" t="str">
        <f t="shared" ca="1" si="414"/>
        <v>0.671781782594352+1.25681531667139i</v>
      </c>
      <c r="CX290" s="223" t="str">
        <f t="shared" ca="1" si="415"/>
        <v>-1.28826419730812+0.609303587368004i</v>
      </c>
      <c r="CY290" s="223" t="str">
        <f t="shared" ca="1" si="416"/>
        <v>-0.545357526432394-1.31660953665427i</v>
      </c>
      <c r="CZ290" s="223" t="str">
        <f t="shared" ca="1" si="417"/>
        <v>1.34178304830587-0.480097651446517i</v>
      </c>
      <c r="DA290" s="223" t="str">
        <f t="shared" ca="1" si="418"/>
        <v>0.41368117916678+1.3637240870677i</v>
      </c>
      <c r="DB290" s="223" t="str">
        <f t="shared" ca="1" si="419"/>
        <v>-1.38237979505528+0.346268112693558i</v>
      </c>
      <c r="DC290" s="223" t="str">
        <f t="shared" ca="1" si="420"/>
        <v>-0.278020856006023-1.39770522903476i</v>
      </c>
      <c r="DD290" s="223" t="str">
        <f t="shared" ca="1" si="421"/>
        <v>1.40966346869294-0.20910382272461i</v>
      </c>
      <c r="DE290" s="223" t="str">
        <f t="shared" ca="1" si="422"/>
        <v>0.139683040020287+1.41822570558291i</v>
      </c>
      <c r="DF290" s="223" t="str">
        <f t="shared" ca="1" si="423"/>
        <v>-1.42337131252638+0.0699257486363976i</v>
      </c>
      <c r="DG290" s="223" t="str">
        <f t="shared" ca="1" si="424"/>
        <v>-6.45958420609214E-13-1.42508789330534i</v>
      </c>
      <c r="DH290" s="223" t="str">
        <f t="shared" ca="1" si="425"/>
        <v>1.42337131252638+0.0699257486364828i</v>
      </c>
      <c r="DI290" s="223" t="str">
        <f t="shared" ca="1" si="426"/>
        <v>-0.139683040020372+1.4182257055829i</v>
      </c>
      <c r="DJ290" s="223" t="str">
        <f t="shared" ca="1" si="427"/>
        <v>-1.40966346869292-0.209103822724696i</v>
      </c>
      <c r="DK290" s="223" t="str">
        <f t="shared" ca="1" si="428"/>
        <v>0.278020856006107-1.39770522903475i</v>
      </c>
      <c r="DL290" s="223" t="str">
        <f t="shared" ca="1" si="429"/>
        <v>1.38237979505524+0.346268112693719i</v>
      </c>
      <c r="DM290" s="223" t="str">
        <f t="shared" ca="1" si="430"/>
        <v>-0.413681179166861+1.36372408706767i</v>
      </c>
      <c r="DN290" s="223" t="str">
        <f t="shared" ca="1" si="431"/>
        <v>-1.34178304830581-0.480097651446674i</v>
      </c>
      <c r="DO290" s="223" t="str">
        <f t="shared" ca="1" si="432"/>
        <v>0.545357526432472-1.31660953665424i</v>
      </c>
      <c r="DP290" s="223" t="str">
        <f t="shared" ca="1" si="433"/>
        <v>1.28826419730808+0.609303587368081i</v>
      </c>
      <c r="DQ290" s="223" t="str">
        <f t="shared" ca="1" si="434"/>
        <v>-0.671781782594428+1.25681531667135i</v>
      </c>
      <c r="DR290" s="223" t="str">
        <f t="shared" ca="1" si="435"/>
        <v>-1.22233865785273-0.732641596665273i</v>
      </c>
      <c r="DS290" s="223" t="str">
        <f t="shared" ca="1" si="436"/>
        <v>0.791736412956759-1.18491727814384i</v>
      </c>
      <c r="DT290" s="223" t="str">
        <f t="shared" ca="1" si="437"/>
        <v>1.14464132892466+0.848923866882667i</v>
      </c>
      <c r="DU290" s="223" t="str">
        <f t="shared" ca="1" si="438"/>
        <v>-0.904066188856342+1.10160783848528i</v>
      </c>
      <c r="DV290" s="223" t="str">
        <f t="shared" ca="1" si="439"/>
        <v>-1.05592047827453-0.95703053619304i</v>
      </c>
      <c r="DW290" s="223" t="str">
        <f t="shared" ca="1" si="440"/>
        <v>1.00768931314317-1.00768931314294i</v>
      </c>
      <c r="DX290" s="223" t="str">
        <f t="shared" ca="1" si="441"/>
        <v>0.957030536192797+1.05592047827475i</v>
      </c>
      <c r="DY290" s="223" t="str">
        <f t="shared" ca="1" si="442"/>
        <v>-1.10160783848559+0.904066188855963i</v>
      </c>
      <c r="DZ290" s="223" t="str">
        <f t="shared" ca="1" si="443"/>
        <v>-0.848923866882338-1.14464132892491i</v>
      </c>
      <c r="EA290" s="223" t="str">
        <f t="shared" ca="1" si="444"/>
        <v>1.18491727814326-0.791736412957631i</v>
      </c>
      <c r="EB290" s="223" t="str">
        <f t="shared" ca="1" si="445"/>
        <v>0.732641596664991+1.22233865785289i</v>
      </c>
      <c r="EC290" s="223" t="str">
        <f t="shared" ca="1" si="446"/>
        <v>-1.2568153166715+0.671781782594137i</v>
      </c>
      <c r="ED290" s="223" t="str">
        <f t="shared" ca="1" si="447"/>
        <v>-0.609303587369029-1.28826419730763i</v>
      </c>
      <c r="EE290" s="223" t="str">
        <f t="shared" ca="1" si="448"/>
        <v>1.3166095366544-0.545357526432094i</v>
      </c>
      <c r="EF290" s="223" t="str">
        <f t="shared" ca="1" si="449"/>
        <v>0.480097651446288+1.34178304830595i</v>
      </c>
      <c r="EG290" s="223" t="str">
        <f t="shared" ca="1" si="450"/>
        <v>-1.36372408706735+0.413681179167941i</v>
      </c>
      <c r="EH290" s="223" t="str">
        <f t="shared" ca="1" si="451"/>
        <v>-0.3462681126934-1.38237979505532i</v>
      </c>
      <c r="EI290" s="223" t="str">
        <f t="shared" ca="1" si="452"/>
        <v>1.39770522903483-0.278020856005705i</v>
      </c>
      <c r="EJ290" s="223" t="str">
        <f t="shared" ca="1" si="453"/>
        <v>0.209103822725732+1.40966346869277i</v>
      </c>
      <c r="EK290" s="223" t="str">
        <f t="shared" ca="1" si="454"/>
        <v>-1.41822570558293+0.139683040020044i</v>
      </c>
      <c r="EL290" s="223" t="str">
        <f t="shared" ca="1" si="455"/>
        <v>-0.0699257486361542-1.4233713125264i</v>
      </c>
      <c r="EM290" s="223" t="str">
        <f t="shared" ca="1" si="456"/>
        <v>1.42508789330534-4.83245843326715E-13i</v>
      </c>
      <c r="EN290" s="223"/>
      <c r="EO290" s="223"/>
      <c r="EP290" s="223"/>
    </row>
    <row r="291" spans="1:146">
      <c r="A291" s="249">
        <f t="shared" si="323"/>
        <v>3.7304687500000029E-3</v>
      </c>
      <c r="B291" s="248">
        <v>191</v>
      </c>
      <c r="C291" s="247">
        <f t="shared" si="324"/>
        <v>38200</v>
      </c>
      <c r="N291" s="246">
        <f t="shared" ca="1" si="327"/>
        <v>8.3544584097838239</v>
      </c>
      <c r="O291" s="223">
        <f t="shared" ca="1" si="328"/>
        <v>1.3544584097838241</v>
      </c>
      <c r="P291" s="223" t="str">
        <f t="shared" ca="1" si="329"/>
        <v>-0.0332400733592841+1.35405047223403i</v>
      </c>
      <c r="Q291" s="223" t="str">
        <f t="shared" ca="1" si="330"/>
        <v>-1.35282690531097-0.066460124141303i</v>
      </c>
      <c r="R291" s="223" t="str">
        <f t="shared" ca="1" si="331"/>
        <v>0.0996401418295906-1.35078844604561i</v>
      </c>
      <c r="S291" s="223" t="str">
        <f t="shared" ca="1" si="332"/>
        <v>1.34793632232958+0.132760140022306i</v>
      </c>
      <c r="T291" s="223" t="str">
        <f t="shared" ca="1" si="333"/>
        <v>-0.165800168470892+1.34427225217556i</v>
      </c>
      <c r="U291" s="223" t="str">
        <f t="shared" ca="1" si="334"/>
        <v>-1.33979844268241-0.198740325097657i</v>
      </c>
      <c r="V291" s="223" t="str">
        <f t="shared" ca="1" si="335"/>
        <v>0.231560767983969-1.33451758870567i</v>
      </c>
      <c r="W291" s="223" t="str">
        <f t="shared" ca="1" si="336"/>
        <v>1.32843287123435+0.264241727322123i</v>
      </c>
      <c r="X291" s="223" t="str">
        <f t="shared" ca="1" si="337"/>
        <v>-0.296763517324507+1.32154795547468i</v>
      </c>
      <c r="Y291" s="223" t="str">
        <f t="shared" ca="1" si="338"/>
        <v>-1.31386698864249-0.329106548080757i</v>
      </c>
      <c r="Z291" s="223" t="str">
        <f t="shared" ca="1" si="339"/>
        <v>0.361251337358528-1.305394597465i</v>
      </c>
      <c r="AA291" s="223" t="str">
        <f t="shared" ca="1" si="340"/>
        <v>1.29613588539383+0.393178522338733i</v>
      </c>
      <c r="AB291" s="223" t="str">
        <f t="shared" ca="1" si="341"/>
        <v>-0.424868871278843+1.28609642953099i</v>
      </c>
      <c r="AC291" s="223" t="str">
        <f t="shared" ca="1" si="342"/>
        <v>-1.2752822772692-0.456303295097905i</v>
      </c>
      <c r="AD291" s="223" t="str">
        <f t="shared" ca="1" si="343"/>
        <v>0.487462858874267-1.26369994264946i</v>
      </c>
      <c r="AE291" s="223" t="str">
        <f t="shared" ca="1" si="344"/>
        <v>1.25135640243705+0.518328793251854i</v>
      </c>
      <c r="AF291" s="223" t="str">
        <f t="shared" ca="1" si="345"/>
        <v>-0.548882505745948+1.23825909191904i</v>
      </c>
      <c r="AG291" s="223" t="str">
        <f t="shared" ca="1" si="346"/>
        <v>-1.22441590042561-0.579105591942497i</v>
      </c>
      <c r="AH291" s="223" t="str">
        <f t="shared" ca="1" si="347"/>
        <v>0.608979846584736-1.20983516657756i</v>
      </c>
      <c r="AI291" s="223" t="str">
        <f t="shared" ca="1" si="348"/>
        <v>1.19452567326382+0.638487274538614i</v>
      </c>
      <c r="AJ291" s="223" t="str">
        <f t="shared" ca="1" si="349"/>
        <v>-0.667610101632887+1.17849664235069i</v>
      </c>
      <c r="AK291" s="223" t="str">
        <f t="shared" ca="1" si="350"/>
        <v>-1.16175772912676-0.696330785365947i</v>
      </c>
      <c r="AL291" s="223" t="str">
        <f t="shared" ca="1" si="351"/>
        <v>0.724632025470349-1.14431901648835i</v>
      </c>
      <c r="AM291" s="223" t="str">
        <f t="shared" ca="1" si="352"/>
        <v>1.12619100886253+0.752496774339482i</v>
      </c>
      <c r="AN291" s="223" t="str">
        <f t="shared" ca="1" si="353"/>
        <v>-0.779908247288299+1.10738462588471i</v>
      </c>
      <c r="AO291" s="223" t="str">
        <f t="shared" ca="1" si="354"/>
        <v>-1.08791119581606-0.806849932671615i</v>
      </c>
      <c r="AP291" s="223" t="str">
        <f t="shared" ca="1" si="355"/>
        <v>0.833305601826633-1.06778244872187i</v>
      </c>
      <c r="AQ291" s="223" t="str">
        <f t="shared" ca="1" si="356"/>
        <v>1.04701050940835+0.859259318845366i</v>
      </c>
      <c r="AR291" s="223" t="str">
        <f t="shared" ca="1" si="357"/>
        <v>1.04701050940835+0.859259318845366i</v>
      </c>
      <c r="AS291" s="223" t="str">
        <f t="shared" ca="1" si="358"/>
        <v>-1.00358748297618-0.909598674057774i</v>
      </c>
      <c r="AT291" s="223" t="str">
        <f t="shared" ca="1" si="359"/>
        <v>0.933953989706149-0.980962552264913i</v>
      </c>
      <c r="AU291" s="223" t="str">
        <f t="shared" ca="1" si="360"/>
        <v>0.957746726393641+0.957746726392939i</v>
      </c>
      <c r="AV291" s="223" t="str">
        <f t="shared" ca="1" si="361"/>
        <v>-0.980962552265157+0.933953989705892i</v>
      </c>
      <c r="AW291" s="223" t="str">
        <f t="shared" ca="1" si="362"/>
        <v>-0.909598674058509-1.00358748297551i</v>
      </c>
      <c r="AX291" s="223" t="str">
        <f t="shared" ca="1" si="363"/>
        <v>1.02560789011358-0.88469545018096i</v>
      </c>
      <c r="AY291" s="223" t="str">
        <f t="shared" ca="1" si="364"/>
        <v>0.859259318846134+1.04701050940772i</v>
      </c>
      <c r="AZ291" s="223" t="str">
        <f t="shared" ca="1" si="365"/>
        <v>-1.06778244872208+0.833305601826369i</v>
      </c>
      <c r="BA291" s="223" t="str">
        <f t="shared" ca="1" si="366"/>
        <v>-0.806849932672427-1.08791119581546i</v>
      </c>
      <c r="BB291" s="223" t="str">
        <f t="shared" ca="1" si="367"/>
        <v>1.1073846258849-0.779908247288024i</v>
      </c>
      <c r="BC291" s="223" t="str">
        <f t="shared" ca="1" si="368"/>
        <v>0.752496774339203+1.12619100886272i</v>
      </c>
      <c r="BD291" s="223" t="str">
        <f t="shared" ca="1" si="369"/>
        <v>-1.14431901648853+0.724632025470066i</v>
      </c>
      <c r="BE291" s="223" t="str">
        <f t="shared" ca="1" si="370"/>
        <v>-0.696330785365659-1.16175772912693i</v>
      </c>
      <c r="BF291" s="223" t="str">
        <f t="shared" ca="1" si="371"/>
        <v>1.17849664235092-0.667610101632477i</v>
      </c>
      <c r="BG291" s="223" t="str">
        <f t="shared" ca="1" si="372"/>
        <v>0.638487274538793+1.19452567326372i</v>
      </c>
      <c r="BH291" s="223" t="str">
        <f t="shared" ca="1" si="373"/>
        <v>-1.20983516657777+0.608979846584316i</v>
      </c>
      <c r="BI291" s="223" t="str">
        <f t="shared" ca="1" si="374"/>
        <v>-0.579105591942681-1.22441590042552i</v>
      </c>
      <c r="BJ291" s="223" t="str">
        <f t="shared" ca="1" si="375"/>
        <v>1.23825909191929-0.548882505745395i</v>
      </c>
      <c r="BK291" s="223" t="str">
        <f t="shared" ca="1" si="376"/>
        <v>0.518328793251918+1.25135640243703i</v>
      </c>
      <c r="BL291" s="223" t="str">
        <f t="shared" ca="1" si="377"/>
        <v>-1.26369994264968+0.487462858873702i</v>
      </c>
      <c r="BM291" s="223" t="str">
        <f t="shared" ca="1" si="378"/>
        <v>-0.456303295097968-1.27528227726918i</v>
      </c>
      <c r="BN291" s="223" t="str">
        <f t="shared" ca="1" si="379"/>
        <v>1.28609642953118-0.424868871278278i</v>
      </c>
      <c r="BO291" s="223" t="str">
        <f t="shared" ca="1" si="380"/>
        <v>0.393178522338678+1.29613588539385i</v>
      </c>
      <c r="BP291" s="223" t="str">
        <f t="shared" ca="1" si="381"/>
        <v>-1.30539459746483+0.361251337359123i</v>
      </c>
      <c r="BQ291" s="223" t="str">
        <f t="shared" ca="1" si="382"/>
        <v>-0.329106548080701-1.31386698864251i</v>
      </c>
      <c r="BR291" s="223" t="str">
        <f t="shared" ca="1" si="383"/>
        <v>1.32154795547456-0.296763517325072i</v>
      </c>
      <c r="BS291" s="223" t="str">
        <f t="shared" ca="1" si="384"/>
        <v>0.264241727322068+1.32843287123436i</v>
      </c>
      <c r="BT291" s="223" t="str">
        <f t="shared" ca="1" si="385"/>
        <v>-1.33451758870559+0.231560767984443i</v>
      </c>
      <c r="BU291" s="223" t="str">
        <f t="shared" ca="1" si="386"/>
        <v>-0.198740325097435-1.33979844268244i</v>
      </c>
      <c r="BV291" s="223" t="str">
        <f t="shared" ca="1" si="387"/>
        <v>1.3442722521755-0.165800168471337i</v>
      </c>
      <c r="BW291" s="223" t="str">
        <f t="shared" ca="1" si="388"/>
        <v>0.132760140022121+1.34793632232959i</v>
      </c>
      <c r="BX291" s="223" t="str">
        <f t="shared" ca="1" si="389"/>
        <v>-1.35078844604557+0.0996401418300786i</v>
      </c>
      <c r="BY291" s="223" t="str">
        <f t="shared" ca="1" si="390"/>
        <v>-0.0664601241410012-1.35282690531098i</v>
      </c>
      <c r="BZ291" s="223" t="str">
        <f t="shared" ca="1" si="391"/>
        <v>1.35405047223402-0.0332400733596291i</v>
      </c>
      <c r="CA291" s="223" t="str">
        <f t="shared" ca="1" si="392"/>
        <v>-3.16597573085089E-13+1.35445840978382i</v>
      </c>
      <c r="CB291" s="223" t="str">
        <f t="shared" ca="1" si="393"/>
        <v>-1.35405047223404-0.0332400733589537i</v>
      </c>
      <c r="CC291" s="223" t="str">
        <f t="shared" ca="1" si="394"/>
        <v>0.0664601241417106-1.35282690531095i</v>
      </c>
      <c r="CD291" s="223" t="str">
        <f t="shared" ca="1" si="395"/>
        <v>1.35078844604562+0.0996401418294047i</v>
      </c>
      <c r="CE291" s="223" t="str">
        <f t="shared" ca="1" si="396"/>
        <v>-0.132760140022751+1.34793632232953i</v>
      </c>
      <c r="CF291" s="223" t="str">
        <f t="shared" ca="1" si="397"/>
        <v>-1.34427225217559-0.165800168470667i</v>
      </c>
      <c r="CG291" s="223" t="str">
        <f t="shared" ca="1" si="398"/>
        <v>0.198740325098137-1.33979844268234i</v>
      </c>
      <c r="CH291" s="223" t="str">
        <f t="shared" ca="1" si="399"/>
        <v>1.3345175887057+0.231560767983778i</v>
      </c>
      <c r="CI291" s="223" t="str">
        <f t="shared" ca="1" si="400"/>
        <v>-0.26424172732269+1.32843287123424i</v>
      </c>
      <c r="CJ291" s="223" t="str">
        <f t="shared" ca="1" si="401"/>
        <v>-1.3215479554747-0.296763517324412i</v>
      </c>
      <c r="CK291" s="223" t="str">
        <f t="shared" ca="1" si="402"/>
        <v>0.329106548081353-1.31386698864234i</v>
      </c>
      <c r="CL291" s="223" t="str">
        <f t="shared" ca="1" si="403"/>
        <v>1.30539459746501+0.361251337358471i</v>
      </c>
      <c r="CM291" s="223" t="str">
        <f t="shared" ca="1" si="404"/>
        <v>-0.393178522339358+1.29613588539364i</v>
      </c>
      <c r="CN291" s="223" t="str">
        <f t="shared" ca="1" si="405"/>
        <v>-1.28609642953096-0.424868871278953i</v>
      </c>
      <c r="CO291" s="223" t="str">
        <f t="shared" ca="1" si="406"/>
        <v>0.456303295097297-1.27528227726942i</v>
      </c>
      <c r="CP291" s="223" t="str">
        <f t="shared" ca="1" si="407"/>
        <v>1.26369994264944+0.487462858874329i</v>
      </c>
      <c r="CQ291" s="223" t="str">
        <f t="shared" ca="1" si="408"/>
        <v>-0.518328793251294+1.25135640243728i</v>
      </c>
      <c r="CR291" s="223" t="str">
        <f t="shared" ca="1" si="409"/>
        <v>-1.238259091919-0.548882505746044i</v>
      </c>
      <c r="CS291" s="223" t="str">
        <f t="shared" ca="1" si="410"/>
        <v>0.579105591942106-1.22441590042579i</v>
      </c>
      <c r="CT291" s="223" t="str">
        <f t="shared" ca="1" si="411"/>
        <v>1.20983516657747+0.608979846584916i</v>
      </c>
      <c r="CU291" s="223" t="str">
        <f t="shared" ca="1" si="412"/>
        <v>-0.638487274538197+1.19452567326404i</v>
      </c>
      <c r="CV291" s="223" t="str">
        <f t="shared" ca="1" si="413"/>
        <v>-1.17849664235057-0.667610101633096i</v>
      </c>
      <c r="CW291" s="223" t="str">
        <f t="shared" ca="1" si="414"/>
        <v>0.696330785365113-1.16175772912726i</v>
      </c>
      <c r="CX291" s="223" t="str">
        <f t="shared" ca="1" si="415"/>
        <v>1.14431901648817+0.724632025470633i</v>
      </c>
      <c r="CY291" s="223" t="str">
        <f t="shared" ca="1" si="416"/>
        <v>-0.75249677433864+1.12619100886309i</v>
      </c>
      <c r="CZ291" s="223" t="str">
        <f t="shared" ca="1" si="417"/>
        <v>-1.1073846258845-0.779908247288605i</v>
      </c>
      <c r="DA291" s="223" t="str">
        <f t="shared" ca="1" si="418"/>
        <v>0.806849932671915-1.08791119581584i</v>
      </c>
      <c r="DB291" s="223" t="str">
        <f t="shared" ca="1" si="419"/>
        <v>1.06778244872167+0.833305601826899i</v>
      </c>
      <c r="DC291" s="223" t="str">
        <f t="shared" ca="1" si="420"/>
        <v>-0.859259318845611+1.04701050940814i</v>
      </c>
      <c r="DD291" s="223" t="str">
        <f t="shared" ca="1" si="421"/>
        <v>-1.02560789011312-0.884695450181498i</v>
      </c>
      <c r="DE291" s="223" t="str">
        <f t="shared" ca="1" si="422"/>
        <v>0.909598674058037-1.00358748297594i</v>
      </c>
      <c r="DF291" s="223" t="str">
        <f t="shared" ca="1" si="423"/>
        <v>0.980962552264694+0.93395398970638i</v>
      </c>
      <c r="DG291" s="223" t="str">
        <f t="shared" ca="1" si="424"/>
        <v>-0.957746726393163+0.957746726393416i</v>
      </c>
      <c r="DH291" s="223" t="str">
        <f t="shared" ca="1" si="425"/>
        <v>-0.933953989705636-0.980962552265402i</v>
      </c>
      <c r="DI291" s="223" t="str">
        <f t="shared" ca="1" si="426"/>
        <v>1.00358748297575-0.909598674058247i</v>
      </c>
      <c r="DJ291" s="223" t="str">
        <f t="shared" ca="1" si="427"/>
        <v>0.88469545018072+1.02560789011379i</v>
      </c>
      <c r="DK291" s="223" t="str">
        <f t="shared" ca="1" si="428"/>
        <v>-1.04701050940792+0.859259318845889i</v>
      </c>
      <c r="DL291" s="223" t="str">
        <f t="shared" ca="1" si="429"/>
        <v>-0.833305601826089-1.0677824487223i</v>
      </c>
      <c r="DM291" s="223" t="str">
        <f t="shared" ca="1" si="430"/>
        <v>1.08791119581567-0.806849932672143i</v>
      </c>
      <c r="DN291" s="223" t="str">
        <f t="shared" ca="1" si="431"/>
        <v>0.779908247287766+1.10738462588509i</v>
      </c>
      <c r="DO291" s="223" t="str">
        <f t="shared" ca="1" si="432"/>
        <v>-1.12619100886289+0.75249677433894i</v>
      </c>
      <c r="DP291" s="223" t="str">
        <f t="shared" ca="1" si="433"/>
        <v>-0.724632025470936-1.14431901648798i</v>
      </c>
      <c r="DQ291" s="223" t="str">
        <f t="shared" ca="1" si="434"/>
        <v>1.16175772912712-0.696330785365354i</v>
      </c>
      <c r="DR291" s="223" t="str">
        <f t="shared" ca="1" si="435"/>
        <v>0.667610101633341+1.17849664235043i</v>
      </c>
      <c r="DS291" s="223" t="str">
        <f t="shared" ca="1" si="436"/>
        <v>-1.19452567326387+0.638487274538514i</v>
      </c>
      <c r="DT291" s="223" t="str">
        <f t="shared" ca="1" si="437"/>
        <v>-0.608979846585237-1.20983516657731i</v>
      </c>
      <c r="DU291" s="223" t="str">
        <f t="shared" ca="1" si="438"/>
        <v>1.22441590042564-0.579105591942429i</v>
      </c>
      <c r="DV291" s="223" t="str">
        <f t="shared" ca="1" si="439"/>
        <v>0.548882505746303+1.23825909191889i</v>
      </c>
      <c r="DW291" s="223" t="str">
        <f t="shared" ca="1" si="440"/>
        <v>-1.25135640243715+0.518328793251626i</v>
      </c>
      <c r="DX291" s="223" t="str">
        <f t="shared" ca="1" si="441"/>
        <v>-0.487462858874592-1.26369994264934i</v>
      </c>
      <c r="DY291" s="223" t="str">
        <f t="shared" ca="1" si="442"/>
        <v>1.2752822772693-0.456303295097634i</v>
      </c>
      <c r="DZ291" s="223" t="str">
        <f t="shared" ca="1" si="443"/>
        <v>0.424868871279293+1.28609642953084i</v>
      </c>
      <c r="EA291" s="223" t="str">
        <f t="shared" ca="1" si="444"/>
        <v>-1.29613588539396+0.393178522338302i</v>
      </c>
      <c r="EB291" s="223" t="str">
        <f t="shared" ca="1" si="445"/>
        <v>-0.361251337358818-1.30539459746492i</v>
      </c>
      <c r="EC291" s="223" t="str">
        <f t="shared" ca="1" si="446"/>
        <v>1.31386698864261-0.329106548080283i</v>
      </c>
      <c r="ED291" s="223" t="str">
        <f t="shared" ca="1" si="447"/>
        <v>0.296763517324763+1.32154795547462i</v>
      </c>
      <c r="EE291" s="223" t="str">
        <f t="shared" ca="1" si="448"/>
        <v>-1.32843287123443+0.264241727321758i</v>
      </c>
      <c r="EF291" s="223" t="str">
        <f t="shared" ca="1" si="449"/>
        <v>-0.231560767984056-1.33451758870566i</v>
      </c>
      <c r="EG291" s="223" t="str">
        <f t="shared" ca="1" si="450"/>
        <v>1.33979844268249-0.198740325097121i</v>
      </c>
      <c r="EH291" s="223" t="str">
        <f t="shared" ca="1" si="451"/>
        <v>0.165800168470946+1.34427225217555i</v>
      </c>
      <c r="EI291" s="223" t="str">
        <f t="shared" ca="1" si="452"/>
        <v>-1.34793632232963+0.132760140021729i</v>
      </c>
      <c r="EJ291" s="223" t="str">
        <f t="shared" ca="1" si="453"/>
        <v>-0.0996401418297629-1.35078844604559i</v>
      </c>
      <c r="EK291" s="223" t="str">
        <f t="shared" ca="1" si="454"/>
        <v>1.35282690531093-0.0664601241419923i</v>
      </c>
      <c r="EL291" s="223" t="str">
        <f t="shared" ca="1" si="455"/>
        <v>0.0332400733593126+1.35405047223403i</v>
      </c>
      <c r="EM291" s="223" t="str">
        <f t="shared" ca="1" si="456"/>
        <v>-1.35445840978382-6.33195146170177E-13i</v>
      </c>
      <c r="EN291" s="223"/>
      <c r="EO291" s="223"/>
      <c r="EP291" s="223"/>
    </row>
    <row r="292" spans="1:146">
      <c r="A292" s="249">
        <f t="shared" si="323"/>
        <v>3.7500000000000029E-3</v>
      </c>
      <c r="B292" s="248">
        <v>192</v>
      </c>
      <c r="C292" s="247">
        <f t="shared" si="324"/>
        <v>38400</v>
      </c>
      <c r="N292" s="246">
        <f t="shared" ca="1" si="327"/>
        <v>7.0232183696178137</v>
      </c>
      <c r="O292" s="223">
        <f t="shared" ca="1" si="328"/>
        <v>2.3218369617813713E-2</v>
      </c>
      <c r="P292" s="223" t="str">
        <f t="shared" ca="1" si="329"/>
        <v>-4.26689244941426E-18+0.0232183696178137i</v>
      </c>
      <c r="Q292" s="223" t="str">
        <f t="shared" ca="1" si="330"/>
        <v>-0.0232183696178137-8.53378489882851E-18i</v>
      </c>
      <c r="R292" s="223" t="str">
        <f t="shared" ca="1" si="331"/>
        <v>-6.88349187047306E-16-0.0232183696178137i</v>
      </c>
      <c r="S292" s="223" t="str">
        <f t="shared" ca="1" si="332"/>
        <v>0.0232183696178137-9.72791062290175E-16i</v>
      </c>
      <c r="T292" s="223" t="str">
        <f t="shared" ca="1" si="333"/>
        <v>-1.13492542334588E-15+0.0232183696178137i</v>
      </c>
      <c r="U292" s="223" t="str">
        <f t="shared" ca="1" si="334"/>
        <v>-0.0232183696178137-9.32971767443666E-16i</v>
      </c>
      <c r="V292" s="223" t="str">
        <f t="shared" ca="1" si="335"/>
        <v>6.48529892200795E-16-0.0232183696178137i</v>
      </c>
      <c r="W292" s="223" t="str">
        <f t="shared" ca="1" si="336"/>
        <v>0.0232183696178137+3.64088016957924E-16i</v>
      </c>
      <c r="X292" s="223" t="str">
        <f t="shared" ca="1" si="337"/>
        <v>-2.4462258039636E-16+0.0232183696178137i</v>
      </c>
      <c r="Y292" s="223" t="str">
        <f t="shared" ca="1" si="338"/>
        <v>-0.0232183696178137+3.98192948465101E-17i</v>
      </c>
      <c r="Z292" s="223" t="str">
        <f t="shared" ca="1" si="339"/>
        <v>-3.2426117008938E-16-0.0232183696178137i</v>
      </c>
      <c r="AA292" s="223" t="str">
        <f t="shared" ca="1" si="340"/>
        <v>0.0232183696178137-4.43726606650946E-16i</v>
      </c>
      <c r="AB292" s="223" t="str">
        <f t="shared" ca="1" si="341"/>
        <v>7.28168481893814E-16+0.0232183696178137i</v>
      </c>
      <c r="AC292" s="223" t="str">
        <f t="shared" ca="1" si="342"/>
        <v>-0.0232183696178137+1.01261035713669E-15i</v>
      </c>
      <c r="AD292" s="223" t="str">
        <f t="shared" ca="1" si="343"/>
        <v>1.01261790915872E-15-0.0232183696178137i</v>
      </c>
      <c r="AE292" s="223" t="str">
        <f t="shared" ca="1" si="344"/>
        <v>0.0232183696178137+7.2817603391585E-16i</v>
      </c>
      <c r="AF292" s="223" t="str">
        <f t="shared" ca="1" si="345"/>
        <v>-7.7368703603559E-16+0.0232183696178137i</v>
      </c>
      <c r="AG292" s="223" t="str">
        <f t="shared" ca="1" si="346"/>
        <v>-0.0232183696178137-4.89245160792721E-16i</v>
      </c>
      <c r="AH292" s="223" t="str">
        <f t="shared" ca="1" si="347"/>
        <v>2.0480328554985E-16-0.0232183696178137i</v>
      </c>
      <c r="AI292" s="223" t="str">
        <f t="shared" ca="1" si="348"/>
        <v>0.0232183696178137-7.96385896930203E-17i</v>
      </c>
      <c r="AJ292" s="223" t="str">
        <f t="shared" ca="1" si="349"/>
        <v>3.64080464935891E-16+0.0232183696178137i</v>
      </c>
      <c r="AK292" s="223" t="str">
        <f t="shared" ca="1" si="350"/>
        <v>-0.0232183696178137-3.97081794289779E-15i</v>
      </c>
      <c r="AL292" s="223" t="str">
        <f t="shared" ca="1" si="351"/>
        <v>-3.24263435695992E-15-0.0232183696178137i</v>
      </c>
      <c r="AM292" s="223" t="str">
        <f t="shared" ca="1" si="352"/>
        <v>0.0232183696178137-1.04560866568176E-14i</v>
      </c>
      <c r="AN292" s="223" t="str">
        <f t="shared" ca="1" si="353"/>
        <v>-5.75711533607008E-15+0.0232183696178137i</v>
      </c>
      <c r="AO292" s="223" t="str">
        <f t="shared" ca="1" si="354"/>
        <v>-0.0232183696178137+1.45633696378763E-15i</v>
      </c>
      <c r="AP292" s="223" t="str">
        <f t="shared" ca="1" si="355"/>
        <v>-8.66978926364532E-15-0.0232183696178137i</v>
      </c>
      <c r="AQ292" s="223" t="str">
        <f t="shared" ca="1" si="356"/>
        <v>0.0232183696178137+7.21345985187973E-15i</v>
      </c>
      <c r="AR292" s="223" t="str">
        <f t="shared" ca="1" si="357"/>
        <v>0.0232183696178137+7.21345985187973E-15i</v>
      </c>
      <c r="AS292" s="223" t="str">
        <f t="shared" ca="1" si="358"/>
        <v>-0.0232183696178137+7.21344474783567E-15i</v>
      </c>
      <c r="AT292" s="223" t="str">
        <f t="shared" ca="1" si="359"/>
        <v>8.99975724505201E-15-0.0232183696178137i</v>
      </c>
      <c r="AU292" s="223" t="str">
        <f t="shared" ca="1" si="360"/>
        <v>0.0232183696178137+1.4563520678317E-15i</v>
      </c>
      <c r="AV292" s="223" t="str">
        <f t="shared" ca="1" si="361"/>
        <v>5.42714735466339E-15+0.0232183696178137i</v>
      </c>
      <c r="AW292" s="223" t="str">
        <f t="shared" ca="1" si="362"/>
        <v>-0.0232183696178137-1.07860546382243E-14i</v>
      </c>
      <c r="AX292" s="223" t="str">
        <f t="shared" ca="1" si="363"/>
        <v>3.24264946100398E-15-0.0232183696178137i</v>
      </c>
      <c r="AY292" s="223" t="str">
        <f t="shared" ca="1" si="364"/>
        <v>0.0232183696178137-3.6408499614911E-15i</v>
      </c>
      <c r="AZ292" s="223" t="str">
        <f t="shared" ca="1" si="365"/>
        <v>1.11842551387114E-14+0.0232183696178137i</v>
      </c>
      <c r="BA292" s="223" t="str">
        <f t="shared" ca="1" si="366"/>
        <v>-0.0232183696178137-5.02894685417626E-15i</v>
      </c>
      <c r="BB292" s="223" t="str">
        <f t="shared" ca="1" si="367"/>
        <v>-2.51445832304406E-15-0.0232183696178137i</v>
      </c>
      <c r="BC292" s="223" t="str">
        <f t="shared" ca="1" si="368"/>
        <v>0.0232183696178137-9.39795774553914E-15i</v>
      </c>
      <c r="BD292" s="223" t="str">
        <f t="shared" ca="1" si="369"/>
        <v>-6.81524424734852E-15+0.0232183696178137i</v>
      </c>
      <c r="BE292" s="223" t="str">
        <f t="shared" ca="1" si="370"/>
        <v>-0.0232183696178137+7.28160929871781E-16i</v>
      </c>
      <c r="BF292" s="223" t="str">
        <f t="shared" ca="1" si="371"/>
        <v>-7.61166035236688E-15-0.0232183696178137i</v>
      </c>
      <c r="BG292" s="223" t="str">
        <f t="shared" ca="1" si="372"/>
        <v>0.0232183696178137+7.94163588579558E-15i</v>
      </c>
      <c r="BH292" s="223" t="str">
        <f t="shared" ca="1" si="373"/>
        <v>-1.05813646330049E-15+0.0232183696178137i</v>
      </c>
      <c r="BI292" s="223" t="str">
        <f t="shared" ca="1" si="374"/>
        <v>-0.0232183696178137+6.48526871391981E-15i</v>
      </c>
      <c r="BJ292" s="223" t="str">
        <f t="shared" ca="1" si="375"/>
        <v>9.72793327896787E-15-0.0232183696178137i</v>
      </c>
      <c r="BK292" s="223" t="str">
        <f t="shared" ca="1" si="376"/>
        <v>0.0232183696178137+2.84443385647277E-15i</v>
      </c>
      <c r="BL292" s="223" t="str">
        <f t="shared" ca="1" si="377"/>
        <v>4.69897132074753E-15+0.0232183696178137i</v>
      </c>
      <c r="BM292" s="223" t="str">
        <f t="shared" ca="1" si="378"/>
        <v>-0.0232183696178137-1.15142306721401E-14i</v>
      </c>
      <c r="BN292" s="223" t="str">
        <f t="shared" ca="1" si="379"/>
        <v>3.97082549491983E-15-0.0232183696178137i</v>
      </c>
      <c r="BO292" s="223" t="str">
        <f t="shared" ca="1" si="380"/>
        <v>0.0232183696178137-2.91267392757527E-15i</v>
      </c>
      <c r="BP292" s="223" t="str">
        <f t="shared" ca="1" si="381"/>
        <v>1.04560791047956E-14+0.0232183696178137i</v>
      </c>
      <c r="BQ292" s="223" t="str">
        <f t="shared" ca="1" si="382"/>
        <v>-0.0232183696178137-5.75712288809209E-15i</v>
      </c>
      <c r="BR292" s="223" t="str">
        <f t="shared" ca="1" si="383"/>
        <v>-1.78628228912821E-15-0.0232183696178137i</v>
      </c>
      <c r="BS292" s="223" t="str">
        <f t="shared" ca="1" si="384"/>
        <v>0.0232183696178137-8.00987595689808E-15i</v>
      </c>
      <c r="BT292" s="223" t="str">
        <f t="shared" ca="1" si="385"/>
        <v>-6.88351452653916E-15+0.0232183696178137i</v>
      </c>
      <c r="BU292" s="223" t="str">
        <f t="shared" ca="1" si="386"/>
        <v>-0.0232183696178137-6.59920858769291E-16i</v>
      </c>
      <c r="BV292" s="223" t="str">
        <f t="shared" ca="1" si="387"/>
        <v>-6.88348431845102E-15-0.0232183696178137i</v>
      </c>
      <c r="BW292" s="223" t="str">
        <f t="shared" ca="1" si="388"/>
        <v>0.0232183696178137+9.32971767443666E-15i</v>
      </c>
      <c r="BX292" s="223" t="str">
        <f t="shared" ca="1" si="389"/>
        <v>-1.78631249721634E-15+0.0232183696178137i</v>
      </c>
      <c r="BY292" s="223" t="str">
        <f t="shared" ca="1" si="390"/>
        <v>-0.0232183696178137+5.75709268000396E-15i</v>
      </c>
      <c r="BZ292" s="223" t="str">
        <f t="shared" ca="1" si="391"/>
        <v>1.04561093128837E-14-0.0232183696178137i</v>
      </c>
      <c r="CA292" s="223" t="str">
        <f t="shared" ca="1" si="392"/>
        <v>0.0232183696178137+2.91270413566341E-15i</v>
      </c>
      <c r="CB292" s="223" t="str">
        <f t="shared" ca="1" si="393"/>
        <v>3.31088953210647E-15+0.0232183696178137i</v>
      </c>
      <c r="CC292" s="223" t="str">
        <f t="shared" ca="1" si="394"/>
        <v>-0.0232183696178137+1.08542947093268E-14i</v>
      </c>
      <c r="CD292" s="223" t="str">
        <f t="shared" ca="1" si="395"/>
        <v>5.35890728356089E-15-0.0232183696178137i</v>
      </c>
      <c r="CE292" s="223" t="str">
        <f t="shared" ca="1" si="396"/>
        <v>0.0232183696178137-2.18449789365941E-15i</v>
      </c>
      <c r="CF292" s="223" t="str">
        <f t="shared" ca="1" si="397"/>
        <v>9.72790307087973E-15+0.0232183696178137i</v>
      </c>
      <c r="CG292" s="223" t="str">
        <f t="shared" ca="1" si="398"/>
        <v>-0.0232183696178137-6.48529892200795E-15i</v>
      </c>
      <c r="CH292" s="223" t="str">
        <f t="shared" ca="1" si="399"/>
        <v>-1.05810625521236E-15-0.0232183696178137i</v>
      </c>
      <c r="CI292" s="223" t="str">
        <f t="shared" ca="1" si="400"/>
        <v>0.0232183696178137-7.28169992298223E-15i</v>
      </c>
      <c r="CJ292" s="223" t="str">
        <f t="shared" ca="1" si="401"/>
        <v>-8.93150206990546E-15+0.0232183696178137i</v>
      </c>
      <c r="CK292" s="223" t="str">
        <f t="shared" ca="1" si="402"/>
        <v>-0.0232183696178137-1.38809689268514E-15i</v>
      </c>
      <c r="CL292" s="223" t="str">
        <f t="shared" ca="1" si="403"/>
        <v>-6.15530828453516E-15-0.0232183696178137i</v>
      </c>
      <c r="CM292" s="223" t="str">
        <f t="shared" ca="1" si="404"/>
        <v>0.0232183696178137+1.00578937083525E-14i</v>
      </c>
      <c r="CN292" s="223" t="str">
        <f t="shared" ca="1" si="405"/>
        <v>-2.5144885311322E-15+0.0232183696178137i</v>
      </c>
      <c r="CO292" s="223" t="str">
        <f t="shared" ca="1" si="406"/>
        <v>-0.0232183696178137+5.02891664608812E-15i</v>
      </c>
      <c r="CP292" s="223" t="str">
        <f t="shared" ca="1" si="407"/>
        <v>-1.1252510313858E-14-0.0232183696178137i</v>
      </c>
      <c r="CQ292" s="223" t="str">
        <f t="shared" ca="1" si="408"/>
        <v>0.0232183696178137+4.96069167902968E-15i</v>
      </c>
      <c r="CR292" s="223" t="str">
        <f t="shared" ca="1" si="409"/>
        <v>2.58271349819062E-15+0.0232183696178137i</v>
      </c>
      <c r="CS292" s="223" t="str">
        <f t="shared" ca="1" si="410"/>
        <v>-0.0232183696178137-1.36304884946971E-14i</v>
      </c>
      <c r="CT292" s="223" t="str">
        <f t="shared" ca="1" si="411"/>
        <v>6.08708331747675E-15-0.0232183696178137i</v>
      </c>
      <c r="CU292" s="223" t="str">
        <f t="shared" ca="1" si="412"/>
        <v>0.0232183696178137-1.45632185974356E-15i</v>
      </c>
      <c r="CV292" s="223" t="str">
        <f t="shared" ca="1" si="413"/>
        <v>8.99972703696387E-15+0.0232183696178137i</v>
      </c>
      <c r="CW292" s="223" t="str">
        <f t="shared" ca="1" si="414"/>
        <v>-0.0232183696178137-7.21347495592381E-15i</v>
      </c>
      <c r="CX292" s="223" t="str">
        <f t="shared" ca="1" si="415"/>
        <v>9.89881288153935E-16-0.0232183696178137i</v>
      </c>
      <c r="CY292" s="223" t="str">
        <f t="shared" ca="1" si="416"/>
        <v>0.0232183696178137-6.55352388906637E-15i</v>
      </c>
      <c r="CZ292" s="223" t="str">
        <f t="shared" ca="1" si="417"/>
        <v>-9.65967810382129E-15+0.0232183696178137i</v>
      </c>
      <c r="DA292" s="223" t="str">
        <f t="shared" ca="1" si="418"/>
        <v>-0.0232183696178137-2.11627292660099E-15i</v>
      </c>
      <c r="DB292" s="223" t="str">
        <f t="shared" ca="1" si="419"/>
        <v>-5.42713225061933E-15-0.0232183696178137i</v>
      </c>
      <c r="DC292" s="223" t="str">
        <f t="shared" ca="1" si="420"/>
        <v>0.0232183696178137+1.07860697422684E-14i</v>
      </c>
      <c r="DD292" s="223" t="str">
        <f t="shared" ca="1" si="421"/>
        <v>-3.24266456504806E-15+0.0232183696178137i</v>
      </c>
      <c r="DE292" s="223" t="str">
        <f t="shared" ca="1" si="422"/>
        <v>-0.0232183696178137+2.98092910272182E-15i</v>
      </c>
      <c r="DF292" s="223" t="str">
        <f t="shared" ca="1" si="423"/>
        <v>-1.05243342799421E-14-0.0232183696178137i</v>
      </c>
      <c r="DG292" s="223" t="str">
        <f t="shared" ca="1" si="424"/>
        <v>0.0232183696178137+5.68886771294554E-15i</v>
      </c>
      <c r="DH292" s="223" t="str">
        <f t="shared" ca="1" si="425"/>
        <v>1.85453746427477E-15+0.0232183696178137i</v>
      </c>
      <c r="DI292" s="223" t="str">
        <f t="shared" ca="1" si="426"/>
        <v>-0.0232183696178137+9.39794264149508E-15i</v>
      </c>
      <c r="DJ292" s="223" t="str">
        <f t="shared" ca="1" si="427"/>
        <v>6.8152593513926E-15-0.0232183696178137i</v>
      </c>
      <c r="DK292" s="223" t="str">
        <f t="shared" ca="1" si="428"/>
        <v>0.0232183696178137-7.28145825827712E-16i</v>
      </c>
      <c r="DL292" s="223" t="str">
        <f t="shared" ca="1" si="429"/>
        <v>6.95173949359757E-15+0.0232183696178137i</v>
      </c>
      <c r="DM292" s="223" t="str">
        <f t="shared" ca="1" si="430"/>
        <v>-0.0232183696178137-7.94165098983964E-15i</v>
      </c>
      <c r="DN292" s="223" t="str">
        <f t="shared" ca="1" si="431"/>
        <v>1.71805732206979E-15-0.0232183696178137i</v>
      </c>
      <c r="DO292" s="223" t="str">
        <f t="shared" ca="1" si="432"/>
        <v>0.0232183696178137-5.82534785515053E-15i</v>
      </c>
      <c r="DP292" s="223" t="str">
        <f t="shared" ca="1" si="433"/>
        <v>-1.03878541377371E-14+0.0232183696178137i</v>
      </c>
      <c r="DQ292" s="223" t="str">
        <f t="shared" ca="1" si="434"/>
        <v>-0.0232183696178137-2.84444896051685E-15i</v>
      </c>
      <c r="DR292" s="223" t="str">
        <f t="shared" ca="1" si="435"/>
        <v>-4.69895621670347E-15-0.0232183696178137i</v>
      </c>
      <c r="DS292" s="223" t="str">
        <f t="shared" ca="1" si="436"/>
        <v>0.0232183696178137+1.15142457761842E-14i</v>
      </c>
      <c r="DT292" s="223" t="str">
        <f t="shared" ca="1" si="437"/>
        <v>-5.29065210841433E-15+0.0232183696178137i</v>
      </c>
      <c r="DU292" s="223" t="str">
        <f t="shared" ca="1" si="438"/>
        <v>-0.0232183696178137+3.57256457825641E-15i</v>
      </c>
      <c r="DV292" s="223" t="str">
        <f t="shared" ca="1" si="439"/>
        <v>-9.79615824602629E-15-0.0232183696178137i</v>
      </c>
      <c r="DW292" s="223" t="str">
        <f t="shared" ca="1" si="440"/>
        <v>0.0232183696178137+5.09723223741095E-15i</v>
      </c>
      <c r="DX292" s="223" t="str">
        <f t="shared" ca="1" si="441"/>
        <v>1.12636143035892E-15+0.0232183696178137i</v>
      </c>
      <c r="DY292" s="223" t="str">
        <f t="shared" ca="1" si="442"/>
        <v>-0.0232183696178137+7.34995509812878E-15i</v>
      </c>
      <c r="DZ292" s="223" t="str">
        <f t="shared" ca="1" si="443"/>
        <v>7.54343538530846E-15-0.0232183696178137i</v>
      </c>
      <c r="EA292" s="223" t="str">
        <f t="shared" ca="1" si="444"/>
        <v>0.0232183696178137+1.31984171753858E-15i</v>
      </c>
      <c r="EB292" s="223" t="str">
        <f t="shared" ca="1" si="445"/>
        <v>7.54337496913218E-15+0.0232183696178137i</v>
      </c>
      <c r="EC292" s="223" t="str">
        <f t="shared" ca="1" si="446"/>
        <v>-0.0232183696178137-9.98963853320594E-15i</v>
      </c>
      <c r="ED292" s="223" t="str">
        <f t="shared" ca="1" si="447"/>
        <v>1.12642184653519E-15-0.0232183696178137i</v>
      </c>
      <c r="EE292" s="223" t="str">
        <f t="shared" ca="1" si="448"/>
        <v>0.0232183696178137-5.09717182123468E-15i</v>
      </c>
      <c r="EF292" s="223" t="str">
        <f t="shared" ca="1" si="449"/>
        <v>1.13207654890045E-14+0.0232183696178137i</v>
      </c>
      <c r="EG292" s="223" t="str">
        <f t="shared" ca="1" si="450"/>
        <v>-0.0232183696178137-3.57262499443268E-15i</v>
      </c>
      <c r="EH292" s="223" t="str">
        <f t="shared" ca="1" si="451"/>
        <v>-2.65096867333717E-15-0.0232183696178137i</v>
      </c>
      <c r="EI292" s="223" t="str">
        <f t="shared" ca="1" si="452"/>
        <v>0.0232183696178137+1.22424218101E-14i</v>
      </c>
      <c r="EJ292" s="223" t="str">
        <f t="shared" ca="1" si="453"/>
        <v>-6.01882814233019E-15+0.0232183696178137i</v>
      </c>
      <c r="EK292" s="223" t="str">
        <f t="shared" ca="1" si="454"/>
        <v>-0.0232183696178137+2.84438854434057E-15i</v>
      </c>
      <c r="EL292" s="223" t="str">
        <f t="shared" ca="1" si="455"/>
        <v>-9.06798221211043E-15-0.0232183696178137i</v>
      </c>
      <c r="EM292" s="223" t="str">
        <f t="shared" ca="1" si="456"/>
        <v>0.0232183696178137+5.82540827132681E-15i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5.6459008569084057</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-1.3540991430915941</v>
      </c>
      <c r="P293" s="223" t="str">
        <f t="shared" ref="P293:P355" ca="1" si="465">IMPRODUCT(O293,IMEXP(COMPLEX(0,-2*PI()*1*B293/Nt_load2)))</f>
        <v>-0.0332312565132901-1.35369131374621i</v>
      </c>
      <c r="Q293" s="223" t="str">
        <f t="shared" ref="Q293:Q355" ca="1" si="466">IMPRODUCT(O293,IMEXP(COMPLEX(0,-2*PI()*2*B293/Nt_load2)))</f>
        <v>1.3524680713712-0.0664424957602534i</v>
      </c>
      <c r="R293" s="223" t="str">
        <f t="shared" ref="R293:R355" ca="1" si="467">IMPRODUCT(O293,IMEXP(COMPLEX(0,-2*PI()*3*B293/Nt_load2)))</f>
        <v>0.0996137125322432+1.35043015280204i</v>
      </c>
      <c r="S293" s="223" t="str">
        <f t="shared" ref="S293:S355" ca="1" si="468">IMPRODUCT(O293,IMEXP(COMPLEX(0,-2*PI()*4*B293/Nt_load2)))</f>
        <v>-1.34757878560467+0.132724925728492i</v>
      </c>
      <c r="T293" s="223" t="str">
        <f t="shared" ref="T293:T355" ca="1" si="469">IMPRODUCT(O293,IMEXP(COMPLEX(0,-2*PI()*5*B293/Nt_load2)))</f>
        <v>-0.165756190392522-1.34391568733606i</v>
      </c>
      <c r="U293" s="223" t="str">
        <f t="shared" ref="U293:U355" ca="1" si="470">IMPRODUCT(O293,IMEXP(COMPLEX(0,-2*PI()*6*B293/Nt_load2)))</f>
        <v>1.33944306450964-0.198687609725482i</v>
      </c>
      <c r="V293" s="223" t="str">
        <f t="shared" ref="V293:V355" ca="1" si="471">IMPRODUCT(O293,IMEXP(COMPLEX(0,-2*PI()*7*B293/Nt_load2)))</f>
        <v>0.231499347071613+1.33416361126618i</v>
      </c>
      <c r="W293" s="223" t="str">
        <f t="shared" ref="W293:W355" ca="1" si="472">IMPRODUCT(O293,IMEXP(COMPLEX(0,-2*PI()*8*B293/Nt_load2)))</f>
        <v>-1.32808050775086+0.264171637867528i</v>
      </c>
      <c r="X293" s="223" t="str">
        <f t="shared" ref="X293:X355" ca="1" si="473">IMPRODUCT(O293,IMEXP(COMPLEX(0,-2*PI()*9*B293/Nt_load2)))</f>
        <v>-0.296684801546665-1.32119741819783i</v>
      </c>
      <c r="Y293" s="223" t="str">
        <f t="shared" ref="Y293:Y355" ca="1" si="474">IMPRODUCT(O293,IMEXP(COMPLEX(0,-2*PI()*10*B293/Nt_load2)))</f>
        <v>1.3135184887228-0.32901925339525i</v>
      </c>
      <c r="Z293" s="223" t="str">
        <f t="shared" ref="Z293:Z355" ca="1" si="475">IMPRODUCT(O293,IMEXP(COMPLEX(0,-2*PI()*11*B293/Nt_load2)))</f>
        <v>0.361155516348402+1.30504834482578i</v>
      </c>
      <c r="AA293" s="223" t="str">
        <f t="shared" ref="AA293:AA355" ca="1" si="476">IMPRODUCT(O293,IMEXP(COMPLEX(0,-2*PI()*12*B293/Nt_load2)))</f>
        <v>-1.29579208860477+0.39307423272286i</v>
      </c>
      <c r="AB293" s="223" t="str">
        <f t="shared" ref="AB293:AB355" ca="1" si="477">IMPRODUCT(O293,IMEXP(COMPLEX(0,-2*PI()*13*B293/Nt_load2)))</f>
        <v>-0.424756175877638-1.28575529568235i</v>
      </c>
      <c r="AC293" s="223" t="str">
        <f t="shared" ref="AC293:AC355" ca="1" si="478">IMPRODUCT(O293,IMEXP(COMPLEX(0,-2*PI()*14*B293/Nt_load2)))</f>
        <v>1.27494401184733-0.456182261794597i</v>
      </c>
      <c r="AD293" s="223" t="str">
        <f t="shared" ref="AD293:AD355" ca="1" si="479">IMPRODUCT(O293,IMEXP(COMPLEX(0,-2*PI()*15*B293/Nt_load2)))</f>
        <v>0.48733356057494+1.26336474941275i</v>
      </c>
      <c r="AE293" s="223" t="str">
        <f t="shared" ref="AE293:AE355" ca="1" si="480">IMPRODUCT(O293,IMEXP(COMPLEX(0,-2*PI()*16*B293/Nt_load2)))</f>
        <v>-1.25102448329338+0.518191307840966i</v>
      </c>
      <c r="AF293" s="223" t="str">
        <f t="shared" ref="AF293:AF355" ca="1" si="481">IMPRODUCT(O293,IMEXP(COMPLEX(0,-2*PI()*17*B293/Nt_load2)))</f>
        <v>-0.548736916039447-1.23793064680414i</v>
      </c>
      <c r="AG293" s="223" t="str">
        <f t="shared" ref="AG293:AG355" ca="1" si="482">IMPRODUCT(O293,IMEXP(COMPLEX(0,-2*PI()*18*B293/Nt_load2)))</f>
        <v>1.22409112718242-0.578951985638405i</v>
      </c>
      <c r="AH293" s="223" t="str">
        <f t="shared" ref="AH293:AH355" ca="1" si="483">IMPRODUCT(O293,IMEXP(COMPLEX(0,-2*PI()*19*B293/Nt_load2)))</f>
        <v>0.60881831620952+1.20951426083746i</v>
      </c>
      <c r="AI293" s="223" t="str">
        <f t="shared" ref="AI293:AI355" ca="1" si="484">IMPRODUCT(O293,IMEXP(COMPLEX(0,-2*PI()*20*B293/Nt_load2)))</f>
        <v>-1.19420882832836+0.638317917392255i</v>
      </c>
      <c r="AJ293" s="223" t="str">
        <f t="shared" ref="AJ293:AJ355" ca="1" si="485">IMPRODUCT(O293,IMEXP(COMPLEX(0,-2*PI()*21*B293/Nt_load2)))</f>
        <v>-0.667433019729795-1.17818404907542i</v>
      </c>
      <c r="AK293" s="223" t="str">
        <f t="shared" ref="AK293:AK355" ca="1" si="486">IMPRODUCT(O293,IMEXP(COMPLEX(0,-2*PI()*22*B293/Nt_load2)))</f>
        <v>1.16144957580646-0.69614608537316i</v>
      </c>
      <c r="AL293" s="223" t="str">
        <f t="shared" ref="AL293:AL355" ca="1" si="487">IMPRODUCT(O293,IMEXP(COMPLEX(0,-2*PI()*23*B293/Nt_load2)))</f>
        <v>0.724439818645404+1.14401548874235i</v>
      </c>
      <c r="AM293" s="223" t="str">
        <f t="shared" ref="AM293:AM355" ca="1" si="488">IMPRODUCT(O293,IMEXP(COMPLEX(0,-2*PI()*24*B293/Nt_load2)))</f>
        <v>-1.12589228952531+0.752297176459441i</v>
      </c>
      <c r="AN293" s="223" t="str">
        <f t="shared" ref="AN293:AN355" ca="1" si="489">IMPRODUCT(O293,IMEXP(COMPLEX(0,-2*PI()*25*B293/Nt_load2)))</f>
        <v>-0.779701378584577-1.10709089489287i</v>
      </c>
      <c r="AO293" s="223" t="str">
        <f t="shared" ref="AO293:AO355" ca="1" si="490">IMPRODUCT(O293,IMEXP(COMPLEX(0,-2*PI()*26*B293/Nt_load2)))</f>
        <v>1.08762263010295-0.806635917753063i</v>
      </c>
      <c r="AP293" s="223" t="str">
        <f t="shared" ref="AP293:AP355" ca="1" si="491">IMPRODUCT(O293,IMEXP(COMPLEX(0,-2*PI()*27*B293/Nt_load2)))</f>
        <v>0.833084569607866+1.06749922210869i</v>
      </c>
      <c r="AQ293" s="223" t="str">
        <f t="shared" ref="AQ293:AQ355" ca="1" si="492">IMPRODUCT(O293,IMEXP(COMPLEX(0,-2*PI()*28*B293/Nt_load2)))</f>
        <v>-1.04673279249941+0.859031402468954i</v>
      </c>
      <c r="AR293" s="223" t="str">
        <f t="shared" ref="AR293:AR355" ca="1" si="493">IMPRODUCT(O293,IMEXP(COMPLEX(0,-2*PI()*28*B293/Nt_load2)))</f>
        <v>-1.04673279249941+0.859031402468954i</v>
      </c>
      <c r="AS293" s="223" t="str">
        <f t="shared" ref="AS293:AS355" ca="1" si="494">IMPRODUCT(O293,IMEXP(COMPLEX(0,-2*PI()*30*B293/Nt_load2)))</f>
        <v>1.00332128391573-0.909357405294025i</v>
      </c>
      <c r="AT293" s="223" t="str">
        <f t="shared" ref="AT293:AT355" ca="1" si="495">IMPRODUCT(O293,IMEXP(COMPLEX(0,-2*PI()*31*B293/Nt_load2)))</f>
        <v>0.933706260755698+0.980702354410858i</v>
      </c>
      <c r="AU293" s="223" t="str">
        <f t="shared" ref="AU293:AU355" ca="1" si="496">IMPRODUCT(O293,IMEXP(COMPLEX(0,-2*PI()*32*B293/Nt_load2)))</f>
        <v>-0.957492686478505+0.957492686479414i</v>
      </c>
      <c r="AV293" s="223" t="str">
        <f t="shared" ref="AV293:AV355" ca="1" si="497">IMPRODUCT(O293,IMEXP(COMPLEX(0,-2*PI()*33*B293/Nt_load2)))</f>
        <v>-0.980702354410816-0.933706260755743i</v>
      </c>
      <c r="AW293" s="223" t="str">
        <f t="shared" ref="AW293:AW355" ca="1" si="498">IMPRODUCT(O293,IMEXP(COMPLEX(0,-2*PI()*34*B293/Nt_load2)))</f>
        <v>0.909357405294069-1.00332128391569i</v>
      </c>
      <c r="AX293" s="223" t="str">
        <f t="shared" ref="AX293:AX355" ca="1" si="499">IMPRODUCT(O293,IMEXP(COMPLEX(0,-2*PI()*35*B293/Nt_load2)))</f>
        <v>1.02533585019572+0.884460786934503i</v>
      </c>
      <c r="AY293" s="223" t="str">
        <f t="shared" ref="AY293:AY355" ca="1" si="500">IMPRODUCT(O293,IMEXP(COMPLEX(0,-2*PI()*36*B293/Nt_load2)))</f>
        <v>-0.859031402469031+1.04673279249935i</v>
      </c>
      <c r="AZ293" s="223" t="str">
        <f t="shared" ref="AZ293:AZ355" ca="1" si="501">IMPRODUCT(O293,IMEXP(COMPLEX(0,-2*PI()*37*B293/Nt_load2)))</f>
        <v>-1.06749922210864-0.833084569607929i</v>
      </c>
      <c r="BA293" s="223" t="str">
        <f t="shared" ref="BA293:BA355" ca="1" si="502">IMPRODUCT(O293,IMEXP(COMPLEX(0,-2*PI()*38*B293/Nt_load2)))</f>
        <v>0.806635917753128-1.0876226301029i</v>
      </c>
      <c r="BB293" s="223" t="str">
        <f t="shared" ref="BB293:BB355" ca="1" si="503">IMPRODUCT(O293,IMEXP(COMPLEX(0,-2*PI()*39*B293/Nt_load2)))</f>
        <v>1.10709089489361+0.779701378583526i</v>
      </c>
      <c r="BC293" s="223" t="str">
        <f t="shared" ref="BC293:BC355" ca="1" si="504">IMPRODUCT(O293,IMEXP(COMPLEX(0,-2*PI()*40*B293/Nt_load2)))</f>
        <v>-0.752297176459493+1.12589228952527i</v>
      </c>
      <c r="BD293" s="223" t="str">
        <f t="shared" ref="BD293:BD355" ca="1" si="505">IMPRODUCT(O293,IMEXP(COMPLEX(0,-2*PI()*41*B293/Nt_load2)))</f>
        <v>-1.14401548874232-0.724439818645457i</v>
      </c>
      <c r="BE293" s="223" t="str">
        <f t="shared" ref="BE293:BE355" ca="1" si="506">IMPRODUCT(O293,IMEXP(COMPLEX(0,-2*PI()*42*B293/Nt_load2)))</f>
        <v>0.696146085373213-1.16144957580643i</v>
      </c>
      <c r="BF293" s="223" t="str">
        <f t="shared" ref="BF293:BF355" ca="1" si="507">IMPRODUCT(O293,IMEXP(COMPLEX(0,-2*PI()*43*B293/Nt_load2)))</f>
        <v>1.17818404907547+0.667433019729715i</v>
      </c>
      <c r="BG293" s="223" t="str">
        <f t="shared" ref="BG293:BG355" ca="1" si="508">IMPRODUCT(O293,IMEXP(COMPLEX(0,-2*PI()*44*B293/Nt_load2)))</f>
        <v>-0.638317917392088+1.19420882832845i</v>
      </c>
      <c r="BH293" s="223" t="str">
        <f t="shared" ref="BH293:BH355" ca="1" si="509">IMPRODUCT(O293,IMEXP(COMPLEX(0,-2*PI()*45*B293/Nt_load2)))</f>
        <v>-1.20951426083761-0.608818316209232i</v>
      </c>
      <c r="BI293" s="223" t="str">
        <f t="shared" ref="BI293:BI355" ca="1" si="510">IMPRODUCT(O293,IMEXP(COMPLEX(0,-2*PI()*46*B293/Nt_load2)))</f>
        <v>0.57895198563787-1.22409112718268i</v>
      </c>
      <c r="BJ293" s="223" t="str">
        <f t="shared" ref="BJ293:BJ355" ca="1" si="511">IMPRODUCT(O293,IMEXP(COMPLEX(0,-2*PI()*47*B293/Nt_load2)))</f>
        <v>1.23793064680389+0.548736916039995i</v>
      </c>
      <c r="BK293" s="223" t="str">
        <f t="shared" ref="BK293:BK355" ca="1" si="512">IMPRODUCT(O293,IMEXP(COMPLEX(0,-2*PI()*48*B293/Nt_load2)))</f>
        <v>-0.518191307841272+1.25102448329325i</v>
      </c>
      <c r="BL293" s="223" t="str">
        <f t="shared" ref="BL293:BL355" ca="1" si="513">IMPRODUCT(O293,IMEXP(COMPLEX(0,-2*PI()*49*B293/Nt_load2)))</f>
        <v>-1.26336474941268-0.487333560575123i</v>
      </c>
      <c r="BM293" s="223" t="str">
        <f t="shared" ref="BM293:BM355" ca="1" si="514">IMPRODUCT(O293,IMEXP(COMPLEX(0,-2*PI()*50*B293/Nt_load2)))</f>
        <v>0.456182261794655-1.27494401184731i</v>
      </c>
      <c r="BN293" s="223" t="str">
        <f t="shared" ref="BN293:BN355" ca="1" si="515">IMPRODUCT(O293,IMEXP(COMPLEX(0,-2*PI()*51*B293/Nt_load2)))</f>
        <v>1.28575529568241+0.424756175877433i</v>
      </c>
      <c r="BO293" s="223" t="str">
        <f t="shared" ref="BO293:BO355" ca="1" si="516">IMPRODUCT(O293,IMEXP(COMPLEX(0,-2*PI()*52*B293/Nt_load2)))</f>
        <v>-0.393074232722515+1.29579208860488i</v>
      </c>
      <c r="BP293" s="223" t="str">
        <f t="shared" ref="BP293:BP355" ca="1" si="517">IMPRODUCT(O293,IMEXP(COMPLEX(0,-2*PI()*53*B293/Nt_load2)))</f>
        <v>-1.30504834482594-0.361155516347831i</v>
      </c>
      <c r="BQ293" s="223" t="str">
        <f t="shared" ref="BQ293:BQ355" ca="1" si="518">IMPRODUCT(O293,IMEXP(COMPLEX(0,-2*PI()*54*B293/Nt_load2)))</f>
        <v>0.329019253395842-1.31351848872265i</v>
      </c>
      <c r="BR293" s="223" t="str">
        <f t="shared" ref="BR293:BR355" ca="1" si="519">IMPRODUCT(O293,IMEXP(COMPLEX(0,-2*PI()*55*B293/Nt_load2)))</f>
        <v>1.32119741819772+0.296684801547128i</v>
      </c>
      <c r="BS293" s="223" t="str">
        <f t="shared" ref="BS293:BS355" ca="1" si="520">IMPRODUCT(O293,IMEXP(COMPLEX(0,-2*PI()*56*B293/Nt_load2)))</f>
        <v>-0.264171637867758+1.32808050775081i</v>
      </c>
      <c r="BT293" s="223" t="str">
        <f t="shared" ref="BT293:BT355" ca="1" si="521">IMPRODUCT(O293,IMEXP(COMPLEX(0,-2*PI()*57*B293/Nt_load2)))</f>
        <v>-1.33416361126617-0.231499347071672i</v>
      </c>
      <c r="BU293" s="223" t="str">
        <f t="shared" ref="BU293:BU355" ca="1" si="522">IMPRODUCT(O293,IMEXP(COMPLEX(0,-2*PI()*58*B293/Nt_load2)))</f>
        <v>0.198687609725304-1.33944306450966i</v>
      </c>
      <c r="BV293" s="223" t="str">
        <f t="shared" ref="BV293:BV355" ca="1" si="523">IMPRODUCT(O293,IMEXP(COMPLEX(0,-2*PI()*59*B293/Nt_load2)))</f>
        <v>1.3439156873361+0.165756190392167i</v>
      </c>
      <c r="BW293" s="223" t="str">
        <f t="shared" ref="BW293:BW355" ca="1" si="524">IMPRODUCT(O293,IMEXP(COMPLEX(0,-2*PI()*60*B293/Nt_load2)))</f>
        <v>-0.132724925728037+1.34757878560471i</v>
      </c>
      <c r="BX293" s="223" t="str">
        <f t="shared" ref="BX293:BX355" ca="1" si="525">IMPRODUCT(O293,IMEXP(COMPLEX(0,-2*PI()*61*B293/Nt_load2)))</f>
        <v>-1.35043015280199-0.0996137125328565i</v>
      </c>
      <c r="BY293" s="223" t="str">
        <f t="shared" ref="BY293:BY355" ca="1" si="526">IMPRODUCT(O293,IMEXP(COMPLEX(0,-2*PI()*62*B293/Nt_load2)))</f>
        <v>0.0664424957606635-1.35246807137118i</v>
      </c>
      <c r="BZ293" s="223" t="str">
        <f t="shared" ref="BZ293:BZ355" ca="1" si="527">IMPRODUCT(O293,IMEXP(COMPLEX(0,-2*PI()*63*B293/Nt_load2)))</f>
        <v>1.3536913137462+0.0332312565135454i</v>
      </c>
      <c r="CA293" s="223" t="str">
        <f t="shared" ref="CA293:CA355" ca="1" si="528">IMPRODUCT(O293,IMEXP(COMPLEX(0,-2*PI()*64*B293/Nt_load2)))</f>
        <v>-1.00196798955971E-13+1.35409914309159i</v>
      </c>
      <c r="CB293" s="223" t="str">
        <f t="shared" ref="CB293:CB355" ca="1" si="529">IMPRODUCT(O293,IMEXP(COMPLEX(0,-2*PI()*65*B293/Nt_load2)))</f>
        <v>-1.35369131374621+0.033231256513422i</v>
      </c>
      <c r="CC293" s="223" t="str">
        <f t="shared" ref="CC293:CC355" ca="1" si="530">IMPRODUCT(O293,IMEXP(COMPLEX(0,-2*PI()*66*B293/Nt_load2)))</f>
        <v>-0.0664424957605401-1.35246807137119i</v>
      </c>
      <c r="CD293" s="223" t="str">
        <f t="shared" ref="CD293:CD355" ca="1" si="531">IMPRODUCT(O293,IMEXP(COMPLEX(0,-2*PI()*67*B293/Nt_load2)))</f>
        <v>1.350430152802-0.0996137125327334i</v>
      </c>
      <c r="CE293" s="223" t="str">
        <f t="shared" ref="CE293:CE355" ca="1" si="532">IMPRODUCT(O293,IMEXP(COMPLEX(0,-2*PI()*68*B293/Nt_load2)))</f>
        <v>0.132724925727914+1.34757878560473i</v>
      </c>
      <c r="CF293" s="223" t="str">
        <f t="shared" ref="CF293:CF355" ca="1" si="533">IMPRODUCT(O293,IMEXP(COMPLEX(0,-2*PI()*69*B293/Nt_load2)))</f>
        <v>-1.34391568733612+0.165756190392045i</v>
      </c>
      <c r="CG293" s="223" t="str">
        <f t="shared" ref="CG293:CG355" ca="1" si="534">IMPRODUCT(O293,IMEXP(COMPLEX(0,-2*PI()*70*B293/Nt_load2)))</f>
        <v>-0.198687609725182-1.33944306450968i</v>
      </c>
      <c r="CH293" s="223" t="str">
        <f t="shared" ref="CH293:CH355" ca="1" si="535">IMPRODUCT(O293,IMEXP(COMPLEX(0,-2*PI()*71*B293/Nt_load2)))</f>
        <v>1.33416361126619-0.231499347071552i</v>
      </c>
      <c r="CI293" s="223" t="str">
        <f t="shared" ref="CI293:CI355" ca="1" si="536">IMPRODUCT(O293,IMEXP(COMPLEX(0,-2*PI()*72*B293/Nt_load2)))</f>
        <v>0.264171637867562+1.32808050775085i</v>
      </c>
      <c r="CJ293" s="223" t="str">
        <f t="shared" ref="CJ293:CJ355" ca="1" si="537">IMPRODUCT(O293,IMEXP(COMPLEX(0,-2*PI()*73*B293/Nt_load2)))</f>
        <v>-1.32119741819775+0.296684801547008i</v>
      </c>
      <c r="CK293" s="223" t="str">
        <f t="shared" ref="CK293:CK355" ca="1" si="538">IMPRODUCT(O293,IMEXP(COMPLEX(0,-2*PI()*74*B293/Nt_load2)))</f>
        <v>-0.329019253395684-1.31351848872269i</v>
      </c>
      <c r="CL293" s="223" t="str">
        <f t="shared" ref="CL293:CL355" ca="1" si="539">IMPRODUCT(O293,IMEXP(COMPLEX(0,-2*PI()*75*B293/Nt_load2)))</f>
        <v>1.30504834482598-0.361155516347674i</v>
      </c>
      <c r="CM293" s="223" t="str">
        <f t="shared" ref="CM293:CM355" ca="1" si="540">IMPRODUCT(O293,IMEXP(COMPLEX(0,-2*PI()*76*B293/Nt_load2)))</f>
        <v>0.393074232722433+1.2957920886049i</v>
      </c>
      <c r="CN293" s="223" t="str">
        <f t="shared" ref="CN293:CN355" ca="1" si="541">IMPRODUCT(O293,IMEXP(COMPLEX(0,-2*PI()*77*B293/Nt_load2)))</f>
        <v>-1.28575529568245+0.424756175877315i</v>
      </c>
      <c r="CO293" s="223" t="str">
        <f t="shared" ref="CO293:CO355" ca="1" si="542">IMPRODUCT(O293,IMEXP(COMPLEX(0,-2*PI()*78*B293/Nt_load2)))</f>
        <v>-0.456182261794575-1.27494401184733i</v>
      </c>
      <c r="CP293" s="223" t="str">
        <f t="shared" ref="CP293:CP355" ca="1" si="543">IMPRODUCT(O293,IMEXP(COMPLEX(0,-2*PI()*79*B293/Nt_load2)))</f>
        <v>1.26336474941272-0.487333560575007i</v>
      </c>
      <c r="CQ293" s="223" t="str">
        <f t="shared" ref="CQ293:CQ355" ca="1" si="544">IMPRODUCT(O293,IMEXP(COMPLEX(0,-2*PI()*80*B293/Nt_load2)))</f>
        <v>0.518191307841123+1.25102448329331i</v>
      </c>
      <c r="CR293" s="223" t="str">
        <f t="shared" ref="CR293:CR355" ca="1" si="545">IMPRODUCT(O293,IMEXP(COMPLEX(0,-2*PI()*81*B293/Nt_load2)))</f>
        <v>-1.23793064680394+0.548736916039883i</v>
      </c>
      <c r="CS293" s="223" t="str">
        <f t="shared" ref="CS293:CS355" ca="1" si="546">IMPRODUCT(O293,IMEXP(COMPLEX(0,-2*PI()*82*B293/Nt_load2)))</f>
        <v>-0.578951985637758-1.22409112718273i</v>
      </c>
      <c r="CT293" s="223" t="str">
        <f t="shared" ref="CT293:CT355" ca="1" si="547">IMPRODUCT(O293,IMEXP(COMPLEX(0,-2*PI()*83*B293/Nt_load2)))</f>
        <v>1.20951426083768-0.608818316209087i</v>
      </c>
      <c r="CU293" s="223" t="str">
        <f t="shared" ref="CU293:CU355" ca="1" si="548">IMPRODUCT(O293,IMEXP(COMPLEX(0,-2*PI()*84*B293/Nt_load2)))</f>
        <v>0.63831791739198+1.19420882832851i</v>
      </c>
      <c r="CV293" s="223" t="str">
        <f t="shared" ref="CV293:CV355" ca="1" si="549">IMPRODUCT(O293,IMEXP(COMPLEX(0,-2*PI()*85*B293/Nt_load2)))</f>
        <v>-1.17818404907553+0.667433019729608i</v>
      </c>
      <c r="CW293" s="223" t="str">
        <f t="shared" ref="CW293:CW355" ca="1" si="550">IMPRODUCT(O293,IMEXP(COMPLEX(0,-2*PI()*86*B293/Nt_load2)))</f>
        <v>-0.696146085373141-1.16144957580648i</v>
      </c>
      <c r="CX293" s="223" t="str">
        <f t="shared" ref="CX293:CX355" ca="1" si="551">IMPRODUCT(O293,IMEXP(COMPLEX(0,-2*PI()*87*B293/Nt_load2)))</f>
        <v>1.14401548874238-0.724439818645353i</v>
      </c>
      <c r="CY293" s="223" t="str">
        <f t="shared" ref="CY293:CY355" ca="1" si="552">IMPRODUCT(O293,IMEXP(COMPLEX(0,-2*PI()*88*B293/Nt_load2)))</f>
        <v>0.752297176459359+1.12589228952536i</v>
      </c>
      <c r="CZ293" s="223" t="str">
        <f t="shared" ref="CZ293:CZ355" ca="1" si="553">IMPRODUCT(O293,IMEXP(COMPLEX(0,-2*PI()*89*B293/Nt_load2)))</f>
        <v>-1.10709089489291+0.779701378584527i</v>
      </c>
      <c r="DA293" s="223" t="str">
        <f t="shared" ref="DA293:DA355" ca="1" si="554">IMPRODUCT(O293,IMEXP(COMPLEX(0,-2*PI()*90*B293/Nt_load2)))</f>
        <v>-0.806635917753029-1.08762263010298i</v>
      </c>
      <c r="DB293" s="223" t="str">
        <f t="shared" ref="DB293:DB355" ca="1" si="555">IMPRODUCT(O293,IMEXP(COMPLEX(0,-2*PI()*91*B293/Nt_load2)))</f>
        <v>1.06749922210874-0.833084569607801i</v>
      </c>
      <c r="DC293" s="223" t="str">
        <f t="shared" ref="DC293:DC355" ca="1" si="556">IMPRODUCT(O293,IMEXP(COMPLEX(0,-2*PI()*92*B293/Nt_load2)))</f>
        <v>0.859031402468936+1.04673279249942i</v>
      </c>
      <c r="DD293" s="223" t="str">
        <f t="shared" ref="DD293:DD355" ca="1" si="557">IMPRODUCT(O293,IMEXP(COMPLEX(0,-2*PI()*93*B293/Nt_load2)))</f>
        <v>-1.0253358501958+0.88446078693441i</v>
      </c>
      <c r="DE293" s="223" t="str">
        <f t="shared" ref="DE293:DE355" ca="1" si="558">IMPRODUCT(O293,IMEXP(COMPLEX(0,-2*PI()*94*B293/Nt_load2)))</f>
        <v>-0.909357405294007-1.00332128391575i</v>
      </c>
      <c r="DF293" s="223" t="str">
        <f t="shared" ref="DF293:DF355" ca="1" si="559">IMPRODUCT(O293,IMEXP(COMPLEX(0,-2*PI()*95*B293/Nt_load2)))</f>
        <v>0.9807023544109-0.933706260755654i</v>
      </c>
      <c r="DG293" s="223" t="str">
        <f t="shared" ref="DG293:DG355" ca="1" si="560">IMPRODUCT(O293,IMEXP(COMPLEX(0,-2*PI()*96*B293/Nt_load2)))</f>
        <v>0.957492686479343+0.957492686478575i</v>
      </c>
      <c r="DH293" s="223" t="str">
        <f t="shared" ref="DH293:DH355" ca="1" si="561">IMPRODUCT(O293,IMEXP(COMPLEX(0,-2*PI()*97*B293/Nt_load2)))</f>
        <v>-0.933706260755816+0.980702354410747i</v>
      </c>
      <c r="DI293" s="223" t="str">
        <f t="shared" ref="DI293:DI355" ca="1" si="562">IMPRODUCT(O293,IMEXP(COMPLEX(0,-2*PI()*98*B293/Nt_load2)))</f>
        <v>-1.00332128391565-0.909357405294115i</v>
      </c>
      <c r="DJ293" s="223" t="str">
        <f t="shared" ref="DJ293:DJ355" ca="1" si="563">IMPRODUCT(O293,IMEXP(COMPLEX(0,-2*PI()*99*B293/Nt_load2)))</f>
        <v>0.884460786934579-1.02533585019566i</v>
      </c>
      <c r="DK293" s="223" t="str">
        <f t="shared" ref="DK293:DK355" ca="1" si="564">IMPRODUCT(O293,IMEXP(COMPLEX(0,-2*PI()*100*B293/Nt_load2)))</f>
        <v>1.04673279249933+0.859031402469049i</v>
      </c>
      <c r="DL293" s="223" t="str">
        <f t="shared" ref="DL293:DL355" ca="1" si="565">IMPRODUCT(O293,IMEXP(COMPLEX(0,-2*PI()*101*B293/Nt_load2)))</f>
        <v>-0.833084569607978+1.06749922210861i</v>
      </c>
      <c r="DM293" s="223" t="str">
        <f t="shared" ref="DM293:DM355" ca="1" si="566">IMPRODUCT(O293,IMEXP(COMPLEX(0,-2*PI()*102*B293/Nt_load2)))</f>
        <v>-1.08762263010289-0.806635917753147i</v>
      </c>
      <c r="DN293" s="223" t="str">
        <f t="shared" ref="DN293:DN355" ca="1" si="567">IMPRODUCT(O293,IMEXP(COMPLEX(0,-2*PI()*103*B293/Nt_load2)))</f>
        <v>0.779701378583576-1.10709089489358i</v>
      </c>
      <c r="DO293" s="223" t="str">
        <f t="shared" ref="DO293:DO355" ca="1" si="568">IMPRODUCT(O293,IMEXP(COMPLEX(0,-2*PI()*104*B293/Nt_load2)))</f>
        <v>1.12589228952524+0.752297176459544i</v>
      </c>
      <c r="DP293" s="223" t="str">
        <f t="shared" ref="DP293:DP355" ca="1" si="569">IMPRODUCT(O293,IMEXP(COMPLEX(0,-2*PI()*105*B293/Nt_load2)))</f>
        <v>-0.724439818645541+1.14401548874227i</v>
      </c>
      <c r="DQ293" s="223" t="str">
        <f t="shared" ref="DQ293:DQ355" ca="1" si="570">IMPRODUCT(O293,IMEXP(COMPLEX(0,-2*PI()*106*B293/Nt_load2)))</f>
        <v>-1.1614495758064-0.696146085373266i</v>
      </c>
      <c r="DR293" s="223" t="str">
        <f t="shared" ref="DR293:DR355" ca="1" si="571">IMPRODUCT(O293,IMEXP(COMPLEX(0,-2*PI()*107*B293/Nt_load2)))</f>
        <v>0.667433019729802-1.17818404907542i</v>
      </c>
      <c r="DS293" s="223" t="str">
        <f t="shared" ref="DS293:DS355" ca="1" si="572">IMPRODUCT(O293,IMEXP(COMPLEX(0,-2*PI()*108*B293/Nt_load2)))</f>
        <v>1.19420882832844+0.638317917392109i</v>
      </c>
      <c r="DT293" s="223" t="str">
        <f t="shared" ref="DT293:DT355" ca="1" si="573">IMPRODUCT(O293,IMEXP(COMPLEX(0,-2*PI()*109*B293/Nt_load2)))</f>
        <v>-0.608818316209218+1.20951426083761i</v>
      </c>
      <c r="DU293" s="223" t="str">
        <f t="shared" ref="DU293:DU355" ca="1" si="574">IMPRODUCT(O293,IMEXP(COMPLEX(0,-2*PI()*110*B293/Nt_load2)))</f>
        <v>-1.22409112718267-0.57895198563789i</v>
      </c>
      <c r="DV293" s="223" t="str">
        <f t="shared" ref="DV293:DV355" ca="1" si="575">IMPRODUCT(O293,IMEXP(COMPLEX(0,-2*PI()*111*B293/Nt_load2)))</f>
        <v>0.548736916040087-1.23793064680385i</v>
      </c>
      <c r="DW293" s="223" t="str">
        <f t="shared" ref="DW293:DW355" ca="1" si="576">IMPRODUCT(O293,IMEXP(COMPLEX(0,-2*PI()*112*B293/Nt_load2)))</f>
        <v>1.2510244832932+0.5181913078414i</v>
      </c>
      <c r="DX293" s="223" t="str">
        <f t="shared" ref="DX293:DX355" ca="1" si="577">IMPRODUCT(O293,IMEXP(COMPLEX(0,-2*PI()*113*B293/Nt_load2)))</f>
        <v>-0.487333560575144+1.26336474941267i</v>
      </c>
      <c r="DY293" s="223" t="str">
        <f t="shared" ref="DY293:DY355" ca="1" si="578">IMPRODUCT(O293,IMEXP(COMPLEX(0,-2*PI()*114*B293/Nt_load2)))</f>
        <v>-1.27494401184728-0.456182261794713i</v>
      </c>
      <c r="DZ293" s="223" t="str">
        <f t="shared" ref="DZ293:DZ355" ca="1" si="579">IMPRODUCT(O293,IMEXP(COMPLEX(0,-2*PI()*115*B293/Nt_load2)))</f>
        <v>0.424756175877527-1.28575529568238i</v>
      </c>
      <c r="EA293" s="223" t="str">
        <f t="shared" ref="EA293:EA355" ca="1" si="580">IMPRODUCT(O293,IMEXP(COMPLEX(0,-2*PI()*116*B293/Nt_load2)))</f>
        <v>1.29579208860484+0.393074232722647i</v>
      </c>
      <c r="EB293" s="223" t="str">
        <f t="shared" ref="EB293:EB355" ca="1" si="581">IMPRODUCT(O293,IMEXP(COMPLEX(0,-2*PI()*117*B293/Nt_load2)))</f>
        <v>-0.361155516347817+1.30504834482594i</v>
      </c>
      <c r="EC293" s="223" t="str">
        <f t="shared" ref="EC293:EC355" ca="1" si="582">IMPRODUCT(O293,IMEXP(COMPLEX(0,-2*PI()*118*B293/Nt_load2)))</f>
        <v>-1.31351848872263-0.329019253395901i</v>
      </c>
      <c r="ED293" s="223" t="str">
        <f t="shared" ref="ED293:ED355" ca="1" si="583">IMPRODUCT(O293,IMEXP(COMPLEX(0,-2*PI()*119*B293/Nt_load2)))</f>
        <v>0.296684801547227-1.3211974181977i</v>
      </c>
      <c r="EE293" s="223" t="str">
        <f t="shared" ref="EE293:EE355" ca="1" si="584">IMPRODUCT(O293,IMEXP(COMPLEX(0,-2*PI()*120*B293/Nt_load2)))</f>
        <v>1.32808050775079+0.264171637867857i</v>
      </c>
      <c r="EF293" s="223" t="str">
        <f t="shared" ref="EF293:EF355" ca="1" si="585">IMPRODUCT(O293,IMEXP(COMPLEX(0,-2*PI()*121*B293/Nt_load2)))</f>
        <v>-0.231499347071695+1.33416361126616i</v>
      </c>
      <c r="EG293" s="223" t="str">
        <f t="shared" ref="EG293:EG355" ca="1" si="586">IMPRODUCT(O293,IMEXP(COMPLEX(0,-2*PI()*122*B293/Nt_load2)))</f>
        <v>-1.33944306450966-0.198687609725327i</v>
      </c>
      <c r="EH293" s="223" t="str">
        <f t="shared" ref="EH293:EH355" ca="1" si="587">IMPRODUCT(O293,IMEXP(COMPLEX(0,-2*PI()*123*B293/Nt_load2)))</f>
        <v>0.165756190392267-1.34391568733609i</v>
      </c>
      <c r="EI293" s="223" t="str">
        <f t="shared" ref="EI293:EI355" ca="1" si="588">IMPRODUCT(O293,IMEXP(COMPLEX(0,-2*PI()*124*B293/Nt_load2)))</f>
        <v>1.3475787856047+0.132724925728137i</v>
      </c>
      <c r="EJ293" s="223" t="str">
        <f t="shared" ref="EJ293:EJ355" ca="1" si="589">IMPRODUCT(O293,IMEXP(COMPLEX(0,-2*PI()*125*B293/Nt_load2)))</f>
        <v>-0.0996137125328797+1.35043015280199i</v>
      </c>
      <c r="EK293" s="223" t="str">
        <f t="shared" ref="EK293:EK355" ca="1" si="590">IMPRODUCT(O293,IMEXP(COMPLEX(0,-2*PI()*126*B293/Nt_load2)))</f>
        <v>-1.35246807137118-0.0664424957607635i</v>
      </c>
      <c r="EL293" s="223" t="str">
        <f t="shared" ref="EL293:EL355" ca="1" si="591">IMPRODUCT(O293,IMEXP(COMPLEX(0,-2*PI()*127*B293/Nt_load2)))</f>
        <v>0.0332312565136456-1.3536913137462i</v>
      </c>
      <c r="EM293" s="223" t="str">
        <f t="shared" ref="EM293:EM355" ca="1" si="592">IMPRODUCT(O293,IMEXP(COMPLEX(0,-2*PI()*128*B293/Nt_load2)))</f>
        <v>1.35409914309159+2.00393597911943E-13i</v>
      </c>
      <c r="EN293" s="223"/>
      <c r="EO293" s="223"/>
      <c r="EP293" s="223"/>
    </row>
    <row r="294" spans="1:146">
      <c r="A294" s="249">
        <f t="shared" si="461"/>
        <v>3.7890625000000029E-3</v>
      </c>
      <c r="B294" s="248">
        <v>194</v>
      </c>
      <c r="C294" s="247">
        <f t="shared" si="462"/>
        <v>38800</v>
      </c>
      <c r="N294" s="246">
        <f t="shared" ca="1" si="463"/>
        <v>5.575271713082298</v>
      </c>
      <c r="O294" s="223">
        <f t="shared" ca="1" si="464"/>
        <v>-1.4247282869177023</v>
      </c>
      <c r="P294" s="223" t="str">
        <f t="shared" ca="1" si="465"/>
        <v>-0.0699081035875375-1.42301213930038i</v>
      </c>
      <c r="Q294" s="223" t="str">
        <f t="shared" ca="1" si="466"/>
        <v>1.41786783079834-0.139647792430306i</v>
      </c>
      <c r="R294" s="223" t="str">
        <f t="shared" ca="1" si="467"/>
        <v>0.209051057509422+1.40930775450135i</v>
      </c>
      <c r="S294" s="223" t="str">
        <f t="shared" ca="1" si="468"/>
        <v>-1.397352532383+0.27795070028023i</v>
      </c>
      <c r="T294" s="223" t="str">
        <f t="shared" ca="1" si="469"/>
        <v>-0.346180735468598-1.38203096562048i</v>
      </c>
      <c r="U294" s="223" t="str">
        <f t="shared" ca="1" si="470"/>
        <v>1.36337996521019-0.413576790943235i</v>
      </c>
      <c r="V294" s="223" t="str">
        <f t="shared" ca="1" si="471"/>
        <v>0.479976503703436+1.34144446304574i</v>
      </c>
      <c r="W294" s="223" t="str">
        <f t="shared" ca="1" si="472"/>
        <v>-1.31627730367316+0.545219911025241i</v>
      </c>
      <c r="X294" s="223" t="str">
        <f t="shared" ca="1" si="473"/>
        <v>-0.609149835825901-1.28793911698369i</v>
      </c>
      <c r="Y294" s="223" t="str">
        <f t="shared" ca="1" si="474"/>
        <v>1.25649817215133-0.671612265316695i</v>
      </c>
      <c r="Z294" s="223" t="str">
        <f t="shared" ca="1" si="475"/>
        <v>0.732456722034055+1.22203021316602i</v>
      </c>
      <c r="AA294" s="223" t="str">
        <f t="shared" ca="1" si="476"/>
        <v>-1.1846182763599+0.791536626352532i</v>
      </c>
      <c r="AB294" s="223" t="str">
        <f t="shared" ca="1" si="477"/>
        <v>-0.848709649607578-1.14435249036581i</v>
      </c>
      <c r="AC294" s="223" t="str">
        <f t="shared" ca="1" si="478"/>
        <v>1.10132985898899-0.903838056978536i</v>
      </c>
      <c r="AD294" s="223" t="str">
        <f t="shared" ca="1" si="479"/>
        <v>0.95678903930338+1.05565402751676i</v>
      </c>
      <c r="AE294" s="223" t="str">
        <f t="shared" ca="1" si="480"/>
        <v>-1.00743503302779+1.00743503302781i</v>
      </c>
      <c r="AF294" s="223" t="str">
        <f t="shared" ca="1" si="481"/>
        <v>-1.0556540275167-0.956789039303453i</v>
      </c>
      <c r="AG294" s="223" t="str">
        <f t="shared" ca="1" si="482"/>
        <v>0.903838056978612-1.10132985898893i</v>
      </c>
      <c r="AH294" s="223" t="str">
        <f t="shared" ca="1" si="483"/>
        <v>1.14435249036583+0.848709649607551i</v>
      </c>
      <c r="AI294" s="223" t="str">
        <f t="shared" ca="1" si="484"/>
        <v>-0.791536626352495+1.18461827635993i</v>
      </c>
      <c r="AJ294" s="223" t="str">
        <f t="shared" ca="1" si="485"/>
        <v>-1.22203021316597-0.732456722034137i</v>
      </c>
      <c r="AK294" s="223" t="str">
        <f t="shared" ca="1" si="486"/>
        <v>0.671612265316289-1.25649817215155i</v>
      </c>
      <c r="AL294" s="223" t="str">
        <f t="shared" ca="1" si="487"/>
        <v>1.28793911698389+0.609149835825476i</v>
      </c>
      <c r="AM294" s="223" t="str">
        <f t="shared" ca="1" si="488"/>
        <v>-0.545219911024938+1.31627730367328i</v>
      </c>
      <c r="AN294" s="223" t="str">
        <f t="shared" ca="1" si="489"/>
        <v>-1.34144446304585-0.479976503703137i</v>
      </c>
      <c r="AO294" s="223" t="str">
        <f t="shared" ca="1" si="490"/>
        <v>0.41357679094292-1.36337996521029i</v>
      </c>
      <c r="AP294" s="223" t="str">
        <f t="shared" ca="1" si="491"/>
        <v>1.38203096562056+0.346180735468276i</v>
      </c>
      <c r="AQ294" s="223" t="str">
        <f t="shared" ca="1" si="492"/>
        <v>-0.277950700280057+1.39735253238303i</v>
      </c>
      <c r="AR294" s="223" t="str">
        <f t="shared" ca="1" si="493"/>
        <v>-0.277950700280057+1.39735253238303i</v>
      </c>
      <c r="AS294" s="223" t="str">
        <f t="shared" ca="1" si="494"/>
        <v>0.139647792430171-1.41786783079835i</v>
      </c>
      <c r="AT294" s="223" t="str">
        <f t="shared" ca="1" si="495"/>
        <v>1.42301213930038+0.0699081035874575i</v>
      </c>
      <c r="AU294" s="223" t="str">
        <f t="shared" ca="1" si="496"/>
        <v>2.44350431297905E-14+1.4247282869177i</v>
      </c>
      <c r="AV294" s="223" t="str">
        <f t="shared" ca="1" si="497"/>
        <v>-1.42301213930038+0.0699081035875467i</v>
      </c>
      <c r="AW294" s="223" t="str">
        <f t="shared" ca="1" si="498"/>
        <v>-0.13964779243026-1.41786783079835i</v>
      </c>
      <c r="AX294" s="223" t="str">
        <f t="shared" ca="1" si="499"/>
        <v>1.40930775450137-0.209051057509307i</v>
      </c>
      <c r="AY294" s="223" t="str">
        <f t="shared" ca="1" si="500"/>
        <v>0.277950700280144+1.39735253238302i</v>
      </c>
      <c r="AZ294" s="223" t="str">
        <f t="shared" ca="1" si="501"/>
        <v>-1.38203096562054+0.346180735468361i</v>
      </c>
      <c r="BA294" s="223" t="str">
        <f t="shared" ca="1" si="502"/>
        <v>-0.413576790942987-1.36337996521027i</v>
      </c>
      <c r="BB294" s="223" t="str">
        <f t="shared" ca="1" si="503"/>
        <v>1.34144446304582-0.479976503703221i</v>
      </c>
      <c r="BC294" s="223" t="str">
        <f t="shared" ca="1" si="504"/>
        <v>0.54521991102502+1.31627730367325i</v>
      </c>
      <c r="BD294" s="223" t="str">
        <f t="shared" ca="1" si="505"/>
        <v>-1.28793911698386+0.609149835825539i</v>
      </c>
      <c r="BE294" s="223" t="str">
        <f t="shared" ca="1" si="506"/>
        <v>-0.671612265316367-1.2564981721515i</v>
      </c>
      <c r="BF294" s="223" t="str">
        <f t="shared" ca="1" si="507"/>
        <v>1.22203021316621-0.732456722033728i</v>
      </c>
      <c r="BG294" s="223" t="str">
        <f t="shared" ca="1" si="508"/>
        <v>0.791536626352082+1.1846182763602i</v>
      </c>
      <c r="BH294" s="223" t="str">
        <f t="shared" ca="1" si="509"/>
        <v>-1.14435249036611+0.848709649607166i</v>
      </c>
      <c r="BI294" s="223" t="str">
        <f t="shared" ca="1" si="510"/>
        <v>-0.903838056978133-1.10132985898932i</v>
      </c>
      <c r="BJ294" s="223" t="str">
        <f t="shared" ca="1" si="511"/>
        <v>1.05565402751713-0.956789039302979i</v>
      </c>
      <c r="BK294" s="223" t="str">
        <f t="shared" ca="1" si="512"/>
        <v>1.00743503302733+1.00743503302828i</v>
      </c>
      <c r="BL294" s="223" t="str">
        <f t="shared" ca="1" si="513"/>
        <v>-0.956789039303945+1.05565402751625i</v>
      </c>
      <c r="BM294" s="223" t="str">
        <f t="shared" ca="1" si="514"/>
        <v>-1.1013298589894-0.903838056978045i</v>
      </c>
      <c r="BN294" s="223" t="str">
        <f t="shared" ca="1" si="515"/>
        <v>0.848709649607044-1.14435249036621i</v>
      </c>
      <c r="BO294" s="223" t="str">
        <f t="shared" ca="1" si="516"/>
        <v>1.18461827636027+0.791536626351986i</v>
      </c>
      <c r="BP294" s="223" t="str">
        <f t="shared" ca="1" si="517"/>
        <v>-0.73245672203363+1.22203021316627i</v>
      </c>
      <c r="BQ294" s="223" t="str">
        <f t="shared" ca="1" si="518"/>
        <v>-1.25649817215158-0.671612265316232i</v>
      </c>
      <c r="BR294" s="223" t="str">
        <f t="shared" ca="1" si="519"/>
        <v>0.609149835825436-1.28793911698391i</v>
      </c>
      <c r="BS294" s="223" t="str">
        <f t="shared" ca="1" si="520"/>
        <v>1.31627730367329+0.545219911024915i</v>
      </c>
      <c r="BT294" s="223" t="str">
        <f t="shared" ca="1" si="521"/>
        <v>-0.479976503703113+1.34144446304586i</v>
      </c>
      <c r="BU294" s="223" t="str">
        <f t="shared" ca="1" si="522"/>
        <v>-1.36337996521029-0.413576790942917i</v>
      </c>
      <c r="BV294" s="223" t="str">
        <f t="shared" ca="1" si="523"/>
        <v>0.346180735468212-1.38203096562057i</v>
      </c>
      <c r="BW294" s="223" t="str">
        <f t="shared" ca="1" si="524"/>
        <v>1.39735253238305+0.277950700279993i</v>
      </c>
      <c r="BX294" s="223" t="str">
        <f t="shared" ca="1" si="525"/>
        <v>-0.209051057509194+1.40930775450139i</v>
      </c>
      <c r="BY294" s="223" t="str">
        <f t="shared" ca="1" si="526"/>
        <v>-1.41786783079836-0.139647792430146i</v>
      </c>
      <c r="BZ294" s="223" t="str">
        <f t="shared" ca="1" si="527"/>
        <v>0.0699081035874331-1.42301213930039i</v>
      </c>
      <c r="CA294" s="223" t="str">
        <f t="shared" ca="1" si="528"/>
        <v>1.4247282869177-4.88700862595811E-14i</v>
      </c>
      <c r="CB294" s="223" t="str">
        <f t="shared" ca="1" si="529"/>
        <v>0.0699081035876116+1.42301213930038i</v>
      </c>
      <c r="CC294" s="223" t="str">
        <f t="shared" ca="1" si="530"/>
        <v>-1.41786783079834+0.139647792430324i</v>
      </c>
      <c r="CD294" s="223" t="str">
        <f t="shared" ca="1" si="531"/>
        <v>-0.209051057509371-1.40930775450136i</v>
      </c>
      <c r="CE294" s="223" t="str">
        <f t="shared" ca="1" si="532"/>
        <v>1.39735253238301-0.277950700280168i</v>
      </c>
      <c r="CF294" s="223" t="str">
        <f t="shared" ca="1" si="533"/>
        <v>0.346180735468386+1.38203096562053i</v>
      </c>
      <c r="CG294" s="223" t="str">
        <f t="shared" ca="1" si="534"/>
        <v>-1.36337996521026+0.41357679094301i</v>
      </c>
      <c r="CH294" s="223" t="str">
        <f t="shared" ca="1" si="535"/>
        <v>-0.479976503703206-1.34144446304582i</v>
      </c>
      <c r="CI294" s="223" t="str">
        <f t="shared" ca="1" si="536"/>
        <v>1.31627730367322-0.54521991102508i</v>
      </c>
      <c r="CJ294" s="223" t="str">
        <f t="shared" ca="1" si="537"/>
        <v>0.609149835825597+1.28793911698383i</v>
      </c>
      <c r="CK294" s="223" t="str">
        <f t="shared" ca="1" si="538"/>
        <v>-1.25649817215149+0.671612265316388i</v>
      </c>
      <c r="CL294" s="223" t="str">
        <f t="shared" ca="1" si="539"/>
        <v>-0.73245672203375-1.2220302131662i</v>
      </c>
      <c r="CM294" s="223" t="str">
        <f t="shared" ca="1" si="540"/>
        <v>1.18461827636019-0.791536626352101i</v>
      </c>
      <c r="CN294" s="223" t="str">
        <f t="shared" ca="1" si="541"/>
        <v>0.848709649607153+1.14435249036612i</v>
      </c>
      <c r="CO294" s="223" t="str">
        <f t="shared" ca="1" si="542"/>
        <v>-1.10132985898928+0.903838056978183i</v>
      </c>
      <c r="CP294" s="223" t="str">
        <f t="shared" ca="1" si="543"/>
        <v>-0.956789039303027-1.05565402751708i</v>
      </c>
      <c r="CQ294" s="223" t="str">
        <f t="shared" ca="1" si="544"/>
        <v>1.00743503302823-1.00743503302737i</v>
      </c>
      <c r="CR294" s="223" t="str">
        <f t="shared" ca="1" si="545"/>
        <v>1.05565402751627+0.956789039303926i</v>
      </c>
      <c r="CS294" s="223" t="str">
        <f t="shared" ca="1" si="546"/>
        <v>-0.903838056979122+1.10132985898851i</v>
      </c>
      <c r="CT294" s="223" t="str">
        <f t="shared" ca="1" si="547"/>
        <v>-1.14435249036622-0.848709649607024i</v>
      </c>
      <c r="CU294" s="223" t="str">
        <f t="shared" ca="1" si="548"/>
        <v>0.791536626351966-1.18461827636028i</v>
      </c>
      <c r="CV294" s="223" t="str">
        <f t="shared" ca="1" si="549"/>
        <v>1.22203021316628+0.73245672203361i</v>
      </c>
      <c r="CW294" s="223" t="str">
        <f t="shared" ca="1" si="550"/>
        <v>-0.671612265316246+1.25649817215157i</v>
      </c>
      <c r="CX294" s="223" t="str">
        <f t="shared" ca="1" si="551"/>
        <v>-1.28793911698394-0.609149835825377i</v>
      </c>
      <c r="CY294" s="223" t="str">
        <f t="shared" ca="1" si="552"/>
        <v>0.545219911024855-1.31627730367332i</v>
      </c>
      <c r="CZ294" s="223" t="str">
        <f t="shared" ca="1" si="553"/>
        <v>1.34144446304588+0.479976503703052i</v>
      </c>
      <c r="DA294" s="223" t="str">
        <f t="shared" ca="1" si="554"/>
        <v>-0.413576790942854+1.36337996521031i</v>
      </c>
      <c r="DB294" s="223" t="str">
        <f t="shared" ca="1" si="555"/>
        <v>-1.38203096562057-0.346180735468228i</v>
      </c>
      <c r="DC294" s="223" t="str">
        <f t="shared" ca="1" si="556"/>
        <v>0.277950700280009-1.39735253238304i</v>
      </c>
      <c r="DD294" s="223" t="str">
        <f t="shared" ca="1" si="557"/>
        <v>1.4093077545014+0.20905105750913i</v>
      </c>
      <c r="DE294" s="223" t="str">
        <f t="shared" ca="1" si="558"/>
        <v>-0.139647792430082+1.41786783079836i</v>
      </c>
      <c r="DF294" s="223" t="str">
        <f t="shared" ca="1" si="559"/>
        <v>-1.42301213930039-0.0699081035873683i</v>
      </c>
      <c r="DG294" s="223" t="str">
        <f t="shared" ca="1" si="560"/>
        <v>-1.13798342777424E-13-1.4247282869177i</v>
      </c>
      <c r="DH294" s="223" t="str">
        <f t="shared" ca="1" si="561"/>
        <v>1.42301213930038-0.0699081035875955i</v>
      </c>
      <c r="DI294" s="223" t="str">
        <f t="shared" ca="1" si="562"/>
        <v>0.139647792430308+1.41786783079834i</v>
      </c>
      <c r="DJ294" s="223" t="str">
        <f t="shared" ca="1" si="563"/>
        <v>-1.40930775450135+0.209051057509435i</v>
      </c>
      <c r="DK294" s="223" t="str">
        <f t="shared" ca="1" si="564"/>
        <v>-0.277950700280232-1.397352532383i</v>
      </c>
      <c r="DL294" s="223" t="str">
        <f t="shared" ca="1" si="565"/>
        <v>1.38203096562052-0.346180735468448i</v>
      </c>
      <c r="DM294" s="223" t="str">
        <f t="shared" ca="1" si="566"/>
        <v>0.413576790943072+1.36337996521024i</v>
      </c>
      <c r="DN294" s="223" t="str">
        <f t="shared" ca="1" si="567"/>
        <v>-1.3414444630458+0.479976503703267i</v>
      </c>
      <c r="DO294" s="223" t="str">
        <f t="shared" ca="1" si="568"/>
        <v>-0.545219911025066-1.31627730367323i</v>
      </c>
      <c r="DP294" s="223" t="str">
        <f t="shared" ca="1" si="569"/>
        <v>1.28793911698381-0.609149835825656i</v>
      </c>
      <c r="DQ294" s="223" t="str">
        <f t="shared" ca="1" si="570"/>
        <v>0.671612265316447+1.25649817215146i</v>
      </c>
      <c r="DR294" s="223" t="str">
        <f t="shared" ca="1" si="571"/>
        <v>-1.22203021316617+0.732456722033805i</v>
      </c>
      <c r="DS294" s="223" t="str">
        <f t="shared" ca="1" si="572"/>
        <v>-0.791536626352156-1.18461827636015i</v>
      </c>
      <c r="DT294" s="223" t="str">
        <f t="shared" ca="1" si="573"/>
        <v>1.14435249036609-0.848709649607206i</v>
      </c>
      <c r="DU294" s="223" t="str">
        <f t="shared" ca="1" si="574"/>
        <v>0.90383805697817+1.10132985898929i</v>
      </c>
      <c r="DV294" s="223" t="str">
        <f t="shared" ca="1" si="575"/>
        <v>-1.05565402751709+0.956789039303016i</v>
      </c>
      <c r="DW294" s="223" t="str">
        <f t="shared" ca="1" si="576"/>
        <v>-1.00743503302736-1.00743503302824i</v>
      </c>
      <c r="DX294" s="223" t="str">
        <f t="shared" ca="1" si="577"/>
        <v>0.956789039303939-1.05565402751626i</v>
      </c>
      <c r="DY294" s="223" t="str">
        <f t="shared" ca="1" si="578"/>
        <v>1.1013298589885+0.903838056979135i</v>
      </c>
      <c r="DZ294" s="223" t="str">
        <f t="shared" ca="1" si="579"/>
        <v>-0.848709649607036+1.14435249036621i</v>
      </c>
      <c r="EA294" s="223" t="str">
        <f t="shared" ca="1" si="580"/>
        <v>-1.18461827635955-0.791536626353057i</v>
      </c>
      <c r="EB294" s="223" t="str">
        <f t="shared" ca="1" si="581"/>
        <v>0.732456722034734-1.22203021316561i</v>
      </c>
      <c r="EC294" s="223" t="str">
        <f t="shared" ca="1" si="582"/>
        <v>1.25649817215164+0.671612265316116i</v>
      </c>
      <c r="ED294" s="223" t="str">
        <f t="shared" ca="1" si="583"/>
        <v>-0.609149835825318+1.28793911698397i</v>
      </c>
      <c r="EE294" s="223" t="str">
        <f t="shared" ca="1" si="584"/>
        <v>-1.31627730367334-0.545219911024795i</v>
      </c>
      <c r="EF294" s="223" t="str">
        <f t="shared" ca="1" si="585"/>
        <v>0.479976503702992-1.3414444630459i</v>
      </c>
      <c r="EG294" s="223" t="str">
        <f t="shared" ca="1" si="586"/>
        <v>1.36337996521033+0.413576790942792i</v>
      </c>
      <c r="EH294" s="223" t="str">
        <f t="shared" ca="1" si="587"/>
        <v>-0.346180735468165+1.38203096562059i</v>
      </c>
      <c r="EI294" s="223" t="str">
        <f t="shared" ca="1" si="588"/>
        <v>-1.39735253238306-0.277950700279945i</v>
      </c>
      <c r="EJ294" s="223" t="str">
        <f t="shared" ca="1" si="589"/>
        <v>0.209051057509146-1.40930775450139i</v>
      </c>
      <c r="EK294" s="223" t="str">
        <f t="shared" ca="1" si="590"/>
        <v>1.41786783079836+0.139647792430098i</v>
      </c>
      <c r="EL294" s="223" t="str">
        <f t="shared" ca="1" si="591"/>
        <v>-0.0699081035873842+1.42301213930039i</v>
      </c>
      <c r="EM294" s="223" t="str">
        <f t="shared" ca="1" si="592"/>
        <v>-1.4247282869177+9.77401725191622E-14i</v>
      </c>
      <c r="EN294" s="223"/>
      <c r="EO294" s="223"/>
      <c r="EP294" s="223"/>
    </row>
    <row r="295" spans="1:146">
      <c r="A295" s="249">
        <f t="shared" si="461"/>
        <v>3.8085937500000029E-3</v>
      </c>
      <c r="B295" s="248">
        <v>195</v>
      </c>
      <c r="C295" s="247">
        <f t="shared" si="462"/>
        <v>39000</v>
      </c>
      <c r="N295" s="246">
        <f t="shared" ca="1" si="463"/>
        <v>5.5505901508099029</v>
      </c>
      <c r="O295" s="223">
        <f t="shared" ca="1" si="464"/>
        <v>-1.4494098491900971</v>
      </c>
      <c r="P295" s="223" t="str">
        <f t="shared" ca="1" si="465"/>
        <v>-0.106625203032729-1.44548261041338i</v>
      </c>
      <c r="Q295" s="223" t="str">
        <f t="shared" ca="1" si="466"/>
        <v>1.43372217613044-0.212672594851936i</v>
      </c>
      <c r="R295" s="223" t="str">
        <f t="shared" ca="1" si="467"/>
        <v>0.317567495453129+1.4141922771536i</v>
      </c>
      <c r="S295" s="223" t="str">
        <f t="shared" ca="1" si="468"/>
        <v>-1.38699874769754+0.420741470281584i</v>
      </c>
      <c r="T295" s="223" t="str">
        <f t="shared" ca="1" si="469"/>
        <v>-0.521635410628437-1.35228895185451i</v>
      </c>
      <c r="U295" s="223" t="str">
        <f t="shared" ca="1" si="470"/>
        <v>1.31025098501551-0.619702563489237i</v>
      </c>
      <c r="V295" s="223" t="str">
        <f t="shared" ca="1" si="471"/>
        <v>0.71441149446584+1.26111265456514i</v>
      </c>
      <c r="W295" s="223" t="str">
        <f t="shared" ca="1" si="472"/>
        <v>-1.20514024537358+0.805248967655444i</v>
      </c>
      <c r="X295" s="223" t="str">
        <f t="shared" ca="1" si="473"/>
        <v>-0.891722726920444-1.14263707677584i</v>
      </c>
      <c r="Y295" s="223" t="str">
        <f t="shared" ca="1" si="474"/>
        <v>1.07394185885797-0.97336416346707i</v>
      </c>
      <c r="Z295" s="223" t="str">
        <f t="shared" ca="1" si="475"/>
        <v>1.04973085527705+0.999426856957817i</v>
      </c>
      <c r="AA295" s="223" t="str">
        <f t="shared" ca="1" si="476"/>
        <v>-0.919495874326849+1.12040896463084i</v>
      </c>
      <c r="AB295" s="223" t="str">
        <f t="shared" ca="1" si="477"/>
        <v>-1.18501548073014-0.834582063885374i</v>
      </c>
      <c r="AC295" s="223" t="str">
        <f t="shared" ca="1" si="478"/>
        <v>0.745145580929317-1.24320029526652i</v>
      </c>
      <c r="AD295" s="223" t="str">
        <f t="shared" ca="1" si="479"/>
        <v>1.29464809968871+0.651671089508859i</v>
      </c>
      <c r="AE295" s="223" t="str">
        <f t="shared" ca="1" si="480"/>
        <v>-0.554665135991843+1.339080093887i</v>
      </c>
      <c r="AF295" s="223" t="str">
        <f t="shared" ca="1" si="481"/>
        <v>-1.37625549703509-0.454653404045266i</v>
      </c>
      <c r="AG295" s="223" t="str">
        <f t="shared" ca="1" si="482"/>
        <v>0.352177865909786-1.40597285240238i</v>
      </c>
      <c r="AH295" s="223" t="str">
        <f t="shared" ca="1" si="483"/>
        <v>1.42807111906533+0.247793845405348i</v>
      </c>
      <c r="AI295" s="223" t="str">
        <f t="shared" ca="1" si="484"/>
        <v>-0.142067008583131+1.44243054460224i</v>
      </c>
      <c r="AJ295" s="223" t="str">
        <f t="shared" ca="1" si="485"/>
        <v>-1.44897331404198-0.0355702983326523i</v>
      </c>
      <c r="AK295" s="223" t="str">
        <f t="shared" ca="1" si="486"/>
        <v>-0.0711191704464141-1.44766397155012i</v>
      </c>
      <c r="AL295" s="223" t="str">
        <f t="shared" ca="1" si="487"/>
        <v>1.4385096125669-0.177423238280313i</v>
      </c>
      <c r="AM295" s="223" t="str">
        <f t="shared" ca="1" si="488"/>
        <v>0.282765834212102+1.42155984535706i</v>
      </c>
      <c r="AN295" s="223" t="str">
        <f t="shared" ca="1" si="489"/>
        <v>-1.3969065221776+0.386576097588751i</v>
      </c>
      <c r="AO295" s="223" t="str">
        <f t="shared" ca="1" si="490"/>
        <v>-0.488291471598593-1.36468324152286i</v>
      </c>
      <c r="AP295" s="223" t="str">
        <f t="shared" ca="1" si="491"/>
        <v>1.32506462414261-0.587360751817023i</v>
      </c>
      <c r="AQ295" s="223" t="str">
        <f t="shared" ca="1" si="492"/>
        <v>0.683247073232171+1.27826536675642i</v>
      </c>
      <c r="AR295" s="223" t="str">
        <f t="shared" ca="1" si="493"/>
        <v>0.683247073232171+1.27826536675642i</v>
      </c>
      <c r="AS295" s="223" t="str">
        <f t="shared" ca="1" si="494"/>
        <v>-0.863412439086994-1.16417690707173i</v>
      </c>
      <c r="AT295" s="223" t="str">
        <f t="shared" ca="1" si="495"/>
        <v>1.09750596002058-0.94671515180046i</v>
      </c>
      <c r="AU295" s="223" t="str">
        <f t="shared" ca="1" si="496"/>
        <v>1.02488753308047+1.02488753308131i</v>
      </c>
      <c r="AV295" s="223" t="str">
        <f t="shared" ca="1" si="497"/>
        <v>-0.946715151800273+1.09750596002074i</v>
      </c>
      <c r="AW295" s="223" t="str">
        <f t="shared" ca="1" si="498"/>
        <v>-1.16417690707186-0.863412439086827i</v>
      </c>
      <c r="AX295" s="223" t="str">
        <f t="shared" ca="1" si="499"/>
        <v>0.775430819557649-1.22453907859627i</v>
      </c>
      <c r="AY295" s="223" t="str">
        <f t="shared" ca="1" si="500"/>
        <v>1.27826536675654+0.683247073231952i</v>
      </c>
      <c r="AZ295" s="223" t="str">
        <f t="shared" ca="1" si="501"/>
        <v>-0.587360751818114+1.32506462414213i</v>
      </c>
      <c r="BA295" s="223" t="str">
        <f t="shared" ca="1" si="502"/>
        <v>-1.36468324152293-0.488291471598397i</v>
      </c>
      <c r="BB295" s="223" t="str">
        <f t="shared" ca="1" si="503"/>
        <v>0.386576097588532-1.39690652217766i</v>
      </c>
      <c r="BC295" s="223" t="str">
        <f t="shared" ca="1" si="504"/>
        <v>1.42155984535711+0.282765834211878i</v>
      </c>
      <c r="BD295" s="223" t="str">
        <f t="shared" ca="1" si="505"/>
        <v>-0.177423238280067+1.43850961256693i</v>
      </c>
      <c r="BE295" s="223" t="str">
        <f t="shared" ca="1" si="506"/>
        <v>-1.44766397155006-0.0711191704476477i</v>
      </c>
      <c r="BF295" s="223" t="str">
        <f t="shared" ca="1" si="507"/>
        <v>-0.0355702983328589-1.44897331404197i</v>
      </c>
      <c r="BG295" s="223" t="str">
        <f t="shared" ca="1" si="508"/>
        <v>1.44243054460221-0.142067008583357i</v>
      </c>
      <c r="BH295" s="223" t="str">
        <f t="shared" ca="1" si="509"/>
        <v>0.247793845405287+1.42807111906534i</v>
      </c>
      <c r="BI295" s="223" t="str">
        <f t="shared" ca="1" si="510"/>
        <v>-1.40597285240246+0.352177865909467i</v>
      </c>
      <c r="BJ295" s="223" t="str">
        <f t="shared" ca="1" si="511"/>
        <v>-0.454653404044641-1.3762554970353i</v>
      </c>
      <c r="BK295" s="223" t="str">
        <f t="shared" ca="1" si="512"/>
        <v>1.3390800938868-0.554665135992319i</v>
      </c>
      <c r="BL295" s="223" t="str">
        <f t="shared" ca="1" si="513"/>
        <v>0.651671089509062+1.29464809968861i</v>
      </c>
      <c r="BM295" s="223" t="str">
        <f t="shared" ca="1" si="514"/>
        <v>-1.24320029526654+0.745145580929283i</v>
      </c>
      <c r="BN295" s="223" t="str">
        <f t="shared" ca="1" si="515"/>
        <v>-0.834582063885072-1.18501548073036i</v>
      </c>
      <c r="BO295" s="223" t="str">
        <f t="shared" ca="1" si="516"/>
        <v>1.12040896463126-0.919495874326349i</v>
      </c>
      <c r="BP295" s="223" t="str">
        <f t="shared" ca="1" si="517"/>
        <v>0.999426856958191+1.04973085527669i</v>
      </c>
      <c r="BQ295" s="223" t="str">
        <f t="shared" ca="1" si="518"/>
        <v>-0.973364163466923+1.0739418588581i</v>
      </c>
      <c r="BR295" s="223" t="str">
        <f t="shared" ca="1" si="519"/>
        <v>-1.14263707677579-0.891722726920508i</v>
      </c>
      <c r="BS295" s="223" t="str">
        <f t="shared" ca="1" si="520"/>
        <v>0.805248967655744-1.20514024537338i</v>
      </c>
      <c r="BT295" s="223" t="str">
        <f t="shared" ca="1" si="521"/>
        <v>1.26111265456483+0.714411494466395i</v>
      </c>
      <c r="BU295" s="223" t="str">
        <f t="shared" ca="1" si="522"/>
        <v>-0.619702563488804+1.31025098501572i</v>
      </c>
      <c r="BV295" s="223" t="str">
        <f t="shared" ca="1" si="523"/>
        <v>-1.35228895185458-0.52163541062825i</v>
      </c>
      <c r="BW295" s="223" t="str">
        <f t="shared" ca="1" si="524"/>
        <v>0.420741470281657-1.38699874769752i</v>
      </c>
      <c r="BX295" s="223" t="str">
        <f t="shared" ca="1" si="525"/>
        <v>1.41419227715352+0.317567495453477i</v>
      </c>
      <c r="BY295" s="223" t="str">
        <f t="shared" ca="1" si="526"/>
        <v>-0.212672594852564+1.43372217613035i</v>
      </c>
      <c r="BZ295" s="223" t="str">
        <f t="shared" ca="1" si="527"/>
        <v>-1.44548261041342-0.106625203032244i</v>
      </c>
      <c r="CA295" s="223" t="str">
        <f t="shared" ca="1" si="528"/>
        <v>-2.06682724773824E-13-1.4494098491901i</v>
      </c>
      <c r="CB295" s="223" t="str">
        <f t="shared" ca="1" si="529"/>
        <v>1.44548261041339-0.106625203032656i</v>
      </c>
      <c r="CC295" s="223" t="str">
        <f t="shared" ca="1" si="530"/>
        <v>0.212672594851588+1.43372217613049i</v>
      </c>
      <c r="CD295" s="223" t="str">
        <f t="shared" ca="1" si="531"/>
        <v>-1.41419227715374+0.317567495452513i</v>
      </c>
      <c r="CE295" s="223" t="str">
        <f t="shared" ca="1" si="532"/>
        <v>-0.420741470282052-1.3869987476974i</v>
      </c>
      <c r="CF295" s="223" t="str">
        <f t="shared" ca="1" si="533"/>
        <v>1.35228895185443-0.521635410628636i</v>
      </c>
      <c r="CG295" s="223" t="str">
        <f t="shared" ca="1" si="534"/>
        <v>0.619702563489178+1.31025098501554i</v>
      </c>
      <c r="CH295" s="223" t="str">
        <f t="shared" ca="1" si="535"/>
        <v>-1.26111265456532+0.714411494465535i</v>
      </c>
      <c r="CI295" s="223" t="str">
        <f t="shared" ca="1" si="536"/>
        <v>-0.805248967654922-1.20514024537393i</v>
      </c>
      <c r="CJ295" s="223" t="str">
        <f t="shared" ca="1" si="537"/>
        <v>1.14263707677553-0.891722726920834i</v>
      </c>
      <c r="CK295" s="223" t="str">
        <f t="shared" ca="1" si="538"/>
        <v>0.973364163467231+1.07394185885782i</v>
      </c>
      <c r="CL295" s="223" t="str">
        <f t="shared" ca="1" si="539"/>
        <v>-0.999426856957862+1.049730855277i</v>
      </c>
      <c r="CM295" s="223" t="str">
        <f t="shared" ca="1" si="540"/>
        <v>-1.12040896463063-0.919495874327112i</v>
      </c>
      <c r="CN295" s="223" t="str">
        <f t="shared" ca="1" si="541"/>
        <v>0.834582063885879-1.18501548072979i</v>
      </c>
      <c r="CO295" s="223" t="str">
        <f t="shared" ca="1" si="542"/>
        <v>1.24320029526678+0.745145580928893i</v>
      </c>
      <c r="CP295" s="223" t="str">
        <f t="shared" ca="1" si="543"/>
        <v>-0.651671089508656+1.29464809968882i</v>
      </c>
      <c r="CQ295" s="223" t="str">
        <f t="shared" ca="1" si="544"/>
        <v>-1.33908009388697-0.554665135991899i</v>
      </c>
      <c r="CR295" s="223" t="str">
        <f t="shared" ca="1" si="545"/>
        <v>0.454653404045579-1.37625549703499i</v>
      </c>
      <c r="CS295" s="223" t="str">
        <f t="shared" ca="1" si="546"/>
        <v>1.40597285240223+0.352177865910384i</v>
      </c>
      <c r="CT295" s="223" t="str">
        <f t="shared" ca="1" si="547"/>
        <v>-0.247793845404841+1.42807111906541i</v>
      </c>
      <c r="CU295" s="223" t="str">
        <f t="shared" ca="1" si="548"/>
        <v>-1.44243054460226-0.142067008582905i</v>
      </c>
      <c r="CV295" s="223" t="str">
        <f t="shared" ca="1" si="549"/>
        <v>0.0355702983324045-1.44897331404198i</v>
      </c>
      <c r="CW295" s="223" t="str">
        <f t="shared" ca="1" si="550"/>
        <v>1.44766397155011-0.0711191704466617i</v>
      </c>
      <c r="CX295" s="223" t="str">
        <f t="shared" ca="1" si="551"/>
        <v>0.177423238279127+1.43850961256705i</v>
      </c>
      <c r="CY295" s="223" t="str">
        <f t="shared" ca="1" si="552"/>
        <v>-1.42155984535702+0.282765834212325i</v>
      </c>
      <c r="CZ295" s="223" t="str">
        <f t="shared" ca="1" si="553"/>
        <v>-0.38657609758897-1.39690652217754i</v>
      </c>
      <c r="DA295" s="223" t="str">
        <f t="shared" ca="1" si="554"/>
        <v>1.36468324152278-0.488291471598826i</v>
      </c>
      <c r="DB295" s="223" t="str">
        <f t="shared" ca="1" si="555"/>
        <v>0.587360751817249+1.32506462414251i</v>
      </c>
      <c r="DC295" s="223" t="str">
        <f t="shared" ca="1" si="556"/>
        <v>-1.27826536675699+0.683247073231117i</v>
      </c>
      <c r="DD295" s="223" t="str">
        <f t="shared" ca="1" si="557"/>
        <v>-0.775430819558033-1.22453907859603i</v>
      </c>
      <c r="DE295" s="223" t="str">
        <f t="shared" ca="1" si="558"/>
        <v>1.16417690707159-0.863412439087193i</v>
      </c>
      <c r="DF295" s="223" t="str">
        <f t="shared" ca="1" si="559"/>
        <v>0.946715151800649+1.09750596002042i</v>
      </c>
      <c r="DG295" s="223" t="str">
        <f t="shared" ca="1" si="560"/>
        <v>-1.02488753308114+1.02488753308064i</v>
      </c>
      <c r="DH295" s="223" t="str">
        <f t="shared" ca="1" si="561"/>
        <v>-1.09750596001996-0.946715151801176i</v>
      </c>
      <c r="DI295" s="223" t="str">
        <f t="shared" ca="1" si="562"/>
        <v>0.863412439086629-1.164176907072i</v>
      </c>
      <c r="DJ295" s="223" t="str">
        <f t="shared" ca="1" si="563"/>
        <v>1.22453907859641+0.77543081955744i</v>
      </c>
      <c r="DK295" s="223" t="str">
        <f t="shared" ca="1" si="564"/>
        <v>-0.683247073231733+1.27826536675666i</v>
      </c>
      <c r="DL295" s="223" t="str">
        <f t="shared" ca="1" si="565"/>
        <v>-1.32506462414223-0.587360751817888i</v>
      </c>
      <c r="DM295" s="223" t="str">
        <f t="shared" ca="1" si="566"/>
        <v>0.488291471599561-1.36468324152251i</v>
      </c>
      <c r="DN295" s="223" t="str">
        <f t="shared" ca="1" si="567"/>
        <v>1.39690652217772+0.386576097588293i</v>
      </c>
      <c r="DO295" s="223" t="str">
        <f t="shared" ca="1" si="568"/>
        <v>-0.282765834211636+1.42155984535715i</v>
      </c>
      <c r="DP295" s="223" t="str">
        <f t="shared" ca="1" si="569"/>
        <v>-1.43850961256697-0.177423238279822i</v>
      </c>
      <c r="DQ295" s="223" t="str">
        <f t="shared" ca="1" si="570"/>
        <v>0.071119170447359-1.44766397155008i</v>
      </c>
      <c r="DR295" s="223" t="str">
        <f t="shared" ca="1" si="571"/>
        <v>1.448973314042-0.0355702983317066i</v>
      </c>
      <c r="DS295" s="223" t="str">
        <f t="shared" ca="1" si="572"/>
        <v>0.142067008583522+1.4424305446022i</v>
      </c>
      <c r="DT295" s="223" t="str">
        <f t="shared" ca="1" si="573"/>
        <v>-1.42807111906531+0.247793845405451i</v>
      </c>
      <c r="DU295" s="223" t="str">
        <f t="shared" ca="1" si="574"/>
        <v>-0.352177865909628-1.40597285240242i</v>
      </c>
      <c r="DV295" s="223" t="str">
        <f t="shared" ca="1" si="575"/>
        <v>1.37625549703524-0.454653404044837i</v>
      </c>
      <c r="DW295" s="223" t="str">
        <f t="shared" ca="1" si="576"/>
        <v>0.554665135991179+1.33908009388727i</v>
      </c>
      <c r="DX295" s="223" t="str">
        <f t="shared" ca="1" si="577"/>
        <v>-1.2946480996885+0.651671089509284i</v>
      </c>
      <c r="DY295" s="223" t="str">
        <f t="shared" ca="1" si="578"/>
        <v>-0.745145580929496-1.24320029526642i</v>
      </c>
      <c r="DZ295" s="223" t="str">
        <f t="shared" ca="1" si="579"/>
        <v>1.18501548073019-0.834582063885308i</v>
      </c>
      <c r="EA295" s="223" t="str">
        <f t="shared" ca="1" si="580"/>
        <v>0.919495874326572+1.12040896463107i</v>
      </c>
      <c r="EB295" s="223" t="str">
        <f t="shared" ca="1" si="581"/>
        <v>-1.04973085527749+0.999426856957356i</v>
      </c>
      <c r="EC295" s="223" t="str">
        <f t="shared" ca="1" si="582"/>
        <v>-1.07394185885824-0.973364163466771i</v>
      </c>
      <c r="ED295" s="223" t="str">
        <f t="shared" ca="1" si="583"/>
        <v>0.891722726920346-1.14263707677591i</v>
      </c>
      <c r="EE295" s="223" t="str">
        <f t="shared" ca="1" si="584"/>
        <v>1.2051402453735+0.805248967655572i</v>
      </c>
      <c r="EF295" s="223" t="str">
        <f t="shared" ca="1" si="585"/>
        <v>-0.714411494466215+1.26111265456493i</v>
      </c>
      <c r="EG295" s="223" t="str">
        <f t="shared" ca="1" si="586"/>
        <v>-1.31025098501521-0.619702563489884i</v>
      </c>
      <c r="EH295" s="223" t="str">
        <f t="shared" ca="1" si="587"/>
        <v>0.521635410627979-1.35228895185468i</v>
      </c>
      <c r="EI295" s="223" t="str">
        <f t="shared" ca="1" si="588"/>
        <v>1.3869987476976+0.42074147028138i</v>
      </c>
      <c r="EJ295" s="223" t="str">
        <f t="shared" ca="1" si="589"/>
        <v>-0.317567495453195+1.41419227715359i</v>
      </c>
      <c r="EK295" s="223" t="str">
        <f t="shared" ca="1" si="590"/>
        <v>-1.43372217613039-0.212672594852278i</v>
      </c>
      <c r="EL295" s="223" t="str">
        <f t="shared" ca="1" si="591"/>
        <v>0.106625203032038-1.44548261041343i</v>
      </c>
      <c r="EM295" s="223" t="str">
        <f t="shared" ca="1" si="592"/>
        <v>1.4494098491901-4.13365449547647E-13i</v>
      </c>
      <c r="EN295" s="223"/>
      <c r="EO295" s="223"/>
      <c r="EP295" s="223"/>
    </row>
    <row r="296" spans="1:146">
      <c r="A296" s="249">
        <f t="shared" si="461"/>
        <v>3.828125000000003E-3</v>
      </c>
      <c r="B296" s="248">
        <v>196</v>
      </c>
      <c r="C296" s="247">
        <f t="shared" si="462"/>
        <v>39200</v>
      </c>
      <c r="N296" s="246">
        <f t="shared" ca="1" si="463"/>
        <v>5.5381032928431688</v>
      </c>
      <c r="O296" s="223">
        <f t="shared" ca="1" si="464"/>
        <v>-1.4618967071568314</v>
      </c>
      <c r="P296" s="223" t="str">
        <f t="shared" ca="1" si="465"/>
        <v>-0.143290934692713-1.45485727493486i</v>
      </c>
      <c r="Q296" s="223" t="str">
        <f t="shared" ca="1" si="466"/>
        <v>1.43380677184937-0.285201899353542i</v>
      </c>
      <c r="R296" s="223" t="str">
        <f t="shared" ca="1" si="467"/>
        <v>0.424366213816365+1.39894792575247i</v>
      </c>
      <c r="S296" s="223" t="str">
        <f t="shared" ca="1" si="468"/>
        <v>-1.35061644638783+0.55944364965802i</v>
      </c>
      <c r="T296" s="223" t="str">
        <f t="shared" ca="1" si="469"/>
        <v>-0.68913333733046-1.28927779232242i</v>
      </c>
      <c r="U296" s="223" t="str">
        <f t="shared" ca="1" si="470"/>
        <v>1.21552268832608-0.81218629424568i</v>
      </c>
      <c r="V296" s="223" t="str">
        <f t="shared" ca="1" si="471"/>
        <v>0.927417453161244+1.13006143636879i</v>
      </c>
      <c r="W296" s="223" t="str">
        <f t="shared" ca="1" si="472"/>
        <v>-1.03371707502485+1.03371707502491i</v>
      </c>
      <c r="X296" s="223" t="str">
        <f t="shared" ca="1" si="473"/>
        <v>-1.13006143636876-0.927417453161285i</v>
      </c>
      <c r="Y296" s="223" t="str">
        <f t="shared" ca="1" si="474"/>
        <v>0.812186294245721-1.21552268832605i</v>
      </c>
      <c r="Z296" s="223" t="str">
        <f t="shared" ca="1" si="475"/>
        <v>1.28927779232246+0.689133337330374i</v>
      </c>
      <c r="AA296" s="223" t="str">
        <f t="shared" ca="1" si="476"/>
        <v>-0.55944364965793+1.35061644638787i</v>
      </c>
      <c r="AB296" s="223" t="str">
        <f t="shared" ca="1" si="477"/>
        <v>-1.39894792575246-0.424366213816409i</v>
      </c>
      <c r="AC296" s="223" t="str">
        <f t="shared" ca="1" si="478"/>
        <v>0.285201899353539-1.43380677184937i</v>
      </c>
      <c r="AD296" s="223" t="str">
        <f t="shared" ca="1" si="479"/>
        <v>1.45485727493486+0.143290934692655i</v>
      </c>
      <c r="AE296" s="223" t="str">
        <f t="shared" ca="1" si="480"/>
        <v>-5.37282032762627E-14+1.46189670715683i</v>
      </c>
      <c r="AF296" s="223" t="str">
        <f t="shared" ca="1" si="481"/>
        <v>-1.45485727493486+0.143290934692714i</v>
      </c>
      <c r="AG296" s="223" t="str">
        <f t="shared" ca="1" si="482"/>
        <v>-0.285201899353576-1.43380677184937i</v>
      </c>
      <c r="AH296" s="223" t="str">
        <f t="shared" ca="1" si="483"/>
        <v>1.39894792575249-0.424366213816326i</v>
      </c>
      <c r="AI296" s="223" t="str">
        <f t="shared" ca="1" si="484"/>
        <v>0.559443649657976+1.35061644638785i</v>
      </c>
      <c r="AJ296" s="223" t="str">
        <f t="shared" ca="1" si="485"/>
        <v>-1.2892777923223+0.689133337330683i</v>
      </c>
      <c r="AK296" s="223" t="str">
        <f t="shared" ca="1" si="486"/>
        <v>-0.81218629424552-1.21552268832618i</v>
      </c>
      <c r="AL296" s="223" t="str">
        <f t="shared" ca="1" si="487"/>
        <v>1.13006143636837-0.927417453161764i</v>
      </c>
      <c r="AM296" s="223" t="str">
        <f t="shared" ca="1" si="488"/>
        <v>1.03371707502498+1.03371707502478i</v>
      </c>
      <c r="AN296" s="223" t="str">
        <f t="shared" ca="1" si="489"/>
        <v>-0.927417453161551+1.13006143636854i</v>
      </c>
      <c r="AO296" s="223" t="str">
        <f t="shared" ca="1" si="490"/>
        <v>-1.21552268832635-0.812186294245273i</v>
      </c>
      <c r="AP296" s="223" t="str">
        <f t="shared" ca="1" si="491"/>
        <v>0.689133337330422-1.28927779232244i</v>
      </c>
      <c r="AQ296" s="223" t="str">
        <f t="shared" ca="1" si="492"/>
        <v>1.35061644638762+0.559443649658527i</v>
      </c>
      <c r="AR296" s="223" t="str">
        <f t="shared" ca="1" si="493"/>
        <v>1.35061644638762+0.559443649658527i</v>
      </c>
      <c r="AS296" s="223" t="str">
        <f t="shared" ca="1" si="494"/>
        <v>-1.43380677184934-0.285201899353714i</v>
      </c>
      <c r="AT296" s="223" t="str">
        <f t="shared" ca="1" si="495"/>
        <v>0.143290934693432-1.45485727493479i</v>
      </c>
      <c r="AU296" s="223" t="str">
        <f t="shared" ca="1" si="496"/>
        <v>1.46189670715683-1.83390817444005E-13i</v>
      </c>
      <c r="AV296" s="223" t="str">
        <f t="shared" ca="1" si="497"/>
        <v>0.14329093469235+1.45485727493489i</v>
      </c>
      <c r="AW296" s="223" t="str">
        <f t="shared" ca="1" si="498"/>
        <v>-1.43380677184926+0.285201899354115i</v>
      </c>
      <c r="AX296" s="223" t="str">
        <f t="shared" ca="1" si="499"/>
        <v>-0.424366213816414-1.39894792575246i</v>
      </c>
      <c r="AY296" s="223" t="str">
        <f t="shared" ca="1" si="500"/>
        <v>1.35061644638804-0.559443649657522i</v>
      </c>
      <c r="AZ296" s="223" t="str">
        <f t="shared" ca="1" si="501"/>
        <v>0.689133337330745+1.28927779232227i</v>
      </c>
      <c r="BA296" s="223" t="str">
        <f t="shared" ca="1" si="502"/>
        <v>-1.21552268832612+0.812186294245613i</v>
      </c>
      <c r="BB296" s="223" t="str">
        <f t="shared" ca="1" si="503"/>
        <v>-0.927417453160726-1.13006143636922i</v>
      </c>
      <c r="BC296" s="223" t="str">
        <f t="shared" ca="1" si="504"/>
        <v>1.03371707502471-1.03371707502505i</v>
      </c>
      <c r="BD296" s="223" t="str">
        <f t="shared" ca="1" si="505"/>
        <v>1.1300614363686+0.92741745316148i</v>
      </c>
      <c r="BE296" s="223" t="str">
        <f t="shared" ca="1" si="506"/>
        <v>-0.812186294245179+1.21552268832641i</v>
      </c>
      <c r="BF296" s="223" t="str">
        <f t="shared" ca="1" si="507"/>
        <v>-1.28927779232249-0.689133337330323i</v>
      </c>
      <c r="BG296" s="223" t="str">
        <f t="shared" ca="1" si="508"/>
        <v>0.559443649658423-1.35061644638767i</v>
      </c>
      <c r="BH296" s="223" t="str">
        <f t="shared" ca="1" si="509"/>
        <v>1.3989479257526+0.424366213815955i</v>
      </c>
      <c r="BI296" s="223" t="str">
        <f t="shared" ca="1" si="510"/>
        <v>-0.285201899353644+1.43380677184935i</v>
      </c>
      <c r="BJ296" s="223" t="str">
        <f t="shared" ca="1" si="511"/>
        <v>-1.45485727493479-0.143290934693362i</v>
      </c>
      <c r="BK296" s="223" t="str">
        <f t="shared" ca="1" si="512"/>
        <v>-2.95861027880046E-13-1.46189670715683i</v>
      </c>
      <c r="BL296" s="223" t="str">
        <f t="shared" ca="1" si="513"/>
        <v>1.45485727493488-0.143290934692462i</v>
      </c>
      <c r="BM296" s="223" t="str">
        <f t="shared" ca="1" si="514"/>
        <v>0.285201899354184+1.43380677184924i</v>
      </c>
      <c r="BN296" s="223" t="str">
        <f t="shared" ca="1" si="515"/>
        <v>-1.39894792575244+0.424366213816481i</v>
      </c>
      <c r="BO296" s="223" t="str">
        <f t="shared" ca="1" si="516"/>
        <v>-0.559443649657626-1.350616446388i</v>
      </c>
      <c r="BP296" s="223" t="str">
        <f t="shared" ca="1" si="517"/>
        <v>1.28927779232221-0.689133337330845i</v>
      </c>
      <c r="BQ296" s="223" t="str">
        <f t="shared" ca="1" si="518"/>
        <v>0.812186294245672+1.21552268832608i</v>
      </c>
      <c r="BR296" s="223" t="str">
        <f t="shared" ca="1" si="519"/>
        <v>-1.13006143636915+0.927417453160814i</v>
      </c>
      <c r="BS296" s="223" t="str">
        <f t="shared" ca="1" si="520"/>
        <v>-1.03371707502513-1.03371707502463i</v>
      </c>
      <c r="BT296" s="223" t="str">
        <f t="shared" ca="1" si="521"/>
        <v>0.927417453161425-1.13006143636864i</v>
      </c>
      <c r="BU296" s="223" t="str">
        <f t="shared" ca="1" si="522"/>
        <v>1.21552268832647+0.812186294245085i</v>
      </c>
      <c r="BV296" s="223" t="str">
        <f t="shared" ca="1" si="523"/>
        <v>-0.68913333733026+1.28927779232253i</v>
      </c>
      <c r="BW296" s="223" t="str">
        <f t="shared" ca="1" si="524"/>
        <v>-1.35061644638771-0.559443649658319i</v>
      </c>
      <c r="BX296" s="223" t="str">
        <f t="shared" ca="1" si="525"/>
        <v>0.424366213815848-1.39894792575263i</v>
      </c>
      <c r="BY296" s="223" t="str">
        <f t="shared" ca="1" si="526"/>
        <v>1.43380677184937+0.285201899353574i</v>
      </c>
      <c r="BZ296" s="223" t="str">
        <f t="shared" ca="1" si="527"/>
        <v>-0.14329093469325+1.4548572749348i</v>
      </c>
      <c r="CA296" s="223" t="str">
        <f t="shared" ca="1" si="528"/>
        <v>-1.46189670715683+3.66781634888012E-13i</v>
      </c>
      <c r="CB296" s="223" t="str">
        <f t="shared" ca="1" si="529"/>
        <v>-0.143290934692574-1.45485727493487i</v>
      </c>
      <c r="CC296" s="223" t="str">
        <f t="shared" ca="1" si="530"/>
        <v>1.43380677184951-0.285201899352827i</v>
      </c>
      <c r="CD296" s="223" t="str">
        <f t="shared" ca="1" si="531"/>
        <v>0.424366213816629+1.39894792575239i</v>
      </c>
      <c r="CE296" s="223" t="str">
        <f t="shared" ca="1" si="532"/>
        <v>-1.35061644638797+0.559443649657692i</v>
      </c>
      <c r="CF296" s="223" t="str">
        <f t="shared" ca="1" si="533"/>
        <v>-0.689133337330908-1.28927779232218i</v>
      </c>
      <c r="CG296" s="223" t="str">
        <f t="shared" ca="1" si="534"/>
        <v>1.21552268832602-0.812186294245765i</v>
      </c>
      <c r="CH296" s="223" t="str">
        <f t="shared" ca="1" si="535"/>
        <v>0.927417453160836+1.13006143636913i</v>
      </c>
      <c r="CI296" s="223" t="str">
        <f t="shared" ca="1" si="536"/>
        <v>-1.03371707502455+1.03371707502521i</v>
      </c>
      <c r="CJ296" s="223" t="str">
        <f t="shared" ca="1" si="537"/>
        <v>-1.13006143636871-0.927417453161339i</v>
      </c>
      <c r="CK296" s="223" t="str">
        <f t="shared" ca="1" si="538"/>
        <v>0.812186294246236-1.21552268832571i</v>
      </c>
      <c r="CL296" s="223" t="str">
        <f t="shared" ca="1" si="539"/>
        <v>1.28927779232258+0.689133337330161i</v>
      </c>
      <c r="CM296" s="223" t="str">
        <f t="shared" ca="1" si="540"/>
        <v>-0.559443649658215+1.35061644638775i</v>
      </c>
      <c r="CN296" s="223" t="str">
        <f t="shared" ca="1" si="541"/>
        <v>-1.39894792575266-0.42436621381574i</v>
      </c>
      <c r="CO296" s="223" t="str">
        <f t="shared" ca="1" si="542"/>
        <v>0.285201899353465-1.43380677184939i</v>
      </c>
      <c r="CP296" s="223" t="str">
        <f t="shared" ca="1" si="543"/>
        <v>1.45485727493481+0.143290934693138i</v>
      </c>
      <c r="CQ296" s="223" t="str">
        <f t="shared" ca="1" si="544"/>
        <v>4.79251845324053E-13+1.46189670715683i</v>
      </c>
      <c r="CR296" s="223" t="str">
        <f t="shared" ca="1" si="545"/>
        <v>-1.45485727493486+0.143290934692686i</v>
      </c>
      <c r="CS296" s="223" t="str">
        <f t="shared" ca="1" si="546"/>
        <v>-0.285201899352938-1.43380677184949i</v>
      </c>
      <c r="CT296" s="223" t="str">
        <f t="shared" ca="1" si="547"/>
        <v>1.39894792575239-0.424366213816658i</v>
      </c>
      <c r="CU296" s="223" t="str">
        <f t="shared" ca="1" si="548"/>
        <v>0.559443649657796+1.35061644638793i</v>
      </c>
      <c r="CV296" s="223" t="str">
        <f t="shared" ca="1" si="549"/>
        <v>-1.28927779232213+0.689133337331006i</v>
      </c>
      <c r="CW296" s="223" t="str">
        <f t="shared" ca="1" si="550"/>
        <v>-0.812186294245859-1.21552268832596i</v>
      </c>
      <c r="CX296" s="223" t="str">
        <f t="shared" ca="1" si="551"/>
        <v>1.13006143636906-0.927417453160923i</v>
      </c>
      <c r="CY296" s="223" t="str">
        <f t="shared" ca="1" si="552"/>
        <v>1.03371707502523+1.03371707502453i</v>
      </c>
      <c r="CZ296" s="223" t="str">
        <f t="shared" ca="1" si="553"/>
        <v>-0.927417453161251+1.13006143636879i</v>
      </c>
      <c r="DA296" s="223" t="str">
        <f t="shared" ca="1" si="554"/>
        <v>-1.21552268832577-0.812186294246143i</v>
      </c>
      <c r="DB296" s="223" t="str">
        <f t="shared" ca="1" si="555"/>
        <v>0.689133337330061-1.28927779232263i</v>
      </c>
      <c r="DC296" s="223" t="str">
        <f t="shared" ca="1" si="556"/>
        <v>1.35061644638776+0.559443649658188i</v>
      </c>
      <c r="DD296" s="223" t="str">
        <f t="shared" ca="1" si="557"/>
        <v>-0.424366213817064+1.39894792575226i</v>
      </c>
      <c r="DE296" s="223" t="str">
        <f t="shared" ca="1" si="558"/>
        <v>-1.43380677184941-0.285201899353355i</v>
      </c>
      <c r="DF296" s="223" t="str">
        <f t="shared" ca="1" si="559"/>
        <v>0.143290934693026-1.45485727493483i</v>
      </c>
      <c r="DG296" s="223" t="str">
        <f t="shared" ca="1" si="560"/>
        <v>1.46189670715683-5.91722055760094E-13i</v>
      </c>
      <c r="DH296" s="223" t="str">
        <f t="shared" ca="1" si="561"/>
        <v>0.143290934692715+1.45485727493486i</v>
      </c>
      <c r="DI296" s="223" t="str">
        <f t="shared" ca="1" si="562"/>
        <v>-1.43380677184947+0.285201899353048i</v>
      </c>
      <c r="DJ296" s="223" t="str">
        <f t="shared" ca="1" si="563"/>
        <v>-0.424366213816765-1.39894792575235i</v>
      </c>
      <c r="DK296" s="223" t="str">
        <f t="shared" ca="1" si="564"/>
        <v>1.35061644638788-0.5594436496579i</v>
      </c>
      <c r="DL296" s="223" t="str">
        <f t="shared" ca="1" si="565"/>
        <v>0.689133337329786+1.28927779232278i</v>
      </c>
      <c r="DM296" s="223" t="str">
        <f t="shared" ca="1" si="566"/>
        <v>-1.21552268832594+0.812186294245884i</v>
      </c>
      <c r="DN296" s="223" t="str">
        <f t="shared" ca="1" si="567"/>
        <v>-0.92741745316101-1.13006143636898i</v>
      </c>
      <c r="DO296" s="223" t="str">
        <f t="shared" ca="1" si="568"/>
        <v>1.03371707502445-1.03371707502531i</v>
      </c>
      <c r="DP296" s="223" t="str">
        <f t="shared" ca="1" si="569"/>
        <v>1.13006143636886+0.927417453161165i</v>
      </c>
      <c r="DQ296" s="223" t="str">
        <f t="shared" ca="1" si="570"/>
        <v>-0.812186294246119+1.21552268832579i</v>
      </c>
      <c r="DR296" s="223" t="str">
        <f t="shared" ca="1" si="571"/>
        <v>-1.28927779232265-0.689133337330036i</v>
      </c>
      <c r="DS296" s="223" t="str">
        <f t="shared" ca="1" si="572"/>
        <v>0.559443649658084-1.35061644638781i</v>
      </c>
      <c r="DT296" s="223" t="str">
        <f t="shared" ca="1" si="573"/>
        <v>1.3989479257523+0.424366213816956i</v>
      </c>
      <c r="DU296" s="223" t="str">
        <f t="shared" ca="1" si="574"/>
        <v>-0.285201899353326+1.43380677184942i</v>
      </c>
      <c r="DV296" s="223" t="str">
        <f t="shared" ca="1" si="575"/>
        <v>-1.45485727493483-0.143290934692997i</v>
      </c>
      <c r="DW296" s="223" t="str">
        <f t="shared" ca="1" si="576"/>
        <v>-7.04192266196135E-13-1.46189670715683i</v>
      </c>
      <c r="DX296" s="223" t="str">
        <f t="shared" ca="1" si="577"/>
        <v>1.45485727493484-0.14329093469291i</v>
      </c>
      <c r="DY296" s="223" t="str">
        <f t="shared" ca="1" si="578"/>
        <v>0.285201899353077+1.43380677184947i</v>
      </c>
      <c r="DZ296" s="223" t="str">
        <f t="shared" ca="1" si="579"/>
        <v>-1.39894792575232+0.424366213816873i</v>
      </c>
      <c r="EA296" s="223" t="str">
        <f t="shared" ca="1" si="580"/>
        <v>-0.559443649658003-1.35061644638784i</v>
      </c>
      <c r="EB296" s="223" t="str">
        <f t="shared" ca="1" si="581"/>
        <v>1.28927779232269-0.689133337329959i</v>
      </c>
      <c r="EC296" s="223" t="str">
        <f t="shared" ca="1" si="582"/>
        <v>0.812186294245976+1.21552268832588i</v>
      </c>
      <c r="ED296" s="223" t="str">
        <f t="shared" ca="1" si="583"/>
        <v>-1.13006143636891+0.927417453161097i</v>
      </c>
      <c r="EE296" s="223" t="str">
        <f t="shared" ca="1" si="584"/>
        <v>-1.03371707502439-1.03371707502537i</v>
      </c>
      <c r="EF296" s="223" t="str">
        <f t="shared" ca="1" si="585"/>
        <v>0.927417453161141-1.13006143636888i</v>
      </c>
      <c r="EG296" s="223" t="str">
        <f t="shared" ca="1" si="586"/>
        <v>1.21552268832585+0.812186294246026i</v>
      </c>
      <c r="EH296" s="223" t="str">
        <f t="shared" ca="1" si="587"/>
        <v>-0.689133337329864+1.28927779232274i</v>
      </c>
      <c r="EI296" s="223" t="str">
        <f t="shared" ca="1" si="588"/>
        <v>-1.35061644638782-0.559443649658058i</v>
      </c>
      <c r="EJ296" s="223" t="str">
        <f t="shared" ca="1" si="589"/>
        <v>0.424366213816928-1.3989479257523i</v>
      </c>
      <c r="EK296" s="223" t="str">
        <f t="shared" ca="1" si="590"/>
        <v>1.43380677184945+0.285201899353134i</v>
      </c>
      <c r="EL296" s="223" t="str">
        <f t="shared" ca="1" si="591"/>
        <v>-0.143290934692802+1.45485727493485i</v>
      </c>
      <c r="EM296" s="223" t="str">
        <f t="shared" ca="1" si="592"/>
        <v>-1.46189670715683-7.62222453634708E-13i</v>
      </c>
      <c r="EN296" s="223"/>
      <c r="EO296" s="223"/>
      <c r="EP296" s="223"/>
    </row>
    <row r="297" spans="1:146">
      <c r="A297" s="249">
        <f t="shared" si="461"/>
        <v>3.847656250000003E-3</v>
      </c>
      <c r="B297" s="248">
        <v>197</v>
      </c>
      <c r="C297" s="247">
        <f t="shared" si="462"/>
        <v>39400</v>
      </c>
      <c r="N297" s="246">
        <f t="shared" ca="1" si="463"/>
        <v>5.5305796732416503</v>
      </c>
      <c r="O297" s="223">
        <f t="shared" ca="1" si="464"/>
        <v>-1.4694203267583492</v>
      </c>
      <c r="P297" s="223" t="str">
        <f t="shared" ca="1" si="465"/>
        <v>-0.179872734349941-1.45836960203101i</v>
      </c>
      <c r="Q297" s="223" t="str">
        <f t="shared" ca="1" si="466"/>
        <v>1.42538364103494-0.357040015349252i</v>
      </c>
      <c r="R297" s="223" t="str">
        <f t="shared" ca="1" si="467"/>
        <v>0.528837082183918+1.37095858332694i</v>
      </c>
      <c r="S297" s="223" t="str">
        <f t="shared" ca="1" si="468"/>
        <v>-1.29591303243387+0.692679947059725i</v>
      </c>
      <c r="T297" s="223" t="str">
        <f t="shared" ca="1" si="469"/>
        <v>-0.846104260783338-1.20137574329387i</v>
      </c>
      <c r="U297" s="223" t="str">
        <f t="shared" ca="1" si="470"/>
        <v>1.0887686447311-0.986802378868749i</v>
      </c>
      <c r="V297" s="223" t="str">
        <f t="shared" ca="1" si="471"/>
        <v>1.11265807065788+0.959785452322804i</v>
      </c>
      <c r="W297" s="223" t="str">
        <f t="shared" ca="1" si="472"/>
        <v>-0.816366193340908+1.22177834939922i</v>
      </c>
      <c r="X297" s="223" t="str">
        <f t="shared" ca="1" si="473"/>
        <v>-1.31252194453123-0.660668026935292i</v>
      </c>
      <c r="Y297" s="223" t="str">
        <f t="shared" ca="1" si="474"/>
        <v>0.495032798453184-1.38352398791861i</v>
      </c>
      <c r="Z297" s="223" t="str">
        <f t="shared" ca="1" si="475"/>
        <v>1.43371654274002+0.321951815904539i</v>
      </c>
      <c r="AA297" s="223" t="str">
        <f t="shared" ca="1" si="476"/>
        <v>-0.144028378370977+1.46234466625158i</v>
      </c>
      <c r="AB297" s="223" t="str">
        <f t="shared" ca="1" si="477"/>
        <v>-1.46897776482851+0.0360613800351371i</v>
      </c>
      <c r="AC297" s="223" t="str">
        <f t="shared" ca="1" si="478"/>
        <v>-0.215608741719642-1.45351607049413i</v>
      </c>
      <c r="AD297" s="223" t="str">
        <f t="shared" ca="1" si="479"/>
        <v>1.41619214152302-0.391913147239356i</v>
      </c>
      <c r="AE297" s="223" t="str">
        <f t="shared" ca="1" si="480"/>
        <v>0.562322814230845+1.35756736454812i</v>
      </c>
      <c r="AF297" s="223" t="str">
        <f t="shared" ca="1" si="481"/>
        <v>-1.27852351078315+0.72427462268489i</v>
      </c>
      <c r="AG297" s="223" t="str">
        <f t="shared" ca="1" si="482"/>
        <v>-0.875332666656939-1.18024947336309i</v>
      </c>
      <c r="AH297" s="223" t="str">
        <f t="shared" ca="1" si="483"/>
        <v>1.0642233852843-1.0132248925607i</v>
      </c>
      <c r="AI297" s="223" t="str">
        <f t="shared" ca="1" si="484"/>
        <v>1.13587727296787+0.932190386909072i</v>
      </c>
      <c r="AJ297" s="223" t="str">
        <f t="shared" ca="1" si="485"/>
        <v>-0.786136377429893+1.24144500191189i</v>
      </c>
      <c r="AK297" s="223" t="str">
        <f t="shared" ca="1" si="486"/>
        <v>-1.32834024248756-0.628258145095391i</v>
      </c>
      <c r="AL297" s="223" t="str">
        <f t="shared" ca="1" si="487"/>
        <v>0.460930325475688-1.39525600939308i</v>
      </c>
      <c r="AM297" s="223" t="str">
        <f t="shared" ca="1" si="488"/>
        <v>1.4411858272099+0.286669684724322i</v>
      </c>
      <c r="AN297" s="223" t="str">
        <f t="shared" ca="1" si="489"/>
        <v>-0.108097265081766+1.46543886872584i</v>
      </c>
      <c r="AO297" s="223" t="str">
        <f t="shared" ca="1" si="490"/>
        <v>-1.46765034562176+0.0721010380433629i</v>
      </c>
      <c r="AP297" s="223" t="str">
        <f t="shared" ca="1" si="491"/>
        <v>-0.251214874445937-1.44778699522676i</v>
      </c>
      <c r="AQ297" s="223" t="str">
        <f t="shared" ca="1" si="492"/>
        <v>1.40614758081993-0.426550205303985i</v>
      </c>
      <c r="AR297" s="223" t="str">
        <f t="shared" ca="1" si="493"/>
        <v>1.40614758081993-0.426550205303985i</v>
      </c>
      <c r="AS297" s="223" t="str">
        <f t="shared" ca="1" si="494"/>
        <v>-1.26036385437677+0.755433022359466i</v>
      </c>
      <c r="AT297" s="223" t="str">
        <f t="shared" ca="1" si="495"/>
        <v>-0.904033804863305-1.15841226528166i</v>
      </c>
      <c r="AU297" s="223" t="str">
        <f t="shared" ca="1" si="496"/>
        <v>1.0390370774645-1.03903707746387i</v>
      </c>
      <c r="AV297" s="223" t="str">
        <f t="shared" ca="1" si="497"/>
        <v>1.15841226528199+0.904033804862888i</v>
      </c>
      <c r="AW297" s="223" t="str">
        <f t="shared" ca="1" si="498"/>
        <v>-0.755433022360266+1.26036385437629i</v>
      </c>
      <c r="AX297" s="223" t="str">
        <f t="shared" ca="1" si="499"/>
        <v>-1.34335839795159-0.595469824041101i</v>
      </c>
      <c r="AY297" s="223" t="str">
        <f t="shared" ca="1" si="500"/>
        <v>0.42655020530488-1.40614758081966i</v>
      </c>
      <c r="AZ297" s="223" t="str">
        <f t="shared" ca="1" si="501"/>
        <v>1.44778699522685+0.251214874445417i</v>
      </c>
      <c r="BA297" s="223" t="str">
        <f t="shared" ca="1" si="502"/>
        <v>-0.072101038042815+1.46765034562179i</v>
      </c>
      <c r="BB297" s="223" t="str">
        <f t="shared" ca="1" si="503"/>
        <v>-1.4654388687258+0.108097265082293i</v>
      </c>
      <c r="BC297" s="223" t="str">
        <f t="shared" ca="1" si="504"/>
        <v>-0.286669684724839-1.44118582720979i</v>
      </c>
      <c r="BD297" s="223" t="str">
        <f t="shared" ca="1" si="505"/>
        <v>1.39525600939336-0.460930325474821i</v>
      </c>
      <c r="BE297" s="223" t="str">
        <f t="shared" ca="1" si="506"/>
        <v>0.628258145095868+1.32834024248734i</v>
      </c>
      <c r="BF297" s="223" t="str">
        <f t="shared" ca="1" si="507"/>
        <v>-1.24144500191239+0.786136377429104i</v>
      </c>
      <c r="BG297" s="223" t="str">
        <f t="shared" ca="1" si="508"/>
        <v>-0.93219038690927-1.13587727296771i</v>
      </c>
      <c r="BH297" s="223" t="str">
        <f t="shared" ca="1" si="509"/>
        <v>1.01322489256105-1.06422338528396i</v>
      </c>
      <c r="BI297" s="223" t="str">
        <f t="shared" ca="1" si="510"/>
        <v>1.18024947336315+0.875332666656869i</v>
      </c>
      <c r="BJ297" s="223" t="str">
        <f t="shared" ca="1" si="511"/>
        <v>-0.724274622685431+1.27852351078285i</v>
      </c>
      <c r="BK297" s="223" t="str">
        <f t="shared" ca="1" si="512"/>
        <v>-1.35756736454809-0.562322814230898i</v>
      </c>
      <c r="BL297" s="223" t="str">
        <f t="shared" ca="1" si="513"/>
        <v>0.391913147240115-1.41619214152281i</v>
      </c>
      <c r="BM297" s="223" t="str">
        <f t="shared" ca="1" si="514"/>
        <v>1.45351607049412+0.215608741719678i</v>
      </c>
      <c r="BN297" s="223" t="str">
        <f t="shared" ca="1" si="515"/>
        <v>-0.0360613800346199+1.46897776482853i</v>
      </c>
      <c r="BO297" s="223" t="str">
        <f t="shared" ca="1" si="516"/>
        <v>-1.4623446662516+0.144028378370775i</v>
      </c>
      <c r="BP297" s="223" t="str">
        <f t="shared" ca="1" si="517"/>
        <v>-0.321951815904891-1.43371654273994i</v>
      </c>
      <c r="BQ297" s="223" t="str">
        <f t="shared" ca="1" si="518"/>
        <v>1.38352398791872-0.495032798452885i</v>
      </c>
      <c r="BR297" s="223" t="str">
        <f t="shared" ca="1" si="519"/>
        <v>0.660668026935669+1.31252194453104i</v>
      </c>
      <c r="BS297" s="223" t="str">
        <f t="shared" ca="1" si="520"/>
        <v>-1.22177834939949+0.816366193340513i</v>
      </c>
      <c r="BT297" s="223" t="str">
        <f t="shared" ca="1" si="521"/>
        <v>-0.959785452323007-1.11265807065771i</v>
      </c>
      <c r="BU297" s="223" t="str">
        <f t="shared" ca="1" si="522"/>
        <v>0.986802378869224-1.08876864473067i</v>
      </c>
      <c r="BV297" s="223" t="str">
        <f t="shared" ca="1" si="523"/>
        <v>1.20137574329393+0.846104260783251i</v>
      </c>
      <c r="BW297" s="223" t="str">
        <f t="shared" ca="1" si="524"/>
        <v>-0.692679947060299+1.29591303243356i</v>
      </c>
      <c r="BX297" s="223" t="str">
        <f t="shared" ca="1" si="525"/>
        <v>-1.37095858332692-0.528837082183971i</v>
      </c>
      <c r="BY297" s="223" t="str">
        <f t="shared" ca="1" si="526"/>
        <v>0.357040015348613-1.4253836410351i</v>
      </c>
      <c r="BZ297" s="223" t="str">
        <f t="shared" ca="1" si="527"/>
        <v>1.45836960203099+0.179872734350098i</v>
      </c>
      <c r="CA297" s="223" t="str">
        <f t="shared" ca="1" si="528"/>
        <v>5.27802361381754E-13+1.46942032675835i</v>
      </c>
      <c r="CB297" s="223" t="str">
        <f t="shared" ca="1" si="529"/>
        <v>-1.45836960203105+0.179872734349653i</v>
      </c>
      <c r="CC297" s="223" t="str">
        <f t="shared" ca="1" si="530"/>
        <v>-0.357040015349637-1.42538364103484i</v>
      </c>
      <c r="CD297" s="223" t="str">
        <f t="shared" ca="1" si="531"/>
        <v>1.37095858332705-0.528837082183631i</v>
      </c>
      <c r="CE297" s="223" t="str">
        <f t="shared" ca="1" si="532"/>
        <v>0.692679947059905+1.29591303243377i</v>
      </c>
      <c r="CF297" s="223" t="str">
        <f t="shared" ca="1" si="533"/>
        <v>-1.20137574329414+0.846104260782955i</v>
      </c>
      <c r="CG297" s="223" t="str">
        <f t="shared" ca="1" si="534"/>
        <v>-0.986802378868955-1.08876864473091i</v>
      </c>
      <c r="CH297" s="223" t="str">
        <f t="shared" ca="1" si="535"/>
        <v>0.959785452323282-1.11265807065747i</v>
      </c>
      <c r="CI297" s="223" t="str">
        <f t="shared" ca="1" si="536"/>
        <v>1.22177834939928+0.816366193340817i</v>
      </c>
      <c r="CJ297" s="223" t="str">
        <f t="shared" ca="1" si="537"/>
        <v>-0.660668026935996+1.31252194453088i</v>
      </c>
      <c r="CK297" s="223" t="str">
        <f t="shared" ca="1" si="538"/>
        <v>-1.3835239879186-0.495032798453229i</v>
      </c>
      <c r="CL297" s="223" t="str">
        <f t="shared" ca="1" si="539"/>
        <v>0.321951815903861-1.43371654274017i</v>
      </c>
      <c r="CM297" s="223" t="str">
        <f t="shared" ca="1" si="540"/>
        <v>1.46234466625156+0.144028378371179i</v>
      </c>
      <c r="CN297" s="223" t="str">
        <f t="shared" ca="1" si="541"/>
        <v>0.0360613800356752+1.4689777648285i</v>
      </c>
      <c r="CO297" s="223" t="str">
        <f t="shared" ca="1" si="542"/>
        <v>-1.45351607049418+0.215608741719277i</v>
      </c>
      <c r="CP297" s="223" t="str">
        <f t="shared" ca="1" si="543"/>
        <v>-0.391913147239724-1.41619214152292i</v>
      </c>
      <c r="CQ297" s="223" t="str">
        <f t="shared" ca="1" si="544"/>
        <v>1.35756736454827-0.562322814230485i</v>
      </c>
      <c r="CR297" s="223" t="str">
        <f t="shared" ca="1" si="545"/>
        <v>0.724274622685077+1.27852351078305i</v>
      </c>
      <c r="CS297" s="223" t="str">
        <f t="shared" ca="1" si="546"/>
        <v>-1.18024947336337+0.875332666656575i</v>
      </c>
      <c r="CT297" s="223" t="str">
        <f t="shared" ca="1" si="547"/>
        <v>-1.01322489256079-1.06422338528421i</v>
      </c>
      <c r="CU297" s="223" t="str">
        <f t="shared" ca="1" si="548"/>
        <v>0.932190386909552-1.13587727296748i</v>
      </c>
      <c r="CV297" s="223" t="str">
        <f t="shared" ca="1" si="549"/>
        <v>1.2414450019122+0.786136377429412i</v>
      </c>
      <c r="CW297" s="223" t="str">
        <f t="shared" ca="1" si="550"/>
        <v>-0.628258145094876+1.3283402424878i</v>
      </c>
      <c r="CX297" s="223" t="str">
        <f t="shared" ca="1" si="551"/>
        <v>-1.39525600939325-0.460930325475166i</v>
      </c>
      <c r="CY297" s="223" t="str">
        <f t="shared" ca="1" si="552"/>
        <v>0.286669684723762-1.44118582721001i</v>
      </c>
      <c r="CZ297" s="223" t="str">
        <f t="shared" ca="1" si="553"/>
        <v>1.46543886872577+0.108097265082698i</v>
      </c>
      <c r="DA297" s="223" t="str">
        <f t="shared" ca="1" si="554"/>
        <v>0.072101038043911+1.46765034562174i</v>
      </c>
      <c r="DB297" s="223" t="str">
        <f t="shared" ca="1" si="555"/>
        <v>-1.44778699522692+0.251214874445017i</v>
      </c>
      <c r="DC297" s="223" t="str">
        <f t="shared" ca="1" si="556"/>
        <v>-0.42655020530449-1.40614758081978i</v>
      </c>
      <c r="DD297" s="223" t="str">
        <f t="shared" ca="1" si="557"/>
        <v>1.34335839795176-0.595469824040729i</v>
      </c>
      <c r="DE297" s="223" t="str">
        <f t="shared" ca="1" si="558"/>
        <v>0.755433022359918+1.26036385437649i</v>
      </c>
      <c r="DF297" s="223" t="str">
        <f t="shared" ca="1" si="559"/>
        <v>-1.15841226528221+0.904033804862601i</v>
      </c>
      <c r="DG297" s="223" t="str">
        <f t="shared" ca="1" si="560"/>
        <v>-1.03903707746421-1.03903707746415i</v>
      </c>
      <c r="DH297" s="223" t="str">
        <f t="shared" ca="1" si="561"/>
        <v>0.904033804863592-1.15841226528144i</v>
      </c>
      <c r="DI297" s="223" t="str">
        <f t="shared" ca="1" si="562"/>
        <v>1.26036385437658+0.755433022359777i</v>
      </c>
      <c r="DJ297" s="223" t="str">
        <f t="shared" ca="1" si="563"/>
        <v>-0.595469824040656+1.34335839795179i</v>
      </c>
      <c r="DK297" s="223" t="str">
        <f t="shared" ca="1" si="564"/>
        <v>-1.40614758081982-0.426550205304335i</v>
      </c>
      <c r="DL297" s="223" t="str">
        <f t="shared" ca="1" si="565"/>
        <v>0.251214874444857-1.44778699522695i</v>
      </c>
      <c r="DM297" s="223" t="str">
        <f t="shared" ca="1" si="566"/>
        <v>1.46765034562175+0.0721010380437478i</v>
      </c>
      <c r="DN297" s="223" t="str">
        <f t="shared" ca="1" si="567"/>
        <v>0.108097265082861+1.46543886872575i</v>
      </c>
      <c r="DO297" s="223" t="str">
        <f t="shared" ca="1" si="568"/>
        <v>-1.44118582720998+0.286669684723923i</v>
      </c>
      <c r="DP297" s="223" t="str">
        <f t="shared" ca="1" si="569"/>
        <v>-0.460930325475322-1.3952560093932i</v>
      </c>
      <c r="DQ297" s="223" t="str">
        <f t="shared" ca="1" si="570"/>
        <v>1.3283402424877-0.628258145095098i</v>
      </c>
      <c r="DR297" s="223" t="str">
        <f t="shared" ca="1" si="571"/>
        <v>0.78613637742955+1.24144500191211i</v>
      </c>
      <c r="DS297" s="223" t="str">
        <f t="shared" ca="1" si="572"/>
        <v>-1.13587727296827+0.932190386908581i</v>
      </c>
      <c r="DT297" s="223" t="str">
        <f t="shared" ca="1" si="573"/>
        <v>-1.06422338528432-1.01322489256067i</v>
      </c>
      <c r="DU297" s="223" t="str">
        <f t="shared" ca="1" si="574"/>
        <v>0.875332666656377-1.18024947336351i</v>
      </c>
      <c r="DV297" s="223" t="str">
        <f t="shared" ca="1" si="575"/>
        <v>1.27852351078309+0.724274622685008i</v>
      </c>
      <c r="DW297" s="223" t="str">
        <f t="shared" ca="1" si="576"/>
        <v>-0.562322814230334+1.35756736454833i</v>
      </c>
      <c r="DX297" s="223" t="str">
        <f t="shared" ca="1" si="577"/>
        <v>-1.41619214152294-0.391913147239647i</v>
      </c>
      <c r="DY297" s="223" t="str">
        <f t="shared" ca="1" si="578"/>
        <v>0.215608741719115-1.45351607049421i</v>
      </c>
      <c r="DZ297" s="223" t="str">
        <f t="shared" ca="1" si="579"/>
        <v>1.4689777648285+0.0360613800355953i</v>
      </c>
      <c r="EA297" s="223" t="str">
        <f t="shared" ca="1" si="580"/>
        <v>0.144028378371342+1.46234466625154i</v>
      </c>
      <c r="EB297" s="223" t="str">
        <f t="shared" ca="1" si="581"/>
        <v>-1.43371654274015+0.321951815903938i</v>
      </c>
      <c r="EC297" s="223" t="str">
        <f t="shared" ca="1" si="582"/>
        <v>-0.495032798453381-1.38352398791854i</v>
      </c>
      <c r="ED297" s="223" t="str">
        <f t="shared" ca="1" si="583"/>
        <v>1.31252194453144-0.660668026934873i</v>
      </c>
      <c r="EE297" s="223" t="str">
        <f t="shared" ca="1" si="584"/>
        <v>0.816366193340952+1.22177834939919i</v>
      </c>
      <c r="EF297" s="223" t="str">
        <f t="shared" ca="1" si="585"/>
        <v>-1.11265807065829+0.959785452322331i</v>
      </c>
      <c r="EG297" s="223" t="str">
        <f t="shared" ca="1" si="586"/>
        <v>-1.08876864473102-0.986802378868833i</v>
      </c>
      <c r="EH297" s="223" t="str">
        <f t="shared" ca="1" si="587"/>
        <v>0.846104260783982-1.20137574329342i</v>
      </c>
      <c r="EI297" s="223" t="str">
        <f t="shared" ca="1" si="588"/>
        <v>1.29591303243381+0.692679947059835i</v>
      </c>
      <c r="EJ297" s="223" t="str">
        <f t="shared" ca="1" si="589"/>
        <v>-0.528837082183401+1.37095858332714i</v>
      </c>
      <c r="EK297" s="223" t="str">
        <f t="shared" ca="1" si="590"/>
        <v>-1.42538364103486-0.357040015349561i</v>
      </c>
      <c r="EL297" s="223" t="str">
        <f t="shared" ca="1" si="591"/>
        <v>0.179872734349491-1.45836960203107i</v>
      </c>
      <c r="EM297" s="223" t="str">
        <f t="shared" ca="1" si="592"/>
        <v>1.46942032675835+4.47879029333673E-13i</v>
      </c>
      <c r="EN297" s="223"/>
      <c r="EO297" s="223"/>
      <c r="EP297" s="223"/>
    </row>
    <row r="298" spans="1:146">
      <c r="A298" s="249">
        <f t="shared" si="461"/>
        <v>3.867187500000003E-3</v>
      </c>
      <c r="B298" s="248">
        <v>198</v>
      </c>
      <c r="C298" s="247">
        <f t="shared" si="462"/>
        <v>39600</v>
      </c>
      <c r="N298" s="246">
        <f t="shared" ca="1" si="463"/>
        <v>5.5255563973777759</v>
      </c>
      <c r="O298" s="223">
        <f t="shared" ca="1" si="464"/>
        <v>-1.4744436026222241</v>
      </c>
      <c r="P298" s="223" t="str">
        <f t="shared" ca="1" si="465"/>
        <v>-0.216345809370429-1.45848497698175i</v>
      </c>
      <c r="Q298" s="223" t="str">
        <f t="shared" ca="1" si="466"/>
        <v>1.41095455611152-0.428008385317094i</v>
      </c>
      <c r="R298" s="223" t="str">
        <f t="shared" ca="1" si="467"/>
        <v>0.630405872276781+1.33288123008487i</v>
      </c>
      <c r="S298" s="223" t="str">
        <f t="shared" ca="1" si="468"/>
        <v>-1.22595505063431+0.819156975883034i</v>
      </c>
      <c r="T298" s="223" t="str">
        <f t="shared" ca="1" si="469"/>
        <v>-0.9901758047579-1.09249064663531i</v>
      </c>
      <c r="U298" s="223" t="str">
        <f t="shared" ca="1" si="470"/>
        <v>0.935377119381554-1.13976031772082i</v>
      </c>
      <c r="V298" s="223" t="str">
        <f t="shared" ca="1" si="471"/>
        <v>1.26467246180097+0.758015502266195i</v>
      </c>
      <c r="W298" s="223" t="str">
        <f t="shared" ca="1" si="472"/>
        <v>-0.56424513868021+1.36220826630488i</v>
      </c>
      <c r="X298" s="223" t="str">
        <f t="shared" ca="1" si="473"/>
        <v>-1.43025637561631-0.358260571822374i</v>
      </c>
      <c r="Y298" s="223" t="str">
        <f t="shared" ca="1" si="474"/>
        <v>0.144520745506266-1.46734375366916i</v>
      </c>
      <c r="Z298" s="223" t="str">
        <f t="shared" ca="1" si="475"/>
        <v>1.47266757072986-0.0723475185075696i</v>
      </c>
      <c r="AA298" s="223" t="str">
        <f t="shared" ca="1" si="476"/>
        <v>0.287649677230136+1.4461125822366i</v>
      </c>
      <c r="AB298" s="223" t="str">
        <f t="shared" ca="1" si="477"/>
        <v>-1.388253623496+0.496725089122574i</v>
      </c>
      <c r="AC298" s="223" t="str">
        <f t="shared" ca="1" si="478"/>
        <v>-0.695047902910145-1.3003431662349i</v>
      </c>
      <c r="AD298" s="223" t="str">
        <f t="shared" ca="1" si="479"/>
        <v>1.1842842063696-0.878325028595415i</v>
      </c>
      <c r="AE298" s="223" t="str">
        <f t="shared" ca="1" si="480"/>
        <v>1.04258906989132+1.04258906989128i</v>
      </c>
      <c r="AF298" s="223" t="str">
        <f t="shared" ca="1" si="481"/>
        <v>-0.878325028595373+1.18428420636963i</v>
      </c>
      <c r="AG298" s="223" t="str">
        <f t="shared" ca="1" si="482"/>
        <v>-1.30034316623493-0.695047902910101i</v>
      </c>
      <c r="AH298" s="223" t="str">
        <f t="shared" ca="1" si="483"/>
        <v>0.496725089122515-1.38825362349602i</v>
      </c>
      <c r="AI298" s="223" t="str">
        <f t="shared" ca="1" si="484"/>
        <v>1.44611258223658+0.287649677230231i</v>
      </c>
      <c r="AJ298" s="223" t="str">
        <f t="shared" ca="1" si="485"/>
        <v>-0.0723475185075289+1.47266757072987i</v>
      </c>
      <c r="AK298" s="223" t="str">
        <f t="shared" ca="1" si="486"/>
        <v>-1.46734375366912+0.144520745506765i</v>
      </c>
      <c r="AL298" s="223" t="str">
        <f t="shared" ca="1" si="487"/>
        <v>-0.358260571821855-1.43025637561644i</v>
      </c>
      <c r="AM298" s="223" t="str">
        <f t="shared" ca="1" si="488"/>
        <v>1.36220826630492-0.564245138680121i</v>
      </c>
      <c r="AN298" s="223" t="str">
        <f t="shared" ca="1" si="489"/>
        <v>0.758015502266491+1.26467246180079i</v>
      </c>
      <c r="AO298" s="223" t="str">
        <f t="shared" ca="1" si="490"/>
        <v>-1.13976031772032+0.935377119382168i</v>
      </c>
      <c r="AP298" s="223" t="str">
        <f t="shared" ca="1" si="491"/>
        <v>-1.09249064663514-0.990175804758092i</v>
      </c>
      <c r="AQ298" s="223" t="str">
        <f t="shared" ca="1" si="492"/>
        <v>0.819156975882976-1.22595505063435i</v>
      </c>
      <c r="AR298" s="223" t="str">
        <f t="shared" ca="1" si="493"/>
        <v>0.819156975882976-1.22595505063435i</v>
      </c>
      <c r="AS298" s="223" t="str">
        <f t="shared" ca="1" si="494"/>
        <v>-0.428008385317569+1.41095455611138i</v>
      </c>
      <c r="AT298" s="223" t="str">
        <f t="shared" ca="1" si="495"/>
        <v>-1.45848497698174-0.216345809370504i</v>
      </c>
      <c r="AU298" s="223" t="str">
        <f t="shared" ca="1" si="496"/>
        <v>-3.44641886113838E-13-1.47444360262222i</v>
      </c>
      <c r="AV298" s="223" t="str">
        <f t="shared" ca="1" si="497"/>
        <v>1.45848497698185-0.216345809369735i</v>
      </c>
      <c r="AW298" s="223" t="str">
        <f t="shared" ca="1" si="498"/>
        <v>0.428008385316826+1.4109545561116i</v>
      </c>
      <c r="AX298" s="223" t="str">
        <f t="shared" ca="1" si="499"/>
        <v>-1.33288123008479+0.630405872276946i</v>
      </c>
      <c r="AY298" s="223" t="str">
        <f t="shared" ca="1" si="500"/>
        <v>-0.819156975883583-1.22595505063394i</v>
      </c>
      <c r="AZ298" s="223" t="str">
        <f t="shared" ca="1" si="501"/>
        <v>1.09249064663566-0.990175804757515i</v>
      </c>
      <c r="BA298" s="223" t="str">
        <f t="shared" ca="1" si="502"/>
        <v>1.13976031772077+0.93537711938162i</v>
      </c>
      <c r="BB298" s="223" t="str">
        <f t="shared" ca="1" si="503"/>
        <v>-0.7580155022659+1.26467246180115i</v>
      </c>
      <c r="BC298" s="223" t="str">
        <f t="shared" ca="1" si="504"/>
        <v>-1.36220826630462-0.564245138680839i</v>
      </c>
      <c r="BD298" s="223" t="str">
        <f t="shared" ca="1" si="505"/>
        <v>0.358260571822608-1.43025637561625i</v>
      </c>
      <c r="BE298" s="223" t="str">
        <f t="shared" ca="1" si="506"/>
        <v>1.46734375366918+0.144520745506079i</v>
      </c>
      <c r="BF298" s="223" t="str">
        <f t="shared" ca="1" si="507"/>
        <v>0.0723475185081964+1.47266757072983i</v>
      </c>
      <c r="BG298" s="223" t="str">
        <f t="shared" ca="1" si="508"/>
        <v>-1.44611258223668+0.287649677229735i</v>
      </c>
      <c r="BH298" s="223" t="str">
        <f t="shared" ca="1" si="509"/>
        <v>-0.496725089122495-1.38825362349603i</v>
      </c>
      <c r="BI298" s="223" t="str">
        <f t="shared" ca="1" si="510"/>
        <v>1.30034316623474-0.695047902910449i</v>
      </c>
      <c r="BJ298" s="223" t="str">
        <f t="shared" ca="1" si="511"/>
        <v>0.878325028594867+1.18428420637i</v>
      </c>
      <c r="BK298" s="223" t="str">
        <f t="shared" ca="1" si="512"/>
        <v>-1.04258906989145+1.04258906989115i</v>
      </c>
      <c r="BL298" s="223" t="str">
        <f t="shared" ca="1" si="513"/>
        <v>-1.18428420636975-0.878325028595214i</v>
      </c>
      <c r="BM298" s="223" t="str">
        <f t="shared" ca="1" si="514"/>
        <v>0.695047902909538-1.30034316623523i</v>
      </c>
      <c r="BN298" s="223" t="str">
        <f t="shared" ca="1" si="515"/>
        <v>1.38825362349588+0.496725089122902i</v>
      </c>
      <c r="BO298" s="223" t="str">
        <f t="shared" ca="1" si="516"/>
        <v>-0.287649677230201+1.44611258223659i</v>
      </c>
      <c r="BP298" s="223" t="str">
        <f t="shared" ca="1" si="517"/>
        <v>-1.47266757072988-0.0723475185072056i</v>
      </c>
      <c r="BQ298" s="223" t="str">
        <f t="shared" ca="1" si="518"/>
        <v>-0.144520745505607-1.46734375366923i</v>
      </c>
      <c r="BR298" s="223" t="str">
        <f t="shared" ca="1" si="519"/>
        <v>1.43025637561636-0.358260571822188i</v>
      </c>
      <c r="BS298" s="223" t="str">
        <f t="shared" ca="1" si="520"/>
        <v>0.564245138680478+1.36220826630477i</v>
      </c>
      <c r="BT298" s="223" t="str">
        <f t="shared" ca="1" si="521"/>
        <v>-1.26467246180062+0.758015502266786i</v>
      </c>
      <c r="BU298" s="223" t="str">
        <f t="shared" ca="1" si="522"/>
        <v>-0.935377119381285-1.13976031772104i</v>
      </c>
      <c r="BV298" s="223" t="str">
        <f t="shared" ca="1" si="523"/>
        <v>0.990175804757804-1.0924906466354i</v>
      </c>
      <c r="BW298" s="223" t="str">
        <f t="shared" ca="1" si="524"/>
        <v>1.22595505063451+0.819156975882723i</v>
      </c>
      <c r="BX298" s="223" t="str">
        <f t="shared" ca="1" si="525"/>
        <v>-0.630405872277375+1.33288123008459i</v>
      </c>
      <c r="BY298" s="223" t="str">
        <f t="shared" ca="1" si="526"/>
        <v>-1.41095455611148-0.42800838531724i</v>
      </c>
      <c r="BZ298" s="223" t="str">
        <f t="shared" ca="1" si="527"/>
        <v>0.216345809370205-1.45848497698178i</v>
      </c>
      <c r="CA298" s="223" t="str">
        <f t="shared" ca="1" si="528"/>
        <v>1.47444360262222-6.89283772227677E-13i</v>
      </c>
      <c r="CB298" s="223" t="str">
        <f t="shared" ca="1" si="529"/>
        <v>0.216345809370077+1.4584849769818i</v>
      </c>
      <c r="CC298" s="223" t="str">
        <f t="shared" ca="1" si="530"/>
        <v>-1.41095455611149+0.428008385317196i</v>
      </c>
      <c r="CD298" s="223" t="str">
        <f t="shared" ca="1" si="531"/>
        <v>-0.630405872277257-1.33288123008464i</v>
      </c>
      <c r="CE298" s="223" t="str">
        <f t="shared" ca="1" si="532"/>
        <v>1.22595505063459-0.819156975882616i</v>
      </c>
      <c r="CF298" s="223" t="str">
        <f t="shared" ca="1" si="533"/>
        <v>0.99017580475777+1.09249064663543i</v>
      </c>
      <c r="CG298" s="223" t="str">
        <f t="shared" ca="1" si="534"/>
        <v>-0.935377119381386+1.13976031772096i</v>
      </c>
      <c r="CH298" s="223" t="str">
        <f t="shared" ca="1" si="535"/>
        <v>-1.26467246180055-0.758015502266898i</v>
      </c>
      <c r="CI298" s="223" t="str">
        <f t="shared" ca="1" si="536"/>
        <v>0.564245138680521-1.36220826630475i</v>
      </c>
      <c r="CJ298" s="223" t="str">
        <f t="shared" ca="1" si="537"/>
        <v>1.43025637561635+0.358260571822233i</v>
      </c>
      <c r="CK298" s="223" t="str">
        <f t="shared" ca="1" si="538"/>
        <v>-0.144520745505736+1.46734375366922i</v>
      </c>
      <c r="CL298" s="223" t="str">
        <f t="shared" ca="1" si="539"/>
        <v>-1.47266757072989+0.0723475185070757i</v>
      </c>
      <c r="CM298" s="223" t="str">
        <f t="shared" ca="1" si="540"/>
        <v>-0.287649677230114-1.4461125822366i</v>
      </c>
      <c r="CN298" s="223" t="str">
        <f t="shared" ca="1" si="541"/>
        <v>1.38825362349593-0.496725089122779i</v>
      </c>
      <c r="CO298" s="223" t="str">
        <f t="shared" ca="1" si="542"/>
        <v>0.695047902909423+1.30034316623529i</v>
      </c>
      <c r="CP298" s="223" t="str">
        <f t="shared" ca="1" si="543"/>
        <v>-1.1842842063698+0.878325028595143i</v>
      </c>
      <c r="CQ298" s="223" t="str">
        <f t="shared" ca="1" si="544"/>
        <v>-1.04258906989136-1.04258906989124i</v>
      </c>
      <c r="CR298" s="223" t="str">
        <f t="shared" ca="1" si="545"/>
        <v>0.878325028594938-1.18428420636995i</v>
      </c>
      <c r="CS298" s="223" t="str">
        <f t="shared" ca="1" si="546"/>
        <v>1.3003431662347+0.695047902910527i</v>
      </c>
      <c r="CT298" s="223" t="str">
        <f t="shared" ca="1" si="547"/>
        <v>-0.496725089122538+1.38825362349601i</v>
      </c>
      <c r="CU298" s="223" t="str">
        <f t="shared" ca="1" si="548"/>
        <v>-1.44611258223665-0.287649677229862i</v>
      </c>
      <c r="CV298" s="223" t="str">
        <f t="shared" ca="1" si="549"/>
        <v>0.0723475185083263-1.47266757072983i</v>
      </c>
      <c r="CW298" s="223" t="str">
        <f t="shared" ca="1" si="550"/>
        <v>1.46734375366919-0.144520745505992i</v>
      </c>
      <c r="CX298" s="223" t="str">
        <f t="shared" ca="1" si="551"/>
        <v>0.358260571822483+1.43025637561628i</v>
      </c>
      <c r="CY298" s="223" t="str">
        <f t="shared" ca="1" si="552"/>
        <v>-1.36220826630466+0.564245138680758i</v>
      </c>
      <c r="CZ298" s="223" t="str">
        <f t="shared" ca="1" si="553"/>
        <v>-0.758015502265825-1.26467246180119i</v>
      </c>
      <c r="DA298" s="223" t="str">
        <f t="shared" ca="1" si="554"/>
        <v>1.1397603177208-0.935377119381583i</v>
      </c>
      <c r="DB298" s="223" t="str">
        <f t="shared" ca="1" si="555"/>
        <v>1.0924906466356+0.99017580475758i</v>
      </c>
      <c r="DC298" s="223" t="str">
        <f t="shared" ca="1" si="556"/>
        <v>-0.819156975883657+1.22595505063389i</v>
      </c>
      <c r="DD298" s="223" t="str">
        <f t="shared" ca="1" si="557"/>
        <v>-1.33288123008475-0.630405872277026i</v>
      </c>
      <c r="DE298" s="223" t="str">
        <f t="shared" ca="1" si="558"/>
        <v>0.42800838531695-1.41095455611156i</v>
      </c>
      <c r="DF298" s="223" t="str">
        <f t="shared" ca="1" si="559"/>
        <v>1.45848497698184+0.216345809369823i</v>
      </c>
      <c r="DG298" s="223" t="str">
        <f t="shared" ca="1" si="560"/>
        <v>-4.32791609242127E-13+1.47444360262222i</v>
      </c>
      <c r="DH298" s="223" t="str">
        <f t="shared" ca="1" si="561"/>
        <v>-1.45848497698175+0.216345809370459i</v>
      </c>
      <c r="DI298" s="223" t="str">
        <f t="shared" ca="1" si="562"/>
        <v>-0.428008385317485-1.4109545561114i</v>
      </c>
      <c r="DJ298" s="223" t="str">
        <f t="shared" ca="1" si="563"/>
        <v>1.33288123008512-0.630405872276243i</v>
      </c>
      <c r="DK298" s="223" t="str">
        <f t="shared" ca="1" si="564"/>
        <v>0.819156975882937+1.22595505063437i</v>
      </c>
      <c r="DL298" s="223" t="str">
        <f t="shared" ca="1" si="565"/>
        <v>-1.09249064663523+0.990175804757994i</v>
      </c>
      <c r="DM298" s="223" t="str">
        <f t="shared" ca="1" si="566"/>
        <v>-1.13976031772121-0.935377119381086i</v>
      </c>
      <c r="DN298" s="223" t="str">
        <f t="shared" ca="1" si="567"/>
        <v>0.758015502266567-1.26467246180075i</v>
      </c>
      <c r="DO298" s="223" t="str">
        <f t="shared" ca="1" si="568"/>
        <v>1.36220826630487+0.564245138680241i</v>
      </c>
      <c r="DP298" s="223" t="str">
        <f t="shared" ca="1" si="569"/>
        <v>-0.35826057182194+1.43025637561642i</v>
      </c>
      <c r="DQ298" s="223" t="str">
        <f t="shared" ca="1" si="570"/>
        <v>-1.46734375366912-0.14452074550677i</v>
      </c>
      <c r="DR298" s="223" t="str">
        <f t="shared" ca="1" si="571"/>
        <v>-0.0723475185074618-1.47266757072987i</v>
      </c>
      <c r="DS298" s="223" t="str">
        <f t="shared" ca="1" si="572"/>
        <v>1.44611258223654-0.287649677230411i</v>
      </c>
      <c r="DT298" s="223" t="str">
        <f t="shared" ca="1" si="573"/>
        <v>0.496725089121802+1.38825362349628i</v>
      </c>
      <c r="DU298" s="223" t="str">
        <f t="shared" ca="1" si="574"/>
        <v>-1.30034316623511+0.695047902909763i</v>
      </c>
      <c r="DV298" s="223" t="str">
        <f t="shared" ca="1" si="575"/>
        <v>-0.878325028595387-1.18428420636962i</v>
      </c>
      <c r="DW298" s="223" t="str">
        <f t="shared" ca="1" si="576"/>
        <v>1.0425890698909-1.04258906989169i</v>
      </c>
      <c r="DX298" s="223" t="str">
        <f t="shared" ca="1" si="577"/>
        <v>1.18428420636928+0.878325028595839i</v>
      </c>
      <c r="DY298" s="223" t="str">
        <f t="shared" ca="1" si="578"/>
        <v>-0.69504790291026+1.30034316623484i</v>
      </c>
      <c r="DZ298" s="223" t="str">
        <f t="shared" ca="1" si="579"/>
        <v>-1.38825362349614-0.496725089122173i</v>
      </c>
      <c r="EA298" s="223" t="str">
        <f t="shared" ca="1" si="580"/>
        <v>0.287649677229483-1.44611258223673i</v>
      </c>
      <c r="EB298" s="223" t="str">
        <f t="shared" ca="1" si="581"/>
        <v>1.47266757072984+0.072347518508024i</v>
      </c>
      <c r="EC298" s="223" t="str">
        <f t="shared" ca="1" si="582"/>
        <v>0.144520745506376+1.46734375366915i</v>
      </c>
      <c r="ED298" s="223" t="str">
        <f t="shared" ca="1" si="583"/>
        <v>-1.43025637561619+0.358260571822857i</v>
      </c>
      <c r="EE298" s="223" t="str">
        <f t="shared" ca="1" si="584"/>
        <v>-0.564245138679644-1.36220826630512i</v>
      </c>
      <c r="EF298" s="223" t="str">
        <f t="shared" ca="1" si="585"/>
        <v>1.264672461801-0.758015502266157i</v>
      </c>
      <c r="EG298" s="223" t="str">
        <f t="shared" ca="1" si="586"/>
        <v>0.935377119381818+1.13976031772061i</v>
      </c>
      <c r="EH298" s="223" t="str">
        <f t="shared" ca="1" si="587"/>
        <v>-0.990175804757356+1.09249064663581i</v>
      </c>
      <c r="EI298" s="223" t="str">
        <f t="shared" ca="1" si="588"/>
        <v>-1.22595505063411-0.819156975883335i</v>
      </c>
      <c r="EJ298" s="223" t="str">
        <f t="shared" ca="1" si="589"/>
        <v>0.630405872276753-1.33288123008488i</v>
      </c>
      <c r="EK298" s="223" t="str">
        <f t="shared" ca="1" si="590"/>
        <v>1.41095455611165+0.428008385316661i</v>
      </c>
      <c r="EL298" s="223" t="str">
        <f t="shared" ca="1" si="591"/>
        <v>-0.216345809370932+1.45848497698168i</v>
      </c>
      <c r="EM298" s="223" t="str">
        <f t="shared" ca="1" si="592"/>
        <v>-1.47444360262222-1.30055930773535E-13i</v>
      </c>
      <c r="EN298" s="223"/>
      <c r="EO298" s="223"/>
      <c r="EP298" s="223"/>
    </row>
    <row r="299" spans="1:146">
      <c r="A299" s="249">
        <f t="shared" si="461"/>
        <v>3.886718750000003E-3</v>
      </c>
      <c r="B299" s="248">
        <v>199</v>
      </c>
      <c r="C299" s="247">
        <f t="shared" si="462"/>
        <v>39800</v>
      </c>
      <c r="N299" s="246">
        <f t="shared" ca="1" si="463"/>
        <v>5.5219675659588718</v>
      </c>
      <c r="O299" s="223">
        <f t="shared" ca="1" si="464"/>
        <v>-1.4780324340411282</v>
      </c>
      <c r="P299" s="223" t="str">
        <f t="shared" ca="1" si="465"/>
        <v>-0.252687216572655-1.45627231198643i</v>
      </c>
      <c r="Q299" s="223" t="str">
        <f t="shared" ca="1" si="466"/>
        <v>1.39163266641944-0.497934130013057i</v>
      </c>
      <c r="R299" s="223" t="str">
        <f t="shared" ca="1" si="467"/>
        <v>0.7285195147958+1.28601679329596i</v>
      </c>
      <c r="S299" s="223" t="str">
        <f t="shared" ca="1" si="468"/>
        <v>-1.14253452192299+0.937653849931706i</v>
      </c>
      <c r="T299" s="223" t="str">
        <f t="shared" ca="1" si="469"/>
        <v>-1.11917923447945-0.965410646920543i</v>
      </c>
      <c r="U299" s="223" t="str">
        <f t="shared" ca="1" si="470"/>
        <v>0.759860530347117-1.26775070518542i</v>
      </c>
      <c r="V299" s="223" t="str">
        <f t="shared" ca="1" si="471"/>
        <v>1.37899361740457+0.531936536849092i</v>
      </c>
      <c r="W299" s="223" t="str">
        <f t="shared" ca="1" si="472"/>
        <v>-0.288349823507303+1.44963245526611i</v>
      </c>
      <c r="X299" s="223" t="str">
        <f t="shared" ca="1" si="473"/>
        <v>-1.47758727830559-0.036272731728128i</v>
      </c>
      <c r="Y299" s="223" t="str">
        <f t="shared" ca="1" si="474"/>
        <v>-0.216872400307243-1.46203496471956i</v>
      </c>
      <c r="Z299" s="223" t="str">
        <f t="shared" ca="1" si="475"/>
        <v>1.40343344795257-0.46363178627603i</v>
      </c>
      <c r="AA299" s="223" t="str">
        <f t="shared" ca="1" si="476"/>
        <v>0.696739666330005+1.30350823297741i</v>
      </c>
      <c r="AB299" s="223" t="str">
        <f t="shared" ca="1" si="477"/>
        <v>-1.16520158929255+0.909332245324923i</v>
      </c>
      <c r="AC299" s="223" t="str">
        <f t="shared" ca="1" si="478"/>
        <v>-1.09514979531386-0.992585916634703i</v>
      </c>
      <c r="AD299" s="223" t="str">
        <f t="shared" ca="1" si="479"/>
        <v>0.790743834327972-1.24872097145433i</v>
      </c>
      <c r="AE299" s="223" t="str">
        <f t="shared" ca="1" si="480"/>
        <v>1.36552391419843+0.565618525005804i</v>
      </c>
      <c r="AF299" s="223" t="str">
        <f t="shared" ca="1" si="481"/>
        <v>-0.323838739290462+1.44211939415996i</v>
      </c>
      <c r="AG299" s="223" t="str">
        <f t="shared" ca="1" si="482"/>
        <v>-1.47625207924415-0.0725236141188408i</v>
      </c>
      <c r="AH299" s="223" t="str">
        <f t="shared" ca="1" si="483"/>
        <v>-0.180926948217243-1.46691694225895i</v>
      </c>
      <c r="AI299" s="223" t="str">
        <f t="shared" ca="1" si="484"/>
        <v>1.41438885365442-0.42905016808721i</v>
      </c>
      <c r="AJ299" s="223" t="str">
        <f t="shared" ca="1" si="485"/>
        <v>0.664540127942501+1.32021448804037i</v>
      </c>
      <c r="AK299" s="223" t="str">
        <f t="shared" ca="1" si="486"/>
        <v>-1.18716678279486+0.880462892975085i</v>
      </c>
      <c r="AL299" s="223" t="str">
        <f t="shared" ca="1" si="487"/>
        <v>-1.07046067886165-1.01916328970808i</v>
      </c>
      <c r="AM299" s="223" t="str">
        <f t="shared" ca="1" si="488"/>
        <v>0.821150823790948-1.22893905490264i</v>
      </c>
      <c r="AN299" s="223" t="str">
        <f t="shared" ca="1" si="489"/>
        <v>1.35123167044661+0.598959805712872i</v>
      </c>
      <c r="AO299" s="223" t="str">
        <f t="shared" ca="1" si="490"/>
        <v>-0.359132586726062+1.43373765425513i</v>
      </c>
      <c r="AP299" s="223" t="str">
        <f t="shared" ca="1" si="491"/>
        <v>-1.47402764113081-0.108730810996084i</v>
      </c>
      <c r="AQ299" s="223" t="str">
        <f t="shared" ca="1" si="492"/>
        <v>-0.144872512499505-1.47091530388382i</v>
      </c>
      <c r="AR299" s="223" t="str">
        <f t="shared" ca="1" si="493"/>
        <v>-0.144872512499505-1.47091530388382i</v>
      </c>
      <c r="AS299" s="223" t="str">
        <f t="shared" ca="1" si="494"/>
        <v>0.631940295428834+1.33612549526265i</v>
      </c>
      <c r="AT299" s="223" t="str">
        <f t="shared" ca="1" si="495"/>
        <v>-1.20841687141777+0.851063182701746i</v>
      </c>
      <c r="AU299" s="223" t="str">
        <f t="shared" ca="1" si="496"/>
        <v>-1.04512675692391-1.04512675692437i</v>
      </c>
      <c r="AV299" s="223" t="str">
        <f t="shared" ca="1" si="497"/>
        <v>0.851063182702251-1.20841687141742i</v>
      </c>
      <c r="AW299" s="223" t="str">
        <f t="shared" ca="1" si="498"/>
        <v>1.33612549526238+0.631940295429394i</v>
      </c>
      <c r="AX299" s="223" t="str">
        <f t="shared" ca="1" si="499"/>
        <v>-0.39421010612025+1.42449228439827i</v>
      </c>
      <c r="AY299" s="223" t="str">
        <f t="shared" ca="1" si="500"/>
        <v>-1.4709153038839-0.144872512498659i</v>
      </c>
      <c r="AZ299" s="223" t="str">
        <f t="shared" ca="1" si="501"/>
        <v>-0.108730810996933-1.47402764113075i</v>
      </c>
      <c r="BA299" s="223" t="str">
        <f t="shared" ca="1" si="502"/>
        <v>1.43373765425528-0.35913258672546i</v>
      </c>
      <c r="BB299" s="223" t="str">
        <f t="shared" ca="1" si="503"/>
        <v>0.598959805712287+1.35123167044687i</v>
      </c>
      <c r="BC299" s="223" t="str">
        <f t="shared" ca="1" si="504"/>
        <v>-1.22893905490298+0.821150823790434i</v>
      </c>
      <c r="BD299" s="223" t="str">
        <f t="shared" ca="1" si="505"/>
        <v>-1.01916328970763-1.07046067886208i</v>
      </c>
      <c r="BE299" s="223" t="str">
        <f t="shared" ca="1" si="506"/>
        <v>0.880462892975599-1.18716678279447i</v>
      </c>
      <c r="BF299" s="223" t="str">
        <f t="shared" ca="1" si="507"/>
        <v>1.32021448804076+0.66454012794174i</v>
      </c>
      <c r="BG299" s="223" t="str">
        <f t="shared" ca="1" si="508"/>
        <v>-0.429050168086978+1.4143888536545i</v>
      </c>
      <c r="BH299" s="223" t="str">
        <f t="shared" ca="1" si="509"/>
        <v>-1.466916942259-0.180926948216836i</v>
      </c>
      <c r="BI299" s="223" t="str">
        <f t="shared" ca="1" si="510"/>
        <v>-0.0725236141195648-1.47625207924412i</v>
      </c>
      <c r="BJ299" s="223" t="str">
        <f t="shared" ca="1" si="511"/>
        <v>1.4421193941601-0.323838739289857i</v>
      </c>
      <c r="BK299" s="223" t="str">
        <f t="shared" ca="1" si="512"/>
        <v>0.565618525005368+1.36552391419861i</v>
      </c>
      <c r="BL299" s="223" t="str">
        <f t="shared" ca="1" si="513"/>
        <v>-1.24872097145451+0.790743834327679i</v>
      </c>
      <c r="BM299" s="223" t="str">
        <f t="shared" ca="1" si="514"/>
        <v>-0.992585916634571-1.09514979531398i</v>
      </c>
      <c r="BN299" s="223" t="str">
        <f t="shared" ca="1" si="515"/>
        <v>0.909332245324849-1.1652015892926i</v>
      </c>
      <c r="BO299" s="223" t="str">
        <f t="shared" ca="1" si="516"/>
        <v>1.30350823297754+0.696739666329772i</v>
      </c>
      <c r="BP299" s="223" t="str">
        <f t="shared" ca="1" si="517"/>
        <v>-0.463631786275671+1.40343344795269i</v>
      </c>
      <c r="BQ299" s="223" t="str">
        <f t="shared" ca="1" si="518"/>
        <v>-1.46203496471964-0.216872400306661i</v>
      </c>
      <c r="BR299" s="223" t="str">
        <f t="shared" ca="1" si="519"/>
        <v>-0.0362727317273304-1.47758727830561i</v>
      </c>
      <c r="BS299" s="223" t="str">
        <f t="shared" ca="1" si="520"/>
        <v>1.4496324552662-0.28834982350686i</v>
      </c>
      <c r="BT299" s="223" t="str">
        <f t="shared" ca="1" si="521"/>
        <v>0.531936536848788+1.37899361740469i</v>
      </c>
      <c r="BU299" s="223" t="str">
        <f t="shared" ca="1" si="522"/>
        <v>-1.26775070518553+0.759860530346945i</v>
      </c>
      <c r="BV299" s="223" t="str">
        <f t="shared" ca="1" si="523"/>
        <v>-0.965410646920484-1.1191792344795i</v>
      </c>
      <c r="BW299" s="223" t="str">
        <f t="shared" ca="1" si="524"/>
        <v>0.937653849931609-1.14253452192307i</v>
      </c>
      <c r="BX299" s="223" t="str">
        <f t="shared" ca="1" si="525"/>
        <v>1.28601679329609+0.728519514795583i</v>
      </c>
      <c r="BY299" s="223" t="str">
        <f t="shared" ca="1" si="526"/>
        <v>-0.497934130012621+1.3916326664196i</v>
      </c>
      <c r="BZ299" s="223" t="str">
        <f t="shared" ca="1" si="527"/>
        <v>-1.45627231198655-0.252687216571966i</v>
      </c>
      <c r="CA299" s="223" t="str">
        <f t="shared" ca="1" si="528"/>
        <v>6.61268241721827E-13-1.47803243404113i</v>
      </c>
      <c r="CB299" s="223" t="str">
        <f t="shared" ca="1" si="529"/>
        <v>1.4562723119865-0.252687216572235i</v>
      </c>
      <c r="CC299" s="223" t="str">
        <f t="shared" ca="1" si="530"/>
        <v>0.4979341300128+1.39163266641953i</v>
      </c>
      <c r="CD299" s="223" t="str">
        <f t="shared" ca="1" si="531"/>
        <v>-1.28601679329599+0.728519514795749i</v>
      </c>
      <c r="CE299" s="223" t="str">
        <f t="shared" ca="1" si="532"/>
        <v>-0.93765384993182-1.14253452192289i</v>
      </c>
      <c r="CF299" s="223" t="str">
        <f t="shared" ca="1" si="533"/>
        <v>0.965410646920341-1.11917923447962i</v>
      </c>
      <c r="CG299" s="223" t="str">
        <f t="shared" ca="1" si="534"/>
        <v>1.26775070518562+0.759860530346782i</v>
      </c>
      <c r="CH299" s="223" t="str">
        <f t="shared" ca="1" si="535"/>
        <v>-0.53193653684861+1.37899361740475i</v>
      </c>
      <c r="CI299" s="223" t="str">
        <f t="shared" ca="1" si="536"/>
        <v>-1.44963245526596-0.288349823508075i</v>
      </c>
      <c r="CJ299" s="223" t="str">
        <f t="shared" ca="1" si="537"/>
        <v>0.0362727317286525-1.47758727830558i</v>
      </c>
      <c r="CK299" s="223" t="str">
        <f t="shared" ca="1" si="538"/>
        <v>1.4620349647196-0.216872400306933i</v>
      </c>
      <c r="CL299" s="223" t="str">
        <f t="shared" ca="1" si="539"/>
        <v>0.463631786275851+1.40343344795263i</v>
      </c>
      <c r="CM299" s="223" t="str">
        <f t="shared" ca="1" si="540"/>
        <v>-1.30350823297745+0.696739666329939i</v>
      </c>
      <c r="CN299" s="223" t="str">
        <f t="shared" ca="1" si="541"/>
        <v>-0.909332245325031-1.16520158929246i</v>
      </c>
      <c r="CO299" s="223" t="str">
        <f t="shared" ca="1" si="542"/>
        <v>0.9925859166344-1.09514979531413i</v>
      </c>
      <c r="CP299" s="223" t="str">
        <f t="shared" ca="1" si="543"/>
        <v>1.24872097145461+0.790743834327519i</v>
      </c>
      <c r="CQ299" s="223" t="str">
        <f t="shared" ca="1" si="544"/>
        <v>-0.565618525005115+1.36552391419871i</v>
      </c>
      <c r="CR299" s="223" t="str">
        <f t="shared" ca="1" si="545"/>
        <v>-1.44211939415982-0.323838739291108i</v>
      </c>
      <c r="CS299" s="223" t="str">
        <f t="shared" ca="1" si="546"/>
        <v>0.0725236141192914-1.47625207924413i</v>
      </c>
      <c r="CT299" s="223" t="str">
        <f t="shared" ca="1" si="547"/>
        <v>1.46691694225897-0.180926948217067i</v>
      </c>
      <c r="CU299" s="223" t="str">
        <f t="shared" ca="1" si="548"/>
        <v>0.42905016808716+1.41438885365444i</v>
      </c>
      <c r="CV299" s="223" t="str">
        <f t="shared" ca="1" si="549"/>
        <v>-1.32021448804067+0.66454012794191i</v>
      </c>
      <c r="CW299" s="223" t="str">
        <f t="shared" ca="1" si="550"/>
        <v>-0.880462892975786-1.18716678279434i</v>
      </c>
      <c r="CX299" s="223" t="str">
        <f t="shared" ca="1" si="551"/>
        <v>1.01916328970746-1.07046067886224i</v>
      </c>
      <c r="CY299" s="223" t="str">
        <f t="shared" ca="1" si="552"/>
        <v>1.22893905490309+0.821150823790276i</v>
      </c>
      <c r="CZ299" s="223" t="str">
        <f t="shared" ca="1" si="553"/>
        <v>-0.598959805713458+1.35123167044635i</v>
      </c>
      <c r="DA299" s="223" t="str">
        <f t="shared" ca="1" si="554"/>
        <v>-1.43373765425496-0.359132586726703i</v>
      </c>
      <c r="DB299" s="223" t="str">
        <f t="shared" ca="1" si="555"/>
        <v>0.108730810996702-1.47402764113077i</v>
      </c>
      <c r="DC299" s="223" t="str">
        <f t="shared" ca="1" si="556"/>
        <v>1.47091530388388-0.144872512498889i</v>
      </c>
      <c r="DD299" s="223" t="str">
        <f t="shared" ca="1" si="557"/>
        <v>0.394210106120433+1.42449228439822i</v>
      </c>
      <c r="DE299" s="223" t="str">
        <f t="shared" ca="1" si="558"/>
        <v>-1.33612549526227+0.631940295429641i</v>
      </c>
      <c r="DF299" s="223" t="str">
        <f t="shared" ca="1" si="559"/>
        <v>-0.85106318270244-1.20841687141728i</v>
      </c>
      <c r="DG299" s="223" t="str">
        <f t="shared" ca="1" si="560"/>
        <v>1.04512675692377-1.04512675692451i</v>
      </c>
      <c r="DH299" s="223" t="str">
        <f t="shared" ca="1" si="561"/>
        <v>1.20841687141706+0.851063182702758i</v>
      </c>
      <c r="DI299" s="223" t="str">
        <f t="shared" ca="1" si="562"/>
        <v>-0.631940295429992+1.3361254952621i</v>
      </c>
      <c r="DJ299" s="223" t="str">
        <f t="shared" ca="1" si="563"/>
        <v>-1.42449228439809-0.394210106120887i</v>
      </c>
      <c r="DK299" s="223" t="str">
        <f t="shared" ca="1" si="564"/>
        <v>0.144872512499275-1.47091530388384i</v>
      </c>
      <c r="DL299" s="223" t="str">
        <f t="shared" ca="1" si="565"/>
        <v>1.4740276411308-0.108730810996315i</v>
      </c>
      <c r="DM299" s="223" t="str">
        <f t="shared" ca="1" si="566"/>
        <v>0.359132586726245+1.43373765425508i</v>
      </c>
      <c r="DN299" s="223" t="str">
        <f t="shared" ca="1" si="567"/>
        <v>-1.35123167044651+0.598959805713103i</v>
      </c>
      <c r="DO299" s="223" t="str">
        <f t="shared" ca="1" si="568"/>
        <v>-0.82115082379114-1.22893905490251i</v>
      </c>
      <c r="DP299" s="223" t="str">
        <f t="shared" ca="1" si="569"/>
        <v>1.07046067886152-1.01916328970821i</v>
      </c>
      <c r="DQ299" s="223" t="str">
        <f t="shared" ca="1" si="570"/>
        <v>1.18716678279405+0.880462892976164i</v>
      </c>
      <c r="DR299" s="223" t="str">
        <f t="shared" ca="1" si="571"/>
        <v>-0.664540127942256+1.3202144880405i</v>
      </c>
      <c r="DS299" s="223" t="str">
        <f t="shared" ca="1" si="572"/>
        <v>-1.41438885365433-0.429050168087531i</v>
      </c>
      <c r="DT299" s="223" t="str">
        <f t="shared" ca="1" si="573"/>
        <v>0.180926948217451-1.46691694225892i</v>
      </c>
      <c r="DU299" s="223" t="str">
        <f t="shared" ca="1" si="574"/>
        <v>1.47625207924415-0.0725236141189045i</v>
      </c>
      <c r="DV299" s="223" t="str">
        <f t="shared" ca="1" si="575"/>
        <v>0.323838739290648+1.44211939415992i</v>
      </c>
      <c r="DW299" s="223" t="str">
        <f t="shared" ca="1" si="576"/>
        <v>-1.36552391419832+0.565618525006076i</v>
      </c>
      <c r="DX299" s="223" t="str">
        <f t="shared" ca="1" si="577"/>
        <v>-0.79074383432847-1.24872097145401i</v>
      </c>
      <c r="DY299" s="223" t="str">
        <f t="shared" ca="1" si="578"/>
        <v>1.0951497953144-0.992585916634113i</v>
      </c>
      <c r="DZ299" s="223" t="str">
        <f t="shared" ca="1" si="579"/>
        <v>1.16520158929222+0.909332245325337i</v>
      </c>
      <c r="EA299" s="223" t="str">
        <f t="shared" ca="1" si="580"/>
        <v>-0.696739666330355+1.30350823297722i</v>
      </c>
      <c r="EB299" s="223" t="str">
        <f t="shared" ca="1" si="581"/>
        <v>-1.40343344795248-0.463631786276299i</v>
      </c>
      <c r="EC299" s="223" t="str">
        <f t="shared" ca="1" si="582"/>
        <v>0.216872400307398-1.46203496471953i</v>
      </c>
      <c r="ED299" s="223" t="str">
        <f t="shared" ca="1" si="583"/>
        <v>1.47758727830559-0.0362727317282651i</v>
      </c>
      <c r="EE299" s="223" t="str">
        <f t="shared" ca="1" si="584"/>
        <v>0.288349823507695+1.44963245526603i</v>
      </c>
      <c r="EF299" s="223" t="str">
        <f t="shared" ca="1" si="585"/>
        <v>-1.37899361740438+0.531936536849581i</v>
      </c>
      <c r="EG299" s="223" t="str">
        <f t="shared" ca="1" si="586"/>
        <v>-0.759860530347675-1.26775070518509i</v>
      </c>
      <c r="EH299" s="223" t="str">
        <f t="shared" ca="1" si="587"/>
        <v>1.11917923447993-0.965410646919983i</v>
      </c>
      <c r="EI299" s="223" t="str">
        <f t="shared" ca="1" si="588"/>
        <v>1.1425345219227+0.937653849932055i</v>
      </c>
      <c r="EJ299" s="223" t="str">
        <f t="shared" ca="1" si="589"/>
        <v>-0.728519514796086+1.2860167932958i</v>
      </c>
      <c r="EK299" s="223" t="str">
        <f t="shared" ca="1" si="590"/>
        <v>-1.3916326664194-0.497934130013165i</v>
      </c>
      <c r="EL299" s="223" t="str">
        <f t="shared" ca="1" si="591"/>
        <v>0.252687216572618-1.45627231198644i</v>
      </c>
      <c r="EM299" s="223" t="str">
        <f t="shared" ca="1" si="592"/>
        <v>1.47803243404113-1.89759017841415E-13i</v>
      </c>
      <c r="EN299" s="223"/>
      <c r="EO299" s="223"/>
      <c r="EP299" s="223"/>
    </row>
    <row r="300" spans="1:146">
      <c r="A300" s="249">
        <f t="shared" si="461"/>
        <v>3.9062500000000026E-3</v>
      </c>
      <c r="B300" s="248">
        <v>200</v>
      </c>
      <c r="C300" s="247">
        <f t="shared" si="462"/>
        <v>40000</v>
      </c>
      <c r="N300" s="246">
        <f t="shared" ca="1" si="463"/>
        <v>5.5192773839991327</v>
      </c>
      <c r="O300" s="223">
        <f t="shared" ca="1" si="464"/>
        <v>-1.4807226160008675</v>
      </c>
      <c r="P300" s="223" t="str">
        <f t="shared" ca="1" si="465"/>
        <v>-0.288874651972171-1.45227094613382i</v>
      </c>
      <c r="Q300" s="223" t="str">
        <f t="shared" ca="1" si="466"/>
        <v>1.36800931824977-0.566648013071823i</v>
      </c>
      <c r="R300" s="223" t="str">
        <f t="shared" ca="1" si="467"/>
        <v>0.82264540880905+1.23117585945382i</v>
      </c>
      <c r="S300" s="223" t="str">
        <f t="shared" ca="1" si="468"/>
        <v>-1.0470290028305+1.04702900283049i</v>
      </c>
      <c r="T300" s="223" t="str">
        <f t="shared" ca="1" si="469"/>
        <v>-1.23117585945389-0.822645408808948i</v>
      </c>
      <c r="U300" s="223" t="str">
        <f t="shared" ca="1" si="470"/>
        <v>0.566648013071843-1.36800931824976i</v>
      </c>
      <c r="V300" s="223" t="str">
        <f t="shared" ca="1" si="471"/>
        <v>1.45227094613383+0.288874651972118i</v>
      </c>
      <c r="W300" s="223" t="str">
        <f t="shared" ca="1" si="472"/>
        <v>-2.06796735047415E-14+1.48072261600087i</v>
      </c>
      <c r="X300" s="223" t="str">
        <f t="shared" ca="1" si="473"/>
        <v>-1.45227094613381+0.288874651972222i</v>
      </c>
      <c r="Y300" s="223" t="str">
        <f t="shared" ca="1" si="474"/>
        <v>-0.5666480130718-1.36800931824978i</v>
      </c>
      <c r="Z300" s="223" t="str">
        <f t="shared" ca="1" si="475"/>
        <v>1.23117585945383-0.822645408809031i</v>
      </c>
      <c r="AA300" s="223" t="str">
        <f t="shared" ca="1" si="476"/>
        <v>1.04702900283047+1.04702900283052i</v>
      </c>
      <c r="AB300" s="223" t="str">
        <f t="shared" ca="1" si="477"/>
        <v>-0.822645408808968+1.23117585945387i</v>
      </c>
      <c r="AC300" s="223" t="str">
        <f t="shared" ca="1" si="478"/>
        <v>-1.36800931824976-0.566648013071858i</v>
      </c>
      <c r="AD300" s="223" t="str">
        <f t="shared" ca="1" si="479"/>
        <v>0.288874651972137-1.45227094613382i</v>
      </c>
      <c r="AE300" s="223" t="str">
        <f t="shared" ca="1" si="480"/>
        <v>1.48072261600087+4.13593470094832E-14i</v>
      </c>
      <c r="AF300" s="223" t="str">
        <f t="shared" ca="1" si="481"/>
        <v>0.288874651972201+1.45227094613381i</v>
      </c>
      <c r="AG300" s="223" t="str">
        <f t="shared" ca="1" si="482"/>
        <v>-1.36800931824979+0.566648013071781i</v>
      </c>
      <c r="AH300" s="223" t="str">
        <f t="shared" ca="1" si="483"/>
        <v>-0.822645408809014-1.23117585945384i</v>
      </c>
      <c r="AI300" s="223" t="str">
        <f t="shared" ca="1" si="484"/>
        <v>1.04702900283054-1.04702900283046i</v>
      </c>
      <c r="AJ300" s="223" t="str">
        <f t="shared" ca="1" si="485"/>
        <v>1.23117585945378+0.822645408809109i</v>
      </c>
      <c r="AK300" s="223" t="str">
        <f t="shared" ca="1" si="486"/>
        <v>-0.566648013072023+1.36800931824969i</v>
      </c>
      <c r="AL300" s="223" t="str">
        <f t="shared" ca="1" si="487"/>
        <v>-1.45227094613376-0.288874651972457i</v>
      </c>
      <c r="AM300" s="223" t="str">
        <f t="shared" ca="1" si="488"/>
        <v>3.67152863072007E-13-1.48072261600087i</v>
      </c>
      <c r="AN300" s="223" t="str">
        <f t="shared" ca="1" si="489"/>
        <v>1.4522709461339-0.288874651971737i</v>
      </c>
      <c r="AO300" s="223" t="str">
        <f t="shared" ca="1" si="490"/>
        <v>0.566648013071344+1.36800931824997i</v>
      </c>
      <c r="AP300" s="223" t="str">
        <f t="shared" ca="1" si="491"/>
        <v>-1.23117585945417+0.822645408808515i</v>
      </c>
      <c r="AQ300" s="223" t="str">
        <f t="shared" ca="1" si="492"/>
        <v>-1.04702900283003-1.04702900283096i</v>
      </c>
      <c r="AR300" s="223" t="str">
        <f t="shared" ca="1" si="493"/>
        <v>-1.04702900283003-1.04702900283096i</v>
      </c>
      <c r="AS300" s="223" t="str">
        <f t="shared" ca="1" si="494"/>
        <v>1.36800931825002+0.566648013071216i</v>
      </c>
      <c r="AT300" s="223" t="str">
        <f t="shared" ca="1" si="495"/>
        <v>-0.2888746519716+1.45227094613393i</v>
      </c>
      <c r="AU300" s="223" t="str">
        <f t="shared" ca="1" si="496"/>
        <v>-1.48072261600087+5.06466657127095E-13i</v>
      </c>
      <c r="AV300" s="223" t="str">
        <f t="shared" ca="1" si="497"/>
        <v>-0.288874651972593-1.45227094613373i</v>
      </c>
      <c r="AW300" s="223" t="str">
        <f t="shared" ca="1" si="498"/>
        <v>1.36800931824964-0.566648013072151i</v>
      </c>
      <c r="AX300" s="223" t="str">
        <f t="shared" ca="1" si="499"/>
        <v>0.822645408809225+1.2311758594537i</v>
      </c>
      <c r="AY300" s="223" t="str">
        <f t="shared" ca="1" si="500"/>
        <v>-1.04702900283036+1.04702900283064i</v>
      </c>
      <c r="AZ300" s="223" t="str">
        <f t="shared" ca="1" si="501"/>
        <v>-1.23117585945392-0.822645408808899i</v>
      </c>
      <c r="BA300" s="223" t="str">
        <f t="shared" ca="1" si="502"/>
        <v>0.566648013071789-1.36800931824979i</v>
      </c>
      <c r="BB300" s="223" t="str">
        <f t="shared" ca="1" si="503"/>
        <v>1.45227094613381+0.288874651972208i</v>
      </c>
      <c r="BC300" s="223" t="str">
        <f t="shared" ca="1" si="504"/>
        <v>-1.13919534508459E-13+1.48072261600087i</v>
      </c>
      <c r="BD300" s="223" t="str">
        <f t="shared" ca="1" si="505"/>
        <v>-1.45227094613385+0.288874651971985i</v>
      </c>
      <c r="BE300" s="223" t="str">
        <f t="shared" ca="1" si="506"/>
        <v>-0.566648013071578-1.36800931824987i</v>
      </c>
      <c r="BF300" s="223" t="str">
        <f t="shared" ca="1" si="507"/>
        <v>1.23117585945404-0.822645408808709i</v>
      </c>
      <c r="BG300" s="223" t="str">
        <f t="shared" ca="1" si="508"/>
        <v>1.0470290028302+1.0470290028308i</v>
      </c>
      <c r="BH300" s="223" t="str">
        <f t="shared" ca="1" si="509"/>
        <v>-0.822645408809414+1.23117585945357i</v>
      </c>
      <c r="BI300" s="223" t="str">
        <f t="shared" ca="1" si="510"/>
        <v>-1.36800931824955-0.566648013072362i</v>
      </c>
      <c r="BJ300" s="223" t="str">
        <f t="shared" ca="1" si="511"/>
        <v>0.288874651972817-1.45227094613369i</v>
      </c>
      <c r="BK300" s="223" t="str">
        <f t="shared" ca="1" si="512"/>
        <v>1.48072261600087+7.34305726144012E-13i</v>
      </c>
      <c r="BL300" s="223" t="str">
        <f t="shared" ca="1" si="513"/>
        <v>0.288874651972821+1.45227094613369i</v>
      </c>
      <c r="BM300" s="223" t="str">
        <f t="shared" ca="1" si="514"/>
        <v>-1.36800931824955+0.566648013072366i</v>
      </c>
      <c r="BN300" s="223" t="str">
        <f t="shared" ca="1" si="515"/>
        <v>-0.822645408809417-1.23117585945357i</v>
      </c>
      <c r="BO300" s="223" t="str">
        <f t="shared" ca="1" si="516"/>
        <v>1.04702900283019-1.0470290028308i</v>
      </c>
      <c r="BP300" s="223" t="str">
        <f t="shared" ca="1" si="517"/>
        <v>1.23117585945405+0.822645408808705i</v>
      </c>
      <c r="BQ300" s="223" t="str">
        <f t="shared" ca="1" si="518"/>
        <v>-0.566648013071574+1.36800931824988i</v>
      </c>
      <c r="BR300" s="223" t="str">
        <f t="shared" ca="1" si="519"/>
        <v>-1.45227094613385-0.288874651971982i</v>
      </c>
      <c r="BS300" s="223" t="str">
        <f t="shared" ca="1" si="520"/>
        <v>-1.18271460085586E-13-1.48072261600087i</v>
      </c>
      <c r="BT300" s="223" t="str">
        <f t="shared" ca="1" si="521"/>
        <v>1.45227094613381-0.288874651972213i</v>
      </c>
      <c r="BU300" s="223" t="str">
        <f t="shared" ca="1" si="522"/>
        <v>0.566648013071793+1.36800931824978i</v>
      </c>
      <c r="BV300" s="223" t="str">
        <f t="shared" ca="1" si="523"/>
        <v>-1.23117585945392+0.822645408808902i</v>
      </c>
      <c r="BW300" s="223" t="str">
        <f t="shared" ca="1" si="524"/>
        <v>-1.04702900283036-1.04702900283063i</v>
      </c>
      <c r="BX300" s="223" t="str">
        <f t="shared" ca="1" si="525"/>
        <v>0.822645408809222-1.2311758594537i</v>
      </c>
      <c r="BY300" s="223" t="str">
        <f t="shared" ca="1" si="526"/>
        <v>1.36800931824964+0.566648013072147i</v>
      </c>
      <c r="BZ300" s="223" t="str">
        <f t="shared" ca="1" si="527"/>
        <v>-0.288874651972589+1.45227094613373i</v>
      </c>
      <c r="CA300" s="223" t="str">
        <f t="shared" ca="1" si="528"/>
        <v>-1.48072261600087-5.02114731549967E-13i</v>
      </c>
      <c r="CB300" s="223" t="str">
        <f t="shared" ca="1" si="529"/>
        <v>-0.288874651971604-1.45227094613393i</v>
      </c>
      <c r="CC300" s="223" t="str">
        <f t="shared" ca="1" si="530"/>
        <v>1.36800931825002-0.56664801307122i</v>
      </c>
      <c r="CD300" s="223" t="str">
        <f t="shared" ca="1" si="531"/>
        <v>0.822645408808387+1.23117585945426i</v>
      </c>
      <c r="CE300" s="223" t="str">
        <f t="shared" ca="1" si="532"/>
        <v>-1.04702900283+1.04702900283099i</v>
      </c>
      <c r="CF300" s="223" t="str">
        <f t="shared" ca="1" si="533"/>
        <v>-1.2311758594542-0.822645408808477i</v>
      </c>
      <c r="CG300" s="223" t="str">
        <f t="shared" ca="1" si="534"/>
        <v>0.566648013071321-1.36800931824998i</v>
      </c>
      <c r="CH300" s="223" t="str">
        <f t="shared" ca="1" si="535"/>
        <v>1.45227094613391+0.288874651971712i</v>
      </c>
      <c r="CI300" s="223" t="str">
        <f t="shared" ca="1" si="536"/>
        <v>3.92547122618635E-13+1.48072261600087i</v>
      </c>
      <c r="CJ300" s="223" t="str">
        <f t="shared" ca="1" si="537"/>
        <v>-1.45227094613375+0.288874651972482i</v>
      </c>
      <c r="CK300" s="223" t="str">
        <f t="shared" ca="1" si="538"/>
        <v>-0.566648013072046-1.36800931824968i</v>
      </c>
      <c r="CL300" s="223" t="str">
        <f t="shared" ca="1" si="539"/>
        <v>1.23117585945376-0.82264540880913i</v>
      </c>
      <c r="CM300" s="223" t="str">
        <f t="shared" ca="1" si="540"/>
        <v>1.04702900283056+1.04702900283044i</v>
      </c>
      <c r="CN300" s="223" t="str">
        <f t="shared" ca="1" si="541"/>
        <v>-0.822645408808994+1.23117585945385i</v>
      </c>
      <c r="CO300" s="223" t="str">
        <f t="shared" ca="1" si="542"/>
        <v>-1.36800931824974-0.566648013071894i</v>
      </c>
      <c r="CP300" s="223" t="str">
        <f t="shared" ca="1" si="543"/>
        <v>0.288874651972321-1.45227094613379i</v>
      </c>
      <c r="CQ300" s="223" t="str">
        <f t="shared" ca="1" si="544"/>
        <v>1.48072261600087+2.27839069016917E-13i</v>
      </c>
      <c r="CR300" s="223" t="str">
        <f t="shared" ca="1" si="545"/>
        <v>0.288874651971874+1.45227094613388i</v>
      </c>
      <c r="CS300" s="223" t="str">
        <f t="shared" ca="1" si="546"/>
        <v>-1.36800931824992+0.566648013071473i</v>
      </c>
      <c r="CT300" s="223" t="str">
        <f t="shared" ca="1" si="547"/>
        <v>-0.822645408808615-1.23117585945411i</v>
      </c>
      <c r="CU300" s="223" t="str">
        <f t="shared" ca="1" si="548"/>
        <v>1.04702900283088-1.04702900283012i</v>
      </c>
      <c r="CV300" s="223" t="str">
        <f t="shared" ca="1" si="549"/>
        <v>1.23117585945351+0.822645408809509i</v>
      </c>
      <c r="CW300" s="223" t="str">
        <f t="shared" ca="1" si="550"/>
        <v>-0.566648013072467+1.36800931824951i</v>
      </c>
      <c r="CX300" s="223" t="str">
        <f t="shared" ca="1" si="551"/>
        <v>-1.45227094613367-0.288874651972929i</v>
      </c>
      <c r="CY300" s="223" t="str">
        <f t="shared" ca="1" si="552"/>
        <v>-6.66822785151685E-13-1.48072261600087i</v>
      </c>
      <c r="CZ300" s="223" t="str">
        <f t="shared" ca="1" si="553"/>
        <v>1.4522709461337-0.288874651972752i</v>
      </c>
      <c r="DA300" s="223" t="str">
        <f t="shared" ca="1" si="554"/>
        <v>0.5666480130723+1.36800931824958i</v>
      </c>
      <c r="DB300" s="223" t="str">
        <f t="shared" ca="1" si="555"/>
        <v>-1.23117585945361+0.822645408809358i</v>
      </c>
      <c r="DC300" s="223" t="str">
        <f t="shared" ca="1" si="556"/>
        <v>-1.04702900283075-1.04702900283025i</v>
      </c>
      <c r="DD300" s="223" t="str">
        <f t="shared" ca="1" si="557"/>
        <v>0.822645408808766-1.23117585945401i</v>
      </c>
      <c r="DE300" s="223" t="str">
        <f t="shared" ca="1" si="558"/>
        <v>1.36800931824985+0.566648013071641i</v>
      </c>
      <c r="DF300" s="223" t="str">
        <f t="shared" ca="1" si="559"/>
        <v>-0.288874651972051+1.45227094613384i</v>
      </c>
      <c r="DG300" s="223" t="str">
        <f t="shared" ca="1" si="560"/>
        <v>-1.48072261600087+4.64365935161319E-14i</v>
      </c>
      <c r="DH300" s="223" t="str">
        <f t="shared" ca="1" si="561"/>
        <v>-0.288874651972143-1.45227094613382i</v>
      </c>
      <c r="DI300" s="223" t="str">
        <f t="shared" ca="1" si="562"/>
        <v>1.36800931824981-0.566648013071726i</v>
      </c>
      <c r="DJ300" s="223" t="str">
        <f t="shared" ca="1" si="563"/>
        <v>0.822645408808843+1.23117585945396i</v>
      </c>
      <c r="DK300" s="223" t="str">
        <f t="shared" ca="1" si="564"/>
        <v>-1.04702900283068+1.04702900283031i</v>
      </c>
      <c r="DL300" s="223" t="str">
        <f t="shared" ca="1" si="565"/>
        <v>-1.23117585945366-0.822645408809281i</v>
      </c>
      <c r="DM300" s="223" t="str">
        <f t="shared" ca="1" si="566"/>
        <v>0.566648013072214-1.36800931824961i</v>
      </c>
      <c r="DN300" s="223" t="str">
        <f t="shared" ca="1" si="567"/>
        <v>1.45227094613372+0.28887465197266i</v>
      </c>
      <c r="DO300" s="223" t="str">
        <f t="shared" ca="1" si="568"/>
        <v>-5.73949598119422E-13+1.48072261600087i</v>
      </c>
      <c r="DP300" s="223" t="str">
        <f t="shared" ca="1" si="569"/>
        <v>-1.45227094613396+0.288874651971452i</v>
      </c>
      <c r="DQ300" s="223" t="str">
        <f t="shared" ca="1" si="570"/>
        <v>-0.566648013072476-1.3680093182495i</v>
      </c>
      <c r="DR300" s="223" t="str">
        <f t="shared" ca="1" si="571"/>
        <v>1.2311758594535-0.822645408809516i</v>
      </c>
      <c r="DS300" s="223" t="str">
        <f t="shared" ca="1" si="572"/>
        <v>1.04702900283088+1.04702900283011i</v>
      </c>
      <c r="DT300" s="223" t="str">
        <f t="shared" ca="1" si="573"/>
        <v>-0.822645408808607+1.23117585945411i</v>
      </c>
      <c r="DU300" s="223" t="str">
        <f t="shared" ca="1" si="574"/>
        <v>-1.36800931824992-0.566648013071464i</v>
      </c>
      <c r="DV300" s="223" t="str">
        <f t="shared" ca="1" si="575"/>
        <v>0.288874651971865-1.45227094613388i</v>
      </c>
      <c r="DW300" s="223" t="str">
        <f t="shared" ca="1" si="576"/>
        <v>1.48072261600087-2.36542920171173E-13i</v>
      </c>
      <c r="DX300" s="223" t="str">
        <f t="shared" ca="1" si="577"/>
        <v>0.28887465197233+1.45227094613378i</v>
      </c>
      <c r="DY300" s="223" t="str">
        <f t="shared" ca="1" si="578"/>
        <v>-1.36800931824974+0.566648013071903i</v>
      </c>
      <c r="DZ300" s="223" t="str">
        <f t="shared" ca="1" si="579"/>
        <v>-0.822645408809-1.23117585945385i</v>
      </c>
      <c r="EA300" s="223" t="str">
        <f t="shared" ca="1" si="580"/>
        <v>1.04702900283055-1.04702900283045i</v>
      </c>
      <c r="EB300" s="223" t="str">
        <f t="shared" ca="1" si="581"/>
        <v>1.23117585945377+0.822645408809123i</v>
      </c>
      <c r="EC300" s="223" t="str">
        <f t="shared" ca="1" si="582"/>
        <v>-0.566648013072039+1.36800931824968i</v>
      </c>
      <c r="ED300" s="223" t="str">
        <f t="shared" ca="1" si="583"/>
        <v>-1.45227094613376-0.288874651972473i</v>
      </c>
      <c r="EE300" s="223" t="str">
        <f t="shared" ca="1" si="584"/>
        <v>3.83843271464381E-13-1.48072261600087i</v>
      </c>
      <c r="EF300" s="223" t="str">
        <f t="shared" ca="1" si="585"/>
        <v>1.45227094613391-0.288874651971721i</v>
      </c>
      <c r="EG300" s="223" t="str">
        <f t="shared" ca="1" si="586"/>
        <v>0.566648013071328+1.36800931824998i</v>
      </c>
      <c r="EH300" s="223" t="str">
        <f t="shared" ca="1" si="587"/>
        <v>-1.23117585945419+0.822645408808484i</v>
      </c>
      <c r="EI300" s="223" t="str">
        <f t="shared" ca="1" si="588"/>
        <v>-1.04702900283001-1.04702900283099i</v>
      </c>
      <c r="EJ300" s="223" t="str">
        <f t="shared" ca="1" si="589"/>
        <v>0.822645408809638-1.23117585945342i</v>
      </c>
      <c r="EK300" s="223" t="str">
        <f t="shared" ca="1" si="590"/>
        <v>1.36800931825003+0.566648013071211i</v>
      </c>
      <c r="EL300" s="223" t="str">
        <f t="shared" ca="1" si="591"/>
        <v>-0.288874651971597+1.45227094613393i</v>
      </c>
      <c r="EM300" s="223" t="str">
        <f t="shared" ca="1" si="592"/>
        <v>-1.48072261600087+5.10818582704223E-13i</v>
      </c>
      <c r="EN300" s="223"/>
      <c r="EO300" s="223"/>
      <c r="EP300" s="223"/>
    </row>
    <row r="301" spans="1:146">
      <c r="A301" s="249">
        <f t="shared" si="461"/>
        <v>3.9257812500000022E-3</v>
      </c>
      <c r="B301" s="248">
        <v>201</v>
      </c>
      <c r="C301" s="247">
        <f t="shared" si="462"/>
        <v>40200</v>
      </c>
      <c r="N301" s="246">
        <f t="shared" ca="1" si="463"/>
        <v>5.5171872241432469</v>
      </c>
      <c r="O301" s="223">
        <f t="shared" ca="1" si="464"/>
        <v>-1.4828127758567531</v>
      </c>
      <c r="P301" s="223" t="str">
        <f t="shared" ca="1" si="465"/>
        <v>-0.324886118110663-1.44678358385178i</v>
      </c>
      <c r="Q301" s="223" t="str">
        <f t="shared" ca="1" si="466"/>
        <v>1.34044687308116-0.633984154921045i</v>
      </c>
      <c r="R301" s="223" t="str">
        <f t="shared" ca="1" si="467"/>
        <v>0.912273262623663+1.16897015468573i</v>
      </c>
      <c r="S301" s="223" t="str">
        <f t="shared" ca="1" si="468"/>
        <v>-0.940686466675565+1.1462297761171i</v>
      </c>
      <c r="T301" s="223" t="str">
        <f t="shared" ca="1" si="469"/>
        <v>-1.32448440551842-0.666689423781807i</v>
      </c>
      <c r="U301" s="223" t="str">
        <f t="shared" ca="1" si="470"/>
        <v>0.360294115040578-1.43837473521719i</v>
      </c>
      <c r="V301" s="223" t="str">
        <f t="shared" ca="1" si="471"/>
        <v>1.48236618037164+0.0363900471889318i</v>
      </c>
      <c r="W301" s="223" t="str">
        <f t="shared" ca="1" si="472"/>
        <v>0.289282421931554+1.45432094415415i</v>
      </c>
      <c r="X301" s="223" t="str">
        <f t="shared" ca="1" si="473"/>
        <v>-1.35560190557008+0.600896997711576i</v>
      </c>
      <c r="Y301" s="223" t="str">
        <f t="shared" ca="1" si="474"/>
        <v>-0.883310539270337-1.19100638934388i</v>
      </c>
      <c r="Z301" s="223" t="str">
        <f t="shared" ca="1" si="475"/>
        <v>0.968533036374586-1.12279895159153i</v>
      </c>
      <c r="AA301" s="223" t="str">
        <f t="shared" ca="1" si="476"/>
        <v>1.30772411807551+0.698993103862727i</v>
      </c>
      <c r="AB301" s="223" t="str">
        <f t="shared" ca="1" si="477"/>
        <v>-0.395485084267754+1.42909946342644i</v>
      </c>
      <c r="AC301" s="223" t="str">
        <f t="shared" ca="1" si="478"/>
        <v>-1.4810266629287-0.0727581743742961i</v>
      </c>
      <c r="AD301" s="223" t="str">
        <f t="shared" ca="1" si="479"/>
        <v>-0.253504472838322-1.46098227590035i</v>
      </c>
      <c r="AE301" s="223" t="str">
        <f t="shared" ca="1" si="480"/>
        <v>1.36994037416028-0.567447882619725i</v>
      </c>
      <c r="AF301" s="223" t="str">
        <f t="shared" ca="1" si="481"/>
        <v>0.853815742677377+1.21232520628761i</v>
      </c>
      <c r="AG301" s="223" t="str">
        <f t="shared" ca="1" si="482"/>
        <v>-0.995796197988168+1.09869179496177i</v>
      </c>
      <c r="AH301" s="223" t="str">
        <f t="shared" ca="1" si="483"/>
        <v>-1.29017610652274-0.73087573663505i</v>
      </c>
      <c r="AI301" s="223" t="str">
        <f t="shared" ca="1" si="484"/>
        <v>0.430437828068433-1.41896335555635i</v>
      </c>
      <c r="AJ301" s="223" t="str">
        <f t="shared" ca="1" si="485"/>
        <v>1.47879503040321+0.109082474755421i</v>
      </c>
      <c r="AK301" s="223" t="str">
        <f t="shared" ca="1" si="486"/>
        <v>0.217573822130098+1.46676356655315i</v>
      </c>
      <c r="AL301" s="223" t="str">
        <f t="shared" ca="1" si="487"/>
        <v>-1.38345364189456+0.533656958141365i</v>
      </c>
      <c r="AM301" s="223" t="str">
        <f t="shared" ca="1" si="488"/>
        <v>-0.823806639406774-1.23291376385915i</v>
      </c>
      <c r="AN301" s="223" t="str">
        <f t="shared" ca="1" si="489"/>
        <v>1.02245952920687-1.07392282747788i</v>
      </c>
      <c r="AO301" s="223" t="str">
        <f t="shared" ca="1" si="490"/>
        <v>1.27185094112642+0.762318117192456i</v>
      </c>
      <c r="AP301" s="223" t="str">
        <f t="shared" ca="1" si="491"/>
        <v>-0.46513129221645+1.40797251721938i</v>
      </c>
      <c r="AQ301" s="223" t="str">
        <f t="shared" ca="1" si="492"/>
        <v>-1.47567262704701-0.145341067933954i</v>
      </c>
      <c r="AR301" s="223" t="str">
        <f t="shared" ca="1" si="493"/>
        <v>-1.47567262704701-0.145341067933954i</v>
      </c>
      <c r="AS301" s="223" t="str">
        <f t="shared" ca="1" si="494"/>
        <v>1.39613356888532-0.499544578666946i</v>
      </c>
      <c r="AT301" s="223" t="str">
        <f t="shared" ca="1" si="495"/>
        <v>0.793301305821692+1.2527596602803i</v>
      </c>
      <c r="AU301" s="223" t="str">
        <f t="shared" ca="1" si="496"/>
        <v>-1.04850696903848+1.04850696903824i</v>
      </c>
      <c r="AV301" s="223" t="str">
        <f t="shared" ca="1" si="497"/>
        <v>-1.25275966028014-0.793301305821946i</v>
      </c>
      <c r="AW301" s="223" t="str">
        <f t="shared" ca="1" si="498"/>
        <v>0.49954457866588-1.39613356888571i</v>
      </c>
      <c r="AX301" s="223" t="str">
        <f t="shared" ca="1" si="499"/>
        <v>1.47166133367937+0.181512113086306i</v>
      </c>
      <c r="AY301" s="223" t="str">
        <f t="shared" ca="1" si="500"/>
        <v>0.145341067933614+1.47567262704704i</v>
      </c>
      <c r="AZ301" s="223" t="str">
        <f t="shared" ca="1" si="501"/>
        <v>-1.40797251721947+0.465131292216165i</v>
      </c>
      <c r="BA301" s="223" t="str">
        <f t="shared" ca="1" si="502"/>
        <v>-0.762318117192162-1.2718509411266i</v>
      </c>
      <c r="BB301" s="223" t="str">
        <f t="shared" ca="1" si="503"/>
        <v>1.07392282747707-1.02245952920772i</v>
      </c>
      <c r="BC301" s="223" t="str">
        <f t="shared" ca="1" si="504"/>
        <v>1.23291376385897+0.823806639407041i</v>
      </c>
      <c r="BD301" s="223" t="str">
        <f t="shared" ca="1" si="505"/>
        <v>-0.533656958141684+1.38345364189444i</v>
      </c>
      <c r="BE301" s="223" t="str">
        <f t="shared" ca="1" si="506"/>
        <v>-1.4667635665531-0.217573822130416i</v>
      </c>
      <c r="BF301" s="223" t="str">
        <f t="shared" ca="1" si="507"/>
        <v>-0.109082474756593-1.47879503040313i</v>
      </c>
      <c r="BG301" s="223" t="str">
        <f t="shared" ca="1" si="508"/>
        <v>1.41896335555627-0.430437828068691i</v>
      </c>
      <c r="BH301" s="223" t="str">
        <f t="shared" ca="1" si="509"/>
        <v>0.73087573663501+1.29017610652277i</v>
      </c>
      <c r="BI301" s="223" t="str">
        <f t="shared" ca="1" si="510"/>
        <v>-1.09869179496199+0.995796197987931i</v>
      </c>
      <c r="BJ301" s="223" t="str">
        <f t="shared" ca="1" si="511"/>
        <v>-1.21232520628724-0.853815742677897i</v>
      </c>
      <c r="BK301" s="223" t="str">
        <f t="shared" ca="1" si="512"/>
        <v>0.567447882619205-1.36994037416049i</v>
      </c>
      <c r="BL301" s="223" t="str">
        <f t="shared" ca="1" si="513"/>
        <v>1.46098227590037+0.253504472838224i</v>
      </c>
      <c r="BM301" s="223" t="str">
        <f t="shared" ca="1" si="514"/>
        <v>0.0727581743741226+1.48102666292871i</v>
      </c>
      <c r="BN301" s="223" t="str">
        <f t="shared" ca="1" si="515"/>
        <v>-1.42909946342657+0.395485084267282i</v>
      </c>
      <c r="BO301" s="223" t="str">
        <f t="shared" ca="1" si="516"/>
        <v>-0.698993103863326-1.30772411807519i</v>
      </c>
      <c r="BP301" s="223" t="str">
        <f t="shared" ca="1" si="517"/>
        <v>1.12279895159136-0.96853303637478i</v>
      </c>
      <c r="BQ301" s="223" t="str">
        <f t="shared" ca="1" si="518"/>
        <v>1.19100638934388+0.883310539270348i</v>
      </c>
      <c r="BR301" s="223" t="str">
        <f t="shared" ca="1" si="519"/>
        <v>-0.600896997711841+1.35560190556996i</v>
      </c>
      <c r="BS301" s="223" t="str">
        <f t="shared" ca="1" si="520"/>
        <v>-1.45432094415403-0.289282421932188i</v>
      </c>
      <c r="BT301" s="223" t="str">
        <f t="shared" ca="1" si="521"/>
        <v>-0.0363900471895271-1.48236618037162i</v>
      </c>
      <c r="BU301" s="223" t="str">
        <f t="shared" ca="1" si="522"/>
        <v>1.43837473521717-0.36029411504067i</v>
      </c>
      <c r="BV301" s="223" t="str">
        <f t="shared" ca="1" si="523"/>
        <v>0.666689423781648+1.3244844055185i</v>
      </c>
      <c r="BW301" s="223" t="str">
        <f t="shared" ca="1" si="524"/>
        <v>-1.14622977611738+0.940686466675215i</v>
      </c>
      <c r="BX301" s="223" t="str">
        <f t="shared" ca="1" si="525"/>
        <v>-1.16897015468617-0.912273262623106i</v>
      </c>
      <c r="BY301" s="223" t="str">
        <f t="shared" ca="1" si="526"/>
        <v>0.633984154920731-1.34044687308131i</v>
      </c>
      <c r="BZ301" s="223" t="str">
        <f t="shared" ca="1" si="527"/>
        <v>1.44678358385177+0.324886118110701i</v>
      </c>
      <c r="CA301" s="223" t="str">
        <f t="shared" ca="1" si="528"/>
        <v>-3.42240058862674E-13+1.48281277585675i</v>
      </c>
      <c r="CB301" s="223" t="str">
        <f t="shared" ca="1" si="529"/>
        <v>-1.44678358385192+0.324886118110032i</v>
      </c>
      <c r="CC301" s="223" t="str">
        <f t="shared" ca="1" si="530"/>
        <v>-0.633984154921483-1.34044687308095i</v>
      </c>
      <c r="CD301" s="223" t="str">
        <f t="shared" ca="1" si="531"/>
        <v>1.16897015468566-0.912273262623761i</v>
      </c>
      <c r="CE301" s="223" t="str">
        <f t="shared" ca="1" si="532"/>
        <v>1.146229776117+0.940686466675679i</v>
      </c>
      <c r="CF301" s="223" t="str">
        <f t="shared" ca="1" si="533"/>
        <v>-0.666689423782259+1.3244844055182i</v>
      </c>
      <c r="CG301" s="223" t="str">
        <f t="shared" ca="1" si="534"/>
        <v>-1.43837473521737-0.360294115039863i</v>
      </c>
      <c r="CH301" s="223" t="str">
        <f t="shared" ca="1" si="535"/>
        <v>0.0363900471886947-1.48236618037164i</v>
      </c>
      <c r="CI301" s="223" t="str">
        <f t="shared" ca="1" si="536"/>
        <v>1.45432094415416-0.289282421931517i</v>
      </c>
      <c r="CJ301" s="223" t="str">
        <f t="shared" ca="1" si="537"/>
        <v>0.600896997711293+1.3556019055702i</v>
      </c>
      <c r="CK301" s="223" t="str">
        <f t="shared" ca="1" si="538"/>
        <v>-1.19100638934423+0.883310539269866i</v>
      </c>
      <c r="CL301" s="223" t="str">
        <f t="shared" ca="1" si="539"/>
        <v>-1.1227989515919-0.96853303637415i</v>
      </c>
      <c r="CM301" s="223" t="str">
        <f t="shared" ca="1" si="540"/>
        <v>0.698993103862593-1.30772411807558i</v>
      </c>
      <c r="CN301" s="223" t="str">
        <f t="shared" ca="1" si="541"/>
        <v>1.42909946342639+0.395485084267942i</v>
      </c>
      <c r="CO301" s="223" t="str">
        <f t="shared" ca="1" si="542"/>
        <v>-0.072758174374764+1.48102666292868i</v>
      </c>
      <c r="CP301" s="223" t="str">
        <f t="shared" ca="1" si="543"/>
        <v>-1.46098227590023+0.253504472839003i</v>
      </c>
      <c r="CQ301" s="223" t="str">
        <f t="shared" ca="1" si="544"/>
        <v>-0.567447882619975-1.36994037416017i</v>
      </c>
      <c r="CR301" s="223" t="str">
        <f t="shared" ca="1" si="545"/>
        <v>1.21232520628761-0.853815742677372i</v>
      </c>
      <c r="CS301" s="223" t="str">
        <f t="shared" ca="1" si="546"/>
        <v>1.09869179496153+0.995796197988438i</v>
      </c>
      <c r="CT301" s="223" t="str">
        <f t="shared" ca="1" si="547"/>
        <v>-0.730875736635604+1.29017610652243i</v>
      </c>
      <c r="CU301" s="223" t="str">
        <f t="shared" ca="1" si="548"/>
        <v>-1.4189633555565-0.430437828067935i</v>
      </c>
      <c r="CV301" s="223" t="str">
        <f t="shared" ca="1" si="549"/>
        <v>0.109082474755763-1.47879503040319i</v>
      </c>
      <c r="CW301" s="223" t="str">
        <f t="shared" ca="1" si="550"/>
        <v>1.46676356655319-0.217573822129781i</v>
      </c>
      <c r="CX301" s="223" t="str">
        <f t="shared" ca="1" si="551"/>
        <v>0.533656958141085+1.38345364189467i</v>
      </c>
      <c r="CY301" s="223" t="str">
        <f t="shared" ca="1" si="552"/>
        <v>-1.23291376385935+0.823806639406473i</v>
      </c>
      <c r="CZ301" s="223" t="str">
        <f t="shared" ca="1" si="553"/>
        <v>-1.07392282747767-1.02245952920709i</v>
      </c>
      <c r="DA301" s="223" t="str">
        <f t="shared" ca="1" si="554"/>
        <v>0.762318117192749-1.27185094112624i</v>
      </c>
      <c r="DB301" s="223" t="str">
        <f t="shared" ca="1" si="555"/>
        <v>1.40797251721927+0.465131292216774i</v>
      </c>
      <c r="DC301" s="223" t="str">
        <f t="shared" ca="1" si="556"/>
        <v>-0.145341067934253+1.47567262704698i</v>
      </c>
      <c r="DD301" s="223" t="str">
        <f t="shared" ca="1" si="557"/>
        <v>-1.47166133367927+0.181512113087134i</v>
      </c>
      <c r="DE301" s="223" t="str">
        <f t="shared" ca="1" si="558"/>
        <v>-0.499544578666664-1.39613356888542i</v>
      </c>
      <c r="DF301" s="223" t="str">
        <f t="shared" ca="1" si="559"/>
        <v>1.25275966028046-0.793301305821439i</v>
      </c>
      <c r="DG301" s="223" t="str">
        <f t="shared" ca="1" si="560"/>
        <v>1.048506969038+1.04850696903872i</v>
      </c>
      <c r="DH301" s="223" t="str">
        <f t="shared" ca="1" si="561"/>
        <v>-0.793301305820952+1.25275966028077i</v>
      </c>
      <c r="DI301" s="223" t="str">
        <f t="shared" ca="1" si="562"/>
        <v>-1.39613356888559-0.499544578666202i</v>
      </c>
      <c r="DJ301" s="223" t="str">
        <f t="shared" ca="1" si="563"/>
        <v>0.181512113086646-1.47166133367933i</v>
      </c>
      <c r="DK301" s="223" t="str">
        <f t="shared" ca="1" si="564"/>
        <v>1.47567262704707-0.145341067933315i</v>
      </c>
      <c r="DL301" s="223" t="str">
        <f t="shared" ca="1" si="565"/>
        <v>0.4651312922158+1.40797251721959i</v>
      </c>
      <c r="DM301" s="223" t="str">
        <f t="shared" ca="1" si="566"/>
        <v>-1.27185094112599+0.762318117193171i</v>
      </c>
      <c r="DN301" s="223" t="str">
        <f t="shared" ca="1" si="567"/>
        <v>-1.02245952920744-1.07392282747733i</v>
      </c>
      <c r="DO301" s="223" t="str">
        <f t="shared" ca="1" si="568"/>
        <v>0.823806639407256-1.23291376385882i</v>
      </c>
      <c r="DP301" s="223" t="str">
        <f t="shared" ca="1" si="569"/>
        <v>1.3834536418943+0.533656958142043i</v>
      </c>
      <c r="DQ301" s="223" t="str">
        <f t="shared" ca="1" si="570"/>
        <v>-0.217573822129296+1.46676356655327i</v>
      </c>
      <c r="DR301" s="223" t="str">
        <f t="shared" ca="1" si="571"/>
        <v>-1.47879503040315+0.109082474756252i</v>
      </c>
      <c r="DS301" s="223" t="str">
        <f t="shared" ca="1" si="572"/>
        <v>-0.430437828068403-1.41896335555636i</v>
      </c>
      <c r="DT301" s="223" t="str">
        <f t="shared" ca="1" si="573"/>
        <v>1.29017610652289-0.730875736634784i</v>
      </c>
      <c r="DU301" s="223" t="str">
        <f t="shared" ca="1" si="574"/>
        <v>0.995796197988739+1.09869179496125i</v>
      </c>
      <c r="DV301" s="223" t="str">
        <f t="shared" ca="1" si="575"/>
        <v>-0.853815742676972+1.21232520628789i</v>
      </c>
      <c r="DW301" s="223" t="str">
        <f t="shared" ca="1" si="576"/>
        <v>-1.36994037416036-0.567447882619521i</v>
      </c>
      <c r="DX301" s="223" t="str">
        <f t="shared" ca="1" si="577"/>
        <v>0.253504472838519-1.46098227590032i</v>
      </c>
      <c r="DY301" s="223" t="str">
        <f t="shared" ca="1" si="578"/>
        <v>1.48102666292873-0.0727581743738228i</v>
      </c>
      <c r="DZ301" s="223" t="str">
        <f t="shared" ca="1" si="579"/>
        <v>0.395485084268333+1.42909946342628i</v>
      </c>
      <c r="EA301" s="223" t="str">
        <f t="shared" ca="1" si="580"/>
        <v>-1.30772411807535+0.698993103863025i</v>
      </c>
      <c r="EB301" s="223" t="str">
        <f t="shared" ca="1" si="581"/>
        <v>-0.968533036374522-1.12279895159158i</v>
      </c>
      <c r="EC301" s="223" t="str">
        <f t="shared" ca="1" si="582"/>
        <v>0.883310539270624-1.19100638934367i</v>
      </c>
      <c r="ED301" s="223" t="str">
        <f t="shared" ca="1" si="583"/>
        <v>1.35560190556982+0.600896997712154i</v>
      </c>
      <c r="EE301" s="223" t="str">
        <f t="shared" ca="1" si="584"/>
        <v>-0.289282421930953+1.45432094415427i</v>
      </c>
      <c r="EF301" s="223" t="str">
        <f t="shared" ca="1" si="585"/>
        <v>-1.48236618037163+0.0363900471891007i</v>
      </c>
      <c r="EG301" s="223" t="str">
        <f t="shared" ca="1" si="586"/>
        <v>-0.360294115040338-1.43837473521726i</v>
      </c>
      <c r="EH301" s="223" t="str">
        <f t="shared" ca="1" si="587"/>
        <v>1.32448440551866-0.666689423781341i</v>
      </c>
      <c r="EI301" s="223" t="str">
        <f t="shared" ca="1" si="588"/>
        <v>0.940686466674951+1.1462297761176i</v>
      </c>
      <c r="EJ301" s="223" t="str">
        <f t="shared" ca="1" si="589"/>
        <v>-0.912273262623309+1.16897015468601i</v>
      </c>
      <c r="EK301" s="223" t="str">
        <f t="shared" ca="1" si="590"/>
        <v>-1.34044687308113-0.633984154921117i</v>
      </c>
      <c r="EL301" s="223" t="str">
        <f t="shared" ca="1" si="591"/>
        <v>0.324886118111035-1.44678358385169i</v>
      </c>
      <c r="EM301" s="223" t="str">
        <f t="shared" ca="1" si="592"/>
        <v>1.48281277585675+6.8448011772535E-13i</v>
      </c>
      <c r="EN301" s="223"/>
      <c r="EO301" s="223"/>
      <c r="EP301" s="223"/>
    </row>
    <row r="302" spans="1:146">
      <c r="A302" s="249">
        <f t="shared" si="461"/>
        <v>3.9453125000000018E-3</v>
      </c>
      <c r="B302" s="248">
        <v>202</v>
      </c>
      <c r="C302" s="247">
        <f t="shared" si="462"/>
        <v>40400</v>
      </c>
      <c r="N302" s="246">
        <f t="shared" ca="1" si="463"/>
        <v>5.5155175317565064</v>
      </c>
      <c r="O302" s="223">
        <f t="shared" ca="1" si="464"/>
        <v>-1.4844824682434941</v>
      </c>
      <c r="P302" s="223" t="str">
        <f t="shared" ca="1" si="465"/>
        <v>-0.360699817197041-1.43999438901557i</v>
      </c>
      <c r="Q302" s="223" t="str">
        <f t="shared" ca="1" si="466"/>
        <v>1.30919665529627-0.699780191405379i</v>
      </c>
      <c r="R302" s="223" t="str">
        <f t="shared" ca="1" si="467"/>
        <v>0.996917494862348+1.0999289554147i</v>
      </c>
      <c r="S302" s="223" t="str">
        <f t="shared" ca="1" si="468"/>
        <v>-0.824734270795513+1.23430206234037i</v>
      </c>
      <c r="T302" s="223" t="str">
        <f t="shared" ca="1" si="469"/>
        <v>-1.39770565784292-0.50010708108982i</v>
      </c>
      <c r="U302" s="223" t="str">
        <f t="shared" ca="1" si="470"/>
        <v>0.145504726406531-1.47733427940858i</v>
      </c>
      <c r="V302" s="223" t="str">
        <f t="shared" ca="1" si="471"/>
        <v>1.46841518704101-0.217818816885966i</v>
      </c>
      <c r="W302" s="223" t="str">
        <f t="shared" ca="1" si="472"/>
        <v>0.568086846233171+1.37148296878202i</v>
      </c>
      <c r="X302" s="223" t="str">
        <f t="shared" ca="1" si="473"/>
        <v>-1.19234749884418+0.88430517386382i</v>
      </c>
      <c r="Y302" s="223" t="str">
        <f t="shared" ca="1" si="474"/>
        <v>-1.14752046578591-0.941745708312372i</v>
      </c>
      <c r="Z302" s="223" t="str">
        <f t="shared" ca="1" si="475"/>
        <v>0.634698040405483-1.34195625712157i</v>
      </c>
      <c r="AA302" s="223" t="str">
        <f t="shared" ca="1" si="476"/>
        <v>1.45595855386987+0.289608162756938i</v>
      </c>
      <c r="AB302" s="223" t="str">
        <f t="shared" ca="1" si="477"/>
        <v>0.0728401022965294+1.48269434409784i</v>
      </c>
      <c r="AC302" s="223" t="str">
        <f t="shared" ca="1" si="478"/>
        <v>-1.4205611515495+0.43092251418398i</v>
      </c>
      <c r="AD302" s="223" t="str">
        <f t="shared" ca="1" si="479"/>
        <v>-0.763176510630729-1.27328308405625i</v>
      </c>
      <c r="AE302" s="223" t="str">
        <f t="shared" ca="1" si="480"/>
        <v>1.04968761984749-1.04968761984755i</v>
      </c>
      <c r="AF302" s="223" t="str">
        <f t="shared" ca="1" si="481"/>
        <v>1.27328308405628+0.76317651063068i</v>
      </c>
      <c r="AG302" s="223" t="str">
        <f t="shared" ca="1" si="482"/>
        <v>-0.430922514183925+1.42056115154952i</v>
      </c>
      <c r="AH302" s="223" t="str">
        <f t="shared" ca="1" si="483"/>
        <v>-1.48269434409784-0.0728401022966202i</v>
      </c>
      <c r="AI302" s="223" t="str">
        <f t="shared" ca="1" si="484"/>
        <v>-0.289608162756849-1.45595855386989i</v>
      </c>
      <c r="AJ302" s="223" t="str">
        <f t="shared" ca="1" si="485"/>
        <v>1.34195625712173-0.634698040405144i</v>
      </c>
      <c r="AK302" s="223" t="str">
        <f t="shared" ca="1" si="486"/>
        <v>0.941745708312767+1.14752046578559i</v>
      </c>
      <c r="AL302" s="223" t="str">
        <f t="shared" ca="1" si="487"/>
        <v>-0.884305173863883+1.19234749884413i</v>
      </c>
      <c r="AM302" s="223" t="str">
        <f t="shared" ca="1" si="488"/>
        <v>-1.37148296878176-0.5680868462338i</v>
      </c>
      <c r="AN302" s="223" t="str">
        <f t="shared" ca="1" si="489"/>
        <v>0.217818816885765-1.46841518704104i</v>
      </c>
      <c r="AO302" s="223" t="str">
        <f t="shared" ca="1" si="490"/>
        <v>1.4773342794086-0.145504726406293i</v>
      </c>
      <c r="AP302" s="223" t="str">
        <f t="shared" ca="1" si="491"/>
        <v>0.500107081090434+1.3977056578427i</v>
      </c>
      <c r="AQ302" s="223" t="str">
        <f t="shared" ca="1" si="492"/>
        <v>-1.23430206234033+0.82473427079557i</v>
      </c>
      <c r="AR302" s="223" t="str">
        <f t="shared" ca="1" si="493"/>
        <v>-1.23430206234033+0.82473427079557i</v>
      </c>
      <c r="AS302" s="223" t="str">
        <f t="shared" ca="1" si="494"/>
        <v>0.699780191405082-1.30919665529643i</v>
      </c>
      <c r="AT302" s="223" t="str">
        <f t="shared" ca="1" si="495"/>
        <v>1.43999438901551+0.36069981719727i</v>
      </c>
      <c r="AU302" s="223" t="str">
        <f t="shared" ca="1" si="496"/>
        <v>6.6851694787491E-13+1.48448246824349i</v>
      </c>
      <c r="AV302" s="223" t="str">
        <f t="shared" ca="1" si="497"/>
        <v>-1.43999438901554+0.360699817197135i</v>
      </c>
      <c r="AW302" s="223" t="str">
        <f t="shared" ca="1" si="498"/>
        <v>-0.699780191404922-1.30919665529652i</v>
      </c>
      <c r="AX302" s="223" t="str">
        <f t="shared" ca="1" si="499"/>
        <v>1.09992895541447-0.9969174948626i</v>
      </c>
      <c r="AY302" s="223" t="str">
        <f t="shared" ca="1" si="500"/>
        <v>1.23430206234023+0.824734270795721i</v>
      </c>
      <c r="AZ302" s="223" t="str">
        <f t="shared" ca="1" si="501"/>
        <v>-0.500107081089214+1.39770565784314i</v>
      </c>
      <c r="BA302" s="223" t="str">
        <f t="shared" ca="1" si="502"/>
        <v>-1.47733427940858-0.145504726406474i</v>
      </c>
      <c r="BB302" s="223" t="str">
        <f t="shared" ca="1" si="503"/>
        <v>-0.217818816885585-1.46841518704107i</v>
      </c>
      <c r="BC302" s="223" t="str">
        <f t="shared" ca="1" si="504"/>
        <v>1.37148296878183-0.568086846233632i</v>
      </c>
      <c r="BD302" s="223" t="str">
        <f t="shared" ca="1" si="505"/>
        <v>0.884305173863754+1.19234749884423i</v>
      </c>
      <c r="BE302" s="223" t="str">
        <f t="shared" ca="1" si="506"/>
        <v>-0.941745708312892+1.14752046578549i</v>
      </c>
      <c r="BF302" s="223" t="str">
        <f t="shared" ca="1" si="507"/>
        <v>-1.34195625712166-0.634698040405289i</v>
      </c>
      <c r="BG302" s="223" t="str">
        <f t="shared" ca="1" si="508"/>
        <v>0.289608162757297-1.4559585538698i</v>
      </c>
      <c r="BH302" s="223" t="str">
        <f t="shared" ca="1" si="509"/>
        <v>1.48269434409782-0.0728401022970497i</v>
      </c>
      <c r="BI302" s="223" t="str">
        <f t="shared" ca="1" si="510"/>
        <v>0.430922514183913+1.42056115154952i</v>
      </c>
      <c r="BJ302" s="223" t="str">
        <f t="shared" ca="1" si="511"/>
        <v>-1.27328308405661+0.763176510630126i</v>
      </c>
      <c r="BK302" s="223" t="str">
        <f t="shared" ca="1" si="512"/>
        <v>-1.04968761984768-1.04968761984736i</v>
      </c>
      <c r="BL302" s="223" t="str">
        <f t="shared" ca="1" si="513"/>
        <v>0.763176510631011-1.27328308405608i</v>
      </c>
      <c r="BM302" s="223" t="str">
        <f t="shared" ca="1" si="514"/>
        <v>1.42056115154967+0.430922514183447i</v>
      </c>
      <c r="BN302" s="223" t="str">
        <f t="shared" ca="1" si="515"/>
        <v>-0.0728401022965635+1.48269434409784i</v>
      </c>
      <c r="BO302" s="223" t="str">
        <f t="shared" ca="1" si="516"/>
        <v>-1.45595855386999+0.289608162756325i</v>
      </c>
      <c r="BP302" s="223" t="str">
        <f t="shared" ca="1" si="517"/>
        <v>-0.634698040405728-1.34195625712146i</v>
      </c>
      <c r="BQ302" s="223" t="str">
        <f t="shared" ca="1" si="518"/>
        <v>1.14752046578614-0.941745708312093i</v>
      </c>
      <c r="BR302" s="223" t="str">
        <f t="shared" ca="1" si="519"/>
        <v>1.19234749884449+0.884305173863398i</v>
      </c>
      <c r="BS302" s="223" t="str">
        <f t="shared" ca="1" si="520"/>
        <v>-0.568086846233183+1.37148296878202i</v>
      </c>
      <c r="BT302" s="223" t="str">
        <f t="shared" ca="1" si="521"/>
        <v>-1.46841518704092-0.217818816886605i</v>
      </c>
      <c r="BU302" s="223" t="str">
        <f t="shared" ca="1" si="522"/>
        <v>-0.145504726406917-1.47733427940854i</v>
      </c>
      <c r="BV302" s="223" t="str">
        <f t="shared" ca="1" si="523"/>
        <v>1.39770565784298-0.500107081089673i</v>
      </c>
      <c r="BW302" s="223" t="str">
        <f t="shared" ca="1" si="524"/>
        <v>0.824734270794862+1.2343020623408i</v>
      </c>
      <c r="BX302" s="223" t="str">
        <f t="shared" ca="1" si="525"/>
        <v>-0.996917494862271+1.09992895541477i</v>
      </c>
      <c r="BY302" s="223" t="str">
        <f t="shared" ca="1" si="526"/>
        <v>-1.30919665529605-0.699780191405795i</v>
      </c>
      <c r="BZ302" s="223" t="str">
        <f t="shared" ca="1" si="527"/>
        <v>0.360699817196622-1.43999438901567i</v>
      </c>
      <c r="CA302" s="223" t="str">
        <f t="shared" ca="1" si="528"/>
        <v>1.48448246824349+1.8186116146022E-13i</v>
      </c>
      <c r="CB302" s="223" t="str">
        <f t="shared" ca="1" si="529"/>
        <v>0.360699817196351+1.43999438901574i</v>
      </c>
      <c r="CC302" s="223" t="str">
        <f t="shared" ca="1" si="530"/>
        <v>-1.30919665529618+0.699780191405548i</v>
      </c>
      <c r="CD302" s="223" t="str">
        <f t="shared" ca="1" si="531"/>
        <v>-0.996917494862002-1.09992895541502i</v>
      </c>
      <c r="CE302" s="223" t="str">
        <f t="shared" ca="1" si="532"/>
        <v>0.824734270795165-1.2343020623406i</v>
      </c>
      <c r="CF302" s="223" t="str">
        <f t="shared" ca="1" si="533"/>
        <v>1.39770565784285+0.500107081090016i</v>
      </c>
      <c r="CG302" s="223" t="str">
        <f t="shared" ca="1" si="534"/>
        <v>-0.145504726407278+1.4773342794085i</v>
      </c>
      <c r="CH302" s="223" t="str">
        <f t="shared" ca="1" si="535"/>
        <v>-1.46841518704097+0.217818816886246i</v>
      </c>
      <c r="CI302" s="223" t="str">
        <f t="shared" ca="1" si="536"/>
        <v>-0.568086846232847-1.37148296878216i</v>
      </c>
      <c r="CJ302" s="223" t="str">
        <f t="shared" ca="1" si="537"/>
        <v>1.19234749884386-0.884305173864258i</v>
      </c>
      <c r="CK302" s="223" t="str">
        <f t="shared" ca="1" si="538"/>
        <v>1.14752046578591+0.941745708312375i</v>
      </c>
      <c r="CL302" s="223" t="str">
        <f t="shared" ca="1" si="539"/>
        <v>-0.634698040406056+1.3419562571213i</v>
      </c>
      <c r="CM302" s="223" t="str">
        <f t="shared" ca="1" si="540"/>
        <v>-1.45595855386992-0.289608162756682i</v>
      </c>
      <c r="CN302" s="223" t="str">
        <f t="shared" ca="1" si="541"/>
        <v>-0.0728401022962424-1.48269434409786i</v>
      </c>
      <c r="CO302" s="223" t="str">
        <f t="shared" ca="1" si="542"/>
        <v>1.42056115154933-0.430922514184553i</v>
      </c>
      <c r="CP302" s="223" t="str">
        <f t="shared" ca="1" si="543"/>
        <v>0.763176510630699+1.27328308405627i</v>
      </c>
      <c r="CQ302" s="223" t="str">
        <f t="shared" ca="1" si="544"/>
        <v>-1.04968761984796+1.04968761984707i</v>
      </c>
      <c r="CR302" s="223" t="str">
        <f t="shared" ca="1" si="545"/>
        <v>-1.2732830840564-0.763176510630473i</v>
      </c>
      <c r="CS302" s="223" t="str">
        <f t="shared" ca="1" si="546"/>
        <v>0.430922514184221-1.42056115154943i</v>
      </c>
      <c r="CT302" s="223" t="str">
        <f t="shared" ca="1" si="547"/>
        <v>1.48269434409787+0.0728401022958958i</v>
      </c>
      <c r="CU302" s="223" t="str">
        <f t="shared" ca="1" si="548"/>
        <v>0.289608162756939+1.45595855386987i</v>
      </c>
      <c r="CV302" s="223" t="str">
        <f t="shared" ca="1" si="549"/>
        <v>-1.3419562571218+0.634698040404998i</v>
      </c>
      <c r="CW302" s="223" t="str">
        <f t="shared" ca="1" si="550"/>
        <v>-0.941745708312642-1.14752046578569i</v>
      </c>
      <c r="CX302" s="223" t="str">
        <f t="shared" ca="1" si="551"/>
        <v>0.884305173864047-1.19234749884401i</v>
      </c>
      <c r="CY302" s="223" t="str">
        <f t="shared" ca="1" si="552"/>
        <v>1.37148296878171+0.568086846233929i</v>
      </c>
      <c r="CZ302" s="223" t="str">
        <f t="shared" ca="1" si="553"/>
        <v>-0.217818816885903+1.46841518704102i</v>
      </c>
      <c r="DA302" s="223" t="str">
        <f t="shared" ca="1" si="554"/>
        <v>-1.47733427940862+0.145504726406112i</v>
      </c>
      <c r="DB302" s="223" t="str">
        <f t="shared" ca="1" si="555"/>
        <v>-0.500107081090262-1.39770565784276i</v>
      </c>
      <c r="DC302" s="223" t="str">
        <f t="shared" ca="1" si="556"/>
        <v>1.23430206234041-0.824734270795454i</v>
      </c>
      <c r="DD302" s="223" t="str">
        <f t="shared" ca="1" si="557"/>
        <v>1.09992895541423+0.99691749486287i</v>
      </c>
      <c r="DE302" s="223" t="str">
        <f t="shared" ca="1" si="558"/>
        <v>-0.699780191405242+1.30919665529635i</v>
      </c>
      <c r="DF302" s="223" t="str">
        <f t="shared" ca="1" si="559"/>
        <v>-1.43999438901546-0.360699817197488i</v>
      </c>
      <c r="DG302" s="223" t="str">
        <f t="shared" ca="1" si="560"/>
        <v>-4.44464257047745E-13-1.48448246824349i</v>
      </c>
      <c r="DH302" s="223" t="str">
        <f t="shared" ca="1" si="561"/>
        <v>1.43999438901559-0.360699817196958i</v>
      </c>
      <c r="DI302" s="223" t="str">
        <f t="shared" ca="1" si="562"/>
        <v>0.699780191404761+1.3091966552966i</v>
      </c>
      <c r="DJ302" s="223" t="str">
        <f t="shared" ca="1" si="563"/>
        <v>-1.09992895541459+0.996917494862465i</v>
      </c>
      <c r="DK302" s="223" t="str">
        <f t="shared" ca="1" si="564"/>
        <v>-1.23430206234015-0.824734270795837i</v>
      </c>
      <c r="DL302" s="223" t="str">
        <f t="shared" ca="1" si="565"/>
        <v>0.500107081089346-1.39770565784309i</v>
      </c>
      <c r="DM302" s="223" t="str">
        <f t="shared" ca="1" si="566"/>
        <v>1.47733427940856+0.145504726406655i</v>
      </c>
      <c r="DN302" s="223" t="str">
        <f t="shared" ca="1" si="567"/>
        <v>0.217818816885447+1.46841518704109i</v>
      </c>
      <c r="DO302" s="223" t="str">
        <f t="shared" ca="1" si="568"/>
        <v>-1.37148296878188+0.568086846233503i</v>
      </c>
      <c r="DP302" s="223" t="str">
        <f t="shared" ca="1" si="569"/>
        <v>-0.884305173863677-1.19234749884429i</v>
      </c>
      <c r="DQ302" s="223" t="str">
        <f t="shared" ca="1" si="570"/>
        <v>0.941745708311891-1.14752046578631i</v>
      </c>
      <c r="DR302" s="223" t="str">
        <f t="shared" ca="1" si="571"/>
        <v>1.3419562571216+0.634698040405415i</v>
      </c>
      <c r="DS302" s="223" t="str">
        <f t="shared" ca="1" si="572"/>
        <v>-0.289608162757558+1.45595855386975i</v>
      </c>
      <c r="DT302" s="223" t="str">
        <f t="shared" ca="1" si="573"/>
        <v>-1.48269434409782+0.072840102296868i</v>
      </c>
      <c r="DU302" s="223" t="str">
        <f t="shared" ca="1" si="574"/>
        <v>-0.43092251418378-1.42056115154957i</v>
      </c>
      <c r="DV302" s="223" t="str">
        <f t="shared" ca="1" si="575"/>
        <v>1.27328308405595-0.763176510631236i</v>
      </c>
      <c r="DW302" s="223" t="str">
        <f t="shared" ca="1" si="576"/>
        <v>1.04968761984758+1.04968761984746i</v>
      </c>
      <c r="DX302" s="223" t="str">
        <f t="shared" ca="1" si="577"/>
        <v>-0.763176510631095+1.27328308405603i</v>
      </c>
      <c r="DY302" s="223" t="str">
        <f t="shared" ca="1" si="578"/>
        <v>-1.42056115154961-0.430922514183622i</v>
      </c>
      <c r="DZ302" s="223" t="str">
        <f t="shared" ca="1" si="579"/>
        <v>0.0728401022967031-1.48269434409783i</v>
      </c>
      <c r="EA302" s="223" t="str">
        <f t="shared" ca="1" si="580"/>
        <v>1.45595855386975-0.289608162757554i</v>
      </c>
      <c r="EB302" s="223" t="str">
        <f t="shared" ca="1" si="581"/>
        <v>0.634698040405564+1.34195625712153i</v>
      </c>
      <c r="EC302" s="223" t="str">
        <f t="shared" ca="1" si="582"/>
        <v>-1.14752046578621+0.941745708312019i</v>
      </c>
      <c r="ED302" s="223" t="str">
        <f t="shared" ca="1" si="583"/>
        <v>-1.19234749884439-0.884305173863543i</v>
      </c>
      <c r="EE302" s="223" t="str">
        <f t="shared" ca="1" si="584"/>
        <v>0.56808684623335-1.37148296878195i</v>
      </c>
      <c r="EF302" s="223" t="str">
        <f t="shared" ca="1" si="585"/>
        <v>1.4684151870409+0.217818816886701i</v>
      </c>
      <c r="EG302" s="223" t="str">
        <f t="shared" ca="1" si="586"/>
        <v>0.145504726406735+1.47733427940856i</v>
      </c>
      <c r="EH302" s="223" t="str">
        <f t="shared" ca="1" si="587"/>
        <v>-1.39770565784304+0.500107081089502i</v>
      </c>
      <c r="EI302" s="223" t="str">
        <f t="shared" ca="1" si="588"/>
        <v>-0.824734270795904-1.23430206234011i</v>
      </c>
      <c r="EJ302" s="223" t="str">
        <f t="shared" ca="1" si="589"/>
        <v>0.996917494862406-1.09992895541465i</v>
      </c>
      <c r="EK302" s="223" t="str">
        <f t="shared" ca="1" si="590"/>
        <v>1.30919665529596+0.699780191405955i</v>
      </c>
      <c r="EL302" s="223" t="str">
        <f t="shared" ca="1" si="591"/>
        <v>-0.360699817196879+1.43999438901561i</v>
      </c>
      <c r="EM302" s="223" t="str">
        <f t="shared" ca="1" si="592"/>
        <v>-1.48448246824349-3.63722322920438E-13i</v>
      </c>
      <c r="EN302" s="223"/>
      <c r="EO302" s="223"/>
      <c r="EP302" s="223"/>
    </row>
    <row r="303" spans="1:146">
      <c r="A303" s="249">
        <f t="shared" si="461"/>
        <v>3.9648437500000014E-3</v>
      </c>
      <c r="B303" s="248">
        <v>203</v>
      </c>
      <c r="C303" s="247">
        <f t="shared" si="462"/>
        <v>40600</v>
      </c>
      <c r="N303" s="246">
        <f t="shared" ca="1" si="463"/>
        <v>5.514153879295792</v>
      </c>
      <c r="O303" s="223">
        <f t="shared" ca="1" si="464"/>
        <v>-1.4858461207042075</v>
      </c>
      <c r="P303" s="223" t="str">
        <f t="shared" ca="1" si="465"/>
        <v>-0.396294116036396-1.43202292858972i</v>
      </c>
      <c r="Q303" s="223" t="str">
        <f t="shared" ca="1" si="466"/>
        <v>1.27445272778592-0.763877568102879i</v>
      </c>
      <c r="R303" s="223" t="str">
        <f t="shared" ca="1" si="467"/>
        <v>1.07611971863479+1.02455114346582i</v>
      </c>
      <c r="S303" s="223" t="str">
        <f t="shared" ca="1" si="468"/>
        <v>-0.700423012725597+1.31039928939852i</v>
      </c>
      <c r="T303" s="223" t="str">
        <f t="shared" ca="1" si="469"/>
        <v>-1.44974322488058-0.325550727728586i</v>
      </c>
      <c r="U303" s="223" t="str">
        <f t="shared" ca="1" si="470"/>
        <v>-0.0729070135514064-1.48405635397944i</v>
      </c>
      <c r="V303" s="223" t="str">
        <f t="shared" ca="1" si="471"/>
        <v>1.41085276363351-0.466082797107377i</v>
      </c>
      <c r="W303" s="223" t="str">
        <f t="shared" ca="1" si="472"/>
        <v>0.825491875510907+1.23543589792317i</v>
      </c>
      <c r="X303" s="223" t="str">
        <f t="shared" ca="1" si="473"/>
        <v>-0.970514334852164+1.12509582714461i</v>
      </c>
      <c r="Y303" s="223" t="str">
        <f t="shared" ca="1" si="474"/>
        <v>-1.34318898434559-0.635281076960747i</v>
      </c>
      <c r="Z303" s="223" t="str">
        <f t="shared" ca="1" si="475"/>
        <v>0.254023059202738-1.4639709627602i</v>
      </c>
      <c r="AA303" s="223" t="str">
        <f t="shared" ca="1" si="476"/>
        <v>1.47869136550997-0.14563838772112i</v>
      </c>
      <c r="AB303" s="223" t="str">
        <f t="shared" ca="1" si="477"/>
        <v>0.534748643896195+1.38628373079356i</v>
      </c>
      <c r="AC303" s="223" t="str">
        <f t="shared" ca="1" si="478"/>
        <v>-1.19344279477089+0.885117500686312i</v>
      </c>
      <c r="AD303" s="223" t="str">
        <f t="shared" ca="1" si="479"/>
        <v>-1.17136148125997-0.914139472198956i</v>
      </c>
      <c r="AE303" s="223" t="str">
        <f t="shared" ca="1" si="480"/>
        <v>0.568608693437444-1.37274281937991i</v>
      </c>
      <c r="AF303" s="223" t="str">
        <f t="shared" ca="1" si="481"/>
        <v>1.47467186636182+0.181883426877483i</v>
      </c>
      <c r="AG303" s="223" t="str">
        <f t="shared" ca="1" si="482"/>
        <v>0.218018906258555+1.4697640800229i</v>
      </c>
      <c r="AH303" s="223" t="str">
        <f t="shared" ca="1" si="483"/>
        <v>-1.35837501902203+0.602126234363396i</v>
      </c>
      <c r="AI303" s="223" t="str">
        <f t="shared" ca="1" si="484"/>
        <v>-0.942610800275406-1.14857458339278i</v>
      </c>
      <c r="AJ303" s="223" t="str">
        <f t="shared" ca="1" si="485"/>
        <v>0.855562367487686-1.21480522296811i</v>
      </c>
      <c r="AK303" s="223" t="str">
        <f t="shared" ca="1" si="486"/>
        <v>1.39898959672407+0.500566481767979i</v>
      </c>
      <c r="AL303" s="223" t="str">
        <f t="shared" ca="1" si="487"/>
        <v>-0.109305621445785+1.48182015627136i</v>
      </c>
      <c r="AM303" s="223" t="str">
        <f t="shared" ca="1" si="488"/>
        <v>-1.45729600413107+0.289874198153866i</v>
      </c>
      <c r="AN303" s="223" t="str">
        <f t="shared" ca="1" si="489"/>
        <v>-0.668053249991872-1.32719386285013i</v>
      </c>
      <c r="AO303" s="223" t="str">
        <f t="shared" ca="1" si="490"/>
        <v>1.10093935523971-0.997833267884027i</v>
      </c>
      <c r="AP303" s="223" t="str">
        <f t="shared" ca="1" si="491"/>
        <v>1.25532239248924+0.794924138095474i</v>
      </c>
      <c r="AQ303" s="223" t="str">
        <f t="shared" ca="1" si="492"/>
        <v>-0.431318361598051+1.42186608559319i</v>
      </c>
      <c r="AR303" s="223" t="str">
        <f t="shared" ca="1" si="493"/>
        <v>-0.431318361598051+1.42186608559319i</v>
      </c>
      <c r="AS303" s="223" t="str">
        <f t="shared" ca="1" si="494"/>
        <v>-0.361031157717434-1.44131717452091i</v>
      </c>
      <c r="AT303" s="223" t="str">
        <f t="shared" ca="1" si="495"/>
        <v>1.29281538041439-0.732370866826184i</v>
      </c>
      <c r="AU303" s="223" t="str">
        <f t="shared" ca="1" si="496"/>
        <v>1.05065186774966+1.05065186774968i</v>
      </c>
      <c r="AV303" s="223" t="str">
        <f t="shared" ca="1" si="497"/>
        <v>-0.732370866826202+1.29281538041438i</v>
      </c>
      <c r="AW303" s="223" t="str">
        <f t="shared" ca="1" si="498"/>
        <v>-1.44131717452091-0.361031157717455i</v>
      </c>
      <c r="AX303" s="223" t="str">
        <f t="shared" ca="1" si="499"/>
        <v>-0.0364644891985296-1.48539861163232i</v>
      </c>
      <c r="AY303" s="223" t="str">
        <f t="shared" ca="1" si="500"/>
        <v>1.4218660855932-0.43131836159803i</v>
      </c>
      <c r="AZ303" s="223" t="str">
        <f t="shared" ca="1" si="501"/>
        <v>0.794924138095456+1.25532239248925i</v>
      </c>
      <c r="BA303" s="223" t="str">
        <f t="shared" ca="1" si="502"/>
        <v>-0.997833267884042+1.10093935523969i</v>
      </c>
      <c r="BB303" s="223" t="str">
        <f t="shared" ca="1" si="503"/>
        <v>-1.32719386285013-0.668053249991872i</v>
      </c>
      <c r="BC303" s="223" t="str">
        <f t="shared" ca="1" si="504"/>
        <v>0.289874198153887-1.45729600413107i</v>
      </c>
      <c r="BD303" s="223" t="str">
        <f t="shared" ca="1" si="505"/>
        <v>1.48182015627137-0.109305621445742i</v>
      </c>
      <c r="BE303" s="223" t="str">
        <f t="shared" ca="1" si="506"/>
        <v>0.500566481767958+1.39898959672408i</v>
      </c>
      <c r="BF303" s="223" t="str">
        <f t="shared" ca="1" si="507"/>
        <v>-1.21480522296813+0.855562367487669i</v>
      </c>
      <c r="BG303" s="223" t="str">
        <f t="shared" ca="1" si="508"/>
        <v>-1.14857458339306-0.942610800275064i</v>
      </c>
      <c r="BH303" s="223" t="str">
        <f t="shared" ca="1" si="509"/>
        <v>0.602126234363821-1.35837501902184i</v>
      </c>
      <c r="BI303" s="223" t="str">
        <f t="shared" ca="1" si="510"/>
        <v>1.46976408002292+0.21801890625843i</v>
      </c>
      <c r="BJ303" s="223" t="str">
        <f t="shared" ca="1" si="511"/>
        <v>0.181883426876896+1.47467186636189i</v>
      </c>
      <c r="BK303" s="223" t="str">
        <f t="shared" ca="1" si="512"/>
        <v>-1.37274281937992+0.568608693437425i</v>
      </c>
      <c r="BL303" s="223" t="str">
        <f t="shared" ca="1" si="513"/>
        <v>-0.914139472199388-1.17136148125964i</v>
      </c>
      <c r="BM303" s="223" t="str">
        <f t="shared" ca="1" si="514"/>
        <v>0.885117500686429-1.1934427947708i</v>
      </c>
      <c r="BN303" s="223" t="str">
        <f t="shared" ca="1" si="515"/>
        <v>1.38628373079372+0.534748643895801i</v>
      </c>
      <c r="BO303" s="223" t="str">
        <f t="shared" ca="1" si="516"/>
        <v>-0.145638387721603+1.47869136550992i</v>
      </c>
      <c r="BP303" s="223" t="str">
        <f t="shared" ca="1" si="517"/>
        <v>-1.46397096276015+0.254023059203019i</v>
      </c>
      <c r="BQ303" s="223" t="str">
        <f t="shared" ca="1" si="518"/>
        <v>-0.635281076960184-1.34318898434586i</v>
      </c>
      <c r="BR303" s="223" t="str">
        <f t="shared" ca="1" si="519"/>
        <v>1.12509582714451-0.970514334852277i</v>
      </c>
      <c r="BS303" s="223" t="str">
        <f t="shared" ca="1" si="520"/>
        <v>1.23543589792359+0.825491875510274i</v>
      </c>
      <c r="BT303" s="223" t="str">
        <f t="shared" ca="1" si="521"/>
        <v>-0.466082797107518+1.41085276363346i</v>
      </c>
      <c r="BU303" s="223" t="str">
        <f t="shared" ca="1" si="522"/>
        <v>-1.48405635397947-0.0729070135508687i</v>
      </c>
      <c r="BV303" s="223" t="str">
        <f t="shared" ca="1" si="523"/>
        <v>-0.325550727728312-1.44974322488064i</v>
      </c>
      <c r="BW303" s="223" t="str">
        <f t="shared" ca="1" si="524"/>
        <v>1.3103992893984-0.700423012725821i</v>
      </c>
      <c r="BX303" s="223" t="str">
        <f t="shared" ca="1" si="525"/>
        <v>1.02455114346546+1.07611971863513i</v>
      </c>
      <c r="BY303" s="223" t="str">
        <f t="shared" ca="1" si="526"/>
        <v>-0.763877568102754+1.27445272778599i</v>
      </c>
      <c r="BZ303" s="223" t="str">
        <f t="shared" ca="1" si="527"/>
        <v>-1.43202292858953-0.396294116037068i</v>
      </c>
      <c r="CA303" s="223" t="str">
        <f t="shared" ca="1" si="528"/>
        <v>2.11162710207884E-14-1.48584612070421i</v>
      </c>
      <c r="CB303" s="223" t="str">
        <f t="shared" ca="1" si="529"/>
        <v>1.43202292858954-0.396294116037028i</v>
      </c>
      <c r="CC303" s="223" t="str">
        <f t="shared" ca="1" si="530"/>
        <v>0.763877568102719+1.27445272778602i</v>
      </c>
      <c r="CD303" s="223" t="str">
        <f t="shared" ca="1" si="531"/>
        <v>-1.02455114346549+1.0761197186351i</v>
      </c>
      <c r="CE303" s="223" t="str">
        <f t="shared" ca="1" si="532"/>
        <v>-1.31039928939838-0.700423012725858i</v>
      </c>
      <c r="CF303" s="223" t="str">
        <f t="shared" ca="1" si="533"/>
        <v>0.325550727728354-1.44974322488063i</v>
      </c>
      <c r="CG303" s="223" t="str">
        <f t="shared" ca="1" si="534"/>
        <v>1.48405635397947-0.0729070135508265i</v>
      </c>
      <c r="CH303" s="223" t="str">
        <f t="shared" ca="1" si="535"/>
        <v>0.466082797107478+1.41085276363347i</v>
      </c>
      <c r="CI303" s="223" t="str">
        <f t="shared" ca="1" si="536"/>
        <v>-1.23543589792362+0.82549187551024i</v>
      </c>
      <c r="CJ303" s="223" t="str">
        <f t="shared" ca="1" si="537"/>
        <v>-1.12509582714448-0.970514334852308i</v>
      </c>
      <c r="CK303" s="223" t="str">
        <f t="shared" ca="1" si="538"/>
        <v>0.635281076960221-1.34318898434584i</v>
      </c>
      <c r="CL303" s="223" t="str">
        <f t="shared" ca="1" si="539"/>
        <v>1.46397096276014+0.254023059203061i</v>
      </c>
      <c r="CM303" s="223" t="str">
        <f t="shared" ca="1" si="540"/>
        <v>0.145638387721561+1.47869136550993i</v>
      </c>
      <c r="CN303" s="223" t="str">
        <f t="shared" ca="1" si="541"/>
        <v>-1.38628373079373+0.534748643895761i</v>
      </c>
      <c r="CO303" s="223" t="str">
        <f t="shared" ca="1" si="542"/>
        <v>-0.885117500686429-1.1934427947708i</v>
      </c>
      <c r="CP303" s="223" t="str">
        <f t="shared" ca="1" si="543"/>
        <v>0.914139472199421-1.17136148125961i</v>
      </c>
      <c r="CQ303" s="223" t="str">
        <f t="shared" ca="1" si="544"/>
        <v>1.37274281937992+0.568608693437425i</v>
      </c>
      <c r="CR303" s="223" t="str">
        <f t="shared" ca="1" si="545"/>
        <v>-0.181883426876939+1.47467186636188i</v>
      </c>
      <c r="CS303" s="223" t="str">
        <f t="shared" ca="1" si="546"/>
        <v>-1.46976408002293+0.218018906258347i</v>
      </c>
      <c r="CT303" s="223" t="str">
        <f t="shared" ca="1" si="547"/>
        <v>-0.602126234363782-1.35837501902186i</v>
      </c>
      <c r="CU303" s="223" t="str">
        <f t="shared" ca="1" si="548"/>
        <v>1.14857458339309-0.942610800275031i</v>
      </c>
      <c r="CV303" s="223" t="str">
        <f t="shared" ca="1" si="549"/>
        <v>1.2148052229681+0.855562367487703i</v>
      </c>
      <c r="CW303" s="223" t="str">
        <f t="shared" ca="1" si="550"/>
        <v>-0.500566481767998+1.39898959672406i</v>
      </c>
      <c r="CX303" s="223" t="str">
        <f t="shared" ca="1" si="551"/>
        <v>-1.48182015627136-0.109305621445785i</v>
      </c>
      <c r="CY303" s="223" t="str">
        <f t="shared" ca="1" si="552"/>
        <v>-0.289874198153845-1.45729600413108i</v>
      </c>
      <c r="CZ303" s="223" t="str">
        <f t="shared" ca="1" si="553"/>
        <v>1.32719386285013-0.668053249991872i</v>
      </c>
      <c r="DA303" s="223" t="str">
        <f t="shared" ca="1" si="554"/>
        <v>0.997833267883979+1.10093935523975i</v>
      </c>
      <c r="DB303" s="223" t="str">
        <f t="shared" ca="1" si="555"/>
        <v>-0.794924138095456+1.25532239248925i</v>
      </c>
      <c r="DC303" s="223" t="str">
        <f t="shared" ca="1" si="556"/>
        <v>-1.42186608559318-0.431318361598112i</v>
      </c>
      <c r="DD303" s="223" t="str">
        <f t="shared" ca="1" si="557"/>
        <v>0.0364644891986141-1.48539861163232i</v>
      </c>
      <c r="DE303" s="223" t="str">
        <f t="shared" ca="1" si="558"/>
        <v>1.44131717452092-0.361031157717413i</v>
      </c>
      <c r="DF303" s="223" t="str">
        <f t="shared" ca="1" si="559"/>
        <v>0.732370866826129+1.29281538041442i</v>
      </c>
      <c r="DG303" s="223" t="str">
        <f t="shared" ca="1" si="560"/>
        <v>-1.05065186774969+1.05065186774965i</v>
      </c>
      <c r="DH303" s="223" t="str">
        <f t="shared" ca="1" si="561"/>
        <v>-1.29281538041439-0.732370866826184i</v>
      </c>
      <c r="DI303" s="223" t="str">
        <f t="shared" ca="1" si="562"/>
        <v>0.361031157717476-1.4413171745209i</v>
      </c>
      <c r="DJ303" s="223" t="str">
        <f t="shared" ca="1" si="563"/>
        <v>1.48539861163232-0.0364644891985507i</v>
      </c>
      <c r="DK303" s="223" t="str">
        <f t="shared" ca="1" si="564"/>
        <v>0.431318361598051+1.42186608559319i</v>
      </c>
      <c r="DL303" s="223" t="str">
        <f t="shared" ca="1" si="565"/>
        <v>-1.25532239248929+0.794924138095403i</v>
      </c>
      <c r="DM303" s="223" t="str">
        <f t="shared" ca="1" si="566"/>
        <v>-1.10093935523971-0.997833267884027i</v>
      </c>
      <c r="DN303" s="223" t="str">
        <f t="shared" ca="1" si="567"/>
        <v>0.668053249991854-1.32719386285014i</v>
      </c>
      <c r="DO303" s="223" t="str">
        <f t="shared" ca="1" si="568"/>
        <v>1.45729600413107+0.289874198153908i</v>
      </c>
      <c r="DP303" s="223" t="str">
        <f t="shared" ca="1" si="569"/>
        <v>0.109305621445806+1.48182015627136i</v>
      </c>
      <c r="DQ303" s="223" t="str">
        <f t="shared" ca="1" si="570"/>
        <v>-1.39898959672408+0.500566481767938i</v>
      </c>
      <c r="DR303" s="223" t="str">
        <f t="shared" ca="1" si="571"/>
        <v>-0.855562367487721-1.21480522296809i</v>
      </c>
      <c r="DS303" s="223" t="str">
        <f t="shared" ca="1" si="572"/>
        <v>0.94261080027508-1.14857458339305i</v>
      </c>
      <c r="DT303" s="223" t="str">
        <f t="shared" ca="1" si="573"/>
        <v>1.3583750190218+0.602126234363918i</v>
      </c>
      <c r="DU303" s="223" t="str">
        <f t="shared" ca="1" si="574"/>
        <v>-0.218018906258409+1.46976408002292i</v>
      </c>
      <c r="DV303" s="223" t="str">
        <f t="shared" ca="1" si="575"/>
        <v>-1.4746718663619+0.181883426876792i</v>
      </c>
      <c r="DW303" s="223" t="str">
        <f t="shared" ca="1" si="576"/>
        <v>-0.568608693437444-1.37274281937991i</v>
      </c>
      <c r="DX303" s="223" t="str">
        <f t="shared" ca="1" si="577"/>
        <v>1.17136148125965-0.914139472199372i</v>
      </c>
      <c r="DY303" s="223" t="str">
        <f t="shared" ca="1" si="578"/>
        <v>1.19344279477082+0.885117500686413i</v>
      </c>
      <c r="DZ303" s="223" t="str">
        <f t="shared" ca="1" si="579"/>
        <v>-0.53474864389582+1.38628373079371i</v>
      </c>
      <c r="EA303" s="223" t="str">
        <f t="shared" ca="1" si="580"/>
        <v>-1.47869136550993-0.14563838772154i</v>
      </c>
      <c r="EB303" s="223" t="str">
        <f t="shared" ca="1" si="581"/>
        <v>-0.254023059202998-1.46397096276015i</v>
      </c>
      <c r="EC303" s="223" t="str">
        <f t="shared" ca="1" si="582"/>
        <v>1.34318898434583-0.63528107696024i</v>
      </c>
      <c r="ED303" s="223" t="str">
        <f t="shared" ca="1" si="583"/>
        <v>0.97051433485226+1.12509582714452i</v>
      </c>
      <c r="EE303" s="223" t="str">
        <f t="shared" ca="1" si="584"/>
        <v>-0.825491875510362+1.23543589792353i</v>
      </c>
      <c r="EF303" s="223" t="str">
        <f t="shared" ca="1" si="585"/>
        <v>-1.41085276363345-0.466082797107538i</v>
      </c>
      <c r="EG303" s="223" t="str">
        <f t="shared" ca="1" si="586"/>
        <v>0.0729070135508898-1.48405635397947i</v>
      </c>
      <c r="EH303" s="223" t="str">
        <f t="shared" ca="1" si="587"/>
        <v>1.44974322488064-0.325550727728291i</v>
      </c>
      <c r="EI303" s="223" t="str">
        <f t="shared" ca="1" si="588"/>
        <v>0.700423012725802+1.31039928939841i</v>
      </c>
      <c r="EJ303" s="223" t="str">
        <f t="shared" ca="1" si="589"/>
        <v>-1.07611971863509+1.02455114346551i</v>
      </c>
      <c r="EK303" s="223" t="str">
        <f t="shared" ca="1" si="590"/>
        <v>-1.27445272778598-0.763877568102772i</v>
      </c>
      <c r="EL303" s="223" t="str">
        <f t="shared" ca="1" si="591"/>
        <v>0.396294116037007-1.43202292858955i</v>
      </c>
      <c r="EM303" s="223" t="str">
        <f t="shared" ca="1" si="592"/>
        <v>1.48584612070421+4.22325420415769E-14i</v>
      </c>
      <c r="EN303" s="223"/>
      <c r="EO303" s="223"/>
      <c r="EP303" s="223"/>
    </row>
    <row r="304" spans="1:146">
      <c r="A304" s="249">
        <f t="shared" si="461"/>
        <v>3.9843750000000009E-3</v>
      </c>
      <c r="B304" s="248">
        <v>204</v>
      </c>
      <c r="C304" s="247">
        <f t="shared" si="462"/>
        <v>40800</v>
      </c>
      <c r="N304" s="246">
        <f t="shared" ca="1" si="463"/>
        <v>5.5130199031861995</v>
      </c>
      <c r="O304" s="223">
        <f t="shared" ca="1" si="464"/>
        <v>-1.4869800968138005</v>
      </c>
      <c r="P304" s="223" t="str">
        <f t="shared" ca="1" si="465"/>
        <v>-0.431647537487398-1.42295123307211i</v>
      </c>
      <c r="Q304" s="223" t="str">
        <f t="shared" ca="1" si="466"/>
        <v>1.23637876459934-0.826121878882397i</v>
      </c>
      <c r="R304" s="223" t="str">
        <f t="shared" ca="1" si="467"/>
        <v>1.1494511587794+0.94333018710368i</v>
      </c>
      <c r="S304" s="223" t="str">
        <f t="shared" ca="1" si="468"/>
        <v>-0.569042647307324+1.3737904766979i</v>
      </c>
      <c r="T304" s="223" t="str">
        <f t="shared" ca="1" si="469"/>
        <v>-1.47981988121464-0.14574953681661i</v>
      </c>
      <c r="U304" s="223" t="str">
        <f t="shared" ca="1" si="470"/>
        <v>-0.290095425918983-1.45840819120755i</v>
      </c>
      <c r="V304" s="223" t="str">
        <f t="shared" ca="1" si="471"/>
        <v>1.31139936704289-0.700957565363191i</v>
      </c>
      <c r="W304" s="223" t="str">
        <f t="shared" ca="1" si="472"/>
        <v>1.0514537099465+1.05145370994643i</v>
      </c>
      <c r="X304" s="223" t="str">
        <f t="shared" ca="1" si="473"/>
        <v>-0.700957565363225+1.31139936704287i</v>
      </c>
      <c r="Y304" s="223" t="str">
        <f t="shared" ca="1" si="474"/>
        <v>-1.45840819120754-0.290095425919021i</v>
      </c>
      <c r="Z304" s="223" t="str">
        <f t="shared" ca="1" si="475"/>
        <v>-0.145749536816713-1.47981988121463i</v>
      </c>
      <c r="AA304" s="223" t="str">
        <f t="shared" ca="1" si="476"/>
        <v>1.37379047669792-0.569042647307288i</v>
      </c>
      <c r="AB304" s="223" t="str">
        <f t="shared" ca="1" si="477"/>
        <v>0.943330187103641+1.14945115877944i</v>
      </c>
      <c r="AC304" s="223" t="str">
        <f t="shared" ca="1" si="478"/>
        <v>-0.826121878882309+1.2363787645994i</v>
      </c>
      <c r="AD304" s="223" t="str">
        <f t="shared" ca="1" si="479"/>
        <v>-1.42295123307211-0.431647537487391i</v>
      </c>
      <c r="AE304" s="223" t="str">
        <f t="shared" ca="1" si="480"/>
        <v>4.95494404940959E-14-1.4869800968138i</v>
      </c>
      <c r="AF304" s="223" t="str">
        <f t="shared" ca="1" si="481"/>
        <v>1.42295123307209-0.431647537487458i</v>
      </c>
      <c r="AG304" s="223" t="str">
        <f t="shared" ca="1" si="482"/>
        <v>0.826121878882367+1.23637876459936i</v>
      </c>
      <c r="AH304" s="223" t="str">
        <f t="shared" ca="1" si="483"/>
        <v>-0.943330187103719+1.14945115877937i</v>
      </c>
      <c r="AI304" s="223" t="str">
        <f t="shared" ca="1" si="484"/>
        <v>-1.37379047669811-0.569042647306814i</v>
      </c>
      <c r="AJ304" s="223" t="str">
        <f t="shared" ca="1" si="485"/>
        <v>0.145749536817233-1.47981988121458i</v>
      </c>
      <c r="AK304" s="223" t="str">
        <f t="shared" ca="1" si="486"/>
        <v>1.45840819120758-0.290095425918789i</v>
      </c>
      <c r="AL304" s="223" t="str">
        <f t="shared" ca="1" si="487"/>
        <v>0.700957565363416+1.31139936704277i</v>
      </c>
      <c r="AM304" s="223" t="str">
        <f t="shared" ca="1" si="488"/>
        <v>-1.05145370994603+1.0514537099469i</v>
      </c>
      <c r="AN304" s="223" t="str">
        <f t="shared" ca="1" si="489"/>
        <v>-1.31139936704264-0.70095756536366i</v>
      </c>
      <c r="AO304" s="223" t="str">
        <f t="shared" ca="1" si="490"/>
        <v>0.29009542591908-1.45840819120753i</v>
      </c>
      <c r="AP304" s="223" t="str">
        <f t="shared" ca="1" si="491"/>
        <v>1.47981988121461-0.145749536816959i</v>
      </c>
      <c r="AQ304" s="223" t="str">
        <f t="shared" ca="1" si="492"/>
        <v>0.569042647307926+1.37379047669765i</v>
      </c>
      <c r="AR304" s="223" t="str">
        <f t="shared" ca="1" si="493"/>
        <v>0.569042647307926+1.37379047669765i</v>
      </c>
      <c r="AS304" s="223" t="str">
        <f t="shared" ca="1" si="494"/>
        <v>-1.23637876459939-0.826121878882333i</v>
      </c>
      <c r="AT304" s="223" t="str">
        <f t="shared" ca="1" si="495"/>
        <v>0.431647537486994-1.42295123307224i</v>
      </c>
      <c r="AU304" s="223" t="str">
        <f t="shared" ca="1" si="496"/>
        <v>1.4869800968138+6.90774108354294E-13i</v>
      </c>
      <c r="AV304" s="223" t="str">
        <f t="shared" ca="1" si="497"/>
        <v>0.431647537487128+1.42295123307219i</v>
      </c>
      <c r="AW304" s="223" t="str">
        <f t="shared" ca="1" si="498"/>
        <v>-1.23637876459931+0.826121878882449i</v>
      </c>
      <c r="AX304" s="223" t="str">
        <f t="shared" ca="1" si="499"/>
        <v>-1.14945115877973-0.943330187103283i</v>
      </c>
      <c r="AY304" s="223" t="str">
        <f t="shared" ca="1" si="500"/>
        <v>0.569042647307797-1.37379047669771i</v>
      </c>
      <c r="AZ304" s="223" t="str">
        <f t="shared" ca="1" si="501"/>
        <v>1.47981988121462+0.145749536816819i</v>
      </c>
      <c r="BA304" s="223" t="str">
        <f t="shared" ca="1" si="502"/>
        <v>0.290095425919175+1.45840819120751i</v>
      </c>
      <c r="BB304" s="223" t="str">
        <f t="shared" ca="1" si="503"/>
        <v>-1.31139936704258+0.700957565363765i</v>
      </c>
      <c r="BC304" s="223" t="str">
        <f t="shared" ca="1" si="504"/>
        <v>-1.05145370994613-1.0514537099468i</v>
      </c>
      <c r="BD304" s="223" t="str">
        <f t="shared" ca="1" si="505"/>
        <v>0.700957565363293-1.31139936704283i</v>
      </c>
      <c r="BE304" s="223" t="str">
        <f t="shared" ca="1" si="506"/>
        <v>1.45840819120761+0.290095425918652i</v>
      </c>
      <c r="BF304" s="223" t="str">
        <f t="shared" ca="1" si="507"/>
        <v>0.145749536817393+1.47981988121457i</v>
      </c>
      <c r="BG304" s="223" t="str">
        <f t="shared" ca="1" si="508"/>
        <v>-1.37379047669807+0.569042647306924i</v>
      </c>
      <c r="BH304" s="223" t="str">
        <f t="shared" ca="1" si="509"/>
        <v>-0.943330187103697-1.14945115877939i</v>
      </c>
      <c r="BI304" s="223" t="str">
        <f t="shared" ca="1" si="510"/>
        <v>0.826121878882004-1.2363787645996i</v>
      </c>
      <c r="BJ304" s="223" t="str">
        <f t="shared" ca="1" si="511"/>
        <v>1.42295123307192+0.431647537488032i</v>
      </c>
      <c r="BK304" s="223" t="str">
        <f t="shared" ca="1" si="512"/>
        <v>-2.54304612083378E-13+1.4869800968138i</v>
      </c>
      <c r="BL304" s="223" t="str">
        <f t="shared" ca="1" si="513"/>
        <v>-1.42295123307208+0.431647537487504i</v>
      </c>
      <c r="BM304" s="223" t="str">
        <f t="shared" ca="1" si="514"/>
        <v>-0.826121878882776-1.23637876459909i</v>
      </c>
      <c r="BN304" s="223" t="str">
        <f t="shared" ca="1" si="515"/>
        <v>0.943330187104122-1.14945115877904i</v>
      </c>
      <c r="BO304" s="223" t="str">
        <f t="shared" ca="1" si="516"/>
        <v>1.37379047669784+0.569042647307471i</v>
      </c>
      <c r="BP304" s="223" t="str">
        <f t="shared" ca="1" si="517"/>
        <v>-0.145749536816427+1.47981988121466i</v>
      </c>
      <c r="BQ304" s="223" t="str">
        <f t="shared" ca="1" si="518"/>
        <v>-1.45840819120743+0.290095425919562i</v>
      </c>
      <c r="BR304" s="223" t="str">
        <f t="shared" ca="1" si="519"/>
        <v>-0.700957565362808-1.31139936704309i</v>
      </c>
      <c r="BS304" s="223" t="str">
        <f t="shared" ca="1" si="520"/>
        <v>1.05145370994649-1.05145370994644i</v>
      </c>
      <c r="BT304" s="223" t="str">
        <f t="shared" ca="1" si="521"/>
        <v>1.31139936704302+0.700957565362945i</v>
      </c>
      <c r="BU304" s="223" t="str">
        <f t="shared" ca="1" si="522"/>
        <v>-0.290095425918307+1.45840819120768i</v>
      </c>
      <c r="BV304" s="223" t="str">
        <f t="shared" ca="1" si="523"/>
        <v>-1.47981988121468+0.145749536816271i</v>
      </c>
      <c r="BW304" s="223" t="str">
        <f t="shared" ca="1" si="524"/>
        <v>-0.569042647307327-1.3737904766979i</v>
      </c>
      <c r="BX304" s="223" t="str">
        <f t="shared" ca="1" si="525"/>
        <v>1.14945115877914-0.943330187104001i</v>
      </c>
      <c r="BY304" s="223" t="str">
        <f t="shared" ca="1" si="526"/>
        <v>1.236378764599+0.826121878882907i</v>
      </c>
      <c r="BZ304" s="223" t="str">
        <f t="shared" ca="1" si="527"/>
        <v>-0.431647537487694+1.42295123307202i</v>
      </c>
      <c r="CA304" s="223" t="str">
        <f t="shared" ca="1" si="528"/>
        <v>-1.4869800968138+1.39902367947103E-13i</v>
      </c>
      <c r="CB304" s="223" t="str">
        <f t="shared" ca="1" si="529"/>
        <v>-0.431647537487882-1.42295123307197i</v>
      </c>
      <c r="CC304" s="223" t="str">
        <f t="shared" ca="1" si="530"/>
        <v>1.23637876459969-0.826121878881875i</v>
      </c>
      <c r="CD304" s="223" t="str">
        <f t="shared" ca="1" si="531"/>
        <v>1.14945115877932+0.943330187103784i</v>
      </c>
      <c r="CE304" s="223" t="str">
        <f t="shared" ca="1" si="532"/>
        <v>-0.569042647307068+1.37379047669801i</v>
      </c>
      <c r="CF304" s="223" t="str">
        <f t="shared" ca="1" si="533"/>
        <v>-1.4798198812147-0.145749536815993i</v>
      </c>
      <c r="CG304" s="223" t="str">
        <f t="shared" ca="1" si="534"/>
        <v>-0.290095425918499-1.45840819120764i</v>
      </c>
      <c r="CH304" s="223" t="str">
        <f t="shared" ca="1" si="535"/>
        <v>1.31139936704289-0.700957565363192i</v>
      </c>
      <c r="CI304" s="223" t="str">
        <f t="shared" ca="1" si="536"/>
        <v>1.05145370994669+1.05145370994624i</v>
      </c>
      <c r="CJ304" s="223" t="str">
        <f t="shared" ca="1" si="537"/>
        <v>-0.700957565363903+1.31139936704251i</v>
      </c>
      <c r="CK304" s="223" t="str">
        <f t="shared" ca="1" si="538"/>
        <v>-1.45840819120748-0.290095425919288i</v>
      </c>
      <c r="CL304" s="223" t="str">
        <f t="shared" ca="1" si="539"/>
        <v>-0.145749536816705-1.47981988121463i</v>
      </c>
      <c r="CM304" s="223" t="str">
        <f t="shared" ca="1" si="540"/>
        <v>1.37379047669777-0.569042647307652i</v>
      </c>
      <c r="CN304" s="223" t="str">
        <f t="shared" ca="1" si="541"/>
        <v>0.943330187103163+1.14945115877983i</v>
      </c>
      <c r="CO304" s="223" t="str">
        <f t="shared" ca="1" si="542"/>
        <v>-0.826121878882544+1.23637876459925i</v>
      </c>
      <c r="CP304" s="223" t="str">
        <f t="shared" ca="1" si="543"/>
        <v>-1.42295123307215-0.431647537487278i</v>
      </c>
      <c r="CQ304" s="223" t="str">
        <f t="shared" ca="1" si="544"/>
        <v>-5.7637186421802E-13-1.4869800968138i</v>
      </c>
      <c r="CR304" s="223" t="str">
        <f t="shared" ca="1" si="545"/>
        <v>1.42295123307228-0.431647537486844i</v>
      </c>
      <c r="CS304" s="223" t="str">
        <f t="shared" ca="1" si="546"/>
        <v>0.826121878882238+1.23637876459945i</v>
      </c>
      <c r="CT304" s="223" t="str">
        <f t="shared" ca="1" si="547"/>
        <v>-0.943330187103512+1.14945115877954i</v>
      </c>
      <c r="CU304" s="223" t="str">
        <f t="shared" ca="1" si="548"/>
        <v>-1.37379047669818-0.569042647306665i</v>
      </c>
      <c r="CV304" s="223" t="str">
        <f t="shared" ca="1" si="549"/>
        <v>0.145749536817072-1.4798198812146i</v>
      </c>
      <c r="CW304" s="223" t="str">
        <f t="shared" ca="1" si="550"/>
        <v>1.45840819120756-0.290095425918927i</v>
      </c>
      <c r="CX304" s="223" t="str">
        <f t="shared" ca="1" si="551"/>
        <v>0.700957565363503+1.31139936704272i</v>
      </c>
      <c r="CY304" s="223" t="str">
        <f t="shared" ca="1" si="552"/>
        <v>-1.05145370994701+1.05145370994592i</v>
      </c>
      <c r="CZ304" s="223" t="str">
        <f t="shared" ca="1" si="553"/>
        <v>-1.31139936704271-0.700957565363518i</v>
      </c>
      <c r="DA304" s="223" t="str">
        <f t="shared" ca="1" si="554"/>
        <v>0.290095425918943-1.45840819120755i</v>
      </c>
      <c r="DB304" s="223" t="str">
        <f t="shared" ca="1" si="555"/>
        <v>1.47981988121459-0.14574953681714i</v>
      </c>
      <c r="DC304" s="223" t="str">
        <f t="shared" ca="1" si="556"/>
        <v>0.56904264730665+1.37379047669818i</v>
      </c>
      <c r="DD304" s="223" t="str">
        <f t="shared" ca="1" si="557"/>
        <v>-1.14945115877955+0.9433301871035i</v>
      </c>
      <c r="DE304" s="223" t="str">
        <f t="shared" ca="1" si="558"/>
        <v>-1.23637876459944-0.826121878882251i</v>
      </c>
      <c r="DF304" s="223" t="str">
        <f t="shared" ca="1" si="559"/>
        <v>0.43164753748686-1.42295123307228i</v>
      </c>
      <c r="DG304" s="223" t="str">
        <f t="shared" ca="1" si="560"/>
        <v>1.4869800968138+5.08609224166754E-13i</v>
      </c>
      <c r="DH304" s="223" t="str">
        <f t="shared" ca="1" si="561"/>
        <v>0.431647537487261+1.42295123307215i</v>
      </c>
      <c r="DI304" s="223" t="str">
        <f t="shared" ca="1" si="562"/>
        <v>-1.23637876459925+0.82612187888253i</v>
      </c>
      <c r="DJ304" s="223" t="str">
        <f t="shared" ca="1" si="563"/>
        <v>-1.14945115877982-0.943330187103175i</v>
      </c>
      <c r="DK304" s="223" t="str">
        <f t="shared" ca="1" si="564"/>
        <v>0.569042647307667-1.37379047669776i</v>
      </c>
      <c r="DL304" s="223" t="str">
        <f t="shared" ca="1" si="565"/>
        <v>1.47981988121463+0.145749536816722i</v>
      </c>
      <c r="DM304" s="223" t="str">
        <f t="shared" ca="1" si="566"/>
        <v>0.290095425919355+1.45840819120747i</v>
      </c>
      <c r="DN304" s="223" t="str">
        <f t="shared" ca="1" si="567"/>
        <v>-1.31139936704323+0.700957565362547i</v>
      </c>
      <c r="DO304" s="223" t="str">
        <f t="shared" ca="1" si="568"/>
        <v>-1.05145370994617-1.05145370994676i</v>
      </c>
      <c r="DP304" s="223" t="str">
        <f t="shared" ca="1" si="569"/>
        <v>0.700957565363132-1.31139936704292i</v>
      </c>
      <c r="DQ304" s="223" t="str">
        <f t="shared" ca="1" si="570"/>
        <v>1.45840819120764+0.290095425918515i</v>
      </c>
      <c r="DR304" s="223" t="str">
        <f t="shared" ca="1" si="571"/>
        <v>0.145749536815976+1.47981988121471i</v>
      </c>
      <c r="DS304" s="223" t="str">
        <f t="shared" ca="1" si="572"/>
        <v>-1.37379047669798+0.56904264730713i</v>
      </c>
      <c r="DT304" s="223" t="str">
        <f t="shared" ca="1" si="573"/>
        <v>-0.943330187103836-1.14945115877928i</v>
      </c>
      <c r="DU304" s="223" t="str">
        <f t="shared" ca="1" si="574"/>
        <v>0.826121878881888-1.23637876459968i</v>
      </c>
      <c r="DV304" s="223" t="str">
        <f t="shared" ca="1" si="575"/>
        <v>1.42295123307194+0.431647537487978i</v>
      </c>
      <c r="DW304" s="223" t="str">
        <f t="shared" ca="1" si="576"/>
        <v>-7.21397278958382E-14+1.4869800968138i</v>
      </c>
      <c r="DX304" s="223" t="str">
        <f t="shared" ca="1" si="577"/>
        <v>-1.42295123307203+0.431647537487679i</v>
      </c>
      <c r="DY304" s="223" t="str">
        <f t="shared" ca="1" si="578"/>
        <v>-0.826121878882893-1.23637876459901i</v>
      </c>
      <c r="DZ304" s="223" t="str">
        <f t="shared" ca="1" si="579"/>
        <v>0.943330187104079-1.14945115877908i</v>
      </c>
      <c r="EA304" s="223" t="str">
        <f t="shared" ca="1" si="580"/>
        <v>1.37379047669793+0.569042647307264i</v>
      </c>
      <c r="EB304" s="223" t="str">
        <f t="shared" ca="1" si="581"/>
        <v>-0.145749536816288+1.47981988121468i</v>
      </c>
      <c r="EC304" s="223" t="str">
        <f t="shared" ca="1" si="582"/>
        <v>-1.4584081912077+0.290095425918207i</v>
      </c>
      <c r="ED304" s="223" t="str">
        <f t="shared" ca="1" si="583"/>
        <v>-0.700957565363006-1.31139936704299i</v>
      </c>
      <c r="EE304" s="223" t="str">
        <f t="shared" ca="1" si="584"/>
        <v>1.05145370994639-1.05145370994654i</v>
      </c>
      <c r="EF304" s="223" t="str">
        <f t="shared" ca="1" si="585"/>
        <v>1.31139936704309+0.700957565362822i</v>
      </c>
      <c r="EG304" s="223" t="str">
        <f t="shared" ca="1" si="586"/>
        <v>-0.290095425919662+1.45840819120741i</v>
      </c>
      <c r="EH304" s="223" t="str">
        <f t="shared" ca="1" si="587"/>
        <v>-1.47981988121466+0.145749536816494i</v>
      </c>
      <c r="EI304" s="223" t="str">
        <f t="shared" ca="1" si="588"/>
        <v>-0.569042647307456-1.37379047669785i</v>
      </c>
      <c r="EJ304" s="223" t="str">
        <f t="shared" ca="1" si="589"/>
        <v>1.14945115877905-0.943330187104109i</v>
      </c>
      <c r="EK304" s="223" t="str">
        <f t="shared" ca="1" si="590"/>
        <v>1.23637876459903+0.826121878882861i</v>
      </c>
      <c r="EL304" s="223" t="str">
        <f t="shared" ca="1" si="591"/>
        <v>-0.43164753748748+1.42295123307209i</v>
      </c>
      <c r="EM304" s="223" t="str">
        <f t="shared" ca="1" si="592"/>
        <v>-1.4869800968138+2.79804735894206E-13i</v>
      </c>
      <c r="EN304" s="223"/>
      <c r="EO304" s="223"/>
      <c r="EP304" s="223"/>
    </row>
    <row r="305" spans="1:146">
      <c r="A305" s="249">
        <f t="shared" si="461"/>
        <v>4.0039062500000005E-3</v>
      </c>
      <c r="B305" s="248">
        <v>205</v>
      </c>
      <c r="C305" s="247">
        <f t="shared" si="462"/>
        <v>41000</v>
      </c>
      <c r="N305" s="246">
        <f t="shared" ca="1" si="463"/>
        <v>5.5120626967603794</v>
      </c>
      <c r="O305" s="223">
        <f t="shared" ca="1" si="464"/>
        <v>-1.4879373032396204</v>
      </c>
      <c r="P305" s="223" t="str">
        <f t="shared" ca="1" si="465"/>
        <v>-0.466738762884634-1.41283840038163i</v>
      </c>
      <c r="Q305" s="223" t="str">
        <f t="shared" ca="1" si="466"/>
        <v>1.19512244833307-0.886363216668181i</v>
      </c>
      <c r="R305" s="223" t="str">
        <f t="shared" ca="1" si="467"/>
        <v>1.21651494205043+0.856766487521565i</v>
      </c>
      <c r="S305" s="223" t="str">
        <f t="shared" ca="1" si="468"/>
        <v>-0.431925399845806+1.42386722251059i</v>
      </c>
      <c r="T305" s="223" t="str">
        <f t="shared" ca="1" si="469"/>
        <v>-1.48748916434267+0.0365158093865453i</v>
      </c>
      <c r="U305" s="223" t="str">
        <f t="shared" ca="1" si="470"/>
        <v>-0.501270979945183-1.4009585372297i</v>
      </c>
      <c r="V305" s="223" t="str">
        <f t="shared" ca="1" si="471"/>
        <v>1.17301005754134-0.915426033756337i</v>
      </c>
      <c r="W305" s="223" t="str">
        <f t="shared" ca="1" si="472"/>
        <v>1.23717465265512+0.826653674279424i</v>
      </c>
      <c r="X305" s="223" t="str">
        <f t="shared" ca="1" si="473"/>
        <v>-0.396851861096844+1.43403836026655i</v>
      </c>
      <c r="Y305" s="223" t="str">
        <f t="shared" ca="1" si="474"/>
        <v>-1.48614501759391+0.0730096230149302i</v>
      </c>
      <c r="Z305" s="223" t="str">
        <f t="shared" ca="1" si="475"/>
        <v>-0.535501250111144-1.38823478904017i</v>
      </c>
      <c r="AA305" s="223" t="str">
        <f t="shared" ca="1" si="476"/>
        <v>1.15019108935262-0.943937432431734i</v>
      </c>
      <c r="AB305" s="223" t="str">
        <f t="shared" ca="1" si="477"/>
        <v>1.25708913550999+0.796042915774479i</v>
      </c>
      <c r="AC305" s="223" t="str">
        <f t="shared" ca="1" si="478"/>
        <v>-0.361539273626+1.44334568693642i</v>
      </c>
      <c r="AD305" s="223" t="str">
        <f t="shared" ca="1" si="479"/>
        <v>-1.48390567265711+0.109459458376411i</v>
      </c>
      <c r="AE305" s="223" t="str">
        <f t="shared" ca="1" si="480"/>
        <v>-0.569408954347727-1.37467482012315i</v>
      </c>
      <c r="AF305" s="223" t="str">
        <f t="shared" ca="1" si="481"/>
        <v>1.12667928906-0.971880238494044i</v>
      </c>
      <c r="AG305" s="223" t="str">
        <f t="shared" ca="1" si="482"/>
        <v>1.27624639487531+0.764952650782896i</v>
      </c>
      <c r="AH305" s="223" t="str">
        <f t="shared" ca="1" si="483"/>
        <v>-0.326008908415423+1.45178359613469i</v>
      </c>
      <c r="AI305" s="223" t="str">
        <f t="shared" ca="1" si="484"/>
        <v>-1.4807724784299+0.14584335945313i</v>
      </c>
      <c r="AJ305" s="223" t="str">
        <f t="shared" ca="1" si="485"/>
        <v>-0.602973667921917-1.36028679849684i</v>
      </c>
      <c r="AK305" s="223" t="str">
        <f t="shared" ca="1" si="486"/>
        <v>1.10248881929289-0.99923762024163i</v>
      </c>
      <c r="AL305" s="223" t="str">
        <f t="shared" ca="1" si="487"/>
        <v>1.29463489113434+0.733401606917773i</v>
      </c>
      <c r="AM305" s="223" t="str">
        <f t="shared" ca="1" si="488"/>
        <v>-0.290282167628364+1.45934700518039i</v>
      </c>
      <c r="AN305" s="223" t="str">
        <f t="shared" ca="1" si="489"/>
        <v>-1.47674732223124+0.182139409944283i</v>
      </c>
      <c r="AO305" s="223" t="str">
        <f t="shared" ca="1" si="490"/>
        <v>-0.636175172704365-1.3450793909679i</v>
      </c>
      <c r="AP305" s="223" t="str">
        <f t="shared" ca="1" si="491"/>
        <v>1.07763425148638-1.02599309861002i</v>
      </c>
      <c r="AQ305" s="223" t="str">
        <f t="shared" ca="1" si="492"/>
        <v>1.31224354774397+0.7014087893492i</v>
      </c>
      <c r="AR305" s="223" t="str">
        <f t="shared" ca="1" si="493"/>
        <v>1.31224354774397+0.7014087893492i</v>
      </c>
      <c r="AS305" s="223" t="str">
        <f t="shared" ca="1" si="494"/>
        <v>-1.471832628665+0.218325746464028i</v>
      </c>
      <c r="AT305" s="223" t="str">
        <f t="shared" ca="1" si="495"/>
        <v>-0.668993469352272-1.32906175790894i</v>
      </c>
      <c r="AU305" s="223" t="str">
        <f t="shared" ca="1" si="496"/>
        <v>1.05213055710105-1.05213055710127i</v>
      </c>
      <c r="AV305" s="223" t="str">
        <f t="shared" ca="1" si="497"/>
        <v>1.32906175790908+0.668993469352003i</v>
      </c>
      <c r="AW305" s="223" t="str">
        <f t="shared" ca="1" si="498"/>
        <v>-0.218325746463772+1.47183262866504i</v>
      </c>
      <c r="AX305" s="223" t="str">
        <f t="shared" ca="1" si="499"/>
        <v>-1.46603135815839+0.254380571719333i</v>
      </c>
      <c r="AY305" s="223" t="str">
        <f t="shared" ca="1" si="500"/>
        <v>-0.701408789349466-1.31224354774383i</v>
      </c>
      <c r="AZ305" s="223" t="str">
        <f t="shared" ca="1" si="501"/>
        <v>1.02599309861091-1.07763425148553i</v>
      </c>
      <c r="BA305" s="223" t="str">
        <f t="shared" ca="1" si="502"/>
        <v>1.34507939096737+0.636175172705469i</v>
      </c>
      <c r="BB305" s="223" t="str">
        <f t="shared" ca="1" si="503"/>
        <v>-0.182139409943984+1.47674732223128i</v>
      </c>
      <c r="BC305" s="223" t="str">
        <f t="shared" ca="1" si="504"/>
        <v>-1.45934700518034+0.290282167628638i</v>
      </c>
      <c r="BD305" s="223" t="str">
        <f t="shared" ca="1" si="505"/>
        <v>-0.733401606918015-1.2946348911342i</v>
      </c>
      <c r="BE305" s="223" t="str">
        <f t="shared" ca="1" si="506"/>
        <v>0.999237620241407-1.1024888192931i</v>
      </c>
      <c r="BF305" s="223" t="str">
        <f t="shared" ca="1" si="507"/>
        <v>1.36028679849696+0.602973667921642i</v>
      </c>
      <c r="BG305" s="223" t="str">
        <f t="shared" ca="1" si="508"/>
        <v>-0.145843359452851+1.48077247842992i</v>
      </c>
      <c r="BH305" s="223" t="str">
        <f t="shared" ca="1" si="509"/>
        <v>-1.45178359613457+0.326008908415965i</v>
      </c>
      <c r="BI305" s="223" t="str">
        <f t="shared" ca="1" si="510"/>
        <v>-0.764952650783536-1.27624639487492i</v>
      </c>
      <c r="BJ305" s="223" t="str">
        <f t="shared" ca="1" si="511"/>
        <v>0.971880238494503-1.12667928905961i</v>
      </c>
      <c r="BK305" s="223" t="str">
        <f t="shared" ca="1" si="512"/>
        <v>1.37467482012292+0.569408954348288i</v>
      </c>
      <c r="BL305" s="223" t="str">
        <f t="shared" ca="1" si="513"/>
        <v>-0.109459458376891+1.48390567265707i</v>
      </c>
      <c r="BM305" s="223" t="str">
        <f t="shared" ca="1" si="514"/>
        <v>-1.44334568693649+0.361539273625717i</v>
      </c>
      <c r="BN305" s="223" t="str">
        <f t="shared" ca="1" si="515"/>
        <v>-0.796042915774375-1.25708913551006i</v>
      </c>
      <c r="BO305" s="223" t="str">
        <f t="shared" ca="1" si="516"/>
        <v>0.943937432431722-1.15019108935263i</v>
      </c>
      <c r="BP305" s="223" t="str">
        <f t="shared" ca="1" si="517"/>
        <v>1.38823478904022+0.535501250111001i</v>
      </c>
      <c r="BQ305" s="223" t="str">
        <f t="shared" ca="1" si="518"/>
        <v>-0.0730096230146401+1.48614501759393i</v>
      </c>
      <c r="BR305" s="223" t="str">
        <f t="shared" ca="1" si="519"/>
        <v>-1.43403836026643+0.396851861097256i</v>
      </c>
      <c r="BS305" s="223" t="str">
        <f t="shared" ca="1" si="520"/>
        <v>-0.826653674279894-1.23717465265481i</v>
      </c>
      <c r="BT305" s="223" t="str">
        <f t="shared" ca="1" si="521"/>
        <v>0.915426033756915-1.17301005754089i</v>
      </c>
      <c r="BU305" s="223" t="str">
        <f t="shared" ca="1" si="522"/>
        <v>1.4009585372295+0.501270979945751i</v>
      </c>
      <c r="BV305" s="223" t="str">
        <f t="shared" ca="1" si="523"/>
        <v>-0.0365158093870106+1.48748916434265i</v>
      </c>
      <c r="BW305" s="223" t="str">
        <f t="shared" ca="1" si="524"/>
        <v>-1.42386722251069+0.431925399845492i</v>
      </c>
      <c r="BX305" s="223" t="str">
        <f t="shared" ca="1" si="525"/>
        <v>-0.856766487521405-1.21651494205054i</v>
      </c>
      <c r="BY305" s="223" t="str">
        <f t="shared" ca="1" si="526"/>
        <v>0.886363216668159-1.19512244833309i</v>
      </c>
      <c r="BZ305" s="223" t="str">
        <f t="shared" ca="1" si="527"/>
        <v>1.41283840038168+0.466738762884476i</v>
      </c>
      <c r="CA305" s="223" t="str">
        <f t="shared" ca="1" si="528"/>
        <v>3.01130843327559E-13+1.48793730323962i</v>
      </c>
      <c r="CB305" s="223" t="str">
        <f t="shared" ca="1" si="529"/>
        <v>-1.41283840038149+0.466738762885049i</v>
      </c>
      <c r="CC305" s="223" t="str">
        <f t="shared" ca="1" si="530"/>
        <v>-0.886363216668642-1.19512244833273i</v>
      </c>
      <c r="CD305" s="223" t="str">
        <f t="shared" ca="1" si="531"/>
        <v>0.856766487522158-1.21651494205001i</v>
      </c>
      <c r="CE305" s="223" t="str">
        <f t="shared" ca="1" si="532"/>
        <v>1.42386722251042+0.431925399846373i</v>
      </c>
      <c r="CF305" s="223" t="str">
        <f t="shared" ca="1" si="533"/>
        <v>0.0365158093860907+1.48748916434268i</v>
      </c>
      <c r="CG305" s="223" t="str">
        <f t="shared" ca="1" si="534"/>
        <v>-1.40095853722981+0.501270979944884i</v>
      </c>
      <c r="CH305" s="223" t="str">
        <f t="shared" ca="1" si="535"/>
        <v>-0.915426033756191-1.17301005754145i</v>
      </c>
      <c r="CI305" s="223" t="str">
        <f t="shared" ca="1" si="536"/>
        <v>0.826653674279464-1.2371746526551i</v>
      </c>
      <c r="CJ305" s="223" t="str">
        <f t="shared" ca="1" si="537"/>
        <v>1.43403836026659+0.396851861096676i</v>
      </c>
      <c r="CK305" s="223" t="str">
        <f t="shared" ca="1" si="538"/>
        <v>0.0730096230152417+1.4861450175939i</v>
      </c>
      <c r="CL305" s="223" t="str">
        <f t="shared" ca="1" si="539"/>
        <v>-1.38823478904+0.535501250111564i</v>
      </c>
      <c r="CM305" s="223" t="str">
        <f t="shared" ca="1" si="540"/>
        <v>-0.943937432432188-1.15019108935225i</v>
      </c>
      <c r="CN305" s="223" t="str">
        <f t="shared" ca="1" si="541"/>
        <v>0.796042915773866-1.25708913551038i</v>
      </c>
      <c r="CO305" s="223" t="str">
        <f t="shared" ca="1" si="542"/>
        <v>1.44334568693628+0.361539273626568i</v>
      </c>
      <c r="CP305" s="223" t="str">
        <f t="shared" ca="1" si="543"/>
        <v>0.109459458375974+1.48390567265714i</v>
      </c>
      <c r="CQ305" s="223" t="str">
        <f t="shared" ca="1" si="544"/>
        <v>-1.37467482012327+0.569408954347438i</v>
      </c>
      <c r="CR305" s="223" t="str">
        <f t="shared" ca="1" si="545"/>
        <v>-0.971880238493807-1.12667928906021i</v>
      </c>
      <c r="CS305" s="223" t="str">
        <f t="shared" ca="1" si="546"/>
        <v>0.764952650783055-1.27624639487521i</v>
      </c>
      <c r="CT305" s="223" t="str">
        <f t="shared" ca="1" si="547"/>
        <v>1.45178359613468+0.326008908415459i</v>
      </c>
      <c r="CU305" s="223" t="str">
        <f t="shared" ca="1" si="548"/>
        <v>0.145843359453451+1.48077247842987i</v>
      </c>
      <c r="CV305" s="223" t="str">
        <f t="shared" ca="1" si="549"/>
        <v>-1.36028679849672+0.602973667922192i</v>
      </c>
      <c r="CW305" s="223" t="str">
        <f t="shared" ca="1" si="550"/>
        <v>-0.999237620241853-1.10248881929269i</v>
      </c>
      <c r="CX305" s="223" t="str">
        <f t="shared" ca="1" si="551"/>
        <v>0.733401606917529-1.29463489113448i</v>
      </c>
      <c r="CY305" s="223" t="str">
        <f t="shared" ca="1" si="552"/>
        <v>1.45934700518016+0.290282167629499i</v>
      </c>
      <c r="CZ305" s="223" t="str">
        <f t="shared" ca="1" si="553"/>
        <v>0.182139409943113+1.47674732223139i</v>
      </c>
      <c r="DA305" s="223" t="str">
        <f t="shared" ca="1" si="554"/>
        <v>-1.34507939096777+0.636175172704637i</v>
      </c>
      <c r="DB305" s="223" t="str">
        <f t="shared" ca="1" si="555"/>
        <v>-1.02599309861024-1.07763425148617i</v>
      </c>
      <c r="DC305" s="223" t="str">
        <f t="shared" ca="1" si="556"/>
        <v>0.701408789348972-1.31224354774409i</v>
      </c>
      <c r="DD305" s="223" t="str">
        <f t="shared" ca="1" si="557"/>
        <v>1.46603135815849+0.254380571718783i</v>
      </c>
      <c r="DE305" s="223" t="str">
        <f t="shared" ca="1" si="558"/>
        <v>0.218325746464284+1.47183262866496i</v>
      </c>
      <c r="DF305" s="223" t="str">
        <f t="shared" ca="1" si="559"/>
        <v>-1.32906175790881+0.668993469352542i</v>
      </c>
      <c r="DG305" s="223" t="str">
        <f t="shared" ca="1" si="560"/>
        <v>-1.05213055710148-1.05213055710084i</v>
      </c>
      <c r="DH305" s="223" t="str">
        <f t="shared" ca="1" si="561"/>
        <v>0.668993469351734-1.32906175790921i</v>
      </c>
      <c r="DI305" s="223" t="str">
        <f t="shared" ca="1" si="562"/>
        <v>1.47183262866486+0.21832574646498i</v>
      </c>
      <c r="DJ305" s="223" t="str">
        <f t="shared" ca="1" si="563"/>
        <v>0.254380571718172+1.46603135815859i</v>
      </c>
      <c r="DK305" s="223" t="str">
        <f t="shared" ca="1" si="564"/>
        <v>-1.31224354774439+0.701408789348426i</v>
      </c>
      <c r="DL305" s="223" t="str">
        <f t="shared" ca="1" si="565"/>
        <v>-1.07763425148574-1.02599309861069i</v>
      </c>
      <c r="DM305" s="223" t="str">
        <f t="shared" ca="1" si="566"/>
        <v>0.636175172705119-1.34507939096754i</v>
      </c>
      <c r="DN305" s="223" t="str">
        <f t="shared" ca="1" si="567"/>
        <v>1.47674732223132+0.182139409943643i</v>
      </c>
      <c r="DO305" s="223" t="str">
        <f t="shared" ca="1" si="568"/>
        <v>0.290282167628975+1.45934700518027i</v>
      </c>
      <c r="DP305" s="223" t="str">
        <f t="shared" ca="1" si="569"/>
        <v>-1.29463489113403+0.733401606918314i</v>
      </c>
      <c r="DQ305" s="223" t="str">
        <f t="shared" ca="1" si="570"/>
        <v>-1.1024888192933-0.999237620241183i</v>
      </c>
      <c r="DR305" s="223" t="str">
        <f t="shared" ca="1" si="571"/>
        <v>0.602973667921367-1.36028679849708i</v>
      </c>
      <c r="DS305" s="223" t="str">
        <f t="shared" ca="1" si="572"/>
        <v>1.48077247842995+0.145843359452552i</v>
      </c>
      <c r="DT305" s="223" t="str">
        <f t="shared" ca="1" si="573"/>
        <v>0.326008908414773+1.45178359613484i</v>
      </c>
      <c r="DU305" s="223" t="str">
        <f t="shared" ca="1" si="574"/>
        <v>-1.27624639487557+0.764952650782451i</v>
      </c>
      <c r="DV305" s="223" t="str">
        <f t="shared" ca="1" si="575"/>
        <v>-1.12667928905975-0.97188023849434i</v>
      </c>
      <c r="DW305" s="223" t="str">
        <f t="shared" ca="1" si="576"/>
        <v>0.569408954348088-1.374674820123i</v>
      </c>
      <c r="DX305" s="223" t="str">
        <f t="shared" ca="1" si="577"/>
        <v>1.4839056726571+0.109459458376507i</v>
      </c>
      <c r="DY305" s="223" t="str">
        <f t="shared" ca="1" si="578"/>
        <v>0.361539273626051+1.44334568693641i</v>
      </c>
      <c r="DZ305" s="223" t="str">
        <f t="shared" ca="1" si="579"/>
        <v>-1.2570891355099+0.796042915774629i</v>
      </c>
      <c r="EA305" s="223" t="str">
        <f t="shared" ca="1" si="580"/>
        <v>-1.15019108935283-0.94393743243149i</v>
      </c>
      <c r="EB305" s="223" t="str">
        <f t="shared" ca="1" si="581"/>
        <v>0.53550125011072-1.38823478904033i</v>
      </c>
      <c r="EC305" s="223" t="str">
        <f t="shared" ca="1" si="582"/>
        <v>1.48614501759394+0.0730096230143392i</v>
      </c>
      <c r="ED305" s="223" t="str">
        <f t="shared" ca="1" si="583"/>
        <v>0.396851861096079+1.43403836026676i</v>
      </c>
      <c r="EE305" s="223" t="str">
        <f t="shared" ca="1" si="584"/>
        <v>-1.23717465265549+0.826653674278879i</v>
      </c>
      <c r="EF305" s="223" t="str">
        <f t="shared" ca="1" si="585"/>
        <v>-1.17301005754102-0.915426033756744i</v>
      </c>
      <c r="EG305" s="223" t="str">
        <f t="shared" ca="1" si="586"/>
        <v>0.501270979945547-1.40095853722957i</v>
      </c>
      <c r="EH305" s="223" t="str">
        <f t="shared" ca="1" si="587"/>
        <v>1.48748916434266+0.0365158093867941i</v>
      </c>
      <c r="EI305" s="223" t="str">
        <f t="shared" ca="1" si="588"/>
        <v>0.431925399845861+1.42386722251058i</v>
      </c>
      <c r="EJ305" s="223" t="str">
        <f t="shared" ca="1" si="589"/>
        <v>-1.21651494205032+0.856766487521721i</v>
      </c>
      <c r="EK305" s="223" t="str">
        <f t="shared" ca="1" si="590"/>
        <v>-1.19512244833327-0.886363216667916i</v>
      </c>
      <c r="EL305" s="223" t="str">
        <f t="shared" ca="1" si="591"/>
        <v>0.46673876288419-1.41283840038177i</v>
      </c>
      <c r="EM305" s="223" t="str">
        <f t="shared" ca="1" si="592"/>
        <v>1.48793730323962-6.02261686655118E-13i</v>
      </c>
      <c r="EN305" s="223"/>
      <c r="EO305" s="223"/>
      <c r="EP305" s="223"/>
    </row>
    <row r="306" spans="1:146">
      <c r="A306" s="249">
        <f t="shared" si="461"/>
        <v>4.0234375000000001E-3</v>
      </c>
      <c r="B306" s="248">
        <v>206</v>
      </c>
      <c r="C306" s="247">
        <f t="shared" si="462"/>
        <v>41200</v>
      </c>
      <c r="N306" s="246">
        <f t="shared" ca="1" si="463"/>
        <v>5.5112444487665808</v>
      </c>
      <c r="O306" s="223">
        <f t="shared" ca="1" si="464"/>
        <v>-1.4887555512334187</v>
      </c>
      <c r="P306" s="223" t="str">
        <f t="shared" ca="1" si="465"/>
        <v>-0.501546639391876-1.4017289537721i</v>
      </c>
      <c r="Q306" s="223" t="str">
        <f t="shared" ca="1" si="466"/>
        <v>1.15082360360528-0.944456523463773i</v>
      </c>
      <c r="R306" s="223" t="str">
        <f t="shared" ca="1" si="467"/>
        <v>1.27694822958961+0.765373314322019i</v>
      </c>
      <c r="S306" s="223" t="str">
        <f t="shared" ca="1" si="468"/>
        <v>-0.290441799893418+1.46014953076834i</v>
      </c>
      <c r="T306" s="223" t="str">
        <f t="shared" ca="1" si="469"/>
        <v>-1.47264202035976+0.218445808380581i</v>
      </c>
      <c r="U306" s="223" t="str">
        <f t="shared" ca="1" si="470"/>
        <v>-0.70179450878297-1.31296517804944i</v>
      </c>
      <c r="V306" s="223" t="str">
        <f t="shared" ca="1" si="471"/>
        <v>0.99978712200903-1.10309510106483i</v>
      </c>
      <c r="W306" s="223" t="str">
        <f t="shared" ca="1" si="472"/>
        <v>1.37543078269712+0.569722084298571i</v>
      </c>
      <c r="X306" s="223" t="str">
        <f t="shared" ca="1" si="473"/>
        <v>-0.0730497725410014+1.48696227997217i</v>
      </c>
      <c r="Y306" s="223" t="str">
        <f t="shared" ca="1" si="474"/>
        <v>-1.42465023702051+0.432162924700533i</v>
      </c>
      <c r="Z306" s="223" t="str">
        <f t="shared" ca="1" si="475"/>
        <v>-0.886850646428987-1.19577967128431i</v>
      </c>
      <c r="AA306" s="223" t="str">
        <f t="shared" ca="1" si="476"/>
        <v>0.827108268507953-1.23785500099733i</v>
      </c>
      <c r="AB306" s="223" t="str">
        <f t="shared" ca="1" si="477"/>
        <v>1.4441394130633+0.361738091670612i</v>
      </c>
      <c r="AC306" s="223" t="str">
        <f t="shared" ca="1" si="478"/>
        <v>0.145923561781609+1.48158678633595i</v>
      </c>
      <c r="AD306" s="223" t="str">
        <f t="shared" ca="1" si="479"/>
        <v>-1.3458190783931+0.636525018802457i</v>
      </c>
      <c r="AE306" s="223" t="str">
        <f t="shared" ca="1" si="480"/>
        <v>-1.05270914580629-1.05270914580625i</v>
      </c>
      <c r="AF306" s="223" t="str">
        <f t="shared" ca="1" si="481"/>
        <v>0.636525018802515-1.34581907839307i</v>
      </c>
      <c r="AG306" s="223" t="str">
        <f t="shared" ca="1" si="482"/>
        <v>1.48158678633594+0.145923561781695i</v>
      </c>
      <c r="AH306" s="223" t="str">
        <f t="shared" ca="1" si="483"/>
        <v>0.361738091670692+1.44413941306328i</v>
      </c>
      <c r="AI306" s="223" t="str">
        <f t="shared" ca="1" si="484"/>
        <v>-1.2378550009977+0.827108268507397i</v>
      </c>
      <c r="AJ306" s="223" t="str">
        <f t="shared" ca="1" si="485"/>
        <v>-1.19577967128471-0.886850646428445i</v>
      </c>
      <c r="AK306" s="223" t="str">
        <f t="shared" ca="1" si="486"/>
        <v>0.432162924700038-1.42465023702066i</v>
      </c>
      <c r="AL306" s="223" t="str">
        <f t="shared" ca="1" si="487"/>
        <v>1.48696227997214-0.0730497725415071i</v>
      </c>
      <c r="AM306" s="223" t="str">
        <f t="shared" ca="1" si="488"/>
        <v>0.569722084298912+1.37543078269698i</v>
      </c>
      <c r="AN306" s="223" t="str">
        <f t="shared" ca="1" si="489"/>
        <v>-1.10309510106469+0.999787122009185i</v>
      </c>
      <c r="AO306" s="223" t="str">
        <f t="shared" ca="1" si="490"/>
        <v>-1.31296517804947-0.701794508782901i</v>
      </c>
      <c r="AP306" s="223" t="str">
        <f t="shared" ca="1" si="491"/>
        <v>0.218445808380493-1.47264202035977i</v>
      </c>
      <c r="AQ306" s="223" t="str">
        <f t="shared" ca="1" si="492"/>
        <v>1.46014953076835-0.290441799893329i</v>
      </c>
      <c r="AR306" s="223" t="str">
        <f t="shared" ca="1" si="493"/>
        <v>1.46014953076835-0.290441799893329i</v>
      </c>
      <c r="AS306" s="223" t="str">
        <f t="shared" ca="1" si="494"/>
        <v>-0.944456523464054+1.15082360360505i</v>
      </c>
      <c r="AT306" s="223" t="str">
        <f t="shared" ca="1" si="495"/>
        <v>-1.40172895377196-0.501546639392288i</v>
      </c>
      <c r="AU306" s="223" t="str">
        <f t="shared" ca="1" si="496"/>
        <v>5.3037186260998E-13-1.48875555123342i</v>
      </c>
      <c r="AV306" s="223" t="str">
        <f t="shared" ca="1" si="497"/>
        <v>1.40172895377231-0.501546639391289i</v>
      </c>
      <c r="AW306" s="223" t="str">
        <f t="shared" ca="1" si="498"/>
        <v>0.944456523463266+1.1508236036057i</v>
      </c>
      <c r="AX306" s="223" t="str">
        <f t="shared" ca="1" si="499"/>
        <v>-0.765373314321465+1.27694822958995i</v>
      </c>
      <c r="AY306" s="223" t="str">
        <f t="shared" ca="1" si="500"/>
        <v>-1.46014953076844-0.290441799892917i</v>
      </c>
      <c r="AZ306" s="223" t="str">
        <f t="shared" ca="1" si="501"/>
        <v>-0.21844580838095-1.4726420203597i</v>
      </c>
      <c r="BA306" s="223" t="str">
        <f t="shared" ca="1" si="502"/>
        <v>1.31296517804926-0.701794508783309i</v>
      </c>
      <c r="BB306" s="223" t="str">
        <f t="shared" ca="1" si="503"/>
        <v>1.10309510106497+0.999787122008874i</v>
      </c>
      <c r="BC306" s="223" t="str">
        <f t="shared" ca="1" si="504"/>
        <v>-0.569722084298504+1.37543078269715i</v>
      </c>
      <c r="BD306" s="223" t="str">
        <f t="shared" ca="1" si="505"/>
        <v>-1.48696227997216-0.0730497725410661i</v>
      </c>
      <c r="BE306" s="223" t="str">
        <f t="shared" ca="1" si="506"/>
        <v>-0.43216292470044-1.42465023702054i</v>
      </c>
      <c r="BF306" s="223" t="str">
        <f t="shared" ca="1" si="507"/>
        <v>1.19577967128445-0.8868506464288i</v>
      </c>
      <c r="BG306" s="223" t="str">
        <f t="shared" ca="1" si="508"/>
        <v>1.23785500099712+0.827108268508262i</v>
      </c>
      <c r="BH306" s="223" t="str">
        <f t="shared" ca="1" si="509"/>
        <v>-0.361738091671106+1.44413941306318i</v>
      </c>
      <c r="BI306" s="223" t="str">
        <f t="shared" ca="1" si="510"/>
        <v>-1.481586786336+0.145923561781081i</v>
      </c>
      <c r="BJ306" s="223" t="str">
        <f t="shared" ca="1" si="511"/>
        <v>-0.636525018801844-1.34581907839339i</v>
      </c>
      <c r="BK306" s="223" t="str">
        <f t="shared" ca="1" si="512"/>
        <v>1.05270914580577-1.05270914580677i</v>
      </c>
      <c r="BL306" s="223" t="str">
        <f t="shared" ca="1" si="513"/>
        <v>1.34581907839336+0.636525018801904i</v>
      </c>
      <c r="BM306" s="223" t="str">
        <f t="shared" ca="1" si="514"/>
        <v>-0.145923561781191+1.48158678633599i</v>
      </c>
      <c r="BN306" s="223" t="str">
        <f t="shared" ca="1" si="515"/>
        <v>-1.4441394130632+0.361738091671041i</v>
      </c>
      <c r="BO306" s="223" t="str">
        <f t="shared" ca="1" si="516"/>
        <v>-0.827108268508206-1.23785500099716i</v>
      </c>
      <c r="BP306" s="223" t="str">
        <f t="shared" ca="1" si="517"/>
        <v>0.886850646428853-1.19577967128441i</v>
      </c>
      <c r="BQ306" s="223" t="str">
        <f t="shared" ca="1" si="518"/>
        <v>1.42465023702052+0.432162924700504i</v>
      </c>
      <c r="BR306" s="223" t="str">
        <f t="shared" ca="1" si="519"/>
        <v>0.0730497725409561+1.48696227997217i</v>
      </c>
      <c r="BS306" s="223" t="str">
        <f t="shared" ca="1" si="520"/>
        <v>-1.37543078269719+0.569722084298403i</v>
      </c>
      <c r="BT306" s="223" t="str">
        <f t="shared" ca="1" si="521"/>
        <v>-0.999787122008792-1.10309510106504i</v>
      </c>
      <c r="BU306" s="223" t="str">
        <f t="shared" ca="1" si="522"/>
        <v>0.701794508783369-1.31296517804922i</v>
      </c>
      <c r="BV306" s="223" t="str">
        <f t="shared" ca="1" si="523"/>
        <v>1.4726420203597+0.218445808381017i</v>
      </c>
      <c r="BW306" s="223" t="str">
        <f t="shared" ca="1" si="524"/>
        <v>0.29044179989285+1.46014953076845i</v>
      </c>
      <c r="BX306" s="223" t="str">
        <f t="shared" ca="1" si="525"/>
        <v>-1.27694822958998+0.765373314321405i</v>
      </c>
      <c r="BY306" s="223" t="str">
        <f t="shared" ca="1" si="526"/>
        <v>-1.15082360360565-0.944456523463318i</v>
      </c>
      <c r="BZ306" s="223" t="str">
        <f t="shared" ca="1" si="527"/>
        <v>0.501546639391353-1.40172895377229i</v>
      </c>
      <c r="CA306" s="223" t="str">
        <f t="shared" ca="1" si="528"/>
        <v>1.48875555123342-4.62523471622099E-13i</v>
      </c>
      <c r="CB306" s="223" t="str">
        <f t="shared" ca="1" si="529"/>
        <v>0.501546639392224+1.40172895377198i</v>
      </c>
      <c r="CC306" s="223" t="str">
        <f t="shared" ca="1" si="530"/>
        <v>-1.15082360360512+0.944456523463969i</v>
      </c>
      <c r="CD306" s="223" t="str">
        <f t="shared" ca="1" si="531"/>
        <v>-1.27694822958967-0.765373314321919i</v>
      </c>
      <c r="CE306" s="223" t="str">
        <f t="shared" ca="1" si="532"/>
        <v>0.290441799893438-1.46014953076833i</v>
      </c>
      <c r="CF306" s="223" t="str">
        <f t="shared" ca="1" si="533"/>
        <v>1.47264202035978-0.218445808380426i</v>
      </c>
      <c r="CG306" s="223" t="str">
        <f t="shared" ca="1" si="534"/>
        <v>0.701794508782842+1.31296517804951i</v>
      </c>
      <c r="CH306" s="223" t="str">
        <f t="shared" ca="1" si="535"/>
        <v>-0.999787122009236+1.10309510106464i</v>
      </c>
      <c r="CI306" s="223" t="str">
        <f t="shared" ca="1" si="536"/>
        <v>-1.37543078269696-0.569722084298956i</v>
      </c>
      <c r="CJ306" s="223" t="str">
        <f t="shared" ca="1" si="537"/>
        <v>0.0730497725416383-1.48696227997214i</v>
      </c>
      <c r="CK306" s="223" t="str">
        <f t="shared" ca="1" si="538"/>
        <v>1.42465023702069-0.432162924699933i</v>
      </c>
      <c r="CL306" s="223" t="str">
        <f t="shared" ca="1" si="539"/>
        <v>0.886850646429596+1.19577967128386i</v>
      </c>
      <c r="CM306" s="223" t="str">
        <f t="shared" ca="1" si="540"/>
        <v>-0.827108268507436+1.23785500099767i</v>
      </c>
      <c r="CN306" s="223" t="str">
        <f t="shared" ca="1" si="541"/>
        <v>-1.4441394130634-0.361738091670225i</v>
      </c>
      <c r="CO306" s="223" t="str">
        <f t="shared" ca="1" si="542"/>
        <v>-0.145923561782027-1.48158678633591i</v>
      </c>
      <c r="CP306" s="223" t="str">
        <f t="shared" ca="1" si="543"/>
        <v>1.34581907839298-0.636525018802703i</v>
      </c>
      <c r="CQ306" s="223" t="str">
        <f t="shared" ca="1" si="544"/>
        <v>1.05270914580639+1.05270914580614i</v>
      </c>
      <c r="CR306" s="223" t="str">
        <f t="shared" ca="1" si="545"/>
        <v>-0.636525018802384+1.34581907839313i</v>
      </c>
      <c r="CS306" s="223" t="str">
        <f t="shared" ca="1" si="546"/>
        <v>-1.48158678633594-0.145923561781677i</v>
      </c>
      <c r="CT306" s="223" t="str">
        <f t="shared" ca="1" si="547"/>
        <v>-0.361738091670567-1.44413941306332i</v>
      </c>
      <c r="CU306" s="223" t="str">
        <f t="shared" ca="1" si="548"/>
        <v>1.23785500099748-0.827108268507729i</v>
      </c>
      <c r="CV306" s="223" t="str">
        <f t="shared" ca="1" si="549"/>
        <v>1.19577967128407+0.886850646429313i</v>
      </c>
      <c r="CW306" s="223" t="str">
        <f t="shared" ca="1" si="550"/>
        <v>-0.432162924701054+1.42465023702035i</v>
      </c>
      <c r="CX306" s="223" t="str">
        <f t="shared" ca="1" si="551"/>
        <v>-1.48696227997219+0.0730497725404687i</v>
      </c>
      <c r="CY306" s="223" t="str">
        <f t="shared" ca="1" si="552"/>
        <v>-0.569722084297952-1.37543078269738i</v>
      </c>
      <c r="CZ306" s="223" t="str">
        <f t="shared" ca="1" si="553"/>
        <v>1.1030951010644-0.999787122009496i</v>
      </c>
      <c r="DA306" s="223" t="str">
        <f t="shared" ca="1" si="554"/>
        <v>1.31296517804967+0.701794508782531i</v>
      </c>
      <c r="DB306" s="223" t="str">
        <f t="shared" ca="1" si="555"/>
        <v>-0.218445808380078+1.47264202035983i</v>
      </c>
      <c r="DC306" s="223" t="str">
        <f t="shared" ca="1" si="556"/>
        <v>-1.46014953076826+0.290441799893783i</v>
      </c>
      <c r="DD306" s="223" t="str">
        <f t="shared" ca="1" si="557"/>
        <v>-0.765373314322221-1.27694822958949i</v>
      </c>
      <c r="DE306" s="223" t="str">
        <f t="shared" ca="1" si="558"/>
        <v>0.944456523463697-1.15082360360534i</v>
      </c>
      <c r="DF306" s="223" t="str">
        <f t="shared" ca="1" si="559"/>
        <v>1.4017289537721+0.501546639391892i</v>
      </c>
      <c r="DG306" s="223" t="str">
        <f t="shared" ca="1" si="560"/>
        <v>-1.10161368677938E-13+1.48875555123342i</v>
      </c>
      <c r="DH306" s="223" t="str">
        <f t="shared" ca="1" si="561"/>
        <v>-1.40172895377217+0.501546639391685i</v>
      </c>
      <c r="DI306" s="223" t="str">
        <f t="shared" ca="1" si="562"/>
        <v>-0.944456523463591-1.15082360360543i</v>
      </c>
      <c r="DJ306" s="223" t="str">
        <f t="shared" ca="1" si="563"/>
        <v>0.765373314322337-1.27694822958942i</v>
      </c>
      <c r="DK306" s="223" t="str">
        <f t="shared" ca="1" si="564"/>
        <v>1.46014953076824+0.290441799893916i</v>
      </c>
      <c r="DL306" s="223" t="str">
        <f t="shared" ca="1" si="565"/>
        <v>0.218445808379944+1.47264202035985i</v>
      </c>
      <c r="DM306" s="223" t="str">
        <f t="shared" ca="1" si="566"/>
        <v>-1.31296517804978+0.701794508782337i</v>
      </c>
      <c r="DN306" s="223" t="str">
        <f t="shared" ca="1" si="567"/>
        <v>-1.10309510106528-0.999787122008531i</v>
      </c>
      <c r="DO306" s="223" t="str">
        <f t="shared" ca="1" si="568"/>
        <v>0.569722084298077-1.37543078269732i</v>
      </c>
      <c r="DP306" s="223" t="str">
        <f t="shared" ca="1" si="569"/>
        <v>1.48696227997219+0.0730497725406042i</v>
      </c>
      <c r="DQ306" s="223" t="str">
        <f t="shared" ca="1" si="570"/>
        <v>0.432162924700923+1.42465023702039i</v>
      </c>
      <c r="DR306" s="223" t="str">
        <f t="shared" ca="1" si="571"/>
        <v>-1.19577967128415+0.886850646429205i</v>
      </c>
      <c r="DS306" s="223" t="str">
        <f t="shared" ca="1" si="572"/>
        <v>-1.2378550009974-0.827108268507842i</v>
      </c>
      <c r="DT306" s="223" t="str">
        <f t="shared" ca="1" si="573"/>
        <v>0.361738091670616-1.4441394130633i</v>
      </c>
      <c r="DU306" s="223" t="str">
        <f t="shared" ca="1" si="574"/>
        <v>1.48158678633597-0.145923561781457i</v>
      </c>
      <c r="DV306" s="223" t="str">
        <f t="shared" ca="1" si="575"/>
        <v>0.636525018802184+1.34581907839323i</v>
      </c>
      <c r="DW306" s="223" t="str">
        <f t="shared" ca="1" si="576"/>
        <v>-1.05270914580655+1.05270914580599i</v>
      </c>
      <c r="DX306" s="223" t="str">
        <f t="shared" ca="1" si="577"/>
        <v>-1.34581907839289-0.636525018802902i</v>
      </c>
      <c r="DY306" s="223" t="str">
        <f t="shared" ca="1" si="578"/>
        <v>0.145923561782246-1.48158678633589i</v>
      </c>
      <c r="DZ306" s="223" t="str">
        <f t="shared" ca="1" si="579"/>
        <v>1.44413941306345-0.361738091670011i</v>
      </c>
      <c r="EA306" s="223" t="str">
        <f t="shared" ca="1" si="580"/>
        <v>0.82710826850859+1.2378550009969i</v>
      </c>
      <c r="EB306" s="223" t="str">
        <f t="shared" ca="1" si="581"/>
        <v>-0.886850646428483+1.19577967128468i</v>
      </c>
      <c r="EC306" s="223" t="str">
        <f t="shared" ca="1" si="582"/>
        <v>-1.42465023702066-0.432162924700062i</v>
      </c>
      <c r="ED306" s="223" t="str">
        <f t="shared" ca="1" si="583"/>
        <v>-0.0730497725415026-1.48696227997214i</v>
      </c>
      <c r="EE306" s="223" t="str">
        <f t="shared" ca="1" si="584"/>
        <v>1.37543078269698-0.569722084298908i</v>
      </c>
      <c r="EF306" s="223" t="str">
        <f t="shared" ca="1" si="585"/>
        <v>0.999787122009072+1.10309510106479i</v>
      </c>
      <c r="EG306" s="223" t="str">
        <f t="shared" ca="1" si="586"/>
        <v>-0.701794508783035+1.3129651780494i</v>
      </c>
      <c r="EH306" s="223" t="str">
        <f t="shared" ca="1" si="587"/>
        <v>-1.47264202035975-0.218445808380644i</v>
      </c>
      <c r="EI306" s="223" t="str">
        <f t="shared" ca="1" si="588"/>
        <v>-0.29044179989322-1.46014953076838i</v>
      </c>
      <c r="EJ306" s="223" t="str">
        <f t="shared" ca="1" si="589"/>
        <v>1.27694822958979-0.76537331432173i</v>
      </c>
      <c r="EK306" s="223" t="str">
        <f t="shared" ca="1" si="590"/>
        <v>1.15082360360498+0.944456523464139i</v>
      </c>
      <c r="EL306" s="223" t="str">
        <f t="shared" ca="1" si="591"/>
        <v>-0.501546639392352+1.40172895377193i</v>
      </c>
      <c r="EM306" s="223" t="str">
        <f t="shared" ca="1" si="592"/>
        <v>-1.48875555123342-5.98220253597861E-13i</v>
      </c>
      <c r="EN306" s="223"/>
      <c r="EO306" s="223"/>
      <c r="EP306" s="223"/>
    </row>
    <row r="307" spans="1:146">
      <c r="A307" s="249">
        <f t="shared" si="461"/>
        <v>4.0429687499999997E-3</v>
      </c>
      <c r="B307" s="248">
        <v>207</v>
      </c>
      <c r="C307" s="247">
        <f t="shared" si="462"/>
        <v>41400</v>
      </c>
      <c r="N307" s="246">
        <f t="shared" ca="1" si="463"/>
        <v>5.5105374198160524</v>
      </c>
      <c r="O307" s="223">
        <f t="shared" ca="1" si="464"/>
        <v>-1.4894625801839478</v>
      </c>
      <c r="P307" s="223" t="str">
        <f t="shared" ca="1" si="465"/>
        <v>-0.536050189712794-1.38965786144543i</v>
      </c>
      <c r="Q307" s="223" t="str">
        <f t="shared" ca="1" si="466"/>
        <v>1.10361897496138-1.00026193363209i</v>
      </c>
      <c r="R307" s="223" t="str">
        <f t="shared" ca="1" si="467"/>
        <v>1.33042417234165+0.669679251147328i</v>
      </c>
      <c r="S307" s="223" t="str">
        <f t="shared" ca="1" si="468"/>
        <v>-0.145992862737481+1.48229041074883i</v>
      </c>
      <c r="T307" s="223" t="str">
        <f t="shared" ca="1" si="469"/>
        <v>-1.43550838567922+0.39725867191651i</v>
      </c>
      <c r="U307" s="223" t="str">
        <f t="shared" ca="1" si="470"/>
        <v>-0.887271823083126-1.19634756226231i</v>
      </c>
      <c r="V307" s="223" t="str">
        <f t="shared" ca="1" si="471"/>
        <v>0.796858935309314-1.25837777117443i</v>
      </c>
      <c r="W307" s="223" t="str">
        <f t="shared" ca="1" si="472"/>
        <v>1.46084297435582+0.290579734399128i</v>
      </c>
      <c r="X307" s="223" t="str">
        <f t="shared" ca="1" si="473"/>
        <v>0.254641335946045+1.46753417943019i</v>
      </c>
      <c r="Y307" s="223" t="str">
        <f t="shared" ca="1" si="474"/>
        <v>-1.27755466854862+0.765736799845635i</v>
      </c>
      <c r="Z307" s="223" t="str">
        <f t="shared" ca="1" si="475"/>
        <v>-1.17421250417154-0.916364432316871i</v>
      </c>
      <c r="AA307" s="223" t="str">
        <f t="shared" ca="1" si="476"/>
        <v>0.432368164371336-1.42532682154178i</v>
      </c>
      <c r="AB307" s="223" t="str">
        <f t="shared" ca="1" si="477"/>
        <v>1.48542681679746-0.109571664709322i</v>
      </c>
      <c r="AC307" s="223" t="str">
        <f t="shared" ca="1" si="478"/>
        <v>0.636827312631442+1.34645822499431i</v>
      </c>
      <c r="AD307" s="223" t="str">
        <f t="shared" ca="1" si="479"/>
        <v>-1.02704483890547+1.07873892886363i</v>
      </c>
      <c r="AE307" s="223" t="str">
        <f t="shared" ca="1" si="480"/>
        <v>-1.3760839922734-0.569992652564149i</v>
      </c>
      <c r="AF307" s="223" t="str">
        <f t="shared" ca="1" si="481"/>
        <v>0.0365532415566852-1.48901398190209i</v>
      </c>
      <c r="AG307" s="223" t="str">
        <f t="shared" ca="1" si="482"/>
        <v>1.40239465268438-0.501784830271378i</v>
      </c>
      <c r="AH307" s="223" t="str">
        <f t="shared" ca="1" si="483"/>
        <v>0.972876507971987+1.12783424225569i</v>
      </c>
      <c r="AI307" s="223" t="str">
        <f t="shared" ca="1" si="484"/>
        <v>-0.702127799922981+1.31358872191548i</v>
      </c>
      <c r="AJ307" s="223" t="str">
        <f t="shared" ca="1" si="485"/>
        <v>-1.47826112838314-0.182326120124467i</v>
      </c>
      <c r="AK307" s="223" t="str">
        <f t="shared" ca="1" si="486"/>
        <v>-0.36190988569176-1.44482525324234i</v>
      </c>
      <c r="AL307" s="223" t="str">
        <f t="shared" ca="1" si="487"/>
        <v>1.21776198531563-0.857644754480751i</v>
      </c>
      <c r="AM307" s="223" t="str">
        <f t="shared" ca="1" si="488"/>
        <v>1.23844287408481+0.827501072746596i</v>
      </c>
      <c r="AN307" s="223" t="str">
        <f t="shared" ca="1" si="489"/>
        <v>-0.326343098485685+1.45327181209813i</v>
      </c>
      <c r="AO307" s="223" t="str">
        <f t="shared" ca="1" si="490"/>
        <v>-1.47334139678957+0.218549551073422i</v>
      </c>
      <c r="AP307" s="223" t="str">
        <f t="shared" ca="1" si="491"/>
        <v>-0.734153413167127-1.29596201476096i</v>
      </c>
      <c r="AQ307" s="223" t="str">
        <f t="shared" ca="1" si="492"/>
        <v>0.944905057881549-1.15137014437499i</v>
      </c>
      <c r="AR307" s="223" t="str">
        <f t="shared" ca="1" si="493"/>
        <v>0.944905057881549-1.15137014437499i</v>
      </c>
      <c r="AS307" s="223" t="str">
        <f t="shared" ca="1" si="494"/>
        <v>0.0730844648068676+1.48766845727538i</v>
      </c>
      <c r="AT307" s="223" t="str">
        <f t="shared" ca="1" si="495"/>
        <v>-1.36168122155924+0.603591773155628i</v>
      </c>
      <c r="AU307" s="223" t="str">
        <f t="shared" ca="1" si="496"/>
        <v>-1.0532090907719-1.05320909077146i</v>
      </c>
      <c r="AV307" s="223" t="str">
        <f t="shared" ca="1" si="497"/>
        <v>0.603591773155058-1.36168122155949i</v>
      </c>
      <c r="AW307" s="223" t="str">
        <f t="shared" ca="1" si="498"/>
        <v>1.48766845727534+0.0730844648077663i</v>
      </c>
      <c r="AX307" s="223" t="str">
        <f t="shared" ca="1" si="499"/>
        <v>0.467217214411777+1.41428669382326i</v>
      </c>
      <c r="AY307" s="223" t="str">
        <f t="shared" ca="1" si="500"/>
        <v>-1.15137014437462+0.944905057881998i</v>
      </c>
      <c r="AZ307" s="223" t="str">
        <f t="shared" ca="1" si="501"/>
        <v>-1.29596201476127-0.734153413166584i</v>
      </c>
      <c r="BA307" s="223" t="str">
        <f t="shared" ca="1" si="502"/>
        <v>0.218549551074269-1.47334139678944i</v>
      </c>
      <c r="BB307" s="223" t="str">
        <f t="shared" ca="1" si="503"/>
        <v>1.45327181209832-0.326343098484828i</v>
      </c>
      <c r="BC307" s="223" t="str">
        <f t="shared" ca="1" si="504"/>
        <v>0.82750107274708+1.23844287408449i</v>
      </c>
      <c r="BD307" s="223" t="str">
        <f t="shared" ca="1" si="505"/>
        <v>-0.857644754480276+1.21776198531597i</v>
      </c>
      <c r="BE307" s="223" t="str">
        <f t="shared" ca="1" si="506"/>
        <v>-1.44482525324212-0.361909885692633i</v>
      </c>
      <c r="BF307" s="223" t="str">
        <f t="shared" ca="1" si="507"/>
        <v>-0.182326120123552-1.47826112838325i</v>
      </c>
      <c r="BG307" s="223" t="str">
        <f t="shared" ca="1" si="508"/>
        <v>1.31358872191519-0.702127799923512i</v>
      </c>
      <c r="BH307" s="223" t="str">
        <f t="shared" ca="1" si="509"/>
        <v>1.12783424225569+0.972876507971979i</v>
      </c>
      <c r="BI307" s="223" t="str">
        <f t="shared" ca="1" si="510"/>
        <v>-0.501784830271669+1.40239465268428i</v>
      </c>
      <c r="BJ307" s="223" t="str">
        <f t="shared" ca="1" si="511"/>
        <v>-1.48901398190211+0.0365532415559336i</v>
      </c>
      <c r="BK307" s="223" t="str">
        <f t="shared" ca="1" si="512"/>
        <v>-0.569992652564549-1.37608399227324i</v>
      </c>
      <c r="BL307" s="223" t="str">
        <f t="shared" ca="1" si="513"/>
        <v>1.07873892886352-1.02704483890559i</v>
      </c>
      <c r="BM307" s="223" t="str">
        <f t="shared" ca="1" si="514"/>
        <v>1.34645822499419+0.6368273126317i</v>
      </c>
      <c r="BN307" s="223" t="str">
        <f t="shared" ca="1" si="515"/>
        <v>-0.109571664709903+1.48542681679742i</v>
      </c>
      <c r="BO307" s="223" t="str">
        <f t="shared" ca="1" si="516"/>
        <v>-1.42532682154165+0.432368164371751i</v>
      </c>
      <c r="BP307" s="223" t="str">
        <f t="shared" ca="1" si="517"/>
        <v>-0.916364432317013-1.17421250417143i</v>
      </c>
      <c r="BQ307" s="223" t="str">
        <f t="shared" ca="1" si="518"/>
        <v>0.765736799845909-1.27755466854846i</v>
      </c>
      <c r="BR307" s="223" t="str">
        <f t="shared" ca="1" si="519"/>
        <v>1.46753417943009+0.254641335946618i</v>
      </c>
      <c r="BS307" s="223" t="str">
        <f t="shared" ca="1" si="520"/>
        <v>0.290579734399575+1.46084297435573i</v>
      </c>
      <c r="BT307" s="223" t="str">
        <f t="shared" ca="1" si="521"/>
        <v>-1.25837777117433+0.796858935309475i</v>
      </c>
      <c r="BU307" s="223" t="str">
        <f t="shared" ca="1" si="522"/>
        <v>-1.19634756226221-0.887271823083254i</v>
      </c>
      <c r="BV307" s="223" t="str">
        <f t="shared" ca="1" si="523"/>
        <v>0.397258671917057-1.43550838567907i</v>
      </c>
      <c r="BW307" s="223" t="str">
        <f t="shared" ca="1" si="524"/>
        <v>1.48229041074877-0.145992862738091i</v>
      </c>
      <c r="BX307" s="223" t="str">
        <f t="shared" ca="1" si="525"/>
        <v>0.669679251147432+1.3304241723416i</v>
      </c>
      <c r="BY307" s="223" t="str">
        <f t="shared" ca="1" si="526"/>
        <v>-1.0002619336322+1.10361897496129i</v>
      </c>
      <c r="BZ307" s="223" t="str">
        <f t="shared" ca="1" si="527"/>
        <v>-1.38965786144526-0.536050189713255i</v>
      </c>
      <c r="CA307" s="223" t="str">
        <f t="shared" ca="1" si="528"/>
        <v>-6.24046728785611E-13-1.48946258018395i</v>
      </c>
      <c r="CB307" s="223" t="str">
        <f t="shared" ca="1" si="529"/>
        <v>1.38965786144536-0.536050189712999i</v>
      </c>
      <c r="CC307" s="223" t="str">
        <f t="shared" ca="1" si="530"/>
        <v>1.00026193363199+1.10361897496147i</v>
      </c>
      <c r="CD307" s="223" t="str">
        <f t="shared" ca="1" si="531"/>
        <v>-0.669679251147754+1.33042417234144i</v>
      </c>
      <c r="CE307" s="223" t="str">
        <f t="shared" ca="1" si="532"/>
        <v>-1.48229041074889-0.145992862736849i</v>
      </c>
      <c r="CF307" s="223" t="str">
        <f t="shared" ca="1" si="533"/>
        <v>-0.39725867191679-1.43550838567914i</v>
      </c>
      <c r="CG307" s="223" t="str">
        <f t="shared" ca="1" si="534"/>
        <v>1.19634756226238-0.887271823083032i</v>
      </c>
      <c r="CH307" s="223" t="str">
        <f t="shared" ca="1" si="535"/>
        <v>1.25837777117418+0.796858935309707i</v>
      </c>
      <c r="CI307" s="223" t="str">
        <f t="shared" ca="1" si="536"/>
        <v>-0.290579734398434+1.46084297435596i</v>
      </c>
      <c r="CJ307" s="223" t="str">
        <f t="shared" ca="1" si="537"/>
        <v>-1.46753417943014+0.254641335946347i</v>
      </c>
      <c r="CK307" s="223" t="str">
        <f t="shared" ca="1" si="538"/>
        <v>-0.765736799845673-1.2775546685486i</v>
      </c>
      <c r="CL307" s="223" t="str">
        <f t="shared" ca="1" si="539"/>
        <v>0.91636443231723-1.17421250417126i</v>
      </c>
      <c r="CM307" s="223" t="str">
        <f t="shared" ca="1" si="540"/>
        <v>1.42532682154157+0.432368164372015i</v>
      </c>
      <c r="CN307" s="223" t="str">
        <f t="shared" ca="1" si="541"/>
        <v>0.109571664709628+1.48542681679744i</v>
      </c>
      <c r="CO307" s="223" t="str">
        <f t="shared" ca="1" si="542"/>
        <v>-1.34645822499433+0.636827312631412i</v>
      </c>
      <c r="CP307" s="223" t="str">
        <f t="shared" ca="1" si="543"/>
        <v>-1.07873892886333-1.02704483890579i</v>
      </c>
      <c r="CQ307" s="223" t="str">
        <f t="shared" ca="1" si="544"/>
        <v>0.569992652564882-1.3760839922731i</v>
      </c>
      <c r="CR307" s="223" t="str">
        <f t="shared" ca="1" si="545"/>
        <v>1.4890139819021+0.0365532415562095i</v>
      </c>
      <c r="CS307" s="223" t="str">
        <f t="shared" ca="1" si="546"/>
        <v>0.501784830271368+1.40239465268439i</v>
      </c>
      <c r="CT307" s="223" t="str">
        <f t="shared" ca="1" si="547"/>
        <v>-1.12783424225587+0.97287650797177i</v>
      </c>
      <c r="CU307" s="223" t="str">
        <f t="shared" ca="1" si="548"/>
        <v>-1.31358872191504-0.702127799923794i</v>
      </c>
      <c r="CV307" s="223" t="str">
        <f t="shared" ca="1" si="549"/>
        <v>0.18232612012391-1.4782611283832i</v>
      </c>
      <c r="CW307" s="223" t="str">
        <f t="shared" ca="1" si="550"/>
        <v>1.4448252532422-0.361909885692325i</v>
      </c>
      <c r="CX307" s="223" t="str">
        <f t="shared" ca="1" si="551"/>
        <v>0.857644754480051+1.21776198531613i</v>
      </c>
      <c r="CY307" s="223" t="str">
        <f t="shared" ca="1" si="552"/>
        <v>-0.827501072747345+1.23844287408431i</v>
      </c>
      <c r="CZ307" s="223" t="str">
        <f t="shared" ca="1" si="553"/>
        <v>-1.45327181209825-0.326343098485139i</v>
      </c>
      <c r="DA307" s="223" t="str">
        <f t="shared" ca="1" si="554"/>
        <v>-0.218549551073997-1.47334139678948i</v>
      </c>
      <c r="DB307" s="223" t="str">
        <f t="shared" ca="1" si="555"/>
        <v>1.29596201476142-0.734153413166307i</v>
      </c>
      <c r="DC307" s="223" t="str">
        <f t="shared" ca="1" si="556"/>
        <v>1.15137014437442+0.944905057882244i</v>
      </c>
      <c r="DD307" s="223" t="str">
        <f t="shared" ca="1" si="557"/>
        <v>-0.467217214410672+1.41428669382362i</v>
      </c>
      <c r="DE307" s="223" t="str">
        <f t="shared" ca="1" si="558"/>
        <v>-1.48766845727535+0.0730844648074908i</v>
      </c>
      <c r="DF307" s="223" t="str">
        <f t="shared" ca="1" si="559"/>
        <v>-0.603591773154766-1.36168122155962i</v>
      </c>
      <c r="DG307" s="223" t="str">
        <f t="shared" ca="1" si="560"/>
        <v>1.0532090907721-1.05320909077127i</v>
      </c>
      <c r="DH307" s="223" t="str">
        <f t="shared" ca="1" si="561"/>
        <v>1.36168122155973+0.603591773154526i</v>
      </c>
      <c r="DI307" s="223" t="str">
        <f t="shared" ca="1" si="562"/>
        <v>-0.0730844648071431+1.48766845727537i</v>
      </c>
      <c r="DJ307" s="223" t="str">
        <f t="shared" ca="1" si="563"/>
        <v>-1.41428669382354+0.467217214410922i</v>
      </c>
      <c r="DK307" s="223" t="str">
        <f t="shared" ca="1" si="564"/>
        <v>-0.944905057881336-1.15137014437517i</v>
      </c>
      <c r="DL307" s="223" t="str">
        <f t="shared" ca="1" si="565"/>
        <v>0.734153413166077-1.29596201476155i</v>
      </c>
      <c r="DM307" s="223" t="str">
        <f t="shared" ca="1" si="566"/>
        <v>1.47334139678953+0.218549551073653i</v>
      </c>
      <c r="DN307" s="223" t="str">
        <f t="shared" ca="1" si="567"/>
        <v>0.326343098485478+1.45327181209818i</v>
      </c>
      <c r="DO307" s="223" t="str">
        <f t="shared" ca="1" si="568"/>
        <v>-1.23844287408501+0.827501072746297i</v>
      </c>
      <c r="DP307" s="223" t="str">
        <f t="shared" ca="1" si="569"/>
        <v>-1.21776198531633-0.857644754479767i</v>
      </c>
      <c r="DQ307" s="223" t="str">
        <f t="shared" ca="1" si="570"/>
        <v>0.361909885691986-1.44482525324229i</v>
      </c>
      <c r="DR307" s="223" t="str">
        <f t="shared" ca="1" si="571"/>
        <v>1.47826112838318-0.182326120124088i</v>
      </c>
      <c r="DS307" s="223" t="str">
        <f t="shared" ca="1" si="572"/>
        <v>0.702127799922683+1.31358872191564i</v>
      </c>
      <c r="DT307" s="223" t="str">
        <f t="shared" ca="1" si="573"/>
        <v>-0.972876507972661+1.1278342422551i</v>
      </c>
      <c r="DU307" s="223" t="str">
        <f t="shared" ca="1" si="574"/>
        <v>-1.4023946526845-0.50178483027104i</v>
      </c>
      <c r="DV307" s="223" t="str">
        <f t="shared" ca="1" si="575"/>
        <v>-0.0365532415564729-1.4890139819021i</v>
      </c>
      <c r="DW307" s="223" t="str">
        <f t="shared" ca="1" si="576"/>
        <v>1.37608399227358-0.569992652563718i</v>
      </c>
      <c r="DX307" s="223" t="str">
        <f t="shared" ca="1" si="577"/>
        <v>1.02704483890494+1.07873892886414i</v>
      </c>
      <c r="DY307" s="223" t="str">
        <f t="shared" ca="1" si="578"/>
        <v>-0.636827312631098+1.34645822499448i</v>
      </c>
      <c r="DZ307" s="223" t="str">
        <f t="shared" ca="1" si="579"/>
        <v>-1.48542681679746-0.109571664709365i</v>
      </c>
      <c r="EA307" s="223" t="str">
        <f t="shared" ca="1" si="580"/>
        <v>-0.43236816437089-1.42532682154191i</v>
      </c>
      <c r="EB307" s="223" t="str">
        <f t="shared" ca="1" si="581"/>
        <v>1.17421250417198-0.916364432316302i</v>
      </c>
      <c r="EC307" s="223" t="str">
        <f t="shared" ca="1" si="582"/>
        <v>1.27755466854874+0.765736799845446i</v>
      </c>
      <c r="ED307" s="223" t="str">
        <f t="shared" ca="1" si="583"/>
        <v>-0.254641335946087+1.46753417943018i</v>
      </c>
      <c r="EE307" s="223" t="str">
        <f t="shared" ca="1" si="584"/>
        <v>-1.46084297435591+0.290579734398691i</v>
      </c>
      <c r="EF307" s="223" t="str">
        <f t="shared" ca="1" si="585"/>
        <v>-0.796858935308714-1.25837777117481i</v>
      </c>
      <c r="EG307" s="223" t="str">
        <f t="shared" ca="1" si="586"/>
        <v>0.88727182308282-1.19634756226254i</v>
      </c>
      <c r="EH307" s="223" t="str">
        <f t="shared" ca="1" si="587"/>
        <v>1.43550838567921+0.397258671916537i</v>
      </c>
      <c r="EI307" s="223" t="str">
        <f t="shared" ca="1" si="588"/>
        <v>0.145992862737195+1.48229041074886i</v>
      </c>
      <c r="EJ307" s="223" t="str">
        <f t="shared" ca="1" si="589"/>
        <v>-1.33042417234197+0.669679251146704i</v>
      </c>
      <c r="EK307" s="223" t="str">
        <f t="shared" ca="1" si="590"/>
        <v>-1.10361897496165-1.0002619336318i</v>
      </c>
      <c r="EL307" s="223" t="str">
        <f t="shared" ca="1" si="591"/>
        <v>0.536050189712753-1.38965786144545i</v>
      </c>
      <c r="EM307" s="223" t="str">
        <f t="shared" ca="1" si="592"/>
        <v>1.48946258018395+2.75897158240906E-13i</v>
      </c>
      <c r="EN307" s="223"/>
      <c r="EO307" s="223"/>
      <c r="EP307" s="223"/>
    </row>
    <row r="308" spans="1:146">
      <c r="A308" s="249">
        <f t="shared" si="461"/>
        <v>4.0624999999999993E-3</v>
      </c>
      <c r="B308" s="248">
        <v>208</v>
      </c>
      <c r="C308" s="247">
        <f t="shared" si="462"/>
        <v>41600</v>
      </c>
      <c r="N308" s="246">
        <f t="shared" ca="1" si="463"/>
        <v>5.5099207994246191</v>
      </c>
      <c r="O308" s="223">
        <f t="shared" ca="1" si="464"/>
        <v>-1.4900792005753809</v>
      </c>
      <c r="P308" s="223" t="str">
        <f t="shared" ca="1" si="465"/>
        <v>-0.57022862297201-1.37665367523238i</v>
      </c>
      <c r="Q308" s="223" t="str">
        <f t="shared" ca="1" si="466"/>
        <v>1.05364510723191-1.05364510723185i</v>
      </c>
      <c r="R308" s="223" t="str">
        <f t="shared" ca="1" si="467"/>
        <v>1.37665367523235+0.570228622972073i</v>
      </c>
      <c r="S308" s="223" t="str">
        <f t="shared" ca="1" si="468"/>
        <v>6.49861901300738E-14+1.49007920057538i</v>
      </c>
      <c r="T308" s="223" t="str">
        <f t="shared" ca="1" si="469"/>
        <v>-1.37665367523236+0.570228622972056i</v>
      </c>
      <c r="U308" s="223" t="str">
        <f t="shared" ca="1" si="470"/>
        <v>-1.0536451072319-1.05364510723186i</v>
      </c>
      <c r="V308" s="223" t="str">
        <f t="shared" ca="1" si="471"/>
        <v>0.570228622972009-1.37665367523238i</v>
      </c>
      <c r="W308" s="223" t="str">
        <f t="shared" ca="1" si="472"/>
        <v>1.49007920057538+1.82547129745001E-14i</v>
      </c>
      <c r="X308" s="223" t="str">
        <f t="shared" ca="1" si="473"/>
        <v>0.570228622971985+1.37665367523239i</v>
      </c>
      <c r="Y308" s="223" t="str">
        <f t="shared" ca="1" si="474"/>
        <v>-1.05364510723192+1.05364510723184i</v>
      </c>
      <c r="Z308" s="223" t="str">
        <f t="shared" ca="1" si="475"/>
        <v>-1.37665367523235-0.570228622972086i</v>
      </c>
      <c r="AA308" s="223" t="str">
        <f t="shared" ca="1" si="476"/>
        <v>-4.67314771555735E-14-1.49007920057538i</v>
      </c>
      <c r="AB308" s="223" t="str">
        <f t="shared" ca="1" si="477"/>
        <v>1.37665367523237-0.570228622972035i</v>
      </c>
      <c r="AC308" s="223" t="str">
        <f t="shared" ca="1" si="478"/>
        <v>1.05364510723189+1.05364510723187i</v>
      </c>
      <c r="AD308" s="223" t="str">
        <f t="shared" ca="1" si="479"/>
        <v>-0.570228622972025+1.37665367523237i</v>
      </c>
      <c r="AE308" s="223" t="str">
        <f t="shared" ca="1" si="480"/>
        <v>-1.49007920057538-3.65094259490002E-14i</v>
      </c>
      <c r="AF308" s="223" t="str">
        <f t="shared" ca="1" si="481"/>
        <v>-0.570228622971958-1.3766536752324i</v>
      </c>
      <c r="AG308" s="223" t="str">
        <f t="shared" ca="1" si="482"/>
        <v>1.05364510723193-1.05364510723183i</v>
      </c>
      <c r="AH308" s="223" t="str">
        <f t="shared" ca="1" si="483"/>
        <v>1.3766536752324+0.570228622971965i</v>
      </c>
      <c r="AI308" s="223" t="str">
        <f t="shared" ca="1" si="484"/>
        <v>-4.1620451552287E-13+1.49007920057538i</v>
      </c>
      <c r="AJ308" s="223" t="str">
        <f t="shared" ca="1" si="485"/>
        <v>-1.3766536752322+0.570228622972429i</v>
      </c>
      <c r="AK308" s="223" t="str">
        <f t="shared" ca="1" si="486"/>
        <v>-1.05364510723177-1.05364510723199i</v>
      </c>
      <c r="AL308" s="223" t="str">
        <f t="shared" ca="1" si="487"/>
        <v>0.570228622971358-1.37665367523265i</v>
      </c>
      <c r="AM308" s="223" t="str">
        <f t="shared" ca="1" si="488"/>
        <v>1.49007920057538-9.34629543111472E-14i</v>
      </c>
      <c r="AN308" s="223" t="str">
        <f t="shared" ca="1" si="489"/>
        <v>0.57022862297153+1.37665367523258i</v>
      </c>
      <c r="AO308" s="223" t="str">
        <f t="shared" ca="1" si="490"/>
        <v>-1.05364510723164+1.05364510723212i</v>
      </c>
      <c r="AP308" s="223" t="str">
        <f t="shared" ca="1" si="491"/>
        <v>-1.37665367523228-0.570228622972256i</v>
      </c>
      <c r="AQ308" s="223" t="str">
        <f t="shared" ca="1" si="492"/>
        <v>-6.24305723178685E-13-1.49007920057538i</v>
      </c>
      <c r="AR308" s="223" t="str">
        <f t="shared" ca="1" si="493"/>
        <v>-6.24305723178685E-13-1.49007920057538i</v>
      </c>
      <c r="AS308" s="223" t="str">
        <f t="shared" ca="1" si="494"/>
        <v>1.05364510723145+1.05364510723232i</v>
      </c>
      <c r="AT308" s="223" t="str">
        <f t="shared" ca="1" si="495"/>
        <v>-0.570228622971805+1.37665367523246i</v>
      </c>
      <c r="AU308" s="223" t="str">
        <f t="shared" ca="1" si="496"/>
        <v>-1.49007920057538-3.69473038367296E-13i</v>
      </c>
      <c r="AV308" s="223" t="str">
        <f t="shared" ca="1" si="497"/>
        <v>-0.570228622972492-1.37665367523218i</v>
      </c>
      <c r="AW308" s="223" t="str">
        <f t="shared" ca="1" si="498"/>
        <v>1.05364510723197-1.05364510723179i</v>
      </c>
      <c r="AX308" s="223" t="str">
        <f t="shared" ca="1" si="499"/>
        <v>1.3766536752321+0.570228622972684i</v>
      </c>
      <c r="AY308" s="223" t="str">
        <f t="shared" ca="1" si="500"/>
        <v>1.61369730500242E-13+1.49007920057538i</v>
      </c>
      <c r="AZ308" s="223" t="str">
        <f t="shared" ca="1" si="501"/>
        <v>-1.37665367523256+0.570228622971574i</v>
      </c>
      <c r="BA308" s="223" t="str">
        <f t="shared" ca="1" si="502"/>
        <v>-1.05364510723217-1.05364510723159i</v>
      </c>
      <c r="BB308" s="223" t="str">
        <f t="shared" ca="1" si="503"/>
        <v>0.570228622972232-1.37665367523229i</v>
      </c>
      <c r="BC308" s="223" t="str">
        <f t="shared" ca="1" si="504"/>
        <v>1.49007920057538-6.49861901300738E-13i</v>
      </c>
      <c r="BD308" s="223" t="str">
        <f t="shared" ca="1" si="505"/>
        <v>0.570228622972064+1.37665367523235i</v>
      </c>
      <c r="BE308" s="223" t="str">
        <f t="shared" ca="1" si="506"/>
        <v>-1.0536451072323+1.05364510723146i</v>
      </c>
      <c r="BF308" s="223" t="str">
        <f t="shared" ca="1" si="507"/>
        <v>-1.37665367523249-0.570228622971742i</v>
      </c>
      <c r="BG308" s="223" t="str">
        <f t="shared" ca="1" si="508"/>
        <v>3.01566262178201E-13-1.49007920057538i</v>
      </c>
      <c r="BH308" s="223" t="str">
        <f t="shared" ca="1" si="509"/>
        <v>1.37665367523217-0.570228622972515i</v>
      </c>
      <c r="BI308" s="223" t="str">
        <f t="shared" ca="1" si="510"/>
        <v>1.05364510723184+1.05364510723192i</v>
      </c>
      <c r="BJ308" s="223" t="str">
        <f t="shared" ca="1" si="511"/>
        <v>-0.57022862297266+1.37665367523211i</v>
      </c>
      <c r="BK308" s="223" t="str">
        <f t="shared" ca="1" si="512"/>
        <v>-1.49007920057538+1.86925908622295E-13i</v>
      </c>
      <c r="BL308" s="223" t="str">
        <f t="shared" ca="1" si="513"/>
        <v>-0.570228622971636-1.37665367523253i</v>
      </c>
      <c r="BM308" s="223" t="str">
        <f t="shared" ca="1" si="514"/>
        <v>1.05364510723158-1.05364510723219i</v>
      </c>
      <c r="BN308" s="223" t="str">
        <f t="shared" ca="1" si="515"/>
        <v>1.37665367523229+0.570228622972208i</v>
      </c>
      <c r="BO308" s="223" t="str">
        <f t="shared" ca="1" si="516"/>
        <v>6.75418079422791E-13+1.49007920057538i</v>
      </c>
      <c r="BP308" s="223" t="str">
        <f t="shared" ca="1" si="517"/>
        <v>-1.37665367523233+0.570228622972126i</v>
      </c>
      <c r="BQ308" s="223" t="str">
        <f t="shared" ca="1" si="518"/>
        <v>-1.05364510723151-1.05364510723225i</v>
      </c>
      <c r="BR308" s="223" t="str">
        <f t="shared" ca="1" si="519"/>
        <v>0.570228622971679-1.37665367523251i</v>
      </c>
      <c r="BS308" s="223" t="str">
        <f t="shared" ca="1" si="520"/>
        <v>1.49007920057538+2.76010084056149E-13i</v>
      </c>
      <c r="BT308" s="223" t="str">
        <f t="shared" ca="1" si="521"/>
        <v>0.570228622972578+1.37665367523214i</v>
      </c>
      <c r="BU308" s="223" t="str">
        <f t="shared" ca="1" si="522"/>
        <v>-1.0536451072319+1.05364510723186i</v>
      </c>
      <c r="BV308" s="223" t="str">
        <f t="shared" ca="1" si="523"/>
        <v>-1.37665367523212-0.570228622972636i</v>
      </c>
      <c r="BW308" s="223" t="str">
        <f t="shared" ca="1" si="524"/>
        <v>-2.12482086744347E-13-1.49007920057538i</v>
      </c>
      <c r="BX308" s="223" t="str">
        <f t="shared" ca="1" si="525"/>
        <v>1.37665367523251-0.570228622971699i</v>
      </c>
      <c r="BY308" s="223" t="str">
        <f t="shared" ca="1" si="526"/>
        <v>1.0536451072322+1.05364510723156i</v>
      </c>
      <c r="BZ308" s="223" t="str">
        <f t="shared" ca="1" si="527"/>
        <v>-0.570228622972107+1.37665367523234i</v>
      </c>
      <c r="CA308" s="223" t="str">
        <f t="shared" ca="1" si="528"/>
        <v>-1.49007920057538+7.85675453678926E-13i</v>
      </c>
      <c r="CB308" s="223" t="str">
        <f t="shared" ca="1" si="529"/>
        <v>-0.57022862297215-1.37665367523232i</v>
      </c>
      <c r="CC308" s="223" t="str">
        <f t="shared" ca="1" si="530"/>
        <v>1.05364510723223-1.05364510723153i</v>
      </c>
      <c r="CD308" s="223" t="str">
        <f t="shared" ca="1" si="531"/>
        <v>1.37665367523252+0.570228622971656i</v>
      </c>
      <c r="CE308" s="223" t="str">
        <f t="shared" ca="1" si="532"/>
        <v>-2.50453905934096E-13+1.49007920057538i</v>
      </c>
      <c r="CF308" s="223" t="str">
        <f t="shared" ca="1" si="533"/>
        <v>-1.37665367523213+0.570228622972602i</v>
      </c>
      <c r="CG308" s="223" t="str">
        <f t="shared" ca="1" si="534"/>
        <v>-1.05364510723188-1.05364510723189i</v>
      </c>
      <c r="CH308" s="223" t="str">
        <f t="shared" ca="1" si="535"/>
        <v>0.570228622972535-1.37665367523216i</v>
      </c>
      <c r="CI308" s="223" t="str">
        <f t="shared" ca="1" si="536"/>
        <v>1.49007920057538-3.22739461000484E-13i</v>
      </c>
      <c r="CJ308" s="223" t="str">
        <f t="shared" ca="1" si="537"/>
        <v>0.570228622971723+1.3766536752325i</v>
      </c>
      <c r="CK308" s="223" t="str">
        <f t="shared" ca="1" si="538"/>
        <v>-1.05364510723148+1.05364510723228i</v>
      </c>
      <c r="CL308" s="223" t="str">
        <f t="shared" ca="1" si="539"/>
        <v>-1.37665367523235-0.570228622972083i</v>
      </c>
      <c r="CM308" s="223" t="str">
        <f t="shared" ca="1" si="540"/>
        <v>7.13389898612539E-13-1.49007920057538i</v>
      </c>
      <c r="CN308" s="223" t="str">
        <f t="shared" ca="1" si="541"/>
        <v>1.37665367523231-0.570228622972174i</v>
      </c>
      <c r="CO308" s="223" t="str">
        <f t="shared" ca="1" si="542"/>
        <v>1.05364510723155+1.05364510723221i</v>
      </c>
      <c r="CP308" s="223" t="str">
        <f t="shared" ca="1" si="543"/>
        <v>-0.570228622971632+1.37665367523253i</v>
      </c>
      <c r="CQ308" s="223" t="str">
        <f t="shared" ca="1" si="544"/>
        <v>-1.49007920057538-1.40196531677959E-13i</v>
      </c>
      <c r="CR308" s="223" t="str">
        <f t="shared" ca="1" si="545"/>
        <v>-0.570228622972626-1.37665367523212i</v>
      </c>
      <c r="CS308" s="223" t="str">
        <f t="shared" ca="1" si="546"/>
        <v>1.05364510723181-1.05364510723196i</v>
      </c>
      <c r="CT308" s="223" t="str">
        <f t="shared" ca="1" si="547"/>
        <v>1.37665367523217+0.570228622972511i</v>
      </c>
      <c r="CU308" s="223" t="str">
        <f t="shared" ca="1" si="548"/>
        <v>3.48295639122537E-13+1.49007920057538i</v>
      </c>
      <c r="CV308" s="223" t="str">
        <f t="shared" ca="1" si="549"/>
        <v>-1.37665367523249+0.570228622971746i</v>
      </c>
      <c r="CW308" s="223" t="str">
        <f t="shared" ca="1" si="550"/>
        <v>-1.0536451072323-1.05364510723146i</v>
      </c>
      <c r="CX308" s="223" t="str">
        <f t="shared" ca="1" si="551"/>
        <v>0.570228622972059-1.37665367523236i</v>
      </c>
      <c r="CY308" s="223" t="str">
        <f t="shared" ca="1" si="552"/>
        <v>1.49007920057538+6.03132524356402E-13i</v>
      </c>
      <c r="CZ308" s="223" t="str">
        <f t="shared" ca="1" si="553"/>
        <v>0.570228622972198+1.3766536752323i</v>
      </c>
      <c r="DA308" s="223" t="str">
        <f t="shared" ca="1" si="554"/>
        <v>-1.05364510723214+1.05364510723163i</v>
      </c>
      <c r="DB308" s="223" t="str">
        <f t="shared" ca="1" si="555"/>
        <v>-1.37665367523258-0.57022862297153i</v>
      </c>
      <c r="DC308" s="223" t="str">
        <f t="shared" ca="1" si="556"/>
        <v>1.14640353555907E-13-1.49007920057538i</v>
      </c>
      <c r="DD308" s="223" t="str">
        <f t="shared" ca="1" si="557"/>
        <v>1.37665367523266-0.570228622971319i</v>
      </c>
      <c r="DE308" s="223" t="str">
        <f t="shared" ca="1" si="558"/>
        <v>1.05364510723197+1.05364510723179i</v>
      </c>
      <c r="DF308" s="223" t="str">
        <f t="shared" ca="1" si="559"/>
        <v>-0.570228622972487+1.37665367523218i</v>
      </c>
      <c r="DG308" s="223" t="str">
        <f t="shared" ca="1" si="560"/>
        <v>-1.49007920057538+3.73851817244589E-13i</v>
      </c>
      <c r="DH308" s="223" t="str">
        <f t="shared" ca="1" si="561"/>
        <v>-0.57022862297177-1.37665367523248i</v>
      </c>
      <c r="DI308" s="223" t="str">
        <f t="shared" ca="1" si="562"/>
        <v>1.05364510723144-1.05364510723232i</v>
      </c>
      <c r="DJ308" s="223" t="str">
        <f t="shared" ca="1" si="563"/>
        <v>1.37665367523237+0.570228622972035i</v>
      </c>
      <c r="DK308" s="223" t="str">
        <f t="shared" ca="1" si="564"/>
        <v>-5.7757634623435E-13+1.49007920057538i</v>
      </c>
      <c r="DL308" s="223" t="str">
        <f t="shared" ca="1" si="565"/>
        <v>-1.37665367523226+0.570228622972299i</v>
      </c>
      <c r="DM308" s="223" t="str">
        <f t="shared" ca="1" si="566"/>
        <v>-1.05364510723159-1.05364510723218i</v>
      </c>
      <c r="DN308" s="223" t="str">
        <f t="shared" ca="1" si="567"/>
        <v>0.570228622971507-1.37665367523259i</v>
      </c>
      <c r="DO308" s="223" t="str">
        <f t="shared" ca="1" si="568"/>
        <v>1.49007920057538+4.38297929976979E-15i</v>
      </c>
      <c r="DP308" s="223" t="str">
        <f t="shared" ca="1" si="569"/>
        <v>0.570228622971343+1.37665367523265i</v>
      </c>
      <c r="DQ308" s="223" t="str">
        <f t="shared" ca="1" si="570"/>
        <v>-1.05364510723171+1.05364510723205i</v>
      </c>
      <c r="DR308" s="223" t="str">
        <f t="shared" ca="1" si="571"/>
        <v>-1.37665367523219-0.570228622972463i</v>
      </c>
      <c r="DS308" s="223" t="str">
        <f t="shared" ca="1" si="572"/>
        <v>-4.84109191500726E-13-1.49007920057538i</v>
      </c>
      <c r="DT308" s="223" t="str">
        <f t="shared" ca="1" si="573"/>
        <v>1.37665367523247-0.570228622971793i</v>
      </c>
      <c r="DU308" s="223" t="str">
        <f t="shared" ca="1" si="574"/>
        <v>1.0536451072324+1.05364510723137i</v>
      </c>
      <c r="DV308" s="223" t="str">
        <f t="shared" ca="1" si="575"/>
        <v>-0.570228622972013+1.37665367523238i</v>
      </c>
      <c r="DW308" s="223" t="str">
        <f t="shared" ca="1" si="576"/>
        <v>-1.49007920057538-5.52020168112297E-13i</v>
      </c>
      <c r="DX308" s="223" t="str">
        <f t="shared" ca="1" si="577"/>
        <v>-0.570228622972244-1.37665367523228i</v>
      </c>
      <c r="DY308" s="223" t="str">
        <f t="shared" ca="1" si="578"/>
        <v>1.0536451072321-1.05364510723166i</v>
      </c>
      <c r="DZ308" s="223" t="str">
        <f t="shared" ca="1" si="579"/>
        <v>1.37665367523263+0.570228622971405i</v>
      </c>
      <c r="EA308" s="223" t="str">
        <f t="shared" ca="1" si="580"/>
        <v>-6.35279973118016E-14+1.49007920057538i</v>
      </c>
      <c r="EB308" s="223" t="str">
        <f t="shared" ca="1" si="581"/>
        <v>-1.37665367523261+0.570228622971444i</v>
      </c>
      <c r="EC308" s="223" t="str">
        <f t="shared" ca="1" si="582"/>
        <v>-1.05364510723201-1.05364510723175i</v>
      </c>
      <c r="ED308" s="223" t="str">
        <f t="shared" ca="1" si="583"/>
        <v>0.570228622972362-1.37665367523223i</v>
      </c>
      <c r="EE308" s="223" t="str">
        <f t="shared" ca="1" si="584"/>
        <v>1.49007920057538-4.24964173488693E-13i</v>
      </c>
      <c r="EF308" s="223" t="str">
        <f t="shared" ca="1" si="585"/>
        <v>0.570228622971895+1.37665367523242i</v>
      </c>
      <c r="EG308" s="223" t="str">
        <f t="shared" ca="1" si="586"/>
        <v>-1.05364510723141+1.05364510723235i</v>
      </c>
      <c r="EH308" s="223" t="str">
        <f t="shared" ca="1" si="587"/>
        <v>-1.37665367523242-0.57022862297191i</v>
      </c>
      <c r="EI308" s="223" t="str">
        <f t="shared" ca="1" si="588"/>
        <v>4.4176279385616E-13-1.49007920057538i</v>
      </c>
      <c r="EJ308" s="223" t="str">
        <f t="shared" ca="1" si="589"/>
        <v>1.37665367523224-0.570228622972347i</v>
      </c>
      <c r="EK308" s="223" t="str">
        <f t="shared" ca="1" si="590"/>
        <v>1.05364510723174+1.05364510723202i</v>
      </c>
      <c r="EL308" s="223" t="str">
        <f t="shared" ca="1" si="591"/>
        <v>-0.570228622971459+1.3766536752326i</v>
      </c>
      <c r="EM308" s="223" t="str">
        <f t="shared" ca="1" si="592"/>
        <v>-1.49007920057538+4.67293769443352E-14i</v>
      </c>
      <c r="EN308" s="223"/>
      <c r="EO308" s="223"/>
      <c r="EP308" s="223"/>
    </row>
    <row r="309" spans="1:146">
      <c r="A309" s="249">
        <f t="shared" si="461"/>
        <v>4.0820312499999989E-3</v>
      </c>
      <c r="B309" s="248">
        <v>209</v>
      </c>
      <c r="C309" s="247">
        <f t="shared" si="462"/>
        <v>41800</v>
      </c>
      <c r="N309" s="246">
        <f t="shared" ca="1" si="463"/>
        <v>5.5093786706713708</v>
      </c>
      <c r="O309" s="223">
        <f t="shared" ca="1" si="464"/>
        <v>-1.490621329328629</v>
      </c>
      <c r="P309" s="223" t="str">
        <f t="shared" ca="1" si="465"/>
        <v>-0.604061346180993-1.362740561332i</v>
      </c>
      <c r="Q309" s="223" t="str">
        <f t="shared" ca="1" si="466"/>
        <v>1.00104010199657-1.10447755144419i</v>
      </c>
      <c r="R309" s="223" t="str">
        <f t="shared" ca="1" si="467"/>
        <v>1.41538695879061+0.467580692859446i</v>
      </c>
      <c r="S309" s="223" t="str">
        <f t="shared" ca="1" si="468"/>
        <v>0.146106440014983+1.48344358019966i</v>
      </c>
      <c r="T309" s="223" t="str">
        <f t="shared" ca="1" si="469"/>
        <v>-1.29697022731803+0.73472455852521i</v>
      </c>
      <c r="U309" s="223" t="str">
        <f t="shared" ca="1" si="470"/>
        <v>-1.19727827830244-0.887962089142656i</v>
      </c>
      <c r="V309" s="223" t="str">
        <f t="shared" ca="1" si="471"/>
        <v>0.326596981860171-1.45440240610681i</v>
      </c>
      <c r="W309" s="223" t="str">
        <f t="shared" ca="1" si="472"/>
        <v>1.46197945846061-0.290805795142864i</v>
      </c>
      <c r="X309" s="223" t="str">
        <f t="shared" ca="1" si="473"/>
        <v>0.858311971729635+1.21870936101888i</v>
      </c>
      <c r="Y309" s="223" t="str">
        <f t="shared" ca="1" si="474"/>
        <v>-0.76633251596085+1.27854856084177i</v>
      </c>
      <c r="Z309" s="223" t="str">
        <f t="shared" ca="1" si="475"/>
        <v>-1.47941116319498-0.182467963389514i</v>
      </c>
      <c r="AA309" s="223" t="str">
        <f t="shared" ca="1" si="476"/>
        <v>-0.432704531492766-1.42643567533733i</v>
      </c>
      <c r="AB309" s="223" t="str">
        <f t="shared" ca="1" si="477"/>
        <v>1.12871165735889-0.973633371445123i</v>
      </c>
      <c r="AC309" s="223" t="str">
        <f t="shared" ca="1" si="478"/>
        <v>1.34750572181453+0.637322741730249i</v>
      </c>
      <c r="AD309" s="223" t="str">
        <f t="shared" ca="1" si="479"/>
        <v>-0.036581678684134+1.4901723820532i</v>
      </c>
      <c r="AE309" s="223" t="str">
        <f t="shared" ca="1" si="480"/>
        <v>-1.37715453689146+0.570436086664156i</v>
      </c>
      <c r="AF309" s="223" t="str">
        <f t="shared" ca="1" si="481"/>
        <v>-1.07957814955147-1.02784384342198i</v>
      </c>
      <c r="AG309" s="223" t="str">
        <f t="shared" ca="1" si="482"/>
        <v>0.502175201100856-1.40348566606459i</v>
      </c>
      <c r="AH309" s="223" t="str">
        <f t="shared" ca="1" si="483"/>
        <v>1.48658242626114-0.109656907584417i</v>
      </c>
      <c r="AI309" s="223" t="str">
        <f t="shared" ca="1" si="484"/>
        <v>0.702674030489157+1.31461064742591i</v>
      </c>
      <c r="AJ309" s="223" t="str">
        <f t="shared" ca="1" si="485"/>
        <v>-0.91707733139658+1.17512599992i</v>
      </c>
      <c r="AK309" s="223" t="str">
        <f t="shared" ca="1" si="486"/>
        <v>-1.44594927612722-0.36219143876771i</v>
      </c>
      <c r="AL309" s="223" t="str">
        <f t="shared" ca="1" si="487"/>
        <v>-0.254839437887763-1.46867586905569i</v>
      </c>
      <c r="AM309" s="223" t="str">
        <f t="shared" ca="1" si="488"/>
        <v>1.23940633878679-0.828144839279074i</v>
      </c>
      <c r="AN309" s="223" t="str">
        <f t="shared" ca="1" si="489"/>
        <v>1.25935674452086+0.797478863343261i</v>
      </c>
      <c r="AO309" s="223" t="str">
        <f t="shared" ca="1" si="490"/>
        <v>-0.218719574885951+1.47448760422431i</v>
      </c>
      <c r="AP309" s="223" t="str">
        <f t="shared" ca="1" si="491"/>
        <v>-1.43662516037103+0.397567725096456i</v>
      </c>
      <c r="AQ309" s="223" t="str">
        <f t="shared" ca="1" si="492"/>
        <v>-0.945640160556751-1.15226586957683i</v>
      </c>
      <c r="AR309" s="223" t="str">
        <f t="shared" ca="1" si="493"/>
        <v>-0.945640160556751-1.15226586957683i</v>
      </c>
      <c r="AS309" s="223" t="str">
        <f t="shared" ca="1" si="494"/>
        <v>1.48882581065598+0.0731413219323132i</v>
      </c>
      <c r="AT309" s="223" t="str">
        <f t="shared" ca="1" si="495"/>
        <v>0.536467217778389+1.39073896605314i</v>
      </c>
      <c r="AU309" s="223" t="str">
        <f t="shared" ca="1" si="496"/>
        <v>-1.05402845014927+1.05402845014988i</v>
      </c>
      <c r="AV309" s="223" t="str">
        <f t="shared" ca="1" si="497"/>
        <v>-1.39073896605292-0.536467217778968i</v>
      </c>
      <c r="AW309" s="223" t="str">
        <f t="shared" ca="1" si="498"/>
        <v>-0.0731413219332171-1.48882581065594i</v>
      </c>
      <c r="AX309" s="223" t="str">
        <f t="shared" ca="1" si="499"/>
        <v>1.33145919523699-0.67020023789038i</v>
      </c>
      <c r="AY309" s="223" t="str">
        <f t="shared" ca="1" si="500"/>
        <v>1.15226586957646+0.945640160557199i</v>
      </c>
      <c r="AZ309" s="223" t="str">
        <f t="shared" ca="1" si="501"/>
        <v>-0.397567725095584+1.43662516037127i</v>
      </c>
      <c r="BA309" s="223" t="str">
        <f t="shared" ca="1" si="502"/>
        <v>-1.4744876042244+0.21871957488538i</v>
      </c>
      <c r="BB309" s="223" t="str">
        <f t="shared" ca="1" si="503"/>
        <v>-0.797478863344025-1.25935674452038i</v>
      </c>
      <c r="BC309" s="223" t="str">
        <f t="shared" ca="1" si="504"/>
        <v>0.828144839279555-1.23940633878647i</v>
      </c>
      <c r="BD309" s="223" t="str">
        <f t="shared" ca="1" si="505"/>
        <v>1.46867586905559+0.254839437888353i</v>
      </c>
      <c r="BE309" s="223" t="str">
        <f t="shared" ca="1" si="506"/>
        <v>0.362191438768567+1.445949276127i</v>
      </c>
      <c r="BF309" s="223" t="str">
        <f t="shared" ca="1" si="507"/>
        <v>-1.17512599992037+0.917077331396108i</v>
      </c>
      <c r="BG309" s="223" t="str">
        <f t="shared" ca="1" si="508"/>
        <v>-1.31461064742633-0.702674030488377i</v>
      </c>
      <c r="BH309" s="223" t="str">
        <f t="shared" ca="1" si="509"/>
        <v>0.109656907584867-1.48658242626111i</v>
      </c>
      <c r="BI309" s="223" t="str">
        <f t="shared" ca="1" si="510"/>
        <v>1.40348566606453-0.50217520110103i</v>
      </c>
      <c r="BJ309" s="223" t="str">
        <f t="shared" ca="1" si="511"/>
        <v>1.02784384342144+1.07957814955198i</v>
      </c>
      <c r="BK309" s="223" t="str">
        <f t="shared" ca="1" si="512"/>
        <v>-0.570436086664141+1.37715453689147i</v>
      </c>
      <c r="BL309" s="223" t="str">
        <f t="shared" ca="1" si="513"/>
        <v>-1.49017238205318+0.0365816786847421i</v>
      </c>
      <c r="BM309" s="223" t="str">
        <f t="shared" ca="1" si="514"/>
        <v>-0.637322741729956-1.34750572181466i</v>
      </c>
      <c r="BN309" s="223" t="str">
        <f t="shared" ca="1" si="515"/>
        <v>0.973633371444888-1.12871165735909i</v>
      </c>
      <c r="BO309" s="223" t="str">
        <f t="shared" ca="1" si="516"/>
        <v>1.42643567533717+0.432704531493319i</v>
      </c>
      <c r="BP309" s="223" t="str">
        <f t="shared" ca="1" si="517"/>
        <v>0.182467963389561+1.47941116319498i</v>
      </c>
      <c r="BQ309" s="223" t="str">
        <f t="shared" ca="1" si="518"/>
        <v>-1.27854856084146+0.766332515961363i</v>
      </c>
      <c r="BR309" s="223" t="str">
        <f t="shared" ca="1" si="519"/>
        <v>-1.21870936101879-0.858311971729752i</v>
      </c>
      <c r="BS309" s="223" t="str">
        <f t="shared" ca="1" si="520"/>
        <v>0.290805795142393-1.4619794584607i</v>
      </c>
      <c r="BT309" s="223" t="str">
        <f t="shared" ca="1" si="521"/>
        <v>1.4544024061069-0.326596981859773i</v>
      </c>
      <c r="BU309" s="223" t="str">
        <f t="shared" ca="1" si="522"/>
        <v>0.887962089142771+1.19727827830236i</v>
      </c>
      <c r="BV309" s="223" t="str">
        <f t="shared" ca="1" si="523"/>
        <v>-0.734724558525866+1.29697022731766i</v>
      </c>
      <c r="BW309" s="223" t="str">
        <f t="shared" ca="1" si="524"/>
        <v>-1.48344358019965-0.146106440015105i</v>
      </c>
      <c r="BX309" s="223" t="str">
        <f t="shared" ca="1" si="525"/>
        <v>-0.467580692859994-1.41538695879043i</v>
      </c>
      <c r="BY309" s="223" t="str">
        <f t="shared" ca="1" si="526"/>
        <v>1.1044775514444-1.00104010199634i</v>
      </c>
      <c r="BZ309" s="223" t="str">
        <f t="shared" ca="1" si="527"/>
        <v>1.36274056133212+0.604061346180732i</v>
      </c>
      <c r="CA309" s="223" t="str">
        <f t="shared" ca="1" si="528"/>
        <v>-5.77785836761282E-13+1.49062132932863i</v>
      </c>
      <c r="CB309" s="223" t="str">
        <f t="shared" ca="1" si="529"/>
        <v>-1.362740561332+0.604061346180993i</v>
      </c>
      <c r="CC309" s="223" t="str">
        <f t="shared" ca="1" si="530"/>
        <v>-1.10447755144459-1.00104010199613i</v>
      </c>
      <c r="CD309" s="223" t="str">
        <f t="shared" ca="1" si="531"/>
        <v>0.467580692859723-1.41538695879052i</v>
      </c>
      <c r="CE309" s="223" t="str">
        <f t="shared" ca="1" si="532"/>
        <v>1.48344358019962-0.146106440015473i</v>
      </c>
      <c r="CF309" s="223" t="str">
        <f t="shared" ca="1" si="533"/>
        <v>0.73472455852486+1.29697022731823i</v>
      </c>
      <c r="CG309" s="223" t="str">
        <f t="shared" ca="1" si="534"/>
        <v>-0.887962089142541+1.19727827830253i</v>
      </c>
      <c r="CH309" s="223" t="str">
        <f t="shared" ca="1" si="535"/>
        <v>-1.45440240610698-0.326596981859413i</v>
      </c>
      <c r="CI309" s="223" t="str">
        <f t="shared" ca="1" si="536"/>
        <v>-0.290805795142755-1.46197945846063i</v>
      </c>
      <c r="CJ309" s="223" t="str">
        <f t="shared" ca="1" si="537"/>
        <v>1.21870936101863-0.858311971729986i</v>
      </c>
      <c r="CK309" s="223" t="str">
        <f t="shared" ca="1" si="538"/>
        <v>1.27854856084161+0.766332515961119i</v>
      </c>
      <c r="CL309" s="223" t="str">
        <f t="shared" ca="1" si="539"/>
        <v>-0.182467963389195+1.47941116319502i</v>
      </c>
      <c r="CM309" s="223" t="str">
        <f t="shared" ca="1" si="540"/>
        <v>-1.4264356753375+0.432704531492213i</v>
      </c>
      <c r="CN309" s="223" t="str">
        <f t="shared" ca="1" si="541"/>
        <v>-0.973633371445104-1.12871165735891i</v>
      </c>
      <c r="CO309" s="223" t="str">
        <f t="shared" ca="1" si="542"/>
        <v>0.637322741729699-1.34750572181479i</v>
      </c>
      <c r="CP309" s="223" t="str">
        <f t="shared" ca="1" si="543"/>
        <v>1.49017238205319+0.0365816786844151i</v>
      </c>
      <c r="CQ309" s="223" t="str">
        <f t="shared" ca="1" si="544"/>
        <v>0.570436086664482+1.37715453689132i</v>
      </c>
      <c r="CR309" s="223" t="str">
        <f t="shared" ca="1" si="545"/>
        <v>-1.02784384342228+1.07957814955119i</v>
      </c>
      <c r="CS309" s="223" t="str">
        <f t="shared" ca="1" si="546"/>
        <v>-1.40348566606464-0.502175201100722i</v>
      </c>
      <c r="CT309" s="223" t="str">
        <f t="shared" ca="1" si="547"/>
        <v>-0.109656907585193-1.48658242626109i</v>
      </c>
      <c r="CU309" s="223" t="str">
        <f t="shared" ca="1" si="548"/>
        <v>1.31461064742617-0.702674030488667i</v>
      </c>
      <c r="CV309" s="223" t="str">
        <f t="shared" ca="1" si="549"/>
        <v>1.17512599992054+0.917077331395882i</v>
      </c>
      <c r="CW309" s="223" t="str">
        <f t="shared" ca="1" si="550"/>
        <v>-0.362191438768291+1.44594927612707i</v>
      </c>
      <c r="CX309" s="223" t="str">
        <f t="shared" ca="1" si="551"/>
        <v>-1.46867586905554+0.254839437888675i</v>
      </c>
      <c r="CY309" s="223" t="str">
        <f t="shared" ca="1" si="552"/>
        <v>-0.828144839278593-1.23940633878711i</v>
      </c>
      <c r="CZ309" s="223" t="str">
        <f t="shared" ca="1" si="553"/>
        <v>0.797478863343785-1.25935674452053i</v>
      </c>
      <c r="DA309" s="223" t="str">
        <f t="shared" ca="1" si="554"/>
        <v>1.47448760422445+0.218719574885057i</v>
      </c>
      <c r="DB309" s="223" t="str">
        <f t="shared" ca="1" si="555"/>
        <v>0.3975677250959+1.43662516037118i</v>
      </c>
      <c r="DC309" s="223" t="str">
        <f t="shared" ca="1" si="556"/>
        <v>-1.15226586957623+0.945640160557483i</v>
      </c>
      <c r="DD309" s="223" t="str">
        <f t="shared" ca="1" si="557"/>
        <v>-1.33145919523649-0.670200237891374i</v>
      </c>
      <c r="DE309" s="223" t="str">
        <f t="shared" ca="1" si="558"/>
        <v>0.0731413219328904-1.48882581065595i</v>
      </c>
      <c r="DF309" s="223" t="str">
        <f t="shared" ca="1" si="559"/>
        <v>1.3907389660528-0.536467217779273i</v>
      </c>
      <c r="DG309" s="223" t="str">
        <f t="shared" ca="1" si="560"/>
        <v>1.05402845014951+1.05402845014965i</v>
      </c>
      <c r="DH309" s="223" t="str">
        <f t="shared" ca="1" si="561"/>
        <v>-0.536467217778124+1.39073896605325i</v>
      </c>
      <c r="DI309" s="223" t="str">
        <f t="shared" ca="1" si="562"/>
        <v>-1.48882581065597+0.0731413219325977i</v>
      </c>
      <c r="DJ309" s="223" t="str">
        <f t="shared" ca="1" si="563"/>
        <v>-0.670200237891188-1.33145919523658i</v>
      </c>
      <c r="DK309" s="223" t="str">
        <f t="shared" ca="1" si="564"/>
        <v>0.94564016055771-1.15226586957604i</v>
      </c>
      <c r="DL309" s="223" t="str">
        <f t="shared" ca="1" si="565"/>
        <v>1.43662516037113+0.397567725096099i</v>
      </c>
      <c r="DM309" s="223" t="str">
        <f t="shared" ca="1" si="566"/>
        <v>0.218719574886274+1.47448760422427i</v>
      </c>
      <c r="DN309" s="223" t="str">
        <f t="shared" ca="1" si="567"/>
        <v>-1.25935674452073+0.797478863343466i</v>
      </c>
      <c r="DO309" s="223" t="str">
        <f t="shared" ca="1" si="568"/>
        <v>-1.239406338787-0.828144839278767i</v>
      </c>
      <c r="DP309" s="223" t="str">
        <f t="shared" ca="1" si="569"/>
        <v>0.254839437888965-1.46867586905549i</v>
      </c>
      <c r="DQ309" s="223" t="str">
        <f t="shared" ca="1" si="570"/>
        <v>1.44594927612712-0.362191438768089i</v>
      </c>
      <c r="DR309" s="223" t="str">
        <f t="shared" ca="1" si="571"/>
        <v>0.917077331395651+1.17512599992072i</v>
      </c>
      <c r="DS309" s="223" t="str">
        <f t="shared" ca="1" si="572"/>
        <v>-0.702674030488924+1.31461064742603i</v>
      </c>
      <c r="DT309" s="223" t="str">
        <f t="shared" ca="1" si="573"/>
        <v>-1.48658242626118-0.10965690758388i</v>
      </c>
      <c r="DU309" s="223" t="str">
        <f t="shared" ca="1" si="574"/>
        <v>-0.502175201100446-1.40348566606474i</v>
      </c>
      <c r="DV309" s="223" t="str">
        <f t="shared" ca="1" si="575"/>
        <v>1.07957814955139-1.02784384342207i</v>
      </c>
      <c r="DW309" s="223" t="str">
        <f t="shared" ca="1" si="576"/>
        <v>1.37715453689125+0.570436086664674i</v>
      </c>
      <c r="DX309" s="223" t="str">
        <f t="shared" ca="1" si="577"/>
        <v>0.0365816786841222+1.4901723820532i</v>
      </c>
      <c r="DY309" s="223" t="str">
        <f t="shared" ca="1" si="578"/>
        <v>-1.34750572181488+0.63732274172951i</v>
      </c>
      <c r="DZ309" s="223" t="str">
        <f t="shared" ca="1" si="579"/>
        <v>-1.12871165735872-0.973633371445325i</v>
      </c>
      <c r="EA309" s="223" t="str">
        <f t="shared" ca="1" si="580"/>
        <v>0.432704531492493-1.42643567533742i</v>
      </c>
      <c r="EB309" s="223" t="str">
        <f t="shared" ca="1" si="581"/>
        <v>1.47941116319505-0.182467963388987i</v>
      </c>
      <c r="EC309" s="223" t="str">
        <f t="shared" ca="1" si="582"/>
        <v>0.766332515960868+1.27854856084176i</v>
      </c>
      <c r="ED309" s="223" t="str">
        <f t="shared" ca="1" si="583"/>
        <v>-0.858311971729047+1.21870936101929i</v>
      </c>
      <c r="EE309" s="223" t="str">
        <f t="shared" ca="1" si="584"/>
        <v>-1.46197945846059-0.290805795142959i</v>
      </c>
      <c r="EF309" s="223" t="str">
        <f t="shared" ca="1" si="585"/>
        <v>-0.326596981860614-1.45440240610671i</v>
      </c>
      <c r="EG309" s="223" t="str">
        <f t="shared" ca="1" si="586"/>
        <v>1.19727827830265-0.887962089142374i</v>
      </c>
      <c r="EH309" s="223" t="str">
        <f t="shared" ca="1" si="587"/>
        <v>1.29697022731813+0.734724558525042i</v>
      </c>
      <c r="EI309" s="223" t="str">
        <f t="shared" ca="1" si="588"/>
        <v>-0.146106440015765+1.48344358019959i</v>
      </c>
      <c r="EJ309" s="223" t="str">
        <f t="shared" ca="1" si="589"/>
        <v>-1.41538695879058+0.467580692859526i</v>
      </c>
      <c r="EK309" s="223" t="str">
        <f t="shared" ca="1" si="590"/>
        <v>-1.00104010199704-1.10447755144376i</v>
      </c>
      <c r="EL309" s="223" t="str">
        <f t="shared" ca="1" si="591"/>
        <v>0.604061346181337-1.36274056133185i</v>
      </c>
      <c r="EM309" s="223" t="str">
        <f t="shared" ca="1" si="592"/>
        <v>1.49062132932863-3.69604553023306E-13i</v>
      </c>
      <c r="EN309" s="223"/>
      <c r="EO309" s="223"/>
      <c r="EP309" s="223"/>
    </row>
    <row r="310" spans="1:146">
      <c r="A310" s="249">
        <f t="shared" si="461"/>
        <v>4.1015624999999984E-3</v>
      </c>
      <c r="B310" s="248">
        <v>210</v>
      </c>
      <c r="C310" s="247">
        <f t="shared" si="462"/>
        <v>42000</v>
      </c>
      <c r="N310" s="246">
        <f t="shared" ca="1" si="463"/>
        <v>5.5088986524111139</v>
      </c>
      <c r="O310" s="223">
        <f t="shared" ca="1" si="464"/>
        <v>-1.4911013475888857</v>
      </c>
      <c r="P310" s="223" t="str">
        <f t="shared" ca="1" si="465"/>
        <v>-0.637527975982379-1.34793965318229i</v>
      </c>
      <c r="Q310" s="223" t="str">
        <f t="shared" ca="1" si="466"/>
        <v>0.94594468091776-1.15263692870946i</v>
      </c>
      <c r="R310" s="223" t="str">
        <f t="shared" ca="1" si="467"/>
        <v>1.44641490884173+0.362308073691095i</v>
      </c>
      <c r="S310" s="223" t="str">
        <f t="shared" ca="1" si="468"/>
        <v>0.290899442059773+1.46245025330461i</v>
      </c>
      <c r="T310" s="223" t="str">
        <f t="shared" ca="1" si="469"/>
        <v>-1.19766383258431+0.888248035686462i</v>
      </c>
      <c r="U310" s="223" t="str">
        <f t="shared" ca="1" si="470"/>
        <v>-1.31503398573711-0.702900309530285i</v>
      </c>
      <c r="V310" s="223" t="str">
        <f t="shared" ca="1" si="471"/>
        <v>0.0731648753126357-1.48930525071319i</v>
      </c>
      <c r="W310" s="223" t="str">
        <f t="shared" ca="1" si="472"/>
        <v>1.37759801593739-0.570619781699478i</v>
      </c>
      <c r="X310" s="223" t="str">
        <f t="shared" ca="1" si="473"/>
        <v>1.10483322151429+1.00136246255776i</v>
      </c>
      <c r="Y310" s="223" t="str">
        <f t="shared" ca="1" si="474"/>
        <v>-0.432843873438599+1.42689502417244i</v>
      </c>
      <c r="Z310" s="223" t="str">
        <f t="shared" ca="1" si="475"/>
        <v>-1.47496242701176+0.218790008192745i</v>
      </c>
      <c r="AA310" s="223" t="str">
        <f t="shared" ca="1" si="476"/>
        <v>-0.828411523135854-1.2398054593835i</v>
      </c>
      <c r="AB310" s="223" t="str">
        <f t="shared" ca="1" si="477"/>
        <v>0.766579294665662-1.27896028623694i</v>
      </c>
      <c r="AC310" s="223" t="str">
        <f t="shared" ca="1" si="478"/>
        <v>1.4839212870408+0.146153490032157i</v>
      </c>
      <c r="AD310" s="223" t="str">
        <f t="shared" ca="1" si="479"/>
        <v>0.50233691438214+1.40393762440873i</v>
      </c>
      <c r="AE310" s="223" t="str">
        <f t="shared" ca="1" si="480"/>
        <v>-1.05436787431647+1.05436787431653i</v>
      </c>
      <c r="AF310" s="223" t="str">
        <f t="shared" ca="1" si="481"/>
        <v>-1.40393762440871-0.502336914382197i</v>
      </c>
      <c r="AG310" s="223" t="str">
        <f t="shared" ca="1" si="482"/>
        <v>-0.146153490032245-1.48392128704079i</v>
      </c>
      <c r="AH310" s="223" t="str">
        <f t="shared" ca="1" si="483"/>
        <v>1.27896028623698-0.766579294665611i</v>
      </c>
      <c r="AI310" s="223" t="str">
        <f t="shared" ca="1" si="484"/>
        <v>1.23980545938346+0.828411523135913i</v>
      </c>
      <c r="AJ310" s="223" t="str">
        <f t="shared" ca="1" si="485"/>
        <v>-0.218790008192522+1.47496242701179i</v>
      </c>
      <c r="AK310" s="223" t="str">
        <f t="shared" ca="1" si="486"/>
        <v>-1.42689502417229+0.432843873439098i</v>
      </c>
      <c r="AL310" s="223" t="str">
        <f t="shared" ca="1" si="487"/>
        <v>-1.00136246255738-1.10483322151464i</v>
      </c>
      <c r="AM310" s="223" t="str">
        <f t="shared" ca="1" si="488"/>
        <v>0.570619781699679-1.37759801593731i</v>
      </c>
      <c r="AN310" s="223" t="str">
        <f t="shared" ca="1" si="489"/>
        <v>1.48930525071318-0.0731648753128615i</v>
      </c>
      <c r="AO310" s="223" t="str">
        <f t="shared" ca="1" si="490"/>
        <v>0.70290030953076+1.31503398573685i</v>
      </c>
      <c r="AP310" s="223" t="str">
        <f t="shared" ca="1" si="491"/>
        <v>-0.888248035686881+1.197663832584i</v>
      </c>
      <c r="AQ310" s="223" t="str">
        <f t="shared" ca="1" si="492"/>
        <v>-1.46245025330457-0.290899442059973i</v>
      </c>
      <c r="AR310" s="223" t="str">
        <f t="shared" ca="1" si="493"/>
        <v>-1.46245025330457-0.290899442059973i</v>
      </c>
      <c r="AS310" s="223" t="str">
        <f t="shared" ca="1" si="494"/>
        <v>1.15263692870912-0.945944680918175i</v>
      </c>
      <c r="AT310" s="223" t="str">
        <f t="shared" ca="1" si="495"/>
        <v>1.34793965318204+0.637527975982921i</v>
      </c>
      <c r="AU310" s="223" t="str">
        <f t="shared" ca="1" si="496"/>
        <v>-2.08245413465715E-13+1.49110134758889i</v>
      </c>
      <c r="AV310" s="223" t="str">
        <f t="shared" ca="1" si="497"/>
        <v>-1.34793965318223+0.637527975982506i</v>
      </c>
      <c r="AW310" s="223" t="str">
        <f t="shared" ca="1" si="498"/>
        <v>-1.1526369287098-0.94594468091735i</v>
      </c>
      <c r="AX310" s="223" t="str">
        <f t="shared" ca="1" si="499"/>
        <v>0.362308073691752-1.44641490884157i</v>
      </c>
      <c r="AY310" s="223" t="str">
        <f t="shared" ca="1" si="500"/>
        <v>1.46245025330465-0.290899442059564i</v>
      </c>
      <c r="AZ310" s="223" t="str">
        <f t="shared" ca="1" si="501"/>
        <v>0.888248035686511+1.19766383258427i</v>
      </c>
      <c r="BA310" s="223" t="str">
        <f t="shared" ca="1" si="502"/>
        <v>-0.702900309529819+1.31503398573736i</v>
      </c>
      <c r="BB310" s="223" t="str">
        <f t="shared" ca="1" si="503"/>
        <v>-1.48930525071316-0.0731648753133198i</v>
      </c>
      <c r="BC310" s="223" t="str">
        <f t="shared" ca="1" si="504"/>
        <v>-0.570619781699275-1.37759801593747i</v>
      </c>
      <c r="BD310" s="223" t="str">
        <f t="shared" ca="1" si="505"/>
        <v>1.00136246255769-1.10483322151436i</v>
      </c>
      <c r="BE310" s="223" t="str">
        <f t="shared" ca="1" si="506"/>
        <v>1.42689502417259+0.432843873438098i</v>
      </c>
      <c r="BF310" s="223" t="str">
        <f t="shared" ca="1" si="507"/>
        <v>0.21879000819211+1.47496242701185i</v>
      </c>
      <c r="BG310" s="223" t="str">
        <f t="shared" ca="1" si="508"/>
        <v>-1.2398054593837+0.828411523135549i</v>
      </c>
      <c r="BH310" s="223" t="str">
        <f t="shared" ca="1" si="509"/>
        <v>-1.27896028623699-0.766579294665587i</v>
      </c>
      <c r="BI310" s="223" t="str">
        <f t="shared" ca="1" si="510"/>
        <v>0.146153490031795-1.48392128704083i</v>
      </c>
      <c r="BJ310" s="223" t="str">
        <f t="shared" ca="1" si="511"/>
        <v>1.40393762440895-0.502336914381526i</v>
      </c>
      <c r="BK310" s="223" t="str">
        <f t="shared" ca="1" si="512"/>
        <v>1.05436787431626+1.05436787431674i</v>
      </c>
      <c r="BL310" s="223" t="str">
        <f t="shared" ca="1" si="513"/>
        <v>-0.502336914382114+1.40393762440874i</v>
      </c>
      <c r="BM310" s="223" t="str">
        <f t="shared" ca="1" si="514"/>
        <v>-1.48392128704075+0.146153490032607i</v>
      </c>
      <c r="BN310" s="223" t="str">
        <f t="shared" ca="1" si="515"/>
        <v>-0.766579294665051-1.27896028623731i</v>
      </c>
      <c r="BO310" s="223" t="str">
        <f t="shared" ca="1" si="516"/>
        <v>0.828411523136104-1.23980545938333i</v>
      </c>
      <c r="BP310" s="223" t="str">
        <f t="shared" ca="1" si="517"/>
        <v>1.47496242701175+0.218790008192769i</v>
      </c>
      <c r="BQ310" s="223" t="str">
        <f t="shared" ca="1" si="518"/>
        <v>0.432843873438919+1.42689502417234i</v>
      </c>
      <c r="BR310" s="223" t="str">
        <f t="shared" ca="1" si="519"/>
        <v>-1.10483322151481+1.0013624625572i</v>
      </c>
      <c r="BS310" s="223" t="str">
        <f t="shared" ca="1" si="520"/>
        <v>-1.37759801593723-0.570619781699852i</v>
      </c>
      <c r="BT310" s="223" t="str">
        <f t="shared" ca="1" si="521"/>
        <v>-0.0731648753126536-1.48930525071319i</v>
      </c>
      <c r="BU310" s="223" t="str">
        <f t="shared" ca="1" si="522"/>
        <v>1.31503398573697-0.70290030953054i</v>
      </c>
      <c r="BV310" s="223" t="str">
        <f t="shared" ca="1" si="523"/>
        <v>1.19766383258478+0.888248035685822i</v>
      </c>
      <c r="BW310" s="223" t="str">
        <f t="shared" ca="1" si="524"/>
        <v>-0.290899442060217+1.46245025330452i</v>
      </c>
      <c r="BX310" s="223" t="str">
        <f t="shared" ca="1" si="525"/>
        <v>-1.44641490884172+0.362308073691145i</v>
      </c>
      <c r="BY310" s="223" t="str">
        <f t="shared" ca="1" si="526"/>
        <v>-0.945944680918014-1.15263692870926i</v>
      </c>
      <c r="BZ310" s="223" t="str">
        <f t="shared" ca="1" si="527"/>
        <v>0.637527975981768-1.34793965318258i</v>
      </c>
      <c r="CA310" s="223" t="str">
        <f t="shared" ca="1" si="528"/>
        <v>1.49110134758889+4.16490826931429E-13i</v>
      </c>
      <c r="CB310" s="223" t="str">
        <f t="shared" ca="1" si="529"/>
        <v>0.637527975982318+1.34793965318232i</v>
      </c>
      <c r="CC310" s="223" t="str">
        <f t="shared" ca="1" si="530"/>
        <v>-0.945944680917544+1.15263692870964i</v>
      </c>
      <c r="CD310" s="223" t="str">
        <f t="shared" ca="1" si="531"/>
        <v>-1.44641490884189-0.362308073690474i</v>
      </c>
      <c r="CE310" s="223" t="str">
        <f t="shared" ca="1" si="532"/>
        <v>-0.290899442059318-1.4624502533047i</v>
      </c>
      <c r="CF310" s="223" t="str">
        <f t="shared" ca="1" si="533"/>
        <v>1.19766383258437-0.888248035686378i</v>
      </c>
      <c r="CG310" s="223" t="str">
        <f t="shared" ca="1" si="534"/>
        <v>1.31503398573726+0.702900309530003i</v>
      </c>
      <c r="CH310" s="223" t="str">
        <f t="shared" ca="1" si="535"/>
        <v>-0.0731648753120463+1.48930525071322i</v>
      </c>
      <c r="CI310" s="223" t="str">
        <f t="shared" ca="1" si="536"/>
        <v>-1.37759801593755+0.570619781699083i</v>
      </c>
      <c r="CJ310" s="223" t="str">
        <f t="shared" ca="1" si="537"/>
        <v>-1.10483322151419-1.00136246255788i</v>
      </c>
      <c r="CK310" s="223" t="str">
        <f t="shared" ca="1" si="538"/>
        <v>0.432843873438338-1.42689502417252i</v>
      </c>
      <c r="CL310" s="223" t="str">
        <f t="shared" ca="1" si="539"/>
        <v>1.47496242701166-0.21879000819337i</v>
      </c>
      <c r="CM310" s="223" t="str">
        <f t="shared" ca="1" si="540"/>
        <v>0.82841152313534+1.23980545938384i</v>
      </c>
      <c r="CN310" s="223" t="str">
        <f t="shared" ca="1" si="541"/>
        <v>-0.766579294665765+1.27896028623688i</v>
      </c>
      <c r="CO310" s="223" t="str">
        <f t="shared" ca="1" si="542"/>
        <v>-1.48392128704081-0.146153490032002i</v>
      </c>
      <c r="CP310" s="223" t="str">
        <f t="shared" ca="1" si="543"/>
        <v>-0.502336914382686-1.40393762440853i</v>
      </c>
      <c r="CQ310" s="223" t="str">
        <f t="shared" ca="1" si="544"/>
        <v>1.05436787431688-1.05436787431612i</v>
      </c>
      <c r="CR310" s="223" t="str">
        <f t="shared" ca="1" si="545"/>
        <v>1.40393762440865+0.502336914382349i</v>
      </c>
      <c r="CS310" s="223" t="str">
        <f t="shared" ca="1" si="546"/>
        <v>0.146153490032442+1.48392128704077i</v>
      </c>
      <c r="CT310" s="223" t="str">
        <f t="shared" ca="1" si="547"/>
        <v>-1.27896028623666+0.766579294666145i</v>
      </c>
      <c r="CU310" s="223" t="str">
        <f t="shared" ca="1" si="548"/>
        <v>-1.23980545938324-0.828411523136241i</v>
      </c>
      <c r="CV310" s="223" t="str">
        <f t="shared" ca="1" si="549"/>
        <v>0.218790008192933-1.47496242701173i</v>
      </c>
      <c r="CW310" s="223" t="str">
        <f t="shared" ca="1" si="550"/>
        <v>1.42689502417241-0.432843873438679i</v>
      </c>
      <c r="CX310" s="223" t="str">
        <f t="shared" ca="1" si="551"/>
        <v>1.00136246255814+1.10483322151395i</v>
      </c>
      <c r="CY310" s="223" t="str">
        <f t="shared" ca="1" si="552"/>
        <v>-0.570619781700084+1.37759801593714i</v>
      </c>
      <c r="CZ310" s="223" t="str">
        <f t="shared" ca="1" si="553"/>
        <v>-1.4893052507132+0.0731648753124033i</v>
      </c>
      <c r="DA310" s="223" t="str">
        <f t="shared" ca="1" si="554"/>
        <v>-0.702900309530394-1.31503398573705i</v>
      </c>
      <c r="DB310" s="223" t="str">
        <f t="shared" ca="1" si="555"/>
        <v>0.888248035686023-1.19766383258463i</v>
      </c>
      <c r="DC310" s="223" t="str">
        <f t="shared" ca="1" si="556"/>
        <v>1.46245025330448+0.290899442060381i</v>
      </c>
      <c r="DD310" s="223" t="str">
        <f t="shared" ca="1" si="557"/>
        <v>0.362308073690902+1.44641490884178i</v>
      </c>
      <c r="DE310" s="223" t="str">
        <f t="shared" ca="1" si="558"/>
        <v>-1.15263692870942+0.94594468091782i</v>
      </c>
      <c r="DF310" s="223" t="str">
        <f t="shared" ca="1" si="559"/>
        <v>-1.34793965318251-0.637527975981919i</v>
      </c>
      <c r="DG310" s="223" t="str">
        <f t="shared" ca="1" si="560"/>
        <v>6.67115889629599E-13-1.49110134758889i</v>
      </c>
      <c r="DH310" s="223" t="str">
        <f t="shared" ca="1" si="561"/>
        <v>1.34793965318239-0.637527975982168i</v>
      </c>
      <c r="DI310" s="223" t="str">
        <f t="shared" ca="1" si="562"/>
        <v>1.15263692870954+0.945944680917672i</v>
      </c>
      <c r="DJ310" s="223" t="str">
        <f t="shared" ca="1" si="563"/>
        <v>-0.362308073690717+1.44641490884183i</v>
      </c>
      <c r="DK310" s="223" t="str">
        <f t="shared" ca="1" si="564"/>
        <v>-1.46245025330474+0.290899442059072i</v>
      </c>
      <c r="DL310" s="223" t="str">
        <f t="shared" ca="1" si="565"/>
        <v>-0.888248035686245-1.19766383258447i</v>
      </c>
      <c r="DM310" s="223" t="str">
        <f t="shared" ca="1" si="566"/>
        <v>0.702900309530149-1.31503398573718i</v>
      </c>
      <c r="DN310" s="223" t="str">
        <f t="shared" ca="1" si="567"/>
        <v>1.48930525071321+0.073164875312212i</v>
      </c>
      <c r="DO310" s="223" t="str">
        <f t="shared" ca="1" si="568"/>
        <v>0.570619781700261+1.37759801593706i</v>
      </c>
      <c r="DP310" s="223" t="str">
        <f t="shared" ca="1" si="569"/>
        <v>-1.00136246255806+1.10483322151402i</v>
      </c>
      <c r="DQ310" s="223" t="str">
        <f t="shared" ca="1" si="570"/>
        <v>-1.42689502417244-0.432843873438578i</v>
      </c>
      <c r="DR310" s="223" t="str">
        <f t="shared" ca="1" si="571"/>
        <v>-0.218790008193206-1.47496242701169i</v>
      </c>
      <c r="DS310" s="223" t="str">
        <f t="shared" ca="1" si="572"/>
        <v>1.23980545938393-0.828411523135202i</v>
      </c>
      <c r="DT310" s="223" t="str">
        <f t="shared" ca="1" si="573"/>
        <v>1.27896028623675+0.76657929466598i</v>
      </c>
      <c r="DU310" s="223" t="str">
        <f t="shared" ca="1" si="574"/>
        <v>-0.146153490032252+1.48392128704079i</v>
      </c>
      <c r="DV310" s="223" t="str">
        <f t="shared" ca="1" si="575"/>
        <v>-1.40393762440862+0.502336914382451i</v>
      </c>
      <c r="DW310" s="223" t="str">
        <f t="shared" ca="1" si="576"/>
        <v>-1.054367874316-1.054367874317i</v>
      </c>
      <c r="DX310" s="223" t="str">
        <f t="shared" ca="1" si="577"/>
        <v>0.502336914382506-1.4039376244086i</v>
      </c>
      <c r="DY310" s="223" t="str">
        <f t="shared" ca="1" si="578"/>
        <v>1.48392128704079-0.146153490032193i</v>
      </c>
      <c r="DZ310" s="223" t="str">
        <f t="shared" ca="1" si="579"/>
        <v>0.76657929466593+1.27896028623678i</v>
      </c>
      <c r="EA310" s="223" t="str">
        <f t="shared" ca="1" si="580"/>
        <v>-0.828411523135251+1.2398054593839i</v>
      </c>
      <c r="EB310" s="223" t="str">
        <f t="shared" ca="1" si="581"/>
        <v>-1.4749624270117-0.218790008193097i</v>
      </c>
      <c r="EC310" s="223" t="str">
        <f t="shared" ca="1" si="582"/>
        <v>-0.432843873438521-1.42689502417246i</v>
      </c>
      <c r="ED310" s="223" t="str">
        <f t="shared" ca="1" si="583"/>
        <v>1.10483322151406-1.00136246255802i</v>
      </c>
      <c r="EE310" s="223" t="str">
        <f t="shared" ca="1" si="584"/>
        <v>1.37759801593704+0.570619781700316i</v>
      </c>
      <c r="EF310" s="223" t="str">
        <f t="shared" ca="1" si="585"/>
        <v>0.0731648753121529+1.48930525071321i</v>
      </c>
      <c r="EG310" s="223" t="str">
        <f t="shared" ca="1" si="586"/>
        <v>-1.31503398573713+0.702900309530246i</v>
      </c>
      <c r="EH310" s="223" t="str">
        <f t="shared" ca="1" si="587"/>
        <v>-1.19766383258453-0.888248035686156i</v>
      </c>
      <c r="EI310" s="223" t="str">
        <f t="shared" ca="1" si="588"/>
        <v>0.29089944205913-1.46245025330473i</v>
      </c>
      <c r="EJ310" s="223" t="str">
        <f t="shared" ca="1" si="589"/>
        <v>1.44641490884184-0.362308073690659i</v>
      </c>
      <c r="EK310" s="223" t="str">
        <f t="shared" ca="1" si="590"/>
        <v>0.945944680917626+1.15263692870957i</v>
      </c>
      <c r="EL310" s="223" t="str">
        <f t="shared" ca="1" si="591"/>
        <v>-0.637527975982221+1.34793965318237i</v>
      </c>
      <c r="EM310" s="223" t="str">
        <f t="shared" ca="1" si="592"/>
        <v>-1.49110134758889+6.92685718505527E-13i</v>
      </c>
      <c r="EN310" s="223"/>
      <c r="EO310" s="223"/>
      <c r="EP310" s="223"/>
    </row>
    <row r="311" spans="1:146">
      <c r="A311" s="249">
        <f t="shared" si="461"/>
        <v>4.121093749999998E-3</v>
      </c>
      <c r="B311" s="248">
        <v>211</v>
      </c>
      <c r="C311" s="247">
        <f t="shared" si="462"/>
        <v>42200</v>
      </c>
      <c r="N311" s="246">
        <f t="shared" ca="1" si="463"/>
        <v>5.5084709697621355</v>
      </c>
      <c r="O311" s="223">
        <f t="shared" ca="1" si="464"/>
        <v>-1.4915290302378643</v>
      </c>
      <c r="P311" s="223" t="str">
        <f t="shared" ca="1" si="465"/>
        <v>-0.670608350503687-1.33226997574704i</v>
      </c>
      <c r="Q311" s="223" t="str">
        <f t="shared" ca="1" si="466"/>
        <v>0.888502805943028-1.19800735050903i</v>
      </c>
      <c r="R311" s="223" t="str">
        <f t="shared" ca="1" si="467"/>
        <v>1.46957020646743+0.254994620150248i</v>
      </c>
      <c r="S311" s="223" t="str">
        <f t="shared" ca="1" si="468"/>
        <v>0.432968023158259+1.42730429095016i</v>
      </c>
      <c r="T311" s="223" t="str">
        <f t="shared" ca="1" si="469"/>
        <v>-1.08023554928723+1.02846974000134i</v>
      </c>
      <c r="U311" s="223" t="str">
        <f t="shared" ca="1" si="470"/>
        <v>-1.40434030646862-0.502480996327141i</v>
      </c>
      <c r="V311" s="223" t="str">
        <f t="shared" ca="1" si="471"/>
        <v>-0.182579075670685-1.48031203777094i</v>
      </c>
      <c r="W311" s="223" t="str">
        <f t="shared" ca="1" si="472"/>
        <v>1.24016106450987-0.828649130884751i</v>
      </c>
      <c r="X311" s="223" t="str">
        <f t="shared" ca="1" si="473"/>
        <v>1.29776000607094+0.735171962662517i</v>
      </c>
      <c r="Y311" s="223" t="str">
        <f t="shared" ca="1" si="474"/>
        <v>-0.0731858607056727+1.48973241819968i</v>
      </c>
      <c r="Z311" s="223" t="str">
        <f t="shared" ca="1" si="475"/>
        <v>-1.36357039035846+0.604429184090218i</v>
      </c>
      <c r="AA311" s="223" t="str">
        <f t="shared" ca="1" si="476"/>
        <v>-1.15296753186786-0.946215999918012i</v>
      </c>
      <c r="AB311" s="223" t="str">
        <f t="shared" ca="1" si="477"/>
        <v>0.32679586025513-1.45528805181738i</v>
      </c>
      <c r="AC311" s="223" t="str">
        <f t="shared" ca="1" si="478"/>
        <v>1.4468297743777-0.362411992098063i</v>
      </c>
      <c r="AD311" s="223" t="str">
        <f t="shared" ca="1" si="479"/>
        <v>0.974226257028583+1.12939897651733i</v>
      </c>
      <c r="AE311" s="223" t="str">
        <f t="shared" ca="1" si="480"/>
        <v>-0.5707834487636+1.37799314318317i</v>
      </c>
      <c r="AF311" s="223" t="str">
        <f t="shared" ca="1" si="481"/>
        <v>-1.48748766771545+0.109723682205648i</v>
      </c>
      <c r="AG311" s="223" t="str">
        <f t="shared" ca="1" si="482"/>
        <v>-0.766799167489079-1.27932712188101i</v>
      </c>
      <c r="AH311" s="223" t="str">
        <f t="shared" ca="1" si="483"/>
        <v>0.797964481169733-1.26012361886992i</v>
      </c>
      <c r="AI311" s="223" t="str">
        <f t="shared" ca="1" si="484"/>
        <v>1.48434691028084+0.146195410263171i</v>
      </c>
      <c r="AJ311" s="223" t="str">
        <f t="shared" ca="1" si="485"/>
        <v>0.53679389482987+1.39158584446511i</v>
      </c>
      <c r="AK311" s="223" t="str">
        <f t="shared" ca="1" si="486"/>
        <v>-1.00164967667091+1.10515011345399i</v>
      </c>
      <c r="AL311" s="223" t="str">
        <f t="shared" ca="1" si="487"/>
        <v>-1.43749998078223-0.397809820508986i</v>
      </c>
      <c r="AM311" s="223" t="str">
        <f t="shared" ca="1" si="488"/>
        <v>-0.290982878805228-1.46286971815146i</v>
      </c>
      <c r="AN311" s="223" t="str">
        <f t="shared" ca="1" si="489"/>
        <v>1.17584158268952-0.917635777670268i</v>
      </c>
      <c r="AO311" s="223" t="str">
        <f t="shared" ca="1" si="490"/>
        <v>1.34832627371779+0.637710833877403i</v>
      </c>
      <c r="AP311" s="223" t="str">
        <f t="shared" ca="1" si="491"/>
        <v>0.0366039547796553+1.49107980957989i</v>
      </c>
      <c r="AQ311" s="223" t="str">
        <f t="shared" ca="1" si="492"/>
        <v>-1.31541116815959+0.7031019177355i</v>
      </c>
      <c r="AR311" s="223" t="str">
        <f t="shared" ca="1" si="493"/>
        <v>-1.31541116815959+0.7031019177355i</v>
      </c>
      <c r="AS311" s="223" t="str">
        <f t="shared" ca="1" si="494"/>
        <v>0.218852762270384-1.4753854806419i</v>
      </c>
      <c r="AT311" s="223" t="str">
        <f t="shared" ca="1" si="495"/>
        <v>1.41624884638331-0.46786542206094i</v>
      </c>
      <c r="AU311" s="223" t="str">
        <f t="shared" ca="1" si="496"/>
        <v>1.05467029161821+1.05467029161737i</v>
      </c>
      <c r="AV311" s="223" t="str">
        <f t="shared" ca="1" si="497"/>
        <v>-0.467865422059814+1.41624884638368i</v>
      </c>
      <c r="AW311" s="223" t="str">
        <f t="shared" ca="1" si="498"/>
        <v>-1.47538548064194+0.218852762270089i</v>
      </c>
      <c r="AX311" s="223" t="str">
        <f t="shared" ca="1" si="499"/>
        <v>-0.858834633348025-1.21945148349751i</v>
      </c>
      <c r="AY311" s="223" t="str">
        <f t="shared" ca="1" si="500"/>
        <v>0.703101917735762-1.31541116815945i</v>
      </c>
      <c r="AZ311" s="223" t="str">
        <f t="shared" ca="1" si="501"/>
        <v>1.49107980957988+0.0366039547799527i</v>
      </c>
      <c r="BA311" s="223" t="str">
        <f t="shared" ca="1" si="502"/>
        <v>0.637710833877134+1.34832627371791i</v>
      </c>
      <c r="BB311" s="223" t="str">
        <f t="shared" ca="1" si="503"/>
        <v>-0.917635777670502+1.17584158268933i</v>
      </c>
      <c r="BC311" s="223" t="str">
        <f t="shared" ca="1" si="504"/>
        <v>-1.4628697181514-0.290982878805499i</v>
      </c>
      <c r="BD311" s="223" t="str">
        <f t="shared" ca="1" si="505"/>
        <v>-0.397809820508721-1.4374999807823i</v>
      </c>
      <c r="BE311" s="223" t="str">
        <f t="shared" ca="1" si="506"/>
        <v>1.10515011345418-1.0016496766707i</v>
      </c>
      <c r="BF311" s="223" t="str">
        <f t="shared" ca="1" si="507"/>
        <v>1.39158584446501+0.536793894830128i</v>
      </c>
      <c r="BG311" s="223" t="str">
        <f t="shared" ca="1" si="508"/>
        <v>0.146195410262897+1.48434691028087i</v>
      </c>
      <c r="BH311" s="223" t="str">
        <f t="shared" ca="1" si="509"/>
        <v>-1.26012361886959+0.797964481170252i</v>
      </c>
      <c r="BI311" s="223" t="str">
        <f t="shared" ca="1" si="510"/>
        <v>-1.27932712188133-0.766799167488552i</v>
      </c>
      <c r="BJ311" s="223" t="str">
        <f t="shared" ca="1" si="511"/>
        <v>0.109723682206367-1.48748766771539i</v>
      </c>
      <c r="BK311" s="223" t="str">
        <f t="shared" ca="1" si="512"/>
        <v>1.37799314318339-0.570783448763071i</v>
      </c>
      <c r="BL311" s="223" t="str">
        <f t="shared" ca="1" si="513"/>
        <v>1.12939897651705+0.974226257028903i</v>
      </c>
      <c r="BM311" s="223" t="str">
        <f t="shared" ca="1" si="514"/>
        <v>-0.362411992098516+1.44682977437758i</v>
      </c>
      <c r="BN311" s="223" t="str">
        <f t="shared" ca="1" si="515"/>
        <v>-1.45528805181745+0.326795860254818i</v>
      </c>
      <c r="BO311" s="223" t="str">
        <f t="shared" ca="1" si="516"/>
        <v>-0.946215999917889-1.15296753186796i</v>
      </c>
      <c r="BP311" s="223" t="str">
        <f t="shared" ca="1" si="517"/>
        <v>0.604429184090228-1.36357039035846i</v>
      </c>
      <c r="BQ311" s="223" t="str">
        <f t="shared" ca="1" si="518"/>
        <v>1.48973241819968-0.0731858607056614i</v>
      </c>
      <c r="BR311" s="223" t="str">
        <f t="shared" ca="1" si="519"/>
        <v>0.735171962662637+1.29776000607087i</v>
      </c>
      <c r="BS311" s="223" t="str">
        <f t="shared" ca="1" si="520"/>
        <v>-0.828649130884514+1.24016106451003i</v>
      </c>
      <c r="BT311" s="223" t="str">
        <f t="shared" ca="1" si="521"/>
        <v>-1.48031203777099-0.182579075670254i</v>
      </c>
      <c r="BU311" s="223" t="str">
        <f t="shared" ca="1" si="522"/>
        <v>-0.502480996327554-1.40434030646847i</v>
      </c>
      <c r="BV311" s="223" t="str">
        <f t="shared" ca="1" si="523"/>
        <v>1.02846974000091-1.08023554928763i</v>
      </c>
      <c r="BW311" s="223" t="str">
        <f t="shared" ca="1" si="524"/>
        <v>1.42730429094995+0.432968023158935i</v>
      </c>
      <c r="BX311" s="223" t="str">
        <f t="shared" ca="1" si="525"/>
        <v>0.254994620149702+1.46957020646753i</v>
      </c>
      <c r="BY311" s="223" t="str">
        <f t="shared" ca="1" si="526"/>
        <v>-1.19800735050936+0.888502805942584i</v>
      </c>
      <c r="BZ311" s="223" t="str">
        <f t="shared" ca="1" si="527"/>
        <v>-1.33226997574688-0.670608350504021i</v>
      </c>
      <c r="CA311" s="223" t="str">
        <f t="shared" ca="1" si="528"/>
        <v>2.55082898004646E-13-1.49152903023786i</v>
      </c>
      <c r="CB311" s="223" t="str">
        <f t="shared" ca="1" si="529"/>
        <v>1.3322699757471-0.670608350503564i</v>
      </c>
      <c r="CC311" s="223" t="str">
        <f t="shared" ca="1" si="530"/>
        <v>1.19800735050906+0.888502805942993i</v>
      </c>
      <c r="CD311" s="223" t="str">
        <f t="shared" ca="1" si="531"/>
        <v>-0.254994620150205+1.46957020646744i</v>
      </c>
      <c r="CE311" s="223" t="str">
        <f t="shared" ca="1" si="532"/>
        <v>-1.4273042909501+0.432968023158447i</v>
      </c>
      <c r="CF311" s="223" t="str">
        <f t="shared" ca="1" si="533"/>
        <v>-1.02846974000159-1.08023554928699i</v>
      </c>
      <c r="CG311" s="223" t="str">
        <f t="shared" ca="1" si="534"/>
        <v>0.502480996326679-1.40434030646879i</v>
      </c>
      <c r="CH311" s="223" t="str">
        <f t="shared" ca="1" si="535"/>
        <v>1.48031203777088-0.182579075671178i</v>
      </c>
      <c r="CI311" s="223" t="str">
        <f t="shared" ca="1" si="536"/>
        <v>0.828649130885288+1.24016106450951i</v>
      </c>
      <c r="CJ311" s="223" t="str">
        <f t="shared" ca="1" si="537"/>
        <v>-0.735171962663154+1.29776000607058i</v>
      </c>
      <c r="CK311" s="223" t="str">
        <f t="shared" ca="1" si="538"/>
        <v>-1.48973241819965-0.0731858607062556i</v>
      </c>
      <c r="CL311" s="223" t="str">
        <f t="shared" ca="1" si="539"/>
        <v>-0.604429184089684-1.3635703903587i</v>
      </c>
      <c r="CM311" s="223" t="str">
        <f t="shared" ca="1" si="540"/>
        <v>0.946215999918348-1.15296753186758i</v>
      </c>
      <c r="CN311" s="223" t="str">
        <f t="shared" ca="1" si="541"/>
        <v>1.45528805181732+0.326795860255398i</v>
      </c>
      <c r="CO311" s="223" t="str">
        <f t="shared" ca="1" si="542"/>
        <v>0.362411992097939+1.44682977437773i</v>
      </c>
      <c r="CP311" s="223" t="str">
        <f t="shared" ca="1" si="543"/>
        <v>-1.12939897651741+0.974226257028486i</v>
      </c>
      <c r="CQ311" s="223" t="str">
        <f t="shared" ca="1" si="544"/>
        <v>-1.37799314318318-0.570783448763581i</v>
      </c>
      <c r="CR311" s="223" t="str">
        <f t="shared" ca="1" si="545"/>
        <v>-0.109723682205816-1.48748766771543i</v>
      </c>
      <c r="CS311" s="223" t="str">
        <f t="shared" ca="1" si="546"/>
        <v>1.27932712188085-0.766799167489352i</v>
      </c>
      <c r="CT311" s="223" t="str">
        <f t="shared" ca="1" si="547"/>
        <v>1.26012361887009+0.797964481169465i</v>
      </c>
      <c r="CU311" s="223" t="str">
        <f t="shared" ca="1" si="548"/>
        <v>-0.14619541026197+1.48434691028096i</v>
      </c>
      <c r="CV311" s="223" t="str">
        <f t="shared" ca="1" si="549"/>
        <v>-1.39158584446468+0.536793894830996i</v>
      </c>
      <c r="CW311" s="223" t="str">
        <f t="shared" ca="1" si="550"/>
        <v>-1.10515011345378-1.00164967667114i</v>
      </c>
      <c r="CX311" s="223" t="str">
        <f t="shared" ca="1" si="551"/>
        <v>0.397809820509293-1.43749998078214i</v>
      </c>
      <c r="CY311" s="223" t="str">
        <f t="shared" ca="1" si="552"/>
        <v>1.46286971815152-0.290982878804914i</v>
      </c>
      <c r="CZ311" s="223" t="str">
        <f t="shared" ca="1" si="553"/>
        <v>0.917635777670034+1.1758415826897i</v>
      </c>
      <c r="DA311" s="223" t="str">
        <f t="shared" ca="1" si="554"/>
        <v>-0.637710833877671+1.34832627371766i</v>
      </c>
      <c r="DB311" s="223" t="str">
        <f t="shared" ca="1" si="555"/>
        <v>-1.4910798095799+0.0366039547793579i</v>
      </c>
      <c r="DC311" s="223" t="str">
        <f t="shared" ca="1" si="556"/>
        <v>-0.703101917735237-1.31541116815973i</v>
      </c>
      <c r="DD311" s="223" t="str">
        <f t="shared" ca="1" si="557"/>
        <v>0.858834633348511-1.21945148349716i</v>
      </c>
      <c r="DE311" s="223" t="str">
        <f t="shared" ca="1" si="558"/>
        <v>1.47538548064186+0.218852762270678i</v>
      </c>
      <c r="DF311" s="223" t="str">
        <f t="shared" ca="1" si="559"/>
        <v>0.467865422060658+1.4162488463834i</v>
      </c>
      <c r="DG311" s="223" t="str">
        <f t="shared" ca="1" si="560"/>
        <v>-1.05467029161758+1.054670291618i</v>
      </c>
      <c r="DH311" s="223" t="str">
        <f t="shared" ca="1" si="561"/>
        <v>-1.41624884638358-0.467865422060097i</v>
      </c>
      <c r="DI311" s="223" t="str">
        <f t="shared" ca="1" si="562"/>
        <v>-0.218852762271262-1.47538548064177i</v>
      </c>
      <c r="DJ311" s="223" t="str">
        <f t="shared" ca="1" si="563"/>
        <v>1.21945148349682-0.858834633348996i</v>
      </c>
      <c r="DK311" s="223" t="str">
        <f t="shared" ca="1" si="564"/>
        <v>1.31541116816001+0.703101917734717i</v>
      </c>
      <c r="DL311" s="223" t="str">
        <f t="shared" ca="1" si="565"/>
        <v>-0.0366039547802925+1.49107980957987i</v>
      </c>
      <c r="DM311" s="223" t="str">
        <f t="shared" ca="1" si="566"/>
        <v>-1.34832627371806+0.637710833876827i</v>
      </c>
      <c r="DN311" s="223" t="str">
        <f t="shared" ca="1" si="567"/>
        <v>-1.17584158268912-0.91763577767077i</v>
      </c>
      <c r="DO311" s="223" t="str">
        <f t="shared" ca="1" si="568"/>
        <v>0.290982878805832-1.46286971815134i</v>
      </c>
      <c r="DP311" s="223" t="str">
        <f t="shared" ca="1" si="569"/>
        <v>1.43749998078239-0.397809820508392i</v>
      </c>
      <c r="DQ311" s="223" t="str">
        <f t="shared" ca="1" si="570"/>
        <v>1.00164967667045+1.10515011345441i</v>
      </c>
      <c r="DR311" s="223" t="str">
        <f t="shared" ca="1" si="571"/>
        <v>-0.536793894830444+1.39158584446489i</v>
      </c>
      <c r="DS311" s="223" t="str">
        <f t="shared" ca="1" si="572"/>
        <v>-1.4843469102809+0.146195410262558i</v>
      </c>
      <c r="DT311" s="223" t="str">
        <f t="shared" ca="1" si="573"/>
        <v>-0.797964481169964-1.26012361886977i</v>
      </c>
      <c r="DU311" s="223" t="str">
        <f t="shared" ca="1" si="574"/>
        <v>0.766799167488844-1.27932712188115i</v>
      </c>
      <c r="DV311" s="223" t="str">
        <f t="shared" ca="1" si="575"/>
        <v>1.48748766771548+0.109723682205226i</v>
      </c>
      <c r="DW311" s="223" t="str">
        <f t="shared" ca="1" si="576"/>
        <v>0.570783448764127+1.37799314318295i</v>
      </c>
      <c r="DX311" s="223" t="str">
        <f t="shared" ca="1" si="577"/>
        <v>-0.974226257028038+1.1293989765178i</v>
      </c>
      <c r="DY311" s="223" t="str">
        <f t="shared" ca="1" si="578"/>
        <v>-1.44682977437754-0.36241199209868i</v>
      </c>
      <c r="DZ311" s="223" t="str">
        <f t="shared" ca="1" si="579"/>
        <v>-0.326795860254653-1.45528805181748i</v>
      </c>
      <c r="EA311" s="223" t="str">
        <f t="shared" ca="1" si="580"/>
        <v>1.15296753186807-0.946215999917757i</v>
      </c>
      <c r="EB311" s="223" t="str">
        <f t="shared" ca="1" si="581"/>
        <v>1.36357039035839+0.604429184090383i</v>
      </c>
      <c r="EC311" s="223" t="str">
        <f t="shared" ca="1" si="582"/>
        <v>0.0731858607054914+1.48973241819969i</v>
      </c>
      <c r="ED311" s="223" t="str">
        <f t="shared" ca="1" si="583"/>
        <v>-1.29776000607096+0.735171962662489i</v>
      </c>
      <c r="EE311" s="223" t="str">
        <f t="shared" ca="1" si="584"/>
        <v>-1.24016106450993-0.828649130884656i</v>
      </c>
      <c r="EF311" s="223" t="str">
        <f t="shared" ca="1" si="585"/>
        <v>0.182579075670424-1.48031203777097i</v>
      </c>
      <c r="EG311" s="223" t="str">
        <f t="shared" ca="1" si="586"/>
        <v>1.40434030646853-0.502480996327395i</v>
      </c>
      <c r="EH311" s="223" t="str">
        <f t="shared" ca="1" si="587"/>
        <v>1.08023554928752+1.02846974000104i</v>
      </c>
      <c r="EI311" s="223" t="str">
        <f t="shared" ca="1" si="588"/>
        <v>-0.432968023157719+1.42730429095032i</v>
      </c>
      <c r="EJ311" s="223" t="str">
        <f t="shared" ca="1" si="589"/>
        <v>-1.46957020646757+0.25499462014945i</v>
      </c>
      <c r="EK311" s="223" t="str">
        <f t="shared" ca="1" si="590"/>
        <v>-0.888502805942378-1.19800735050951i</v>
      </c>
      <c r="EL311" s="223" t="str">
        <f t="shared" ca="1" si="591"/>
        <v>0.670608350504249-1.33226997574676i</v>
      </c>
      <c r="EM311" s="223" t="str">
        <f t="shared" ca="1" si="592"/>
        <v>1.49152903023786+5.10165796009292E-13i</v>
      </c>
      <c r="EN311" s="223"/>
      <c r="EO311" s="223"/>
      <c r="EP311" s="223"/>
    </row>
    <row r="312" spans="1:146">
      <c r="A312" s="249">
        <f t="shared" si="461"/>
        <v>4.1406249999999976E-3</v>
      </c>
      <c r="B312" s="248">
        <v>212</v>
      </c>
      <c r="C312" s="247">
        <f t="shared" si="462"/>
        <v>42400</v>
      </c>
      <c r="N312" s="246">
        <f t="shared" ca="1" si="463"/>
        <v>5.5080878031591949</v>
      </c>
      <c r="O312" s="223">
        <f t="shared" ca="1" si="464"/>
        <v>-1.4919121968408049</v>
      </c>
      <c r="P312" s="223" t="str">
        <f t="shared" ca="1" si="465"/>
        <v>-0.703282541221654-1.31574909093458i</v>
      </c>
      <c r="Q312" s="223" t="str">
        <f t="shared" ca="1" si="466"/>
        <v>0.82886200684362-1.24047965589667i</v>
      </c>
      <c r="R312" s="223" t="str">
        <f t="shared" ca="1" si="467"/>
        <v>1.48472823183194+0.146232967157105i</v>
      </c>
      <c r="S312" s="223" t="str">
        <f t="shared" ca="1" si="468"/>
        <v>0.570930080274409+1.37834714296516i</v>
      </c>
      <c r="T312" s="223" t="str">
        <f t="shared" ca="1" si="469"/>
        <v>-0.94645907823761+1.15326372365733i</v>
      </c>
      <c r="U312" s="223" t="str">
        <f t="shared" ca="1" si="470"/>
        <v>-1.46324552231552-0.291057630901415i</v>
      </c>
      <c r="V312" s="223" t="str">
        <f t="shared" ca="1" si="471"/>
        <v>-0.433079250551979-1.4276709585278i</v>
      </c>
      <c r="W312" s="223" t="str">
        <f t="shared" ca="1" si="472"/>
        <v>1.05494123132101-1.0549412313211i</v>
      </c>
      <c r="X312" s="223" t="str">
        <f t="shared" ca="1" si="473"/>
        <v>1.42767095852784+0.433079250551869i</v>
      </c>
      <c r="Y312" s="223" t="str">
        <f t="shared" ca="1" si="474"/>
        <v>0.291057630901388+1.46324552231552i</v>
      </c>
      <c r="Z312" s="223" t="str">
        <f t="shared" ca="1" si="475"/>
        <v>-1.15326372365735+0.946459078237587i</v>
      </c>
      <c r="AA312" s="223" t="str">
        <f t="shared" ca="1" si="476"/>
        <v>-1.37834714296514-0.570930080274441i</v>
      </c>
      <c r="AB312" s="223" t="str">
        <f t="shared" ca="1" si="477"/>
        <v>-0.146232967157074-1.48472823183194i</v>
      </c>
      <c r="AC312" s="223" t="str">
        <f t="shared" ca="1" si="478"/>
        <v>1.24047965589669-0.828862006843596i</v>
      </c>
      <c r="AD312" s="223" t="str">
        <f t="shared" ca="1" si="479"/>
        <v>1.31574909093456+0.703282541221691i</v>
      </c>
      <c r="AE312" s="223" t="str">
        <f t="shared" ca="1" si="480"/>
        <v>-2.33948859379696E-14+1.4919121968408i</v>
      </c>
      <c r="AF312" s="223" t="str">
        <f t="shared" ca="1" si="481"/>
        <v>-1.31574909093459+0.70328254122163i</v>
      </c>
      <c r="AG312" s="223" t="str">
        <f t="shared" ca="1" si="482"/>
        <v>-1.24047965589665-0.828862006843652i</v>
      </c>
      <c r="AH312" s="223" t="str">
        <f t="shared" ca="1" si="483"/>
        <v>0.146232967157141-1.48472823183193i</v>
      </c>
      <c r="AI312" s="223" t="str">
        <f t="shared" ca="1" si="484"/>
        <v>1.37834714296511-0.570930080274515i</v>
      </c>
      <c r="AJ312" s="223" t="str">
        <f t="shared" ca="1" si="485"/>
        <v>1.15326372365731+0.946459078237631i</v>
      </c>
      <c r="AK312" s="223" t="str">
        <f t="shared" ca="1" si="486"/>
        <v>-0.29105763090159+1.46324552231548i</v>
      </c>
      <c r="AL312" s="223" t="str">
        <f t="shared" ca="1" si="487"/>
        <v>-1.42767095852789+0.433079250551672i</v>
      </c>
      <c r="AM312" s="223" t="str">
        <f t="shared" ca="1" si="488"/>
        <v>-1.05494123132075-1.05494123132135i</v>
      </c>
      <c r="AN312" s="223" t="str">
        <f t="shared" ca="1" si="489"/>
        <v>0.433079250552449-1.42767095852766i</v>
      </c>
      <c r="AO312" s="223" t="str">
        <f t="shared" ca="1" si="490"/>
        <v>1.46324552231565-0.291057630900772i</v>
      </c>
      <c r="AP312" s="223" t="str">
        <f t="shared" ca="1" si="491"/>
        <v>0.946459078238151+1.15326372365689i</v>
      </c>
      <c r="AQ312" s="223" t="str">
        <f t="shared" ca="1" si="492"/>
        <v>-0.570930080273914+1.37834714296536i</v>
      </c>
      <c r="AR312" s="223" t="str">
        <f t="shared" ca="1" si="493"/>
        <v>-0.570930080273914+1.37834714296536i</v>
      </c>
      <c r="AS312" s="223" t="str">
        <f t="shared" ca="1" si="494"/>
        <v>-0.828862006843823-1.24047965589654i</v>
      </c>
      <c r="AT312" s="223" t="str">
        <f t="shared" ca="1" si="495"/>
        <v>0.703282541221599-1.31574909093461i</v>
      </c>
      <c r="AU312" s="223" t="str">
        <f t="shared" ca="1" si="496"/>
        <v>1.4919121968408+4.67897718759393E-14i</v>
      </c>
      <c r="AV312" s="223" t="str">
        <f t="shared" ca="1" si="497"/>
        <v>0.703282541221479+1.31574909093467i</v>
      </c>
      <c r="AW312" s="223" t="str">
        <f t="shared" ca="1" si="498"/>
        <v>-0.828862006843937+1.24047965589646i</v>
      </c>
      <c r="AX312" s="223" t="str">
        <f t="shared" ca="1" si="499"/>
        <v>-1.48472823183189-0.146232967157608i</v>
      </c>
      <c r="AY312" s="223" t="str">
        <f t="shared" ca="1" si="500"/>
        <v>-0.570930080273789-1.37834714296541i</v>
      </c>
      <c r="AZ312" s="223" t="str">
        <f t="shared" ca="1" si="501"/>
        <v>0.946459078237076-1.15326372365777i</v>
      </c>
      <c r="BA312" s="223" t="str">
        <f t="shared" ca="1" si="502"/>
        <v>1.46324552231562+0.291057630900905i</v>
      </c>
      <c r="BB312" s="223" t="str">
        <f t="shared" ca="1" si="503"/>
        <v>0.43307925055236+1.42767095852769i</v>
      </c>
      <c r="BC312" s="223" t="str">
        <f t="shared" ca="1" si="504"/>
        <v>-1.05494123132085+1.05494123132126i</v>
      </c>
      <c r="BD312" s="223" t="str">
        <f t="shared" ca="1" si="505"/>
        <v>-1.42767095852787-0.433079250551761i</v>
      </c>
      <c r="BE312" s="223" t="str">
        <f t="shared" ca="1" si="506"/>
        <v>-0.291057630901476-1.4632455223155i</v>
      </c>
      <c r="BF312" s="223" t="str">
        <f t="shared" ca="1" si="507"/>
        <v>1.1532637236574-0.946459078237526i</v>
      </c>
      <c r="BG312" s="223" t="str">
        <f t="shared" ca="1" si="508"/>
        <v>1.37834714296507+0.570930080274621i</v>
      </c>
      <c r="BH312" s="223" t="str">
        <f t="shared" ca="1" si="509"/>
        <v>0.146232967156711+1.48472823183197i</v>
      </c>
      <c r="BI312" s="223" t="str">
        <f t="shared" ca="1" si="510"/>
        <v>-1.24047965589696+0.828862006843186i</v>
      </c>
      <c r="BJ312" s="223" t="str">
        <f t="shared" ca="1" si="511"/>
        <v>-1.31574909093425-0.703282541222275i</v>
      </c>
      <c r="BK312" s="223" t="str">
        <f t="shared" ca="1" si="512"/>
        <v>-6.71862503886079E-13-1.4919121968408i</v>
      </c>
      <c r="BL312" s="223" t="str">
        <f t="shared" ca="1" si="513"/>
        <v>1.31574909093433-0.703282541222114i</v>
      </c>
      <c r="BM312" s="223" t="str">
        <f t="shared" ca="1" si="514"/>
        <v>1.24047965589686+0.828862006843338i</v>
      </c>
      <c r="BN312" s="223" t="str">
        <f t="shared" ca="1" si="515"/>
        <v>-0.146232967156892+1.48472823183196i</v>
      </c>
      <c r="BO312" s="223" t="str">
        <f t="shared" ca="1" si="516"/>
        <v>-1.37834714296512+0.570930080274491i</v>
      </c>
      <c r="BP312" s="223" t="str">
        <f t="shared" ca="1" si="517"/>
        <v>-1.15326372365726-0.946459078237701i</v>
      </c>
      <c r="BQ312" s="223" t="str">
        <f t="shared" ca="1" si="518"/>
        <v>0.291057630901657-1.46324552231547i</v>
      </c>
      <c r="BR312" s="223" t="str">
        <f t="shared" ca="1" si="519"/>
        <v>1.42767095852791-0.433079250551627i</v>
      </c>
      <c r="BS312" s="223" t="str">
        <f t="shared" ca="1" si="520"/>
        <v>1.05494123132069+1.05494123132142i</v>
      </c>
      <c r="BT312" s="223" t="str">
        <f t="shared" ca="1" si="521"/>
        <v>-0.433079250552536+1.42767095852763i</v>
      </c>
      <c r="BU312" s="223" t="str">
        <f t="shared" ca="1" si="522"/>
        <v>-1.46324552231537+0.29105763090214i</v>
      </c>
      <c r="BV312" s="223" t="str">
        <f t="shared" ca="1" si="523"/>
        <v>-0.946459078238081-1.15326372365694i</v>
      </c>
      <c r="BW312" s="223" t="str">
        <f t="shared" ca="1" si="524"/>
        <v>0.570930080273957-1.37834714296534i</v>
      </c>
      <c r="BX312" s="223" t="str">
        <f t="shared" ca="1" si="525"/>
        <v>1.4847282318319-0.146232967157468i</v>
      </c>
      <c r="BY312" s="223" t="str">
        <f t="shared" ca="1" si="526"/>
        <v>0.828862006843749+1.24047965589658i</v>
      </c>
      <c r="BZ312" s="223" t="str">
        <f t="shared" ca="1" si="527"/>
        <v>-0.70328254122164+1.31574909093459i</v>
      </c>
      <c r="CA312" s="223" t="str">
        <f t="shared" ca="1" si="528"/>
        <v>-1.4919121968408-9.35795437518786E-14i</v>
      </c>
      <c r="CB312" s="223" t="str">
        <f t="shared" ca="1" si="529"/>
        <v>-0.7032825412214-1.31574909093471i</v>
      </c>
      <c r="CC312" s="223" t="str">
        <f t="shared" ca="1" si="530"/>
        <v>0.828862006843975-1.24047965589643i</v>
      </c>
      <c r="CD312" s="223" t="str">
        <f t="shared" ca="1" si="531"/>
        <v>1.48472823183188+0.146232967157654i</v>
      </c>
      <c r="CE312" s="223" t="str">
        <f t="shared" ca="1" si="532"/>
        <v>0.570930080273707+1.37834714296545i</v>
      </c>
      <c r="CF312" s="223" t="str">
        <f t="shared" ca="1" si="533"/>
        <v>-0.946459078237111+1.15326372365774i</v>
      </c>
      <c r="CG312" s="223" t="str">
        <f t="shared" ca="1" si="534"/>
        <v>-1.4632455223156-0.291057630900993i</v>
      </c>
      <c r="CH312" s="223" t="str">
        <f t="shared" ca="1" si="535"/>
        <v>-0.433079250552275-1.42767095852771i</v>
      </c>
      <c r="CI312" s="223" t="str">
        <f t="shared" ca="1" si="536"/>
        <v>1.05494123132088-1.05494123132122i</v>
      </c>
      <c r="CJ312" s="223" t="str">
        <f t="shared" ca="1" si="537"/>
        <v>1.42767095852785+0.433079250551806i</v>
      </c>
      <c r="CK312" s="223" t="str">
        <f t="shared" ca="1" si="538"/>
        <v>0.29105763090139+1.46324552231552i</v>
      </c>
      <c r="CL312" s="223" t="str">
        <f t="shared" ca="1" si="539"/>
        <v>-1.15326372365743+0.94645907823749i</v>
      </c>
      <c r="CM312" s="223" t="str">
        <f t="shared" ca="1" si="540"/>
        <v>-1.37834714296505-0.570930080274665i</v>
      </c>
      <c r="CN312" s="223" t="str">
        <f t="shared" ca="1" si="541"/>
        <v>-0.146232967156622-1.48472823183198i</v>
      </c>
      <c r="CO312" s="223" t="str">
        <f t="shared" ca="1" si="542"/>
        <v>1.24047965589701-0.828862006843113i</v>
      </c>
      <c r="CP312" s="223" t="str">
        <f t="shared" ca="1" si="543"/>
        <v>1.3157490909349+0.703282541221044i</v>
      </c>
      <c r="CQ312" s="223" t="str">
        <f t="shared" ca="1" si="544"/>
        <v>5.82670037055855E-13+1.4919121968408i</v>
      </c>
      <c r="CR312" s="223" t="str">
        <f t="shared" ca="1" si="545"/>
        <v>-1.31574909093436+0.703282541222072i</v>
      </c>
      <c r="CS312" s="223" t="str">
        <f t="shared" ca="1" si="546"/>
        <v>-1.24047965589686-0.828862006843343i</v>
      </c>
      <c r="CT312" s="223" t="str">
        <f t="shared" ca="1" si="547"/>
        <v>0.146232967156981-1.48472823183195i</v>
      </c>
      <c r="CU312" s="223" t="str">
        <f t="shared" ca="1" si="548"/>
        <v>1.37834714296516-0.570930080274409i</v>
      </c>
      <c r="CV312" s="223" t="str">
        <f t="shared" ca="1" si="549"/>
        <v>1.15326372365725+0.946459078237704i</v>
      </c>
      <c r="CW312" s="223" t="str">
        <f t="shared" ca="1" si="550"/>
        <v>-0.291057630901744+1.46324552231545i</v>
      </c>
      <c r="CX312" s="223" t="str">
        <f t="shared" ca="1" si="551"/>
        <v>-1.42767095852794+0.433079250551542i</v>
      </c>
      <c r="CY312" s="223" t="str">
        <f t="shared" ca="1" si="552"/>
        <v>-1.05494123132068-1.05494123132142i</v>
      </c>
      <c r="CZ312" s="223" t="str">
        <f t="shared" ca="1" si="553"/>
        <v>0.433079250552621-1.42767095852761i</v>
      </c>
      <c r="DA312" s="223" t="str">
        <f t="shared" ca="1" si="554"/>
        <v>1.46324552231537-0.291057630902136i</v>
      </c>
      <c r="DB312" s="223" t="str">
        <f t="shared" ca="1" si="555"/>
        <v>0.946459078238012+1.153263723657i</v>
      </c>
      <c r="DC312" s="223" t="str">
        <f t="shared" ca="1" si="556"/>
        <v>-0.570930080274039+1.37834714296531i</v>
      </c>
      <c r="DD312" s="223" t="str">
        <f t="shared" ca="1" si="557"/>
        <v>-1.48472823183191+0.146232967157379i</v>
      </c>
      <c r="DE312" s="223" t="str">
        <f t="shared" ca="1" si="558"/>
        <v>-0.828862006843746-1.24047965589659i</v>
      </c>
      <c r="DF312" s="223" t="str">
        <f t="shared" ca="1" si="559"/>
        <v>0.70328254122172-1.31574909093454i</v>
      </c>
      <c r="DG312" s="223" t="str">
        <f t="shared" ca="1" si="560"/>
        <v>1.4919121968408+1.82772010582103E-13i</v>
      </c>
      <c r="DH312" s="223" t="str">
        <f t="shared" ca="1" si="561"/>
        <v>0.703282541221397+1.31574909093472i</v>
      </c>
      <c r="DI312" s="223" t="str">
        <f t="shared" ca="1" si="562"/>
        <v>-0.82886200684405+1.24047965589638i</v>
      </c>
      <c r="DJ312" s="223" t="str">
        <f t="shared" ca="1" si="563"/>
        <v>-1.48472823183188-0.146232967157659i</v>
      </c>
      <c r="DK312" s="223" t="str">
        <f t="shared" ca="1" si="564"/>
        <v>-0.570930080275034-1.3783471429649i</v>
      </c>
      <c r="DL312" s="223" t="str">
        <f t="shared" ca="1" si="565"/>
        <v>0.946459078237182-1.15326372365768i</v>
      </c>
      <c r="DM312" s="223" t="str">
        <f t="shared" ca="1" si="566"/>
        <v>1.4632455223156+0.291057630900998i</v>
      </c>
      <c r="DN312" s="223" t="str">
        <f t="shared" ca="1" si="567"/>
        <v>0.43307925055227+1.42767095852771i</v>
      </c>
      <c r="DO312" s="223" t="str">
        <f t="shared" ca="1" si="568"/>
        <v>-1.05494123132088+1.05494123132122i</v>
      </c>
      <c r="DP312" s="223" t="str">
        <f t="shared" ca="1" si="569"/>
        <v>-1.4276709585278-0.433079250551973i</v>
      </c>
      <c r="DQ312" s="223" t="str">
        <f t="shared" ca="1" si="570"/>
        <v>-0.291057630901302-1.46324552231554i</v>
      </c>
      <c r="DR312" s="223" t="str">
        <f t="shared" ca="1" si="571"/>
        <v>1.15326372365748-0.946459078237422i</v>
      </c>
      <c r="DS312" s="223" t="str">
        <f t="shared" ca="1" si="572"/>
        <v>1.37834714296502+0.570930080274746i</v>
      </c>
      <c r="DT312" s="223" t="str">
        <f t="shared" ca="1" si="573"/>
        <v>0.146232967156618+1.48472823183198i</v>
      </c>
      <c r="DU312" s="223" t="str">
        <f t="shared" ca="1" si="574"/>
        <v>-1.24047965589701+0.828862006843109i</v>
      </c>
      <c r="DV312" s="223" t="str">
        <f t="shared" ca="1" si="575"/>
        <v>-1.31574909093486-0.703282541221123i</v>
      </c>
      <c r="DW312" s="223" t="str">
        <f t="shared" ca="1" si="576"/>
        <v>-4.93477570225631E-13-1.4919121968408i</v>
      </c>
      <c r="DX312" s="223" t="str">
        <f t="shared" ca="1" si="577"/>
        <v>1.3157490909344-0.703282541221993i</v>
      </c>
      <c r="DY312" s="223" t="str">
        <f t="shared" ca="1" si="578"/>
        <v>1.24047965589681+0.828862006843416i</v>
      </c>
      <c r="DZ312" s="223" t="str">
        <f t="shared" ca="1" si="579"/>
        <v>-0.146232967156986+1.48472823183195i</v>
      </c>
      <c r="EA312" s="223" t="str">
        <f t="shared" ca="1" si="580"/>
        <v>-1.37834714296516+0.570930080274405i</v>
      </c>
      <c r="EB312" s="223" t="str">
        <f t="shared" ca="1" si="581"/>
        <v>-1.15326372365714-0.946459078237838i</v>
      </c>
      <c r="EC312" s="223" t="str">
        <f t="shared" ca="1" si="582"/>
        <v>0.291057630901832-1.46324552231543i</v>
      </c>
      <c r="ED312" s="223" t="str">
        <f t="shared" ca="1" si="583"/>
        <v>1.42767095852796-0.433079250551457i</v>
      </c>
      <c r="EE312" s="223" t="str">
        <f t="shared" ca="1" si="584"/>
        <v>1.05494123132062+1.05494123132148i</v>
      </c>
      <c r="EF312" s="223" t="str">
        <f t="shared" ca="1" si="585"/>
        <v>-0.433079250552625+1.42767095852761i</v>
      </c>
      <c r="EG312" s="223" t="str">
        <f t="shared" ca="1" si="586"/>
        <v>-1.46324552231537+0.291057630902131i</v>
      </c>
      <c r="EH312" s="223" t="str">
        <f t="shared" ca="1" si="587"/>
        <v>-0.946459078237944-1.15326372365706i</v>
      </c>
      <c r="EI312" s="223" t="str">
        <f t="shared" ca="1" si="588"/>
        <v>0.570930080274121-1.37834714296528i</v>
      </c>
      <c r="EJ312" s="223" t="str">
        <f t="shared" ca="1" si="589"/>
        <v>1.48472823183192-0.146232967157291i</v>
      </c>
      <c r="EK312" s="223" t="str">
        <f t="shared" ca="1" si="590"/>
        <v>0.828862006843671+1.24047965589664i</v>
      </c>
      <c r="EL312" s="223" t="str">
        <f t="shared" ca="1" si="591"/>
        <v>-0.703282541221723+1.31574909093454i</v>
      </c>
      <c r="EM312" s="223" t="str">
        <f t="shared" ca="1" si="592"/>
        <v>-1.4919121968408-1.87159087503757E-13i</v>
      </c>
      <c r="EN312" s="223"/>
      <c r="EO312" s="223"/>
      <c r="EP312" s="223"/>
    </row>
    <row r="313" spans="1:146">
      <c r="A313" s="249">
        <f t="shared" si="461"/>
        <v>4.1601562499999972E-3</v>
      </c>
      <c r="B313" s="248">
        <v>213</v>
      </c>
      <c r="C313" s="247">
        <f t="shared" si="462"/>
        <v>42600</v>
      </c>
      <c r="N313" s="246">
        <f t="shared" ca="1" si="463"/>
        <v>5.5077428232197754</v>
      </c>
      <c r="O313" s="223">
        <f t="shared" ca="1" si="464"/>
        <v>-1.4922571767802244</v>
      </c>
      <c r="P313" s="223" t="str">
        <f t="shared" ca="1" si="465"/>
        <v>-0.7355308647769-1.29839355690508i</v>
      </c>
      <c r="Q313" s="223" t="str">
        <f t="shared" ca="1" si="466"/>
        <v>0.767173509624782-1.27995167400261i</v>
      </c>
      <c r="R313" s="223" t="str">
        <f t="shared" ca="1" si="467"/>
        <v>1.49180773681812+0.0366218243903136i</v>
      </c>
      <c r="S313" s="223" t="str">
        <f t="shared" ca="1" si="468"/>
        <v>0.703445163639425+1.3160533360789i</v>
      </c>
      <c r="T313" s="223" t="str">
        <f t="shared" ca="1" si="469"/>
        <v>-0.798354037836893+1.26073879607221i</v>
      </c>
      <c r="U313" s="223" t="str">
        <f t="shared" ca="1" si="470"/>
        <v>-1.49045968765765-0.0732215891629927i</v>
      </c>
      <c r="V313" s="223" t="str">
        <f t="shared" ca="1" si="471"/>
        <v>-0.670935733438848-1.33292037393348i</v>
      </c>
      <c r="W313" s="223" t="str">
        <f t="shared" ca="1" si="472"/>
        <v>0.829053667428991-1.24076649623313i</v>
      </c>
      <c r="X313" s="223" t="str">
        <f t="shared" ca="1" si="473"/>
        <v>1.4882138413132+0.109777247988286i</v>
      </c>
      <c r="Y313" s="223" t="str">
        <f t="shared" ca="1" si="474"/>
        <v>0.638022156640206+1.34898451039597i</v>
      </c>
      <c r="Z313" s="223" t="str">
        <f t="shared" ca="1" si="475"/>
        <v>-0.85925390609214+1.22004680505196i</v>
      </c>
      <c r="AA313" s="223" t="str">
        <f t="shared" ca="1" si="476"/>
        <v>-1.48507155059865-0.146266781104238i</v>
      </c>
      <c r="AB313" s="223" t="str">
        <f t="shared" ca="1" si="477"/>
        <v>-0.604724259151732-1.36423606903112i</v>
      </c>
      <c r="AC313" s="223" t="str">
        <f t="shared" ca="1" si="478"/>
        <v>0.888936562331832-1.19859220329591i</v>
      </c>
      <c r="AD313" s="223" t="str">
        <f t="shared" ca="1" si="479"/>
        <v>1.48103470831242+0.182668208580519i</v>
      </c>
      <c r="AE313" s="223" t="str">
        <f t="shared" ca="1" si="480"/>
        <v>0.571062098381632+1.37866586287035i</v>
      </c>
      <c r="AF313" s="223" t="str">
        <f t="shared" ca="1" si="481"/>
        <v>-0.918083756425862+1.17641561441485i</v>
      </c>
      <c r="AG313" s="223" t="str">
        <f t="shared" ca="1" si="482"/>
        <v>-1.47610574609737-0.218959603558335i</v>
      </c>
      <c r="AH313" s="223" t="str">
        <f t="shared" ca="1" si="483"/>
        <v>-0.537055951156854-1.39226519994543i</v>
      </c>
      <c r="AI313" s="223" t="str">
        <f t="shared" ca="1" si="484"/>
        <v>0.946677931194729-1.15353039675639i</v>
      </c>
      <c r="AJ313" s="223" t="str">
        <f t="shared" ca="1" si="485"/>
        <v>1.47028763297611+0.255119105457832i</v>
      </c>
      <c r="AK313" s="223" t="str">
        <f t="shared" ca="1" si="486"/>
        <v>0.502726301509215+1.40502588852411i</v>
      </c>
      <c r="AL313" s="223" t="str">
        <f t="shared" ca="1" si="487"/>
        <v>-0.974701862575836+1.12995033552067i</v>
      </c>
      <c r="AM313" s="223" t="str">
        <f t="shared" ca="1" si="488"/>
        <v>-1.46358387356202-0.291124933149469i</v>
      </c>
      <c r="AN313" s="223" t="str">
        <f t="shared" ca="1" si="489"/>
        <v>-0.468093828335679-1.41694024204486i</v>
      </c>
      <c r="AO313" s="223" t="str">
        <f t="shared" ca="1" si="490"/>
        <v>1.00213867000137-1.10568963445443i</v>
      </c>
      <c r="AP313" s="223" t="str">
        <f t="shared" ca="1" si="491"/>
        <v>1.4559985059497+0.326955398065759i</v>
      </c>
      <c r="AQ313" s="223" t="str">
        <f t="shared" ca="1" si="492"/>
        <v>0.433179392941672+1.42800108374706i</v>
      </c>
      <c r="AR313" s="223" t="str">
        <f t="shared" ca="1" si="493"/>
        <v>0.433179392941672+1.42800108374706i</v>
      </c>
      <c r="AS313" s="223" t="str">
        <f t="shared" ca="1" si="494"/>
        <v>-1.44753609928069-0.362588917275949i</v>
      </c>
      <c r="AT313" s="223" t="str">
        <f t="shared" ca="1" si="495"/>
        <v>-0.398004026480432-1.43820175099235i</v>
      </c>
      <c r="AU313" s="223" t="str">
        <f t="shared" ca="1" si="496"/>
        <v>1.0551851689761-1.05518516897507i</v>
      </c>
      <c r="AV313" s="223" t="str">
        <f t="shared" ca="1" si="497"/>
        <v>1.43820175099235+0.398004026480408i</v>
      </c>
      <c r="AW313" s="223" t="str">
        <f t="shared" ca="1" si="498"/>
        <v>0.362588917275973+1.44753609928068i</v>
      </c>
      <c r="AX313" s="223" t="str">
        <f t="shared" ca="1" si="499"/>
        <v>-1.08076290729675+1.02897182656454i</v>
      </c>
      <c r="AY313" s="223" t="str">
        <f t="shared" ca="1" si="500"/>
        <v>-1.42800108374706-0.433179392941647i</v>
      </c>
      <c r="AZ313" s="223" t="str">
        <f t="shared" ca="1" si="501"/>
        <v>-0.326955398065784-1.45599850594969i</v>
      </c>
      <c r="BA313" s="223" t="str">
        <f t="shared" ca="1" si="502"/>
        <v>1.10568963445441-1.00213867000139i</v>
      </c>
      <c r="BB313" s="223" t="str">
        <f t="shared" ca="1" si="503"/>
        <v>1.41694024204486+0.468093828335653i</v>
      </c>
      <c r="BC313" s="223" t="str">
        <f t="shared" ca="1" si="504"/>
        <v>0.291124933149495+1.46358387356201i</v>
      </c>
      <c r="BD313" s="223" t="str">
        <f t="shared" ca="1" si="505"/>
        <v>-1.12995033552066+0.974701862575855i</v>
      </c>
      <c r="BE313" s="223" t="str">
        <f t="shared" ca="1" si="506"/>
        <v>-1.40502588852412-0.50272630150917i</v>
      </c>
      <c r="BF313" s="223" t="str">
        <f t="shared" ca="1" si="507"/>
        <v>-0.255119105457878-1.4702876329761i</v>
      </c>
      <c r="BG313" s="223" t="str">
        <f t="shared" ca="1" si="508"/>
        <v>1.15353039675636-0.946677931194765i</v>
      </c>
      <c r="BH313" s="223" t="str">
        <f t="shared" ca="1" si="509"/>
        <v>1.39226519994543+0.53705595115685i</v>
      </c>
      <c r="BI313" s="223" t="str">
        <f t="shared" ca="1" si="510"/>
        <v>0.218959603558068+1.47610574609741i</v>
      </c>
      <c r="BJ313" s="223" t="str">
        <f t="shared" ca="1" si="511"/>
        <v>-1.17641561441529+0.918083756425297i</v>
      </c>
      <c r="BK313" s="223" t="str">
        <f t="shared" ca="1" si="512"/>
        <v>-1.37866586287048-0.571062098381334i</v>
      </c>
      <c r="BL313" s="223" t="str">
        <f t="shared" ca="1" si="513"/>
        <v>-0.182668208580545-1.48103470831242i</v>
      </c>
      <c r="BM313" s="223" t="str">
        <f t="shared" ca="1" si="514"/>
        <v>1.19859220329618-0.888936562331477i</v>
      </c>
      <c r="BN313" s="223" t="str">
        <f t="shared" ca="1" si="515"/>
        <v>1.36423606903136+0.604724259151186i</v>
      </c>
      <c r="BO313" s="223" t="str">
        <f t="shared" ca="1" si="516"/>
        <v>0.14626678110458+1.48507155059862i</v>
      </c>
      <c r="BP313" s="223" t="str">
        <f t="shared" ca="1" si="517"/>
        <v>-1.22004680505203+0.859253906092031i</v>
      </c>
      <c r="BQ313" s="223" t="str">
        <f t="shared" ca="1" si="518"/>
        <v>-1.34898451039574-0.638022156640691i</v>
      </c>
      <c r="BR313" s="223" t="str">
        <f t="shared" ca="1" si="519"/>
        <v>-0.109777247988946-1.48821384131316i</v>
      </c>
      <c r="BS313" s="223" t="str">
        <f t="shared" ca="1" si="520"/>
        <v>1.24076649623303-0.829053667429136i</v>
      </c>
      <c r="BT313" s="223" t="str">
        <f t="shared" ca="1" si="521"/>
        <v>1.33292037393341+0.670935733438985i</v>
      </c>
      <c r="BU313" s="223" t="str">
        <f t="shared" ca="1" si="522"/>
        <v>0.0732215891624357+1.49045968765767i</v>
      </c>
      <c r="BV313" s="223" t="str">
        <f t="shared" ca="1" si="523"/>
        <v>-1.26073879607195+0.798354037837304i</v>
      </c>
      <c r="BW313" s="223" t="str">
        <f t="shared" ca="1" si="524"/>
        <v>-1.31605333607897-0.703445163639289i</v>
      </c>
      <c r="BX313" s="223" t="str">
        <f t="shared" ca="1" si="525"/>
        <v>-0.0366218243900689-1.49180773681813i</v>
      </c>
      <c r="BY313" s="223" t="str">
        <f t="shared" ca="1" si="526"/>
        <v>1.27995167400298-0.767173509624158i</v>
      </c>
      <c r="BZ313" s="223" t="str">
        <f t="shared" ca="1" si="527"/>
        <v>1.29839355690529+0.735530864776534i</v>
      </c>
      <c r="CA313" s="223" t="str">
        <f t="shared" ca="1" si="528"/>
        <v>6.80050614718988E-14+1.49225717678022i</v>
      </c>
      <c r="CB313" s="223" t="str">
        <f t="shared" ca="1" si="529"/>
        <v>-1.29839355690526+0.735530864776577i</v>
      </c>
      <c r="CC313" s="223" t="str">
        <f t="shared" ca="1" si="530"/>
        <v>-1.27995167400222-0.767173509625424i</v>
      </c>
      <c r="CD313" s="223" t="str">
        <f t="shared" ca="1" si="531"/>
        <v>0.0366218243900177-1.49180773681813i</v>
      </c>
      <c r="CE313" s="223" t="str">
        <f t="shared" ca="1" si="532"/>
        <v>1.31605333607894-0.703445163639334i</v>
      </c>
      <c r="CF313" s="223" t="str">
        <f t="shared" ca="1" si="533"/>
        <v>1.26073879607198+0.79835403783726i</v>
      </c>
      <c r="CG313" s="223" t="str">
        <f t="shared" ca="1" si="534"/>
        <v>-0.0732215891623846+1.49045968765768i</v>
      </c>
      <c r="CH313" s="223" t="str">
        <f t="shared" ca="1" si="535"/>
        <v>-1.33292037393339+0.670935733439031i</v>
      </c>
      <c r="CI313" s="223" t="str">
        <f t="shared" ca="1" si="536"/>
        <v>-1.24076649623306-0.829053667429094i</v>
      </c>
      <c r="CJ313" s="223" t="str">
        <f t="shared" ca="1" si="537"/>
        <v>0.109777247988895-1.48821384131316i</v>
      </c>
      <c r="CK313" s="223" t="str">
        <f t="shared" ca="1" si="538"/>
        <v>1.34898451039572-0.638022156640737i</v>
      </c>
      <c r="CL313" s="223" t="str">
        <f t="shared" ca="1" si="539"/>
        <v>1.22004680505206+0.859253906091989i</v>
      </c>
      <c r="CM313" s="223" t="str">
        <f t="shared" ca="1" si="540"/>
        <v>-0.146266781104529+1.48507155059863i</v>
      </c>
      <c r="CN313" s="223" t="str">
        <f t="shared" ca="1" si="541"/>
        <v>-1.36423606903134+0.604724259151232i</v>
      </c>
      <c r="CO313" s="223" t="str">
        <f t="shared" ca="1" si="542"/>
        <v>-1.19859220329621-0.888936562331436i</v>
      </c>
      <c r="CP313" s="223" t="str">
        <f t="shared" ca="1" si="543"/>
        <v>0.182668208580494-1.48103470831243i</v>
      </c>
      <c r="CQ313" s="223" t="str">
        <f t="shared" ca="1" si="544"/>
        <v>1.37866586287044-0.571062098381421i</v>
      </c>
      <c r="CR313" s="223" t="str">
        <f t="shared" ca="1" si="545"/>
        <v>1.17641561441441+0.918083756426426i</v>
      </c>
      <c r="CS313" s="223" t="str">
        <f t="shared" ca="1" si="546"/>
        <v>-0.218959603558017+1.47610574609741i</v>
      </c>
      <c r="CT313" s="223" t="str">
        <f t="shared" ca="1" si="547"/>
        <v>-1.39226519994543+0.537055951156859i</v>
      </c>
      <c r="CU313" s="223" t="str">
        <f t="shared" ca="1" si="548"/>
        <v>-1.15353039675642-0.946677931194692i</v>
      </c>
      <c r="CV313" s="223" t="str">
        <f t="shared" ca="1" si="549"/>
        <v>0.255119105457786-1.47028763297611i</v>
      </c>
      <c r="CW313" s="223" t="str">
        <f t="shared" ca="1" si="550"/>
        <v>1.4050258885241-0.502726301509218i</v>
      </c>
      <c r="CX313" s="223" t="str">
        <f t="shared" ca="1" si="551"/>
        <v>1.12995033552072+0.974701862575785i</v>
      </c>
      <c r="CY313" s="223" t="str">
        <f t="shared" ca="1" si="552"/>
        <v>-0.291124933149444+1.46358387356202i</v>
      </c>
      <c r="CZ313" s="223" t="str">
        <f t="shared" ca="1" si="553"/>
        <v>-1.41694024204485+0.468093828335703i</v>
      </c>
      <c r="DA313" s="223" t="str">
        <f t="shared" ca="1" si="554"/>
        <v>-1.10568963445442-1.00213867000138i</v>
      </c>
      <c r="DB313" s="223" t="str">
        <f t="shared" ca="1" si="555"/>
        <v>0.326955398065734-1.4559985059497i</v>
      </c>
      <c r="DC313" s="223" t="str">
        <f t="shared" ca="1" si="556"/>
        <v>1.42800108374705-0.433179392941696i</v>
      </c>
      <c r="DD313" s="223" t="str">
        <f t="shared" ca="1" si="557"/>
        <v>1.08076290729679+1.0289718265645i</v>
      </c>
      <c r="DE313" s="223" t="str">
        <f t="shared" ca="1" si="558"/>
        <v>-0.362588917275884+1.4475360992807i</v>
      </c>
      <c r="DF313" s="223" t="str">
        <f t="shared" ca="1" si="559"/>
        <v>-1.43820175099234+0.398004026480457i</v>
      </c>
      <c r="DG313" s="223" t="str">
        <f t="shared" ca="1" si="560"/>
        <v>-1.05518516897512-1.05518516897606i</v>
      </c>
      <c r="DH313" s="223" t="str">
        <f t="shared" ca="1" si="561"/>
        <v>0.398004026480342-1.43820175099237i</v>
      </c>
      <c r="DI313" s="223" t="str">
        <f t="shared" ca="1" si="562"/>
        <v>1.44753609928067-0.362588917275999i</v>
      </c>
      <c r="DJ313" s="223" t="str">
        <f t="shared" ca="1" si="563"/>
        <v>1.02897182656459+1.0807629072967i</v>
      </c>
      <c r="DK313" s="223" t="str">
        <f t="shared" ca="1" si="564"/>
        <v>-0.433179392941663+1.42800108374706i</v>
      </c>
      <c r="DL313" s="223" t="str">
        <f t="shared" ca="1" si="565"/>
        <v>-1.45599850594968+0.32695539806585i</v>
      </c>
      <c r="DM313" s="223" t="str">
        <f t="shared" ca="1" si="566"/>
        <v>-1.00213867000147-1.10568963445434i</v>
      </c>
      <c r="DN313" s="223" t="str">
        <f t="shared" ca="1" si="567"/>
        <v>0.46809382833567-1.41694024204486i</v>
      </c>
      <c r="DO313" s="223" t="str">
        <f t="shared" ca="1" si="568"/>
        <v>1.463583873562-0.29112493314956i</v>
      </c>
      <c r="DP313" s="223" t="str">
        <f t="shared" ca="1" si="569"/>
        <v>0.974701862575938+1.12995033552059i</v>
      </c>
      <c r="DQ313" s="223" t="str">
        <f t="shared" ca="1" si="570"/>
        <v>-0.502726301509187+1.40502588852412i</v>
      </c>
      <c r="DR313" s="223" t="str">
        <f t="shared" ca="1" si="571"/>
        <v>-1.47028763297609+0.255119105457902i</v>
      </c>
      <c r="DS313" s="223" t="str">
        <f t="shared" ca="1" si="572"/>
        <v>-0.946677931194719-1.1535303967564i</v>
      </c>
      <c r="DT313" s="223" t="str">
        <f t="shared" ca="1" si="573"/>
        <v>0.537055951156826-1.39226519994544i</v>
      </c>
      <c r="DU313" s="223" t="str">
        <f t="shared" ca="1" si="574"/>
        <v>1.4761057460974-0.218959603558135i</v>
      </c>
      <c r="DV313" s="223" t="str">
        <f t="shared" ca="1" si="575"/>
        <v>0.918083756425383+1.17641561441522i</v>
      </c>
      <c r="DW313" s="223" t="str">
        <f t="shared" ca="1" si="576"/>
        <v>-0.57106209838131+1.37866586287048i</v>
      </c>
      <c r="DX313" s="223" t="str">
        <f t="shared" ca="1" si="577"/>
        <v>-1.48103470831241+0.182668208580613i</v>
      </c>
      <c r="DY313" s="223" t="str">
        <f t="shared" ca="1" si="578"/>
        <v>-0.888936562331463-1.19859220329619i</v>
      </c>
      <c r="DZ313" s="223" t="str">
        <f t="shared" ca="1" si="579"/>
        <v>0.604724259151123-1.36423606903139i</v>
      </c>
      <c r="EA313" s="223" t="str">
        <f t="shared" ca="1" si="580"/>
        <v>1.48507155059861-0.146266781104648i</v>
      </c>
      <c r="EB313" s="223" t="str">
        <f t="shared" ca="1" si="581"/>
        <v>0.859253906092016+1.22004680505204i</v>
      </c>
      <c r="EC313" s="223" t="str">
        <f t="shared" ca="1" si="582"/>
        <v>-0.638022156640706+1.34898451039574i</v>
      </c>
      <c r="ED313" s="223" t="str">
        <f t="shared" ca="1" si="583"/>
        <v>-1.48821384131326+0.109777247987491i</v>
      </c>
      <c r="EE313" s="223" t="str">
        <f t="shared" ca="1" si="584"/>
        <v>-0.829053667429122-1.24076649623304i</v>
      </c>
      <c r="EF313" s="223" t="str">
        <f t="shared" ca="1" si="585"/>
        <v>0.670935733438924-1.33292037393344i</v>
      </c>
      <c r="EG313" s="223" t="str">
        <f t="shared" ca="1" si="586"/>
        <v>1.49045968765767-0.0732215891625036i</v>
      </c>
      <c r="EH313" s="223" t="str">
        <f t="shared" ca="1" si="587"/>
        <v>0.79835403783729+1.26073879607196i</v>
      </c>
      <c r="EI313" s="223" t="str">
        <f t="shared" ca="1" si="588"/>
        <v>-0.703445163639229+1.316053336079i</v>
      </c>
      <c r="EJ313" s="223" t="str">
        <f t="shared" ca="1" si="589"/>
        <v>-1.49180773681813+0.0366218243901368i</v>
      </c>
      <c r="EK313" s="223" t="str">
        <f t="shared" ca="1" si="590"/>
        <v>-0.767173509624143-1.27995167400299i</v>
      </c>
      <c r="EL313" s="223" t="str">
        <f t="shared" ca="1" si="591"/>
        <v>0.735530864776474-1.29839355690532i</v>
      </c>
      <c r="EM313" s="223" t="str">
        <f t="shared" ca="1" si="592"/>
        <v>1.49225717678022-1.36010122943798E-13i</v>
      </c>
      <c r="EN313" s="223"/>
      <c r="EO313" s="223"/>
      <c r="EP313" s="223"/>
    </row>
    <row r="314" spans="1:146">
      <c r="A314" s="249">
        <f t="shared" si="461"/>
        <v>4.1796874999999968E-3</v>
      </c>
      <c r="B314" s="248">
        <v>214</v>
      </c>
      <c r="C314" s="247">
        <f t="shared" si="462"/>
        <v>42800</v>
      </c>
      <c r="N314" s="246">
        <f t="shared" ca="1" si="463"/>
        <v>5.5074308523606907</v>
      </c>
      <c r="O314" s="223">
        <f t="shared" ca="1" si="464"/>
        <v>-1.492569147639309</v>
      </c>
      <c r="P314" s="223" t="str">
        <f t="shared" ca="1" si="465"/>
        <v>-0.767333894699512-1.28021926033395i</v>
      </c>
      <c r="Q314" s="223" t="str">
        <f t="shared" ca="1" si="466"/>
        <v>0.703592225684291-1.31632846981343i</v>
      </c>
      <c r="R314" s="223" t="str">
        <f t="shared" ca="1" si="467"/>
        <v>1.49077128273417-0.0732368968475084i</v>
      </c>
      <c r="S314" s="223" t="str">
        <f t="shared" ca="1" si="468"/>
        <v>0.829226989151786+1.24102589052243i</v>
      </c>
      <c r="T314" s="223" t="str">
        <f t="shared" ca="1" si="469"/>
        <v>-0.638155541370051+1.34926652871233i</v>
      </c>
      <c r="U314" s="223" t="str">
        <f t="shared" ca="1" si="470"/>
        <v>-1.48538201923278+0.146297359595717i</v>
      </c>
      <c r="V314" s="223" t="str">
        <f t="shared" ca="1" si="471"/>
        <v>-0.88912240315554-1.19884278063958i</v>
      </c>
      <c r="W314" s="223" t="str">
        <f t="shared" ca="1" si="472"/>
        <v>0.571181484460831-1.37895408636178i</v>
      </c>
      <c r="X314" s="223" t="str">
        <f t="shared" ca="1" si="473"/>
        <v>1.47641434034296-0.219005379190524i</v>
      </c>
      <c r="Y314" s="223" t="str">
        <f t="shared" ca="1" si="474"/>
        <v>0.946875843412284+1.15377155349185i</v>
      </c>
      <c r="Z314" s="223" t="str">
        <f t="shared" ca="1" si="475"/>
        <v>-0.502831401325949+1.40531962283507i</v>
      </c>
      <c r="AA314" s="223" t="str">
        <f t="shared" ca="1" si="476"/>
        <v>-1.46388984998864+0.291185795644255i</v>
      </c>
      <c r="AB314" s="223" t="str">
        <f t="shared" ca="1" si="477"/>
        <v>-1.00234817682561-1.10592078961339i</v>
      </c>
      <c r="AC314" s="223" t="str">
        <f t="shared" ca="1" si="478"/>
        <v>0.433269953302444-1.4282996212455i</v>
      </c>
      <c r="AD314" s="223" t="str">
        <f t="shared" ca="1" si="479"/>
        <v>1.44783872076408-0.362664720011416i</v>
      </c>
      <c r="AE314" s="223" t="str">
        <f t="shared" ca="1" si="480"/>
        <v>1.05540576568561+1.05540576568555i</v>
      </c>
      <c r="AF314" s="223" t="str">
        <f t="shared" ca="1" si="481"/>
        <v>-0.36266472001147+1.44783872076407i</v>
      </c>
      <c r="AG314" s="223" t="str">
        <f t="shared" ca="1" si="482"/>
        <v>-1.42829962124551+0.433269953302392i</v>
      </c>
      <c r="AH314" s="223" t="str">
        <f t="shared" ca="1" si="483"/>
        <v>-1.10592078961346-1.00234817682554i</v>
      </c>
      <c r="AI314" s="223" t="str">
        <f t="shared" ca="1" si="484"/>
        <v>0.291185795643873-1.46388984998871i</v>
      </c>
      <c r="AJ314" s="223" t="str">
        <f t="shared" ca="1" si="485"/>
        <v>1.40531962283514-0.502831401325758i</v>
      </c>
      <c r="AK314" s="223" t="str">
        <f t="shared" ca="1" si="486"/>
        <v>1.1537715534923+0.946875843411745i</v>
      </c>
      <c r="AL314" s="223" t="str">
        <f t="shared" ca="1" si="487"/>
        <v>-0.219005379190578+1.47641434034296i</v>
      </c>
      <c r="AM314" s="223" t="str">
        <f t="shared" ca="1" si="488"/>
        <v>-1.37895408636203+0.571181484460231i</v>
      </c>
      <c r="AN314" s="223" t="str">
        <f t="shared" ca="1" si="489"/>
        <v>-1.19884278063963-0.889122403155475i</v>
      </c>
      <c r="AO314" s="223" t="str">
        <f t="shared" ca="1" si="490"/>
        <v>0.146297359596236-1.48538201923273i</v>
      </c>
      <c r="AP314" s="223" t="str">
        <f t="shared" ca="1" si="491"/>
        <v>1.34926652871216-0.63815554137041i</v>
      </c>
      <c r="AQ314" s="223" t="str">
        <f t="shared" ca="1" si="492"/>
        <v>1.24102589052223+0.829226989152087i</v>
      </c>
      <c r="AR314" s="223" t="str">
        <f t="shared" ca="1" si="493"/>
        <v>1.24102589052223+0.829226989152087i</v>
      </c>
      <c r="AS314" s="223" t="str">
        <f t="shared" ca="1" si="494"/>
        <v>-1.31632846981345+0.703592225684251i</v>
      </c>
      <c r="AT314" s="223" t="str">
        <f t="shared" ca="1" si="495"/>
        <v>-1.28021926033357-0.767333894700152i</v>
      </c>
      <c r="AU314" s="223" t="str">
        <f t="shared" ca="1" si="496"/>
        <v>-7.24082873241445E-14-1.49256914763931i</v>
      </c>
      <c r="AV314" s="223" t="str">
        <f t="shared" ca="1" si="497"/>
        <v>1.28021926033424-0.767333894699038i</v>
      </c>
      <c r="AW314" s="223" t="str">
        <f t="shared" ca="1" si="498"/>
        <v>1.31632846981354+0.703592225684085i</v>
      </c>
      <c r="AX314" s="223" t="str">
        <f t="shared" ca="1" si="499"/>
        <v>0.0732368968471358+1.49077128273419i</v>
      </c>
      <c r="AY314" s="223" t="str">
        <f t="shared" ca="1" si="500"/>
        <v>-1.24102589052213+0.829226989152243i</v>
      </c>
      <c r="AZ314" s="223" t="str">
        <f t="shared" ca="1" si="501"/>
        <v>-1.34926652871224-0.638155541370241i</v>
      </c>
      <c r="BA314" s="223" t="str">
        <f t="shared" ca="1" si="502"/>
        <v>-0.14629735959638-1.48538201923272i</v>
      </c>
      <c r="BB314" s="223" t="str">
        <f t="shared" ca="1" si="503"/>
        <v>1.19884278063952-0.889122403155624i</v>
      </c>
      <c r="BC314" s="223" t="str">
        <f t="shared" ca="1" si="504"/>
        <v>1.37895408636153+0.57118148446143i</v>
      </c>
      <c r="BD314" s="223" t="str">
        <f t="shared" ca="1" si="505"/>
        <v>0.219005379190742+1.47641434034293i</v>
      </c>
      <c r="BE314" s="223" t="str">
        <f t="shared" ca="1" si="506"/>
        <v>-1.15377155349216+0.946875843411907i</v>
      </c>
      <c r="BF314" s="223" t="str">
        <f t="shared" ca="1" si="507"/>
        <v>-1.40531962283521-0.502831401325581i</v>
      </c>
      <c r="BG314" s="223" t="str">
        <f t="shared" ca="1" si="508"/>
        <v>-0.291185795644035-1.46388984998868i</v>
      </c>
      <c r="BH314" s="223" t="str">
        <f t="shared" ca="1" si="509"/>
        <v>1.10592078961303-1.00234817682601i</v>
      </c>
      <c r="BI314" s="223" t="str">
        <f t="shared" ca="1" si="510"/>
        <v>1.42829962124548+0.433269953302498i</v>
      </c>
      <c r="BJ314" s="223" t="str">
        <f t="shared" ca="1" si="511"/>
        <v>0.362664720010767+1.44783872076424i</v>
      </c>
      <c r="BK314" s="223" t="str">
        <f t="shared" ca="1" si="512"/>
        <v>-1.05540576568547+1.05540576568569i</v>
      </c>
      <c r="BL314" s="223" t="str">
        <f t="shared" ca="1" si="513"/>
        <v>-1.44783872076394-0.362664720011997i</v>
      </c>
      <c r="BM314" s="223" t="str">
        <f t="shared" ca="1" si="514"/>
        <v>-0.433269953302746-1.42829962124541i</v>
      </c>
      <c r="BN314" s="223" t="str">
        <f t="shared" ca="1" si="515"/>
        <v>1.00234817682582-1.10592078961321i</v>
      </c>
      <c r="BO314" s="223" t="str">
        <f t="shared" ca="1" si="516"/>
        <v>1.46388984998873+0.29118579564378i</v>
      </c>
      <c r="BP314" s="223" t="str">
        <f t="shared" ca="1" si="517"/>
        <v>0.502831401325826+1.40531962283512i</v>
      </c>
      <c r="BQ314" s="223" t="str">
        <f t="shared" ca="1" si="518"/>
        <v>-0.946875843412853+1.15377155349139i</v>
      </c>
      <c r="BR314" s="223" t="str">
        <f t="shared" ca="1" si="519"/>
        <v>-1.47641434034297-0.219005379190485i</v>
      </c>
      <c r="BS314" s="223" t="str">
        <f t="shared" ca="1" si="520"/>
        <v>-0.571181484460298-1.378954086362i</v>
      </c>
      <c r="BT314" s="223" t="str">
        <f t="shared" ca="1" si="521"/>
        <v>0.889122403155382-1.1988427806397i</v>
      </c>
      <c r="BU314" s="223" t="str">
        <f t="shared" ca="1" si="522"/>
        <v>1.48538201923274+0.146297359596121i</v>
      </c>
      <c r="BV314" s="223" t="str">
        <f t="shared" ca="1" si="523"/>
        <v>0.638155541370514+1.34926652871211i</v>
      </c>
      <c r="BW314" s="223" t="str">
        <f t="shared" ca="1" si="524"/>
        <v>-0.829226989151992+1.24102589052229i</v>
      </c>
      <c r="BX314" s="223" t="str">
        <f t="shared" ca="1" si="525"/>
        <v>-1.4907712827342-0.0732368968468342i</v>
      </c>
      <c r="BY314" s="223" t="str">
        <f t="shared" ca="1" si="526"/>
        <v>-0.703592225684352-1.3163284698134i</v>
      </c>
      <c r="BZ314" s="223" t="str">
        <f t="shared" ca="1" si="527"/>
        <v>0.767333894700053-1.28021926033363i</v>
      </c>
      <c r="CA314" s="223" t="str">
        <f t="shared" ca="1" si="528"/>
        <v>1.49256914763931-1.44816574648289E-13i</v>
      </c>
      <c r="CB314" s="223" t="str">
        <f t="shared" ca="1" si="529"/>
        <v>0.767333894699137+1.28021926033418i</v>
      </c>
      <c r="CC314" s="223" t="str">
        <f t="shared" ca="1" si="530"/>
        <v>-0.703592225684021+1.31632846981357i</v>
      </c>
      <c r="CD314" s="223" t="str">
        <f t="shared" ca="1" si="531"/>
        <v>-1.49077128273418+0.0732368968472082i</v>
      </c>
      <c r="CE314" s="223" t="str">
        <f t="shared" ca="1" si="532"/>
        <v>-0.829226989152302-1.24102589052209i</v>
      </c>
      <c r="CF314" s="223" t="str">
        <f t="shared" ca="1" si="533"/>
        <v>0.638155541370175-1.34926652871228i</v>
      </c>
      <c r="CG314" s="223" t="str">
        <f t="shared" ca="1" si="534"/>
        <v>1.48538201923285-0.146297359594974i</v>
      </c>
      <c r="CH314" s="223" t="str">
        <f t="shared" ca="1" si="535"/>
        <v>0.889122403155682+1.19884278063948i</v>
      </c>
      <c r="CI314" s="223" t="str">
        <f t="shared" ca="1" si="536"/>
        <v>-0.571181484461363+1.37895408636156i</v>
      </c>
      <c r="CJ314" s="223" t="str">
        <f t="shared" ca="1" si="537"/>
        <v>-1.47641434034291+0.219005379190856i</v>
      </c>
      <c r="CK314" s="223" t="str">
        <f t="shared" ca="1" si="538"/>
        <v>-0.946875843411962-1.15377155349212i</v>
      </c>
      <c r="CL314" s="223" t="str">
        <f t="shared" ca="1" si="539"/>
        <v>0.502831401325474-1.40531962283524i</v>
      </c>
      <c r="CM314" s="223" t="str">
        <f t="shared" ca="1" si="540"/>
        <v>1.46388984998866-0.291185795644147i</v>
      </c>
      <c r="CN314" s="223" t="str">
        <f t="shared" ca="1" si="541"/>
        <v>1.00234817682609+1.10592078961295i</v>
      </c>
      <c r="CO314" s="223" t="str">
        <f t="shared" ca="1" si="542"/>
        <v>-0.433269953302387+1.42829962124551i</v>
      </c>
      <c r="CP314" s="223" t="str">
        <f t="shared" ca="1" si="543"/>
        <v>-1.44783872076422+0.362664720010877i</v>
      </c>
      <c r="CQ314" s="223" t="str">
        <f t="shared" ca="1" si="544"/>
        <v>-1.05540576568577-1.05540576568539i</v>
      </c>
      <c r="CR314" s="223" t="str">
        <f t="shared" ca="1" si="545"/>
        <v>0.362664720011843-1.44783872076398i</v>
      </c>
      <c r="CS314" s="223" t="str">
        <f t="shared" ca="1" si="546"/>
        <v>1.42829962124539-0.433269953302816i</v>
      </c>
      <c r="CT314" s="223" t="str">
        <f t="shared" ca="1" si="547"/>
        <v>1.10592078961331+1.0023481768257i</v>
      </c>
      <c r="CU314" s="223" t="str">
        <f t="shared" ca="1" si="548"/>
        <v>-0.29118579564371+1.46388984998875i</v>
      </c>
      <c r="CV314" s="223" t="str">
        <f t="shared" ca="1" si="549"/>
        <v>-1.40531962283509+0.502831401325893i</v>
      </c>
      <c r="CW314" s="223" t="str">
        <f t="shared" ca="1" si="550"/>
        <v>-1.15377155349149-0.946875843412732i</v>
      </c>
      <c r="CX314" s="223" t="str">
        <f t="shared" ca="1" si="551"/>
        <v>0.219005379190414-1.47641434034298i</v>
      </c>
      <c r="CY314" s="223" t="str">
        <f t="shared" ca="1" si="552"/>
        <v>1.37895408636197-0.571181484460365i</v>
      </c>
      <c r="CZ314" s="223" t="str">
        <f t="shared" ca="1" si="553"/>
        <v>1.19884278063974+0.889122403155324i</v>
      </c>
      <c r="DA314" s="223" t="str">
        <f t="shared" ca="1" si="554"/>
        <v>-0.146297359596049+1.48538201923275i</v>
      </c>
      <c r="DB314" s="223" t="str">
        <f t="shared" ca="1" si="555"/>
        <v>-1.34926652871208+0.63815554137058i</v>
      </c>
      <c r="DC314" s="223" t="str">
        <f t="shared" ca="1" si="556"/>
        <v>-1.24102589052234-0.829226989151931i</v>
      </c>
      <c r="DD314" s="223" t="str">
        <f t="shared" ca="1" si="557"/>
        <v>0.0732368968482872-1.49077128273413i</v>
      </c>
      <c r="DE314" s="223" t="str">
        <f t="shared" ca="1" si="558"/>
        <v>1.31632846981336-0.703592225684415i</v>
      </c>
      <c r="DF314" s="223" t="str">
        <f t="shared" ca="1" si="559"/>
        <v>1.28021926033367+0.767333894699991i</v>
      </c>
      <c r="DG314" s="223" t="str">
        <f t="shared" ca="1" si="560"/>
        <v>3.02067595210414E-13+1.49256914763931i</v>
      </c>
      <c r="DH314" s="223" t="str">
        <f t="shared" ca="1" si="561"/>
        <v>-1.28021926033414+0.7673338946992i</v>
      </c>
      <c r="DI314" s="223" t="str">
        <f t="shared" ca="1" si="562"/>
        <v>-1.31632846981361-0.703592225683958i</v>
      </c>
      <c r="DJ314" s="223" t="str">
        <f t="shared" ca="1" si="563"/>
        <v>-0.0732368968473652-1.49077128273418i</v>
      </c>
      <c r="DK314" s="223" t="str">
        <f t="shared" ca="1" si="564"/>
        <v>1.24102589052205-0.829226989152364i</v>
      </c>
      <c r="DL314" s="223" t="str">
        <f t="shared" ca="1" si="565"/>
        <v>1.34926652871234+0.638155541370033i</v>
      </c>
      <c r="DM314" s="223" t="str">
        <f t="shared" ca="1" si="566"/>
        <v>0.146297359595046+1.48538201923285i</v>
      </c>
      <c r="DN314" s="223" t="str">
        <f t="shared" ca="1" si="567"/>
        <v>-1.19884278063938+0.889122403155809i</v>
      </c>
      <c r="DO314" s="223" t="str">
        <f t="shared" ca="1" si="568"/>
        <v>-1.37895408636159-0.571181484461295i</v>
      </c>
      <c r="DP314" s="223" t="str">
        <f t="shared" ca="1" si="569"/>
        <v>-0.219005379191011-1.47641434034289i</v>
      </c>
      <c r="DQ314" s="223" t="str">
        <f t="shared" ca="1" si="570"/>
        <v>1.15377155349207-0.946875843412019i</v>
      </c>
      <c r="DR314" s="223" t="str">
        <f t="shared" ca="1" si="571"/>
        <v>1.4053196228353+0.502831401325325i</v>
      </c>
      <c r="DS314" s="223" t="str">
        <f t="shared" ca="1" si="572"/>
        <v>0.291185795644219+1.46388984998864i</v>
      </c>
      <c r="DT314" s="223" t="str">
        <f t="shared" ca="1" si="573"/>
        <v>-1.10592078961387+1.00234817682508i</v>
      </c>
      <c r="DU314" s="223" t="str">
        <f t="shared" ca="1" si="574"/>
        <v>-1.42829962124554-0.433269953302319i</v>
      </c>
      <c r="DV314" s="223" t="str">
        <f t="shared" ca="1" si="575"/>
        <v>-0.362664720011031-1.44783872076418i</v>
      </c>
      <c r="DW314" s="223" t="str">
        <f t="shared" ca="1" si="576"/>
        <v>1.05540576568534-1.05540576568582i</v>
      </c>
      <c r="DX314" s="223" t="str">
        <f t="shared" ca="1" si="577"/>
        <v>1.44783872076397+0.362664720011855i</v>
      </c>
      <c r="DY314" s="223" t="str">
        <f t="shared" ca="1" si="578"/>
        <v>0.433269953302965+1.42829962124534i</v>
      </c>
      <c r="DZ314" s="223" t="str">
        <f t="shared" ca="1" si="579"/>
        <v>-1.00234817682571+1.1059207896133i</v>
      </c>
      <c r="EA314" s="223" t="str">
        <f t="shared" ca="1" si="580"/>
        <v>-1.46388984998878-0.291185795643555i</v>
      </c>
      <c r="EB314" s="223" t="str">
        <f t="shared" ca="1" si="581"/>
        <v>-0.502831401325962-1.40531962283507i</v>
      </c>
      <c r="EC314" s="223" t="str">
        <f t="shared" ca="1" si="582"/>
        <v>0.946875843412675-1.15377155349153i</v>
      </c>
      <c r="ED314" s="223" t="str">
        <f t="shared" ca="1" si="583"/>
        <v>1.47641434034299+0.219005379190342i</v>
      </c>
      <c r="EE314" s="223" t="str">
        <f t="shared" ca="1" si="584"/>
        <v>0.57118148446051+1.37895408636191i</v>
      </c>
      <c r="EF314" s="223" t="str">
        <f t="shared" ca="1" si="585"/>
        <v>-0.889122403155266+1.19884278063979i</v>
      </c>
      <c r="EG314" s="223" t="str">
        <f t="shared" ca="1" si="586"/>
        <v>-1.48538201923276-0.146297359595893i</v>
      </c>
      <c r="EH314" s="223" t="str">
        <f t="shared" ca="1" si="587"/>
        <v>-0.638155541370644-1.34926652871205i</v>
      </c>
      <c r="EI314" s="223" t="str">
        <f t="shared" ca="1" si="588"/>
        <v>0.829226989151801-1.24102589052242i</v>
      </c>
      <c r="EJ314" s="223" t="str">
        <f t="shared" ca="1" si="589"/>
        <v>1.49077128273413+0.0732368968482148i</v>
      </c>
      <c r="EK314" s="223" t="str">
        <f t="shared" ca="1" si="590"/>
        <v>0.703592225684554+1.31632846981329i</v>
      </c>
      <c r="EL314" s="223" t="str">
        <f t="shared" ca="1" si="591"/>
        <v>-0.76733389469993+1.2802192603337i</v>
      </c>
      <c r="EM314" s="223" t="str">
        <f t="shared" ca="1" si="592"/>
        <v>-1.49256914763931+2.89633149296579E-13i</v>
      </c>
      <c r="EN314" s="223"/>
      <c r="EO314" s="223"/>
      <c r="EP314" s="223"/>
    </row>
    <row r="315" spans="1:146">
      <c r="A315" s="249">
        <f t="shared" si="461"/>
        <v>4.1992187499999964E-3</v>
      </c>
      <c r="B315" s="248">
        <v>215</v>
      </c>
      <c r="C315" s="247">
        <f t="shared" si="462"/>
        <v>43000</v>
      </c>
      <c r="N315" s="246">
        <f t="shared" ca="1" si="463"/>
        <v>5.5071476146243299</v>
      </c>
      <c r="O315" s="223">
        <f t="shared" ca="1" si="464"/>
        <v>-1.4928523853756706</v>
      </c>
      <c r="P315" s="223" t="str">
        <f t="shared" ca="1" si="465"/>
        <v>-0.798672473018765-1.26124166017616i</v>
      </c>
      <c r="Q315" s="223" t="str">
        <f t="shared" ca="1" si="466"/>
        <v>0.638276641106929-1.34952257259339i</v>
      </c>
      <c r="R315" s="223" t="str">
        <f t="shared" ca="1" si="467"/>
        <v>1.48162544066222-0.182741068466569i</v>
      </c>
      <c r="S315" s="223" t="str">
        <f t="shared" ca="1" si="468"/>
        <v>0.947055527529978+1.15399049922291i</v>
      </c>
      <c r="T315" s="223" t="str">
        <f t="shared" ca="1" si="469"/>
        <v>-0.468280534403318+1.41750540937972i</v>
      </c>
      <c r="U315" s="223" t="str">
        <f t="shared" ca="1" si="470"/>
        <v>-1.44811347022044+0.362733541167545i</v>
      </c>
      <c r="V315" s="223" t="str">
        <f t="shared" ca="1" si="471"/>
        <v>-1.08119398538543-1.02938224702401i</v>
      </c>
      <c r="W315" s="223" t="str">
        <f t="shared" ca="1" si="472"/>
        <v>0.291241052585552-1.4641676453913i</v>
      </c>
      <c r="X315" s="223" t="str">
        <f t="shared" ca="1" si="473"/>
        <v>1.39282052527874-0.537270163776187i</v>
      </c>
      <c r="Y315" s="223" t="str">
        <f t="shared" ca="1" si="474"/>
        <v>1.19907027932262+0.889291127678107i</v>
      </c>
      <c r="Z315" s="223" t="str">
        <f t="shared" ca="1" si="475"/>
        <v>-0.109821034248833+1.48880743716518i</v>
      </c>
      <c r="AA315" s="223" t="str">
        <f t="shared" ca="1" si="476"/>
        <v>-1.31657826319595+0.703725743029034i</v>
      </c>
      <c r="AB315" s="223" t="str">
        <f t="shared" ca="1" si="477"/>
        <v>-1.298911440161-0.73582424201756i</v>
      </c>
      <c r="AC315" s="223" t="str">
        <f t="shared" ca="1" si="478"/>
        <v>-0.0732507946645551-1.49105417929827i</v>
      </c>
      <c r="AD315" s="223" t="str">
        <f t="shared" ca="1" si="479"/>
        <v>1.22053343856026-0.859596632076991i</v>
      </c>
      <c r="AE315" s="223" t="str">
        <f t="shared" ca="1" si="480"/>
        <v>1.37921576390924+0.571289874849962i</v>
      </c>
      <c r="AF315" s="223" t="str">
        <f t="shared" ca="1" si="481"/>
        <v>0.255220863444138+1.47087407869765i</v>
      </c>
      <c r="AG315" s="223" t="str">
        <f t="shared" ca="1" si="482"/>
        <v>-1.10613065493294+1.00253838766376i</v>
      </c>
      <c r="AH315" s="223" t="str">
        <f t="shared" ca="1" si="483"/>
        <v>-1.4387753987909-0.398162776205815i</v>
      </c>
      <c r="AI315" s="223" t="str">
        <f t="shared" ca="1" si="484"/>
        <v>-0.433352172877163-1.42857066286007i</v>
      </c>
      <c r="AJ315" s="223" t="str">
        <f t="shared" ca="1" si="485"/>
        <v>0.975090636665836-1.13040103273504i</v>
      </c>
      <c r="AK315" s="223" t="str">
        <f t="shared" ca="1" si="486"/>
        <v>1.47669451245843+0.219046938798476i</v>
      </c>
      <c r="AL315" s="223" t="str">
        <f t="shared" ca="1" si="487"/>
        <v>0.604965462265214+1.36478021453568i</v>
      </c>
      <c r="AM315" s="223" t="str">
        <f t="shared" ca="1" si="488"/>
        <v>-0.829384347606467+1.24126139409361i</v>
      </c>
      <c r="AN315" s="223" t="str">
        <f t="shared" ca="1" si="489"/>
        <v>-1.49240276614786-0.0366364315407133i</v>
      </c>
      <c r="AO315" s="223" t="str">
        <f t="shared" ca="1" si="490"/>
        <v>-0.767479507997339-1.28046220144368i</v>
      </c>
      <c r="AP315" s="223" t="str">
        <f t="shared" ca="1" si="491"/>
        <v>0.67120334596728-1.333452028715i</v>
      </c>
      <c r="AQ315" s="223" t="str">
        <f t="shared" ca="1" si="492"/>
        <v>1.48566389310202-0.146325121748751i</v>
      </c>
      <c r="AR315" s="223" t="str">
        <f t="shared" ca="1" si="493"/>
        <v>1.48566389310202-0.146325121748751i</v>
      </c>
      <c r="AS315" s="223" t="str">
        <f t="shared" ca="1" si="494"/>
        <v>-0.502926821245692+1.40558630364469i</v>
      </c>
      <c r="AT315" s="223" t="str">
        <f t="shared" ca="1" si="495"/>
        <v>-1.45657925224407+0.327085809007265i</v>
      </c>
      <c r="AU315" s="223" t="str">
        <f t="shared" ca="1" si="496"/>
        <v>-1.05560604500925-1.05560604501005i</v>
      </c>
      <c r="AV315" s="223" t="str">
        <f t="shared" ca="1" si="497"/>
        <v>0.327085809006924-1.45657925224415i</v>
      </c>
      <c r="AW315" s="223" t="str">
        <f t="shared" ca="1" si="498"/>
        <v>1.40558630364458-0.50292682124598i</v>
      </c>
      <c r="AX315" s="223" t="str">
        <f t="shared" ca="1" si="499"/>
        <v>1.17688484498458+0.918449947557002i</v>
      </c>
      <c r="AY315" s="223" t="str">
        <f t="shared" ca="1" si="500"/>
        <v>-0.146325121748404+1.48566389310205i</v>
      </c>
      <c r="AZ315" s="223" t="str">
        <f t="shared" ca="1" si="501"/>
        <v>-1.33345202871551+0.671203345966265i</v>
      </c>
      <c r="BA315" s="223" t="str">
        <f t="shared" ca="1" si="502"/>
        <v>-1.28046220144386-0.767479507997039i</v>
      </c>
      <c r="BB315" s="223" t="str">
        <f t="shared" ca="1" si="503"/>
        <v>-0.0366364315410196-1.49240276614785i</v>
      </c>
      <c r="BC315" s="223" t="str">
        <f t="shared" ca="1" si="504"/>
        <v>1.24126139409343-0.82938434760674i</v>
      </c>
      <c r="BD315" s="223" t="str">
        <f t="shared" ca="1" si="505"/>
        <v>1.36478021453582+0.604965462264896i</v>
      </c>
      <c r="BE315" s="223" t="str">
        <f t="shared" ca="1" si="506"/>
        <v>0.219046938797354+1.4766945124586i</v>
      </c>
      <c r="BF315" s="223" t="str">
        <f t="shared" ca="1" si="507"/>
        <v>-1.13040103273483+0.975090636666084i</v>
      </c>
      <c r="BG315" s="223" t="str">
        <f t="shared" ca="1" si="508"/>
        <v>-1.42857066286017-0.43335217287685i</v>
      </c>
      <c r="BH315" s="223" t="str">
        <f t="shared" ca="1" si="509"/>
        <v>-0.398162776206151-1.4387753987908i</v>
      </c>
      <c r="BI315" s="223" t="str">
        <f t="shared" ca="1" si="510"/>
        <v>1.00253838766361-1.10613065493308i</v>
      </c>
      <c r="BJ315" s="223" t="str">
        <f t="shared" ca="1" si="511"/>
        <v>1.47087407869752+0.25522086344486i</v>
      </c>
      <c r="BK315" s="223" t="str">
        <f t="shared" ca="1" si="512"/>
        <v>0.571289874849853+1.37921576390928i</v>
      </c>
      <c r="BL315" s="223" t="str">
        <f t="shared" ca="1" si="513"/>
        <v>-0.859596632076567+1.22053343856056i</v>
      </c>
      <c r="BM315" s="223" t="str">
        <f t="shared" ca="1" si="514"/>
        <v>-1.49105417929825-0.0732507946649905i</v>
      </c>
      <c r="BN315" s="223" t="str">
        <f t="shared" ca="1" si="515"/>
        <v>-0.735824242017735-1.2989114401609i</v>
      </c>
      <c r="BO315" s="223" t="str">
        <f t="shared" ca="1" si="516"/>
        <v>0.703725743028362-1.31657826319631i</v>
      </c>
      <c r="BP315" s="223" t="str">
        <f t="shared" ca="1" si="517"/>
        <v>1.48880743716519-0.109821034248715i</v>
      </c>
      <c r="BQ315" s="223" t="str">
        <f t="shared" ca="1" si="518"/>
        <v>0.889291127678533+1.19907027932231i</v>
      </c>
      <c r="BR315" s="223" t="str">
        <f t="shared" ca="1" si="519"/>
        <v>-0.537270163776594+1.39282052527858i</v>
      </c>
      <c r="BS315" s="223" t="str">
        <f t="shared" ca="1" si="520"/>
        <v>-1.46416764539128+0.291241052585613i</v>
      </c>
      <c r="BT315" s="223" t="str">
        <f t="shared" ca="1" si="521"/>
        <v>-1.02938224702342-1.08119398538599i</v>
      </c>
      <c r="BU315" s="223" t="str">
        <f t="shared" ca="1" si="522"/>
        <v>0.362733541167799-1.44811347022038i</v>
      </c>
      <c r="BV315" s="223" t="str">
        <f t="shared" ca="1" si="523"/>
        <v>1.41750540937963-0.468280534403605i</v>
      </c>
      <c r="BW315" s="223" t="str">
        <f t="shared" ca="1" si="524"/>
        <v>1.15399049922254+0.947055527530426i</v>
      </c>
      <c r="BX315" s="223" t="str">
        <f t="shared" ca="1" si="525"/>
        <v>-0.182741068466505+1.48162544066223i</v>
      </c>
      <c r="BY315" s="223" t="str">
        <f t="shared" ca="1" si="526"/>
        <v>-1.34952257259312+0.638276641107496i</v>
      </c>
      <c r="BZ315" s="223" t="str">
        <f t="shared" ca="1" si="527"/>
        <v>-1.26124166017603-0.798672473018967i</v>
      </c>
      <c r="CA315" s="223" t="str">
        <f t="shared" ca="1" si="528"/>
        <v>-3.06514758753668E-13-1.49285238537567i</v>
      </c>
      <c r="CB315" s="223" t="str">
        <f t="shared" ca="1" si="529"/>
        <v>1.26124166017648-0.798672473018266i</v>
      </c>
      <c r="CC315" s="223" t="str">
        <f t="shared" ca="1" si="530"/>
        <v>1.34952257259342+0.638276641106866i</v>
      </c>
      <c r="CD315" s="223" t="str">
        <f t="shared" ca="1" si="531"/>
        <v>0.182741068467198+1.48162544066214i</v>
      </c>
      <c r="CE315" s="223" t="str">
        <f t="shared" ca="1" si="532"/>
        <v>-1.15399049922307+0.947055527529784i</v>
      </c>
      <c r="CF315" s="223" t="str">
        <f t="shared" ca="1" si="533"/>
        <v>-1.41750540937982-0.468280534403022i</v>
      </c>
      <c r="CG315" s="223" t="str">
        <f t="shared" ca="1" si="534"/>
        <v>-0.362733541166994-1.44811347022058i</v>
      </c>
      <c r="CH315" s="223" t="str">
        <f t="shared" ca="1" si="535"/>
        <v>1.02938224702396-1.08119398538548i</v>
      </c>
      <c r="CI315" s="223" t="str">
        <f t="shared" ca="1" si="536"/>
        <v>1.46416764539142+0.291241052584928i</v>
      </c>
      <c r="CJ315" s="223" t="str">
        <f t="shared" ca="1" si="537"/>
        <v>0.537270163775819+1.39282052527888i</v>
      </c>
      <c r="CK315" s="223" t="str">
        <f t="shared" ca="1" si="538"/>
        <v>-0.889291127677973+1.19907027932272i</v>
      </c>
      <c r="CL315" s="223" t="str">
        <f t="shared" ca="1" si="539"/>
        <v>-1.48880743716513-0.109821034249542i</v>
      </c>
      <c r="CM315" s="223" t="str">
        <f t="shared" ca="1" si="540"/>
        <v>-0.703725743028977-1.31657826319598i</v>
      </c>
      <c r="CN315" s="223" t="str">
        <f t="shared" ca="1" si="541"/>
        <v>0.735824242017129-1.29891144016124i</v>
      </c>
      <c r="CO315" s="223" t="str">
        <f t="shared" ca="1" si="542"/>
        <v>1.49105417929829-0.073250794664162i</v>
      </c>
      <c r="CP315" s="223" t="str">
        <f t="shared" ca="1" si="543"/>
        <v>0.859596632077137+1.22053343856015i</v>
      </c>
      <c r="CQ315" s="223" t="str">
        <f t="shared" ca="1" si="544"/>
        <v>-0.571289874850619+1.37921576390897i</v>
      </c>
      <c r="CR315" s="223" t="str">
        <f t="shared" ca="1" si="545"/>
        <v>-1.47087407869767+0.255220863444002i</v>
      </c>
      <c r="CS315" s="223" t="str">
        <f t="shared" ca="1" si="546"/>
        <v>-1.00253838766413-1.10613065493261i</v>
      </c>
      <c r="CT315" s="223" t="str">
        <f t="shared" ca="1" si="547"/>
        <v>0.398162776206909-1.4387753987906i</v>
      </c>
      <c r="CU315" s="223" t="str">
        <f t="shared" ca="1" si="548"/>
        <v>1.42857066285998-0.433352172877477i</v>
      </c>
      <c r="CV315" s="223" t="str">
        <f t="shared" ca="1" si="549"/>
        <v>1.13040103273428+0.975090636666713i</v>
      </c>
      <c r="CW315" s="223" t="str">
        <f t="shared" ca="1" si="550"/>
        <v>-0.219046938798173+1.47669451245848i</v>
      </c>
      <c r="CX315" s="223" t="str">
        <f t="shared" ca="1" si="551"/>
        <v>-1.36478021453554+0.604965462265534i</v>
      </c>
      <c r="CY315" s="223" t="str">
        <f t="shared" ca="1" si="552"/>
        <v>-1.241261394093-0.829384347607394i</v>
      </c>
      <c r="CZ315" s="223" t="str">
        <f t="shared" ca="1" si="553"/>
        <v>0.0366364315403644-1.49240276614787i</v>
      </c>
      <c r="DA315" s="223" t="str">
        <f t="shared" ca="1" si="554"/>
        <v>1.28046220144348-0.767479507997675i</v>
      </c>
      <c r="DB315" s="223" t="str">
        <f t="shared" ca="1" si="555"/>
        <v>1.33345202871514+0.671203345967006i</v>
      </c>
      <c r="DC315" s="223" t="str">
        <f t="shared" ca="1" si="556"/>
        <v>0.146325121749098+1.48566389310198i</v>
      </c>
      <c r="DD315" s="223" t="str">
        <f t="shared" ca="1" si="557"/>
        <v>-1.17688484498506+0.918449947556381i</v>
      </c>
      <c r="DE315" s="223" t="str">
        <f t="shared" ca="1" si="558"/>
        <v>-1.4055863036448-0.502926821245364i</v>
      </c>
      <c r="DF315" s="223" t="str">
        <f t="shared" ca="1" si="559"/>
        <v>-0.327085809007565-1.456579252244i</v>
      </c>
      <c r="DG315" s="223" t="str">
        <f t="shared" ca="1" si="560"/>
        <v>1.05560604500983-1.05560604500947i</v>
      </c>
      <c r="DH315" s="223" t="str">
        <f t="shared" ca="1" si="561"/>
        <v>1.45657925224422+0.327085809006584i</v>
      </c>
      <c r="DI315" s="223" t="str">
        <f t="shared" ca="1" si="562"/>
        <v>0.502926821244952+1.40558630364495i</v>
      </c>
      <c r="DJ315" s="223" t="str">
        <f t="shared" ca="1" si="563"/>
        <v>-0.918449947556727+1.17688484498479i</v>
      </c>
      <c r="DK315" s="223" t="str">
        <f t="shared" ca="1" si="564"/>
        <v>-1.48566389310208-0.146325121748099i</v>
      </c>
      <c r="DL315" s="223" t="str">
        <f t="shared" ca="1" si="565"/>
        <v>-0.671203345966614-1.33345202871534i</v>
      </c>
      <c r="DM315" s="223" t="str">
        <f t="shared" ca="1" si="566"/>
        <v>0.76747950799674-1.28046220144404i</v>
      </c>
      <c r="DN315" s="223" t="str">
        <f t="shared" ca="1" si="567"/>
        <v>1.49240276614788-0.0366364315398415i</v>
      </c>
      <c r="DO315" s="223" t="str">
        <f t="shared" ca="1" si="568"/>
        <v>0.82938434760696+1.24126139409329i</v>
      </c>
      <c r="DP315" s="223" t="str">
        <f t="shared" ca="1" si="569"/>
        <v>-0.604965462264538+1.36478021453598i</v>
      </c>
      <c r="DQ315" s="223" t="str">
        <f t="shared" ca="1" si="570"/>
        <v>-1.47669451245855+0.219046938797657i</v>
      </c>
      <c r="DR315" s="223" t="str">
        <f t="shared" ca="1" si="571"/>
        <v>-0.975090636666315-1.13040103273463i</v>
      </c>
      <c r="DS315" s="223" t="str">
        <f t="shared" ca="1" si="572"/>
        <v>0.433352172877896-1.42857066285985i</v>
      </c>
      <c r="DT315" s="223" t="str">
        <f t="shared" ca="1" si="573"/>
        <v>1.43877539879071-0.398162776206487i</v>
      </c>
      <c r="DU315" s="223" t="str">
        <f t="shared" ca="1" si="574"/>
        <v>1.10613065493328+1.00253838766338i</v>
      </c>
      <c r="DV315" s="223" t="str">
        <f t="shared" ca="1" si="575"/>
        <v>-0.255220863444434+1.4708740786976i</v>
      </c>
      <c r="DW315" s="223" t="str">
        <f t="shared" ca="1" si="576"/>
        <v>-1.37921576390913+0.571289874850214i</v>
      </c>
      <c r="DX315" s="223" t="str">
        <f t="shared" ca="1" si="577"/>
        <v>-1.22053343855985-0.859596632077566i</v>
      </c>
      <c r="DY315" s="223" t="str">
        <f t="shared" ca="1" si="578"/>
        <v>0.0732507946646843-1.49105417929826i</v>
      </c>
      <c r="DZ315" s="223" t="str">
        <f t="shared" ca="1" si="579"/>
        <v>1.2989114401607-0.735824242018076i</v>
      </c>
      <c r="EA315" s="223" t="str">
        <f t="shared" ca="1" si="580"/>
        <v>1.31657826319577+0.703725743029364i</v>
      </c>
      <c r="EB315" s="223" t="str">
        <f t="shared" ca="1" si="581"/>
        <v>0.109821034249021+1.48880743716516i</v>
      </c>
      <c r="EC315" s="223" t="str">
        <f t="shared" ca="1" si="582"/>
        <v>-1.19907027932298+0.889291127677621i</v>
      </c>
      <c r="ED315" s="223" t="str">
        <f t="shared" ca="1" si="583"/>
        <v>-1.39282052527872-0.537270163776228i</v>
      </c>
      <c r="EE315" s="223" t="str">
        <f t="shared" ca="1" si="584"/>
        <v>-0.291241052585913-1.46416764539122i</v>
      </c>
      <c r="EF315" s="223" t="str">
        <f t="shared" ca="1" si="585"/>
        <v>1.08119398538584-1.02938224702358i</v>
      </c>
      <c r="EG315" s="223" t="str">
        <f t="shared" ca="1" si="586"/>
        <v>1.44811347022047+0.362733541167418i</v>
      </c>
      <c r="EH315" s="223" t="str">
        <f t="shared" ca="1" si="587"/>
        <v>0.468280534402525+1.41750540937998i</v>
      </c>
      <c r="EI315" s="223" t="str">
        <f t="shared" ca="1" si="588"/>
        <v>-0.947055527530188+1.15399049922274i</v>
      </c>
      <c r="EJ315" s="223" t="str">
        <f t="shared" ca="1" si="589"/>
        <v>-1.48162544066228-0.182741068466117i</v>
      </c>
      <c r="EK315" s="223" t="str">
        <f t="shared" ca="1" si="590"/>
        <v>-0.638276641106469-1.34952257259361i</v>
      </c>
      <c r="EL315" s="223" t="str">
        <f t="shared" ca="1" si="591"/>
        <v>0.798672473018708-1.2612416601762i</v>
      </c>
      <c r="EM315" s="223" t="str">
        <f t="shared" ca="1" si="592"/>
        <v>1.49285238537567-6.13029517507337E-13i</v>
      </c>
      <c r="EN315" s="223"/>
      <c r="EO315" s="223"/>
      <c r="EP315" s="223"/>
    </row>
    <row r="316" spans="1:146">
      <c r="A316" s="249">
        <f t="shared" si="461"/>
        <v>4.2187499999999959E-3</v>
      </c>
      <c r="B316" s="248">
        <v>216</v>
      </c>
      <c r="C316" s="247">
        <f t="shared" si="462"/>
        <v>43200</v>
      </c>
      <c r="N316" s="246">
        <f t="shared" ca="1" si="463"/>
        <v>5.506889548007976</v>
      </c>
      <c r="O316" s="223">
        <f t="shared" ca="1" si="464"/>
        <v>-1.4931104519920237</v>
      </c>
      <c r="P316" s="223" t="str">
        <f t="shared" ca="1" si="465"/>
        <v>-0.829527721737218-1.24147596864268i</v>
      </c>
      <c r="Q316" s="223" t="str">
        <f t="shared" ca="1" si="466"/>
        <v>0.571388632668433-1.37945418637413i</v>
      </c>
      <c r="R316" s="223" t="str">
        <f t="shared" ca="1" si="467"/>
        <v>1.46442075333-0.29129139888473i</v>
      </c>
      <c r="S316" s="223" t="str">
        <f t="shared" ca="1" si="468"/>
        <v>1.05578852566407+1.05578852566408i</v>
      </c>
      <c r="T316" s="223" t="str">
        <f t="shared" ca="1" si="469"/>
        <v>-0.291291398884742+1.46442075333i</v>
      </c>
      <c r="U316" s="223" t="str">
        <f t="shared" ca="1" si="470"/>
        <v>-1.37945418637408+0.571388632668558i</v>
      </c>
      <c r="V316" s="223" t="str">
        <f t="shared" ca="1" si="471"/>
        <v>-1.24147596864266-0.829527721737255i</v>
      </c>
      <c r="W316" s="223" t="str">
        <f t="shared" ca="1" si="472"/>
        <v>1.57310154672892E-14-1.49311045199202i</v>
      </c>
      <c r="X316" s="223" t="str">
        <f t="shared" ca="1" si="473"/>
        <v>1.24147596864267-0.82952772173723i</v>
      </c>
      <c r="Y316" s="223" t="str">
        <f t="shared" ca="1" si="474"/>
        <v>1.37945418637413+0.571388632668445i</v>
      </c>
      <c r="Z316" s="223" t="str">
        <f t="shared" ca="1" si="475"/>
        <v>0.291291398884717+1.46442075333i</v>
      </c>
      <c r="AA316" s="223" t="str">
        <f t="shared" ca="1" si="476"/>
        <v>-1.05578852566408+1.05578852566406i</v>
      </c>
      <c r="AB316" s="223" t="str">
        <f t="shared" ca="1" si="477"/>
        <v>-1.46442075332999-0.291291398884752i</v>
      </c>
      <c r="AC316" s="223" t="str">
        <f t="shared" ca="1" si="478"/>
        <v>-0.571388632668539-1.37945418637409i</v>
      </c>
      <c r="AD316" s="223" t="str">
        <f t="shared" ca="1" si="479"/>
        <v>0.82952772173726-1.24147596864265i</v>
      </c>
      <c r="AE316" s="223" t="str">
        <f t="shared" ca="1" si="480"/>
        <v>1.49311045199202+3.14620309345784E-14i</v>
      </c>
      <c r="AF316" s="223" t="str">
        <f t="shared" ca="1" si="481"/>
        <v>0.829527721737225+1.24147596864268i</v>
      </c>
      <c r="AG316" s="223" t="str">
        <f t="shared" ca="1" si="482"/>
        <v>-0.57138863266846+1.37945418637412i</v>
      </c>
      <c r="AH316" s="223" t="str">
        <f t="shared" ca="1" si="483"/>
        <v>-1.46442075332992+0.29129139888515i</v>
      </c>
      <c r="AI316" s="223" t="str">
        <f t="shared" ca="1" si="484"/>
        <v>-1.05578852566457-1.05578852566357i</v>
      </c>
      <c r="AJ316" s="223" t="str">
        <f t="shared" ca="1" si="485"/>
        <v>0.291291398885215-1.4644207533299i</v>
      </c>
      <c r="AK316" s="223" t="str">
        <f t="shared" ca="1" si="486"/>
        <v>1.37945418637415-0.571388632668397i</v>
      </c>
      <c r="AL316" s="223" t="str">
        <f t="shared" ca="1" si="487"/>
        <v>1.24147596864281+0.829527721737034i</v>
      </c>
      <c r="AM316" s="223" t="str">
        <f t="shared" ca="1" si="488"/>
        <v>5.57530661247867E-13+1.49311045199202i</v>
      </c>
      <c r="AN316" s="223" t="str">
        <f t="shared" ca="1" si="489"/>
        <v>-1.24147596864301+0.829527721736727i</v>
      </c>
      <c r="AO316" s="223" t="str">
        <f t="shared" ca="1" si="490"/>
        <v>-1.37945418637401-0.571388632668739i</v>
      </c>
      <c r="AP316" s="223" t="str">
        <f t="shared" ca="1" si="491"/>
        <v>-0.291291398884832-1.46442075332998i</v>
      </c>
      <c r="AQ316" s="223" t="str">
        <f t="shared" ca="1" si="492"/>
        <v>1.0557885256638-1.05578852566434i</v>
      </c>
      <c r="AR316" s="223" t="str">
        <f t="shared" ca="1" si="493"/>
        <v>1.0557885256638-1.05578852566434i</v>
      </c>
      <c r="AS316" s="223" t="str">
        <f t="shared" ca="1" si="494"/>
        <v>0.571388632668118+1.37945418637426i</v>
      </c>
      <c r="AT316" s="223" t="str">
        <f t="shared" ca="1" si="495"/>
        <v>-0.829527721737287+1.24147596864264i</v>
      </c>
      <c r="AU316" s="223" t="str">
        <f t="shared" ca="1" si="496"/>
        <v>-1.49311045199202+2.34133198028958E-13i</v>
      </c>
      <c r="AV316" s="223" t="str">
        <f t="shared" ca="1" si="497"/>
        <v>-0.829527721737711-1.24147596864235i</v>
      </c>
      <c r="AW316" s="223" t="str">
        <f t="shared" ca="1" si="498"/>
        <v>0.571388632669018-1.37945418637389i</v>
      </c>
      <c r="AX316" s="223" t="str">
        <f t="shared" ca="1" si="499"/>
        <v>1.46442075333004-0.291291398884536i</v>
      </c>
      <c r="AY316" s="223" t="str">
        <f t="shared" ca="1" si="500"/>
        <v>1.05578852566413+1.05578852566401i</v>
      </c>
      <c r="AZ316" s="223" t="str">
        <f t="shared" ca="1" si="501"/>
        <v>-0.291291398884373+1.46442075333007i</v>
      </c>
      <c r="BA316" s="223" t="str">
        <f t="shared" ca="1" si="502"/>
        <v>-1.37945418637438+0.571388632667839i</v>
      </c>
      <c r="BB316" s="223" t="str">
        <f t="shared" ca="1" si="503"/>
        <v>-1.24147596864247-0.829527721737537i</v>
      </c>
      <c r="BC316" s="223" t="str">
        <f t="shared" ca="1" si="504"/>
        <v>6.80458894829417E-14-1.49311045199202i</v>
      </c>
      <c r="BD316" s="223" t="str">
        <f t="shared" ca="1" si="505"/>
        <v>1.24147596864254-0.829527721737424i</v>
      </c>
      <c r="BE316" s="223" t="str">
        <f t="shared" ca="1" si="506"/>
        <v>1.37945418637434+0.571388632667925i</v>
      </c>
      <c r="BF316" s="223" t="str">
        <f t="shared" ca="1" si="507"/>
        <v>0.291291398884239+1.4644207533301i</v>
      </c>
      <c r="BG316" s="223" t="str">
        <f t="shared" ca="1" si="508"/>
        <v>-1.05578852566423+1.05578852566392i</v>
      </c>
      <c r="BH316" s="223" t="str">
        <f t="shared" ca="1" si="509"/>
        <v>-1.46442075333001-0.291291398884669i</v>
      </c>
      <c r="BI316" s="223" t="str">
        <f t="shared" ca="1" si="510"/>
        <v>-0.571388632668893-1.37945418637394i</v>
      </c>
      <c r="BJ316" s="223" t="str">
        <f t="shared" ca="1" si="511"/>
        <v>0.829527721737788-1.2414759686423i</v>
      </c>
      <c r="BK316" s="223" t="str">
        <f t="shared" ca="1" si="512"/>
        <v>1.49311045199202+3.70224976994842E-13i</v>
      </c>
      <c r="BL316" s="223" t="str">
        <f t="shared" ca="1" si="513"/>
        <v>0.829527721737173+1.24147596864271i</v>
      </c>
      <c r="BM316" s="223" t="str">
        <f t="shared" ca="1" si="514"/>
        <v>-0.571388632668243+1.37945418637421i</v>
      </c>
      <c r="BN316" s="223" t="str">
        <f t="shared" ca="1" si="515"/>
        <v>-1.46442075332987+0.291291398885357i</v>
      </c>
      <c r="BO316" s="223" t="str">
        <f t="shared" ca="1" si="516"/>
        <v>-1.0557885256637-1.05578852566444i</v>
      </c>
      <c r="BP316" s="223" t="str">
        <f t="shared" ca="1" si="517"/>
        <v>0.291291398884966-1.46442075332995i</v>
      </c>
      <c r="BQ316" s="223" t="str">
        <f t="shared" ca="1" si="518"/>
        <v>1.37945418637406-0.571388632668614i</v>
      </c>
      <c r="BR316" s="223" t="str">
        <f t="shared" ca="1" si="519"/>
        <v>1.24147596864294+0.82952772173684i</v>
      </c>
      <c r="BS316" s="223" t="str">
        <f t="shared" ca="1" si="520"/>
        <v>-6.72404064506742E-13+1.49311045199202i</v>
      </c>
      <c r="BT316" s="223" t="str">
        <f t="shared" ca="1" si="521"/>
        <v>-1.24147596864288+0.829527721736922i</v>
      </c>
      <c r="BU316" s="223" t="str">
        <f t="shared" ca="1" si="522"/>
        <v>-1.3794541863741-0.571388632668522i</v>
      </c>
      <c r="BV316" s="223" t="str">
        <f t="shared" ca="1" si="523"/>
        <v>-0.291291398885062-1.46442075332993i</v>
      </c>
      <c r="BW316" s="223" t="str">
        <f t="shared" ca="1" si="524"/>
        <v>1.05578852566363-1.05578852566451i</v>
      </c>
      <c r="BX316" s="223" t="str">
        <f t="shared" ca="1" si="525"/>
        <v>1.46442075332989+0.291291398885262i</v>
      </c>
      <c r="BY316" s="223" t="str">
        <f t="shared" ca="1" si="526"/>
        <v>0.571388632668334+1.37945418637417i</v>
      </c>
      <c r="BZ316" s="223" t="str">
        <f t="shared" ca="1" si="527"/>
        <v>-0.829527721737091+1.24147596864277i</v>
      </c>
      <c r="CA316" s="223" t="str">
        <f t="shared" ca="1" si="528"/>
        <v>-1.49311045199202+4.68266396057918E-13i</v>
      </c>
      <c r="CB316" s="223" t="str">
        <f t="shared" ca="1" si="529"/>
        <v>-0.82952772173667-1.24147596864305i</v>
      </c>
      <c r="CC316" s="223" t="str">
        <f t="shared" ca="1" si="530"/>
        <v>0.571388632668802-1.37945418637398i</v>
      </c>
      <c r="CD316" s="223" t="str">
        <f t="shared" ca="1" si="531"/>
        <v>1.46442075332999-0.291291398884764i</v>
      </c>
      <c r="CE316" s="223" t="str">
        <f t="shared" ca="1" si="532"/>
        <v>1.0557885256643+1.05578852566385i</v>
      </c>
      <c r="CF316" s="223" t="str">
        <f t="shared" ca="1" si="533"/>
        <v>-0.291291398884143+1.46442075333012i</v>
      </c>
      <c r="CG316" s="223" t="str">
        <f t="shared" ca="1" si="534"/>
        <v>-1.37945418637429+0.571388632668055i</v>
      </c>
      <c r="CH316" s="223" t="str">
        <f t="shared" ca="1" si="535"/>
        <v>-1.2414759686426-0.829527721737343i</v>
      </c>
      <c r="CI316" s="223" t="str">
        <f t="shared" ca="1" si="536"/>
        <v>-1.66087308546017E-13-1.49311045199202i</v>
      </c>
      <c r="CJ316" s="223" t="str">
        <f t="shared" ca="1" si="537"/>
        <v>1.24147596864241-0.829527721737619i</v>
      </c>
      <c r="CK316" s="223" t="str">
        <f t="shared" ca="1" si="538"/>
        <v>1.37945418637387+0.571388632669081i</v>
      </c>
      <c r="CL316" s="223" t="str">
        <f t="shared" ca="1" si="539"/>
        <v>0.291291398884469+1.46442075333005i</v>
      </c>
      <c r="CM316" s="223" t="str">
        <f t="shared" ca="1" si="540"/>
        <v>-1.05578852566406+1.05578852566408i</v>
      </c>
      <c r="CN316" s="223" t="str">
        <f t="shared" ca="1" si="541"/>
        <v>-1.46442075333006-0.291291398884439i</v>
      </c>
      <c r="CO316" s="223" t="str">
        <f t="shared" ca="1" si="542"/>
        <v>-0.571388632669109-1.37945418637385i</v>
      </c>
      <c r="CP316" s="223" t="str">
        <f t="shared" ca="1" si="543"/>
        <v>0.829527721737594-1.24147596864243i</v>
      </c>
      <c r="CQ316" s="223" t="str">
        <f t="shared" ca="1" si="544"/>
        <v>1.49311045199202+1.36091778965883E-13i</v>
      </c>
      <c r="CR316" s="223" t="str">
        <f t="shared" ca="1" si="545"/>
        <v>0.829527721737367+1.24147596864258i</v>
      </c>
      <c r="CS316" s="223" t="str">
        <f t="shared" ca="1" si="546"/>
        <v>-0.571388632668027+1.3794541863743i</v>
      </c>
      <c r="CT316" s="223" t="str">
        <f t="shared" ca="1" si="547"/>
        <v>-1.46442075333011+0.291291398884172i</v>
      </c>
      <c r="CU316" s="223" t="str">
        <f t="shared" ca="1" si="548"/>
        <v>-1.05578852566387-1.05578852566427i</v>
      </c>
      <c r="CV316" s="223" t="str">
        <f t="shared" ca="1" si="549"/>
        <v>0.291291398884736-1.46442075333i</v>
      </c>
      <c r="CW316" s="223" t="str">
        <f t="shared" ca="1" si="550"/>
        <v>1.37945418637397-0.57138863266883i</v>
      </c>
      <c r="CX316" s="223" t="str">
        <f t="shared" ca="1" si="551"/>
        <v>1.24147596864226+0.829527721737845i</v>
      </c>
      <c r="CY316" s="223" t="str">
        <f t="shared" ca="1" si="552"/>
        <v>-4.38270866477784E-13+1.49311045199202i</v>
      </c>
      <c r="CZ316" s="223" t="str">
        <f t="shared" ca="1" si="553"/>
        <v>-1.24147596864275+0.829527721737116i</v>
      </c>
      <c r="DA316" s="223" t="str">
        <f t="shared" ca="1" si="554"/>
        <v>-1.37945418637419-0.571388632668306i</v>
      </c>
      <c r="DB316" s="223" t="str">
        <f t="shared" ca="1" si="555"/>
        <v>-0.291291398885291-1.46442075332989i</v>
      </c>
      <c r="DC316" s="223" t="str">
        <f t="shared" ca="1" si="556"/>
        <v>1.05578852566449-1.05578852566365i</v>
      </c>
      <c r="DD316" s="223" t="str">
        <f t="shared" ca="1" si="557"/>
        <v>1.46442075332994+0.291291398885032i</v>
      </c>
      <c r="DE316" s="223" t="str">
        <f t="shared" ca="1" si="558"/>
        <v>0.571388632668551+1.37945418637408i</v>
      </c>
      <c r="DF316" s="223" t="str">
        <f t="shared" ca="1" si="559"/>
        <v>-0.829527721736897+1.2414759686429i</v>
      </c>
      <c r="DG316" s="223" t="str">
        <f t="shared" ca="1" si="560"/>
        <v>-1.49311045199202-7.40449953989685E-13i</v>
      </c>
      <c r="DH316" s="223" t="str">
        <f t="shared" ca="1" si="561"/>
        <v>-0.829527721736866-1.24147596864292i</v>
      </c>
      <c r="DI316" s="223" t="str">
        <f t="shared" ca="1" si="562"/>
        <v>0.571388632668585-1.37945418637407i</v>
      </c>
      <c r="DJ316" s="223" t="str">
        <f t="shared" ca="1" si="563"/>
        <v>1.46442075332995-0.291291398884994i</v>
      </c>
      <c r="DK316" s="223" t="str">
        <f t="shared" ca="1" si="564"/>
        <v>1.05578852566446+1.05578852566368i</v>
      </c>
      <c r="DL316" s="223" t="str">
        <f t="shared" ca="1" si="565"/>
        <v>-0.291291398885412+1.46442075332986i</v>
      </c>
      <c r="DM316" s="223" t="str">
        <f t="shared" ca="1" si="566"/>
        <v>-1.37945418637417+0.571388632668349i</v>
      </c>
      <c r="DN316" s="223" t="str">
        <f t="shared" ca="1" si="567"/>
        <v>-1.24147596864278-0.829527721737078i</v>
      </c>
      <c r="DO316" s="223" t="str">
        <f t="shared" ca="1" si="568"/>
        <v>-4.85094009403009E-13-1.49311045199202i</v>
      </c>
      <c r="DP316" s="223" t="str">
        <f t="shared" ca="1" si="569"/>
        <v>1.24147596864309-0.829527721736613i</v>
      </c>
      <c r="DQ316" s="223" t="str">
        <f t="shared" ca="1" si="570"/>
        <v>1.37945418637396+0.571388632668864i</v>
      </c>
      <c r="DR316" s="223" t="str">
        <f t="shared" ca="1" si="571"/>
        <v>0.291291398884699+1.46442075333001i</v>
      </c>
      <c r="DS316" s="223" t="str">
        <f t="shared" ca="1" si="572"/>
        <v>-1.0557885256639+1.05578852566425i</v>
      </c>
      <c r="DT316" s="223" t="str">
        <f t="shared" ca="1" si="573"/>
        <v>-1.4644207533301-0.291291398884209i</v>
      </c>
      <c r="DU316" s="223" t="str">
        <f t="shared" ca="1" si="574"/>
        <v>-0.571388632667913-1.37945418637435i</v>
      </c>
      <c r="DV316" s="223" t="str">
        <f t="shared" ca="1" si="575"/>
        <v>0.829527721737328-1.24147596864261i</v>
      </c>
      <c r="DW316" s="223" t="str">
        <f t="shared" ca="1" si="576"/>
        <v>1.49311045199202-1.82914921891109E-13i</v>
      </c>
      <c r="DX316" s="223" t="str">
        <f t="shared" ca="1" si="577"/>
        <v>0.829527721737633+1.24147596864241i</v>
      </c>
      <c r="DY316" s="223" t="str">
        <f t="shared" ca="1" si="578"/>
        <v>-0.571388632669144+1.37945418637384i</v>
      </c>
      <c r="DZ316" s="223" t="str">
        <f t="shared" ca="1" si="579"/>
        <v>-1.46442075333007+0.291291398884402i</v>
      </c>
      <c r="EA316" s="223" t="str">
        <f t="shared" ca="1" si="580"/>
        <v>-1.05578852566403-1.05578852566411i</v>
      </c>
      <c r="EB316" s="223" t="str">
        <f t="shared" ca="1" si="581"/>
        <v>0.291291398884506-1.46442075333004i</v>
      </c>
      <c r="EC316" s="223" t="str">
        <f t="shared" ca="1" si="582"/>
        <v>1.37945418637388-0.571388632669046i</v>
      </c>
      <c r="ED316" s="223" t="str">
        <f t="shared" ca="1" si="583"/>
        <v>1.24147596864235+0.829527721737721i</v>
      </c>
      <c r="EE316" s="223" t="str">
        <f t="shared" ca="1" si="584"/>
        <v>-1.19264165620792E-13+1.49311045199202i</v>
      </c>
      <c r="EF316" s="223" t="str">
        <f t="shared" ca="1" si="585"/>
        <v>-1.24147596864257+0.829527721737382i</v>
      </c>
      <c r="EG316" s="223" t="str">
        <f t="shared" ca="1" si="586"/>
        <v>-1.37945418637431-0.571388632668012i</v>
      </c>
      <c r="EH316" s="223" t="str">
        <f t="shared" ca="1" si="587"/>
        <v>-0.291291398884106-1.46442075333012i</v>
      </c>
      <c r="EI316" s="223" t="str">
        <f t="shared" ca="1" si="588"/>
        <v>1.05578852566432-1.05578852566382i</v>
      </c>
      <c r="EJ316" s="223" t="str">
        <f t="shared" ca="1" si="589"/>
        <v>1.46442075332998+0.291291398884802i</v>
      </c>
      <c r="EK316" s="223" t="str">
        <f t="shared" ca="1" si="590"/>
        <v>0.571388632668767+1.379454186374i</v>
      </c>
      <c r="EL316" s="223" t="str">
        <f t="shared" ca="1" si="591"/>
        <v>-0.829527721736703+1.24147596864303i</v>
      </c>
      <c r="EM316" s="223" t="str">
        <f t="shared" ca="1" si="592"/>
        <v>-1.49311045199202-5.91190258788758E-13i</v>
      </c>
      <c r="EN316" s="223"/>
      <c r="EO316" s="223"/>
      <c r="EP316" s="223"/>
    </row>
    <row r="317" spans="1:146">
      <c r="A317" s="249">
        <f t="shared" si="461"/>
        <v>4.2382812499999955E-3</v>
      </c>
      <c r="B317" s="248">
        <v>217</v>
      </c>
      <c r="C317" s="247">
        <f t="shared" si="462"/>
        <v>43400</v>
      </c>
      <c r="N317" s="246">
        <f t="shared" ca="1" si="463"/>
        <v>5.5066536618089934</v>
      </c>
      <c r="O317" s="223">
        <f t="shared" ca="1" si="464"/>
        <v>-1.4933463381910064</v>
      </c>
      <c r="P317" s="223" t="str">
        <f t="shared" ca="1" si="465"/>
        <v>-0.859881054154231-1.22093728688049i</v>
      </c>
      <c r="Q317" s="223" t="str">
        <f t="shared" ca="1" si="466"/>
        <v>0.503093228936966-1.40605138198654i</v>
      </c>
      <c r="R317" s="223" t="str">
        <f t="shared" ca="1" si="467"/>
        <v>1.43925145869177-0.398294519723908i</v>
      </c>
      <c r="S317" s="223" t="str">
        <f t="shared" ca="1" si="468"/>
        <v>1.15437232991263+0.947368887878728i</v>
      </c>
      <c r="T317" s="223" t="str">
        <f t="shared" ca="1" si="469"/>
        <v>-0.10985737167223+1.48930005159396i</v>
      </c>
      <c r="U317" s="223" t="str">
        <f t="shared" ca="1" si="470"/>
        <v>-1.28088587890555+0.767733450494926i</v>
      </c>
      <c r="V317" s="223" t="str">
        <f t="shared" ca="1" si="471"/>
        <v>-1.36523179101835-0.605165632353097i</v>
      </c>
      <c r="W317" s="223" t="str">
        <f t="shared" ca="1" si="472"/>
        <v>-0.291337417999335-1.46465210704179i</v>
      </c>
      <c r="X317" s="223" t="str">
        <f t="shared" ca="1" si="473"/>
        <v>1.02972284751735-1.08155172927107i</v>
      </c>
      <c r="Y317" s="223" t="str">
        <f t="shared" ca="1" si="474"/>
        <v>1.47718311898047+0.21911941672889i</v>
      </c>
      <c r="Z317" s="223" t="str">
        <f t="shared" ca="1" si="475"/>
        <v>0.671425432748885+1.33389323937355i</v>
      </c>
      <c r="AA317" s="223" t="str">
        <f t="shared" ca="1" si="476"/>
        <v>-0.703958590774231+1.31701389068743i</v>
      </c>
      <c r="AB317" s="223" t="str">
        <f t="shared" ca="1" si="477"/>
        <v>-1.4821156787225+0.182801533564242i</v>
      </c>
      <c r="AC317" s="223" t="str">
        <f t="shared" ca="1" si="478"/>
        <v>-1.00287010610012-1.10649664982738i</v>
      </c>
      <c r="AD317" s="223" t="str">
        <f t="shared" ca="1" si="479"/>
        <v>0.327194034681369-1.4570612030582i</v>
      </c>
      <c r="AE317" s="223" t="str">
        <f t="shared" ca="1" si="480"/>
        <v>1.37967211680537-0.571478902408722i</v>
      </c>
      <c r="AF317" s="223" t="str">
        <f t="shared" ca="1" si="481"/>
        <v>1.26165897797328+0.798936736599285i</v>
      </c>
      <c r="AG317" s="223" t="str">
        <f t="shared" ca="1" si="482"/>
        <v>0.0732750317803397+1.49154753712581i</v>
      </c>
      <c r="AH317" s="223" t="str">
        <f t="shared" ca="1" si="483"/>
        <v>-1.17727425092213+0.918753842933035i</v>
      </c>
      <c r="AI317" s="223" t="str">
        <f t="shared" ca="1" si="484"/>
        <v>-1.429043346233-0.433495559810807i</v>
      </c>
      <c r="AJ317" s="223" t="str">
        <f t="shared" ca="1" si="485"/>
        <v>-0.468435478382236-1.41797443149772i</v>
      </c>
      <c r="AK317" s="223" t="str">
        <f t="shared" ca="1" si="486"/>
        <v>0.889585375026486-1.19946702594422i</v>
      </c>
      <c r="AL317" s="223" t="str">
        <f t="shared" ca="1" si="487"/>
        <v>1.49289657019386+0.0366485537490554i</v>
      </c>
      <c r="AM317" s="223" t="str">
        <f t="shared" ca="1" si="488"/>
        <v>0.829658773088111+1.24167210084886i</v>
      </c>
      <c r="AN317" s="223" t="str">
        <f t="shared" ca="1" si="489"/>
        <v>-0.537447934942166+1.39328137969862i</v>
      </c>
      <c r="AO317" s="223" t="str">
        <f t="shared" ca="1" si="490"/>
        <v>-1.44859261988876+0.362853561912117i</v>
      </c>
      <c r="AP317" s="223" t="str">
        <f t="shared" ca="1" si="491"/>
        <v>-1.13077505817672-0.975413273230336i</v>
      </c>
      <c r="AQ317" s="223" t="str">
        <f t="shared" ca="1" si="492"/>
        <v>0.146373537591837-1.48615546739947i</v>
      </c>
      <c r="AR317" s="223" t="str">
        <f t="shared" ca="1" si="493"/>
        <v>0.146373537591837-1.48615546739947i</v>
      </c>
      <c r="AS317" s="223" t="str">
        <f t="shared" ca="1" si="494"/>
        <v>1.34996910064952+0.638487833149561i</v>
      </c>
      <c r="AT317" s="223" t="str">
        <f t="shared" ca="1" si="495"/>
        <v>0.255305310549921+1.47136075936308i</v>
      </c>
      <c r="AU317" s="223" t="str">
        <f t="shared" ca="1" si="496"/>
        <v>-1.05595532239525+1.05595532239467i</v>
      </c>
      <c r="AV317" s="223" t="str">
        <f t="shared" ca="1" si="497"/>
        <v>-1.47136075936293-0.255305310550765i</v>
      </c>
      <c r="AW317" s="223" t="str">
        <f t="shared" ca="1" si="498"/>
        <v>-0.638487833148788-1.34996910064988i</v>
      </c>
      <c r="AX317" s="223" t="str">
        <f t="shared" ca="1" si="499"/>
        <v>0.736067710467461-1.29934122207974i</v>
      </c>
      <c r="AY317" s="223" t="str">
        <f t="shared" ca="1" si="500"/>
        <v>1.48615546739955-0.146373537590986i</v>
      </c>
      <c r="AZ317" s="223" t="str">
        <f t="shared" ca="1" si="501"/>
        <v>0.975413273230813+1.13077505817631i</v>
      </c>
      <c r="BA317" s="223" t="str">
        <f t="shared" ca="1" si="502"/>
        <v>-0.362853561911464+1.44859261988892i</v>
      </c>
      <c r="BB317" s="223" t="str">
        <f t="shared" ca="1" si="503"/>
        <v>-1.39328137969839+0.537447934942755i</v>
      </c>
      <c r="BC317" s="223" t="str">
        <f t="shared" ca="1" si="504"/>
        <v>-1.24167210084922-0.829658773087569i</v>
      </c>
      <c r="BD317" s="223" t="str">
        <f t="shared" ca="1" si="505"/>
        <v>-0.0366485537497065-1.49289657019384i</v>
      </c>
      <c r="BE317" s="223" t="str">
        <f t="shared" ca="1" si="506"/>
        <v>1.19946702594385-0.889585375026992i</v>
      </c>
      <c r="BF317" s="223" t="str">
        <f t="shared" ca="1" si="507"/>
        <v>1.41797443149792+0.468435478381639i</v>
      </c>
      <c r="BG317" s="223" t="str">
        <f t="shared" ca="1" si="508"/>
        <v>0.43349555981143+1.42904334623281i</v>
      </c>
      <c r="BH317" s="223" t="str">
        <f t="shared" ca="1" si="509"/>
        <v>-0.918753842932505+1.17727425092255i</v>
      </c>
      <c r="BI317" s="223" t="str">
        <f t="shared" ca="1" si="510"/>
        <v>-1.49154753712584-0.0732750317797104i</v>
      </c>
      <c r="BJ317" s="223" t="str">
        <f t="shared" ca="1" si="511"/>
        <v>-0.798936736598706-1.26165897797364i</v>
      </c>
      <c r="BK317" s="223" t="str">
        <f t="shared" ca="1" si="512"/>
        <v>0.571478902409375-1.3796721168051i</v>
      </c>
      <c r="BL317" s="223" t="str">
        <f t="shared" ca="1" si="513"/>
        <v>1.45706120305831-0.327194034680865i</v>
      </c>
      <c r="BM317" s="223" t="str">
        <f t="shared" ca="1" si="514"/>
        <v>1.10649664982699+1.00287010610055i</v>
      </c>
      <c r="BN317" s="223" t="str">
        <f t="shared" ca="1" si="515"/>
        <v>-0.18280153356465+1.48211567872245i</v>
      </c>
      <c r="BO317" s="223" t="str">
        <f t="shared" ca="1" si="516"/>
        <v>-1.31701389068755+0.70395859077401i</v>
      </c>
      <c r="BP317" s="223" t="str">
        <f t="shared" ca="1" si="517"/>
        <v>-1.33389323937344-0.6714254327491i</v>
      </c>
      <c r="BQ317" s="223" t="str">
        <f t="shared" ca="1" si="518"/>
        <v>-0.219119416728811-1.47718311898048i</v>
      </c>
      <c r="BR317" s="223" t="str">
        <f t="shared" ca="1" si="519"/>
        <v>1.08155172927112-1.0297228475173i</v>
      </c>
      <c r="BS317" s="223" t="str">
        <f t="shared" ca="1" si="520"/>
        <v>1.4646521070418+0.29133741799932i</v>
      </c>
      <c r="BT317" s="223" t="str">
        <f t="shared" ca="1" si="521"/>
        <v>0.605165632353119+1.36523179101834i</v>
      </c>
      <c r="BU317" s="223" t="str">
        <f t="shared" ca="1" si="522"/>
        <v>-0.767733450494763+1.28088587890565i</v>
      </c>
      <c r="BV317" s="223" t="str">
        <f t="shared" ca="1" si="523"/>
        <v>-1.48930005159394+0.10985737167243i</v>
      </c>
      <c r="BW317" s="223" t="str">
        <f t="shared" ca="1" si="524"/>
        <v>-0.94736888787901-1.1543723299124i</v>
      </c>
      <c r="BX317" s="223" t="str">
        <f t="shared" ca="1" si="525"/>
        <v>0.398294519723547-1.43925145869187i</v>
      </c>
      <c r="BY317" s="223" t="str">
        <f t="shared" ca="1" si="526"/>
        <v>1.40605138198636-0.503093228937474i</v>
      </c>
      <c r="BZ317" s="223" t="str">
        <f t="shared" ca="1" si="527"/>
        <v>1.22093728688081+0.859881054153786i</v>
      </c>
      <c r="CA317" s="223" t="str">
        <f t="shared" ca="1" si="528"/>
        <v>6.30064570548706E-13+1.49334633819101i</v>
      </c>
      <c r="CB317" s="223" t="str">
        <f t="shared" ca="1" si="529"/>
        <v>-1.22093728688096+0.859881054153568i</v>
      </c>
      <c r="CC317" s="223" t="str">
        <f t="shared" ca="1" si="530"/>
        <v>-1.4060513819863-0.503093228937646i</v>
      </c>
      <c r="CD317" s="223" t="str">
        <f t="shared" ca="1" si="531"/>
        <v>-0.398294519723371-1.43925145869192i</v>
      </c>
      <c r="CE317" s="223" t="str">
        <f t="shared" ca="1" si="532"/>
        <v>0.947368887879152-1.15437232991228i</v>
      </c>
      <c r="CF317" s="223" t="str">
        <f t="shared" ca="1" si="533"/>
        <v>1.48930005159393+0.109857371672612i</v>
      </c>
      <c r="CG317" s="223" t="str">
        <f t="shared" ca="1" si="534"/>
        <v>0.767733450494606+1.28088587890574i</v>
      </c>
      <c r="CH317" s="223" t="str">
        <f t="shared" ca="1" si="535"/>
        <v>-0.605165632353286+1.36523179101826i</v>
      </c>
      <c r="CI317" s="223" t="str">
        <f t="shared" ca="1" si="536"/>
        <v>-1.46465210704185+0.291337417999059i</v>
      </c>
      <c r="CJ317" s="223" t="str">
        <f t="shared" ca="1" si="537"/>
        <v>-1.08155172927099-1.02972284751743i</v>
      </c>
      <c r="CK317" s="223" t="str">
        <f t="shared" ca="1" si="538"/>
        <v>0.219119416728992-1.47718311898046i</v>
      </c>
      <c r="CL317" s="223" t="str">
        <f t="shared" ca="1" si="539"/>
        <v>1.33389323937352-0.671425432748936i</v>
      </c>
      <c r="CM317" s="223" t="str">
        <f t="shared" ca="1" si="540"/>
        <v>1.31701389068746+0.703958590774171i</v>
      </c>
      <c r="CN317" s="223" t="str">
        <f t="shared" ca="1" si="541"/>
        <v>0.182801533564468+1.48211567872247i</v>
      </c>
      <c r="CO317" s="223" t="str">
        <f t="shared" ca="1" si="542"/>
        <v>-1.10649664982717+1.00287010610035i</v>
      </c>
      <c r="CP317" s="223" t="str">
        <f t="shared" ca="1" si="543"/>
        <v>-1.45706120305827-0.327194034681045i</v>
      </c>
      <c r="CQ317" s="223" t="str">
        <f t="shared" ca="1" si="544"/>
        <v>-0.571478902409167-1.37967211680519i</v>
      </c>
      <c r="CR317" s="223" t="str">
        <f t="shared" ca="1" si="545"/>
        <v>0.798936736598861-1.26165897797354i</v>
      </c>
      <c r="CS317" s="223" t="str">
        <f t="shared" ca="1" si="546"/>
        <v>1.49154753712578-0.0732750317810114i</v>
      </c>
      <c r="CT317" s="223" t="str">
        <f t="shared" ca="1" si="547"/>
        <v>0.918753842933565+1.17727425092172i</v>
      </c>
      <c r="CU317" s="223" t="str">
        <f t="shared" ca="1" si="548"/>
        <v>-0.433495559810225+1.42904334623317i</v>
      </c>
      <c r="CV317" s="223" t="str">
        <f t="shared" ca="1" si="549"/>
        <v>-1.41797443149798+0.468435478381464i</v>
      </c>
      <c r="CW317" s="223" t="str">
        <f t="shared" ca="1" si="550"/>
        <v>-1.19946702594374-0.889585375027139i</v>
      </c>
      <c r="CX317" s="223" t="str">
        <f t="shared" ca="1" si="551"/>
        <v>0.0366485537499318-1.49289657019384i</v>
      </c>
      <c r="CY317" s="223" t="str">
        <f t="shared" ca="1" si="552"/>
        <v>1.24167210084934-0.829658773087382i</v>
      </c>
      <c r="CZ317" s="223" t="str">
        <f t="shared" ca="1" si="553"/>
        <v>1.39328137969831+0.537447934942965i</v>
      </c>
      <c r="DA317" s="223" t="str">
        <f t="shared" ca="1" si="554"/>
        <v>0.362853561911286+1.44859261988897i</v>
      </c>
      <c r="DB317" s="223" t="str">
        <f t="shared" ca="1" si="555"/>
        <v>-0.975413273230952+1.13077505817619i</v>
      </c>
      <c r="DC317" s="223" t="str">
        <f t="shared" ca="1" si="556"/>
        <v>-1.48615546739954-0.146373537591168i</v>
      </c>
      <c r="DD317" s="223" t="str">
        <f t="shared" ca="1" si="557"/>
        <v>-0.736067710467265-1.29934122207985i</v>
      </c>
      <c r="DE317" s="223" t="str">
        <f t="shared" ca="1" si="558"/>
        <v>0.638487833148992-1.34996910064979i</v>
      </c>
      <c r="DF317" s="223" t="str">
        <f t="shared" ca="1" si="559"/>
        <v>1.47136075936297-0.255305310550542i</v>
      </c>
      <c r="DG317" s="223" t="str">
        <f t="shared" ca="1" si="560"/>
        <v>1.05595532239512+1.0559553223948i</v>
      </c>
      <c r="DH317" s="223" t="str">
        <f t="shared" ca="1" si="561"/>
        <v>-0.255305310550185+1.47136075936303i</v>
      </c>
      <c r="DI317" s="223" t="str">
        <f t="shared" ca="1" si="562"/>
        <v>-1.34996910064963+0.638487833149319i</v>
      </c>
      <c r="DJ317" s="223" t="str">
        <f t="shared" ca="1" si="563"/>
        <v>-1.29934122208003-0.73606771046695i</v>
      </c>
      <c r="DK317" s="223" t="str">
        <f t="shared" ca="1" si="564"/>
        <v>-0.146373537591613-1.48615546739949i</v>
      </c>
      <c r="DL317" s="223" t="str">
        <f t="shared" ca="1" si="565"/>
        <v>1.1307750581759-0.975413273231291i</v>
      </c>
      <c r="DM317" s="223" t="str">
        <f t="shared" ca="1" si="566"/>
        <v>1.44859261988908+0.362853561910853i</v>
      </c>
      <c r="DN317" s="223" t="str">
        <f t="shared" ca="1" si="567"/>
        <v>0.537447934941957+1.3932813796987i</v>
      </c>
      <c r="DO317" s="223" t="str">
        <f t="shared" ca="1" si="568"/>
        <v>-0.829658773088281+1.24167210084874i</v>
      </c>
      <c r="DP317" s="223" t="str">
        <f t="shared" ca="1" si="569"/>
        <v>-1.49289657019386+0.0366485537488513i</v>
      </c>
      <c r="DQ317" s="223" t="str">
        <f t="shared" ca="1" si="570"/>
        <v>-0.889585375026338-1.19946702594433i</v>
      </c>
      <c r="DR317" s="223" t="str">
        <f t="shared" ca="1" si="571"/>
        <v>0.468435478382411-1.41797443149767i</v>
      </c>
      <c r="DS317" s="223" t="str">
        <f t="shared" ca="1" si="572"/>
        <v>1.42904334623304-0.433495559810652i</v>
      </c>
      <c r="DT317" s="223" t="str">
        <f t="shared" ca="1" si="573"/>
        <v>1.17727425092205+0.918753842933145i</v>
      </c>
      <c r="DU317" s="223" t="str">
        <f t="shared" ca="1" si="574"/>
        <v>-0.0732750317804801+1.49154753712581i</v>
      </c>
      <c r="DV317" s="223" t="str">
        <f t="shared" ca="1" si="575"/>
        <v>-1.26165897797326+0.798936736599311i</v>
      </c>
      <c r="DW317" s="223" t="str">
        <f t="shared" ca="1" si="576"/>
        <v>-1.37967211680532-0.571478902408833i</v>
      </c>
      <c r="DX317" s="223" t="str">
        <f t="shared" ca="1" si="577"/>
        <v>-0.327194034681398-1.45706120305819i</v>
      </c>
      <c r="DY317" s="223" t="str">
        <f t="shared" ca="1" si="578"/>
        <v>1.00287010610008-1.10649664982742i</v>
      </c>
      <c r="DZ317" s="223" t="str">
        <f t="shared" ca="1" si="579"/>
        <v>1.48211567872252+0.182801533564024i</v>
      </c>
      <c r="EA317" s="223" t="str">
        <f t="shared" ca="1" si="580"/>
        <v>0.703958590774565+1.31701389068725i</v>
      </c>
      <c r="EB317" s="223" t="str">
        <f t="shared" ca="1" si="581"/>
        <v>-0.671425432748537+1.33389323937372i</v>
      </c>
      <c r="EC317" s="223" t="str">
        <f t="shared" ca="1" si="582"/>
        <v>-1.47718311898039+0.219119416729434i</v>
      </c>
      <c r="ED317" s="223" t="str">
        <f t="shared" ca="1" si="583"/>
        <v>-1.02972284751776-1.08155172927069i</v>
      </c>
      <c r="EE317" s="223" t="str">
        <f t="shared" ca="1" si="584"/>
        <v>0.291337418000118-1.46465210704164i</v>
      </c>
      <c r="EF317" s="223" t="str">
        <f t="shared" ca="1" si="585"/>
        <v>1.36523179101867-0.605165632352377i</v>
      </c>
      <c r="EG317" s="223" t="str">
        <f t="shared" ca="1" si="586"/>
        <v>1.28088587890523+0.76773345049546i</v>
      </c>
      <c r="EH317" s="223" t="str">
        <f t="shared" ca="1" si="587"/>
        <v>0.109857371671619+1.489300051594i</v>
      </c>
      <c r="EI317" s="223" t="str">
        <f t="shared" ca="1" si="588"/>
        <v>-1.15437232991291+0.947368887878381i</v>
      </c>
      <c r="EJ317" s="223" t="str">
        <f t="shared" ca="1" si="589"/>
        <v>-1.43925145869165-0.398294519724331i</v>
      </c>
      <c r="EK317" s="223" t="str">
        <f t="shared" ca="1" si="590"/>
        <v>-0.503093228936708-1.40605138198663i</v>
      </c>
      <c r="EL317" s="223" t="str">
        <f t="shared" ca="1" si="591"/>
        <v>0.859881054154521-1.22093728688029i</v>
      </c>
      <c r="EM317" s="223" t="str">
        <f t="shared" ca="1" si="592"/>
        <v>1.49334633819101+2.67835264211403E-13i</v>
      </c>
      <c r="EN317" s="223"/>
      <c r="EO317" s="223"/>
      <c r="EP317" s="223"/>
    </row>
    <row r="318" spans="1:146">
      <c r="A318" s="249">
        <f t="shared" si="461"/>
        <v>4.2578124999999951E-3</v>
      </c>
      <c r="B318" s="248">
        <v>218</v>
      </c>
      <c r="C318" s="247">
        <f t="shared" si="462"/>
        <v>43600</v>
      </c>
      <c r="N318" s="246">
        <f t="shared" ca="1" si="463"/>
        <v>5.506437426874963</v>
      </c>
      <c r="O318" s="223">
        <f t="shared" ca="1" si="464"/>
        <v>-1.493562573125037</v>
      </c>
      <c r="P318" s="223" t="str">
        <f t="shared" ca="1" si="465"/>
        <v>-0.889714186026518-1.19964070747164i</v>
      </c>
      <c r="Q318" s="223" t="str">
        <f t="shared" ca="1" si="466"/>
        <v>0.433558329498993-1.42925027016332i</v>
      </c>
      <c r="R318" s="223" t="str">
        <f t="shared" ca="1" si="467"/>
        <v>1.40625497670539-0.50316607629213i</v>
      </c>
      <c r="S318" s="223" t="str">
        <f t="shared" ca="1" si="468"/>
        <v>1.24185189362589+0.829778906780393i</v>
      </c>
      <c r="T318" s="223" t="str">
        <f t="shared" ca="1" si="469"/>
        <v>0.0732856419257445+1.49176351159539i</v>
      </c>
      <c r="U318" s="223" t="str">
        <f t="shared" ca="1" si="470"/>
        <v>-1.154539481777+0.947506065868696i</v>
      </c>
      <c r="V318" s="223" t="str">
        <f t="shared" ca="1" si="471"/>
        <v>-1.44880237453294-0.362906102714723i</v>
      </c>
      <c r="W318" s="223" t="str">
        <f t="shared" ca="1" si="472"/>
        <v>-0.571561651935479-1.37987189183513i</v>
      </c>
      <c r="X318" s="223" t="str">
        <f t="shared" ca="1" si="473"/>
        <v>0.76784461746793-1.28107134979493i</v>
      </c>
      <c r="Y318" s="223" t="str">
        <f t="shared" ca="1" si="474"/>
        <v>1.48637066110326-0.146394732321026i</v>
      </c>
      <c r="Z318" s="223" t="str">
        <f t="shared" ca="1" si="475"/>
        <v>1.0030153206065+1.10665686934502i</v>
      </c>
      <c r="AA318" s="223" t="str">
        <f t="shared" ca="1" si="476"/>
        <v>-0.2913796033422+1.46486418708221i</v>
      </c>
      <c r="AB318" s="223" t="str">
        <f t="shared" ca="1" si="477"/>
        <v>-1.35016457471495+0.638580285496421i</v>
      </c>
      <c r="AC318" s="223" t="str">
        <f t="shared" ca="1" si="478"/>
        <v>-1.3172045928738-0.704060523216618i</v>
      </c>
      <c r="AD318" s="223" t="str">
        <f t="shared" ca="1" si="479"/>
        <v>-0.219151144983339-1.47739701349785i</v>
      </c>
      <c r="AE318" s="223" t="str">
        <f t="shared" ca="1" si="480"/>
        <v>1.05610822358311-1.05610822358318i</v>
      </c>
      <c r="AF318" s="223" t="str">
        <f t="shared" ca="1" si="481"/>
        <v>1.47739701349785+0.219151144983389i</v>
      </c>
      <c r="AG318" s="223" t="str">
        <f t="shared" ca="1" si="482"/>
        <v>0.704060523216593+1.31720459287381i</v>
      </c>
      <c r="AH318" s="223" t="str">
        <f t="shared" ca="1" si="483"/>
        <v>-0.638580285496734+1.3501645747148i</v>
      </c>
      <c r="AI318" s="223" t="str">
        <f t="shared" ca="1" si="484"/>
        <v>-1.46486418708231+0.291379603341715i</v>
      </c>
      <c r="AJ318" s="223" t="str">
        <f t="shared" ca="1" si="485"/>
        <v>-1.10665686934459-1.00301532060697i</v>
      </c>
      <c r="AK318" s="223" t="str">
        <f t="shared" ca="1" si="486"/>
        <v>0.146394732320325-1.48637066110333i</v>
      </c>
      <c r="AL318" s="223" t="str">
        <f t="shared" ca="1" si="487"/>
        <v>1.28107134979472-0.767844617468279i</v>
      </c>
      <c r="AM318" s="223" t="str">
        <f t="shared" ca="1" si="488"/>
        <v>1.37987189183523+0.57156165193525i</v>
      </c>
      <c r="AN318" s="223" t="str">
        <f t="shared" ca="1" si="489"/>
        <v>0.362906102714818+1.44880237453292i</v>
      </c>
      <c r="AO318" s="223" t="str">
        <f t="shared" ca="1" si="490"/>
        <v>-0.947506065868744+1.15453948177696i</v>
      </c>
      <c r="AP318" s="223" t="str">
        <f t="shared" ca="1" si="491"/>
        <v>-1.49176351159538-0.0732856419259584i</v>
      </c>
      <c r="AQ318" s="223" t="str">
        <f t="shared" ca="1" si="492"/>
        <v>-0.829778906780121-1.24185189362608i</v>
      </c>
      <c r="AR318" s="223" t="str">
        <f t="shared" ca="1" si="493"/>
        <v>-0.829778906780121-1.24185189362608i</v>
      </c>
      <c r="AS318" s="223" t="str">
        <f t="shared" ca="1" si="494"/>
        <v>1.42925027016355-0.433558329498245i</v>
      </c>
      <c r="AT318" s="223" t="str">
        <f t="shared" ca="1" si="495"/>
        <v>1.19964070747198+0.889714186026052i</v>
      </c>
      <c r="AU318" s="223" t="str">
        <f t="shared" ca="1" si="496"/>
        <v>3.95951708512647E-13+1.49356257312504i</v>
      </c>
      <c r="AV318" s="223" t="str">
        <f t="shared" ca="1" si="497"/>
        <v>-1.19964070747151+0.889714186026688i</v>
      </c>
      <c r="AW318" s="223" t="str">
        <f t="shared" ca="1" si="498"/>
        <v>-1.42925027016335-0.433558329498909i</v>
      </c>
      <c r="AX318" s="223" t="str">
        <f t="shared" ca="1" si="499"/>
        <v>-0.503166076292069-1.40625497670541i</v>
      </c>
      <c r="AY318" s="223" t="str">
        <f t="shared" ca="1" si="500"/>
        <v>0.829778906780663-1.24185189362571i</v>
      </c>
      <c r="AZ318" s="223" t="str">
        <f t="shared" ca="1" si="501"/>
        <v>1.49176351159541-0.0732856419252654i</v>
      </c>
      <c r="BA318" s="223" t="str">
        <f t="shared" ca="1" si="502"/>
        <v>0.947506065868208+1.1545394817774i</v>
      </c>
      <c r="BB318" s="223" t="str">
        <f t="shared" ca="1" si="503"/>
        <v>-0.362906102714049+1.44880237453311i</v>
      </c>
      <c r="BC318" s="223" t="str">
        <f t="shared" ca="1" si="504"/>
        <v>-1.37987189183492+0.571561651935982i</v>
      </c>
      <c r="BD318" s="223" t="str">
        <f t="shared" ca="1" si="505"/>
        <v>-1.28107134979513-0.7678446174676i</v>
      </c>
      <c r="BE318" s="223" t="str">
        <f t="shared" ca="1" si="506"/>
        <v>-0.146394732321113-1.48637066110325i</v>
      </c>
      <c r="BF318" s="223" t="str">
        <f t="shared" ca="1" si="507"/>
        <v>1.10665686934507-1.00301532060644i</v>
      </c>
      <c r="BG318" s="223" t="str">
        <f t="shared" ca="1" si="508"/>
        <v>1.46486418708217+0.291379603342375i</v>
      </c>
      <c r="BH318" s="223" t="str">
        <f t="shared" ca="1" si="509"/>
        <v>0.638580285496126+1.35016457471509i</v>
      </c>
      <c r="BI318" s="223" t="str">
        <f t="shared" ca="1" si="510"/>
        <v>-0.704060523217054+1.31720459287356i</v>
      </c>
      <c r="BJ318" s="223" t="str">
        <f t="shared" ca="1" si="511"/>
        <v>-1.47739701349795+0.219151144982702i</v>
      </c>
      <c r="BK318" s="223" t="str">
        <f t="shared" ca="1" si="512"/>
        <v>-1.05610822358356-1.05610822358272i</v>
      </c>
      <c r="BL318" s="223" t="str">
        <f t="shared" ca="1" si="513"/>
        <v>0.219151144982955-1.47739701349791i</v>
      </c>
      <c r="BM318" s="223" t="str">
        <f t="shared" ca="1" si="514"/>
        <v>1.3172045928737-0.704060523216791i</v>
      </c>
      <c r="BN318" s="223" t="str">
        <f t="shared" ca="1" si="515"/>
        <v>1.35016457471498+0.638580285496356i</v>
      </c>
      <c r="BO318" s="223" t="str">
        <f t="shared" ca="1" si="516"/>
        <v>0.291379603342082+1.46486418708223i</v>
      </c>
      <c r="BP318" s="223" t="str">
        <f t="shared" ca="1" si="517"/>
        <v>-1.00301532060666+1.10665686934487i</v>
      </c>
      <c r="BQ318" s="223" t="str">
        <f t="shared" ca="1" si="518"/>
        <v>-1.48637066110322-0.146394732321452i</v>
      </c>
      <c r="BR318" s="223" t="str">
        <f t="shared" ca="1" si="519"/>
        <v>-0.767844617467344-1.28107134979528i</v>
      </c>
      <c r="BS318" s="223" t="str">
        <f t="shared" ca="1" si="520"/>
        <v>0.571561651934884-1.37987189183538i</v>
      </c>
      <c r="BT318" s="223" t="str">
        <f t="shared" ca="1" si="521"/>
        <v>1.44880237453281-0.362906102715243i</v>
      </c>
      <c r="BU318" s="223" t="str">
        <f t="shared" ca="1" si="522"/>
        <v>1.15453948177721+0.947506065868438i</v>
      </c>
      <c r="BV318" s="223" t="str">
        <f t="shared" ca="1" si="523"/>
        <v>-0.0732856419255207+1.4917635115954i</v>
      </c>
      <c r="BW318" s="223" t="str">
        <f t="shared" ca="1" si="524"/>
        <v>-1.24185189362588+0.829778906780415i</v>
      </c>
      <c r="BX318" s="223" t="str">
        <f t="shared" ca="1" si="525"/>
        <v>-1.40625497670531-0.50316607629235i</v>
      </c>
      <c r="BY318" s="223" t="str">
        <f t="shared" ca="1" si="526"/>
        <v>-0.433558329498584-1.42925027016345i</v>
      </c>
      <c r="BZ318" s="223" t="str">
        <f t="shared" ca="1" si="527"/>
        <v>0.889714186026927-1.19964070747133i</v>
      </c>
      <c r="CA318" s="223" t="str">
        <f t="shared" ca="1" si="528"/>
        <v>1.49356257312504+6.51383032937241E-13i</v>
      </c>
      <c r="CB318" s="223" t="str">
        <f t="shared" ca="1" si="529"/>
        <v>0.88971418602704+1.19964070747125i</v>
      </c>
      <c r="CC318" s="223" t="str">
        <f t="shared" ca="1" si="530"/>
        <v>-0.43355832949853+1.42925027016346i</v>
      </c>
      <c r="CD318" s="223" t="str">
        <f t="shared" ca="1" si="531"/>
        <v>-1.40625497670526+0.503166076292481i</v>
      </c>
      <c r="CE318" s="223" t="str">
        <f t="shared" ca="1" si="532"/>
        <v>-1.24185189362591-0.829778906780369i</v>
      </c>
      <c r="CF318" s="223" t="str">
        <f t="shared" ca="1" si="533"/>
        <v>-0.0732856419256609-1.49176351159539i</v>
      </c>
      <c r="CG318" s="223" t="str">
        <f t="shared" ca="1" si="534"/>
        <v>1.15453948177718-0.947506065868481i</v>
      </c>
      <c r="CH318" s="223" t="str">
        <f t="shared" ca="1" si="535"/>
        <v>1.44880237453285+0.362906102715107i</v>
      </c>
      <c r="CI318" s="223" t="str">
        <f t="shared" ca="1" si="536"/>
        <v>0.571561651935014+1.37987189183532i</v>
      </c>
      <c r="CJ318" s="223" t="str">
        <f t="shared" ca="1" si="537"/>
        <v>-0.767844617467223+1.28107134979536i</v>
      </c>
      <c r="CK318" s="223" t="str">
        <f t="shared" ca="1" si="538"/>
        <v>-1.48637066110321+0.146394732321507i</v>
      </c>
      <c r="CL318" s="223" t="str">
        <f t="shared" ca="1" si="539"/>
        <v>-1.00301532060677-1.10665686934478i</v>
      </c>
      <c r="CM318" s="223" t="str">
        <f t="shared" ca="1" si="540"/>
        <v>0.291379603342028-1.46486418708224i</v>
      </c>
      <c r="CN318" s="223" t="str">
        <f t="shared" ca="1" si="541"/>
        <v>1.35016457471492-0.638580285496483i</v>
      </c>
      <c r="CO318" s="223" t="str">
        <f t="shared" ca="1" si="542"/>
        <v>1.31720459287373+0.704060523216743i</v>
      </c>
      <c r="CP318" s="223" t="str">
        <f t="shared" ca="1" si="543"/>
        <v>0.219151144983094+1.47739701349789i</v>
      </c>
      <c r="CQ318" s="223" t="str">
        <f t="shared" ca="1" si="544"/>
        <v>-1.05610822358346+1.05610822358282i</v>
      </c>
      <c r="CR318" s="223" t="str">
        <f t="shared" ca="1" si="545"/>
        <v>-1.47739701349774-0.219151144984074i</v>
      </c>
      <c r="CS318" s="223" t="str">
        <f t="shared" ca="1" si="546"/>
        <v>-0.704060523217141-1.31720459287352i</v>
      </c>
      <c r="CT318" s="223" t="str">
        <f t="shared" ca="1" si="547"/>
        <v>0.638580285496-1.35016457471514i</v>
      </c>
      <c r="CU318" s="223" t="str">
        <f t="shared" ca="1" si="548"/>
        <v>1.46486418708216-0.291379603342471i</v>
      </c>
      <c r="CV318" s="223" t="str">
        <f t="shared" ca="1" si="549"/>
        <v>1.10665686934514+1.00301532060637i</v>
      </c>
      <c r="CW318" s="223" t="str">
        <f t="shared" ca="1" si="550"/>
        <v>-0.146394732321058+1.48637066110325i</v>
      </c>
      <c r="CX318" s="223" t="str">
        <f t="shared" ca="1" si="551"/>
        <v>-1.28107134979508+0.767844617467683i</v>
      </c>
      <c r="CY318" s="223" t="str">
        <f t="shared" ca="1" si="552"/>
        <v>-1.37987189183498-0.571561651935852i</v>
      </c>
      <c r="CZ318" s="223" t="str">
        <f t="shared" ca="1" si="553"/>
        <v>-0.362906102714145-1.44880237453309i</v>
      </c>
      <c r="DA318" s="223" t="str">
        <f t="shared" ca="1" si="554"/>
        <v>0.947506065869248-1.15453948177655i</v>
      </c>
      <c r="DB318" s="223" t="str">
        <f t="shared" ca="1" si="555"/>
        <v>1.49176351159542+0.0732856419251252i</v>
      </c>
      <c r="DC318" s="223" t="str">
        <f t="shared" ca="1" si="556"/>
        <v>0.829778906780745+1.24185189362566i</v>
      </c>
      <c r="DD318" s="223" t="str">
        <f t="shared" ca="1" si="557"/>
        <v>-0.503166076291977+1.40625497670544i</v>
      </c>
      <c r="DE318" s="223" t="str">
        <f t="shared" ca="1" si="558"/>
        <v>-1.42925027016333+0.433558329498962i</v>
      </c>
      <c r="DF318" s="223" t="str">
        <f t="shared" ca="1" si="559"/>
        <v>-1.19964070747157-0.889714186026609i</v>
      </c>
      <c r="DG318" s="223" t="str">
        <f t="shared" ca="1" si="560"/>
        <v>3.40330527363565E-13-1.49356257312504i</v>
      </c>
      <c r="DH318" s="223" t="str">
        <f t="shared" ca="1" si="561"/>
        <v>1.19964070747193-0.889714186026131i</v>
      </c>
      <c r="DI318" s="223" t="str">
        <f t="shared" ca="1" si="562"/>
        <v>1.42925027016316+0.433558329499532i</v>
      </c>
      <c r="DJ318" s="223" t="str">
        <f t="shared" ca="1" si="563"/>
        <v>0.503166076292774+1.40625497670515i</v>
      </c>
      <c r="DK318" s="223" t="str">
        <f t="shared" ca="1" si="564"/>
        <v>-0.82977890678004+1.24185189362613i</v>
      </c>
      <c r="DL318" s="223" t="str">
        <f t="shared" ca="1" si="565"/>
        <v>-1.49176351159538+0.0732856419260564i</v>
      </c>
      <c r="DM318" s="223" t="str">
        <f t="shared" ca="1" si="566"/>
        <v>-0.947506065868852-1.15453948177687i</v>
      </c>
      <c r="DN318" s="223" t="str">
        <f t="shared" ca="1" si="567"/>
        <v>0.362906102714641-1.44880237453296i</v>
      </c>
      <c r="DO318" s="223" t="str">
        <f t="shared" ca="1" si="568"/>
        <v>1.37987189183521-0.571561651935301i</v>
      </c>
      <c r="DP318" s="223" t="str">
        <f t="shared" ca="1" si="569"/>
        <v>1.28107134979477+0.767844617468194i</v>
      </c>
      <c r="DQ318" s="223" t="str">
        <f t="shared" ca="1" si="570"/>
        <v>0.146394732320465+1.48637066110331i</v>
      </c>
      <c r="DR318" s="223" t="str">
        <f t="shared" ca="1" si="571"/>
        <v>-1.10665686934548+1.00301532060599i</v>
      </c>
      <c r="DS318" s="223" t="str">
        <f t="shared" ca="1" si="572"/>
        <v>-1.46486418708232-0.291379603341639i</v>
      </c>
      <c r="DT318" s="223" t="str">
        <f t="shared" ca="1" si="573"/>
        <v>-0.638580285496842-1.35016457471475i</v>
      </c>
      <c r="DU318" s="223" t="str">
        <f t="shared" ca="1" si="574"/>
        <v>0.704060523216319-1.31720459287396i</v>
      </c>
      <c r="DV318" s="223" t="str">
        <f t="shared" ca="1" si="575"/>
        <v>1.47739701349782-0.219151144983569i</v>
      </c>
      <c r="DW318" s="223" t="str">
        <f t="shared" ca="1" si="576"/>
        <v>1.05610822358304+1.05610822358324i</v>
      </c>
      <c r="DX318" s="223" t="str">
        <f t="shared" ca="1" si="577"/>
        <v>-0.219151144983683+1.4773970134978i</v>
      </c>
      <c r="DY318" s="223" t="str">
        <f t="shared" ca="1" si="578"/>
        <v>-1.31720459287401+0.704060523216218i</v>
      </c>
      <c r="DZ318" s="223" t="str">
        <f t="shared" ca="1" si="579"/>
        <v>-1.3501645747147-0.638580285496946i</v>
      </c>
      <c r="EA318" s="223" t="str">
        <f t="shared" ca="1" si="580"/>
        <v>-0.291379603342859-1.46486418708208i</v>
      </c>
      <c r="EB318" s="223" t="str">
        <f t="shared" ca="1" si="581"/>
        <v>1.00301532060608-1.1066568693454i</v>
      </c>
      <c r="EC318" s="223" t="str">
        <f t="shared" ca="1" si="582"/>
        <v>1.4863706611033+0.14639473232058i</v>
      </c>
      <c r="ED318" s="223" t="str">
        <f t="shared" ca="1" si="583"/>
        <v>0.767844617468097+1.28107134979483i</v>
      </c>
      <c r="EE318" s="223" t="str">
        <f t="shared" ca="1" si="584"/>
        <v>-0.571561651935565+1.3798718918351i</v>
      </c>
      <c r="EF318" s="223" t="str">
        <f t="shared" ca="1" si="585"/>
        <v>-1.44880237453299+0.362906102714529i</v>
      </c>
      <c r="EG318" s="223" t="str">
        <f t="shared" ca="1" si="586"/>
        <v>-1.1545394817768-0.947506065868941i</v>
      </c>
      <c r="EH318" s="223" t="str">
        <f t="shared" ca="1" si="587"/>
        <v>0.0732856419261712-1.49176351159537i</v>
      </c>
      <c r="EI318" s="223" t="str">
        <f t="shared" ca="1" si="588"/>
        <v>1.24185189362629-0.829778906779803i</v>
      </c>
      <c r="EJ318" s="223" t="str">
        <f t="shared" ca="1" si="589"/>
        <v>1.40625497670557+0.503166076291603i</v>
      </c>
      <c r="EK318" s="223" t="str">
        <f t="shared" ca="1" si="590"/>
        <v>0.433558329499422+1.42925027016319i</v>
      </c>
      <c r="EL318" s="223" t="str">
        <f t="shared" ca="1" si="591"/>
        <v>-0.889714186026223+1.19964070747186i</v>
      </c>
      <c r="EM318" s="223" t="str">
        <f t="shared" ca="1" si="592"/>
        <v>-1.49356257312504+5.56211811490824E-14i</v>
      </c>
      <c r="EN318" s="223"/>
      <c r="EO318" s="223"/>
      <c r="EP318" s="223"/>
    </row>
    <row r="319" spans="1:146">
      <c r="A319" s="249">
        <f t="shared" si="461"/>
        <v>4.2773437499999947E-3</v>
      </c>
      <c r="B319" s="248">
        <v>219</v>
      </c>
      <c r="C319" s="247">
        <f t="shared" si="462"/>
        <v>43800</v>
      </c>
      <c r="N319" s="246">
        <f t="shared" ca="1" si="463"/>
        <v>5.5062386902332241</v>
      </c>
      <c r="O319" s="223">
        <f t="shared" ca="1" si="464"/>
        <v>-1.4937613097667761</v>
      </c>
      <c r="P319" s="223" t="str">
        <f t="shared" ca="1" si="465"/>
        <v>-0.919009146555617-1.17760139228147i</v>
      </c>
      <c r="Q319" s="223" t="str">
        <f t="shared" ca="1" si="466"/>
        <v>0.362954391779628-1.4489951552866i</v>
      </c>
      <c r="R319" s="223" t="str">
        <f t="shared" ca="1" si="467"/>
        <v>1.36561116208125-0.605333795979757i</v>
      </c>
      <c r="S319" s="223" t="str">
        <f t="shared" ca="1" si="468"/>
        <v>1.31737986294414+0.704154207021051i</v>
      </c>
      <c r="T319" s="223" t="str">
        <f t="shared" ca="1" si="469"/>
        <v>0.255376254874738+1.47176962157883i</v>
      </c>
      <c r="U319" s="223" t="str">
        <f t="shared" ca="1" si="470"/>
        <v>-1.00314878397791+1.10680412348337i</v>
      </c>
      <c r="V319" s="223" t="str">
        <f t="shared" ca="1" si="471"/>
        <v>-1.48971389878627-0.109887898875074i</v>
      </c>
      <c r="W319" s="223" t="str">
        <f t="shared" ca="1" si="472"/>
        <v>-0.829889318942797-1.24201713710432i</v>
      </c>
      <c r="X319" s="223" t="str">
        <f t="shared" ca="1" si="473"/>
        <v>0.468565647388142-1.41836845870313i</v>
      </c>
      <c r="Y319" s="223" t="str">
        <f t="shared" ca="1" si="474"/>
        <v>1.40644209601091-0.503233028650343i</v>
      </c>
      <c r="Z319" s="223" t="str">
        <f t="shared" ca="1" si="475"/>
        <v>1.26200956818849+0.799158745404731i</v>
      </c>
      <c r="AA319" s="223" t="str">
        <f t="shared" ca="1" si="476"/>
        <v>0.146414211918219+1.48656844077376i</v>
      </c>
      <c r="AB319" s="223" t="str">
        <f t="shared" ca="1" si="477"/>
        <v>-1.08185227122438+1.03000898724371i</v>
      </c>
      <c r="AC319" s="223" t="str">
        <f t="shared" ca="1" si="478"/>
        <v>-1.47759359911552-0.219180305705169i</v>
      </c>
      <c r="AD319" s="223" t="str">
        <f t="shared" ca="1" si="479"/>
        <v>-0.736272249206828-1.29970228344959i</v>
      </c>
      <c r="AE319" s="223" t="str">
        <f t="shared" ca="1" si="480"/>
        <v>0.571637705155718-1.38005550055078i</v>
      </c>
      <c r="AF319" s="223" t="str">
        <f t="shared" ca="1" si="481"/>
        <v>1.43965139836445-0.398405197937254i</v>
      </c>
      <c r="AG319" s="223" t="str">
        <f t="shared" ca="1" si="482"/>
        <v>1.1998003342391+0.889832573305728i</v>
      </c>
      <c r="AH319" s="223" t="str">
        <f t="shared" ca="1" si="483"/>
        <v>0.0366587376610034+1.49331141678796i</v>
      </c>
      <c r="AI319" s="223" t="str">
        <f t="shared" ca="1" si="484"/>
        <v>-1.15469310727828+0.947632143059833i</v>
      </c>
      <c r="AJ319" s="223" t="str">
        <f t="shared" ca="1" si="485"/>
        <v>-1.45746609170858-0.327284955468291i</v>
      </c>
      <c r="AK319" s="223" t="str">
        <f t="shared" ca="1" si="486"/>
        <v>-0.638665256359449-1.35034423051142i</v>
      </c>
      <c r="AL319" s="223" t="str">
        <f t="shared" ca="1" si="487"/>
        <v>0.671612008670305-1.3342639020696i</v>
      </c>
      <c r="AM319" s="223" t="str">
        <f t="shared" ca="1" si="488"/>
        <v>1.46505910505507-0.291418374937808i</v>
      </c>
      <c r="AN319" s="223" t="str">
        <f t="shared" ca="1" si="489"/>
        <v>1.13108927832434+0.975684321394929i</v>
      </c>
      <c r="AO319" s="223" t="str">
        <f t="shared" ca="1" si="490"/>
        <v>-0.0732953934712145+1.49196200885011i</v>
      </c>
      <c r="AP319" s="223" t="str">
        <f t="shared" ca="1" si="491"/>
        <v>-1.22127656133851+0.860119998187083i</v>
      </c>
      <c r="AQ319" s="223" t="str">
        <f t="shared" ca="1" si="492"/>
        <v>-1.42944044927199-0.433616019700905i</v>
      </c>
      <c r="AR319" s="223" t="str">
        <f t="shared" ca="1" si="493"/>
        <v>-1.42944044927199-0.433616019700905i</v>
      </c>
      <c r="AS319" s="223" t="str">
        <f t="shared" ca="1" si="494"/>
        <v>0.76794678852027-1.28124181189874i</v>
      </c>
      <c r="AT319" s="223" t="str">
        <f t="shared" ca="1" si="495"/>
        <v>1.48252752951887-0.182852330515179i</v>
      </c>
      <c r="AU319" s="223" t="str">
        <f t="shared" ca="1" si="496"/>
        <v>1.05624875160998+1.05624875161039i</v>
      </c>
      <c r="AV319" s="223" t="str">
        <f t="shared" ca="1" si="497"/>
        <v>-0.182852330515706+1.4825275295188i</v>
      </c>
      <c r="AW319" s="223" t="str">
        <f t="shared" ca="1" si="498"/>
        <v>-1.28124181189825+0.767946788521088i</v>
      </c>
      <c r="AX319" s="223" t="str">
        <f t="shared" ca="1" si="499"/>
        <v>-1.39366854519032-0.53759728115313i</v>
      </c>
      <c r="AY319" s="223" t="str">
        <f t="shared" ca="1" si="500"/>
        <v>-0.433616019700395-1.42944044927214i</v>
      </c>
      <c r="AZ319" s="223" t="str">
        <f t="shared" ca="1" si="501"/>
        <v>0.860119998186303-1.22127656133906i</v>
      </c>
      <c r="BA319" s="223" t="str">
        <f t="shared" ca="1" si="502"/>
        <v>1.49196200885014-0.073295393470683i</v>
      </c>
      <c r="BB319" s="223" t="str">
        <f t="shared" ca="1" si="503"/>
        <v>0.975684321394494+1.13108927832471i</v>
      </c>
      <c r="BC319" s="223" t="str">
        <f t="shared" ca="1" si="504"/>
        <v>-0.29141837493833+1.46505910505497i</v>
      </c>
      <c r="BD319" s="223" t="str">
        <f t="shared" ca="1" si="505"/>
        <v>-1.33426390206916+0.671612008671176i</v>
      </c>
      <c r="BE319" s="223" t="str">
        <f t="shared" ca="1" si="506"/>
        <v>-1.35034423051118-0.638665256359949i</v>
      </c>
      <c r="BF319" s="223" t="str">
        <f t="shared" ca="1" si="507"/>
        <v>-0.327284955467772-1.45746609170869i</v>
      </c>
      <c r="BG319" s="223" t="str">
        <f t="shared" ca="1" si="508"/>
        <v>0.947632143059113-1.15469310727888i</v>
      </c>
      <c r="BH319" s="223" t="str">
        <f t="shared" ca="1" si="509"/>
        <v>1.49331141678794+0.0366587376615353i</v>
      </c>
      <c r="BI319" s="223" t="str">
        <f t="shared" ca="1" si="510"/>
        <v>0.889832573305556+1.19980033423923i</v>
      </c>
      <c r="BJ319" s="223" t="str">
        <f t="shared" ca="1" si="511"/>
        <v>-0.39840519793791+1.43965139836427i</v>
      </c>
      <c r="BK319" s="223" t="str">
        <f t="shared" ca="1" si="512"/>
        <v>-1.38005550055064+0.57163770515605i</v>
      </c>
      <c r="BL319" s="223" t="str">
        <f t="shared" ca="1" si="513"/>
        <v>-1.29970228344954-0.736272249206922i</v>
      </c>
      <c r="BM319" s="223" t="str">
        <f t="shared" ca="1" si="514"/>
        <v>-0.2191803057046-1.4775935991156i</v>
      </c>
      <c r="BN319" s="223" t="str">
        <f t="shared" ca="1" si="515"/>
        <v>1.03000898724335-1.08185227122472i</v>
      </c>
      <c r="BO319" s="223" t="str">
        <f t="shared" ca="1" si="516"/>
        <v>1.48656844077377+0.146414211918114i</v>
      </c>
      <c r="BP319" s="223" t="str">
        <f t="shared" ca="1" si="517"/>
        <v>0.799158745404416+1.26200956818869i</v>
      </c>
      <c r="BQ319" s="223" t="str">
        <f t="shared" ca="1" si="518"/>
        <v>-0.503233028650994+1.40644209601068i</v>
      </c>
      <c r="BR319" s="223" t="str">
        <f t="shared" ca="1" si="519"/>
        <v>-1.41836845870301+0.468565647388493i</v>
      </c>
      <c r="BS319" s="223" t="str">
        <f t="shared" ca="1" si="520"/>
        <v>-1.24201713710426-0.829889318942885i</v>
      </c>
      <c r="BT319" s="223" t="str">
        <f t="shared" ca="1" si="521"/>
        <v>-0.109887898874501-1.48971389878631i</v>
      </c>
      <c r="BU319" s="223" t="str">
        <f t="shared" ca="1" si="522"/>
        <v>1.10680412348304-1.00314878397827i</v>
      </c>
      <c r="BV319" s="223" t="str">
        <f t="shared" ca="1" si="523"/>
        <v>1.47176962157885+0.255376254874641i</v>
      </c>
      <c r="BW319" s="223" t="str">
        <f t="shared" ca="1" si="524"/>
        <v>0.704154207020723+1.31737986294431i</v>
      </c>
      <c r="BX319" s="223" t="str">
        <f t="shared" ca="1" si="525"/>
        <v>-0.605333795978992+1.36561116208159i</v>
      </c>
      <c r="BY319" s="223" t="str">
        <f t="shared" ca="1" si="526"/>
        <v>-1.44899515528651+0.362954391779983i</v>
      </c>
      <c r="BZ319" s="223" t="str">
        <f t="shared" ca="1" si="527"/>
        <v>-1.1776013922814-0.919009146555711i</v>
      </c>
      <c r="CA319" s="223" t="str">
        <f t="shared" ca="1" si="528"/>
        <v>5.7461107087772E-13-1.49376130976678i</v>
      </c>
      <c r="CB319" s="223" t="str">
        <f t="shared" ca="1" si="529"/>
        <v>1.17760139228117-0.91900914655601i</v>
      </c>
      <c r="CC319" s="223" t="str">
        <f t="shared" ca="1" si="530"/>
        <v>1.44899515528662+0.362954391779534i</v>
      </c>
      <c r="CD319" s="223" t="str">
        <f t="shared" ca="1" si="531"/>
        <v>0.605333795979417+1.3656111620814i</v>
      </c>
      <c r="CE319" s="223" t="str">
        <f t="shared" ca="1" si="532"/>
        <v>-0.704154207020313+1.31737986294453i</v>
      </c>
      <c r="CF319" s="223" t="str">
        <f t="shared" ca="1" si="533"/>
        <v>-1.47176962157877+0.255376254875098i</v>
      </c>
      <c r="CG319" s="223" t="str">
        <f t="shared" ca="1" si="534"/>
        <v>-1.1068041234833-1.00314878397799i</v>
      </c>
      <c r="CH319" s="223" t="str">
        <f t="shared" ca="1" si="535"/>
        <v>0.109887898875647-1.48971389878622i</v>
      </c>
      <c r="CI319" s="223" t="str">
        <f t="shared" ca="1" si="536"/>
        <v>1.24201713710405-0.829889318943201i</v>
      </c>
      <c r="CJ319" s="223" t="str">
        <f t="shared" ca="1" si="537"/>
        <v>1.41836845870316+0.468565647388053i</v>
      </c>
      <c r="CK319" s="223" t="str">
        <f t="shared" ca="1" si="538"/>
        <v>0.503233028649992+1.40644209601103i</v>
      </c>
      <c r="CL319" s="223" t="str">
        <f t="shared" ca="1" si="539"/>
        <v>-0.799158745404025+1.26200956818893i</v>
      </c>
      <c r="CM319" s="223" t="str">
        <f t="shared" ca="1" si="540"/>
        <v>-1.48656844077372+0.146414211918576i</v>
      </c>
      <c r="CN319" s="223" t="str">
        <f t="shared" ca="1" si="541"/>
        <v>-1.03000898724363-1.08185227122445i</v>
      </c>
      <c r="CO319" s="223" t="str">
        <f t="shared" ca="1" si="542"/>
        <v>0.219180305705737-1.47759359911543i</v>
      </c>
      <c r="CP319" s="223" t="str">
        <f t="shared" ca="1" si="543"/>
        <v>1.29970228344935-0.736272249207252i</v>
      </c>
      <c r="CQ319" s="223" t="str">
        <f t="shared" ca="1" si="544"/>
        <v>1.38005550055082+0.571637705155621i</v>
      </c>
      <c r="CR319" s="223" t="str">
        <f t="shared" ca="1" si="545"/>
        <v>0.398405197936884+1.43965139836456i</v>
      </c>
      <c r="CS319" s="223" t="str">
        <f t="shared" ca="1" si="546"/>
        <v>-0.889832573306411+1.1998003342386i</v>
      </c>
      <c r="CT319" s="223" t="str">
        <f t="shared" ca="1" si="547"/>
        <v>-1.49331141678793+0.0366587376619568i</v>
      </c>
      <c r="CU319" s="223" t="str">
        <f t="shared" ca="1" si="548"/>
        <v>-0.947632143059406-1.15469310727864i</v>
      </c>
      <c r="CV319" s="223" t="str">
        <f t="shared" ca="1" si="549"/>
        <v>0.327284955468769-1.45746609170847i</v>
      </c>
      <c r="CW319" s="223" t="str">
        <f t="shared" ca="1" si="550"/>
        <v>1.35034423051102-0.638665256360293i</v>
      </c>
      <c r="CX319" s="223" t="str">
        <f t="shared" ca="1" si="551"/>
        <v>1.33426390206937+0.671612008670761i</v>
      </c>
      <c r="CY319" s="223" t="str">
        <f t="shared" ca="1" si="552"/>
        <v>0.291418374937285+1.46505910505517i</v>
      </c>
      <c r="CZ319" s="223" t="str">
        <f t="shared" ca="1" si="553"/>
        <v>-0.975684321394175+1.13108927832499i</v>
      </c>
      <c r="DA319" s="223" t="str">
        <f t="shared" ca="1" si="554"/>
        <v>-1.49196200885016-0.073295393470262i</v>
      </c>
      <c r="DB319" s="223" t="str">
        <f t="shared" ca="1" si="555"/>
        <v>-0.860119998186612-1.22127656133884i</v>
      </c>
      <c r="DC319" s="223" t="str">
        <f t="shared" ca="1" si="556"/>
        <v>0.433616019701372-1.42944044927184i</v>
      </c>
      <c r="DD319" s="223" t="str">
        <f t="shared" ca="1" si="557"/>
        <v>1.39366854519019-0.537597281153484i</v>
      </c>
      <c r="DE319" s="223" t="str">
        <f t="shared" ca="1" si="558"/>
        <v>1.28124181189848+0.767946788520691i</v>
      </c>
      <c r="DF319" s="223" t="str">
        <f t="shared" ca="1" si="559"/>
        <v>0.18285233051465+1.48252752951893i</v>
      </c>
      <c r="DG319" s="223" t="str">
        <f t="shared" ca="1" si="560"/>
        <v>-1.05624875160969+1.05624875161069i</v>
      </c>
      <c r="DH319" s="223" t="str">
        <f t="shared" ca="1" si="561"/>
        <v>-1.48252752951893-0.182852330514676i</v>
      </c>
      <c r="DI319" s="223" t="str">
        <f t="shared" ca="1" si="562"/>
        <v>-0.767946788520595-1.28124181189854i</v>
      </c>
      <c r="DJ319" s="223" t="str">
        <f t="shared" ca="1" si="563"/>
        <v>0.537597281153587-1.39366854519015i</v>
      </c>
      <c r="DK319" s="223" t="str">
        <f t="shared" ca="1" si="564"/>
        <v>1.42944044927188-0.433616019701268i</v>
      </c>
      <c r="DL319" s="223" t="str">
        <f t="shared" ca="1" si="565"/>
        <v>1.22127656133877+0.860119998186703i</v>
      </c>
      <c r="DM319" s="223" t="str">
        <f t="shared" ca="1" si="566"/>
        <v>0.0732953934700667+1.49196200885017i</v>
      </c>
      <c r="DN319" s="223" t="str">
        <f t="shared" ca="1" si="567"/>
        <v>-1.13108927832506+0.975684321394091i</v>
      </c>
      <c r="DO319" s="223" t="str">
        <f t="shared" ca="1" si="568"/>
        <v>-1.46505910505517-0.291418374937311i</v>
      </c>
      <c r="DP319" s="223" t="str">
        <f t="shared" ca="1" si="569"/>
        <v>-0.671612008670662-1.33426390206942i</v>
      </c>
      <c r="DQ319" s="223" t="str">
        <f t="shared" ca="1" si="570"/>
        <v>0.638665256360391-1.35034423051097i</v>
      </c>
      <c r="DR319" s="223" t="str">
        <f t="shared" ca="1" si="571"/>
        <v>1.45746609170849-0.32728495546866i</v>
      </c>
      <c r="DS319" s="223" t="str">
        <f t="shared" ca="1" si="572"/>
        <v>1.15469310727857+0.947632143059491i</v>
      </c>
      <c r="DT319" s="223" t="str">
        <f t="shared" ca="1" si="573"/>
        <v>-0.0366587376621522+1.49331141678793i</v>
      </c>
      <c r="DU319" s="223" t="str">
        <f t="shared" ca="1" si="574"/>
        <v>-1.19980033423866+0.889832573306322i</v>
      </c>
      <c r="DV319" s="223" t="str">
        <f t="shared" ca="1" si="575"/>
        <v>-1.43965139836455-0.398405197936909i</v>
      </c>
      <c r="DW319" s="223" t="str">
        <f t="shared" ca="1" si="576"/>
        <v>-0.571637705155519-1.38005550055086i</v>
      </c>
      <c r="DX319" s="223" t="str">
        <f t="shared" ca="1" si="577"/>
        <v>0.736272249207348-1.29970228344929i</v>
      </c>
      <c r="DY319" s="223" t="str">
        <f t="shared" ca="1" si="578"/>
        <v>1.47759359911546-0.219180305705544i</v>
      </c>
      <c r="DZ319" s="223" t="str">
        <f t="shared" ca="1" si="579"/>
        <v>1.08185227122438+1.03000898724371i</v>
      </c>
      <c r="EA319" s="223" t="str">
        <f t="shared" ca="1" si="580"/>
        <v>-0.146414211918771+1.4865684407737i</v>
      </c>
      <c r="EB319" s="223" t="str">
        <f t="shared" ca="1" si="581"/>
        <v>-1.26200956818818+0.799158745405222i</v>
      </c>
      <c r="EC319" s="223" t="str">
        <f t="shared" ca="1" si="582"/>
        <v>-1.40644209601103-0.503233028650016i</v>
      </c>
      <c r="ED319" s="223" t="str">
        <f t="shared" ca="1" si="583"/>
        <v>-0.468565647387948-1.41836845870319i</v>
      </c>
      <c r="EE319" s="223" t="str">
        <f t="shared" ca="1" si="584"/>
        <v>0.829889318943293-1.24201713710399i</v>
      </c>
      <c r="EF319" s="223" t="str">
        <f t="shared" ca="1" si="585"/>
        <v>1.48971389878624-0.109887898875452i</v>
      </c>
      <c r="EG319" s="223" t="str">
        <f t="shared" ca="1" si="586"/>
        <v>1.00314878397791+1.10680412348337i</v>
      </c>
      <c r="EH319" s="223" t="str">
        <f t="shared" ca="1" si="587"/>
        <v>-0.255376254875291+1.47176962157874i</v>
      </c>
      <c r="EI319" s="223" t="str">
        <f t="shared" ca="1" si="588"/>
        <v>-1.31737986294386+0.704154207021564i</v>
      </c>
      <c r="EJ319" s="223" t="str">
        <f t="shared" ca="1" si="589"/>
        <v>-1.36561116208139-0.60533379597944i</v>
      </c>
      <c r="EK319" s="223" t="str">
        <f t="shared" ca="1" si="590"/>
        <v>-0.362954391779426-1.44899515528665i</v>
      </c>
      <c r="EL319" s="223" t="str">
        <f t="shared" ca="1" si="591"/>
        <v>0.919009146556098-1.1776013922811i</v>
      </c>
      <c r="EM319" s="223" t="str">
        <f t="shared" ca="1" si="592"/>
        <v>1.49376130976678-3.79166854809119E-13i</v>
      </c>
      <c r="EN319" s="223"/>
      <c r="EO319" s="223"/>
      <c r="EP319" s="223"/>
    </row>
    <row r="320" spans="1:146">
      <c r="A320" s="249">
        <f t="shared" si="461"/>
        <v>4.2968749999999943E-3</v>
      </c>
      <c r="B320" s="248">
        <v>220</v>
      </c>
      <c r="C320" s="247">
        <f t="shared" si="462"/>
        <v>44000</v>
      </c>
      <c r="N320" s="246">
        <f t="shared" ca="1" si="463"/>
        <v>5.5060556080093832</v>
      </c>
      <c r="O320" s="223">
        <f t="shared" ca="1" si="464"/>
        <v>-1.4939443919906172</v>
      </c>
      <c r="P320" s="223" t="str">
        <f t="shared" ca="1" si="465"/>
        <v>-0.947748289192792-1.15483463175138i</v>
      </c>
      <c r="Q320" s="223" t="str">
        <f t="shared" ca="1" si="466"/>
        <v>0.291454092507659-1.46523866940535i</v>
      </c>
      <c r="R320" s="223" t="str">
        <f t="shared" ca="1" si="467"/>
        <v>1.31754132705048-0.704240511383915i</v>
      </c>
      <c r="S320" s="223" t="str">
        <f t="shared" ca="1" si="468"/>
        <v>1.38022464647013+0.571707767689586i</v>
      </c>
      <c r="T320" s="223" t="str">
        <f t="shared" ca="1" si="469"/>
        <v>0.433669165665131+1.42961564803675i</v>
      </c>
      <c r="U320" s="223" t="str">
        <f t="shared" ca="1" si="470"/>
        <v>-0.829991033976606+1.24216936440997i</v>
      </c>
      <c r="V320" s="223" t="str">
        <f t="shared" ca="1" si="471"/>
        <v>-1.48675064140664+0.146432157114307i</v>
      </c>
      <c r="W320" s="223" t="str">
        <f t="shared" ca="1" si="472"/>
        <v>-1.05637821029222-1.05637821029213i</v>
      </c>
      <c r="X320" s="223" t="str">
        <f t="shared" ca="1" si="473"/>
        <v>0.146432157114325-1.48675064140664i</v>
      </c>
      <c r="Y320" s="223" t="str">
        <f t="shared" ca="1" si="474"/>
        <v>1.24216936440998-0.829991033976589i</v>
      </c>
      <c r="Z320" s="223" t="str">
        <f t="shared" ca="1" si="475"/>
        <v>1.42961564803674+0.433669165665153i</v>
      </c>
      <c r="AA320" s="223" t="str">
        <f t="shared" ca="1" si="476"/>
        <v>0.571707767689574+1.38022464647014i</v>
      </c>
      <c r="AB320" s="223" t="str">
        <f t="shared" ca="1" si="477"/>
        <v>-0.704240511383927+1.31754132705047i</v>
      </c>
      <c r="AC320" s="223" t="str">
        <f t="shared" ca="1" si="478"/>
        <v>-1.46523866940535+0.291454092507644i</v>
      </c>
      <c r="AD320" s="223" t="str">
        <f t="shared" ca="1" si="479"/>
        <v>-1.15483463175133-0.94774828919285i</v>
      </c>
      <c r="AE320" s="223" t="str">
        <f t="shared" ca="1" si="480"/>
        <v>1.83022267667894E-14-1.49394439199062i</v>
      </c>
      <c r="AF320" s="223" t="str">
        <f t="shared" ca="1" si="481"/>
        <v>1.15483463175136-0.947748289192822i</v>
      </c>
      <c r="AG320" s="223" t="str">
        <f t="shared" ca="1" si="482"/>
        <v>1.46523866940534+0.29145409250768i</v>
      </c>
      <c r="AH320" s="223" t="str">
        <f t="shared" ca="1" si="483"/>
        <v>0.704240511384287+1.31754132705028i</v>
      </c>
      <c r="AI320" s="223" t="str">
        <f t="shared" ca="1" si="484"/>
        <v>-0.571707767689744+1.38022464647007i</v>
      </c>
      <c r="AJ320" s="223" t="str">
        <f t="shared" ca="1" si="485"/>
        <v>-1.42961564803658+0.433669165665676i</v>
      </c>
      <c r="AK320" s="223" t="str">
        <f t="shared" ca="1" si="486"/>
        <v>-1.24216936440995-0.82999103397663i</v>
      </c>
      <c r="AL320" s="223" t="str">
        <f t="shared" ca="1" si="487"/>
        <v>-0.146432157113539-1.48675064140672i</v>
      </c>
      <c r="AM320" s="223" t="str">
        <f t="shared" ca="1" si="488"/>
        <v>1.05637821029214-1.05637821029222i</v>
      </c>
      <c r="AN320" s="223" t="str">
        <f t="shared" ca="1" si="489"/>
        <v>1.48675064140658+0.146432157114924i</v>
      </c>
      <c r="AO320" s="223" t="str">
        <f t="shared" ca="1" si="490"/>
        <v>0.829991033976707+1.2421693644099i</v>
      </c>
      <c r="AP320" s="223" t="str">
        <f t="shared" ca="1" si="491"/>
        <v>-0.433669165665586+1.42961564803661i</v>
      </c>
      <c r="AQ320" s="223" t="str">
        <f t="shared" ca="1" si="492"/>
        <v>-1.38022464647003+0.571707767689831i</v>
      </c>
      <c r="AR320" s="223" t="str">
        <f t="shared" ca="1" si="493"/>
        <v>-1.38022464647003+0.571707767689831i</v>
      </c>
      <c r="AS320" s="223" t="str">
        <f t="shared" ca="1" si="494"/>
        <v>-0.291454092508062-1.46523866940527i</v>
      </c>
      <c r="AT320" s="223" t="str">
        <f t="shared" ca="1" si="495"/>
        <v>0.94774828919298-1.15483463175123i</v>
      </c>
      <c r="AU320" s="223" t="str">
        <f t="shared" ca="1" si="496"/>
        <v>1.49394439199062-5.57841894267166E-13i</v>
      </c>
      <c r="AV320" s="223" t="str">
        <f t="shared" ca="1" si="497"/>
        <v>0.947748289192693+1.15483463175146i</v>
      </c>
      <c r="AW320" s="223" t="str">
        <f t="shared" ca="1" si="498"/>
        <v>-0.291454092506969+1.46523866940549i</v>
      </c>
      <c r="AX320" s="223" t="str">
        <f t="shared" ca="1" si="499"/>
        <v>-1.3175413270505+0.704240511383878i</v>
      </c>
      <c r="AY320" s="223" t="str">
        <f t="shared" ca="1" si="500"/>
        <v>-1.38022464646989-0.571707767690173i</v>
      </c>
      <c r="AZ320" s="223" t="str">
        <f t="shared" ca="1" si="501"/>
        <v>-0.433669165665232-1.42961564803671i</v>
      </c>
      <c r="BA320" s="223" t="str">
        <f t="shared" ca="1" si="502"/>
        <v>0.829991033977015-1.24216936440969i</v>
      </c>
      <c r="BB320" s="223" t="str">
        <f t="shared" ca="1" si="503"/>
        <v>1.48675064140662-0.146432157114556i</v>
      </c>
      <c r="BC320" s="223" t="str">
        <f t="shared" ca="1" si="504"/>
        <v>1.05637821029188+1.05637821029248i</v>
      </c>
      <c r="BD320" s="223" t="str">
        <f t="shared" ca="1" si="505"/>
        <v>-0.146432157113929+1.48675064140668i</v>
      </c>
      <c r="BE320" s="223" t="str">
        <f t="shared" ca="1" si="506"/>
        <v>-1.24216936441017+0.829991033976304i</v>
      </c>
      <c r="BF320" s="223" t="str">
        <f t="shared" ca="1" si="507"/>
        <v>-1.4296156480369-0.433669165664629i</v>
      </c>
      <c r="BG320" s="223" t="str">
        <f t="shared" ca="1" si="508"/>
        <v>-0.571707767689382-1.38022464647022i</v>
      </c>
      <c r="BH320" s="223" t="str">
        <f t="shared" ca="1" si="509"/>
        <v>0.704240511383322-1.3175413270508i</v>
      </c>
      <c r="BI320" s="223" t="str">
        <f t="shared" ca="1" si="510"/>
        <v>1.46523866940536-0.291454092507587i</v>
      </c>
      <c r="BJ320" s="223" t="str">
        <f t="shared" ca="1" si="511"/>
        <v>1.15483463175186+0.947748289192206i</v>
      </c>
      <c r="BK320" s="223" t="str">
        <f t="shared" ca="1" si="512"/>
        <v>1.14935133356988E-13+1.49394439199062i</v>
      </c>
      <c r="BL320" s="223" t="str">
        <f t="shared" ca="1" si="513"/>
        <v>-1.15483463175174+0.947748289192351i</v>
      </c>
      <c r="BM320" s="223" t="str">
        <f t="shared" ca="1" si="514"/>
        <v>-1.46523866940539-0.291454092507445i</v>
      </c>
      <c r="BN320" s="223" t="str">
        <f t="shared" ca="1" si="515"/>
        <v>-0.704240511383451-1.31754132705073i</v>
      </c>
      <c r="BO320" s="223" t="str">
        <f t="shared" ca="1" si="516"/>
        <v>0.571707767689209-1.38022464647029i</v>
      </c>
      <c r="BP320" s="223" t="str">
        <f t="shared" ca="1" si="517"/>
        <v>1.42961564803684-0.433669165664808i</v>
      </c>
      <c r="BQ320" s="223" t="str">
        <f t="shared" ca="1" si="518"/>
        <v>1.24216936441025+0.829991033976183i</v>
      </c>
      <c r="BR320" s="223" t="str">
        <f t="shared" ca="1" si="519"/>
        <v>0.146432157114073+1.48675064140667i</v>
      </c>
      <c r="BS320" s="223" t="str">
        <f t="shared" ca="1" si="520"/>
        <v>-1.05637821029174+1.05637821029261i</v>
      </c>
      <c r="BT320" s="223" t="str">
        <f t="shared" ca="1" si="521"/>
        <v>-1.48675064140664-0.146432157114369i</v>
      </c>
      <c r="BU320" s="223" t="str">
        <f t="shared" ca="1" si="522"/>
        <v>-0.829991033977136-1.24216936440961i</v>
      </c>
      <c r="BV320" s="223" t="str">
        <f t="shared" ca="1" si="523"/>
        <v>0.433669165665093-1.42961564803676i</v>
      </c>
      <c r="BW320" s="223" t="str">
        <f t="shared" ca="1" si="524"/>
        <v>1.3802246464704-0.571707767688934i</v>
      </c>
      <c r="BX320" s="223" t="str">
        <f t="shared" ca="1" si="525"/>
        <v>1.31754132705059+0.704240511383712i</v>
      </c>
      <c r="BY320" s="223" t="str">
        <f t="shared" ca="1" si="526"/>
        <v>0.291454092507153+1.46523866940545i</v>
      </c>
      <c r="BZ320" s="223" t="str">
        <f t="shared" ca="1" si="527"/>
        <v>-0.947748289192581+1.15483463175156i</v>
      </c>
      <c r="CA320" s="223" t="str">
        <f t="shared" ca="1" si="528"/>
        <v>-1.49394439199062-4.12892534381869E-13i</v>
      </c>
      <c r="CB320" s="223" t="str">
        <f t="shared" ca="1" si="529"/>
        <v>-0.947748289193125-1.15483463175111i</v>
      </c>
      <c r="CC320" s="223" t="str">
        <f t="shared" ca="1" si="530"/>
        <v>0.291454092507879-1.4652386694053i</v>
      </c>
      <c r="CD320" s="223" t="str">
        <f t="shared" ca="1" si="531"/>
        <v>1.31754132705026-0.704240511384332i</v>
      </c>
      <c r="CE320" s="223" t="str">
        <f t="shared" ca="1" si="532"/>
        <v>1.38022464647009+0.571707767689696i</v>
      </c>
      <c r="CF320" s="223" t="str">
        <f t="shared" ca="1" si="533"/>
        <v>0.433669165665766+1.42961564803655i</v>
      </c>
      <c r="CG320" s="223" t="str">
        <f t="shared" ca="1" si="534"/>
        <v>-0.829991033976552+1.24216936441i</v>
      </c>
      <c r="CH320" s="223" t="str">
        <f t="shared" ca="1" si="535"/>
        <v>-1.48675064140671+0.146432157113632i</v>
      </c>
      <c r="CI320" s="223" t="str">
        <f t="shared" ca="1" si="536"/>
        <v>-1.05637821029224-1.05637821029212i</v>
      </c>
      <c r="CJ320" s="223" t="str">
        <f t="shared" ca="1" si="537"/>
        <v>0.146432157114895-1.48675064140659i</v>
      </c>
      <c r="CK320" s="223" t="str">
        <f t="shared" ca="1" si="538"/>
        <v>1.24216936440986-0.829991033976767i</v>
      </c>
      <c r="CL320" s="223" t="str">
        <f t="shared" ca="1" si="539"/>
        <v>1.42961564803663+0.433669165665518i</v>
      </c>
      <c r="CM320" s="223" t="str">
        <f t="shared" ca="1" si="540"/>
        <v>0.571707767689937+1.38022464646999i</v>
      </c>
      <c r="CN320" s="223" t="str">
        <f t="shared" ca="1" si="541"/>
        <v>-0.704240511384104+1.31754132705038i</v>
      </c>
      <c r="CO320" s="223" t="str">
        <f t="shared" ca="1" si="542"/>
        <v>-1.46523866940525+0.291454092508134i</v>
      </c>
      <c r="CP320" s="223" t="str">
        <f t="shared" ca="1" si="543"/>
        <v>-1.15483463175127-0.947748289192923i</v>
      </c>
      <c r="CQ320" s="223" t="str">
        <f t="shared" ca="1" si="544"/>
        <v>-6.72777027624153E-13-1.49394439199062i</v>
      </c>
      <c r="CR320" s="223" t="str">
        <f t="shared" ca="1" si="545"/>
        <v>1.15483463175139-0.947748289192782i</v>
      </c>
      <c r="CS320" s="223" t="str">
        <f t="shared" ca="1" si="546"/>
        <v>1.46523866940522+0.291454092508313i</v>
      </c>
      <c r="CT320" s="223" t="str">
        <f t="shared" ca="1" si="547"/>
        <v>0.704240511383942+1.31754132705046i</v>
      </c>
      <c r="CU320" s="223" t="str">
        <f t="shared" ca="1" si="548"/>
        <v>-0.571707767690106+1.38022464646992i</v>
      </c>
      <c r="CV320" s="223" t="str">
        <f t="shared" ca="1" si="549"/>
        <v>-1.42961564803668+0.433669165665343i</v>
      </c>
      <c r="CW320" s="223" t="str">
        <f t="shared" ca="1" si="550"/>
        <v>-1.24216936440976-0.829991033976919i</v>
      </c>
      <c r="CX320" s="223" t="str">
        <f t="shared" ca="1" si="551"/>
        <v>-0.146432157114628-1.48675064140661i</v>
      </c>
      <c r="CY320" s="223" t="str">
        <f t="shared" ca="1" si="552"/>
        <v>1.05637821029243-1.05637821029193i</v>
      </c>
      <c r="CZ320" s="223" t="str">
        <f t="shared" ca="1" si="553"/>
        <v>1.48675064140669+0.146432157113814i</v>
      </c>
      <c r="DA320" s="223" t="str">
        <f t="shared" ca="1" si="554"/>
        <v>0.8299910339764+1.2421693644101i</v>
      </c>
      <c r="DB320" s="223" t="str">
        <f t="shared" ca="1" si="555"/>
        <v>-0.43366916566456+1.42961564803692i</v>
      </c>
      <c r="DC320" s="223" t="str">
        <f t="shared" ca="1" si="556"/>
        <v>-1.38022464647019+0.57170776768945i</v>
      </c>
      <c r="DD320" s="223" t="str">
        <f t="shared" ca="1" si="557"/>
        <v>-1.31754132705013-0.704240511384568i</v>
      </c>
      <c r="DE320" s="223" t="str">
        <f t="shared" ca="1" si="558"/>
        <v>-0.291454092507699-1.46523866940534i</v>
      </c>
      <c r="DF320" s="223" t="str">
        <f t="shared" ca="1" si="559"/>
        <v>0.947748289193331-1.15483463175094i</v>
      </c>
      <c r="DG320" s="223" t="str">
        <f t="shared" ca="1" si="560"/>
        <v>1.49394439199062-2.29870266713975E-13i</v>
      </c>
      <c r="DH320" s="223" t="str">
        <f t="shared" ca="1" si="561"/>
        <v>0.947748289192374+1.15483463175172i</v>
      </c>
      <c r="DI320" s="223" t="str">
        <f t="shared" ca="1" si="562"/>
        <v>-0.291454092507415+1.4652386694054i</v>
      </c>
      <c r="DJ320" s="223" t="str">
        <f t="shared" ca="1" si="563"/>
        <v>-1.31754132705067+0.704240511383551i</v>
      </c>
      <c r="DK320" s="223" t="str">
        <f t="shared" ca="1" si="564"/>
        <v>-1.3802246464703-0.571707767689181i</v>
      </c>
      <c r="DL320" s="223" t="str">
        <f t="shared" ca="1" si="565"/>
        <v>-0.433669165664919-1.42961564803681i</v>
      </c>
      <c r="DM320" s="223" t="str">
        <f t="shared" ca="1" si="566"/>
        <v>0.829991033976087-1.24216936441031i</v>
      </c>
      <c r="DN320" s="223" t="str">
        <f t="shared" ca="1" si="567"/>
        <v>1.48675064140666-0.146432157114103i</v>
      </c>
      <c r="DO320" s="223" t="str">
        <f t="shared" ca="1" si="568"/>
        <v>1.0563782102927+1.05637821029166i</v>
      </c>
      <c r="DP320" s="223" t="str">
        <f t="shared" ca="1" si="569"/>
        <v>-0.146432157114339+1.48675064140664i</v>
      </c>
      <c r="DQ320" s="223" t="str">
        <f t="shared" ca="1" si="570"/>
        <v>-1.24216936441035+0.82999103397603i</v>
      </c>
      <c r="DR320" s="223" t="str">
        <f t="shared" ca="1" si="571"/>
        <v>-1.42961564803679-0.433669165664984i</v>
      </c>
      <c r="DS320" s="223" t="str">
        <f t="shared" ca="1" si="572"/>
        <v>-0.571707767688961-1.38022464647039i</v>
      </c>
      <c r="DT320" s="223" t="str">
        <f t="shared" ca="1" si="573"/>
        <v>0.704240511383612-1.31754132705064i</v>
      </c>
      <c r="DU320" s="223" t="str">
        <f t="shared" ca="1" si="574"/>
        <v>1.46523866940544-0.291454092507182i</v>
      </c>
      <c r="DV320" s="223" t="str">
        <f t="shared" ca="1" si="575"/>
        <v>1.15483463175168+0.947748289192427i</v>
      </c>
      <c r="DW320" s="223" t="str">
        <f t="shared" ca="1" si="576"/>
        <v>-2.97957401024881E-13+1.49394439199062i</v>
      </c>
      <c r="DX320" s="223" t="str">
        <f t="shared" ca="1" si="577"/>
        <v>-1.15483463175109+0.947748289193147i</v>
      </c>
      <c r="DY320" s="223" t="str">
        <f t="shared" ca="1" si="578"/>
        <v>-1.46523866940532-0.291454092507767i</v>
      </c>
      <c r="DZ320" s="223" t="str">
        <f t="shared" ca="1" si="579"/>
        <v>-0.704240511384434-1.3175413270502i</v>
      </c>
      <c r="EA320" s="223" t="str">
        <f t="shared" ca="1" si="580"/>
        <v>0.571707767689513-1.38022464647016i</v>
      </c>
      <c r="EB320" s="223" t="str">
        <f t="shared" ca="1" si="581"/>
        <v>1.42961564803696-0.433669165664414i</v>
      </c>
      <c r="EC320" s="223" t="str">
        <f t="shared" ca="1" si="582"/>
        <v>1.24216936441002+0.829991033976526i</v>
      </c>
      <c r="ED320" s="223" t="str">
        <f t="shared" ca="1" si="583"/>
        <v>0.146432157113746+1.4867506414067i</v>
      </c>
      <c r="EE320" s="223" t="str">
        <f t="shared" ca="1" si="584"/>
        <v>-1.05637821029204+1.05637821029232i</v>
      </c>
      <c r="EF320" s="223" t="str">
        <f t="shared" ca="1" si="585"/>
        <v>-1.4867506414066-0.146432157114696i</v>
      </c>
      <c r="EG320" s="223" t="str">
        <f t="shared" ca="1" si="586"/>
        <v>-0.829991033976863-1.2421693644098i</v>
      </c>
      <c r="EH320" s="223" t="str">
        <f t="shared" ca="1" si="587"/>
        <v>0.433669165665489-1.42961564803664i</v>
      </c>
      <c r="EI320" s="223" t="str">
        <f t="shared" ca="1" si="588"/>
        <v>1.38022464646994-0.571707767690043i</v>
      </c>
      <c r="EJ320" s="223" t="str">
        <f t="shared" ca="1" si="589"/>
        <v>1.31754132705039+0.704240511384077i</v>
      </c>
      <c r="EK320" s="223" t="str">
        <f t="shared" ca="1" si="590"/>
        <v>0.291454092508164+1.46523866940525i</v>
      </c>
      <c r="EL320" s="223" t="str">
        <f t="shared" ca="1" si="591"/>
        <v>-0.947748289192835+1.15483463175135i</v>
      </c>
      <c r="EM320" s="223" t="str">
        <f t="shared" ca="1" si="592"/>
        <v>-1.49394439199062+7.02791254152463E-13i</v>
      </c>
      <c r="EN320" s="223"/>
      <c r="EO320" s="223"/>
      <c r="EP320" s="223"/>
    </row>
    <row r="321" spans="1:146">
      <c r="A321" s="249">
        <f t="shared" si="461"/>
        <v>4.3164062499999939E-3</v>
      </c>
      <c r="B321" s="248">
        <v>221</v>
      </c>
      <c r="C321" s="247">
        <f t="shared" si="462"/>
        <v>44200</v>
      </c>
      <c r="N321" s="246">
        <f t="shared" ca="1" si="463"/>
        <v>5.5058865922223319</v>
      </c>
      <c r="O321" s="223">
        <f t="shared" ca="1" si="464"/>
        <v>-1.4941134077776685</v>
      </c>
      <c r="P321" s="223" t="str">
        <f t="shared" ca="1" si="465"/>
        <v>-0.975914302253499-1.1313558900532i</v>
      </c>
      <c r="Q321" s="223" t="str">
        <f t="shared" ca="1" si="466"/>
        <v>0.219231969213269-1.47794188619711i</v>
      </c>
      <c r="R321" s="223" t="str">
        <f t="shared" ca="1" si="467"/>
        <v>1.26230703944834-0.799347117002473i</v>
      </c>
      <c r="S321" s="223" t="str">
        <f t="shared" ca="1" si="468"/>
        <v>1.42977738606075+0.43371822835832i</v>
      </c>
      <c r="T321" s="223" t="str">
        <f t="shared" ca="1" si="469"/>
        <v>0.605476480640245+1.36593305351781i</v>
      </c>
      <c r="U321" s="223" t="str">
        <f t="shared" ca="1" si="470"/>
        <v>-0.638815797657775+1.35066252334321i</v>
      </c>
      <c r="V321" s="223" t="str">
        <f t="shared" ca="1" si="471"/>
        <v>-1.43999074200018+0.398499106968608i</v>
      </c>
      <c r="W321" s="223" t="str">
        <f t="shared" ca="1" si="472"/>
        <v>-1.24230989590092-0.830084934116778i</v>
      </c>
      <c r="X321" s="223" t="str">
        <f t="shared" ca="1" si="473"/>
        <v>-0.182895431070196-1.48287697958888i</v>
      </c>
      <c r="Y321" s="223" t="str">
        <f t="shared" ca="1" si="474"/>
        <v>1.00338523855006-1.10706501090082i</v>
      </c>
      <c r="Z321" s="223" t="str">
        <f t="shared" ca="1" si="475"/>
        <v>1.4936634087535+0.036667378579421i</v>
      </c>
      <c r="AA321" s="223" t="str">
        <f t="shared" ca="1" si="476"/>
        <v>0.94785551167297+1.15496528272159i</v>
      </c>
      <c r="AB321" s="223" t="str">
        <f t="shared" ca="1" si="477"/>
        <v>-0.255436450215705+1.4721165358769i</v>
      </c>
      <c r="AC321" s="223" t="str">
        <f t="shared" ca="1" si="478"/>
        <v>-1.2815438164359+0.768127803074399i</v>
      </c>
      <c r="AD321" s="223" t="str">
        <f t="shared" ca="1" si="479"/>
        <v>-1.41870278568678-0.468676094105039i</v>
      </c>
      <c r="AE321" s="223" t="str">
        <f t="shared" ca="1" si="480"/>
        <v>-0.571772447231001-1.3803807966965i</v>
      </c>
      <c r="AF321" s="223" t="str">
        <f t="shared" ca="1" si="481"/>
        <v>0.671770315925652-1.33457840456908i</v>
      </c>
      <c r="AG321" s="223" t="str">
        <f t="shared" ca="1" si="482"/>
        <v>1.44933670136134-0.363039944617703i</v>
      </c>
      <c r="AH321" s="223" t="str">
        <f t="shared" ca="1" si="483"/>
        <v>1.22156443132525+0.860322739105518i</v>
      </c>
      <c r="AI321" s="223" t="str">
        <f t="shared" ca="1" si="484"/>
        <v>0.146448723559088+1.48691884333642i</v>
      </c>
      <c r="AJ321" s="223" t="str">
        <f t="shared" ca="1" si="485"/>
        <v>-1.03025177309816+1.08210727718147i</v>
      </c>
      <c r="AK321" s="223" t="str">
        <f t="shared" ca="1" si="486"/>
        <v>-1.49231368274358-0.0733126701007705i</v>
      </c>
      <c r="AL321" s="223" t="str">
        <f t="shared" ca="1" si="487"/>
        <v>-0.919225768374392-1.17787896749093i</v>
      </c>
      <c r="AM321" s="223" t="str">
        <f t="shared" ca="1" si="488"/>
        <v>0.291487065852063-1.46540443760143i</v>
      </c>
      <c r="AN321" s="223" t="str">
        <f t="shared" ca="1" si="489"/>
        <v>1.30000863934822-0.736445797680304i</v>
      </c>
      <c r="AO321" s="223" t="str">
        <f t="shared" ca="1" si="490"/>
        <v>1.40677361180328+0.503351646898023i</v>
      </c>
      <c r="AP321" s="223" t="str">
        <f t="shared" ca="1" si="491"/>
        <v>0.537723999479648+1.39399705009896i</v>
      </c>
      <c r="AQ321" s="223" t="str">
        <f t="shared" ca="1" si="492"/>
        <v>-0.70432018487381+1.31769038566741i</v>
      </c>
      <c r="AR321" s="223" t="str">
        <f t="shared" ca="1" si="493"/>
        <v>-0.70432018487381+1.31769038566741i</v>
      </c>
      <c r="AS321" s="223" t="str">
        <f t="shared" ca="1" si="494"/>
        <v>-1.20008314201338-0.890042317845774i</v>
      </c>
      <c r="AT321" s="223" t="str">
        <f t="shared" ca="1" si="495"/>
        <v>-0.109913800810919-1.49006504277239i</v>
      </c>
      <c r="AU321" s="223" t="str">
        <f t="shared" ca="1" si="496"/>
        <v>1.05649772250142-1.05649772250124i</v>
      </c>
      <c r="AV321" s="223" t="str">
        <f t="shared" ca="1" si="497"/>
        <v>1.49006504277238+0.109913800811127i</v>
      </c>
      <c r="AW321" s="223" t="str">
        <f t="shared" ca="1" si="498"/>
        <v>0.890042317845573+1.20008314201353i</v>
      </c>
      <c r="AX321" s="223" t="str">
        <f t="shared" ca="1" si="499"/>
        <v>-0.327362100579023+1.45780963448781i</v>
      </c>
      <c r="AY321" s="223" t="str">
        <f t="shared" ca="1" si="500"/>
        <v>-1.31769038566682+0.7043201848749i</v>
      </c>
      <c r="AZ321" s="223" t="str">
        <f t="shared" ca="1" si="501"/>
        <v>-1.39399705009889-0.537723999479842i</v>
      </c>
      <c r="BA321" s="223" t="str">
        <f t="shared" ca="1" si="502"/>
        <v>-0.503351646897786-1.40677361180337i</v>
      </c>
      <c r="BB321" s="223" t="str">
        <f t="shared" ca="1" si="503"/>
        <v>0.736445797680487-1.30000863934812i</v>
      </c>
      <c r="BC321" s="223" t="str">
        <f t="shared" ca="1" si="504"/>
        <v>1.46540443760148-0.291487065851816i</v>
      </c>
      <c r="BD321" s="223" t="str">
        <f t="shared" ca="1" si="505"/>
        <v>1.1778789674908+0.919225768374557i</v>
      </c>
      <c r="BE321" s="223" t="str">
        <f t="shared" ca="1" si="506"/>
        <v>0.0733126701005408+1.49231368274359i</v>
      </c>
      <c r="BF321" s="223" t="str">
        <f t="shared" ca="1" si="507"/>
        <v>-1.08210727718161+1.03025177309801i</v>
      </c>
      <c r="BG321" s="223" t="str">
        <f t="shared" ca="1" si="508"/>
        <v>-1.48691884333654-0.146448723557838i</v>
      </c>
      <c r="BH321" s="223" t="str">
        <f t="shared" ca="1" si="509"/>
        <v>-0.860322739105314-1.22156443132539i</v>
      </c>
      <c r="BI321" s="223" t="str">
        <f t="shared" ca="1" si="510"/>
        <v>0.363039944617494-1.44933670136139i</v>
      </c>
      <c r="BJ321" s="223" t="str">
        <f t="shared" ca="1" si="511"/>
        <v>1.3345784045687-0.671770315926394i</v>
      </c>
      <c r="BK321" s="223" t="str">
        <f t="shared" ca="1" si="512"/>
        <v>1.3803807966964+0.571772447231252i</v>
      </c>
      <c r="BL321" s="223" t="str">
        <f t="shared" ca="1" si="513"/>
        <v>0.468676094105405+1.41870278568666i</v>
      </c>
      <c r="BM321" s="223" t="str">
        <f t="shared" ca="1" si="514"/>
        <v>-0.768127803074888+1.28154381643561i</v>
      </c>
      <c r="BN321" s="223" t="str">
        <f t="shared" ca="1" si="515"/>
        <v>-1.47211653587688+0.255436450215791i</v>
      </c>
      <c r="BO321" s="223" t="str">
        <f t="shared" ca="1" si="516"/>
        <v>-1.15496528272192-0.947855511672574i</v>
      </c>
      <c r="BP321" s="223" t="str">
        <f t="shared" ca="1" si="517"/>
        <v>-0.0366673785790745-1.4936634087535i</v>
      </c>
      <c r="BQ321" s="223" t="str">
        <f t="shared" ca="1" si="518"/>
        <v>1.10706501090067-1.00338523855023i</v>
      </c>
      <c r="BR321" s="223" t="str">
        <f t="shared" ca="1" si="519"/>
        <v>1.48287697958896+0.182895431069549i</v>
      </c>
      <c r="BS321" s="223" t="str">
        <f t="shared" ca="1" si="520"/>
        <v>0.830084934116596+1.24230989590104i</v>
      </c>
      <c r="BT321" s="223" t="str">
        <f t="shared" ca="1" si="521"/>
        <v>-0.398499106968265+1.43999074200027i</v>
      </c>
      <c r="BU321" s="223" t="str">
        <f t="shared" ca="1" si="522"/>
        <v>-1.35066252334344+0.638815797657307i</v>
      </c>
      <c r="BV321" s="223" t="str">
        <f t="shared" ca="1" si="523"/>
        <v>-1.36593305351778-0.605476480640324i</v>
      </c>
      <c r="BW321" s="223" t="str">
        <f t="shared" ca="1" si="524"/>
        <v>-0.433718228358786-1.42977738606061i</v>
      </c>
      <c r="BX321" s="223" t="str">
        <f t="shared" ca="1" si="525"/>
        <v>0.799347117002797-1.26230703944813i</v>
      </c>
      <c r="BY321" s="223" t="str">
        <f t="shared" ca="1" si="526"/>
        <v>1.47794188619708-0.219231969213459i</v>
      </c>
      <c r="BZ321" s="223" t="str">
        <f t="shared" ca="1" si="527"/>
        <v>1.13135589005369+0.975914302252932i</v>
      </c>
      <c r="CA321" s="223" t="str">
        <f t="shared" ca="1" si="528"/>
        <v>-2.51131979254474E-13+1.49411340777767i</v>
      </c>
      <c r="CB321" s="223" t="str">
        <f t="shared" ca="1" si="529"/>
        <v>-1.13135589005296+0.975914302253774i</v>
      </c>
      <c r="CC321" s="223" t="str">
        <f t="shared" ca="1" si="530"/>
        <v>-1.47794188619701-0.219231969213955i</v>
      </c>
      <c r="CD321" s="223" t="str">
        <f t="shared" ca="1" si="531"/>
        <v>-0.799347117002373-1.2623070394484i</v>
      </c>
      <c r="CE321" s="223" t="str">
        <f t="shared" ca="1" si="532"/>
        <v>0.433718228357804-1.42977738606091i</v>
      </c>
      <c r="CF321" s="223" t="str">
        <f t="shared" ca="1" si="533"/>
        <v>1.36593305351798-0.605476480639865i</v>
      </c>
      <c r="CG321" s="223" t="str">
        <f t="shared" ca="1" si="534"/>
        <v>1.35066252334326+0.638815797657685i</v>
      </c>
      <c r="CH321" s="223" t="str">
        <f t="shared" ca="1" si="535"/>
        <v>0.398499106969256+1.439990742i</v>
      </c>
      <c r="CI321" s="223" t="str">
        <f t="shared" ca="1" si="536"/>
        <v>-0.830084934116942+1.24230989590081i</v>
      </c>
      <c r="CJ321" s="223" t="str">
        <f t="shared" ca="1" si="537"/>
        <v>-1.48287697958884+0.182895431070568i</v>
      </c>
      <c r="CK321" s="223" t="str">
        <f t="shared" ca="1" si="538"/>
        <v>-1.10706501090039-1.00338523855054i</v>
      </c>
      <c r="CL321" s="223" t="str">
        <f t="shared" ca="1" si="539"/>
        <v>0.0366673785794916-1.49366340875349i</v>
      </c>
      <c r="CM321" s="223" t="str">
        <f t="shared" ca="1" si="540"/>
        <v>1.15496528272127-0.947855511673368i</v>
      </c>
      <c r="CN321" s="223" t="str">
        <f t="shared" ca="1" si="541"/>
        <v>1.47211653587681+0.255436450216204i</v>
      </c>
      <c r="CO321" s="223" t="str">
        <f t="shared" ca="1" si="542"/>
        <v>0.768127803074458+1.28154381643587i</v>
      </c>
      <c r="CP321" s="223" t="str">
        <f t="shared" ca="1" si="543"/>
        <v>-0.468676094104431+1.41870278568698i</v>
      </c>
      <c r="CQ321" s="223" t="str">
        <f t="shared" ca="1" si="544"/>
        <v>-1.38038079669659+0.571772447230789i</v>
      </c>
      <c r="CR321" s="223" t="str">
        <f t="shared" ca="1" si="545"/>
        <v>-1.33457840456917-0.671770315925478i</v>
      </c>
      <c r="CS321" s="223" t="str">
        <f t="shared" ca="1" si="546"/>
        <v>-0.363039944617047-1.44933670136151i</v>
      </c>
      <c r="CT321" s="223" t="str">
        <f t="shared" ca="1" si="547"/>
        <v>0.860322739105724-1.2215644313251i</v>
      </c>
      <c r="CU321" s="223" t="str">
        <f t="shared" ca="1" si="548"/>
        <v>1.48691884333644-0.146448723558902i</v>
      </c>
      <c r="CV321" s="223" t="str">
        <f t="shared" ca="1" si="549"/>
        <v>1.0821072771813+1.03025177309834i</v>
      </c>
      <c r="CW321" s="223" t="str">
        <f t="shared" ca="1" si="550"/>
        <v>-0.0733126701009577+1.49231368274357i</v>
      </c>
      <c r="CX321" s="223" t="str">
        <f t="shared" ca="1" si="551"/>
        <v>-1.17787896749015+0.919225768375399i</v>
      </c>
      <c r="CY321" s="223" t="str">
        <f t="shared" ca="1" si="552"/>
        <v>-1.46540443760138-0.291487065852309i</v>
      </c>
      <c r="CZ321" s="223" t="str">
        <f t="shared" ca="1" si="553"/>
        <v>-0.736445797680124-1.30000863934833i</v>
      </c>
      <c r="DA321" s="223" t="str">
        <f t="shared" ca="1" si="554"/>
        <v>0.503351646898259-1.4067736118032i</v>
      </c>
      <c r="DB321" s="223" t="str">
        <f t="shared" ca="1" si="555"/>
        <v>1.39399705009904-0.537723999479453i</v>
      </c>
      <c r="DC321" s="223" t="str">
        <f t="shared" ca="1" si="556"/>
        <v>1.31769038566731+0.704320184873994i</v>
      </c>
      <c r="DD321" s="223" t="str">
        <f t="shared" ca="1" si="557"/>
        <v>0.327362100578615+1.4578096344879i</v>
      </c>
      <c r="DE321" s="223" t="str">
        <f t="shared" ca="1" si="558"/>
        <v>-0.890042317845942+1.20008314201326i</v>
      </c>
      <c r="DF321" s="223" t="str">
        <f t="shared" ca="1" si="559"/>
        <v>-1.4900650427723+0.109913800812151i</v>
      </c>
      <c r="DG321" s="223" t="str">
        <f t="shared" ca="1" si="560"/>
        <v>-1.05649772250103-1.05649772250163i</v>
      </c>
      <c r="DH321" s="223" t="str">
        <f t="shared" ca="1" si="561"/>
        <v>0.109913800811293-1.49006504277237i</v>
      </c>
      <c r="DI321" s="223" t="str">
        <f t="shared" ca="1" si="562"/>
        <v>1.20008314201366-0.890042317845405i</v>
      </c>
      <c r="DJ321" s="223" t="str">
        <f t="shared" ca="1" si="563"/>
        <v>1.45780963448776+0.327362100579268i</v>
      </c>
      <c r="DK321" s="223" t="str">
        <f t="shared" ca="1" si="564"/>
        <v>0.704320184874678+1.31769038566694i</v>
      </c>
      <c r="DL321" s="223" t="str">
        <f t="shared" ca="1" si="565"/>
        <v>-0.537723999479997+1.39399705009883i</v>
      </c>
      <c r="DM321" s="223" t="str">
        <f t="shared" ca="1" si="566"/>
        <v>-1.40677361180342+0.50335164689763i</v>
      </c>
      <c r="DN321" s="223" t="str">
        <f t="shared" ca="1" si="567"/>
        <v>-1.30000863934875-0.736445797679375i</v>
      </c>
      <c r="DO321" s="223" t="str">
        <f t="shared" ca="1" si="568"/>
        <v>-0.29148706585157-1.46540443760152i</v>
      </c>
      <c r="DP321" s="223" t="str">
        <f t="shared" ca="1" si="569"/>
        <v>0.919225768374788-1.17787896749062i</v>
      </c>
      <c r="DQ321" s="223" t="str">
        <f t="shared" ca="1" si="570"/>
        <v>1.49231368274359-0.0733126701003748i</v>
      </c>
      <c r="DR321" s="223" t="str">
        <f t="shared" ca="1" si="571"/>
        <v>1.03025177309786+1.08210727718176i</v>
      </c>
      <c r="DS321" s="223" t="str">
        <f t="shared" ca="1" si="572"/>
        <v>-0.146448723558046+1.48691884333652i</v>
      </c>
      <c r="DT321" s="223" t="str">
        <f t="shared" ca="1" si="573"/>
        <v>-1.22156443132554+0.860322739105108i</v>
      </c>
      <c r="DU321" s="223" t="str">
        <f t="shared" ca="1" si="574"/>
        <v>-1.44933670136132-0.363039944617777i</v>
      </c>
      <c r="DV321" s="223" t="str">
        <f t="shared" ca="1" si="575"/>
        <v>-0.671770315926246-1.33457840456878i</v>
      </c>
      <c r="DW321" s="223" t="str">
        <f t="shared" ca="1" si="576"/>
        <v>0.571772447231406-1.38038079669633i</v>
      </c>
      <c r="DX321" s="223" t="str">
        <f t="shared" ca="1" si="577"/>
        <v>1.41870278568674-0.468676094105168i</v>
      </c>
      <c r="DY321" s="223" t="str">
        <f t="shared" ca="1" si="578"/>
        <v>1.28154381643548+0.768127803075103i</v>
      </c>
      <c r="DZ321" s="223" t="str">
        <f t="shared" ca="1" si="579"/>
        <v>0.255436450215461+1.47211653587694i</v>
      </c>
      <c r="EA321" s="223" t="str">
        <f t="shared" ca="1" si="580"/>
        <v>-0.947855511672703+1.15496528272181i</v>
      </c>
      <c r="EB321" s="223" t="str">
        <f t="shared" ca="1" si="581"/>
        <v>-1.49366340875351+0.0366673785788235i</v>
      </c>
      <c r="EC321" s="223" t="str">
        <f t="shared" ca="1" si="582"/>
        <v>-1.00338523855004-1.10706501090084i</v>
      </c>
      <c r="ED321" s="223" t="str">
        <f t="shared" ca="1" si="583"/>
        <v>0.182895431069798-1.48287697958893i</v>
      </c>
      <c r="EE321" s="223" t="str">
        <f t="shared" ca="1" si="584"/>
        <v>1.24230989590113-0.830084934116457i</v>
      </c>
      <c r="EF321" s="223" t="str">
        <f t="shared" ca="1" si="585"/>
        <v>1.43999074200023+0.398499106968427i</v>
      </c>
      <c r="EG321" s="223" t="str">
        <f t="shared" ca="1" si="586"/>
        <v>0.638815797658462+1.35066252334289i</v>
      </c>
      <c r="EH321" s="223" t="str">
        <f t="shared" ca="1" si="587"/>
        <v>-0.605476480640554+1.36593305351768i</v>
      </c>
      <c r="EI321" s="223" t="str">
        <f t="shared" ca="1" si="588"/>
        <v>-1.42977738606068+0.433718228358545i</v>
      </c>
      <c r="EJ321" s="223" t="str">
        <f t="shared" ca="1" si="589"/>
        <v>-1.26230703944805-0.799347117002938i</v>
      </c>
      <c r="EK321" s="223" t="str">
        <f t="shared" ca="1" si="590"/>
        <v>-0.219231969213295-1.47794188619711i</v>
      </c>
      <c r="EL321" s="223" t="str">
        <f t="shared" ca="1" si="591"/>
        <v>0.975914302253122-1.13135589005352i</v>
      </c>
      <c r="EM321" s="223" t="str">
        <f t="shared" ca="1" si="592"/>
        <v>1.49411340777767+5.02263958508948E-13i</v>
      </c>
      <c r="EN321" s="223"/>
      <c r="EO321" s="223"/>
      <c r="EP321" s="223"/>
    </row>
    <row r="322" spans="1:146">
      <c r="A322" s="249">
        <f t="shared" si="461"/>
        <v>4.3359374999999934E-3</v>
      </c>
      <c r="B322" s="248">
        <v>222</v>
      </c>
      <c r="C322" s="247">
        <f t="shared" si="462"/>
        <v>44400</v>
      </c>
      <c r="N322" s="246">
        <f t="shared" ca="1" si="463"/>
        <v>5.5057302682203471</v>
      </c>
      <c r="O322" s="223">
        <f t="shared" ca="1" si="464"/>
        <v>-1.4942697317796534</v>
      </c>
      <c r="P322" s="223" t="str">
        <f t="shared" ca="1" si="465"/>
        <v>-1.00349021933348-1.10718083934598i</v>
      </c>
      <c r="Q322" s="223" t="str">
        <f t="shared" ca="1" si="466"/>
        <v>0.146464045990053-1.48707441459567i</v>
      </c>
      <c r="R322" s="223" t="str">
        <f t="shared" ca="1" si="467"/>
        <v>1.20020870262897-0.890135439945241i</v>
      </c>
      <c r="S322" s="223" t="str">
        <f t="shared" ca="1" si="468"/>
        <v>1.46555775788157+0.291517563151831i</v>
      </c>
      <c r="T322" s="223" t="str">
        <f t="shared" ca="1" si="469"/>
        <v>0.768208169672803+1.28167790000483i</v>
      </c>
      <c r="U322" s="223" t="str">
        <f t="shared" ca="1" si="470"/>
        <v>-0.433763606820752+1.4299269788037i</v>
      </c>
      <c r="V322" s="223" t="str">
        <f t="shared" ca="1" si="471"/>
        <v>-1.35080383856724+0.638882634781115i</v>
      </c>
      <c r="W322" s="223" t="str">
        <f t="shared" ca="1" si="472"/>
        <v>-1.38052522124236-0.57183226983667i</v>
      </c>
      <c r="X322" s="223" t="str">
        <f t="shared" ca="1" si="473"/>
        <v>-0.503404310867705-1.40692079773975i</v>
      </c>
      <c r="Y322" s="223" t="str">
        <f t="shared" ca="1" si="474"/>
        <v>0.704393875498758-1.31782825112861i</v>
      </c>
      <c r="Z322" s="223" t="str">
        <f t="shared" ca="1" si="475"/>
        <v>1.44948834052888-0.363077928251861i</v>
      </c>
      <c r="AA322" s="223" t="str">
        <f t="shared" ca="1" si="476"/>
        <v>1.24243987455828+0.83017178307893i</v>
      </c>
      <c r="AB322" s="223" t="str">
        <f t="shared" ca="1" si="477"/>
        <v>0.219254906708357+1.4780965182278i</v>
      </c>
      <c r="AC322" s="223" t="str">
        <f t="shared" ca="1" si="478"/>
        <v>-0.947954682569986+1.15508612280924i</v>
      </c>
      <c r="AD322" s="223" t="str">
        <f t="shared" ca="1" si="479"/>
        <v>-1.49246981844644+0.0733203405563383i</v>
      </c>
      <c r="AE322" s="223" t="str">
        <f t="shared" ca="1" si="480"/>
        <v>-1.05660826026324-1.05660826026315i</v>
      </c>
      <c r="AF322" s="223" t="str">
        <f t="shared" ca="1" si="481"/>
        <v>0.0733203405562133-1.49246981844644i</v>
      </c>
      <c r="AG322" s="223" t="str">
        <f t="shared" ca="1" si="482"/>
        <v>1.15508612280917-0.947954682570067i</v>
      </c>
      <c r="AH322" s="223" t="str">
        <f t="shared" ca="1" si="483"/>
        <v>1.47809651822777+0.219254906708548i</v>
      </c>
      <c r="AI322" s="223" t="str">
        <f t="shared" ca="1" si="484"/>
        <v>0.830171783079017+1.24243987455822i</v>
      </c>
      <c r="AJ322" s="223" t="str">
        <f t="shared" ca="1" si="485"/>
        <v>-0.363077928251462+1.44948834052898i</v>
      </c>
      <c r="AK322" s="223" t="str">
        <f t="shared" ca="1" si="486"/>
        <v>-1.31782825112827+0.704393875499383i</v>
      </c>
      <c r="AL322" s="223" t="str">
        <f t="shared" ca="1" si="487"/>
        <v>-1.40692079773959-0.503404310868158i</v>
      </c>
      <c r="AM322" s="223" t="str">
        <f t="shared" ca="1" si="488"/>
        <v>-0.571832269836492-1.38052522124244i</v>
      </c>
      <c r="AN322" s="223" t="str">
        <f t="shared" ca="1" si="489"/>
        <v>0.63888263478102-1.35080383856728i</v>
      </c>
      <c r="AO322" s="223" t="str">
        <f t="shared" ca="1" si="490"/>
        <v>1.42992697880359-0.433763606821136i</v>
      </c>
      <c r="AP322" s="223" t="str">
        <f t="shared" ca="1" si="491"/>
        <v>1.28167790000519+0.768208169672199i</v>
      </c>
      <c r="AQ322" s="223" t="str">
        <f t="shared" ca="1" si="492"/>
        <v>0.29151756315136+1.46555775788166i</v>
      </c>
      <c r="AR322" s="223" t="str">
        <f t="shared" ca="1" si="493"/>
        <v>0.29151756315136+1.46555775788166i</v>
      </c>
      <c r="AS322" s="223" t="str">
        <f t="shared" ca="1" si="494"/>
        <v>-1.48707441459566+0.146464045990173i</v>
      </c>
      <c r="AT322" s="223" t="str">
        <f t="shared" ca="1" si="495"/>
        <v>-1.10718083934627-1.00349021933317i</v>
      </c>
      <c r="AU322" s="223" t="str">
        <f t="shared" ca="1" si="496"/>
        <v>-7.19787573433039E-13-1.49426973177965i</v>
      </c>
      <c r="AV322" s="223" t="str">
        <f t="shared" ca="1" si="497"/>
        <v>1.1071808393463-1.00349021933314i</v>
      </c>
      <c r="AW322" s="223" t="str">
        <f t="shared" ca="1" si="498"/>
        <v>1.48707441459566+0.146464045990219i</v>
      </c>
      <c r="AX322" s="223" t="str">
        <f t="shared" ca="1" si="499"/>
        <v>0.890135439945316+1.20020870262892i</v>
      </c>
      <c r="AY322" s="223" t="str">
        <f t="shared" ca="1" si="500"/>
        <v>-0.291517563151448+1.46555775788165i</v>
      </c>
      <c r="AZ322" s="223" t="str">
        <f t="shared" ca="1" si="501"/>
        <v>-1.28167790000448+0.768208169673398i</v>
      </c>
      <c r="BA322" s="223" t="str">
        <f t="shared" ca="1" si="502"/>
        <v>-1.42992697880356-0.433763606821221i</v>
      </c>
      <c r="BB322" s="223" t="str">
        <f t="shared" ca="1" si="503"/>
        <v>-0.63888263478094-1.35080383856732i</v>
      </c>
      <c r="BC322" s="223" t="str">
        <f t="shared" ca="1" si="504"/>
        <v>0.571832269836575-1.3805252212424i</v>
      </c>
      <c r="BD322" s="223" t="str">
        <f t="shared" ca="1" si="505"/>
        <v>1.40692079773961-0.503404310868093i</v>
      </c>
      <c r="BE322" s="223" t="str">
        <f t="shared" ca="1" si="506"/>
        <v>1.31782825112894+0.704393875498132i</v>
      </c>
      <c r="BF322" s="223" t="str">
        <f t="shared" ca="1" si="507"/>
        <v>0.363077928251396+1.449488340529i</v>
      </c>
      <c r="BG322" s="223" t="str">
        <f t="shared" ca="1" si="508"/>
        <v>-0.830171783079074+1.24243987455818i</v>
      </c>
      <c r="BH322" s="223" t="str">
        <f t="shared" ca="1" si="509"/>
        <v>-1.47809651822778+0.219254906708481i</v>
      </c>
      <c r="BI322" s="223" t="str">
        <f t="shared" ca="1" si="510"/>
        <v>-1.1550861228095-0.947954682569659i</v>
      </c>
      <c r="BJ322" s="223" t="str">
        <f t="shared" ca="1" si="511"/>
        <v>-0.0733203405555301-1.49246981844648i</v>
      </c>
      <c r="BK322" s="223" t="str">
        <f t="shared" ca="1" si="512"/>
        <v>1.05660826026351-1.05660826026288i</v>
      </c>
      <c r="BL322" s="223" t="str">
        <f t="shared" ca="1" si="513"/>
        <v>1.49246981844643+0.0733203405564275i</v>
      </c>
      <c r="BM322" s="223" t="str">
        <f t="shared" ca="1" si="514"/>
        <v>0.947954682570147+1.15508612280911i</v>
      </c>
      <c r="BN322" s="223" t="str">
        <f t="shared" ca="1" si="515"/>
        <v>-0.219254906707858+1.47809651822787i</v>
      </c>
      <c r="BO322" s="223" t="str">
        <f t="shared" ca="1" si="516"/>
        <v>-1.24243987455863+0.830171783078397i</v>
      </c>
      <c r="BP322" s="223" t="str">
        <f t="shared" ca="1" si="517"/>
        <v>-1.4494883405288-0.363077928252185i</v>
      </c>
      <c r="BQ322" s="223" t="str">
        <f t="shared" ca="1" si="518"/>
        <v>-0.704393875498725-1.31782825112862i</v>
      </c>
      <c r="BR322" s="223" t="str">
        <f t="shared" ca="1" si="519"/>
        <v>0.50340431086746-1.40692079773984i</v>
      </c>
      <c r="BS322" s="223" t="str">
        <f t="shared" ca="1" si="520"/>
        <v>1.38052522124215-0.571832269837196i</v>
      </c>
      <c r="BT322" s="223" t="str">
        <f t="shared" ca="1" si="521"/>
        <v>1.35080383856695+0.638882634781714i</v>
      </c>
      <c r="BU322" s="223" t="str">
        <f t="shared" ca="1" si="522"/>
        <v>0.433763606820402+1.42992697880381i</v>
      </c>
      <c r="BV322" s="223" t="str">
        <f t="shared" ca="1" si="523"/>
        <v>-0.768208169672858+1.2816779000048i</v>
      </c>
      <c r="BW322" s="223" t="str">
        <f t="shared" ca="1" si="524"/>
        <v>-1.46555775788152+0.291517563152065i</v>
      </c>
      <c r="BX322" s="223" t="str">
        <f t="shared" ca="1" si="525"/>
        <v>-1.20020870262929-0.89013543994481i</v>
      </c>
      <c r="BY322" s="223" t="str">
        <f t="shared" ca="1" si="526"/>
        <v>-0.146464045989368-1.48707441459574i</v>
      </c>
      <c r="BZ322" s="223" t="str">
        <f t="shared" ca="1" si="527"/>
        <v>1.00349021933377-1.10718083934572i</v>
      </c>
      <c r="CA322" s="223" t="str">
        <f t="shared" ca="1" si="528"/>
        <v>1.49426973177965+8.93340577163275E-14i</v>
      </c>
      <c r="CB322" s="223" t="str">
        <f t="shared" ca="1" si="529"/>
        <v>1.00349021933364+1.10718083934584i</v>
      </c>
      <c r="CC322" s="223" t="str">
        <f t="shared" ca="1" si="530"/>
        <v>-0.146464045989545+1.48707441459572i</v>
      </c>
      <c r="CD322" s="223" t="str">
        <f t="shared" ca="1" si="531"/>
        <v>-1.20020870262935+0.890135439944735i</v>
      </c>
      <c r="CE322" s="223" t="str">
        <f t="shared" ca="1" si="532"/>
        <v>-1.46555775788151-0.291517563152158i</v>
      </c>
      <c r="CF322" s="223" t="str">
        <f t="shared" ca="1" si="533"/>
        <v>-0.768208169672778-1.28167790000485i</v>
      </c>
      <c r="CG322" s="223" t="str">
        <f t="shared" ca="1" si="534"/>
        <v>0.433763606820572-1.42992697880376i</v>
      </c>
      <c r="CH322" s="223" t="str">
        <f t="shared" ca="1" si="535"/>
        <v>1.35080383856703-0.638882634781552i</v>
      </c>
      <c r="CI322" s="223" t="str">
        <f t="shared" ca="1" si="536"/>
        <v>1.38052522124211+0.571832269837283i</v>
      </c>
      <c r="CJ322" s="223" t="str">
        <f t="shared" ca="1" si="537"/>
        <v>0.503404310867371+1.40692079773987i</v>
      </c>
      <c r="CK322" s="223" t="str">
        <f t="shared" ca="1" si="538"/>
        <v>-0.704393875498809+1.31782825112858i</v>
      </c>
      <c r="CL322" s="223" t="str">
        <f t="shared" ca="1" si="539"/>
        <v>-1.44948834052882+0.363077928252094i</v>
      </c>
      <c r="CM322" s="223" t="str">
        <f t="shared" ca="1" si="540"/>
        <v>-1.24243987455858-0.830171783078475i</v>
      </c>
      <c r="CN322" s="223" t="str">
        <f t="shared" ca="1" si="541"/>
        <v>-0.21925490670768-1.4780965182279i</v>
      </c>
      <c r="CO322" s="223" t="str">
        <f t="shared" ca="1" si="542"/>
        <v>0.947954682570285-1.15508612280899i</v>
      </c>
      <c r="CP322" s="223" t="str">
        <f t="shared" ca="1" si="543"/>
        <v>1.49246981844644-0.0733203405562491i</v>
      </c>
      <c r="CQ322" s="223" t="str">
        <f t="shared" ca="1" si="544"/>
        <v>1.05660826026339+1.056608260263i</v>
      </c>
      <c r="CR322" s="223" t="str">
        <f t="shared" ca="1" si="545"/>
        <v>-0.0733203405557086+1.49246981844647i</v>
      </c>
      <c r="CS322" s="223" t="str">
        <f t="shared" ca="1" si="546"/>
        <v>-1.15508612280962+0.947954682569521i</v>
      </c>
      <c r="CT322" s="223" t="str">
        <f t="shared" ca="1" si="547"/>
        <v>-1.47809651822776-0.219254906708657i</v>
      </c>
      <c r="CU322" s="223" t="str">
        <f t="shared" ca="1" si="548"/>
        <v>-0.830171783078924-1.24243987455828i</v>
      </c>
      <c r="CV322" s="223" t="str">
        <f t="shared" ca="1" si="549"/>
        <v>0.36307792825157-1.44948834052896i</v>
      </c>
      <c r="CW322" s="223" t="str">
        <f t="shared" ca="1" si="550"/>
        <v>1.31782825112832-0.704393875499285i</v>
      </c>
      <c r="CX322" s="223" t="str">
        <f t="shared" ca="1" si="551"/>
        <v>1.40692079773956+0.503404310868222i</v>
      </c>
      <c r="CY322" s="223" t="str">
        <f t="shared" ca="1" si="552"/>
        <v>0.571832269836449+1.38052522124246i</v>
      </c>
      <c r="CZ322" s="223" t="str">
        <f t="shared" ca="1" si="553"/>
        <v>-0.638882634781062+1.35080383856726i</v>
      </c>
      <c r="DA322" s="223" t="str">
        <f t="shared" ca="1" si="554"/>
        <v>-1.4299269788036+0.433763606821091i</v>
      </c>
      <c r="DB322" s="223" t="str">
        <f t="shared" ca="1" si="555"/>
        <v>-1.28167790000517-0.76820816967224i</v>
      </c>
      <c r="DC322" s="223" t="str">
        <f t="shared" ca="1" si="556"/>
        <v>-0.291517563151272-1.46555775788168i</v>
      </c>
      <c r="DD322" s="223" t="str">
        <f t="shared" ca="1" si="557"/>
        <v>0.89013543994546-1.20020870262881i</v>
      </c>
      <c r="DE322" s="223" t="str">
        <f t="shared" ca="1" si="558"/>
        <v>1.48707441459567-0.146464045990084i</v>
      </c>
      <c r="DF322" s="223" t="str">
        <f t="shared" ca="1" si="559"/>
        <v>1.10718083934621+1.00349021933324i</v>
      </c>
      <c r="DG322" s="223" t="str">
        <f t="shared" ca="1" si="560"/>
        <v>6.30453515716712E-13+1.49426973177965i</v>
      </c>
      <c r="DH322" s="223" t="str">
        <f t="shared" ca="1" si="561"/>
        <v>-1.10718083934639+1.00349021933304i</v>
      </c>
      <c r="DI322" s="223" t="str">
        <f t="shared" ca="1" si="562"/>
        <v>-1.48707441459564-0.14646404599035i</v>
      </c>
      <c r="DJ322" s="223" t="str">
        <f t="shared" ca="1" si="563"/>
        <v>-0.890135439945244-1.20020870262897i</v>
      </c>
      <c r="DK322" s="223" t="str">
        <f t="shared" ca="1" si="564"/>
        <v>0.291517563151535-1.46555775788163i</v>
      </c>
      <c r="DL322" s="223" t="str">
        <f t="shared" ca="1" si="565"/>
        <v>1.28167790000452-0.768208169673322i</v>
      </c>
      <c r="DM322" s="223" t="str">
        <f t="shared" ca="1" si="566"/>
        <v>1.42992697880352+0.433763606821347i</v>
      </c>
      <c r="DN322" s="223" t="str">
        <f t="shared" ca="1" si="567"/>
        <v>0.63888263478082+1.35080383856737i</v>
      </c>
      <c r="DO322" s="223" t="str">
        <f t="shared" ca="1" si="568"/>
        <v>-0.571832269836697+1.38052522124235i</v>
      </c>
      <c r="DP322" s="223" t="str">
        <f t="shared" ca="1" si="569"/>
        <v>-1.40692079773965+0.503404310867969i</v>
      </c>
      <c r="DQ322" s="223" t="str">
        <f t="shared" ca="1" si="570"/>
        <v>-1.31782825112888-0.704393875498248i</v>
      </c>
      <c r="DR322" s="223" t="str">
        <f t="shared" ca="1" si="571"/>
        <v>-0.363077928251392-1.449488340529i</v>
      </c>
      <c r="DS322" s="223" t="str">
        <f t="shared" ca="1" si="572"/>
        <v>0.830171783079077-1.24243987455818i</v>
      </c>
      <c r="DT322" s="223" t="str">
        <f t="shared" ca="1" si="573"/>
        <v>1.47809651822778-0.219254906708476i</v>
      </c>
      <c r="DU322" s="223" t="str">
        <f t="shared" ca="1" si="574"/>
        <v>1.1550861228095+0.947954682569663i</v>
      </c>
      <c r="DV322" s="223" t="str">
        <f t="shared" ca="1" si="575"/>
        <v>0.0733203405555257+1.49246981844648i</v>
      </c>
      <c r="DW322" s="223" t="str">
        <f t="shared" ca="1" si="576"/>
        <v>-1.05660826026352+1.05660826026288i</v>
      </c>
      <c r="DX322" s="223" t="str">
        <f t="shared" ca="1" si="577"/>
        <v>-1.49246981844643-0.0733203405564319i</v>
      </c>
      <c r="DY322" s="223" t="str">
        <f t="shared" ca="1" si="578"/>
        <v>-0.947954682570143-1.15508612280911i</v>
      </c>
      <c r="DZ322" s="223" t="str">
        <f t="shared" ca="1" si="579"/>
        <v>0.219254906707862-1.47809651822787i</v>
      </c>
      <c r="EA322" s="223" t="str">
        <f t="shared" ca="1" si="580"/>
        <v>1.24243987455783-0.830171783079594i</v>
      </c>
      <c r="EB322" s="223" t="str">
        <f t="shared" ca="1" si="581"/>
        <v>1.44948834052878+0.363077928252272i</v>
      </c>
      <c r="EC322" s="223" t="str">
        <f t="shared" ca="1" si="582"/>
        <v>0.704393875498647+1.31782825112866i</v>
      </c>
      <c r="ED322" s="223" t="str">
        <f t="shared" ca="1" si="583"/>
        <v>-0.503404310867543+1.40692079773981i</v>
      </c>
      <c r="EE322" s="223" t="str">
        <f t="shared" ca="1" si="584"/>
        <v>-1.38052522124218+0.571832269837114i</v>
      </c>
      <c r="EF322" s="223" t="str">
        <f t="shared" ca="1" si="585"/>
        <v>-1.35080383856757-0.638882634780412i</v>
      </c>
      <c r="EG322" s="223" t="str">
        <f t="shared" ca="1" si="586"/>
        <v>-0.433763606820317-1.42992697880384i</v>
      </c>
      <c r="EH322" s="223" t="str">
        <f t="shared" ca="1" si="587"/>
        <v>0.768208169672935-1.28167790000475i</v>
      </c>
      <c r="EI322" s="223" t="str">
        <f t="shared" ca="1" si="588"/>
        <v>1.46555775788154-0.291517563151979i</v>
      </c>
      <c r="EJ322" s="223" t="str">
        <f t="shared" ca="1" si="589"/>
        <v>1.20020870262924+0.890135439944883i</v>
      </c>
      <c r="EK322" s="223" t="str">
        <f t="shared" ca="1" si="590"/>
        <v>0.1464640459908+1.4870744145956i</v>
      </c>
      <c r="EL322" s="223" t="str">
        <f t="shared" ca="1" si="591"/>
        <v>-1.00349021933384+1.10718083934566i</v>
      </c>
      <c r="EM322" s="223" t="str">
        <f t="shared" ca="1" si="592"/>
        <v>-1.49426973177965-1.78668115432654E-13i</v>
      </c>
      <c r="EN322" s="223"/>
      <c r="EO322" s="223"/>
      <c r="EP322" s="223"/>
    </row>
    <row r="323" spans="1:146">
      <c r="A323" s="249">
        <f t="shared" si="461"/>
        <v>4.355468749999993E-3</v>
      </c>
      <c r="B323" s="248">
        <v>223</v>
      </c>
      <c r="C323" s="247">
        <f t="shared" si="462"/>
        <v>44600</v>
      </c>
      <c r="N323" s="246">
        <f t="shared" ca="1" si="463"/>
        <v>5.5055854403563735</v>
      </c>
      <c r="O323" s="223">
        <f t="shared" ca="1" si="464"/>
        <v>-1.4944145596436267</v>
      </c>
      <c r="P323" s="223" t="str">
        <f t="shared" ca="1" si="465"/>
        <v>-1.03045942951967-1.08232538554209i</v>
      </c>
      <c r="Q323" s="223" t="str">
        <f t="shared" ca="1" si="466"/>
        <v>0.0733274469227988-1.49261447185891i</v>
      </c>
      <c r="R323" s="223" t="str">
        <f t="shared" ca="1" si="467"/>
        <v>1.13158392491025-0.97611100647394i</v>
      </c>
      <c r="S323" s="223" t="str">
        <f t="shared" ca="1" si="468"/>
        <v>1.4872185450739+0.146478241603086i</v>
      </c>
      <c r="T323" s="223" t="str">
        <f t="shared" ca="1" si="469"/>
        <v>0.919411046516349+1.17811637948828i</v>
      </c>
      <c r="U323" s="223" t="str">
        <f t="shared" ca="1" si="470"/>
        <v>-0.219276157369522+1.47823977854884i</v>
      </c>
      <c r="V323" s="223" t="str">
        <f t="shared" ca="1" si="471"/>
        <v>-1.22181064851722+0.860496144816926i</v>
      </c>
      <c r="W323" s="223" t="str">
        <f t="shared" ca="1" si="472"/>
        <v>-1.46569980291873-0.291545817666529i</v>
      </c>
      <c r="X323" s="223" t="str">
        <f t="shared" ca="1" si="473"/>
        <v>-0.799508232533954-1.26256146867599i</v>
      </c>
      <c r="Y323" s="223" t="str">
        <f t="shared" ca="1" si="474"/>
        <v>0.363113118552236-1.44962882808329i</v>
      </c>
      <c r="Z323" s="223" t="str">
        <f t="shared" ca="1" si="475"/>
        <v>1.30027066766941-0.736594234890156i</v>
      </c>
      <c r="AA323" s="223" t="str">
        <f t="shared" ca="1" si="476"/>
        <v>1.43006557042847+0.433805648130542i</v>
      </c>
      <c r="AB323" s="223" t="str">
        <f t="shared" ca="1" si="477"/>
        <v>0.6719057172166+1.33484740073407i</v>
      </c>
      <c r="AC323" s="223" t="str">
        <f t="shared" ca="1" si="478"/>
        <v>-0.503453101905603+1.40705715955553i</v>
      </c>
      <c r="AD323" s="223" t="str">
        <f t="shared" ca="1" si="479"/>
        <v>-1.36620836949161+0.60559851981814i</v>
      </c>
      <c r="AE323" s="223" t="str">
        <f t="shared" ca="1" si="480"/>
        <v>-1.38065902474162-0.571887693060771i</v>
      </c>
      <c r="AF323" s="223" t="str">
        <f t="shared" ca="1" si="481"/>
        <v>-0.537832382541427-1.39427802262127i</v>
      </c>
      <c r="AG323" s="223" t="str">
        <f t="shared" ca="1" si="482"/>
        <v>0.638944556672027-1.35093476140561i</v>
      </c>
      <c r="AH323" s="223" t="str">
        <f t="shared" ca="1" si="483"/>
        <v>1.41898873787034-0.468770559945898i</v>
      </c>
      <c r="AI323" s="223" t="str">
        <f t="shared" ca="1" si="484"/>
        <v>1.31795597790124+0.704462146881737i</v>
      </c>
      <c r="AJ323" s="223" t="str">
        <f t="shared" ca="1" si="485"/>
        <v>0.398579428012724+1.44028098496089i</v>
      </c>
      <c r="AK323" s="223" t="str">
        <f t="shared" ca="1" si="486"/>
        <v>-0.768282626075462+1.28180212300708i</v>
      </c>
      <c r="AL323" s="223" t="str">
        <f t="shared" ca="1" si="487"/>
        <v>-1.45810346900496+0.327428083326013i</v>
      </c>
      <c r="AM323" s="223" t="str">
        <f t="shared" ca="1" si="488"/>
        <v>-1.24256029452597-0.830252245129383i</v>
      </c>
      <c r="AN323" s="223" t="str">
        <f t="shared" ca="1" si="489"/>
        <v>-0.25548793570726-1.47241325407743i</v>
      </c>
      <c r="AO323" s="223" t="str">
        <f t="shared" ca="1" si="490"/>
        <v>0.890221713803267-1.20032502945995i</v>
      </c>
      <c r="AP323" s="223" t="str">
        <f t="shared" ca="1" si="491"/>
        <v>1.48317586665267-0.182932295273311i</v>
      </c>
      <c r="AQ323" s="223" t="str">
        <f t="shared" ca="1" si="492"/>
        <v>1.15519807626191+0.948046560394391i</v>
      </c>
      <c r="AR323" s="223" t="str">
        <f t="shared" ca="1" si="493"/>
        <v>1.15519807626191+0.948046560394391i</v>
      </c>
      <c r="AS323" s="223" t="str">
        <f t="shared" ca="1" si="494"/>
        <v>-1.00358747978249+1.10728814971473i</v>
      </c>
      <c r="AT323" s="223" t="str">
        <f t="shared" ca="1" si="495"/>
        <v>-1.49396446991814+0.0366747692161862i</v>
      </c>
      <c r="AU323" s="223" t="str">
        <f t="shared" ca="1" si="496"/>
        <v>-1.05671066902794-1.05671066902789i</v>
      </c>
      <c r="AV323" s="223" t="str">
        <f t="shared" ca="1" si="497"/>
        <v>0.0366747692161137-1.49396446991814i</v>
      </c>
      <c r="AW323" s="223" t="str">
        <f t="shared" ca="1" si="498"/>
        <v>1.10728814971469-1.00358747978255i</v>
      </c>
      <c r="AX323" s="223" t="str">
        <f t="shared" ca="1" si="499"/>
        <v>1.49036537865429+0.109935954916999i</v>
      </c>
      <c r="AY323" s="223" t="str">
        <f t="shared" ca="1" si="500"/>
        <v>0.948046560394481+1.15519807626184i</v>
      </c>
      <c r="AZ323" s="223" t="str">
        <f t="shared" ca="1" si="501"/>
        <v>-0.182932295273239+1.48317586665268i</v>
      </c>
      <c r="BA323" s="223" t="str">
        <f t="shared" ca="1" si="502"/>
        <v>-1.20032502945991+0.890221713803325i</v>
      </c>
      <c r="BB323" s="223" t="str">
        <f t="shared" ca="1" si="503"/>
        <v>-1.47241325407745-0.255487935707188i</v>
      </c>
      <c r="BC323" s="223" t="str">
        <f t="shared" ca="1" si="504"/>
        <v>-0.830252245129442-1.24256029452593i</v>
      </c>
      <c r="BD323" s="223" t="str">
        <f t="shared" ca="1" si="505"/>
        <v>0.327428083325922-1.45810346900498i</v>
      </c>
      <c r="BE323" s="223" t="str">
        <f t="shared" ca="1" si="506"/>
        <v>1.28180212300703-0.768282626075542i</v>
      </c>
      <c r="BF323" s="223" t="str">
        <f t="shared" ca="1" si="507"/>
        <v>1.44028098496091+0.398579428012654i</v>
      </c>
      <c r="BG323" s="223" t="str">
        <f t="shared" ca="1" si="508"/>
        <v>0.704462146881821+1.3179559779012i</v>
      </c>
      <c r="BH323" s="223" t="str">
        <f t="shared" ca="1" si="509"/>
        <v>-0.468770559945829+1.41898873787036i</v>
      </c>
      <c r="BI323" s="223" t="str">
        <f t="shared" ca="1" si="510"/>
        <v>-1.35093476140533+0.638944556672631i</v>
      </c>
      <c r="BJ323" s="223" t="str">
        <f t="shared" ca="1" si="511"/>
        <v>-1.39427802262102-0.537832382542074i</v>
      </c>
      <c r="BK323" s="223" t="str">
        <f t="shared" ca="1" si="512"/>
        <v>-0.571887693060151-1.38065902474188i</v>
      </c>
      <c r="BL323" s="223" t="str">
        <f t="shared" ca="1" si="513"/>
        <v>0.605598519818734-1.36620836949135i</v>
      </c>
      <c r="BM323" s="223" t="str">
        <f t="shared" ca="1" si="514"/>
        <v>1.40705715955577-0.503453101904952i</v>
      </c>
      <c r="BN323" s="223" t="str">
        <f t="shared" ca="1" si="515"/>
        <v>1.33484740073383+0.671905717217067i</v>
      </c>
      <c r="BO323" s="223" t="str">
        <f t="shared" ca="1" si="516"/>
        <v>0.433805648130063+1.43006557042861i</v>
      </c>
      <c r="BP323" s="223" t="str">
        <f t="shared" ca="1" si="517"/>
        <v>-0.736594234890637+1.30027066766913i</v>
      </c>
      <c r="BQ323" s="223" t="str">
        <f t="shared" ca="1" si="518"/>
        <v>-1.44962882808338+0.363113118551863i</v>
      </c>
      <c r="BR323" s="223" t="str">
        <f t="shared" ca="1" si="519"/>
        <v>-1.26256146867581-0.799508232534251i</v>
      </c>
      <c r="BS323" s="223" t="str">
        <f t="shared" ca="1" si="520"/>
        <v>-0.291545817666205-1.4656998029188i</v>
      </c>
      <c r="BT323" s="223" t="str">
        <f t="shared" ca="1" si="521"/>
        <v>0.860496144817119-1.22181064851708i</v>
      </c>
      <c r="BU323" s="223" t="str">
        <f t="shared" ca="1" si="522"/>
        <v>1.47823977854887-0.21927615736931i</v>
      </c>
      <c r="BV323" s="223" t="str">
        <f t="shared" ca="1" si="523"/>
        <v>1.17811637948816+0.919411046516497i</v>
      </c>
      <c r="BW323" s="223" t="str">
        <f t="shared" ca="1" si="524"/>
        <v>0.146478241602989+1.48721854507391i</v>
      </c>
      <c r="BX323" s="223" t="str">
        <f t="shared" ca="1" si="525"/>
        <v>-0.976111006473994+1.1315839249102i</v>
      </c>
      <c r="BY323" s="223" t="str">
        <f t="shared" ca="1" si="526"/>
        <v>-1.49261447185891+0.0733274469227544i</v>
      </c>
      <c r="BZ323" s="223" t="str">
        <f t="shared" ca="1" si="527"/>
        <v>-1.0823253855421-1.03045942951967i</v>
      </c>
      <c r="CA323" s="223" t="str">
        <f t="shared" ca="1" si="528"/>
        <v>-7.24971648078248E-14-1.49441455964363i</v>
      </c>
      <c r="CB323" s="223" t="str">
        <f t="shared" ca="1" si="529"/>
        <v>1.082325385542-1.03045942951978i</v>
      </c>
      <c r="CC323" s="223" t="str">
        <f t="shared" ca="1" si="530"/>
        <v>1.49261447185891+0.0733274469226096i</v>
      </c>
      <c r="CD323" s="223" t="str">
        <f t="shared" ca="1" si="531"/>
        <v>0.976111006474103+1.13158392491011i</v>
      </c>
      <c r="CE323" s="223" t="str">
        <f t="shared" ca="1" si="532"/>
        <v>-0.146478241602845+1.48721854507392i</v>
      </c>
      <c r="CF323" s="223" t="str">
        <f t="shared" ca="1" si="533"/>
        <v>-1.17811637948802+0.919411046516678i</v>
      </c>
      <c r="CG323" s="223" t="str">
        <f t="shared" ca="1" si="534"/>
        <v>-1.47823977854889-0.219276157369166i</v>
      </c>
      <c r="CH323" s="223" t="str">
        <f t="shared" ca="1" si="535"/>
        <v>-0.860496144817237-1.221810648517i</v>
      </c>
      <c r="CI323" s="223" t="str">
        <f t="shared" ca="1" si="536"/>
        <v>0.29154581766598-1.46569980291884i</v>
      </c>
      <c r="CJ323" s="223" t="str">
        <f t="shared" ca="1" si="537"/>
        <v>1.26256146867573-0.799508232534374i</v>
      </c>
      <c r="CK323" s="223" t="str">
        <f t="shared" ca="1" si="538"/>
        <v>1.44962882808342+0.363113118551723i</v>
      </c>
      <c r="CL323" s="223" t="str">
        <f t="shared" ca="1" si="539"/>
        <v>0.736594234890764+1.30027066766906i</v>
      </c>
      <c r="CM323" s="223" t="str">
        <f t="shared" ca="1" si="540"/>
        <v>-0.433805648129924+1.43006557042865i</v>
      </c>
      <c r="CN323" s="223" t="str">
        <f t="shared" ca="1" si="541"/>
        <v>-1.33484740073377+0.671905717217197i</v>
      </c>
      <c r="CO323" s="223" t="str">
        <f t="shared" ca="1" si="542"/>
        <v>-1.4070571595553-0.503453101906255i</v>
      </c>
      <c r="CP323" s="223" t="str">
        <f t="shared" ca="1" si="543"/>
        <v>-0.605598519817546-1.36620836949188i</v>
      </c>
      <c r="CQ323" s="223" t="str">
        <f t="shared" ca="1" si="544"/>
        <v>0.571887693061351-1.38065902474138i</v>
      </c>
      <c r="CR323" s="223" t="str">
        <f t="shared" ca="1" si="545"/>
        <v>1.39427802262151-0.537832382540781i</v>
      </c>
      <c r="CS323" s="223" t="str">
        <f t="shared" ca="1" si="546"/>
        <v>1.35093476140539+0.638944556672499i</v>
      </c>
      <c r="CT323" s="223" t="str">
        <f t="shared" ca="1" si="547"/>
        <v>0.468770559946007+1.41898873787031i</v>
      </c>
      <c r="CU323" s="223" t="str">
        <f t="shared" ca="1" si="548"/>
        <v>-0.704462146881692+1.31795597790127i</v>
      </c>
      <c r="CV323" s="223" t="str">
        <f t="shared" ca="1" si="549"/>
        <v>-1.44028098496087+0.398579428012793i</v>
      </c>
      <c r="CW323" s="223" t="str">
        <f t="shared" ca="1" si="550"/>
        <v>-1.28180212300712-0.768282626075381i</v>
      </c>
      <c r="CX323" s="223" t="str">
        <f t="shared" ca="1" si="551"/>
        <v>-0.327428083326064-1.45810346900495i</v>
      </c>
      <c r="CY323" s="223" t="str">
        <f t="shared" ca="1" si="552"/>
        <v>0.830252245129323-1.24256029452601i</v>
      </c>
      <c r="CZ323" s="223" t="str">
        <f t="shared" ca="1" si="553"/>
        <v>1.47241325407741-0.255487935707374i</v>
      </c>
      <c r="DA323" s="223" t="str">
        <f t="shared" ca="1" si="554"/>
        <v>1.20032502945997+0.890221713803241i</v>
      </c>
      <c r="DB323" s="223" t="str">
        <f t="shared" ca="1" si="555"/>
        <v>0.182932295273382+1.48317586665266i</v>
      </c>
      <c r="DC323" s="223" t="str">
        <f t="shared" ca="1" si="556"/>
        <v>-0.948046560394336+1.15519807626196i</v>
      </c>
      <c r="DD323" s="223" t="str">
        <f t="shared" ca="1" si="557"/>
        <v>-1.49036537865428+0.109935954917186i</v>
      </c>
      <c r="DE323" s="223" t="str">
        <f t="shared" ca="1" si="558"/>
        <v>-1.10728814971478-1.00358747978244i</v>
      </c>
      <c r="DF323" s="223" t="str">
        <f t="shared" ca="1" si="559"/>
        <v>-0.0366747692162587-1.49396446991814i</v>
      </c>
      <c r="DG323" s="223" t="str">
        <f t="shared" ca="1" si="560"/>
        <v>1.05671066902781-1.05671066902802i</v>
      </c>
      <c r="DH323" s="223" t="str">
        <f t="shared" ca="1" si="561"/>
        <v>1.49396446991815+0.0366747692159562i</v>
      </c>
      <c r="DI323" s="223" t="str">
        <f t="shared" ca="1" si="562"/>
        <v>1.00358747978266+1.10728814971458i</v>
      </c>
      <c r="DJ323" s="223" t="str">
        <f t="shared" ca="1" si="563"/>
        <v>-0.109935954916969+1.49036537865429i</v>
      </c>
      <c r="DK323" s="223" t="str">
        <f t="shared" ca="1" si="564"/>
        <v>-1.15519807626182+0.948046560394503i</v>
      </c>
      <c r="DL323" s="223" t="str">
        <f t="shared" ca="1" si="565"/>
        <v>-1.48317586665269-0.182932295273166i</v>
      </c>
      <c r="DM323" s="223" t="str">
        <f t="shared" ca="1" si="566"/>
        <v>-0.890221713803416-1.20032502945984i</v>
      </c>
      <c r="DN323" s="223" t="str">
        <f t="shared" ca="1" si="567"/>
        <v>0.255487935707075-1.47241325407747i</v>
      </c>
      <c r="DO323" s="223" t="str">
        <f t="shared" ca="1" si="568"/>
        <v>1.24256029452585-0.830252245129574i</v>
      </c>
      <c r="DP323" s="223" t="str">
        <f t="shared" ca="1" si="569"/>
        <v>1.45810346900498+0.327428083325934i</v>
      </c>
      <c r="DQ323" s="223" t="str">
        <f t="shared" ca="1" si="570"/>
        <v>0.768282626075568+1.28180212300701i</v>
      </c>
      <c r="DR323" s="223" t="str">
        <f t="shared" ca="1" si="571"/>
        <v>-0.398579428012583+1.44028098496093i</v>
      </c>
      <c r="DS323" s="223" t="str">
        <f t="shared" ca="1" si="572"/>
        <v>-1.31795597790189+0.704462146880536i</v>
      </c>
      <c r="DT323" s="223" t="str">
        <f t="shared" ca="1" si="573"/>
        <v>-1.41898873786992-0.468770559947171i</v>
      </c>
      <c r="DU323" s="223" t="str">
        <f t="shared" ca="1" si="574"/>
        <v>-0.63894455667139-1.35093476140591i</v>
      </c>
      <c r="DV323" s="223" t="str">
        <f t="shared" ca="1" si="575"/>
        <v>0.537832382541926-1.39427802262107i</v>
      </c>
      <c r="DW323" s="223" t="str">
        <f t="shared" ca="1" si="576"/>
        <v>1.38065902474182-0.571887693060296i</v>
      </c>
      <c r="DX323" s="223" t="str">
        <f t="shared" ca="1" si="577"/>
        <v>1.36620836949135+0.605598519818746i</v>
      </c>
      <c r="DY323" s="223" t="str">
        <f t="shared" ca="1" si="578"/>
        <v>0.50345310190502+1.40705715955574i</v>
      </c>
      <c r="DZ323" s="223" t="str">
        <f t="shared" ca="1" si="579"/>
        <v>-0.671905717217002+1.33484740073387i</v>
      </c>
      <c r="EA323" s="223" t="str">
        <f t="shared" ca="1" si="580"/>
        <v>-1.43006557042859+0.433805648130132i</v>
      </c>
      <c r="EB323" s="223" t="str">
        <f t="shared" ca="1" si="581"/>
        <v>-1.30027066766921-0.736594234890501i</v>
      </c>
      <c r="EC323" s="223" t="str">
        <f t="shared" ca="1" si="582"/>
        <v>-0.363113118552016-1.44962882808334i</v>
      </c>
      <c r="ED323" s="223" t="str">
        <f t="shared" ca="1" si="583"/>
        <v>0.799508232534262-1.2625614686758i</v>
      </c>
      <c r="EE323" s="223" t="str">
        <f t="shared" ca="1" si="584"/>
        <v>1.4656998029188-0.291545817666193i</v>
      </c>
      <c r="EF323" s="223" t="str">
        <f t="shared" ca="1" si="585"/>
        <v>1.22181064851712+0.860496144817059i</v>
      </c>
      <c r="EG323" s="223" t="str">
        <f t="shared" ca="1" si="586"/>
        <v>0.219276157369382+1.47823977854886i</v>
      </c>
      <c r="EH323" s="223" t="str">
        <f t="shared" ca="1" si="587"/>
        <v>-0.919411046516439+1.17811637948821i</v>
      </c>
      <c r="EI323" s="223" t="str">
        <f t="shared" ca="1" si="588"/>
        <v>-1.48721854507389+0.146478241603146i</v>
      </c>
      <c r="EJ323" s="223" t="str">
        <f t="shared" ca="1" si="589"/>
        <v>-1.13158392491031-0.976111006473874i</v>
      </c>
      <c r="EK323" s="223" t="str">
        <f t="shared" ca="1" si="590"/>
        <v>-0.073327446922742-1.49261447185891i</v>
      </c>
      <c r="EL323" s="223" t="str">
        <f t="shared" ca="1" si="591"/>
        <v>1.03045942951962-1.08232538554215i</v>
      </c>
      <c r="EM323" s="223" t="str">
        <f t="shared" ca="1" si="592"/>
        <v>1.49441455964363-1.44994329615649E-13i</v>
      </c>
      <c r="EN323" s="223"/>
      <c r="EO323" s="223"/>
      <c r="EP323" s="223"/>
    </row>
    <row r="324" spans="1:146">
      <c r="A324" s="249">
        <f t="shared" si="461"/>
        <v>4.3749999999999926E-3</v>
      </c>
      <c r="B324" s="248">
        <v>224</v>
      </c>
      <c r="C324" s="247">
        <f t="shared" si="462"/>
        <v>44800</v>
      </c>
      <c r="N324" s="246">
        <f t="shared" ca="1" si="463"/>
        <v>5.5054510641019219</v>
      </c>
      <c r="O324" s="223">
        <f t="shared" ca="1" si="464"/>
        <v>-1.4945489358980784</v>
      </c>
      <c r="P324" s="223" t="str">
        <f t="shared" ca="1" si="465"/>
        <v>-1.05680568738867-1.05680568738867i</v>
      </c>
      <c r="Q324" s="223" t="str">
        <f t="shared" ca="1" si="466"/>
        <v>-3.65270656255526E-14-1.49454893589808i</v>
      </c>
      <c r="R324" s="223" t="str">
        <f t="shared" ca="1" si="467"/>
        <v>1.05680568738868-1.05680568738866i</v>
      </c>
      <c r="S324" s="223" t="str">
        <f t="shared" ca="1" si="468"/>
        <v>1.49454893589808-7.30541312511051E-14i</v>
      </c>
      <c r="T324" s="223" t="str">
        <f t="shared" ca="1" si="469"/>
        <v>1.05680568738868+1.05680568738866i</v>
      </c>
      <c r="U324" s="223" t="str">
        <f t="shared" ca="1" si="470"/>
        <v>-4.17453798970947E-14+1.49454893589808i</v>
      </c>
      <c r="V324" s="223" t="str">
        <f t="shared" ca="1" si="471"/>
        <v>-1.05680568738864+1.0568056873887i</v>
      </c>
      <c r="W324" s="223" t="str">
        <f t="shared" ca="1" si="472"/>
        <v>-1.49454893589808-1.31828709438449E-14i</v>
      </c>
      <c r="X324" s="223" t="str">
        <f t="shared" ca="1" si="473"/>
        <v>-1.05680568738863-1.05680568738871i</v>
      </c>
      <c r="Y324" s="223" t="str">
        <f t="shared" ca="1" si="474"/>
        <v>-2.59990469058086E-14-1.49454893589808i</v>
      </c>
      <c r="Z324" s="223" t="str">
        <f t="shared" ca="1" si="475"/>
        <v>1.05680568738869-1.05680568738865i</v>
      </c>
      <c r="AA324" s="223" t="str">
        <f t="shared" ca="1" si="476"/>
        <v>1.49454893589808-6.51809647554621E-14i</v>
      </c>
      <c r="AB324" s="223" t="str">
        <f t="shared" ca="1" si="477"/>
        <v>1.05680568738868+1.05680568738866i</v>
      </c>
      <c r="AC324" s="223" t="str">
        <f t="shared" ca="1" si="478"/>
        <v>-5.49282508409396E-14+1.49454893589808i</v>
      </c>
      <c r="AD324" s="223" t="str">
        <f t="shared" ca="1" si="479"/>
        <v>-1.05680568738864+1.0568056873887i</v>
      </c>
      <c r="AE324" s="223" t="str">
        <f t="shared" ca="1" si="480"/>
        <v>-1.49454893589808-2.63657418876897E-14i</v>
      </c>
      <c r="AF324" s="223" t="str">
        <f t="shared" ca="1" si="481"/>
        <v>-1.05680568738872-1.05680568738862i</v>
      </c>
      <c r="AG324" s="223" t="str">
        <f t="shared" ca="1" si="482"/>
        <v>-2.34355848583674E-14-1.49454893589808i</v>
      </c>
      <c r="AH324" s="223" t="str">
        <f t="shared" ca="1" si="483"/>
        <v>1.05680568738827-1.05680568738907i</v>
      </c>
      <c r="AI324" s="223" t="str">
        <f t="shared" ca="1" si="484"/>
        <v>1.49454893589808-3.49341542910919E-13i</v>
      </c>
      <c r="AJ324" s="223" t="str">
        <f t="shared" ca="1" si="485"/>
        <v>1.05680568738878+1.05680568738856i</v>
      </c>
      <c r="AK324" s="223" t="str">
        <f t="shared" ca="1" si="486"/>
        <v>-6.81111217847843E-14+1.49454893589808i</v>
      </c>
      <c r="AL324" s="223" t="str">
        <f t="shared" ca="1" si="487"/>
        <v>-1.05680568738886+1.05680568738848i</v>
      </c>
      <c r="AM324" s="223" t="str">
        <f t="shared" ca="1" si="488"/>
        <v>-1.49454893589808-4.64324968687681E-13i</v>
      </c>
      <c r="AN324" s="223" t="str">
        <f t="shared" ca="1" si="489"/>
        <v>-1.0568056873882-1.05680568738914i</v>
      </c>
      <c r="AO324" s="223" t="str">
        <f t="shared" ca="1" si="490"/>
        <v>-6.26178429905936E-13-1.49454893589808i</v>
      </c>
      <c r="AP324" s="223" t="str">
        <f t="shared" ca="1" si="491"/>
        <v>1.0568056873884-1.05680568738894i</v>
      </c>
      <c r="AQ324" s="223" t="str">
        <f t="shared" ca="1" si="492"/>
        <v>1.49454893589808-1.87486947417423E-13i</v>
      </c>
      <c r="AR324" s="223" t="str">
        <f t="shared" ca="1" si="493"/>
        <v>1.49454893589808-1.87486947417423E-13i</v>
      </c>
      <c r="AS324" s="223" t="str">
        <f t="shared" ca="1" si="494"/>
        <v>-2.08726899485473E-13+1.49454893589808i</v>
      </c>
      <c r="AT324" s="223" t="str">
        <f t="shared" ca="1" si="495"/>
        <v>-1.05680568738896+1.05680568738838i</v>
      </c>
      <c r="AU324" s="223" t="str">
        <f t="shared" ca="1" si="496"/>
        <v>-1.49454893589808-6.47418381973985E-13i</v>
      </c>
      <c r="AV324" s="223" t="str">
        <f t="shared" ca="1" si="497"/>
        <v>-1.05680568738912-1.05680568738822i</v>
      </c>
      <c r="AW324" s="223" t="str">
        <f t="shared" ca="1" si="498"/>
        <v>-4.43085016619633E-13-1.49454893589808i</v>
      </c>
      <c r="AX324" s="223" t="str">
        <f t="shared" ca="1" si="499"/>
        <v>1.0568056873885-1.05680568738884i</v>
      </c>
      <c r="AY324" s="223" t="str">
        <f t="shared" ca="1" si="500"/>
        <v>1.49454893589808-4.68711697167348E-14i</v>
      </c>
      <c r="AZ324" s="223" t="str">
        <f t="shared" ca="1" si="501"/>
        <v>1.05680568738856+1.05680568738878i</v>
      </c>
      <c r="BA324" s="223" t="str">
        <f t="shared" ca="1" si="502"/>
        <v>-3.91820312771777E-13+1.49454893589808i</v>
      </c>
      <c r="BB324" s="223" t="str">
        <f t="shared" ca="1" si="503"/>
        <v>-1.05680568738909+1.05680568738825i</v>
      </c>
      <c r="BC324" s="223" t="str">
        <f t="shared" ca="1" si="504"/>
        <v>-1.49454893589808+6.9868308582184E-13i</v>
      </c>
      <c r="BD324" s="223" t="str">
        <f t="shared" ca="1" si="505"/>
        <v>-1.05680568738902-1.05680568738832i</v>
      </c>
      <c r="BE324" s="223" t="str">
        <f t="shared" ca="1" si="506"/>
        <v>-3.02469238918942E-13-1.49454893589808i</v>
      </c>
      <c r="BF324" s="223" t="str">
        <f t="shared" ca="1" si="507"/>
        <v>1.0568056873886-1.05680568738874i</v>
      </c>
      <c r="BG324" s="223" t="str">
        <f t="shared" ca="1" si="508"/>
        <v>1.49454893589808+1.36222243569569E-13i</v>
      </c>
      <c r="BH324" s="223" t="str">
        <f t="shared" ca="1" si="509"/>
        <v>1.05680568738843+1.05680568738891i</v>
      </c>
      <c r="BI324" s="223" t="str">
        <f t="shared" ca="1" si="510"/>
        <v>-5.32436090472466E-13+1.49454893589808i</v>
      </c>
      <c r="BJ324" s="223" t="str">
        <f t="shared" ca="1" si="511"/>
        <v>-1.05680568738922+1.05680568738812i</v>
      </c>
      <c r="BK324" s="223" t="str">
        <f t="shared" ca="1" si="512"/>
        <v>-1.49454893589808+5.15589672535537E-13i</v>
      </c>
      <c r="BL324" s="223" t="str">
        <f t="shared" ca="1" si="513"/>
        <v>-1.05680568738892-1.05680568738842i</v>
      </c>
      <c r="BM324" s="223" t="str">
        <f t="shared" ca="1" si="514"/>
        <v>-1.19375825632639E-13-1.49454893589808i</v>
      </c>
      <c r="BN324" s="223" t="str">
        <f t="shared" ca="1" si="515"/>
        <v>1.0568056873887-1.05680568738864i</v>
      </c>
      <c r="BO324" s="223" t="str">
        <f t="shared" ca="1" si="516"/>
        <v>1.49454893589808+2.76838021270258E-13i</v>
      </c>
      <c r="BP324" s="223" t="str">
        <f t="shared" ca="1" si="517"/>
        <v>1.0568056873883+1.05680568738904i</v>
      </c>
      <c r="BQ324" s="223" t="str">
        <f t="shared" ca="1" si="518"/>
        <v>-6.73051868173154E-13+1.49454893589808i</v>
      </c>
      <c r="BR324" s="223" t="str">
        <f t="shared" ca="1" si="519"/>
        <v>-1.05680568738823+1.05680568738911i</v>
      </c>
      <c r="BS324" s="223" t="str">
        <f t="shared" ca="1" si="520"/>
        <v>-1.49454893589808+3.74973894834848E-13i</v>
      </c>
      <c r="BT324" s="223" t="str">
        <f t="shared" ca="1" si="521"/>
        <v>-1.05680568738882-1.05680568738852i</v>
      </c>
      <c r="BU324" s="223" t="str">
        <f t="shared" ca="1" si="522"/>
        <v>2.12399520680495E-14-1.49454893589808i</v>
      </c>
      <c r="BV324" s="223" t="str">
        <f t="shared" ca="1" si="523"/>
        <v>1.05680568738885-1.05680568738849i</v>
      </c>
      <c r="BW324" s="223" t="str">
        <f t="shared" ca="1" si="524"/>
        <v>1.49454893589808+4.17453798970947E-13i</v>
      </c>
      <c r="BX324" s="223" t="str">
        <f t="shared" ca="1" si="525"/>
        <v>1.0568056873882+1.05680568738914i</v>
      </c>
      <c r="BY324" s="223" t="str">
        <f t="shared" ca="1" si="526"/>
        <v>6.30571964037056E-13+1.49454893589808i</v>
      </c>
      <c r="BZ324" s="223" t="str">
        <f t="shared" ca="1" si="527"/>
        <v>-1.05680568738833+1.05680568738901i</v>
      </c>
      <c r="CA324" s="223" t="str">
        <f t="shared" ca="1" si="528"/>
        <v>-1.49454893589808+2.34358117134159E-13i</v>
      </c>
      <c r="CB324" s="223" t="str">
        <f t="shared" ca="1" si="529"/>
        <v>-1.05680568738867-1.05680568738867i</v>
      </c>
      <c r="CC324" s="223" t="str">
        <f t="shared" ca="1" si="530"/>
        <v>1.61855729768739E-13-1.49454893589808i</v>
      </c>
      <c r="CD324" s="223" t="str">
        <f t="shared" ca="1" si="531"/>
        <v>1.05680568738895-1.05680568738839i</v>
      </c>
      <c r="CE324" s="223" t="str">
        <f t="shared" ca="1" si="532"/>
        <v>1.49454893589808+5.58069576671635E-13i</v>
      </c>
      <c r="CF324" s="223" t="str">
        <f t="shared" ca="1" si="533"/>
        <v>1.05680568738919+1.05680568738815i</v>
      </c>
      <c r="CG324" s="223" t="str">
        <f t="shared" ca="1" si="534"/>
        <v>4.89956186336367E-13+1.49454893589808i</v>
      </c>
      <c r="CH324" s="223" t="str">
        <f t="shared" ca="1" si="535"/>
        <v>-1.05680568738849+1.05680568738885i</v>
      </c>
      <c r="CI324" s="223" t="str">
        <f t="shared" ca="1" si="536"/>
        <v>-1.49454893589808+9.37423394334696E-14i</v>
      </c>
      <c r="CJ324" s="223" t="str">
        <f t="shared" ca="1" si="537"/>
        <v>-1.05680568738857-1.05680568738877i</v>
      </c>
      <c r="CK324" s="223" t="str">
        <f t="shared" ca="1" si="538"/>
        <v>3.02471507469428E-13-1.49454893589808i</v>
      </c>
      <c r="CL324" s="223" t="str">
        <f t="shared" ca="1" si="539"/>
        <v>1.05680568738905-1.05680568738829i</v>
      </c>
      <c r="CM324" s="223" t="str">
        <f t="shared" ca="1" si="540"/>
        <v>1.49454893589808+7.83640625543553E-13i</v>
      </c>
      <c r="CN324" s="223" t="str">
        <f t="shared" ca="1" si="541"/>
        <v>1.05680568738903+1.05680568738831i</v>
      </c>
      <c r="CO324" s="223" t="str">
        <f t="shared" ca="1" si="542"/>
        <v>3.49340408635678E-13+1.49454893589808i</v>
      </c>
      <c r="CP324" s="223" t="str">
        <f t="shared" ca="1" si="543"/>
        <v>-1.05680568738859+1.05680568738875i</v>
      </c>
      <c r="CQ324" s="223" t="str">
        <f t="shared" ca="1" si="544"/>
        <v>-1.49454893589808-4.68734382672193E-14i</v>
      </c>
      <c r="CR324" s="223" t="str">
        <f t="shared" ca="1" si="545"/>
        <v>-1.05680568738847-1.05680568738887i</v>
      </c>
      <c r="CS324" s="223" t="str">
        <f t="shared" ca="1" si="546"/>
        <v>5.28042556341346E-13-1.49454893589808i</v>
      </c>
      <c r="CT324" s="223" t="str">
        <f t="shared" ca="1" si="547"/>
        <v>1.05680568738915-1.05680568738819i</v>
      </c>
      <c r="CU324" s="223" t="str">
        <f t="shared" ca="1" si="548"/>
        <v>1.49454893589808-6.04938477837886E-13i</v>
      </c>
      <c r="CV324" s="223" t="str">
        <f t="shared" ca="1" si="549"/>
        <v>1.05680568738893+1.05680568738841i</v>
      </c>
      <c r="CW324" s="223" t="str">
        <f t="shared" ca="1" si="550"/>
        <v>2.0872463093499E-13+1.49454893589808i</v>
      </c>
      <c r="CX324" s="223" t="str">
        <f t="shared" ca="1" si="551"/>
        <v>-1.05680568738869+1.05680568738865i</v>
      </c>
      <c r="CY324" s="223" t="str">
        <f t="shared" ca="1" si="552"/>
        <v>-1.49454893589808-2.72444487139138E-13i</v>
      </c>
      <c r="CZ324" s="223" t="str">
        <f t="shared" ca="1" si="553"/>
        <v>-1.05680568738837-1.05680568738897i</v>
      </c>
      <c r="DA324" s="223" t="str">
        <f t="shared" ca="1" si="554"/>
        <v>6.68658334042034E-13-1.49454893589808i</v>
      </c>
      <c r="DB324" s="223" t="str">
        <f t="shared" ca="1" si="555"/>
        <v>1.05680568738823-1.05680568738911i</v>
      </c>
      <c r="DC324" s="223" t="str">
        <f t="shared" ca="1" si="556"/>
        <v>1.49454893589808-4.64322700137197E-13i</v>
      </c>
      <c r="DD324" s="223" t="str">
        <f t="shared" ca="1" si="557"/>
        <v>1.05680568738883+1.05680568738851i</v>
      </c>
      <c r="DE324" s="223" t="str">
        <f t="shared" ca="1" si="558"/>
        <v>-1.68464179369294E-14+1.49454893589808i</v>
      </c>
      <c r="DF324" s="223" t="str">
        <f t="shared" ca="1" si="559"/>
        <v>-1.05680568738879+1.05680568738855i</v>
      </c>
      <c r="DG324" s="223" t="str">
        <f t="shared" ca="1" si="560"/>
        <v>-1.49454893589808-3.28104993668597E-13i</v>
      </c>
      <c r="DH324" s="223" t="str">
        <f t="shared" ca="1" si="561"/>
        <v>-1.05680568738821-1.05680568738913i</v>
      </c>
      <c r="DI324" s="223" t="str">
        <f t="shared" ca="1" si="562"/>
        <v>8.09274111742723E-13-1.49454893589808i</v>
      </c>
      <c r="DJ324" s="223" t="str">
        <f t="shared" ca="1" si="563"/>
        <v>1.05680568738827-1.05680568738907i</v>
      </c>
      <c r="DK324" s="223" t="str">
        <f t="shared" ca="1" si="564"/>
        <v>1.49454893589808-2.38751651265279E-13i</v>
      </c>
      <c r="DL324" s="223" t="str">
        <f t="shared" ca="1" si="565"/>
        <v>1.05680568738873+1.05680568738861i</v>
      </c>
      <c r="DM324" s="223" t="str">
        <f t="shared" ca="1" si="566"/>
        <v>-7.2506924466389E-14+1.49454893589808i</v>
      </c>
      <c r="DN324" s="223" t="str">
        <f t="shared" ca="1" si="567"/>
        <v>-1.05680568738895+1.05680568738839i</v>
      </c>
      <c r="DO324" s="223" t="str">
        <f t="shared" ca="1" si="568"/>
        <v>-1.49454893589808-5.53676042540515E-13i</v>
      </c>
      <c r="DP324" s="223" t="str">
        <f t="shared" ca="1" si="569"/>
        <v>-1.05680568738817-1.05680568738917i</v>
      </c>
      <c r="DQ324" s="223" t="str">
        <f t="shared" ca="1" si="570"/>
        <v>-4.94349720467487E-13-1.49454893589808i</v>
      </c>
      <c r="DR324" s="223" t="str">
        <f t="shared" ca="1" si="571"/>
        <v>1.05680568738843-1.05680568738891i</v>
      </c>
      <c r="DS324" s="223" t="str">
        <f t="shared" ca="1" si="572"/>
        <v>1.49454893589808-1.8309114473582E-13i</v>
      </c>
      <c r="DT324" s="223" t="str">
        <f t="shared" ca="1" si="573"/>
        <v>1.05680568738857+1.05680568738877i</v>
      </c>
      <c r="DU324" s="223" t="str">
        <f t="shared" ca="1" si="574"/>
        <v>-2.98077973338308E-13+1.49454893589808i</v>
      </c>
      <c r="DV324" s="223" t="str">
        <f t="shared" ca="1" si="575"/>
        <v>-1.05680568738899+1.05680568738835i</v>
      </c>
      <c r="DW324" s="223" t="str">
        <f t="shared" ca="1" si="576"/>
        <v>-1.49454893589808-7.79247091412434E-13i</v>
      </c>
      <c r="DX324" s="223" t="str">
        <f t="shared" ca="1" si="577"/>
        <v>-1.05680568738909-1.05680568738825i</v>
      </c>
      <c r="DY324" s="223" t="str">
        <f t="shared" ca="1" si="578"/>
        <v>-4.38689213938028E-13-1.49454893589808i</v>
      </c>
      <c r="DZ324" s="223" t="str">
        <f t="shared" ca="1" si="579"/>
        <v>1.05680568738859-1.05680568738875i</v>
      </c>
      <c r="EA324" s="223" t="str">
        <f t="shared" ca="1" si="580"/>
        <v>1.49454893589808+4.24799041360992E-14i</v>
      </c>
      <c r="EB324" s="223" t="str">
        <f t="shared" ca="1" si="581"/>
        <v>1.05680568738853+1.05680568738881i</v>
      </c>
      <c r="EC324" s="223" t="str">
        <f t="shared" ca="1" si="582"/>
        <v>-5.23649022210226E-13+1.49454893589808i</v>
      </c>
      <c r="ED324" s="223" t="str">
        <f t="shared" ca="1" si="583"/>
        <v>-1.05680568738915+1.05680568738819i</v>
      </c>
      <c r="EE324" s="223" t="str">
        <f t="shared" ca="1" si="584"/>
        <v>-1.49454893589808-8.34907597941893E-13i</v>
      </c>
      <c r="EF324" s="223" t="str">
        <f t="shared" ca="1" si="585"/>
        <v>-1.05680568738893-1.05680568738841i</v>
      </c>
      <c r="EG324" s="223" t="str">
        <f t="shared" ca="1" si="586"/>
        <v>-2.13118165066109E-13-1.49454893589808i</v>
      </c>
      <c r="EH324" s="223" t="str">
        <f t="shared" ca="1" si="587"/>
        <v>1.05680568738863-1.05680568738871i</v>
      </c>
      <c r="EI324" s="223" t="str">
        <f t="shared" ca="1" si="588"/>
        <v>1.49454893589808+2.68050953008018E-13i</v>
      </c>
      <c r="EJ324" s="223" t="str">
        <f t="shared" ca="1" si="589"/>
        <v>1.05680568738837+1.05680568738897i</v>
      </c>
      <c r="EK324" s="223" t="str">
        <f t="shared" ca="1" si="590"/>
        <v>-5.79309528739685E-13+1.49454893589808i</v>
      </c>
      <c r="EL324" s="223" t="str">
        <f t="shared" ca="1" si="591"/>
        <v>-1.05680568738823+1.05680568738911i</v>
      </c>
      <c r="EM324" s="223" t="str">
        <f t="shared" ca="1" si="592"/>
        <v>-1.49454893589808+4.68716234268317E-13i</v>
      </c>
      <c r="EN324" s="223"/>
      <c r="EO324" s="223"/>
      <c r="EP324" s="223"/>
    </row>
    <row r="325" spans="1:146">
      <c r="A325" s="249">
        <f t="shared" si="461"/>
        <v>4.3945312499999922E-3</v>
      </c>
      <c r="B325" s="248">
        <v>225</v>
      </c>
      <c r="C325" s="247">
        <f t="shared" si="462"/>
        <v>45000</v>
      </c>
      <c r="N325" s="246">
        <f t="shared" ca="1" si="463"/>
        <v>5.5053262232341726</v>
      </c>
      <c r="O325" s="223">
        <f t="shared" ca="1" si="464"/>
        <v>-1.4946737767658274</v>
      </c>
      <c r="P325" s="223" t="str">
        <f t="shared" ca="1" si="465"/>
        <v>-1.0825131227867-1.03063817023532i</v>
      </c>
      <c r="Q325" s="223" t="str">
        <f t="shared" ca="1" si="466"/>
        <v>-0.0733401661040528-1.49287337674273i</v>
      </c>
      <c r="R325" s="223" t="str">
        <f t="shared" ca="1" si="467"/>
        <v>0.976280320058621-1.13178020640832i</v>
      </c>
      <c r="S325" s="223" t="str">
        <f t="shared" ca="1" si="468"/>
        <v>1.4874765139948-0.146503649324121i</v>
      </c>
      <c r="T325" s="223" t="str">
        <f t="shared" ca="1" si="469"/>
        <v>1.17832073238047+0.919570525078842i</v>
      </c>
      <c r="U325" s="223" t="str">
        <f t="shared" ca="1" si="470"/>
        <v>0.219314192420914+1.47849619003709i</v>
      </c>
      <c r="V325" s="223" t="str">
        <f t="shared" ca="1" si="471"/>
        <v>-0.86064540415916+1.2220225804997i</v>
      </c>
      <c r="W325" s="223" t="str">
        <f t="shared" ca="1" si="472"/>
        <v>-1.46595403925662+0.291596388418357i</v>
      </c>
      <c r="X325" s="223" t="str">
        <f t="shared" ca="1" si="473"/>
        <v>-1.26278046918587-0.799646913077346i</v>
      </c>
      <c r="Y325" s="223" t="str">
        <f t="shared" ca="1" si="474"/>
        <v>-0.363176103175273-1.44988027679317i</v>
      </c>
      <c r="Z325" s="223" t="str">
        <f t="shared" ca="1" si="475"/>
        <v>0.736722002541133-1.30049620911528i</v>
      </c>
      <c r="AA325" s="223" t="str">
        <f t="shared" ca="1" si="476"/>
        <v>1.43031362574842-0.433880894889182i</v>
      </c>
      <c r="AB325" s="223" t="str">
        <f t="shared" ca="1" si="477"/>
        <v>1.33507893976691+0.672022264171573i</v>
      </c>
      <c r="AC325" s="223" t="str">
        <f t="shared" ca="1" si="478"/>
        <v>0.503540429523814+1.40730122389856i</v>
      </c>
      <c r="AD325" s="223" t="str">
        <f t="shared" ca="1" si="479"/>
        <v>-0.605703565305427+1.36644534831354i</v>
      </c>
      <c r="AE325" s="223" t="str">
        <f t="shared" ca="1" si="480"/>
        <v>-1.38089851013531+0.571986891158793i</v>
      </c>
      <c r="AF325" s="223" t="str">
        <f t="shared" ca="1" si="481"/>
        <v>-1.39451987032967-0.537925673496956i</v>
      </c>
      <c r="AG325" s="223" t="str">
        <f t="shared" ca="1" si="482"/>
        <v>-0.639055386272837-1.35116909090872i</v>
      </c>
      <c r="AH325" s="223" t="str">
        <f t="shared" ca="1" si="483"/>
        <v>0.468851871624283-1.41923487183265i</v>
      </c>
      <c r="AI325" s="223" t="str">
        <f t="shared" ca="1" si="484"/>
        <v>1.31818458699377-0.704584340986577i</v>
      </c>
      <c r="AJ325" s="223" t="str">
        <f t="shared" ca="1" si="485"/>
        <v>1.44053081221879+0.398648564527311i</v>
      </c>
      <c r="AK325" s="223" t="str">
        <f t="shared" ca="1" si="486"/>
        <v>0.768415890309228+1.28202446094905i</v>
      </c>
      <c r="AL325" s="223" t="str">
        <f t="shared" ca="1" si="487"/>
        <v>-0.327484878119477+1.45835638770312i</v>
      </c>
      <c r="AM325" s="223" t="str">
        <f t="shared" ca="1" si="488"/>
        <v>-1.24277582568659+0.830396258445594i</v>
      </c>
      <c r="AN325" s="223" t="str">
        <f t="shared" ca="1" si="489"/>
        <v>-1.47266865491248-0.255532251955952i</v>
      </c>
      <c r="AO325" s="223" t="str">
        <f t="shared" ca="1" si="490"/>
        <v>-0.890376129262452-1.20053323460496i</v>
      </c>
      <c r="AP325" s="223" t="str">
        <f t="shared" ca="1" si="491"/>
        <v>0.182964026216972-1.48343313434138i</v>
      </c>
      <c r="AQ325" s="223" t="str">
        <f t="shared" ca="1" si="492"/>
        <v>1.1553984538068-0.948211005996178i</v>
      </c>
      <c r="AR325" s="223" t="str">
        <f t="shared" ca="1" si="493"/>
        <v>1.1553984538068-0.948211005996178i</v>
      </c>
      <c r="AS325" s="223" t="str">
        <f t="shared" ca="1" si="494"/>
        <v>1.00376155936182+1.10748021693345i</v>
      </c>
      <c r="AT325" s="223" t="str">
        <f t="shared" ca="1" si="495"/>
        <v>-0.0366811307221463+1.49422360896901i</v>
      </c>
      <c r="AU325" s="223" t="str">
        <f t="shared" ca="1" si="496"/>
        <v>-1.05689396321268+1.05689396321296i</v>
      </c>
      <c r="AV325" s="223" t="str">
        <f t="shared" ca="1" si="497"/>
        <v>-1.494223608969+0.0366811307225424i</v>
      </c>
      <c r="AW325" s="223" t="str">
        <f t="shared" ca="1" si="498"/>
        <v>-1.10748021693371-1.00376155936152i</v>
      </c>
      <c r="AX325" s="223" t="str">
        <f t="shared" ca="1" si="499"/>
        <v>-0.10995502411196-1.49062389341643i</v>
      </c>
      <c r="AY325" s="223" t="str">
        <f t="shared" ca="1" si="500"/>
        <v>0.948211005995872-1.15539845380705i</v>
      </c>
      <c r="AZ325" s="223" t="str">
        <f t="shared" ca="1" si="501"/>
        <v>1.48343313434152-0.182964026215847i</v>
      </c>
      <c r="BA325" s="223" t="str">
        <f t="shared" ca="1" si="502"/>
        <v>1.20053323460519+0.890376129262133i</v>
      </c>
      <c r="BB325" s="223" t="str">
        <f t="shared" ca="1" si="503"/>
        <v>0.255532251956342+1.47266865491241i</v>
      </c>
      <c r="BC325" s="223" t="str">
        <f t="shared" ca="1" si="504"/>
        <v>-0.830396258446501+1.24277582568598i</v>
      </c>
      <c r="BD325" s="223" t="str">
        <f t="shared" ca="1" si="505"/>
        <v>-1.45835638770304+0.327484878119843i</v>
      </c>
      <c r="BE325" s="223" t="str">
        <f t="shared" ca="1" si="506"/>
        <v>-1.28202446094925-0.768415890308889i</v>
      </c>
      <c r="BF325" s="223" t="str">
        <f t="shared" ca="1" si="507"/>
        <v>-0.39864856452626-1.44053081221908i</v>
      </c>
      <c r="BG325" s="223" t="str">
        <f t="shared" ca="1" si="508"/>
        <v>0.704584340986247-1.31818458699395i</v>
      </c>
      <c r="BH325" s="223" t="str">
        <f t="shared" ca="1" si="509"/>
        <v>1.41923487183252-0.46885187162468i</v>
      </c>
      <c r="BI325" s="223" t="str">
        <f t="shared" ca="1" si="510"/>
        <v>1.35116909090857+0.639055386273149i</v>
      </c>
      <c r="BJ325" s="223" t="str">
        <f t="shared" ca="1" si="511"/>
        <v>0.537925673496295+1.39451987032992i</v>
      </c>
      <c r="BK325" s="223" t="str">
        <f t="shared" ca="1" si="512"/>
        <v>-0.571986891158583+1.3808985101354i</v>
      </c>
      <c r="BL325" s="223" t="str">
        <f t="shared" ca="1" si="513"/>
        <v>-1.36644534831364+0.605703565305207i</v>
      </c>
      <c r="BM325" s="223" t="str">
        <f t="shared" ca="1" si="514"/>
        <v>-1.40730122389833-0.503540429524462i</v>
      </c>
      <c r="BN325" s="223" t="str">
        <f t="shared" ca="1" si="515"/>
        <v>-0.672022264171908-1.33507893976674i</v>
      </c>
      <c r="BO325" s="223" t="str">
        <f t="shared" ca="1" si="516"/>
        <v>0.433880894889249-1.4303136257484i</v>
      </c>
      <c r="BP325" s="223" t="str">
        <f t="shared" ca="1" si="517"/>
        <v>1.30049620911554-0.736722002540665i</v>
      </c>
      <c r="BQ325" s="223" t="str">
        <f t="shared" ca="1" si="518"/>
        <v>1.4498802767933+0.363176103174754i</v>
      </c>
      <c r="BR325" s="223" t="str">
        <f t="shared" ca="1" si="519"/>
        <v>0.799646913077412+1.26278046918583i</v>
      </c>
      <c r="BS325" s="223" t="str">
        <f t="shared" ca="1" si="520"/>
        <v>-0.291596388418727+1.46595403925654i</v>
      </c>
      <c r="BT325" s="223" t="str">
        <f t="shared" ca="1" si="521"/>
        <v>-1.2220225804993+0.860645404159726i</v>
      </c>
      <c r="BU325" s="223" t="str">
        <f t="shared" ca="1" si="522"/>
        <v>-1.47849619003712-0.219314192420679i</v>
      </c>
      <c r="BV325" s="223" t="str">
        <f t="shared" ca="1" si="523"/>
        <v>-0.919570525078548-1.1783207323807i</v>
      </c>
      <c r="BW325" s="223" t="str">
        <f t="shared" ca="1" si="524"/>
        <v>0.146503649324947-1.48747651399472i</v>
      </c>
      <c r="BX325" s="223" t="str">
        <f t="shared" ca="1" si="525"/>
        <v>1.13178020640816-0.976280320058805i</v>
      </c>
      <c r="BY325" s="223" t="str">
        <f t="shared" ca="1" si="526"/>
        <v>1.49287337674272+0.0733401661042696i</v>
      </c>
      <c r="BZ325" s="223" t="str">
        <f t="shared" ca="1" si="527"/>
        <v>1.03063817023484+1.08251312278716i</v>
      </c>
      <c r="CA325" s="223" t="str">
        <f t="shared" ca="1" si="528"/>
        <v>3.96245646539521E-13+1.49467377676583i</v>
      </c>
      <c r="CB325" s="223" t="str">
        <f t="shared" ca="1" si="529"/>
        <v>-1.03063817023537+1.08251312278665i</v>
      </c>
      <c r="CC325" s="223" t="str">
        <f t="shared" ca="1" si="530"/>
        <v>-1.49287337674276+0.0733401661035336i</v>
      </c>
      <c r="CD325" s="223" t="str">
        <f t="shared" ca="1" si="531"/>
        <v>-1.13178020640868-0.976280320058204i</v>
      </c>
      <c r="CE325" s="223" t="str">
        <f t="shared" ca="1" si="532"/>
        <v>-0.146503649324214-1.4874765139948i</v>
      </c>
      <c r="CF325" s="223" t="str">
        <f t="shared" ca="1" si="533"/>
        <v>0.919570525079129-1.17832073238025i</v>
      </c>
      <c r="CG325" s="223" t="str">
        <f t="shared" ca="1" si="534"/>
        <v>1.47849619003701-0.219314192421462i</v>
      </c>
      <c r="CH325" s="223" t="str">
        <f t="shared" ca="1" si="535"/>
        <v>1.22202258049975+0.860645404159079i</v>
      </c>
      <c r="CI325" s="223" t="str">
        <f t="shared" ca="1" si="536"/>
        <v>0.291596388418006+1.46595403925669i</v>
      </c>
      <c r="CJ325" s="223" t="str">
        <f t="shared" ca="1" si="537"/>
        <v>-0.799646913076742+1.26278046918626i</v>
      </c>
      <c r="CK325" s="223" t="str">
        <f t="shared" ca="1" si="538"/>
        <v>-1.44988027679311+0.363176103175524i</v>
      </c>
      <c r="CL325" s="223" t="str">
        <f t="shared" ca="1" si="539"/>
        <v>-1.30049620911518-0.736722002541306i</v>
      </c>
      <c r="CM325" s="223" t="str">
        <f t="shared" ca="1" si="540"/>
        <v>-0.433880894888545-1.43031362574861i</v>
      </c>
      <c r="CN325" s="223" t="str">
        <f t="shared" ca="1" si="541"/>
        <v>0.672022264171201-1.3350789397671i</v>
      </c>
      <c r="CO325" s="223" t="str">
        <f t="shared" ca="1" si="542"/>
        <v>1.40730122389858-0.503540429523768i</v>
      </c>
      <c r="CP325" s="223" t="str">
        <f t="shared" ca="1" si="543"/>
        <v>1.36644534831334+0.605703565305881i</v>
      </c>
      <c r="CQ325" s="223" t="str">
        <f t="shared" ca="1" si="544"/>
        <v>0.571986891159316+1.3808985101351i</v>
      </c>
      <c r="CR325" s="223" t="str">
        <f t="shared" ca="1" si="545"/>
        <v>-0.537925673496983+1.39451987032966i</v>
      </c>
      <c r="CS325" s="223" t="str">
        <f t="shared" ca="1" si="546"/>
        <v>-1.35116909090887+0.639055386272523i</v>
      </c>
      <c r="CT325" s="223" t="str">
        <f t="shared" ca="1" si="547"/>
        <v>-1.41923487183278-0.468851871623886i</v>
      </c>
      <c r="CU325" s="223" t="str">
        <f t="shared" ca="1" si="548"/>
        <v>-0.704584340986946-1.31818458699357i</v>
      </c>
      <c r="CV325" s="223" t="str">
        <f t="shared" ca="1" si="549"/>
        <v>0.39864856452693-1.4405308122189i</v>
      </c>
      <c r="CW325" s="223" t="str">
        <f t="shared" ca="1" si="550"/>
        <v>1.28202446094882-0.768415890309605i</v>
      </c>
      <c r="CX325" s="223" t="str">
        <f t="shared" ca="1" si="551"/>
        <v>1.45835638770321+0.327484878119069i</v>
      </c>
      <c r="CY325" s="223" t="str">
        <f t="shared" ca="1" si="552"/>
        <v>0.830396258445924+1.24277582568637i</v>
      </c>
      <c r="CZ325" s="223" t="str">
        <f t="shared" ca="1" si="553"/>
        <v>-0.255532251957027+1.4726686549123i</v>
      </c>
      <c r="DA325" s="223" t="str">
        <f t="shared" ca="1" si="554"/>
        <v>-1.20053323460469+0.890376129262804i</v>
      </c>
      <c r="DB325" s="223" t="str">
        <f t="shared" ca="1" si="555"/>
        <v>-1.48343313434144-0.182964026216537i</v>
      </c>
      <c r="DC325" s="223" t="str">
        <f t="shared" ca="1" si="556"/>
        <v>-0.948211005995335-1.15539845380749i</v>
      </c>
      <c r="DD325" s="223" t="str">
        <f t="shared" ca="1" si="557"/>
        <v>0.109955024111127-1.49062389341649i</v>
      </c>
      <c r="DE325" s="223" t="str">
        <f t="shared" ca="1" si="558"/>
        <v>1.10748021693321-1.00376155936208i</v>
      </c>
      <c r="DF325" s="223" t="str">
        <f t="shared" ca="1" si="559"/>
        <v>1.49422360896898+0.0366811307232365i</v>
      </c>
      <c r="DG325" s="223" t="str">
        <f t="shared" ca="1" si="560"/>
        <v>1.05689396321322+1.05689396321243i</v>
      </c>
      <c r="DH325" s="223" t="str">
        <f t="shared" ca="1" si="561"/>
        <v>0.0366811307229809+1.49422360896899i</v>
      </c>
      <c r="DI325" s="223" t="str">
        <f t="shared" ca="1" si="562"/>
        <v>-1.00376155936239+1.10748021693292i</v>
      </c>
      <c r="DJ325" s="223" t="str">
        <f t="shared" ca="1" si="563"/>
        <v>-1.4906238934164+0.109955024112398i</v>
      </c>
      <c r="DK325" s="223" t="str">
        <f t="shared" ca="1" si="564"/>
        <v>-1.15539845380727-0.948211005995598i</v>
      </c>
      <c r="DL325" s="223" t="str">
        <f t="shared" ca="1" si="565"/>
        <v>-0.182964026216283-1.48343313434147i</v>
      </c>
      <c r="DM325" s="223" t="str">
        <f t="shared" ca="1" si="566"/>
        <v>0.890376129263078-1.20053323460449i</v>
      </c>
      <c r="DN325" s="223" t="str">
        <f t="shared" ca="1" si="567"/>
        <v>1.47266865491234-0.255532251956776i</v>
      </c>
      <c r="DO325" s="223" t="str">
        <f t="shared" ca="1" si="568"/>
        <v>1.24277582568618+0.830396258446206i</v>
      </c>
      <c r="DP325" s="223" t="str">
        <f t="shared" ca="1" si="569"/>
        <v>0.327484878118821+1.45835638770327i</v>
      </c>
      <c r="DQ325" s="223" t="str">
        <f t="shared" ca="1" si="570"/>
        <v>-0.768415890308585+1.28202446094943i</v>
      </c>
      <c r="DR325" s="223" t="str">
        <f t="shared" ca="1" si="571"/>
        <v>-1.44053081221897+0.398648564526683i</v>
      </c>
      <c r="DS325" s="223" t="str">
        <f t="shared" ca="1" si="572"/>
        <v>-1.31818458699341-0.704584340987247i</v>
      </c>
      <c r="DT325" s="223" t="str">
        <f t="shared" ca="1" si="573"/>
        <v>-0.468851871625095-1.41923487183238i</v>
      </c>
      <c r="DU325" s="223" t="str">
        <f t="shared" ca="1" si="574"/>
        <v>0.639055386272831-1.35116909090872i</v>
      </c>
      <c r="DV325" s="223" t="str">
        <f t="shared" ca="1" si="575"/>
        <v>1.39451987032975-0.537925673496745i</v>
      </c>
      <c r="DW325" s="223" t="str">
        <f t="shared" ca="1" si="576"/>
        <v>1.38089851013555+0.571986891158217i</v>
      </c>
      <c r="DX325" s="223" t="str">
        <f t="shared" ca="1" si="577"/>
        <v>0.605703565305647+1.36644534831344i</v>
      </c>
      <c r="DY325" s="223" t="str">
        <f t="shared" ca="1" si="578"/>
        <v>-0.503540429524088+1.40730122389847i</v>
      </c>
      <c r="DZ325" s="223" t="str">
        <f t="shared" ca="1" si="579"/>
        <v>-1.33507893976721+0.672022264170972i</v>
      </c>
      <c r="EA325" s="223" t="str">
        <f t="shared" ca="1" si="580"/>
        <v>-1.43031362574851-0.433880894888871i</v>
      </c>
      <c r="EB325" s="223" t="str">
        <f t="shared" ca="1" si="581"/>
        <v>-0.736722002541083-1.3004962091153i</v>
      </c>
      <c r="EC325" s="223" t="str">
        <f t="shared" ca="1" si="582"/>
        <v>0.363176103175854-1.44988027679303i</v>
      </c>
      <c r="ED325" s="223" t="str">
        <f t="shared" ca="1" si="583"/>
        <v>1.26278046918557-0.799646913077818i</v>
      </c>
      <c r="EE325" s="223" t="str">
        <f t="shared" ca="1" si="584"/>
        <v>1.46595403925662+0.291596388418339i</v>
      </c>
      <c r="EF325" s="223" t="str">
        <f t="shared" ca="1" si="585"/>
        <v>0.86064540415887+1.2220225804999i</v>
      </c>
      <c r="EG325" s="223" t="str">
        <f t="shared" ca="1" si="586"/>
        <v>-0.219314192420288+1.47849619003718i</v>
      </c>
      <c r="EH325" s="223" t="str">
        <f t="shared" ca="1" si="587"/>
        <v>-1.1783207323804+0.919570525078927i</v>
      </c>
      <c r="EI325" s="223" t="str">
        <f t="shared" ca="1" si="588"/>
        <v>-1.48747651399476-0.146503649324553i</v>
      </c>
      <c r="EJ325" s="223" t="str">
        <f t="shared" ca="1" si="589"/>
        <v>-0.976280320058011-1.13178020640885i</v>
      </c>
      <c r="EK325" s="223" t="str">
        <f t="shared" ca="1" si="590"/>
        <v>0.0733401661038738-1.49287337674274i</v>
      </c>
      <c r="EL325" s="223" t="str">
        <f t="shared" ca="1" si="591"/>
        <v>1.08251312278683-1.03063817023519i</v>
      </c>
      <c r="EM325" s="223" t="str">
        <f t="shared" ca="1" si="592"/>
        <v>1.49467377676583+7.36831322874342E-13i</v>
      </c>
      <c r="EN325" s="223"/>
      <c r="EO325" s="223"/>
      <c r="EP325" s="223"/>
    </row>
    <row r="326" spans="1:146">
      <c r="A326" s="249">
        <f t="shared" si="461"/>
        <v>4.4140624999999918E-3</v>
      </c>
      <c r="B326" s="248">
        <v>226</v>
      </c>
      <c r="C326" s="247">
        <f t="shared" si="462"/>
        <v>45200</v>
      </c>
      <c r="N326" s="246">
        <f t="shared" ca="1" si="463"/>
        <v>5.5052101110526959</v>
      </c>
      <c r="O326" s="223">
        <f t="shared" ca="1" si="464"/>
        <v>-1.4947898889473037</v>
      </c>
      <c r="P326" s="223" t="str">
        <f t="shared" ca="1" si="465"/>
        <v>-1.10756625038472-1.00383953553734i</v>
      </c>
      <c r="Q326" s="223" t="str">
        <f t="shared" ca="1" si="466"/>
        <v>-0.146515030308219-1.48759206706438i</v>
      </c>
      <c r="R326" s="223" t="str">
        <f t="shared" ca="1" si="467"/>
        <v>0.890445297208276-1.20062649678356i</v>
      </c>
      <c r="S326" s="223" t="str">
        <f t="shared" ca="1" si="468"/>
        <v>1.4660679203751-0.291619040781159i</v>
      </c>
      <c r="T326" s="223" t="str">
        <f t="shared" ca="1" si="469"/>
        <v>1.28212405368924+0.768475583900083i</v>
      </c>
      <c r="U326" s="223" t="str">
        <f t="shared" ca="1" si="470"/>
        <v>0.433914600476337+1.43042473817833i</v>
      </c>
      <c r="V326" s="223" t="str">
        <f t="shared" ca="1" si="471"/>
        <v>-0.639105030627577+1.35127405507751i</v>
      </c>
      <c r="W326" s="223" t="str">
        <f t="shared" ca="1" si="472"/>
        <v>-1.38100578380325+0.572031325366943i</v>
      </c>
      <c r="X326" s="223" t="str">
        <f t="shared" ca="1" si="473"/>
        <v>-1.40741054863391-0.503579546539643i</v>
      </c>
      <c r="Y326" s="223" t="str">
        <f t="shared" ca="1" si="474"/>
        <v>-0.70463907589027-1.31828698879553i</v>
      </c>
      <c r="Z326" s="223" t="str">
        <f t="shared" ca="1" si="475"/>
        <v>0.363204316133947-1.4499929092381i</v>
      </c>
      <c r="AA326" s="223" t="str">
        <f t="shared" ca="1" si="476"/>
        <v>1.24287236943682-0.830460766917736i</v>
      </c>
      <c r="AB326" s="223" t="str">
        <f t="shared" ca="1" si="477"/>
        <v>1.47861104547953+0.219331229616347i</v>
      </c>
      <c r="AC326" s="223" t="str">
        <f t="shared" ca="1" si="478"/>
        <v>0.948284666783883+1.1554882097372i</v>
      </c>
      <c r="AD326" s="223" t="str">
        <f t="shared" ca="1" si="479"/>
        <v>-0.073345863458751+1.492989349062i</v>
      </c>
      <c r="AE326" s="223" t="str">
        <f t="shared" ca="1" si="480"/>
        <v>-1.05697606692369+1.05697606692376i</v>
      </c>
      <c r="AF326" s="223" t="str">
        <f t="shared" ca="1" si="481"/>
        <v>-1.492989349062+0.0733458634587328i</v>
      </c>
      <c r="AG326" s="223" t="str">
        <f t="shared" ca="1" si="482"/>
        <v>-1.15548820973717-0.948284666783913i</v>
      </c>
      <c r="AH326" s="223" t="str">
        <f t="shared" ca="1" si="483"/>
        <v>-0.219331229616183-1.47861104547956i</v>
      </c>
      <c r="AI326" s="223" t="str">
        <f t="shared" ca="1" si="484"/>
        <v>0.830460766917274-1.24287236943713i</v>
      </c>
      <c r="AJ326" s="223" t="str">
        <f t="shared" ca="1" si="485"/>
        <v>1.4499929092381-0.363204316133929i</v>
      </c>
      <c r="AK326" s="223" t="str">
        <f t="shared" ca="1" si="486"/>
        <v>1.31828698879587+0.704639075889641i</v>
      </c>
      <c r="AL326" s="223" t="str">
        <f t="shared" ca="1" si="487"/>
        <v>0.503579546539606+1.40741054863393i</v>
      </c>
      <c r="AM326" s="223" t="str">
        <f t="shared" ca="1" si="488"/>
        <v>-0.572031325367675+1.38100578380295i</v>
      </c>
      <c r="AN326" s="223" t="str">
        <f t="shared" ca="1" si="489"/>
        <v>-1.35127405507753+0.639105030627541i</v>
      </c>
      <c r="AO326" s="223" t="str">
        <f t="shared" ca="1" si="490"/>
        <v>-1.43042473817815-0.433914600476933i</v>
      </c>
      <c r="AP326" s="223" t="str">
        <f t="shared" ca="1" si="491"/>
        <v>-0.768475583900198-1.28212405368917i</v>
      </c>
      <c r="AQ326" s="223" t="str">
        <f t="shared" ca="1" si="492"/>
        <v>0.291619040781787-1.46606792037497i</v>
      </c>
      <c r="AR326" s="223" t="str">
        <f t="shared" ca="1" si="493"/>
        <v>0.291619040781787-1.46606792037497i</v>
      </c>
      <c r="AS326" s="223" t="str">
        <f t="shared" ca="1" si="494"/>
        <v>1.48759206706433+0.146515030308683i</v>
      </c>
      <c r="AT326" s="223" t="str">
        <f t="shared" ca="1" si="495"/>
        <v>1.00383953553753+1.10756625038455i</v>
      </c>
      <c r="AU326" s="223" t="str">
        <f t="shared" ca="1" si="496"/>
        <v>-4.85642231747063E-13+1.4947898889473i</v>
      </c>
      <c r="AV326" s="223" t="str">
        <f t="shared" ca="1" si="497"/>
        <v>-1.00383953553712+1.10756625038492i</v>
      </c>
      <c r="AW326" s="223" t="str">
        <f t="shared" ca="1" si="498"/>
        <v>-1.48759206706442+0.146515030307759i</v>
      </c>
      <c r="AX326" s="223" t="str">
        <f t="shared" ca="1" si="499"/>
        <v>-1.20062649678382-0.890445297207919i</v>
      </c>
      <c r="AY326" s="223" t="str">
        <f t="shared" ca="1" si="500"/>
        <v>-0.291619040780833-1.46606792037516i</v>
      </c>
      <c r="AZ326" s="223" t="str">
        <f t="shared" ca="1" si="501"/>
        <v>0.76847558389972-1.28212405368945i</v>
      </c>
      <c r="BA326" s="223" t="str">
        <f t="shared" ca="1" si="502"/>
        <v>1.43042473817842-0.433914600476044i</v>
      </c>
      <c r="BB326" s="223" t="str">
        <f t="shared" ca="1" si="503"/>
        <v>1.35127405507775+0.639105030627075i</v>
      </c>
      <c r="BC326" s="223" t="str">
        <f t="shared" ca="1" si="504"/>
        <v>0.572031325366778+1.38100578380332i</v>
      </c>
      <c r="BD326" s="223" t="str">
        <f t="shared" ca="1" si="505"/>
        <v>-0.503579546539101+1.40741054863411i</v>
      </c>
      <c r="BE326" s="223" t="str">
        <f t="shared" ca="1" si="506"/>
        <v>-1.31828698879561+0.704639075890132i</v>
      </c>
      <c r="BF326" s="223" t="str">
        <f t="shared" ca="1" si="507"/>
        <v>-1.44999290923823-0.363204316133408i</v>
      </c>
      <c r="BG326" s="223" t="str">
        <f t="shared" ca="1" si="508"/>
        <v>-0.830460766917721-1.24287236943683i</v>
      </c>
      <c r="BH326" s="223" t="str">
        <f t="shared" ca="1" si="509"/>
        <v>0.219331229615631-1.47861104547964i</v>
      </c>
      <c r="BI326" s="223" t="str">
        <f t="shared" ca="1" si="510"/>
        <v>1.15548820973722-0.948284666783853i</v>
      </c>
      <c r="BJ326" s="223" t="str">
        <f t="shared" ca="1" si="511"/>
        <v>1.49298934906197+0.0733458634594908i</v>
      </c>
      <c r="BK326" s="223" t="str">
        <f t="shared" ca="1" si="512"/>
        <v>1.05697606692375+1.0569760669237i</v>
      </c>
      <c r="BL326" s="223" t="str">
        <f t="shared" ca="1" si="513"/>
        <v>0.0733458634581204+1.49298934906203i</v>
      </c>
      <c r="BM326" s="223" t="str">
        <f t="shared" ca="1" si="514"/>
        <v>-0.948284666783829+1.15548820973724i</v>
      </c>
      <c r="BN326" s="223" t="str">
        <f t="shared" ca="1" si="515"/>
        <v>-1.47861104547963+0.219331229615701i</v>
      </c>
      <c r="BO326" s="223" t="str">
        <f t="shared" ca="1" si="516"/>
        <v>-1.24287236943685-0.830460766917695i</v>
      </c>
      <c r="BP326" s="223" t="str">
        <f t="shared" ca="1" si="517"/>
        <v>-0.363204316133437-1.44999290923823i</v>
      </c>
      <c r="BQ326" s="223" t="str">
        <f t="shared" ca="1" si="518"/>
        <v>0.704639075890031-1.31828698879566i</v>
      </c>
      <c r="BR326" s="223" t="str">
        <f t="shared" ca="1" si="519"/>
        <v>1.4074105486341-0.503579546539129i</v>
      </c>
      <c r="BS326" s="223" t="str">
        <f t="shared" ca="1" si="520"/>
        <v>1.38100578380335+0.572031325366711i</v>
      </c>
      <c r="BT326" s="223" t="str">
        <f t="shared" ca="1" si="521"/>
        <v>0.639105030627141+1.35127405507772i</v>
      </c>
      <c r="BU326" s="223" t="str">
        <f t="shared" ca="1" si="522"/>
        <v>-0.433914600475975+1.43042473817844i</v>
      </c>
      <c r="BV326" s="223" t="str">
        <f t="shared" ca="1" si="523"/>
        <v>-1.28212405368942+0.768475583899783i</v>
      </c>
      <c r="BW326" s="223" t="str">
        <f t="shared" ca="1" si="524"/>
        <v>-1.46606792037517-0.291619040780805i</v>
      </c>
      <c r="BX326" s="223" t="str">
        <f t="shared" ca="1" si="525"/>
        <v>-0.890445297207977-1.20062649678378i</v>
      </c>
      <c r="BY326" s="223" t="str">
        <f t="shared" ca="1" si="526"/>
        <v>0.146515030307644-1.48759206706444i</v>
      </c>
      <c r="BZ326" s="223" t="str">
        <f t="shared" ca="1" si="527"/>
        <v>1.1075662503849-1.00383953553714i</v>
      </c>
      <c r="CA326" s="223" t="str">
        <f t="shared" ca="1" si="528"/>
        <v>1.4947898889473-5.58156956299856E-13i</v>
      </c>
      <c r="CB326" s="223" t="str">
        <f t="shared" ca="1" si="529"/>
        <v>1.10756625038462+1.00383953553745i</v>
      </c>
      <c r="CC326" s="223" t="str">
        <f t="shared" ca="1" si="530"/>
        <v>0.146515030308755+1.48759206706433i</v>
      </c>
      <c r="CD326" s="223" t="str">
        <f t="shared" ca="1" si="531"/>
        <v>-0.890445297208309+1.20062649678353i</v>
      </c>
      <c r="CE326" s="223" t="str">
        <f t="shared" ca="1" si="532"/>
        <v>-1.46606792037497+0.291619040781815i</v>
      </c>
      <c r="CF326" s="223" t="str">
        <f t="shared" ca="1" si="533"/>
        <v>-1.2821240536892-0.768475583900137i</v>
      </c>
      <c r="CG326" s="223" t="str">
        <f t="shared" ca="1" si="534"/>
        <v>-0.433914600475579-1.43042473817856i</v>
      </c>
      <c r="CH326" s="223" t="str">
        <f t="shared" ca="1" si="535"/>
        <v>0.639105030627514-1.35127405507754i</v>
      </c>
      <c r="CI326" s="223" t="str">
        <f t="shared" ca="1" si="536"/>
        <v>1.38100578380351-0.57203132536633i</v>
      </c>
      <c r="CJ326" s="223" t="str">
        <f t="shared" ca="1" si="537"/>
        <v>1.40741054863396+0.503579546539518i</v>
      </c>
      <c r="CK326" s="223" t="str">
        <f t="shared" ca="1" si="538"/>
        <v>0.704639075889667+1.31828698879586i</v>
      </c>
      <c r="CL326" s="223" t="str">
        <f t="shared" ca="1" si="539"/>
        <v>-0.363204316133837+1.44999290923813i</v>
      </c>
      <c r="CM326" s="223" t="str">
        <f t="shared" ca="1" si="540"/>
        <v>-1.24287236943708+0.830460766917351i</v>
      </c>
      <c r="CN326" s="223" t="str">
        <f t="shared" ca="1" si="541"/>
        <v>-1.47861104547957-0.219331229616111i</v>
      </c>
      <c r="CO326" s="223" t="str">
        <f t="shared" ca="1" si="542"/>
        <v>-0.948284666783509-1.1554882097375i</v>
      </c>
      <c r="CP326" s="223" t="str">
        <f t="shared" ca="1" si="543"/>
        <v>0.0733458634585331-1.49298934906201i</v>
      </c>
      <c r="CQ326" s="223" t="str">
        <f t="shared" ca="1" si="544"/>
        <v>1.05697606692404-1.05697606692341i</v>
      </c>
      <c r="CR326" s="223" t="str">
        <f t="shared" ca="1" si="545"/>
        <v>1.49298934906198-0.073345863459163i</v>
      </c>
      <c r="CS326" s="223" t="str">
        <f t="shared" ca="1" si="546"/>
        <v>1.15548820973693+0.948284666784204i</v>
      </c>
      <c r="CT326" s="223" t="str">
        <f t="shared" ca="1" si="547"/>
        <v>0.219331229616734+1.47861104547947i</v>
      </c>
      <c r="CU326" s="223" t="str">
        <f t="shared" ca="1" si="548"/>
        <v>-0.830460766918029+1.24287236943663i</v>
      </c>
      <c r="CV326" s="223" t="str">
        <f t="shared" ca="1" si="549"/>
        <v>-1.44999290923797+0.363204316134449i</v>
      </c>
      <c r="CW326" s="223" t="str">
        <f t="shared" ca="1" si="550"/>
        <v>-1.31828698879543-0.70463907589046i</v>
      </c>
      <c r="CX326" s="223" t="str">
        <f t="shared" ca="1" si="551"/>
        <v>-0.503579546540111-1.40741054863375i</v>
      </c>
      <c r="CY326" s="223" t="str">
        <f t="shared" ca="1" si="552"/>
        <v>0.572031325367159-1.38100578380316i</v>
      </c>
      <c r="CZ326" s="223" t="str">
        <f t="shared" ca="1" si="553"/>
        <v>1.35127405507731-0.639105030628007i</v>
      </c>
      <c r="DA326" s="223" t="str">
        <f t="shared" ca="1" si="554"/>
        <v>1.4304247381783+0.43391460047644i</v>
      </c>
      <c r="DB326" s="223" t="str">
        <f t="shared" ca="1" si="555"/>
        <v>0.768475583900678+1.28212405368888i</v>
      </c>
      <c r="DC326" s="223" t="str">
        <f t="shared" ca="1" si="556"/>
        <v>-0.29161904078128+1.46606792037507i</v>
      </c>
      <c r="DD326" s="223" t="str">
        <f t="shared" ca="1" si="557"/>
        <v>-1.20062649678407+0.890445297207587i</v>
      </c>
      <c r="DE326" s="223" t="str">
        <f t="shared" ca="1" si="558"/>
        <v>-1.48759206706438-0.146515030308212i</v>
      </c>
      <c r="DF326" s="223" t="str">
        <f t="shared" ca="1" si="559"/>
        <v>-1.00383953553684-1.10756625038517i</v>
      </c>
      <c r="DG326" s="223" t="str">
        <f t="shared" ca="1" si="560"/>
        <v>-7.25147245527945E-14-1.4947898889473i</v>
      </c>
      <c r="DH326" s="223" t="str">
        <f t="shared" ca="1" si="561"/>
        <v>1.00383953553787-1.10756625038424i</v>
      </c>
      <c r="DI326" s="223" t="str">
        <f t="shared" ca="1" si="562"/>
        <v>1.48759206706437-0.146515030308357i</v>
      </c>
      <c r="DJ326" s="223" t="str">
        <f t="shared" ca="1" si="563"/>
        <v>1.20062649678324+0.890445297208699i</v>
      </c>
      <c r="DK326" s="223" t="str">
        <f t="shared" ca="1" si="564"/>
        <v>0.29161904078134+1.46606792037506i</v>
      </c>
      <c r="DL326" s="223" t="str">
        <f t="shared" ca="1" si="565"/>
        <v>-0.768475583900481+1.282124053689i</v>
      </c>
      <c r="DM326" s="223" t="str">
        <f t="shared" ca="1" si="566"/>
        <v>-1.43042473817826+0.433914600476579i</v>
      </c>
      <c r="DN326" s="223" t="str">
        <f t="shared" ca="1" si="567"/>
        <v>-1.35127405507733-0.639105030627954i</v>
      </c>
      <c r="DO326" s="223" t="str">
        <f t="shared" ca="1" si="568"/>
        <v>-0.572031325367215-1.38100578380314i</v>
      </c>
      <c r="DP326" s="223" t="str">
        <f t="shared" ca="1" si="569"/>
        <v>0.503579546539975-1.4074105486338i</v>
      </c>
      <c r="DQ326" s="223" t="str">
        <f t="shared" ca="1" si="570"/>
        <v>1.31828698879537-0.704639075890587i</v>
      </c>
      <c r="DR326" s="223" t="str">
        <f t="shared" ca="1" si="571"/>
        <v>1.44999290923799+0.36320431613439i</v>
      </c>
      <c r="DS326" s="223" t="str">
        <f t="shared" ca="1" si="572"/>
        <v>0.83046076691822+1.2428723694365i</v>
      </c>
      <c r="DT326" s="223" t="str">
        <f t="shared" ca="1" si="573"/>
        <v>-0.219331229616591+1.4786110454795i</v>
      </c>
      <c r="DU326" s="223" t="str">
        <f t="shared" ca="1" si="574"/>
        <v>-1.15548820973689+0.94828466678425i</v>
      </c>
      <c r="DV326" s="223" t="str">
        <f t="shared" ca="1" si="575"/>
        <v>-1.49298934906199-0.0733458634589332i</v>
      </c>
      <c r="DW326" s="223" t="str">
        <f t="shared" ca="1" si="576"/>
        <v>-1.05697606692415-1.0569760669233i</v>
      </c>
      <c r="DX326" s="223" t="str">
        <f t="shared" ca="1" si="577"/>
        <v>-0.073345863458593-1.49298934906201i</v>
      </c>
      <c r="DY326" s="223" t="str">
        <f t="shared" ca="1" si="578"/>
        <v>0.948284666784514-1.15548820973668i</v>
      </c>
      <c r="DZ326" s="223" t="str">
        <f t="shared" ca="1" si="579"/>
        <v>1.47861104547955-0.219331229616254i</v>
      </c>
      <c r="EA326" s="223" t="str">
        <f t="shared" ca="1" si="580"/>
        <v>1.24287236943716+0.830460766917232i</v>
      </c>
      <c r="EB326" s="223" t="str">
        <f t="shared" ca="1" si="581"/>
        <v>0.36320431613406+1.44999290923807i</v>
      </c>
      <c r="EC326" s="223" t="str">
        <f t="shared" ca="1" si="582"/>
        <v>-0.704639075890887+1.31828698879521i</v>
      </c>
      <c r="ED326" s="223" t="str">
        <f t="shared" ca="1" si="583"/>
        <v>-1.40741054863391+0.503579546539655i</v>
      </c>
      <c r="EE326" s="223" t="str">
        <f t="shared" ca="1" si="584"/>
        <v>-1.38100578380301-0.57203132536753i</v>
      </c>
      <c r="EF326" s="223" t="str">
        <f t="shared" ca="1" si="585"/>
        <v>-0.639105030627646-1.35127405507748i</v>
      </c>
      <c r="EG326" s="223" t="str">
        <f t="shared" ca="1" si="586"/>
        <v>0.433914600476905-1.43042473817816i</v>
      </c>
      <c r="EH326" s="223" t="str">
        <f t="shared" ca="1" si="587"/>
        <v>1.28212405368917-0.768475583900188i</v>
      </c>
      <c r="EI326" s="223" t="str">
        <f t="shared" ca="1" si="588"/>
        <v>1.466067920375+0.291619040781673i</v>
      </c>
      <c r="EJ326" s="223" t="str">
        <f t="shared" ca="1" si="589"/>
        <v>0.890445297208426+1.20062649678345i</v>
      </c>
      <c r="EK326" s="223" t="str">
        <f t="shared" ca="1" si="590"/>
        <v>-0.146515030308696+1.48759206706433i</v>
      </c>
      <c r="EL326" s="223" t="str">
        <f t="shared" ca="1" si="591"/>
        <v>-1.10756625038447+1.00383953553762i</v>
      </c>
      <c r="EM326" s="223" t="str">
        <f t="shared" ca="1" si="592"/>
        <v>-1.4947898889473-4.13127507194268E-13i</v>
      </c>
      <c r="EN326" s="223"/>
      <c r="EO326" s="223"/>
      <c r="EP326" s="223"/>
    </row>
    <row r="327" spans="1:146">
      <c r="A327" s="249">
        <f t="shared" si="461"/>
        <v>4.4335937499999914E-3</v>
      </c>
      <c r="B327" s="248">
        <v>227</v>
      </c>
      <c r="C327" s="247">
        <f t="shared" si="462"/>
        <v>45400</v>
      </c>
      <c r="N327" s="246">
        <f t="shared" ca="1" si="463"/>
        <v>5.505102014820725</v>
      </c>
      <c r="O327" s="223">
        <f t="shared" ca="1" si="464"/>
        <v>-1.4948979851792754</v>
      </c>
      <c r="P327" s="223" t="str">
        <f t="shared" ca="1" si="465"/>
        <v>-1.13194997900247-0.976426766905419i</v>
      </c>
      <c r="Q327" s="223" t="str">
        <f t="shared" ca="1" si="466"/>
        <v>-0.219347090627723-1.47871797173302i</v>
      </c>
      <c r="R327" s="223" t="str">
        <f t="shared" ca="1" si="467"/>
        <v>0.799766864044989-1.26296989246328i</v>
      </c>
      <c r="S327" s="223" t="str">
        <f t="shared" ca="1" si="468"/>
        <v>1.43052817982286-0.433945979156119i</v>
      </c>
      <c r="T327" s="223" t="str">
        <f t="shared" ca="1" si="469"/>
        <v>1.36665032183242+0.605794423817523i</v>
      </c>
      <c r="U327" s="223" t="str">
        <f t="shared" ca="1" si="470"/>
        <v>0.639151247722071+1.35137177291387i</v>
      </c>
      <c r="V327" s="223" t="str">
        <f t="shared" ca="1" si="471"/>
        <v>-0.398708363770895+1.4407468989216i</v>
      </c>
      <c r="W327" s="223" t="str">
        <f t="shared" ca="1" si="472"/>
        <v>-1.24296224816886+0.830520821966597i</v>
      </c>
      <c r="X327" s="223" t="str">
        <f t="shared" ca="1" si="473"/>
        <v>-1.48365565660327-0.182991471719807i</v>
      </c>
      <c r="Y327" s="223" t="str">
        <f t="shared" ca="1" si="474"/>
        <v>-1.00391212852992-1.10764634440944i</v>
      </c>
      <c r="Z327" s="223" t="str">
        <f t="shared" ca="1" si="475"/>
        <v>-0.0366866330726703-1.49444774985506i</v>
      </c>
      <c r="AA327" s="223" t="str">
        <f t="shared" ca="1" si="476"/>
        <v>0.948353242307488-1.15557176925448i</v>
      </c>
      <c r="AB327" s="223" t="str">
        <f t="shared" ca="1" si="477"/>
        <v>1.47288956244942-0.255570583050172i</v>
      </c>
      <c r="AC327" s="223" t="str">
        <f t="shared" ca="1" si="478"/>
        <v>1.28221677092004+0.768531156469565i</v>
      </c>
      <c r="AD327" s="223" t="str">
        <f t="shared" ca="1" si="479"/>
        <v>0.468922201709775+1.41944776403949i</v>
      </c>
      <c r="AE327" s="223" t="str">
        <f t="shared" ca="1" si="480"/>
        <v>-0.572072692004033+1.38110565169951i</v>
      </c>
      <c r="AF327" s="223" t="str">
        <f t="shared" ca="1" si="481"/>
        <v>-1.33527920817036+0.672123070814402i</v>
      </c>
      <c r="AG327" s="223" t="str">
        <f t="shared" ca="1" si="482"/>
        <v>-1.45009776596157-0.363230581375415i</v>
      </c>
      <c r="AH327" s="223" t="str">
        <f t="shared" ca="1" si="483"/>
        <v>-0.860774505199863-1.22220588989376i</v>
      </c>
      <c r="AI327" s="223" t="str">
        <f t="shared" ca="1" si="484"/>
        <v>0.146525625591666-1.48769964278346i</v>
      </c>
      <c r="AJ327" s="223" t="str">
        <f t="shared" ca="1" si="485"/>
        <v>1.08267550507573-1.03079277102727i</v>
      </c>
      <c r="AK327" s="223" t="str">
        <f t="shared" ca="1" si="486"/>
        <v>1.49309731508735-0.0733511674890822i</v>
      </c>
      <c r="AL327" s="223" t="str">
        <f t="shared" ca="1" si="487"/>
        <v>1.17849748628236+0.919708465177536i</v>
      </c>
      <c r="AM327" s="223" t="str">
        <f t="shared" ca="1" si="488"/>
        <v>0.291640129310494+1.46617393956816i</v>
      </c>
      <c r="AN327" s="223" t="str">
        <f t="shared" ca="1" si="489"/>
        <v>-0.736832514463118+1.30069128993894i</v>
      </c>
      <c r="AO327" s="223" t="str">
        <f t="shared" ca="1" si="490"/>
        <v>-1.40751232599953+0.503615963063564i</v>
      </c>
      <c r="AP327" s="223" t="str">
        <f t="shared" ca="1" si="491"/>
        <v>-1.39472905516508-0.538006364991504i</v>
      </c>
      <c r="AQ327" s="223" t="str">
        <f t="shared" ca="1" si="492"/>
        <v>-0.704690032101045-1.31838232116123i</v>
      </c>
      <c r="AR327" s="223" t="str">
        <f t="shared" ca="1" si="493"/>
        <v>-0.704690032101045-1.31838232116123i</v>
      </c>
      <c r="AS327" s="223" t="str">
        <f t="shared" ca="1" si="494"/>
        <v>1.20071332049166-0.890509690057863i</v>
      </c>
      <c r="AT327" s="223" t="str">
        <f t="shared" ca="1" si="495"/>
        <v>1.49084749432748+0.109971517905889i</v>
      </c>
      <c r="AU327" s="223" t="str">
        <f t="shared" ca="1" si="496"/>
        <v>1.05705250250263+1.05705250250212i</v>
      </c>
      <c r="AV327" s="223" t="str">
        <f t="shared" ca="1" si="497"/>
        <v>0.109971517905125+1.49084749432754i</v>
      </c>
      <c r="AW327" s="223" t="str">
        <f t="shared" ca="1" si="498"/>
        <v>-0.890509690058513+1.20071332049118i</v>
      </c>
      <c r="AX327" s="223" t="str">
        <f t="shared" ca="1" si="499"/>
        <v>-1.45857514832963+0.327534002461192i</v>
      </c>
      <c r="AY327" s="223" t="str">
        <f t="shared" ca="1" si="500"/>
        <v>-1.31838232116085-0.70469003210176i</v>
      </c>
      <c r="AZ327" s="223" t="str">
        <f t="shared" ca="1" si="501"/>
        <v>-0.538006364992177-1.39472905516482i</v>
      </c>
      <c r="BA327" s="223" t="str">
        <f t="shared" ca="1" si="502"/>
        <v>0.503615963062887-1.40751232599978i</v>
      </c>
      <c r="BB327" s="223" t="str">
        <f t="shared" ca="1" si="503"/>
        <v>1.30069128993934-0.736832514462414i</v>
      </c>
      <c r="BC327" s="223" t="str">
        <f t="shared" ca="1" si="504"/>
        <v>1.46617393956829+0.29164012930983i</v>
      </c>
      <c r="BD327" s="223" t="str">
        <f t="shared" ca="1" si="505"/>
        <v>0.91970846517807+1.17849748628194i</v>
      </c>
      <c r="BE327" s="223" t="str">
        <f t="shared" ca="1" si="506"/>
        <v>-0.0733511674898907+1.49309731508731i</v>
      </c>
      <c r="BF327" s="223" t="str">
        <f t="shared" ca="1" si="507"/>
        <v>-1.03079277102675+1.08267550507622i</v>
      </c>
      <c r="BG327" s="223" t="str">
        <f t="shared" ca="1" si="508"/>
        <v>-1.48769964278339+0.146525625592361i</v>
      </c>
      <c r="BH327" s="223" t="str">
        <f t="shared" ca="1" si="509"/>
        <v>-1.2222058898933-0.860774505200507i</v>
      </c>
      <c r="BI327" s="223" t="str">
        <f t="shared" ca="1" si="510"/>
        <v>-0.363230581376094-1.4500977659614i</v>
      </c>
      <c r="BJ327" s="223" t="str">
        <f t="shared" ca="1" si="511"/>
        <v>0.672123070813797-1.33527920817067i</v>
      </c>
      <c r="BK327" s="223" t="str">
        <f t="shared" ca="1" si="512"/>
        <v>1.38110565169957-0.572072692003874i</v>
      </c>
      <c r="BL327" s="223" t="str">
        <f t="shared" ca="1" si="513"/>
        <v>1.41944776403957+0.468922201709536i</v>
      </c>
      <c r="BM327" s="223" t="str">
        <f t="shared" ca="1" si="514"/>
        <v>0.76853115646898+1.28221677092039i</v>
      </c>
      <c r="BN327" s="223" t="str">
        <f t="shared" ca="1" si="515"/>
        <v>-0.255570583050321+1.4728895624494i</v>
      </c>
      <c r="BO327" s="223" t="str">
        <f t="shared" ca="1" si="516"/>
        <v>-1.15557176925421+0.948353242307813i</v>
      </c>
      <c r="BP327" s="223" t="str">
        <f t="shared" ca="1" si="517"/>
        <v>-1.49444774985504-0.0366866330733309i</v>
      </c>
      <c r="BQ327" s="223" t="str">
        <f t="shared" ca="1" si="518"/>
        <v>-1.10764634440938-1.00391212852997i</v>
      </c>
      <c r="BR327" s="223" t="str">
        <f t="shared" ca="1" si="519"/>
        <v>-0.182991471720163-1.48365565660322i</v>
      </c>
      <c r="BS327" s="223" t="str">
        <f t="shared" ca="1" si="520"/>
        <v>0.830520821967005-1.24296224816859i</v>
      </c>
      <c r="BT327" s="223" t="str">
        <f t="shared" ca="1" si="521"/>
        <v>1.44074689892161-0.398708363770843i</v>
      </c>
      <c r="BU327" s="223" t="str">
        <f t="shared" ca="1" si="522"/>
        <v>1.3513717729141+0.639151247721593i</v>
      </c>
      <c r="BV327" s="223" t="str">
        <f t="shared" ca="1" si="523"/>
        <v>0.605794423817089+1.36665032183261i</v>
      </c>
      <c r="BW327" s="223" t="str">
        <f t="shared" ca="1" si="524"/>
        <v>-0.43394597915601+1.43052817982289i</v>
      </c>
      <c r="BX327" s="223" t="str">
        <f t="shared" ca="1" si="525"/>
        <v>-1.26296989246298+0.799766864045454i</v>
      </c>
      <c r="BY327" s="223" t="str">
        <f t="shared" ca="1" si="526"/>
        <v>-1.47871797173297-0.219347090628025i</v>
      </c>
      <c r="BZ327" s="223" t="str">
        <f t="shared" ca="1" si="527"/>
        <v>-0.976426766905576-1.13194997900233i</v>
      </c>
      <c r="CA327" s="223" t="str">
        <f t="shared" ca="1" si="528"/>
        <v>-7.20089553880354E-13-1.49489798517928i</v>
      </c>
      <c r="CB327" s="223" t="str">
        <f t="shared" ca="1" si="529"/>
        <v>0.976426766905643-1.13194997900227i</v>
      </c>
      <c r="CC327" s="223" t="str">
        <f t="shared" ca="1" si="530"/>
        <v>1.47871797173299-0.219347090627937i</v>
      </c>
      <c r="CD327" s="223" t="str">
        <f t="shared" ca="1" si="531"/>
        <v>1.26296989246293+0.79976686404553i</v>
      </c>
      <c r="CE327" s="223" t="str">
        <f t="shared" ca="1" si="532"/>
        <v>0.433945979155925+1.43052817982292i</v>
      </c>
      <c r="CF327" s="223" t="str">
        <f t="shared" ca="1" si="533"/>
        <v>-0.60579442381717+1.36665032183257i</v>
      </c>
      <c r="CG327" s="223" t="str">
        <f t="shared" ca="1" si="534"/>
        <v>-1.35137177291413+0.639151247721512i</v>
      </c>
      <c r="CH327" s="223" t="str">
        <f t="shared" ca="1" si="535"/>
        <v>-1.44074689892159-0.398708363770928i</v>
      </c>
      <c r="CI327" s="223" t="str">
        <f t="shared" ca="1" si="536"/>
        <v>-0.83052082196693-1.24296224816864i</v>
      </c>
      <c r="CJ327" s="223" t="str">
        <f t="shared" ca="1" si="537"/>
        <v>0.182991471720336-1.4836556566032i</v>
      </c>
      <c r="CK327" s="223" t="str">
        <f t="shared" ca="1" si="538"/>
        <v>1.10764634440944-1.00391212852991i</v>
      </c>
      <c r="CL327" s="223" t="str">
        <f t="shared" ca="1" si="539"/>
        <v>1.49444774985505-0.0366866330732415i</v>
      </c>
      <c r="CM327" s="223" t="str">
        <f t="shared" ca="1" si="540"/>
        <v>1.15557176925416+0.948353242307884i</v>
      </c>
      <c r="CN327" s="223" t="str">
        <f t="shared" ca="1" si="541"/>
        <v>0.255570583050232+1.47288956244941i</v>
      </c>
      <c r="CO327" s="223" t="str">
        <f t="shared" ca="1" si="542"/>
        <v>-0.76853115646913+1.2822167709203i</v>
      </c>
      <c r="CP327" s="223" t="str">
        <f t="shared" ca="1" si="543"/>
        <v>-1.4194477640396+0.468922201709451i</v>
      </c>
      <c r="CQ327" s="223" t="str">
        <f t="shared" ca="1" si="544"/>
        <v>-1.38110565169954-0.572072692003956i</v>
      </c>
      <c r="CR327" s="223" t="str">
        <f t="shared" ca="1" si="545"/>
        <v>-0.672123070815008-1.33527920817006i</v>
      </c>
      <c r="CS327" s="223" t="str">
        <f t="shared" ca="1" si="546"/>
        <v>0.36323058137618-1.45009776596138i</v>
      </c>
      <c r="CT327" s="223" t="str">
        <f t="shared" ca="1" si="547"/>
        <v>1.22220588989335-0.860774505200434i</v>
      </c>
      <c r="CU327" s="223" t="str">
        <f t="shared" ca="1" si="548"/>
        <v>1.48769964278353+0.146525625590971i</v>
      </c>
      <c r="CV327" s="223" t="str">
        <f t="shared" ca="1" si="549"/>
        <v>1.03079277102672+1.08267550507625i</v>
      </c>
      <c r="CW327" s="223" t="str">
        <f t="shared" ca="1" si="550"/>
        <v>0.0733511674898014+1.49309731508731i</v>
      </c>
      <c r="CX327" s="223" t="str">
        <f t="shared" ca="1" si="551"/>
        <v>-0.919708465178175+1.17849748628186i</v>
      </c>
      <c r="CY327" s="223" t="str">
        <f t="shared" ca="1" si="552"/>
        <v>-1.46617393956832+0.2916401293097i</v>
      </c>
      <c r="CZ327" s="223" t="str">
        <f t="shared" ca="1" si="553"/>
        <v>-1.30069128993927-0.736832514462529i</v>
      </c>
      <c r="DA327" s="223" t="str">
        <f t="shared" ca="1" si="554"/>
        <v>-0.503615963062802-1.40751232599981i</v>
      </c>
      <c r="DB327" s="223" t="str">
        <f t="shared" ca="1" si="555"/>
        <v>0.538006364992259-1.39472905516479i</v>
      </c>
      <c r="DC327" s="223" t="str">
        <f t="shared" ca="1" si="556"/>
        <v>1.31838232116091-0.704690032101643i</v>
      </c>
      <c r="DD327" s="223" t="str">
        <f t="shared" ca="1" si="557"/>
        <v>1.45857514832959+0.327534002461361i</v>
      </c>
      <c r="DE327" s="223" t="str">
        <f t="shared" ca="1" si="558"/>
        <v>0.890509690058372+1.20071332049128i</v>
      </c>
      <c r="DF327" s="223" t="str">
        <f t="shared" ca="1" si="559"/>
        <v>-0.109971517905129+1.49084749432754i</v>
      </c>
      <c r="DG327" s="223" t="str">
        <f t="shared" ca="1" si="560"/>
        <v>-1.05705250250266+1.05705250250208i</v>
      </c>
      <c r="DH327" s="223" t="str">
        <f t="shared" ca="1" si="561"/>
        <v>-1.49084749432749+0.109971517905843i</v>
      </c>
      <c r="DI327" s="223" t="str">
        <f t="shared" ca="1" si="562"/>
        <v>-1.20071332049161-0.890509690057934i</v>
      </c>
      <c r="DJ327" s="223" t="str">
        <f t="shared" ca="1" si="563"/>
        <v>-0.327534002460401-1.45857514832981i</v>
      </c>
      <c r="DK327" s="223" t="str">
        <f t="shared" ca="1" si="564"/>
        <v>0.704690032101162-1.31838232116117i</v>
      </c>
      <c r="DL327" s="223" t="str">
        <f t="shared" ca="1" si="565"/>
        <v>1.3947290551646-0.538006364992769i</v>
      </c>
      <c r="DM327" s="223" t="str">
        <f t="shared" ca="1" si="566"/>
        <v>1.40751232599953+0.503615963063568i</v>
      </c>
      <c r="DN327" s="223" t="str">
        <f t="shared" ca="1" si="567"/>
        <v>0.736832514463077+1.30069128993896i</v>
      </c>
      <c r="DO327" s="223" t="str">
        <f t="shared" ca="1" si="568"/>
        <v>-0.291640129310582+1.46617393956814i</v>
      </c>
      <c r="DP327" s="223" t="str">
        <f t="shared" ca="1" si="569"/>
        <v>-1.17849748628241+0.919708465177466i</v>
      </c>
      <c r="DQ327" s="223" t="str">
        <f t="shared" ca="1" si="570"/>
        <v>-1.49309731508734-0.0733511674891715i</v>
      </c>
      <c r="DR327" s="223" t="str">
        <f t="shared" ca="1" si="571"/>
        <v>-1.08267550507564-1.03079277102737i</v>
      </c>
      <c r="DS327" s="223" t="str">
        <f t="shared" ca="1" si="572"/>
        <v>-0.146525625591514-1.48769964278347i</v>
      </c>
      <c r="DT327" s="223" t="str">
        <f t="shared" ca="1" si="573"/>
        <v>0.860774505199987-1.22220588989367i</v>
      </c>
      <c r="DU327" s="223" t="str">
        <f t="shared" ca="1" si="574"/>
        <v>1.45009776596158-0.363230581375389i</v>
      </c>
      <c r="DV327" s="223" t="str">
        <f t="shared" ca="1" si="575"/>
        <v>1.33527920817034+0.672123070814444i</v>
      </c>
      <c r="DW327" s="223" t="str">
        <f t="shared" ca="1" si="576"/>
        <v>0.572072692004539+1.3811056516993i</v>
      </c>
      <c r="DX327" s="223" t="str">
        <f t="shared" ca="1" si="577"/>
        <v>-0.468922201710305+1.41944776403932i</v>
      </c>
      <c r="DY327" s="223" t="str">
        <f t="shared" ca="1" si="578"/>
        <v>-1.28221677092002+0.768531156469597i</v>
      </c>
      <c r="DZ327" s="223" t="str">
        <f t="shared" ca="1" si="579"/>
        <v>-1.47288956244951-0.255570583049696i</v>
      </c>
      <c r="EA327" s="223" t="str">
        <f t="shared" ca="1" si="580"/>
        <v>-0.948353242307123-1.15557176925478i</v>
      </c>
      <c r="EB327" s="223" t="str">
        <f t="shared" ca="1" si="581"/>
        <v>0.0366866330726959-1.49444774985506i</v>
      </c>
      <c r="EC327" s="223" t="str">
        <f t="shared" ca="1" si="582"/>
        <v>1.00391212853051-1.1076463444089i</v>
      </c>
      <c r="ED327" s="223" t="str">
        <f t="shared" ca="1" si="583"/>
        <v>1.48365565660331-0.182991471719444i</v>
      </c>
      <c r="EE327" s="223" t="str">
        <f t="shared" ca="1" si="584"/>
        <v>1.24296224816899+0.830520821966406i</v>
      </c>
      <c r="EF327" s="223" t="str">
        <f t="shared" ca="1" si="585"/>
        <v>0.398708363771536+1.44074689892142i</v>
      </c>
      <c r="EG327" s="223" t="str">
        <f t="shared" ca="1" si="586"/>
        <v>-0.639151247722326+1.35137177291375i</v>
      </c>
      <c r="EH327" s="223" t="str">
        <f t="shared" ca="1" si="587"/>
        <v>-1.36665032183235+0.605794423817669i</v>
      </c>
      <c r="EI327" s="223" t="str">
        <f t="shared" ca="1" si="588"/>
        <v>-1.43052817982268-0.433945979156703i</v>
      </c>
      <c r="EJ327" s="223" t="str">
        <f t="shared" ca="1" si="589"/>
        <v>-0.799766864044842-1.26296989246337i</v>
      </c>
      <c r="EK327" s="223" t="str">
        <f t="shared" ca="1" si="590"/>
        <v>0.219347090627313-1.47871797173308i</v>
      </c>
      <c r="EL327" s="223" t="str">
        <f t="shared" ca="1" si="591"/>
        <v>1.13194997900286-0.976426766904963i</v>
      </c>
      <c r="EM327" s="223" t="str">
        <f t="shared" ca="1" si="592"/>
        <v>1.49489798517928+8.93729141023162E-14i</v>
      </c>
      <c r="EN327" s="223"/>
      <c r="EO327" s="223"/>
      <c r="EP327" s="223"/>
    </row>
    <row r="328" spans="1:146">
      <c r="A328" s="249">
        <f t="shared" si="461"/>
        <v>4.4531249999999909E-3</v>
      </c>
      <c r="B328" s="248">
        <v>228</v>
      </c>
      <c r="C328" s="247">
        <f t="shared" si="462"/>
        <v>45600</v>
      </c>
      <c r="N328" s="246">
        <f t="shared" ca="1" si="463"/>
        <v>5.5050013028043621</v>
      </c>
      <c r="O328" s="223">
        <f t="shared" ca="1" si="464"/>
        <v>-1.4949986971956377</v>
      </c>
      <c r="P328" s="223" t="str">
        <f t="shared" ca="1" si="465"/>
        <v>-1.1556496206959-0.948417133334311i</v>
      </c>
      <c r="Q328" s="223" t="str">
        <f t="shared" ca="1" si="466"/>
        <v>-0.291659777249533-1.4662727164315i</v>
      </c>
      <c r="R328" s="223" t="str">
        <f t="shared" ca="1" si="467"/>
        <v>0.704737507417087-1.31847114122995i</v>
      </c>
      <c r="S328" s="223" t="str">
        <f t="shared" ca="1" si="468"/>
        <v>1.38119869747008-0.572111232824196i</v>
      </c>
      <c r="T328" s="223" t="str">
        <f t="shared" ca="1" si="469"/>
        <v>1.43062455521361+0.433975214311272i</v>
      </c>
      <c r="U328" s="223" t="str">
        <f t="shared" ca="1" si="470"/>
        <v>0.830576774564962+1.24304598715008i</v>
      </c>
      <c r="V328" s="223" t="str">
        <f t="shared" ca="1" si="471"/>
        <v>-0.146535497095582+1.48779986984393i</v>
      </c>
      <c r="W328" s="223" t="str">
        <f t="shared" ca="1" si="472"/>
        <v>-1.05712371665215+1.05712371665203i</v>
      </c>
      <c r="X328" s="223" t="str">
        <f t="shared" ca="1" si="473"/>
        <v>-1.48779986984393+0.146535497095579i</v>
      </c>
      <c r="Y328" s="223" t="str">
        <f t="shared" ca="1" si="474"/>
        <v>-1.24304598715007-0.830576774564974i</v>
      </c>
      <c r="Z328" s="223" t="str">
        <f t="shared" ca="1" si="475"/>
        <v>-0.433975214311265-1.43062455521361i</v>
      </c>
      <c r="AA328" s="223" t="str">
        <f t="shared" ca="1" si="476"/>
        <v>0.572111232824208-1.38119869747007i</v>
      </c>
      <c r="AB328" s="223" t="str">
        <f t="shared" ca="1" si="477"/>
        <v>1.31847114122989-0.704737507417202i</v>
      </c>
      <c r="AC328" s="223" t="str">
        <f t="shared" ca="1" si="478"/>
        <v>1.4662727164315+0.291659777249535i</v>
      </c>
      <c r="AD328" s="223" t="str">
        <f t="shared" ca="1" si="479"/>
        <v>0.948417133334328+1.15564962069589i</v>
      </c>
      <c r="AE328" s="223" t="str">
        <f t="shared" ca="1" si="480"/>
        <v>-1.31870002122588E-14+1.49499869719564i</v>
      </c>
      <c r="AF328" s="223" t="str">
        <f t="shared" ca="1" si="481"/>
        <v>-0.948417133334349+1.15564962069587i</v>
      </c>
      <c r="AG328" s="223" t="str">
        <f t="shared" ca="1" si="482"/>
        <v>-1.46627271643141+0.291659777249968i</v>
      </c>
      <c r="AH328" s="223" t="str">
        <f t="shared" ca="1" si="483"/>
        <v>-1.31847114123023-0.704737507416568i</v>
      </c>
      <c r="AI328" s="223" t="str">
        <f t="shared" ca="1" si="484"/>
        <v>-0.572111232823634-1.38119869747031i</v>
      </c>
      <c r="AJ328" s="223" t="str">
        <f t="shared" ca="1" si="485"/>
        <v>0.433975214311574-1.43062455521352i</v>
      </c>
      <c r="AK328" s="223" t="str">
        <f t="shared" ca="1" si="486"/>
        <v>1.24304598715008-0.830576774564961i</v>
      </c>
      <c r="AL328" s="223" t="str">
        <f t="shared" ca="1" si="487"/>
        <v>1.48779986984395+0.14653549709532i</v>
      </c>
      <c r="AM328" s="223" t="str">
        <f t="shared" ca="1" si="488"/>
        <v>1.05712371665244+1.05712371665174i</v>
      </c>
      <c r="AN328" s="223" t="str">
        <f t="shared" ca="1" si="489"/>
        <v>0.146535497094837+1.487799869844i</v>
      </c>
      <c r="AO328" s="223" t="str">
        <f t="shared" ca="1" si="490"/>
        <v>-0.830576774565364+1.24304598714981i</v>
      </c>
      <c r="AP328" s="223" t="str">
        <f t="shared" ca="1" si="491"/>
        <v>-1.43062455521366+0.433975214311109i</v>
      </c>
      <c r="AQ328" s="223" t="str">
        <f t="shared" ca="1" si="492"/>
        <v>-1.38119869747013-0.572111232824063i</v>
      </c>
      <c r="AR328" s="223" t="str">
        <f t="shared" ca="1" si="493"/>
        <v>-1.38119869747013-0.572111232824063i</v>
      </c>
      <c r="AS328" s="223" t="str">
        <f t="shared" ca="1" si="494"/>
        <v>0.291659777248965-1.46627271643161i</v>
      </c>
      <c r="AT328" s="223" t="str">
        <f t="shared" ca="1" si="495"/>
        <v>1.15564962069629-0.948417133333842i</v>
      </c>
      <c r="AU328" s="223" t="str">
        <f t="shared" ca="1" si="496"/>
        <v>1.49499869719564+3.23806930418207E-13i</v>
      </c>
      <c r="AV328" s="223" t="str">
        <f t="shared" ca="1" si="497"/>
        <v>1.15564962069588+0.948417133334343i</v>
      </c>
      <c r="AW328" s="223" t="str">
        <f t="shared" ca="1" si="498"/>
        <v>0.291659777249788+1.46627271643145i</v>
      </c>
      <c r="AX328" s="223" t="str">
        <f t="shared" ca="1" si="499"/>
        <v>-0.704737507416711+1.31847114123015i</v>
      </c>
      <c r="AY328" s="223" t="str">
        <f t="shared" ca="1" si="500"/>
        <v>-1.38119869747036+0.572111232823504i</v>
      </c>
      <c r="AZ328" s="223" t="str">
        <f t="shared" ca="1" si="501"/>
        <v>-1.43062455521347-0.43397521431173i</v>
      </c>
      <c r="BA328" s="223" t="str">
        <f t="shared" ca="1" si="502"/>
        <v>-0.830576774564826-1.24304598715017i</v>
      </c>
      <c r="BB328" s="223" t="str">
        <f t="shared" ca="1" si="503"/>
        <v>0.146535497095439-1.48779986984394i</v>
      </c>
      <c r="BC328" s="223" t="str">
        <f t="shared" ca="1" si="504"/>
        <v>1.05712371665185-1.05712371665233i</v>
      </c>
      <c r="BD328" s="223" t="str">
        <f t="shared" ca="1" si="505"/>
        <v>1.48779986984387-0.146535497096156i</v>
      </c>
      <c r="BE328" s="223" t="str">
        <f t="shared" ca="1" si="506"/>
        <v>1.24304598714972+0.830576774565499i</v>
      </c>
      <c r="BF328" s="223" t="str">
        <f t="shared" ca="1" si="507"/>
        <v>0.433975214310955+1.43062455521371i</v>
      </c>
      <c r="BG328" s="223" t="str">
        <f t="shared" ca="1" si="508"/>
        <v>-0.572111232824212+1.38119869747007i</v>
      </c>
      <c r="BH328" s="223" t="str">
        <f t="shared" ca="1" si="509"/>
        <v>-1.31847114122983+0.704737507417309i</v>
      </c>
      <c r="BI328" s="223" t="str">
        <f t="shared" ca="1" si="510"/>
        <v>-1.46627271643157-0.291659777249166i</v>
      </c>
      <c r="BJ328" s="223" t="str">
        <f t="shared" ca="1" si="511"/>
        <v>-0.948417133334866-1.15564962069545i</v>
      </c>
      <c r="BK328" s="223" t="str">
        <f t="shared" ca="1" si="512"/>
        <v>4.43219977056782E-13-1.49499869719564i</v>
      </c>
      <c r="BL328" s="223" t="str">
        <f t="shared" ca="1" si="513"/>
        <v>0.9484171333345-1.15564962069575i</v>
      </c>
      <c r="BM328" s="223" t="str">
        <f t="shared" ca="1" si="514"/>
        <v>1.46627271643148-0.291659777249629i</v>
      </c>
      <c r="BN328" s="223" t="str">
        <f t="shared" ca="1" si="515"/>
        <v>1.31847114123007+0.704737507416853i</v>
      </c>
      <c r="BO328" s="223" t="str">
        <f t="shared" ca="1" si="516"/>
        <v>0.572111232824728+1.38119869746986i</v>
      </c>
      <c r="BP328" s="223" t="str">
        <f t="shared" ca="1" si="517"/>
        <v>-0.433975214311885+1.43062455521342i</v>
      </c>
      <c r="BQ328" s="223" t="str">
        <f t="shared" ca="1" si="518"/>
        <v>-1.24304598715026+0.830576774564692i</v>
      </c>
      <c r="BR328" s="223" t="str">
        <f t="shared" ca="1" si="519"/>
        <v>-1.48779986984393-0.1465354970956i</v>
      </c>
      <c r="BS328" s="223" t="str">
        <f t="shared" ca="1" si="520"/>
        <v>-1.05712371665224-1.05712371665193i</v>
      </c>
      <c r="BT328" s="223" t="str">
        <f t="shared" ca="1" si="521"/>
        <v>-0.146535497095952-1.48779986984389i</v>
      </c>
      <c r="BU328" s="223" t="str">
        <f t="shared" ca="1" si="522"/>
        <v>0.830576774564397-1.24304598715046i</v>
      </c>
      <c r="BV328" s="223" t="str">
        <f t="shared" ca="1" si="523"/>
        <v>1.43062455521374-0.43397521431084i</v>
      </c>
      <c r="BW328" s="223" t="str">
        <f t="shared" ca="1" si="524"/>
        <v>1.38119869746999+0.572111232824401i</v>
      </c>
      <c r="BX328" s="223" t="str">
        <f t="shared" ca="1" si="525"/>
        <v>0.704737507417166+1.31847114122991i</v>
      </c>
      <c r="BY328" s="223" t="str">
        <f t="shared" ca="1" si="526"/>
        <v>-0.291659777249282+1.46627271643155i</v>
      </c>
      <c r="BZ328" s="223" t="str">
        <f t="shared" ca="1" si="527"/>
        <v>-1.15564962069552+0.948417133334773i</v>
      </c>
      <c r="CA328" s="223" t="str">
        <f t="shared" ca="1" si="528"/>
        <v>-1.49499869719564-6.47613860836412E-13i</v>
      </c>
      <c r="CB328" s="223" t="str">
        <f t="shared" ca="1" si="529"/>
        <v>-1.15564962069567-0.948417133334592i</v>
      </c>
      <c r="CC328" s="223" t="str">
        <f t="shared" ca="1" si="530"/>
        <v>-0.291659777249513-1.4662727164315i</v>
      </c>
      <c r="CD328" s="223" t="str">
        <f t="shared" ca="1" si="531"/>
        <v>0.70473750741696-1.31847114123002i</v>
      </c>
      <c r="CE328" s="223" t="str">
        <f t="shared" ca="1" si="532"/>
        <v>1.38119869746993-0.57211123282454i</v>
      </c>
      <c r="CF328" s="223" t="str">
        <f t="shared" ca="1" si="533"/>
        <v>1.43062455521381+0.433975214310616i</v>
      </c>
      <c r="CG328" s="223" t="str">
        <f t="shared" ca="1" si="534"/>
        <v>0.830576774564521+1.24304598715037i</v>
      </c>
      <c r="CH328" s="223" t="str">
        <f t="shared" ca="1" si="535"/>
        <v>-0.146535497095803+1.4877998698439i</v>
      </c>
      <c r="CI328" s="223" t="str">
        <f t="shared" ca="1" si="536"/>
        <v>-1.05712371665208+1.0571237166521i</v>
      </c>
      <c r="CJ328" s="223" t="str">
        <f t="shared" ca="1" si="537"/>
        <v>-1.4877998698439+0.146535497095833i</v>
      </c>
      <c r="CK328" s="223" t="str">
        <f t="shared" ca="1" si="538"/>
        <v>-1.24304598715039-0.830576774564496i</v>
      </c>
      <c r="CL328" s="223" t="str">
        <f t="shared" ca="1" si="539"/>
        <v>-0.433975214310646-1.4306245552138i</v>
      </c>
      <c r="CM328" s="223" t="str">
        <f t="shared" ca="1" si="540"/>
        <v>0.572111232824511-1.38119869746994i</v>
      </c>
      <c r="CN328" s="223" t="str">
        <f t="shared" ca="1" si="541"/>
        <v>1.31847114122996-0.704737507417061i</v>
      </c>
      <c r="CO328" s="223" t="str">
        <f t="shared" ca="1" si="542"/>
        <v>1.46627271643153+0.291659777249399i</v>
      </c>
      <c r="CP328" s="223" t="str">
        <f t="shared" ca="1" si="543"/>
        <v>0.948417133334616+1.15564962069565i</v>
      </c>
      <c r="CQ328" s="223" t="str">
        <f t="shared" ca="1" si="544"/>
        <v>6.77647323922929E-13+1.49499869719564i</v>
      </c>
      <c r="CR328" s="223" t="str">
        <f t="shared" ca="1" si="545"/>
        <v>-0.948417133334751+1.15564962069554i</v>
      </c>
      <c r="CS328" s="223" t="str">
        <f t="shared" ca="1" si="546"/>
        <v>-1.46627271643154+0.291659777249312i</v>
      </c>
      <c r="CT328" s="223" t="str">
        <f t="shared" ca="1" si="547"/>
        <v>-1.31847114122992-0.704737507417139i</v>
      </c>
      <c r="CU328" s="223" t="str">
        <f t="shared" ca="1" si="548"/>
        <v>-0.572111232824429-1.38119869746998i</v>
      </c>
      <c r="CV328" s="223" t="str">
        <f t="shared" ca="1" si="549"/>
        <v>0.433975214310731-1.43062455521377i</v>
      </c>
      <c r="CW328" s="223" t="str">
        <f t="shared" ca="1" si="550"/>
        <v>1.24304598715044-0.830576774564421i</v>
      </c>
      <c r="CX328" s="223" t="str">
        <f t="shared" ca="1" si="551"/>
        <v>1.48779986984389+0.146535497095922i</v>
      </c>
      <c r="CY328" s="223" t="str">
        <f t="shared" ca="1" si="552"/>
        <v>1.05712371665202+1.05712371665216i</v>
      </c>
      <c r="CZ328" s="223" t="str">
        <f t="shared" ca="1" si="553"/>
        <v>0.14653549709563+1.48779986984392i</v>
      </c>
      <c r="DA328" s="223" t="str">
        <f t="shared" ca="1" si="554"/>
        <v>-0.830576774564666+1.24304598715028i</v>
      </c>
      <c r="DB328" s="223" t="str">
        <f t="shared" ca="1" si="555"/>
        <v>-1.43062455521342+0.433975214311914i</v>
      </c>
      <c r="DC328" s="223" t="str">
        <f t="shared" ca="1" si="556"/>
        <v>-1.3811986974699-0.572111232824622i</v>
      </c>
      <c r="DD328" s="223" t="str">
        <f t="shared" ca="1" si="557"/>
        <v>-0.704737507416955-1.31847114123002i</v>
      </c>
      <c r="DE328" s="223" t="str">
        <f t="shared" ca="1" si="558"/>
        <v>0.291659777249517-1.4662727164315i</v>
      </c>
      <c r="DF328" s="223" t="str">
        <f t="shared" ca="1" si="559"/>
        <v>1.15564962069578-0.948417133334458i</v>
      </c>
      <c r="DG328" s="223" t="str">
        <f t="shared" ca="1" si="560"/>
        <v>1.49499869719564-4.73253440143298E-13i</v>
      </c>
      <c r="DH328" s="223" t="str">
        <f t="shared" ca="1" si="561"/>
        <v>1.15564962069541+0.948417133334909i</v>
      </c>
      <c r="DI328" s="223" t="str">
        <f t="shared" ca="1" si="562"/>
        <v>0.291659777249112+1.46627271643158i</v>
      </c>
      <c r="DJ328" s="223" t="str">
        <f t="shared" ca="1" si="563"/>
        <v>-0.70473750741732+1.31847114122982i</v>
      </c>
      <c r="DK328" s="223" t="str">
        <f t="shared" ca="1" si="564"/>
        <v>-1.38119869747006+0.572111232824241i</v>
      </c>
      <c r="DL328" s="223" t="str">
        <f t="shared" ca="1" si="565"/>
        <v>-1.43062455521371-0.433975214310927i</v>
      </c>
      <c r="DM328" s="223" t="str">
        <f t="shared" ca="1" si="566"/>
        <v>-0.830576774565525-1.24304598714971i</v>
      </c>
      <c r="DN328" s="223" t="str">
        <f t="shared" ca="1" si="567"/>
        <v>0.146535497096126-1.48779986984387i</v>
      </c>
      <c r="DO328" s="223" t="str">
        <f t="shared" ca="1" si="568"/>
        <v>1.05712371665231-1.05712371665187i</v>
      </c>
      <c r="DP328" s="223" t="str">
        <f t="shared" ca="1" si="569"/>
        <v>1.48779986984393-0.146535497095511i</v>
      </c>
      <c r="DQ328" s="223" t="str">
        <f t="shared" ca="1" si="570"/>
        <v>1.24304598715021+0.830576774564765i</v>
      </c>
      <c r="DR328" s="223" t="str">
        <f t="shared" ca="1" si="571"/>
        <v>0.433975214311799+1.43062455521345i</v>
      </c>
      <c r="DS328" s="223" t="str">
        <f t="shared" ca="1" si="572"/>
        <v>-0.57211123282481+1.38119869746982i</v>
      </c>
      <c r="DT328" s="223" t="str">
        <f t="shared" ca="1" si="573"/>
        <v>-1.31847114123012+0.704737507416776i</v>
      </c>
      <c r="DU328" s="223" t="str">
        <f t="shared" ca="1" si="574"/>
        <v>-1.46627271643146-0.291659777249717i</v>
      </c>
      <c r="DV328" s="223" t="str">
        <f t="shared" ca="1" si="575"/>
        <v>-0.948417133334431-1.1556496206958i</v>
      </c>
      <c r="DW328" s="223" t="str">
        <f t="shared" ca="1" si="576"/>
        <v>-4.38821230645776E-13-1.49499869719564i</v>
      </c>
      <c r="DX328" s="223" t="str">
        <f t="shared" ca="1" si="577"/>
        <v>0.948417133334935-1.15564962069539i</v>
      </c>
      <c r="DY328" s="223" t="str">
        <f t="shared" ca="1" si="578"/>
        <v>1.46627271643159-0.291659777249077i</v>
      </c>
      <c r="DZ328" s="223" t="str">
        <f t="shared" ca="1" si="579"/>
        <v>1.31847114122981+0.70473750741735i</v>
      </c>
      <c r="EA328" s="223" t="str">
        <f t="shared" ca="1" si="580"/>
        <v>0.572111232824051+1.38119869747014i</v>
      </c>
      <c r="EB328" s="223" t="str">
        <f t="shared" ca="1" si="581"/>
        <v>-0.433975214311121+1.43062455521365i</v>
      </c>
      <c r="EC328" s="223" t="str">
        <f t="shared" ca="1" si="582"/>
        <v>-1.24304598714982+0.830576774565354i</v>
      </c>
      <c r="ED328" s="223" t="str">
        <f t="shared" ca="1" si="583"/>
        <v>-1.48779986984385-0.146535497096329i</v>
      </c>
      <c r="EE328" s="223" t="str">
        <f t="shared" ca="1" si="584"/>
        <v>-1.05712371665173-1.05712371665245i</v>
      </c>
      <c r="EF328" s="223" t="str">
        <f t="shared" ca="1" si="585"/>
        <v>-0.146535497095308-1.48779986984395i</v>
      </c>
      <c r="EG328" s="223" t="str">
        <f t="shared" ca="1" si="586"/>
        <v>0.830576774564936-1.2430459871501i</v>
      </c>
      <c r="EH328" s="223" t="str">
        <f t="shared" ca="1" si="587"/>
        <v>1.43062455521351-0.433975214311603i</v>
      </c>
      <c r="EI328" s="223" t="str">
        <f t="shared" ca="1" si="588"/>
        <v>1.38119869747033+0.572111232823586i</v>
      </c>
      <c r="EJ328" s="223" t="str">
        <f t="shared" ca="1" si="589"/>
        <v>0.704737507416595+1.31847114123021i</v>
      </c>
      <c r="EK328" s="223" t="str">
        <f t="shared" ca="1" si="590"/>
        <v>-0.291659777249918+1.46627271643142i</v>
      </c>
      <c r="EL328" s="223" t="str">
        <f t="shared" ca="1" si="591"/>
        <v>-1.15564962069593+0.948417133334274i</v>
      </c>
      <c r="EM328" s="223" t="str">
        <f t="shared" ca="1" si="592"/>
        <v>-1.49499869719564+2.34427346866146E-13i</v>
      </c>
      <c r="EN328" s="223"/>
      <c r="EO328" s="223"/>
      <c r="EP328" s="223"/>
    </row>
    <row r="329" spans="1:146">
      <c r="A329" s="249">
        <f t="shared" si="461"/>
        <v>4.4726562499999905E-3</v>
      </c>
      <c r="B329" s="248">
        <v>229</v>
      </c>
      <c r="C329" s="247">
        <f t="shared" si="462"/>
        <v>45800</v>
      </c>
      <c r="N329" s="246">
        <f t="shared" ca="1" si="463"/>
        <v>5.504907413418838</v>
      </c>
      <c r="O329" s="223">
        <f t="shared" ca="1" si="464"/>
        <v>-1.4950925865811617</v>
      </c>
      <c r="P329" s="223" t="str">
        <f t="shared" ca="1" si="465"/>
        <v>-1.17865089960228-0.919828190107632i</v>
      </c>
      <c r="Q329" s="223" t="str">
        <f t="shared" ca="1" si="466"/>
        <v>-0.363277865659558-1.45028653540319i</v>
      </c>
      <c r="R329" s="223" t="str">
        <f t="shared" ca="1" si="467"/>
        <v>0.605873284345226-1.36682822833254i</v>
      </c>
      <c r="S329" s="223" t="str">
        <f t="shared" ca="1" si="468"/>
        <v>1.31855394427548-0.704781766567157i</v>
      </c>
      <c r="T329" s="223" t="str">
        <f t="shared" ca="1" si="469"/>
        <v>1.47308129885986+0.25560385247351i</v>
      </c>
      <c r="U329" s="223" t="str">
        <f t="shared" ca="1" si="470"/>
        <v>1.00404281484393+1.1077905345372i</v>
      </c>
      <c r="V329" s="223" t="str">
        <f t="shared" ca="1" si="471"/>
        <v>0.1099858336729+1.49104156844845i</v>
      </c>
      <c r="W329" s="223" t="str">
        <f t="shared" ca="1" si="472"/>
        <v>-0.83062893671279+1.24312405332104i</v>
      </c>
      <c r="X329" s="223" t="str">
        <f t="shared" ca="1" si="473"/>
        <v>-1.41963254355455+0.468983244616254i</v>
      </c>
      <c r="Y329" s="223" t="str">
        <f t="shared" ca="1" si="474"/>
        <v>-1.40769555179463-0.503681522301117i</v>
      </c>
      <c r="Z329" s="223" t="str">
        <f t="shared" ca="1" si="475"/>
        <v>-0.799870975331782-1.26313430215149i</v>
      </c>
      <c r="AA329" s="223" t="str">
        <f t="shared" ca="1" si="476"/>
        <v>0.14654469986457-1.48789330712641i</v>
      </c>
      <c r="AB329" s="223" t="str">
        <f t="shared" ca="1" si="477"/>
        <v>1.03092695658349-1.08281644457381i</v>
      </c>
      <c r="AC329" s="223" t="str">
        <f t="shared" ca="1" si="478"/>
        <v>1.47891046686856-0.219375644583814i</v>
      </c>
      <c r="AD329" s="223" t="str">
        <f t="shared" ca="1" si="479"/>
        <v>1.30086061008731+0.736928433142068i</v>
      </c>
      <c r="AE329" s="223" t="str">
        <f t="shared" ca="1" si="480"/>
        <v>0.572147162736445+1.38128543995171i</v>
      </c>
      <c r="AF329" s="223" t="str">
        <f t="shared" ca="1" si="481"/>
        <v>-0.398760266447363+1.44093445109511i</v>
      </c>
      <c r="AG329" s="223" t="str">
        <f t="shared" ca="1" si="482"/>
        <v>-1.2008696258027+0.890625613978421i</v>
      </c>
      <c r="AH329" s="223" t="str">
        <f t="shared" ca="1" si="483"/>
        <v>-1.49464229264665-0.0366914088299024i</v>
      </c>
      <c r="AI329" s="223" t="str">
        <f t="shared" ca="1" si="484"/>
        <v>-1.15572219817257-0.948476696129703i</v>
      </c>
      <c r="AJ329" s="223" t="str">
        <f t="shared" ca="1" si="485"/>
        <v>-0.327576639869589-1.45876502133198i</v>
      </c>
      <c r="AK329" s="223" t="str">
        <f t="shared" ca="1" si="486"/>
        <v>0.639234450542309-1.35154769049776i</v>
      </c>
      <c r="AL329" s="223" t="str">
        <f t="shared" ca="1" si="487"/>
        <v>1.33545303087139-0.672210565809831i</v>
      </c>
      <c r="AM329" s="223" t="str">
        <f t="shared" ca="1" si="488"/>
        <v>1.46636480175887+0.291678094159671i</v>
      </c>
      <c r="AN329" s="223" t="str">
        <f t="shared" ca="1" si="489"/>
        <v>0.976553875256631+1.13209733290526i</v>
      </c>
      <c r="AO329" s="223" t="str">
        <f t="shared" ca="1" si="490"/>
        <v>0.0733607161281065+1.49329168208328i</v>
      </c>
      <c r="AP329" s="223" t="str">
        <f t="shared" ca="1" si="491"/>
        <v>-0.860886558281186+1.22236499304452i</v>
      </c>
      <c r="AQ329" s="223" t="str">
        <f t="shared" ca="1" si="492"/>
        <v>-1.43071440175359+0.434002468961664i</v>
      </c>
      <c r="AR329" s="223" t="str">
        <f t="shared" ca="1" si="493"/>
        <v>-1.43071440175359+0.434002468961664i</v>
      </c>
      <c r="AS329" s="223" t="str">
        <f t="shared" ca="1" si="494"/>
        <v>-0.768631201584708-1.28238368610974i</v>
      </c>
      <c r="AT329" s="223" t="str">
        <f t="shared" ca="1" si="495"/>
        <v>0.183015293008279-1.48384879451211i</v>
      </c>
      <c r="AU329" s="223" t="str">
        <f t="shared" ca="1" si="496"/>
        <v>1.05719010647291-1.05719010647364i</v>
      </c>
      <c r="AV329" s="223" t="str">
        <f t="shared" ca="1" si="497"/>
        <v>1.48384879451199-0.183015293009273i</v>
      </c>
      <c r="AW329" s="223" t="str">
        <f t="shared" ca="1" si="498"/>
        <v>1.28238368611025+0.768631201583848i</v>
      </c>
      <c r="AX329" s="223" t="str">
        <f t="shared" ca="1" si="499"/>
        <v>0.538076401071339+1.39491061687123i</v>
      </c>
      <c r="AY329" s="223" t="str">
        <f t="shared" ca="1" si="500"/>
        <v>-0.434002468960706+1.43071440175388i</v>
      </c>
      <c r="AZ329" s="223" t="str">
        <f t="shared" ca="1" si="501"/>
        <v>-1.22236499304394+0.860886558282003i</v>
      </c>
      <c r="BA329" s="223" t="str">
        <f t="shared" ca="1" si="502"/>
        <v>-1.49329168208333-0.0733607161271062i</v>
      </c>
      <c r="BB329" s="223" t="str">
        <f t="shared" ca="1" si="503"/>
        <v>-1.13209733290591-0.976553875255873i</v>
      </c>
      <c r="BC329" s="223" t="str">
        <f t="shared" ca="1" si="504"/>
        <v>-0.291678094160653-1.46636480175867i</v>
      </c>
      <c r="BD329" s="223" t="str">
        <f t="shared" ca="1" si="505"/>
        <v>0.672210565808935-1.33545303087184i</v>
      </c>
      <c r="BE329" s="223" t="str">
        <f t="shared" ca="1" si="506"/>
        <v>1.35154769049733-0.639234450543214i</v>
      </c>
      <c r="BF329" s="223" t="str">
        <f t="shared" ca="1" si="507"/>
        <v>1.4587650213322+0.327576639868634i</v>
      </c>
      <c r="BG329" s="223" t="str">
        <f t="shared" ca="1" si="508"/>
        <v>0.948476696130494+1.15572219817192i</v>
      </c>
      <c r="BH329" s="223" t="str">
        <f t="shared" ca="1" si="509"/>
        <v>0.0366914088309249+1.49464229264662i</v>
      </c>
      <c r="BI329" s="223" t="str">
        <f t="shared" ca="1" si="510"/>
        <v>-0.890625613978828+1.20086962580239i</v>
      </c>
      <c r="BJ329" s="223" t="str">
        <f t="shared" ca="1" si="511"/>
        <v>-1.44093445109493+0.398760266448021i</v>
      </c>
      <c r="BK329" s="223" t="str">
        <f t="shared" ca="1" si="512"/>
        <v>-1.3812854399514-0.572147162737188i</v>
      </c>
      <c r="BL329" s="223" t="str">
        <f t="shared" ca="1" si="513"/>
        <v>-0.736928433141386-1.30086061008769i</v>
      </c>
      <c r="BM329" s="223" t="str">
        <f t="shared" ca="1" si="514"/>
        <v>0.219375644584484-1.47891046686846i</v>
      </c>
      <c r="BN329" s="223" t="str">
        <f t="shared" ca="1" si="515"/>
        <v>1.08281644457424-1.03092695658303i</v>
      </c>
      <c r="BO329" s="223" t="str">
        <f t="shared" ca="1" si="516"/>
        <v>1.48789330712646-0.146544699863981i</v>
      </c>
      <c r="BP329" s="223" t="str">
        <f t="shared" ca="1" si="517"/>
        <v>1.26313430215115+0.799870975332326i</v>
      </c>
      <c r="BQ329" s="223" t="str">
        <f t="shared" ca="1" si="518"/>
        <v>0.50368152230055+1.40769555179483i</v>
      </c>
      <c r="BR329" s="223" t="str">
        <f t="shared" ca="1" si="519"/>
        <v>-0.468983244616865+1.41963254355435i</v>
      </c>
      <c r="BS329" s="223" t="str">
        <f t="shared" ca="1" si="520"/>
        <v>-1.24312405332137+0.83062893671229i</v>
      </c>
      <c r="BT329" s="223" t="str">
        <f t="shared" ca="1" si="521"/>
        <v>-1.49104156844841-0.109985833673554i</v>
      </c>
      <c r="BU329" s="223" t="str">
        <f t="shared" ca="1" si="522"/>
        <v>-1.10779053453679-1.00404281484439i</v>
      </c>
      <c r="BV329" s="223" t="str">
        <f t="shared" ca="1" si="523"/>
        <v>-0.255603852472859-1.47308129885997i</v>
      </c>
      <c r="BW329" s="223" t="str">
        <f t="shared" ca="1" si="524"/>
        <v>0.704781766567572-1.31855394427526i</v>
      </c>
      <c r="BX329" s="223" t="str">
        <f t="shared" ca="1" si="525"/>
        <v>1.36682822833275-0.605873284344752i</v>
      </c>
      <c r="BY329" s="223" t="str">
        <f t="shared" ca="1" si="526"/>
        <v>1.45028653540307+0.363277865660022i</v>
      </c>
      <c r="BZ329" s="223" t="str">
        <f t="shared" ca="1" si="527"/>
        <v>0.919828190107206+1.17865089960261i</v>
      </c>
      <c r="CA329" s="223" t="str">
        <f t="shared" ca="1" si="528"/>
        <v>-4.85741223563186E-13+1.49509258658116i</v>
      </c>
      <c r="CB329" s="223" t="str">
        <f t="shared" ca="1" si="529"/>
        <v>-0.919828190107971+1.17865089960202i</v>
      </c>
      <c r="CC329" s="223" t="str">
        <f t="shared" ca="1" si="530"/>
        <v>-1.45028653540331+0.36327786565908i</v>
      </c>
      <c r="CD329" s="223" t="str">
        <f t="shared" ca="1" si="531"/>
        <v>-1.36682822833236-0.60587328434564i</v>
      </c>
      <c r="CE329" s="223" t="str">
        <f t="shared" ca="1" si="532"/>
        <v>-0.704781766566715-1.31855394427572i</v>
      </c>
      <c r="CF329" s="223" t="str">
        <f t="shared" ca="1" si="533"/>
        <v>0.255603852473816-1.47308129885981i</v>
      </c>
      <c r="CG329" s="223" t="str">
        <f t="shared" ca="1" si="534"/>
        <v>1.10779053453744-1.00404281484366i</v>
      </c>
      <c r="CH329" s="223" t="str">
        <f t="shared" ca="1" si="535"/>
        <v>1.49104156844848-0.109985833672585i</v>
      </c>
      <c r="CI329" s="223" t="str">
        <f t="shared" ca="1" si="536"/>
        <v>1.24312405332083+0.830628936713098i</v>
      </c>
      <c r="CJ329" s="223" t="str">
        <f t="shared" ca="1" si="537"/>
        <v>0.468983244615943+1.41963254355465i</v>
      </c>
      <c r="CK329" s="223" t="str">
        <f t="shared" ca="1" si="538"/>
        <v>-0.503681522301463+1.4076955517945i</v>
      </c>
      <c r="CL329" s="223" t="str">
        <f t="shared" ca="1" si="539"/>
        <v>-1.26313430215167+0.799870975331505i</v>
      </c>
      <c r="CM329" s="223" t="str">
        <f t="shared" ca="1" si="540"/>
        <v>-1.48789330712637-0.146544699864948i</v>
      </c>
      <c r="CN329" s="223" t="str">
        <f t="shared" ca="1" si="541"/>
        <v>-1.08281644457357-1.03092695658373i</v>
      </c>
      <c r="CO329" s="223" t="str">
        <f t="shared" ca="1" si="542"/>
        <v>-0.219375644583523-1.4789104668686i</v>
      </c>
      <c r="CP329" s="223" t="str">
        <f t="shared" ca="1" si="543"/>
        <v>0.736928433142231-1.30086061008722i</v>
      </c>
      <c r="CQ329" s="223" t="str">
        <f t="shared" ca="1" si="544"/>
        <v>1.38128543995177-0.572147162736291i</v>
      </c>
      <c r="CR329" s="223" t="str">
        <f t="shared" ca="1" si="545"/>
        <v>1.44093445109506+0.398760266447565i</v>
      </c>
      <c r="CS329" s="223" t="str">
        <f t="shared" ca="1" si="546"/>
        <v>0.890625613978047+1.20086962580297i</v>
      </c>
      <c r="CT329" s="223" t="str">
        <f t="shared" ca="1" si="547"/>
        <v>-0.0366914088304092+1.49464229264663i</v>
      </c>
      <c r="CU329" s="223" t="str">
        <f t="shared" ca="1" si="548"/>
        <v>-0.948476696130062+1.15572219817227i</v>
      </c>
      <c r="CV329" s="223" t="str">
        <f t="shared" ca="1" si="549"/>
        <v>-1.45876502133209+0.327576639869096i</v>
      </c>
      <c r="CW329" s="223" t="str">
        <f t="shared" ca="1" si="550"/>
        <v>-1.35154769049755-0.639234450542747i</v>
      </c>
      <c r="CX329" s="223" t="str">
        <f t="shared" ca="1" si="551"/>
        <v>-0.672210565809358-1.33545303087162i</v>
      </c>
      <c r="CY329" s="223" t="str">
        <f t="shared" ca="1" si="552"/>
        <v>0.291678094160148-1.46636480175878i</v>
      </c>
      <c r="CZ329" s="223" t="str">
        <f t="shared" ca="1" si="553"/>
        <v>1.13209733290561-0.97655387525623i</v>
      </c>
      <c r="DA329" s="223" t="str">
        <f t="shared" ca="1" si="554"/>
        <v>1.49329168208331-0.0733607161276213i</v>
      </c>
      <c r="DB329" s="223" t="str">
        <f t="shared" ca="1" si="555"/>
        <v>1.22236499304426+0.860886558281547i</v>
      </c>
      <c r="DC329" s="223" t="str">
        <f t="shared" ca="1" si="556"/>
        <v>0.434002468961199+1.43071440175373i</v>
      </c>
      <c r="DD329" s="223" t="str">
        <f t="shared" ca="1" si="557"/>
        <v>-0.538076401070818+1.39491061687143i</v>
      </c>
      <c r="DE329" s="223" t="str">
        <f t="shared" ca="1" si="558"/>
        <v>-1.28238368610994+0.768631201584364i</v>
      </c>
      <c r="DF329" s="223" t="str">
        <f t="shared" ca="1" si="559"/>
        <v>-1.48384879451205-0.183015293008804i</v>
      </c>
      <c r="DG329" s="223" t="str">
        <f t="shared" ca="1" si="560"/>
        <v>-1.05719010647327-1.05719010647328i</v>
      </c>
      <c r="DH329" s="223" t="str">
        <f t="shared" ca="1" si="561"/>
        <v>-0.18301529300879-1.48384879451205i</v>
      </c>
      <c r="DI329" s="223" t="str">
        <f t="shared" ca="1" si="562"/>
        <v>0.768631201584228-1.28238368611003i</v>
      </c>
      <c r="DJ329" s="223" t="str">
        <f t="shared" ca="1" si="563"/>
        <v>1.39491061687143-0.538076401070806i</v>
      </c>
      <c r="DK329" s="223" t="str">
        <f t="shared" ca="1" si="564"/>
        <v>1.43071440175373+0.434002468961211i</v>
      </c>
      <c r="DL329" s="223" t="str">
        <f t="shared" ca="1" si="565"/>
        <v>0.860886558281607+1.22236499304422i</v>
      </c>
      <c r="DM329" s="223" t="str">
        <f t="shared" ca="1" si="566"/>
        <v>-0.0733607161275489+1.49329168208331i</v>
      </c>
      <c r="DN329" s="223" t="str">
        <f t="shared" ca="1" si="567"/>
        <v>-0.976553875256176+1.13209733290565i</v>
      </c>
      <c r="DO329" s="223" t="str">
        <f t="shared" ca="1" si="568"/>
        <v>-1.46636480175878+0.291678094160136i</v>
      </c>
      <c r="DP329" s="223" t="str">
        <f t="shared" ca="1" si="569"/>
        <v>-1.33545303087162-0.67221056580937i</v>
      </c>
      <c r="DQ329" s="223" t="str">
        <f t="shared" ca="1" si="570"/>
        <v>-0.639234450542813-1.35154769049752i</v>
      </c>
      <c r="DR329" s="223" t="str">
        <f t="shared" ca="1" si="571"/>
        <v>0.327576639869024-1.45876502133211i</v>
      </c>
      <c r="DS329" s="223" t="str">
        <f t="shared" ca="1" si="572"/>
        <v>1.15572219817228-0.948476696130053i</v>
      </c>
      <c r="DT329" s="223" t="str">
        <f t="shared" ca="1" si="573"/>
        <v>1.49464229264663-0.0366914088303968i</v>
      </c>
      <c r="DU329" s="223" t="str">
        <f t="shared" ca="1" si="574"/>
        <v>1.20086962580302+0.890625613977989i</v>
      </c>
      <c r="DV329" s="223" t="str">
        <f t="shared" ca="1" si="575"/>
        <v>0.398760266447635+1.44093445109504i</v>
      </c>
      <c r="DW329" s="223" t="str">
        <f t="shared" ca="1" si="576"/>
        <v>-0.572147162736303+1.38128543995177i</v>
      </c>
      <c r="DX329" s="223" t="str">
        <f t="shared" ca="1" si="577"/>
        <v>-1.30086061008722+0.73692843314222i</v>
      </c>
      <c r="DY329" s="223" t="str">
        <f t="shared" ca="1" si="578"/>
        <v>-1.47891046686861-0.219375644583451i</v>
      </c>
      <c r="DZ329" s="223" t="str">
        <f t="shared" ca="1" si="579"/>
        <v>-1.03092695658378-1.08281644457352i</v>
      </c>
      <c r="EA329" s="223" t="str">
        <f t="shared" ca="1" si="580"/>
        <v>-0.14654469986502-1.48789330712636i</v>
      </c>
      <c r="EB329" s="223" t="str">
        <f t="shared" ca="1" si="581"/>
        <v>0.799870975331515-1.26313430215166i</v>
      </c>
      <c r="EC329" s="223" t="str">
        <f t="shared" ca="1" si="582"/>
        <v>1.40769555179451-0.503681522301451i</v>
      </c>
      <c r="ED329" s="223" t="str">
        <f t="shared" ca="1" si="583"/>
        <v>1.41963254355468+0.468983244615874i</v>
      </c>
      <c r="EE329" s="223" t="str">
        <f t="shared" ca="1" si="584"/>
        <v>0.830628936713158+1.24312405332079i</v>
      </c>
      <c r="EF329" s="223" t="str">
        <f t="shared" ca="1" si="585"/>
        <v>-0.109985833672598+1.49104156844848i</v>
      </c>
      <c r="EG329" s="223" t="str">
        <f t="shared" ca="1" si="586"/>
        <v>-1.00404281484367+1.10779053453744i</v>
      </c>
      <c r="EH329" s="223" t="str">
        <f t="shared" ca="1" si="587"/>
        <v>-1.47308129885979+0.255603852473888i</v>
      </c>
      <c r="EI329" s="223" t="str">
        <f t="shared" ca="1" si="588"/>
        <v>-1.31855394427575-0.70478176656665i</v>
      </c>
      <c r="EJ329" s="223" t="str">
        <f t="shared" ca="1" si="589"/>
        <v>-0.60587328434563-1.36682822833236i</v>
      </c>
      <c r="EK329" s="223" t="str">
        <f t="shared" ca="1" si="590"/>
        <v>0.363277865659092-1.45028653540331i</v>
      </c>
      <c r="EL329" s="223" t="str">
        <f t="shared" ca="1" si="591"/>
        <v>1.17865089960197-0.919828190108028i</v>
      </c>
      <c r="EM329" s="223" t="str">
        <f t="shared" ca="1" si="592"/>
        <v>1.49509258658116-5.58268687298622E-13i</v>
      </c>
      <c r="EN329" s="223"/>
      <c r="EO329" s="223"/>
      <c r="EP329" s="223"/>
    </row>
    <row r="330" spans="1:146">
      <c r="A330" s="249">
        <f t="shared" si="461"/>
        <v>4.4921874999999901E-3</v>
      </c>
      <c r="B330" s="248">
        <v>230</v>
      </c>
      <c r="C330" s="247">
        <f t="shared" si="462"/>
        <v>46000</v>
      </c>
      <c r="N330" s="246">
        <f t="shared" ca="1" si="463"/>
        <v>5.5048198460944029</v>
      </c>
      <c r="O330" s="223">
        <f t="shared" ca="1" si="464"/>
        <v>-1.4951801539055973</v>
      </c>
      <c r="P330" s="223" t="str">
        <f t="shared" ca="1" si="465"/>
        <v>-1.20093996053737-0.890677777772453i</v>
      </c>
      <c r="Q330" s="223" t="str">
        <f t="shared" ca="1" si="466"/>
        <v>-0.434027888413736-1.43079819845857i</v>
      </c>
      <c r="R330" s="223" t="str">
        <f t="shared" ca="1" si="467"/>
        <v>0.503711022844184-1.40777800028926i</v>
      </c>
      <c r="S330" s="223" t="str">
        <f t="shared" ca="1" si="468"/>
        <v>1.24319686289038-0.830677586511569i</v>
      </c>
      <c r="T330" s="223" t="str">
        <f t="shared" ca="1" si="469"/>
        <v>1.49337914392906+0.0733650128526574i</v>
      </c>
      <c r="U330" s="223" t="str">
        <f t="shared" ca="1" si="470"/>
        <v>1.15578988862957+0.948532248252427i</v>
      </c>
      <c r="V330" s="223" t="str">
        <f t="shared" ca="1" si="471"/>
        <v>0.363299142783748+1.45037147844466i</v>
      </c>
      <c r="W330" s="223" t="str">
        <f t="shared" ca="1" si="472"/>
        <v>-0.572180673300726+1.38136634161047i</v>
      </c>
      <c r="X330" s="223" t="str">
        <f t="shared" ca="1" si="473"/>
        <v>-1.28245879510947+0.768676220186062i</v>
      </c>
      <c r="Y330" s="223" t="str">
        <f t="shared" ca="1" si="474"/>
        <v>-1.48798045279024-0.146553282963336i</v>
      </c>
      <c r="Z330" s="223" t="str">
        <f t="shared" ca="1" si="475"/>
        <v>-1.10785541764469-1.00410162146491i</v>
      </c>
      <c r="AA330" s="223" t="str">
        <f t="shared" ca="1" si="476"/>
        <v>-0.291695177697549-1.46645068650165i</v>
      </c>
      <c r="AB330" s="223" t="str">
        <f t="shared" ca="1" si="477"/>
        <v>0.639271890398175-1.35162685042134i</v>
      </c>
      <c r="AC330" s="223" t="str">
        <f t="shared" ca="1" si="478"/>
        <v>1.31863117176102-0.704823045518047i</v>
      </c>
      <c r="AD330" s="223" t="str">
        <f t="shared" ca="1" si="479"/>
        <v>1.47899708640894+0.219388493378801i</v>
      </c>
      <c r="AE330" s="223" t="str">
        <f t="shared" ca="1" si="480"/>
        <v>1.05725202592224+1.05725202592215i</v>
      </c>
      <c r="AF330" s="223" t="str">
        <f t="shared" ca="1" si="481"/>
        <v>0.219388493378787+1.47899708640895i</v>
      </c>
      <c r="AG330" s="223" t="str">
        <f t="shared" ca="1" si="482"/>
        <v>-0.704823045517928+1.31863117176108i</v>
      </c>
      <c r="AH330" s="223" t="str">
        <f t="shared" ca="1" si="483"/>
        <v>-1.35162685042135+0.639271890398163i</v>
      </c>
      <c r="AI330" s="223" t="str">
        <f t="shared" ca="1" si="484"/>
        <v>-1.46645068650159-0.291695177697854i</v>
      </c>
      <c r="AJ330" s="223" t="str">
        <f t="shared" ca="1" si="485"/>
        <v>-1.00410162146445-1.10785541764511i</v>
      </c>
      <c r="AK330" s="223" t="str">
        <f t="shared" ca="1" si="486"/>
        <v>-0.146553282962573-1.48798045279031i</v>
      </c>
      <c r="AL330" s="223" t="str">
        <f t="shared" ca="1" si="487"/>
        <v>0.7686762201857-1.28245879510969i</v>
      </c>
      <c r="AM330" s="223" t="str">
        <f t="shared" ca="1" si="488"/>
        <v>1.38136634161036-0.572180673300998i</v>
      </c>
      <c r="AN330" s="223" t="str">
        <f t="shared" ca="1" si="489"/>
        <v>1.45037147844466+0.363299142783771i</v>
      </c>
      <c r="AO330" s="223" t="str">
        <f t="shared" ca="1" si="490"/>
        <v>0.94853224825231+1.15578988862967i</v>
      </c>
      <c r="AP330" s="223" t="str">
        <f t="shared" ca="1" si="491"/>
        <v>0.0733650128521827+1.49337914392908i</v>
      </c>
      <c r="AQ330" s="223" t="str">
        <f t="shared" ca="1" si="492"/>
        <v>-0.830677586512194+1.24319686288996i</v>
      </c>
      <c r="AR330" s="223" t="str">
        <f t="shared" ca="1" si="493"/>
        <v>-0.830677586512194+1.24319686288996i</v>
      </c>
      <c r="AS330" s="223" t="str">
        <f t="shared" ca="1" si="494"/>
        <v>-1.43079819845865-0.434027888413461i</v>
      </c>
      <c r="AT330" s="223" t="str">
        <f t="shared" ca="1" si="495"/>
        <v>-0.890677777772498-1.20093996053733i</v>
      </c>
      <c r="AU330" s="223" t="str">
        <f t="shared" ca="1" si="496"/>
        <v>1.6192344059233E-13-1.4951801539056i</v>
      </c>
      <c r="AV330" s="223" t="str">
        <f t="shared" ca="1" si="497"/>
        <v>0.890677777772793-1.20093996053711i</v>
      </c>
      <c r="AW330" s="223" t="str">
        <f t="shared" ca="1" si="498"/>
        <v>1.43079819845874-0.434027888413152i</v>
      </c>
      <c r="AX330" s="223" t="str">
        <f t="shared" ca="1" si="499"/>
        <v>1.40777800028946+0.50371102284362i</v>
      </c>
      <c r="AY330" s="223" t="str">
        <f t="shared" ca="1" si="500"/>
        <v>0.830677586511925+1.24319686289014i</v>
      </c>
      <c r="AZ330" s="223" t="str">
        <f t="shared" ca="1" si="501"/>
        <v>-0.0733650128525061+1.49337914392907i</v>
      </c>
      <c r="BA330" s="223" t="str">
        <f t="shared" ca="1" si="502"/>
        <v>-0.94853224825256+1.15578988862946i</v>
      </c>
      <c r="BB330" s="223" t="str">
        <f t="shared" ca="1" si="503"/>
        <v>-1.45037147844474+0.363299142783457i</v>
      </c>
      <c r="BC330" s="223" t="str">
        <f t="shared" ca="1" si="504"/>
        <v>-1.38136634161023-0.572180673301297i</v>
      </c>
      <c r="BD330" s="223" t="str">
        <f t="shared" ca="1" si="505"/>
        <v>-0.768676220186699-1.28245879510909i</v>
      </c>
      <c r="BE330" s="223" t="str">
        <f t="shared" ca="1" si="506"/>
        <v>0.146553282962916-1.48798045279028i</v>
      </c>
      <c r="BF330" s="223" t="str">
        <f t="shared" ca="1" si="507"/>
        <v>1.00410162146469-1.10785541764489i</v>
      </c>
      <c r="BG330" s="223" t="str">
        <f t="shared" ca="1" si="508"/>
        <v>1.46645068650166-0.291695177697516i</v>
      </c>
      <c r="BH330" s="223" t="str">
        <f t="shared" ca="1" si="509"/>
        <v>1.35162685042121+0.639271890398455i</v>
      </c>
      <c r="BI330" s="223" t="str">
        <f t="shared" ca="1" si="510"/>
        <v>0.704823045517661+1.31863117176122i</v>
      </c>
      <c r="BJ330" s="223" t="str">
        <f t="shared" ca="1" si="511"/>
        <v>-0.21938849337812+1.47899708640904i</v>
      </c>
      <c r="BK330" s="223" t="str">
        <f t="shared" ca="1" si="512"/>
        <v>-1.05725202592182+1.05725202592256i</v>
      </c>
      <c r="BL330" s="223" t="str">
        <f t="shared" ca="1" si="513"/>
        <v>-1.4789970864089+0.219388493379068i</v>
      </c>
      <c r="BM330" s="223" t="str">
        <f t="shared" ca="1" si="514"/>
        <v>-1.31863117176099-0.704823045518089i</v>
      </c>
      <c r="BN330" s="223" t="str">
        <f t="shared" ca="1" si="515"/>
        <v>-0.639271890397978-1.35162685042143i</v>
      </c>
      <c r="BO330" s="223" t="str">
        <f t="shared" ca="1" si="516"/>
        <v>0.291695177697991-1.46645068650156i</v>
      </c>
      <c r="BP330" s="223" t="str">
        <f t="shared" ca="1" si="517"/>
        <v>1.10785541764522-1.00410162146433i</v>
      </c>
      <c r="BQ330" s="223" t="str">
        <f t="shared" ca="1" si="518"/>
        <v>1.48798045279018-0.146553282963913i</v>
      </c>
      <c r="BR330" s="223" t="str">
        <f t="shared" ca="1" si="519"/>
        <v>1.2824587951096+0.768676220185839i</v>
      </c>
      <c r="BS330" s="223" t="str">
        <f t="shared" ca="1" si="520"/>
        <v>0.57218067330081+1.38136634161043i</v>
      </c>
      <c r="BT330" s="223" t="str">
        <f t="shared" ca="1" si="521"/>
        <v>-0.363299142783887+1.45037147844463i</v>
      </c>
      <c r="BU330" s="223" t="str">
        <f t="shared" ca="1" si="522"/>
        <v>-1.15578988862977+0.948532248252185i</v>
      </c>
      <c r="BV330" s="223" t="str">
        <f t="shared" ca="1" si="523"/>
        <v>-1.49337914392909+0.0733650128520209i</v>
      </c>
      <c r="BW330" s="223" t="str">
        <f t="shared" ca="1" si="524"/>
        <v>-1.2431968628907-0.830677586511092i</v>
      </c>
      <c r="BX330" s="223" t="str">
        <f t="shared" ca="1" si="525"/>
        <v>-0.503711022844563-1.40777800028913i</v>
      </c>
      <c r="BY330" s="223" t="str">
        <f t="shared" ca="1" si="526"/>
        <v>0.434027888413657-1.43079819845859i</v>
      </c>
      <c r="BZ330" s="223" t="str">
        <f t="shared" ca="1" si="527"/>
        <v>1.2009399605374-0.890677777772403i</v>
      </c>
      <c r="CA330" s="223" t="str">
        <f t="shared" ca="1" si="528"/>
        <v>1.4951801539056+3.23846881184659E-13i</v>
      </c>
      <c r="CB330" s="223" t="str">
        <f t="shared" ca="1" si="529"/>
        <v>1.20093996053702+0.890677777772923i</v>
      </c>
      <c r="CC330" s="223" t="str">
        <f t="shared" ca="1" si="530"/>
        <v>0.434027888414419+1.43079819845836i</v>
      </c>
      <c r="CD330" s="223" t="str">
        <f t="shared" ca="1" si="531"/>
        <v>-0.503711022843813+1.40777800028939i</v>
      </c>
      <c r="CE330" s="223" t="str">
        <f t="shared" ca="1" si="532"/>
        <v>-1.24319686289026+0.830677586511755i</v>
      </c>
      <c r="CF330" s="223" t="str">
        <f t="shared" ca="1" si="533"/>
        <v>-1.49337914392906-0.0733650128526677i</v>
      </c>
      <c r="CG330" s="223" t="str">
        <f t="shared" ca="1" si="534"/>
        <v>-1.15578988862936-0.948532248252685i</v>
      </c>
      <c r="CH330" s="223" t="str">
        <f t="shared" ca="1" si="535"/>
        <v>-0.363299142783259-1.45037147844479i</v>
      </c>
      <c r="CI330" s="223" t="str">
        <f t="shared" ca="1" si="536"/>
        <v>0.572180673301486-1.38136634161016i</v>
      </c>
      <c r="CJ330" s="223" t="str">
        <f t="shared" ca="1" si="537"/>
        <v>1.28245879510919-0.768676220186523i</v>
      </c>
      <c r="CK330" s="223" t="str">
        <f t="shared" ca="1" si="538"/>
        <v>1.48798045279027+0.146553282963035i</v>
      </c>
      <c r="CL330" s="223" t="str">
        <f t="shared" ca="1" si="539"/>
        <v>1.10785541764478+1.00410162146481i</v>
      </c>
      <c r="CM330" s="223" t="str">
        <f t="shared" ca="1" si="540"/>
        <v>0.291695177697356+1.46645068650169i</v>
      </c>
      <c r="CN330" s="223" t="str">
        <f t="shared" ca="1" si="541"/>
        <v>-0.63927189039864+1.35162685042112i</v>
      </c>
      <c r="CO330" s="223" t="str">
        <f t="shared" ca="1" si="542"/>
        <v>-1.3186311717613+0.704823045517518i</v>
      </c>
      <c r="CP330" s="223" t="str">
        <f t="shared" ca="1" si="543"/>
        <v>-1.47899708640902-0.21938849337828i</v>
      </c>
      <c r="CQ330" s="223" t="str">
        <f t="shared" ca="1" si="544"/>
        <v>-1.05725202592245-1.05725202592194i</v>
      </c>
      <c r="CR330" s="223" t="str">
        <f t="shared" ca="1" si="545"/>
        <v>-0.219388493378908-1.47899708640893i</v>
      </c>
      <c r="CS330" s="223" t="str">
        <f t="shared" ca="1" si="546"/>
        <v>0.704823045518233-1.31863117176092i</v>
      </c>
      <c r="CT330" s="223" t="str">
        <f t="shared" ca="1" si="547"/>
        <v>1.3516268504215-0.639271890397831i</v>
      </c>
      <c r="CU330" s="223" t="str">
        <f t="shared" ca="1" si="548"/>
        <v>1.46645068650153+0.291695177698151i</v>
      </c>
      <c r="CV330" s="223" t="str">
        <f t="shared" ca="1" si="549"/>
        <v>1.00410162146535+1.1078554176443i</v>
      </c>
      <c r="CW330" s="223" t="str">
        <f t="shared" ca="1" si="550"/>
        <v>0.146553282963752+1.48798045279019i</v>
      </c>
      <c r="CX330" s="223" t="str">
        <f t="shared" ca="1" si="551"/>
        <v>-0.768676220185978+1.28245879510952i</v>
      </c>
      <c r="CY330" s="223" t="str">
        <f t="shared" ca="1" si="552"/>
        <v>-1.3813663416105+0.57218067330066i</v>
      </c>
      <c r="CZ330" s="223" t="str">
        <f t="shared" ca="1" si="553"/>
        <v>-1.45037147844459-0.363299142784044i</v>
      </c>
      <c r="DA330" s="223" t="str">
        <f t="shared" ca="1" si="554"/>
        <v>-0.948532248252059-1.15578988862988i</v>
      </c>
      <c r="DB330" s="223" t="str">
        <f t="shared" ca="1" si="555"/>
        <v>-0.0733650128518591-1.4933791439291i</v>
      </c>
      <c r="DC330" s="223" t="str">
        <f t="shared" ca="1" si="556"/>
        <v>0.830677586511297-1.24319686289056i</v>
      </c>
      <c r="DD330" s="223" t="str">
        <f t="shared" ca="1" si="557"/>
        <v>1.40777800028918-0.503711022844411i</v>
      </c>
      <c r="DE330" s="223" t="str">
        <f t="shared" ca="1" si="558"/>
        <v>1.43079819845857+0.43402788841373i</v>
      </c>
      <c r="DF330" s="223" t="str">
        <f t="shared" ca="1" si="559"/>
        <v>0.890677777772204+1.20093996053755i</v>
      </c>
      <c r="DG330" s="223" t="str">
        <f t="shared" ca="1" si="560"/>
        <v>-4.85770321776989E-13+1.4951801539056i</v>
      </c>
      <c r="DH330" s="223" t="str">
        <f t="shared" ca="1" si="561"/>
        <v>-0.890677777771893+1.20093996053778i</v>
      </c>
      <c r="DI330" s="223" t="str">
        <f t="shared" ca="1" si="562"/>
        <v>-1.43079819845841+0.434027888414266i</v>
      </c>
      <c r="DJ330" s="223" t="str">
        <f t="shared" ca="1" si="563"/>
        <v>-1.40777800028937-0.503711022843885i</v>
      </c>
      <c r="DK330" s="223" t="str">
        <f t="shared" ca="1" si="564"/>
        <v>-0.83067758651162-1.24319686289035i</v>
      </c>
      <c r="DL330" s="223" t="str">
        <f t="shared" ca="1" si="565"/>
        <v>0.0733650128528295-1.49337914392905i</v>
      </c>
      <c r="DM330" s="223" t="str">
        <f t="shared" ca="1" si="566"/>
        <v>0.948532248252875-1.15578988862921i</v>
      </c>
      <c r="DN330" s="223" t="str">
        <f t="shared" ca="1" si="567"/>
        <v>1.45037147844483-0.363299142783101i</v>
      </c>
      <c r="DO330" s="223" t="str">
        <f t="shared" ca="1" si="568"/>
        <v>1.38136634161071+0.572180673300144i</v>
      </c>
      <c r="DP330" s="223" t="str">
        <f t="shared" ca="1" si="569"/>
        <v>0.768676220186385+1.28245879510928i</v>
      </c>
      <c r="DQ330" s="223" t="str">
        <f t="shared" ca="1" si="570"/>
        <v>-0.146553282963196+1.48798045279025i</v>
      </c>
      <c r="DR330" s="223" t="str">
        <f t="shared" ca="1" si="571"/>
        <v>-1.004101621465+1.10785541764462i</v>
      </c>
      <c r="DS330" s="223" t="str">
        <f t="shared" ca="1" si="572"/>
        <v>-1.46645068650172+0.291695177697197i</v>
      </c>
      <c r="DT330" s="223" t="str">
        <f t="shared" ca="1" si="573"/>
        <v>-1.35162685042109-0.63927189039871i</v>
      </c>
      <c r="DU330" s="223" t="str">
        <f t="shared" ca="1" si="574"/>
        <v>-0.70482304551865-1.31863117176069i</v>
      </c>
      <c r="DV330" s="223" t="str">
        <f t="shared" ca="1" si="575"/>
        <v>0.219388493378356-1.47899708640901i</v>
      </c>
      <c r="DW330" s="223" t="str">
        <f t="shared" ca="1" si="576"/>
        <v>1.05725202592211-1.05725202592227i</v>
      </c>
      <c r="DX330" s="223" t="str">
        <f t="shared" ca="1" si="577"/>
        <v>1.47899708640895-0.219388493378748i</v>
      </c>
      <c r="DY330" s="223" t="str">
        <f t="shared" ca="1" si="578"/>
        <v>1.31863117176088+0.7048230455183i</v>
      </c>
      <c r="DZ330" s="223" t="str">
        <f t="shared" ca="1" si="579"/>
        <v>0.639271890397685+1.35162685042157i</v>
      </c>
      <c r="EA330" s="223" t="str">
        <f t="shared" ca="1" si="580"/>
        <v>-0.29169517769831+1.4664506865015i</v>
      </c>
      <c r="EB330" s="223" t="str">
        <f t="shared" ca="1" si="581"/>
        <v>-1.10785541764447+1.00410162146516i</v>
      </c>
      <c r="EC330" s="223" t="str">
        <f t="shared" ca="1" si="582"/>
        <v>-1.48798045279021+0.146553282963591i</v>
      </c>
      <c r="ED330" s="223" t="str">
        <f t="shared" ca="1" si="583"/>
        <v>-1.28245879510939-0.768676220186191i</v>
      </c>
      <c r="EE330" s="223" t="str">
        <f t="shared" ca="1" si="584"/>
        <v>-0.572180673300511-1.38136634161056i</v>
      </c>
      <c r="EF330" s="223" t="str">
        <f t="shared" ca="1" si="585"/>
        <v>0.363299142784201-1.45037147844455i</v>
      </c>
      <c r="EG330" s="223" t="str">
        <f t="shared" ca="1" si="586"/>
        <v>1.15578988862906-0.94853224825305i</v>
      </c>
      <c r="EH330" s="223" t="str">
        <f t="shared" ca="1" si="587"/>
        <v>1.49337914392903-0.0733650128532254i</v>
      </c>
      <c r="EI330" s="223" t="str">
        <f t="shared" ca="1" si="588"/>
        <v>1.24319686289047+0.830677586511432i</v>
      </c>
      <c r="EJ330" s="223" t="str">
        <f t="shared" ca="1" si="589"/>
        <v>0.503711022844259+1.40777800028923i</v>
      </c>
      <c r="EK330" s="223" t="str">
        <f t="shared" ca="1" si="590"/>
        <v>-0.434027888413886+1.43079819845852i</v>
      </c>
      <c r="EL330" s="223" t="str">
        <f t="shared" ca="1" si="591"/>
        <v>-1.20093996053765+0.890677777772073i</v>
      </c>
      <c r="EM330" s="223" t="str">
        <f t="shared" ca="1" si="592"/>
        <v>-1.4951801539056-6.47693762369317E-13i</v>
      </c>
      <c r="EN330" s="223"/>
      <c r="EO330" s="223"/>
      <c r="EP330" s="223"/>
    </row>
    <row r="331" spans="1:146">
      <c r="A331" s="249">
        <f t="shared" si="461"/>
        <v>4.5117187499999897E-3</v>
      </c>
      <c r="B331" s="248">
        <v>231</v>
      </c>
      <c r="C331" s="247">
        <f t="shared" si="462"/>
        <v>46200</v>
      </c>
      <c r="N331" s="246">
        <f t="shared" ca="1" si="463"/>
        <v>5.5047381535534177</v>
      </c>
      <c r="O331" s="223">
        <f t="shared" ca="1" si="464"/>
        <v>-1.4952618464465826</v>
      </c>
      <c r="P331" s="223" t="str">
        <f t="shared" ca="1" si="465"/>
        <v>-1.22250337733972-0.860984019498514i</v>
      </c>
      <c r="Q331" s="223" t="str">
        <f t="shared" ca="1" si="466"/>
        <v>-0.503738544232425-1.40785491741637i</v>
      </c>
      <c r="R331" s="223" t="str">
        <f t="shared" ca="1" si="467"/>
        <v>0.398805410212759-1.44109757970232i</v>
      </c>
      <c r="S331" s="223" t="str">
        <f t="shared" ca="1" si="468"/>
        <v>1.1558530378177-0.948584073451819i</v>
      </c>
      <c r="T331" s="223" t="str">
        <f t="shared" ca="1" si="469"/>
        <v>1.49121036969694-0.109998285201001i</v>
      </c>
      <c r="U331" s="223" t="str">
        <f t="shared" ca="1" si="470"/>
        <v>1.28252886513909+0.768718218545581i</v>
      </c>
      <c r="V331" s="223" t="str">
        <f t="shared" ca="1" si="471"/>
        <v>0.605941875435523+1.36698296735275i</v>
      </c>
      <c r="W331" s="223" t="str">
        <f t="shared" ca="1" si="472"/>
        <v>-0.291711115121755+1.46653080934335i</v>
      </c>
      <c r="X331" s="223" t="str">
        <f t="shared" ca="1" si="473"/>
        <v>-1.08293903053753+1.03104366812336i</v>
      </c>
      <c r="Y331" s="223" t="str">
        <f t="shared" ca="1" si="474"/>
        <v>-1.47907789475152+0.219400480164106i</v>
      </c>
      <c r="Z331" s="223" t="str">
        <f t="shared" ca="1" si="475"/>
        <v>-1.33560421789654-0.672286666962691i</v>
      </c>
      <c r="AA331" s="223" t="str">
        <f t="shared" ca="1" si="476"/>
        <v>-0.704861555115397-1.31870321814999i</v>
      </c>
      <c r="AB331" s="223" t="str">
        <f t="shared" ca="1" si="477"/>
        <v>0.183036012223147-1.48401678146451i</v>
      </c>
      <c r="AC331" s="223" t="str">
        <f t="shared" ca="1" si="478"/>
        <v>1.00415648282232-1.1079159478249i</v>
      </c>
      <c r="AD331" s="223" t="str">
        <f t="shared" ca="1" si="479"/>
        <v>1.45893016854329-0.327613724915617i</v>
      </c>
      <c r="AE331" s="223" t="str">
        <f t="shared" ca="1" si="480"/>
        <v>1.38144181567704+0.572211935682718i</v>
      </c>
      <c r="AF331" s="223" t="str">
        <f t="shared" ca="1" si="481"/>
        <v>0.799961528956891+1.26327730195227i</v>
      </c>
      <c r="AG331" s="223" t="str">
        <f t="shared" ca="1" si="482"/>
        <v>-0.0733690213155701+1.49346073806781i</v>
      </c>
      <c r="AH331" s="223" t="str">
        <f t="shared" ca="1" si="483"/>
        <v>-0.919932324124176+1.17878433501228i</v>
      </c>
      <c r="AI331" s="223" t="str">
        <f t="shared" ca="1" si="484"/>
        <v>-1.43087637334598+0.434051602507224i</v>
      </c>
      <c r="AJ331" s="223" t="str">
        <f t="shared" ca="1" si="485"/>
        <v>-1.41979326056664-0.469036338345328i</v>
      </c>
      <c r="AK331" s="223" t="str">
        <f t="shared" ca="1" si="486"/>
        <v>-0.890726441961989-1.20100557660178i</v>
      </c>
      <c r="AL331" s="223" t="str">
        <f t="shared" ca="1" si="487"/>
        <v>-0.0366955626758682-1.49481150153414i</v>
      </c>
      <c r="AM331" s="223" t="str">
        <f t="shared" ca="1" si="488"/>
        <v>0.830722972455532-1.24326478775581i</v>
      </c>
      <c r="AN331" s="223" t="str">
        <f t="shared" ca="1" si="489"/>
        <v>1.39506853510714-0.538137316855902i</v>
      </c>
      <c r="AO331" s="223" t="str">
        <f t="shared" ca="1" si="490"/>
        <v>1.45045072276272+0.363318992451448i</v>
      </c>
      <c r="AP331" s="223" t="str">
        <f t="shared" ca="1" si="491"/>
        <v>0.976664431203917+1.1322254979729i</v>
      </c>
      <c r="AQ331" s="223" t="str">
        <f t="shared" ca="1" si="492"/>
        <v>0.146561290232221+1.48806175195934i</v>
      </c>
      <c r="AR331" s="223" t="str">
        <f t="shared" ca="1" si="493"/>
        <v>0.146561290232221+1.48806175195934i</v>
      </c>
      <c r="AS331" s="223" t="str">
        <f t="shared" ca="1" si="494"/>
        <v>-1.35170069960364+0.639306818460326i</v>
      </c>
      <c r="AT331" s="223" t="str">
        <f t="shared" ca="1" si="495"/>
        <v>-1.47324806682096-0.255632789460074i</v>
      </c>
      <c r="AU331" s="223" t="str">
        <f t="shared" ca="1" si="496"/>
        <v>-1.05730979127235-1.05730979127144i</v>
      </c>
      <c r="AV331" s="223" t="str">
        <f t="shared" ca="1" si="497"/>
        <v>-0.255632789459872-1.473248066821i</v>
      </c>
      <c r="AW331" s="223" t="str">
        <f t="shared" ca="1" si="498"/>
        <v>0.639306818460511-1.35170069960356i</v>
      </c>
      <c r="AX331" s="223" t="str">
        <f t="shared" ca="1" si="499"/>
        <v>1.30100788089404-0.737011861024264i</v>
      </c>
      <c r="AY331" s="223" t="str">
        <f t="shared" ca="1" si="500"/>
        <v>1.48806175195932+0.146561290232424i</v>
      </c>
      <c r="AZ331" s="223" t="str">
        <f t="shared" ca="1" si="501"/>
        <v>1.13222549797276+0.97666443120407i</v>
      </c>
      <c r="BA331" s="223" t="str">
        <f t="shared" ca="1" si="502"/>
        <v>0.363318992452734+1.4504507227624i</v>
      </c>
      <c r="BB331" s="223" t="str">
        <f t="shared" ca="1" si="503"/>
        <v>-0.538137316856093+1.39506853510706i</v>
      </c>
      <c r="BC331" s="223" t="str">
        <f t="shared" ca="1" si="504"/>
        <v>-1.2432647877559+0.830722972455397i</v>
      </c>
      <c r="BD331" s="223" t="str">
        <f t="shared" ca="1" si="505"/>
        <v>-1.49481150153417-0.0366955626745431i</v>
      </c>
      <c r="BE331" s="223" t="str">
        <f t="shared" ca="1" si="506"/>
        <v>-1.20100557660167-0.890726441962136i</v>
      </c>
      <c r="BF331" s="223" t="str">
        <f t="shared" ca="1" si="507"/>
        <v>-0.469036338345153-1.4197932605667i</v>
      </c>
      <c r="BG331" s="223" t="str">
        <f t="shared" ca="1" si="508"/>
        <v>0.4340516025074-1.43087637334593i</v>
      </c>
      <c r="BH331" s="223" t="str">
        <f t="shared" ca="1" si="509"/>
        <v>1.17878433501239-0.919932324124031i</v>
      </c>
      <c r="BI331" s="223" t="str">
        <f t="shared" ca="1" si="510"/>
        <v>1.49346073806782-0.0733690213153871i</v>
      </c>
      <c r="BJ331" s="223" t="str">
        <f t="shared" ca="1" si="511"/>
        <v>1.26327730195267+0.799961528956256i</v>
      </c>
      <c r="BK331" s="223" t="str">
        <f t="shared" ca="1" si="512"/>
        <v>0.572211935683001+1.38144181567692i</v>
      </c>
      <c r="BL331" s="223" t="str">
        <f t="shared" ca="1" si="513"/>
        <v>-0.327613724915983+1.45893016854321i</v>
      </c>
      <c r="BM331" s="223" t="str">
        <f t="shared" ca="1" si="514"/>
        <v>-1.10791594782546+1.00415648282171i</v>
      </c>
      <c r="BN331" s="223" t="str">
        <f t="shared" ca="1" si="515"/>
        <v>-1.48401678146448+0.183036012223408i</v>
      </c>
      <c r="BO331" s="223" t="str">
        <f t="shared" ca="1" si="516"/>
        <v>-1.31870321814992-0.70486155511554i</v>
      </c>
      <c r="BP331" s="223" t="str">
        <f t="shared" ca="1" si="517"/>
        <v>-0.672286666962005-1.33560421789689i</v>
      </c>
      <c r="BQ331" s="223" t="str">
        <f t="shared" ca="1" si="518"/>
        <v>0.219400480163877-1.47907789475156i</v>
      </c>
      <c r="BR331" s="223" t="str">
        <f t="shared" ca="1" si="519"/>
        <v>1.03104366812352-1.08293903053738i</v>
      </c>
      <c r="BS331" s="223" t="str">
        <f t="shared" ca="1" si="520"/>
        <v>1.46653080934351-0.291711115120961i</v>
      </c>
      <c r="BT331" s="223" t="str">
        <f t="shared" ca="1" si="521"/>
        <v>1.36698296735286+0.605941875435273i</v>
      </c>
      <c r="BU331" s="223" t="str">
        <f t="shared" ca="1" si="522"/>
        <v>0.768718218545443+1.28252886513917i</v>
      </c>
      <c r="BV331" s="223" t="str">
        <f t="shared" ca="1" si="523"/>
        <v>-0.109998285201761+1.49121036969688i</v>
      </c>
      <c r="BW331" s="223" t="str">
        <f t="shared" ca="1" si="524"/>
        <v>-0.948584073451637+1.15585303781785i</v>
      </c>
      <c r="BX331" s="223" t="str">
        <f t="shared" ca="1" si="525"/>
        <v>-1.44109757970237+0.398805410212562i</v>
      </c>
      <c r="BY331" s="223" t="str">
        <f t="shared" ca="1" si="526"/>
        <v>-1.40785491741614-0.503738544233039i</v>
      </c>
      <c r="BZ331" s="223" t="str">
        <f t="shared" ca="1" si="527"/>
        <v>-0.860984019498783-1.22250337733953i</v>
      </c>
      <c r="CA331" s="223" t="str">
        <f t="shared" ca="1" si="528"/>
        <v>1.61932936111279E-13-1.49526184644658i</v>
      </c>
      <c r="CB331" s="223" t="str">
        <f t="shared" ca="1" si="529"/>
        <v>0.860984019499048-1.22250337733935i</v>
      </c>
      <c r="CC331" s="223" t="str">
        <f t="shared" ca="1" si="530"/>
        <v>1.40785491741628-0.503738544232655i</v>
      </c>
      <c r="CD331" s="223" t="str">
        <f t="shared" ca="1" si="531"/>
        <v>1.44109757970226+0.398805410212956i</v>
      </c>
      <c r="CE331" s="223" t="str">
        <f t="shared" ca="1" si="532"/>
        <v>0.948584073451321+1.15585303781811i</v>
      </c>
      <c r="CF331" s="223" t="str">
        <f t="shared" ca="1" si="533"/>
        <v>0.109998285201438+1.49121036969691i</v>
      </c>
      <c r="CG331" s="223" t="str">
        <f t="shared" ca="1" si="534"/>
        <v>-0.76871821854572+1.282528865139i</v>
      </c>
      <c r="CH331" s="223" t="str">
        <f t="shared" ca="1" si="535"/>
        <v>-1.36698296735299+0.605941875434977i</v>
      </c>
      <c r="CI331" s="223" t="str">
        <f t="shared" ca="1" si="536"/>
        <v>-1.46653080934343-0.291711115121362i</v>
      </c>
      <c r="CJ331" s="223" t="str">
        <f t="shared" ca="1" si="537"/>
        <v>-1.03104366812322-1.08293903053767i</v>
      </c>
      <c r="CK331" s="223" t="str">
        <f t="shared" ca="1" si="538"/>
        <v>-0.219400480163472-1.47907789475162i</v>
      </c>
      <c r="CL331" s="223" t="str">
        <f t="shared" ca="1" si="539"/>
        <v>0.672286666962295-1.33560421789674i</v>
      </c>
      <c r="CM331" s="223" t="str">
        <f t="shared" ca="1" si="540"/>
        <v>1.31870321815007-0.704861555115255i</v>
      </c>
      <c r="CN331" s="223" t="str">
        <f t="shared" ca="1" si="541"/>
        <v>1.48401678146444+0.18303601222373i</v>
      </c>
      <c r="CO331" s="223" t="str">
        <f t="shared" ca="1" si="542"/>
        <v>1.10791594782518+1.00415648282201i</v>
      </c>
      <c r="CP331" s="223" t="str">
        <f t="shared" ca="1" si="543"/>
        <v>0.327613724915584+1.4589301685433i</v>
      </c>
      <c r="CQ331" s="223" t="str">
        <f t="shared" ca="1" si="544"/>
        <v>-0.5722119356833+1.3814418156768i</v>
      </c>
      <c r="CR331" s="223" t="str">
        <f t="shared" ca="1" si="545"/>
        <v>-1.26327730195202+0.799961528957274i</v>
      </c>
      <c r="CS331" s="223" t="str">
        <f t="shared" ca="1" si="546"/>
        <v>-1.4934607380678-0.0733690213157107i</v>
      </c>
      <c r="CT331" s="223" t="str">
        <f t="shared" ca="1" si="547"/>
        <v>-1.17878433501219-0.919932324124287i</v>
      </c>
      <c r="CU331" s="223" t="str">
        <f t="shared" ca="1" si="548"/>
        <v>-0.434051602507049-1.43087637334604i</v>
      </c>
      <c r="CV331" s="223" t="str">
        <f t="shared" ca="1" si="549"/>
        <v>0.469036338345501-1.41979326056658i</v>
      </c>
      <c r="CW331" s="223" t="str">
        <f t="shared" ca="1" si="550"/>
        <v>1.20100557660189-0.890726441961843i</v>
      </c>
      <c r="CX331" s="223" t="str">
        <f t="shared" ca="1" si="551"/>
        <v>1.49481150153414-0.0366955626757063i</v>
      </c>
      <c r="CY331" s="223" t="str">
        <f t="shared" ca="1" si="552"/>
        <v>1.24326478775572+0.830722972455666i</v>
      </c>
      <c r="CZ331" s="223" t="str">
        <f t="shared" ca="1" si="553"/>
        <v>0.538137316855789+1.39506853510718i</v>
      </c>
      <c r="DA331" s="223" t="str">
        <f t="shared" ca="1" si="554"/>
        <v>-0.363318992451647+1.45045072276267i</v>
      </c>
      <c r="DB331" s="223" t="str">
        <f t="shared" ca="1" si="555"/>
        <v>-1.13222549797295+0.976664431203858i</v>
      </c>
      <c r="DC331" s="223" t="str">
        <f t="shared" ca="1" si="556"/>
        <v>-1.48806175195936+0.14656129023206i</v>
      </c>
      <c r="DD331" s="223" t="str">
        <f t="shared" ca="1" si="557"/>
        <v>-1.30100788089457-0.737011861023325i</v>
      </c>
      <c r="DE331" s="223" t="str">
        <f t="shared" ca="1" si="558"/>
        <v>-0.639306818460218-1.35170069960369i</v>
      </c>
      <c r="DF331" s="223" t="str">
        <f t="shared" ca="1" si="559"/>
        <v>0.255632789460276-1.47324806682093i</v>
      </c>
      <c r="DG331" s="223" t="str">
        <f t="shared" ca="1" si="560"/>
        <v>1.0573097912715-1.0573097912723i</v>
      </c>
      <c r="DH331" s="223" t="str">
        <f t="shared" ca="1" si="561"/>
        <v>1.47324806682103-0.255632789459712i</v>
      </c>
      <c r="DI331" s="223" t="str">
        <f t="shared" ca="1" si="562"/>
        <v>1.35170069960345+0.639306818460734i</v>
      </c>
      <c r="DJ331" s="223" t="str">
        <f t="shared" ca="1" si="563"/>
        <v>0.737011861024159+1.3010078808941i</v>
      </c>
      <c r="DK331" s="223" t="str">
        <f t="shared" ca="1" si="564"/>
        <v>-0.146561290232628+1.4880617519593i</v>
      </c>
      <c r="DL331" s="223" t="str">
        <f t="shared" ca="1" si="565"/>
        <v>-0.976664431204162+1.13222549797269i</v>
      </c>
      <c r="DM331" s="223" t="str">
        <f t="shared" ca="1" si="566"/>
        <v>-1.45045072276244+0.363318992452577i</v>
      </c>
      <c r="DN331" s="223" t="str">
        <f t="shared" ca="1" si="567"/>
        <v>-1.39506853510697-0.538137316856323i</v>
      </c>
      <c r="DO331" s="223" t="str">
        <f t="shared" ca="1" si="568"/>
        <v>-0.830722972455262-1.24326478775599i</v>
      </c>
      <c r="DP331" s="223" t="str">
        <f t="shared" ca="1" si="569"/>
        <v>0.0366955626747475-1.49481150153417i</v>
      </c>
      <c r="DQ331" s="223" t="str">
        <f t="shared" ca="1" si="570"/>
        <v>0.890726441962233-1.2010055766016i</v>
      </c>
      <c r="DR331" s="223" t="str">
        <f t="shared" ca="1" si="571"/>
        <v>1.41979326056676-0.469036338344958i</v>
      </c>
      <c r="DS331" s="223" t="str">
        <f t="shared" ca="1" si="572"/>
        <v>1.43087637334629+0.434051602506213i</v>
      </c>
      <c r="DT331" s="223" t="str">
        <f t="shared" ca="1" si="573"/>
        <v>0.919932324123904+1.17878433501249i</v>
      </c>
      <c r="DU331" s="223" t="str">
        <f t="shared" ca="1" si="574"/>
        <v>0.0733690213151405+1.49346073806783i</v>
      </c>
      <c r="DV331" s="223" t="str">
        <f t="shared" ca="1" si="575"/>
        <v>-0.799961528956392+1.26327730195258i</v>
      </c>
      <c r="DW331" s="223" t="str">
        <f t="shared" ca="1" si="576"/>
        <v>-1.38144181567702+0.572211935682773i</v>
      </c>
      <c r="DX331" s="223" t="str">
        <f t="shared" ca="1" si="577"/>
        <v>-1.45893016854319-0.327613724916058i</v>
      </c>
      <c r="DY331" s="223" t="str">
        <f t="shared" ca="1" si="578"/>
        <v>-1.00415648282272-1.10791594782454i</v>
      </c>
      <c r="DZ331" s="223" t="str">
        <f t="shared" ca="1" si="579"/>
        <v>-0.183036012223163-1.48401678146451i</v>
      </c>
      <c r="EA331" s="223" t="str">
        <f t="shared" ca="1" si="580"/>
        <v>0.704861555115682-1.31870321814984i</v>
      </c>
      <c r="EB331" s="223" t="str">
        <f t="shared" ca="1" si="581"/>
        <v>1.33560421789631-0.67228666696315i</v>
      </c>
      <c r="EC331" s="223" t="str">
        <f t="shared" ca="1" si="582"/>
        <v>1.47907789475155+0.219400480163954i</v>
      </c>
      <c r="ED331" s="223" t="str">
        <f t="shared" ca="1" si="583"/>
        <v>1.08293903053727+1.03104366812363i</v>
      </c>
      <c r="EE331" s="223" t="str">
        <f t="shared" ca="1" si="584"/>
        <v>0.29171111512222+1.46653080934326i</v>
      </c>
      <c r="EF331" s="223" t="str">
        <f t="shared" ca="1" si="585"/>
        <v>-0.605941875435421+1.36698296735279i</v>
      </c>
      <c r="EG331" s="223" t="str">
        <f t="shared" ca="1" si="586"/>
        <v>-1.2825288651393+0.768718218545231i</v>
      </c>
      <c r="EH331" s="223" t="str">
        <f t="shared" ca="1" si="587"/>
        <v>-1.49121036969698-0.109998285200397i</v>
      </c>
      <c r="EI331" s="223" t="str">
        <f t="shared" ca="1" si="588"/>
        <v>-1.15585303781774-0.948584073451763i</v>
      </c>
      <c r="EJ331" s="223" t="str">
        <f t="shared" ca="1" si="589"/>
        <v>-0.398805410212488-1.44109757970239i</v>
      </c>
      <c r="EK331" s="223" t="str">
        <f t="shared" ca="1" si="590"/>
        <v>0.503738544231752-1.40785491741661i</v>
      </c>
      <c r="EL331" s="223" t="str">
        <f t="shared" ca="1" si="591"/>
        <v>1.22250337733968-0.860984019498581i</v>
      </c>
      <c r="EM331" s="223" t="str">
        <f t="shared" ca="1" si="592"/>
        <v>1.49526184644658+3.23865872222558E-13i</v>
      </c>
      <c r="EN331" s="223"/>
      <c r="EO331" s="223"/>
      <c r="EP331" s="223"/>
    </row>
    <row r="332" spans="1:146">
      <c r="A332" s="249">
        <f t="shared" si="461"/>
        <v>4.5312499999999893E-3</v>
      </c>
      <c r="B332" s="248">
        <v>232</v>
      </c>
      <c r="C332" s="247">
        <f t="shared" si="462"/>
        <v>46400</v>
      </c>
      <c r="N332" s="246">
        <f t="shared" ca="1" si="463"/>
        <v>5.5046619352526189</v>
      </c>
      <c r="O332" s="223">
        <f t="shared" ca="1" si="464"/>
        <v>-1.4953380647473808</v>
      </c>
      <c r="P332" s="223" t="str">
        <f t="shared" ca="1" si="465"/>
        <v>-1.24332816095674-0.830765317074783i</v>
      </c>
      <c r="Q332" s="223" t="str">
        <f t="shared" ca="1" si="466"/>
        <v>-0.572241103163699-1.38151223220514i</v>
      </c>
      <c r="R332" s="223" t="str">
        <f t="shared" ca="1" si="467"/>
        <v>0.291725984574543-1.46660556313088i</v>
      </c>
      <c r="S332" s="223" t="str">
        <f t="shared" ca="1" si="468"/>
        <v>1.05736368574924-1.05736368574924i</v>
      </c>
      <c r="T332" s="223" t="str">
        <f t="shared" ca="1" si="469"/>
        <v>1.46660556313088-0.291725984574539i</v>
      </c>
      <c r="U332" s="223" t="str">
        <f t="shared" ca="1" si="470"/>
        <v>1.38151223220514+0.572241103163703i</v>
      </c>
      <c r="V332" s="223" t="str">
        <f t="shared" ca="1" si="471"/>
        <v>0.830765317074782+1.24332816095674i</v>
      </c>
      <c r="W332" s="223" t="str">
        <f t="shared" ca="1" si="472"/>
        <v>-1.62124877839937E-19+1.49533806474738i</v>
      </c>
      <c r="X332" s="223" t="str">
        <f t="shared" ca="1" si="473"/>
        <v>-0.830765317074791+1.24332816095674i</v>
      </c>
      <c r="Y332" s="223" t="str">
        <f t="shared" ca="1" si="474"/>
        <v>-1.38151223220514+0.572241103163694i</v>
      </c>
      <c r="Z332" s="223" t="str">
        <f t="shared" ca="1" si="475"/>
        <v>-1.46660556313088-0.291725984574543i</v>
      </c>
      <c r="AA332" s="223" t="str">
        <f t="shared" ca="1" si="476"/>
        <v>-1.05736368574923-1.05736368574925i</v>
      </c>
      <c r="AB332" s="223" t="str">
        <f t="shared" ca="1" si="477"/>
        <v>-0.291725984574533-1.46660556313089i</v>
      </c>
      <c r="AC332" s="223" t="str">
        <f t="shared" ca="1" si="478"/>
        <v>0.572241103163703-1.38151223220514i</v>
      </c>
      <c r="AD332" s="223" t="str">
        <f t="shared" ca="1" si="479"/>
        <v>1.24332816095674-0.830765317074782i</v>
      </c>
      <c r="AE332" s="223" t="str">
        <f t="shared" ca="1" si="480"/>
        <v>1.49533806474738+3.24249755679876E-19i</v>
      </c>
      <c r="AF332" s="223" t="str">
        <f t="shared" ca="1" si="481"/>
        <v>1.24332816095674+0.830765317074782i</v>
      </c>
      <c r="AG332" s="223" t="str">
        <f t="shared" ca="1" si="482"/>
        <v>0.572241103163684+1.38151223220515i</v>
      </c>
      <c r="AH332" s="223" t="str">
        <f t="shared" ca="1" si="483"/>
        <v>-0.291725984575283+1.46660556313074i</v>
      </c>
      <c r="AI332" s="223" t="str">
        <f t="shared" ca="1" si="484"/>
        <v>-1.05736368574925+1.05736368574923i</v>
      </c>
      <c r="AJ332" s="223" t="str">
        <f t="shared" ca="1" si="485"/>
        <v>-1.46660556313074+0.291725984575262i</v>
      </c>
      <c r="AK332" s="223" t="str">
        <f t="shared" ca="1" si="486"/>
        <v>-1.38151223220514-0.572241103163703i</v>
      </c>
      <c r="AL332" s="223" t="str">
        <f t="shared" ca="1" si="487"/>
        <v>-0.830765317074162-1.24332816095716i</v>
      </c>
      <c r="AM332" s="223" t="str">
        <f t="shared" ca="1" si="488"/>
        <v>2.12505183628698E-14-1.49533806474738i</v>
      </c>
      <c r="AN332" s="223" t="str">
        <f t="shared" ca="1" si="489"/>
        <v>0.830765317075399-1.24332816095633i</v>
      </c>
      <c r="AO332" s="223" t="str">
        <f t="shared" ca="1" si="490"/>
        <v>1.38151223220515-0.572241103163684i</v>
      </c>
      <c r="AP332" s="223" t="str">
        <f t="shared" ca="1" si="491"/>
        <v>1.46660556313073+0.291725984575304i</v>
      </c>
      <c r="AQ332" s="223" t="str">
        <f t="shared" ca="1" si="492"/>
        <v>1.05736368574923+1.05736368574925i</v>
      </c>
      <c r="AR332" s="223" t="str">
        <f t="shared" ca="1" si="493"/>
        <v>1.05736368574923+1.05736368574925i</v>
      </c>
      <c r="AS332" s="223" t="str">
        <f t="shared" ca="1" si="494"/>
        <v>-0.572241103163703+1.38151223220514i</v>
      </c>
      <c r="AT332" s="223" t="str">
        <f t="shared" ca="1" si="495"/>
        <v>-1.24332816095634+0.830765317075383i</v>
      </c>
      <c r="AU332" s="223" t="str">
        <f t="shared" ca="1" si="496"/>
        <v>-1.49533806474738-6.48499511359752E-19i</v>
      </c>
      <c r="AV332" s="223" t="str">
        <f t="shared" ca="1" si="497"/>
        <v>-1.24332816095715-0.83076531707418i</v>
      </c>
      <c r="AW332" s="223" t="str">
        <f t="shared" ca="1" si="498"/>
        <v>-0.572241103163703-1.38151223220514i</v>
      </c>
      <c r="AX332" s="223" t="str">
        <f t="shared" ca="1" si="499"/>
        <v>0.291725984575283-1.46660556313074i</v>
      </c>
      <c r="AY332" s="223" t="str">
        <f t="shared" ca="1" si="500"/>
        <v>1.05736368574926-1.05736368574922i</v>
      </c>
      <c r="AZ332" s="223" t="str">
        <f t="shared" ca="1" si="501"/>
        <v>1.46660556313074-0.291725984575262i</v>
      </c>
      <c r="BA332" s="223" t="str">
        <f t="shared" ca="1" si="502"/>
        <v>1.38151223220513+0.572241103163723i</v>
      </c>
      <c r="BB332" s="223" t="str">
        <f t="shared" ca="1" si="503"/>
        <v>0.830765317074162+1.24332816095716i</v>
      </c>
      <c r="BC332" s="223" t="str">
        <f t="shared" ca="1" si="504"/>
        <v>-2.12508426126255E-14+1.49533806474738i</v>
      </c>
      <c r="BD332" s="223" t="str">
        <f t="shared" ca="1" si="505"/>
        <v>-0.830765317075435+1.24332816095631i</v>
      </c>
      <c r="BE332" s="223" t="str">
        <f t="shared" ca="1" si="506"/>
        <v>-1.38151223220515+0.572241103163684i</v>
      </c>
      <c r="BF332" s="223" t="str">
        <f t="shared" ca="1" si="507"/>
        <v>-1.46660556313103-0.291725984573803i</v>
      </c>
      <c r="BG332" s="223" t="str">
        <f t="shared" ca="1" si="508"/>
        <v>-1.05736368574923-1.05736368574925i</v>
      </c>
      <c r="BH332" s="223" t="str">
        <f t="shared" ca="1" si="509"/>
        <v>-0.291725984575283-1.46660556313074i</v>
      </c>
      <c r="BI332" s="223" t="str">
        <f t="shared" ca="1" si="510"/>
        <v>0.572241103163742-1.38151223220512i</v>
      </c>
      <c r="BJ332" s="223" t="str">
        <f t="shared" ca="1" si="511"/>
        <v>1.24332816095632-0.830765317075417i</v>
      </c>
      <c r="BK332" s="223" t="str">
        <f t="shared" ca="1" si="512"/>
        <v>1.49533806474738+4.25010367257398E-14i</v>
      </c>
      <c r="BL332" s="223" t="str">
        <f t="shared" ca="1" si="513"/>
        <v>1.24332816095632+0.830765317075417i</v>
      </c>
      <c r="BM332" s="223" t="str">
        <f t="shared" ca="1" si="514"/>
        <v>0.572241103163664+1.38151223220516i</v>
      </c>
      <c r="BN332" s="223" t="str">
        <f t="shared" ca="1" si="515"/>
        <v>-0.291725984573866+1.46660556313102i</v>
      </c>
      <c r="BO332" s="223" t="str">
        <f t="shared" ca="1" si="516"/>
        <v>-1.05736368574926+1.05736368574922i</v>
      </c>
      <c r="BP332" s="223" t="str">
        <f t="shared" ca="1" si="517"/>
        <v>-1.46660556313075+0.291725984575221i</v>
      </c>
      <c r="BQ332" s="223" t="str">
        <f t="shared" ca="1" si="518"/>
        <v>-1.38151223220513-0.572241103163723i</v>
      </c>
      <c r="BR332" s="223" t="str">
        <f t="shared" ca="1" si="519"/>
        <v>-0.830765317075365-1.24332816095636i</v>
      </c>
      <c r="BS332" s="223" t="str">
        <f t="shared" ca="1" si="520"/>
        <v>2.12511668623812E-14-1.49533806474738i</v>
      </c>
      <c r="BT332" s="223" t="str">
        <f t="shared" ca="1" si="521"/>
        <v>0.830765317075399-1.24332816095633i</v>
      </c>
      <c r="BU332" s="223" t="str">
        <f t="shared" ca="1" si="522"/>
        <v>1.38151223220515-0.572241103163684i</v>
      </c>
      <c r="BV332" s="223" t="str">
        <f t="shared" ca="1" si="523"/>
        <v>1.46660556313074+0.291725984575262i</v>
      </c>
      <c r="BW332" s="223" t="str">
        <f t="shared" ca="1" si="524"/>
        <v>1.05736368574923+1.05736368574925i</v>
      </c>
      <c r="BX332" s="223" t="str">
        <f t="shared" ca="1" si="525"/>
        <v>0.291725984573824+1.46660556313103i</v>
      </c>
      <c r="BY332" s="223" t="str">
        <f t="shared" ca="1" si="526"/>
        <v>-0.572241103163703+1.38151223220514i</v>
      </c>
      <c r="BZ332" s="223" t="str">
        <f t="shared" ca="1" si="527"/>
        <v>-1.24332816095634+0.830765317075383i</v>
      </c>
      <c r="CA332" s="223" t="str">
        <f t="shared" ca="1" si="528"/>
        <v>-1.49533806474738-1.2969990227195E-18i</v>
      </c>
      <c r="CB332" s="223" t="str">
        <f t="shared" ca="1" si="529"/>
        <v>-1.2433281609563-0.830765317075453i</v>
      </c>
      <c r="CC332" s="223" t="str">
        <f t="shared" ca="1" si="530"/>
        <v>-0.572241103163703-1.38151223220514i</v>
      </c>
      <c r="CD332" s="223" t="str">
        <f t="shared" ca="1" si="531"/>
        <v>0.291725984575325-1.46660556313073i</v>
      </c>
      <c r="CE332" s="223" t="str">
        <f t="shared" ca="1" si="532"/>
        <v>1.05736368574923-1.05736368574925i</v>
      </c>
      <c r="CF332" s="223" t="str">
        <f t="shared" ca="1" si="533"/>
        <v>1.46660556313104-0.291725984573761i</v>
      </c>
      <c r="CG332" s="223" t="str">
        <f t="shared" ca="1" si="534"/>
        <v>1.38151223220515+0.572241103163684i</v>
      </c>
      <c r="CH332" s="223" t="str">
        <f t="shared" ca="1" si="535"/>
        <v>0.830765317075399+1.24332816095633i</v>
      </c>
      <c r="CI332" s="223" t="str">
        <f t="shared" ca="1" si="536"/>
        <v>-6.37515550886095E-14+1.49533806474738i</v>
      </c>
      <c r="CJ332" s="223" t="str">
        <f t="shared" ca="1" si="537"/>
        <v>-0.830765317074162+1.24332816095716i</v>
      </c>
      <c r="CK332" s="223" t="str">
        <f t="shared" ca="1" si="538"/>
        <v>-1.38151223220517+0.572241103163645i</v>
      </c>
      <c r="CL332" s="223" t="str">
        <f t="shared" ca="1" si="539"/>
        <v>-1.46660556313103-0.291725984573803i</v>
      </c>
      <c r="CM332" s="223" t="str">
        <f t="shared" ca="1" si="540"/>
        <v>-1.0573636857492-1.05736368574928i</v>
      </c>
      <c r="CN332" s="223" t="str">
        <f t="shared" ca="1" si="541"/>
        <v>-0.291725984575283-1.46660556313074i</v>
      </c>
      <c r="CO332" s="223" t="str">
        <f t="shared" ca="1" si="542"/>
        <v>0.572241103163742-1.38151223220512i</v>
      </c>
      <c r="CP332" s="223" t="str">
        <f t="shared" ca="1" si="543"/>
        <v>1.24332816095637-0.830765317075347i</v>
      </c>
      <c r="CQ332" s="223" t="str">
        <f t="shared" ca="1" si="544"/>
        <v>1.49533806474738+4.25016852252511E-14i</v>
      </c>
      <c r="CR332" s="223" t="str">
        <f t="shared" ca="1" si="545"/>
        <v>1.24332816095632+0.830765317075417i</v>
      </c>
      <c r="CS332" s="223" t="str">
        <f t="shared" ca="1" si="546"/>
        <v>0.572241103163664+1.38151223220516i</v>
      </c>
      <c r="CT332" s="223" t="str">
        <f t="shared" ca="1" si="547"/>
        <v>-0.291725984573866+1.46660556313102i</v>
      </c>
      <c r="CU332" s="223" t="str">
        <f t="shared" ca="1" si="548"/>
        <v>-1.05736368574926+1.05736368574922i</v>
      </c>
      <c r="CV332" s="223" t="str">
        <f t="shared" ca="1" si="549"/>
        <v>-1.46660556313075+0.291725984575221i</v>
      </c>
      <c r="CW332" s="223" t="str">
        <f t="shared" ca="1" si="550"/>
        <v>-1.38151223220513-0.572241103163723i</v>
      </c>
      <c r="CX332" s="223" t="str">
        <f t="shared" ca="1" si="551"/>
        <v>-0.830765317074162-1.24332816095716i</v>
      </c>
      <c r="CY332" s="223" t="str">
        <f t="shared" ca="1" si="552"/>
        <v>2.12518153618925E-14-1.49533806474738i</v>
      </c>
      <c r="CZ332" s="223" t="str">
        <f t="shared" ca="1" si="553"/>
        <v>0.830765317074198-1.24332816095713i</v>
      </c>
      <c r="DA332" s="223" t="str">
        <f t="shared" ca="1" si="554"/>
        <v>1.38151223220515-0.572241103163684i</v>
      </c>
      <c r="DB332" s="223" t="str">
        <f t="shared" ca="1" si="555"/>
        <v>1.46660556313102+0.291725984573845i</v>
      </c>
      <c r="DC332" s="223" t="str">
        <f t="shared" ca="1" si="556"/>
        <v>1.05736368574917+1.05736368574931i</v>
      </c>
      <c r="DD332" s="223" t="str">
        <f t="shared" ca="1" si="557"/>
        <v>0.291725984573824+1.46660556313103i</v>
      </c>
      <c r="DE332" s="223" t="str">
        <f t="shared" ca="1" si="558"/>
        <v>-0.572241103163703+1.38151223220514i</v>
      </c>
      <c r="DF332" s="223" t="str">
        <f t="shared" ca="1" si="559"/>
        <v>-1.24332816095634+0.830765317075383i</v>
      </c>
      <c r="DG332" s="223" t="str">
        <f t="shared" ca="1" si="560"/>
        <v>-1.49533806474738-8.50020734514795E-14i</v>
      </c>
      <c r="DH332" s="223" t="str">
        <f t="shared" ca="1" si="561"/>
        <v>-1.24332816095634-0.830765317075383i</v>
      </c>
      <c r="DI332" s="223" t="str">
        <f t="shared" ca="1" si="562"/>
        <v>-0.572241103163703-1.38151223220514i</v>
      </c>
      <c r="DJ332" s="223" t="str">
        <f t="shared" ca="1" si="563"/>
        <v>0.291725984573824-1.46660556313103i</v>
      </c>
      <c r="DK332" s="223" t="str">
        <f t="shared" ca="1" si="564"/>
        <v>1.05736368574929-1.05736368574919i</v>
      </c>
      <c r="DL332" s="223" t="str">
        <f t="shared" ca="1" si="565"/>
        <v>1.46660556313076-0.291725984575179i</v>
      </c>
      <c r="DM332" s="223" t="str">
        <f t="shared" ca="1" si="566"/>
        <v>1.38151223220515+0.572241103163684i</v>
      </c>
      <c r="DN332" s="223" t="str">
        <f t="shared" ca="1" si="567"/>
        <v>0.830765317074128+1.24332816095718i</v>
      </c>
      <c r="DO332" s="223" t="str">
        <f t="shared" ca="1" si="568"/>
        <v>-6.37522035881209E-14+1.49533806474738i</v>
      </c>
      <c r="DP332" s="223" t="str">
        <f t="shared" ca="1" si="569"/>
        <v>-0.830765317074233+1.24332816095711i</v>
      </c>
      <c r="DQ332" s="223" t="str">
        <f t="shared" ca="1" si="570"/>
        <v>-1.38151223220513+0.572241103163723i</v>
      </c>
      <c r="DR332" s="223" t="str">
        <f t="shared" ca="1" si="571"/>
        <v>-1.46660556313073-0.291725984575304i</v>
      </c>
      <c r="DS332" s="223" t="str">
        <f t="shared" ca="1" si="572"/>
        <v>-1.0573636857492-1.05736368574928i</v>
      </c>
      <c r="DT332" s="223" t="str">
        <f t="shared" ca="1" si="573"/>
        <v>-0.2917259845737-1.46660556313105i</v>
      </c>
      <c r="DU332" s="223" t="str">
        <f t="shared" ca="1" si="574"/>
        <v>0.572241103163664-1.38151223220516i</v>
      </c>
      <c r="DV332" s="223" t="str">
        <f t="shared" ca="1" si="575"/>
        <v>1.24332816095717-0.830765317074144i</v>
      </c>
      <c r="DW332" s="223" t="str">
        <f t="shared" ca="1" si="576"/>
        <v>1.49533806474738+4.25023337247625E-14i</v>
      </c>
      <c r="DX332" s="223" t="str">
        <f t="shared" ca="1" si="577"/>
        <v>1.24332816095712+0.830765317074216i</v>
      </c>
      <c r="DY332" s="223" t="str">
        <f t="shared" ca="1" si="578"/>
        <v>0.572241103163585+1.38151223220519i</v>
      </c>
      <c r="DZ332" s="223" t="str">
        <f t="shared" ca="1" si="579"/>
        <v>-0.291725984573782+1.46660556313103i</v>
      </c>
      <c r="EA332" s="223" t="str">
        <f t="shared" ca="1" si="580"/>
        <v>-1.05736368574926+1.05736368574922i</v>
      </c>
      <c r="EB332" s="223" t="str">
        <f t="shared" ca="1" si="581"/>
        <v>-1.46660556313075+0.291725984575221i</v>
      </c>
      <c r="EC332" s="223" t="str">
        <f t="shared" ca="1" si="582"/>
        <v>-1.3815122322051-0.572241103163802i</v>
      </c>
      <c r="ED332" s="223" t="str">
        <f t="shared" ca="1" si="583"/>
        <v>-0.830765317074162-1.24332816095716i</v>
      </c>
      <c r="EE332" s="223" t="str">
        <f t="shared" ca="1" si="584"/>
        <v>2.12524638614039E-14-1.49533806474738i</v>
      </c>
      <c r="EF332" s="223" t="str">
        <f t="shared" ca="1" si="585"/>
        <v>0.830765317074198-1.24332816095713i</v>
      </c>
      <c r="EG332" s="223" t="str">
        <f t="shared" ca="1" si="586"/>
        <v>1.38151223220518-0.572241103163605i</v>
      </c>
      <c r="EH332" s="223" t="str">
        <f t="shared" ca="1" si="587"/>
        <v>1.46660556313074+0.291725984575262i</v>
      </c>
      <c r="EI332" s="223" t="str">
        <f t="shared" ca="1" si="588"/>
        <v>1.05736368574923+1.05736368574925i</v>
      </c>
      <c r="EJ332" s="223" t="str">
        <f t="shared" ca="1" si="589"/>
        <v>0.29172598457374+1.46660556313104i</v>
      </c>
      <c r="EK332" s="223" t="str">
        <f t="shared" ca="1" si="590"/>
        <v>-0.572241103163783+1.38151223220511i</v>
      </c>
      <c r="EL332" s="223" t="str">
        <f t="shared" ca="1" si="591"/>
        <v>-1.24332816095639+0.830765317075311i</v>
      </c>
      <c r="EM332" s="223" t="str">
        <f t="shared" ca="1" si="592"/>
        <v>-1.49533806474738-2.59399804543901E-18i</v>
      </c>
      <c r="EN332" s="223"/>
      <c r="EO332" s="223"/>
      <c r="EP332" s="223"/>
    </row>
    <row r="333" spans="1:146">
      <c r="A333" s="249">
        <f t="shared" si="461"/>
        <v>4.5507812499999889E-3</v>
      </c>
      <c r="B333" s="248">
        <v>233</v>
      </c>
      <c r="C333" s="247">
        <f t="shared" si="462"/>
        <v>46600</v>
      </c>
      <c r="N333" s="246">
        <f t="shared" ca="1" si="463"/>
        <v>5.5045908317919992</v>
      </c>
      <c r="O333" s="223">
        <f t="shared" ca="1" si="464"/>
        <v>-1.4954091682080013</v>
      </c>
      <c r="P333" s="223" t="str">
        <f t="shared" ca="1" si="465"/>
        <v>-1.26340176726763-0.800040345748624i</v>
      </c>
      <c r="Q333" s="223" t="str">
        <f t="shared" ca="1" si="466"/>
        <v>-0.639369806629617-1.35183387689869i</v>
      </c>
      <c r="R333" s="223" t="str">
        <f t="shared" ca="1" si="467"/>
        <v>0.183054045979457-1.48416299529772i</v>
      </c>
      <c r="S333" s="223" t="str">
        <f t="shared" ca="1" si="468"/>
        <v>0.948677533387879-1.15596691907928i</v>
      </c>
      <c r="T333" s="223" t="str">
        <f t="shared" ca="1" si="469"/>
        <v>1.41993314673067-0.469082550492011i</v>
      </c>
      <c r="U333" s="223" t="str">
        <f t="shared" ca="1" si="470"/>
        <v>1.45059362947541+0.363354788720205i</v>
      </c>
      <c r="V333" s="223" t="str">
        <f t="shared" ca="1" si="471"/>
        <v>1.03114525245096+1.08304572789352i</v>
      </c>
      <c r="W333" s="223" t="str">
        <f t="shared" ca="1" si="472"/>
        <v>0.29173985617162+1.46667530035844i</v>
      </c>
      <c r="X333" s="223" t="str">
        <f t="shared" ca="1" si="473"/>
        <v>-0.538190337227019+1.39520598524949i</v>
      </c>
      <c r="Y333" s="223" t="str">
        <f t="shared" ca="1" si="474"/>
        <v>-1.20112390654988+0.890814201433107i</v>
      </c>
      <c r="Z333" s="223" t="str">
        <f t="shared" ca="1" si="475"/>
        <v>-1.49135729228365+0.110009122862203i</v>
      </c>
      <c r="AA333" s="223" t="str">
        <f t="shared" ca="1" si="476"/>
        <v>-1.31883314434409-0.704931002112993i</v>
      </c>
      <c r="AB333" s="223" t="str">
        <f t="shared" ca="1" si="477"/>
        <v>-0.737084475653549-1.30113606364249i</v>
      </c>
      <c r="AC333" s="223" t="str">
        <f t="shared" ca="1" si="478"/>
        <v>0.0733762500518379-1.49360788237371i</v>
      </c>
      <c r="AD333" s="223" t="str">
        <f t="shared" ca="1" si="479"/>
        <v>0.861068848575468-1.22262382537454i</v>
      </c>
      <c r="AE333" s="223" t="str">
        <f t="shared" ca="1" si="480"/>
        <v>1.38157792323712-0.57226831328002i</v>
      </c>
      <c r="AF333" s="223" t="str">
        <f t="shared" ca="1" si="481"/>
        <v>1.47339321965879+0.255657975866306i</v>
      </c>
      <c r="AG333" s="223" t="str">
        <f t="shared" ca="1" si="482"/>
        <v>1.10802510604978+1.00425541807049i</v>
      </c>
      <c r="AH333" s="223" t="str">
        <f t="shared" ca="1" si="483"/>
        <v>0.398844702806385+1.44123956488983i</v>
      </c>
      <c r="AI333" s="223" t="str">
        <f t="shared" ca="1" si="484"/>
        <v>-0.434094367757211+1.43101735148181i</v>
      </c>
      <c r="AJ333" s="223" t="str">
        <f t="shared" ca="1" si="485"/>
        <v>-1.13233705131408+0.976760657777473i</v>
      </c>
      <c r="AK333" s="223" t="str">
        <f t="shared" ca="1" si="486"/>
        <v>-1.47922362197727+0.219422096756431i</v>
      </c>
      <c r="AL333" s="223" t="str">
        <f t="shared" ca="1" si="487"/>
        <v>-1.367117650344-0.606001576300301i</v>
      </c>
      <c r="AM333" s="223" t="str">
        <f t="shared" ca="1" si="488"/>
        <v>-0.830804820040852-1.24338728132366i</v>
      </c>
      <c r="AN333" s="223" t="str">
        <f t="shared" ca="1" si="489"/>
        <v>-0.0366991781326047-1.494958778925i</v>
      </c>
      <c r="AO333" s="223" t="str">
        <f t="shared" ca="1" si="490"/>
        <v>0.768793957067984-1.28265522722838i</v>
      </c>
      <c r="AP333" s="223" t="str">
        <f t="shared" ca="1" si="491"/>
        <v>1.33573580927402-0.672352904495561i</v>
      </c>
      <c r="AQ333" s="223" t="str">
        <f t="shared" ca="1" si="492"/>
        <v>1.48820836432621+0.146575730290004i</v>
      </c>
      <c r="AR333" s="223" t="str">
        <f t="shared" ca="1" si="493"/>
        <v>1.48820836432621+0.146575730290004i</v>
      </c>
      <c r="AS333" s="223" t="str">
        <f t="shared" ca="1" si="494"/>
        <v>0.503788175438799+1.40799362734658i</v>
      </c>
      <c r="AT333" s="223" t="str">
        <f t="shared" ca="1" si="495"/>
        <v>-0.327646003296026+1.45907391069976i</v>
      </c>
      <c r="AU333" s="223" t="str">
        <f t="shared" ca="1" si="496"/>
        <v>-1.0574139634889+1.05741396348793i</v>
      </c>
      <c r="AV333" s="223" t="str">
        <f t="shared" ca="1" si="497"/>
        <v>-1.45907391069973+0.327646003296143i</v>
      </c>
      <c r="AW333" s="223" t="str">
        <f t="shared" ca="1" si="498"/>
        <v>-1.40799362734662-0.503788175438687i</v>
      </c>
      <c r="AX333" s="223" t="str">
        <f t="shared" ca="1" si="499"/>
        <v>-0.92002296112492-1.17890047559727i</v>
      </c>
      <c r="AY333" s="223" t="str">
        <f t="shared" ca="1" si="500"/>
        <v>-0.146575730290166-1.4882083643262i</v>
      </c>
      <c r="AZ333" s="223" t="str">
        <f t="shared" ca="1" si="501"/>
        <v>0.672352904495417-1.3357358092741i</v>
      </c>
      <c r="BA333" s="223" t="str">
        <f t="shared" ca="1" si="502"/>
        <v>1.28265522722909-0.76879395706681i</v>
      </c>
      <c r="BB333" s="223" t="str">
        <f t="shared" ca="1" si="503"/>
        <v>1.49495877892501+0.0366991781324854i</v>
      </c>
      <c r="BC333" s="223" t="str">
        <f t="shared" ca="1" si="504"/>
        <v>1.24338728132372+0.830804820040752i</v>
      </c>
      <c r="BD333" s="223" t="str">
        <f t="shared" ca="1" si="505"/>
        <v>0.606001576299051+1.36711765034455i</v>
      </c>
      <c r="BE333" s="223" t="str">
        <f t="shared" ca="1" si="506"/>
        <v>-0.219422096756292+1.47922362197729i</v>
      </c>
      <c r="BF333" s="223" t="str">
        <f t="shared" ca="1" si="507"/>
        <v>-0.976760657777367+1.13233705131417i</v>
      </c>
      <c r="BG333" s="223" t="str">
        <f t="shared" ca="1" si="508"/>
        <v>-1.4310173514822+0.434094367755922i</v>
      </c>
      <c r="BH333" s="223" t="str">
        <f t="shared" ca="1" si="509"/>
        <v>-1.44123956488987-0.39884470280623i</v>
      </c>
      <c r="BI333" s="223" t="str">
        <f t="shared" ca="1" si="510"/>
        <v>-1.00425541807061-1.10802510604967i</v>
      </c>
      <c r="BJ333" s="223" t="str">
        <f t="shared" ca="1" si="511"/>
        <v>-0.255657975867052-1.47339321965866i</v>
      </c>
      <c r="BK333" s="223" t="str">
        <f t="shared" ca="1" si="512"/>
        <v>0.572268313280322-1.38157792323699i</v>
      </c>
      <c r="BL333" s="223" t="str">
        <f t="shared" ca="1" si="513"/>
        <v>1.22262382537438-0.861068848575688i</v>
      </c>
      <c r="BM333" s="223" t="str">
        <f t="shared" ca="1" si="514"/>
        <v>1.49360788237367-0.0733762500525727i</v>
      </c>
      <c r="BN333" s="223" t="str">
        <f t="shared" ca="1" si="515"/>
        <v>1.30113606364232+0.737084475653853i</v>
      </c>
      <c r="BO333" s="223" t="str">
        <f t="shared" ca="1" si="516"/>
        <v>0.70493100211308+1.31883314434404i</v>
      </c>
      <c r="BP333" s="223" t="str">
        <f t="shared" ca="1" si="517"/>
        <v>-0.110009122861501+1.49135729228371i</v>
      </c>
      <c r="BQ333" s="223" t="str">
        <f t="shared" ca="1" si="518"/>
        <v>-0.890814201433344+1.2011239065497i</v>
      </c>
      <c r="BR333" s="223" t="str">
        <f t="shared" ca="1" si="519"/>
        <v>-1.39520598524944+0.538190337227171i</v>
      </c>
      <c r="BS333" s="223" t="str">
        <f t="shared" ca="1" si="520"/>
        <v>-1.46667530035858-0.291739856170878i</v>
      </c>
      <c r="BT333" s="223" t="str">
        <f t="shared" ca="1" si="521"/>
        <v>-1.0830457278933-1.03114525245119i</v>
      </c>
      <c r="BU333" s="223" t="str">
        <f t="shared" ca="1" si="522"/>
        <v>-0.363354788720331-1.45059362947538i</v>
      </c>
      <c r="BV333" s="223" t="str">
        <f t="shared" ca="1" si="523"/>
        <v>0.469082550491317-1.4199331467309i</v>
      </c>
      <c r="BW333" s="223" t="str">
        <f t="shared" ca="1" si="524"/>
        <v>1.1559669190795-0.94867753338761i</v>
      </c>
      <c r="BX333" s="223" t="str">
        <f t="shared" ca="1" si="525"/>
        <v>1.48416299529771-0.183054045979561i</v>
      </c>
      <c r="BY333" s="223" t="str">
        <f t="shared" ca="1" si="526"/>
        <v>1.35183387689893+0.639369806629114i</v>
      </c>
      <c r="BZ333" s="223" t="str">
        <f t="shared" ca="1" si="527"/>
        <v>0.800040345748343+1.26340176726781i</v>
      </c>
      <c r="CA333" s="223" t="str">
        <f t="shared" ca="1" si="528"/>
        <v>1.61946296550246E-13+1.495409168208i</v>
      </c>
      <c r="CB333" s="223" t="str">
        <f t="shared" ca="1" si="529"/>
        <v>-0.800040345748069+1.26340176726798i</v>
      </c>
      <c r="CC333" s="223" t="str">
        <f t="shared" ca="1" si="530"/>
        <v>-1.35183387689883+0.639369806629331i</v>
      </c>
      <c r="CD333" s="223" t="str">
        <f t="shared" ca="1" si="531"/>
        <v>-1.48416299529774-0.183054045979323i</v>
      </c>
      <c r="CE333" s="223" t="str">
        <f t="shared" ca="1" si="532"/>
        <v>-1.15596691907965-0.948677533387426i</v>
      </c>
      <c r="CF333" s="223" t="str">
        <f t="shared" ca="1" si="533"/>
        <v>-0.469082550491545-1.41993314673082i</v>
      </c>
      <c r="CG333" s="223" t="str">
        <f t="shared" ca="1" si="534"/>
        <v>0.363354788720099-1.45059362947544i</v>
      </c>
      <c r="CH333" s="223" t="str">
        <f t="shared" ca="1" si="535"/>
        <v>1.08304572789313-1.03114525245136i</v>
      </c>
      <c r="CI333" s="223" t="str">
        <f t="shared" ca="1" si="536"/>
        <v>1.46667530035852-0.291739856171195i</v>
      </c>
      <c r="CJ333" s="223" t="str">
        <f t="shared" ca="1" si="537"/>
        <v>1.39520598524955+0.538190337226868i</v>
      </c>
      <c r="CK333" s="223" t="str">
        <f t="shared" ca="1" si="538"/>
        <v>0.890814201433605+1.20112390654951i</v>
      </c>
      <c r="CL333" s="223" t="str">
        <f t="shared" ca="1" si="539"/>
        <v>0.110009122861739+1.49135729228369i</v>
      </c>
      <c r="CM333" s="223" t="str">
        <f t="shared" ca="1" si="540"/>
        <v>-0.704931002112869+1.31883314434416i</v>
      </c>
      <c r="CN333" s="223" t="str">
        <f t="shared" ca="1" si="541"/>
        <v>-1.3011360636422+0.737084475654061i</v>
      </c>
      <c r="CO333" s="223" t="str">
        <f t="shared" ca="1" si="542"/>
        <v>-1.49360788237368-0.0733762500523341i</v>
      </c>
      <c r="CP333" s="223" t="str">
        <f t="shared" ca="1" si="543"/>
        <v>-1.22262382537452-0.861068848575492i</v>
      </c>
      <c r="CQ333" s="223" t="str">
        <f t="shared" ca="1" si="544"/>
        <v>-0.572268313280544-1.3815779232369i</v>
      </c>
      <c r="CR333" s="223" t="str">
        <f t="shared" ca="1" si="545"/>
        <v>0.255657975866734-1.47339321965871i</v>
      </c>
      <c r="CS333" s="223" t="str">
        <f t="shared" ca="1" si="546"/>
        <v>1.00425541807036-1.10802510604989i</v>
      </c>
      <c r="CT333" s="223" t="str">
        <f t="shared" ca="1" si="547"/>
        <v>1.44123956488979-0.398844702806542i</v>
      </c>
      <c r="CU333" s="223" t="str">
        <f t="shared" ca="1" si="548"/>
        <v>1.43101735148185+0.434094367757076i</v>
      </c>
      <c r="CV333" s="223" t="str">
        <f t="shared" ca="1" si="549"/>
        <v>0.976760657777579+1.13233705131399i</v>
      </c>
      <c r="CW333" s="223" t="str">
        <f t="shared" ca="1" si="550"/>
        <v>0.21942209675657+1.47922362197725i</v>
      </c>
      <c r="CX333" s="223" t="str">
        <f t="shared" ca="1" si="551"/>
        <v>-0.606001576300192+1.36711765034405i</v>
      </c>
      <c r="CY333" s="223" t="str">
        <f t="shared" ca="1" si="552"/>
        <v>-1.24338728132359+0.83080482004095i</v>
      </c>
      <c r="CZ333" s="223" t="str">
        <f t="shared" ca="1" si="553"/>
        <v>-1.494958778925+0.0366991781327242i</v>
      </c>
      <c r="DA333" s="223" t="str">
        <f t="shared" ca="1" si="554"/>
        <v>-1.28265522722847-0.768793957067845i</v>
      </c>
      <c r="DB333" s="223" t="str">
        <f t="shared" ca="1" si="555"/>
        <v>-0.672352904495706-1.33573580927395i</v>
      </c>
      <c r="DC333" s="223" t="str">
        <f t="shared" ca="1" si="556"/>
        <v>0.146575730289843-1.48820836432623i</v>
      </c>
      <c r="DD333" s="223" t="str">
        <f t="shared" ca="1" si="557"/>
        <v>0.920022961125871-1.17890047559653i</v>
      </c>
      <c r="DE333" s="223" t="str">
        <f t="shared" ca="1" si="558"/>
        <v>1.40799362734653-0.503788175438951i</v>
      </c>
      <c r="DF333" s="223" t="str">
        <f t="shared" ca="1" si="559"/>
        <v>1.45907391069979+0.327646003295867i</v>
      </c>
      <c r="DG333" s="223" t="str">
        <f t="shared" ca="1" si="560"/>
        <v>1.05741396348801+1.05741396348881i</v>
      </c>
      <c r="DH333" s="223" t="str">
        <f t="shared" ca="1" si="561"/>
        <v>0.327646003296259+1.45907391069971i</v>
      </c>
      <c r="DI333" s="223" t="str">
        <f t="shared" ca="1" si="562"/>
        <v>-0.503788175438574+1.40799362734667i</v>
      </c>
      <c r="DJ333" s="223" t="str">
        <f t="shared" ca="1" si="563"/>
        <v>-1.17890047559723+0.920022961124981i</v>
      </c>
      <c r="DK333" s="223" t="str">
        <f t="shared" ca="1" si="564"/>
        <v>-1.48820836432619+0.146575730290242i</v>
      </c>
      <c r="DL333" s="223" t="str">
        <f t="shared" ca="1" si="565"/>
        <v>-1.33573580927413-0.672352904495348i</v>
      </c>
      <c r="DM333" s="223" t="str">
        <f t="shared" ca="1" si="566"/>
        <v>-0.768793957066876-1.28265522722905i</v>
      </c>
      <c r="DN333" s="223" t="str">
        <f t="shared" ca="1" si="567"/>
        <v>0.0366991781324084-1.49495877892501i</v>
      </c>
      <c r="DO333" s="223" t="str">
        <f t="shared" ca="1" si="568"/>
        <v>0.830804820040689-1.24338728132377i</v>
      </c>
      <c r="DP333" s="223" t="str">
        <f t="shared" ca="1" si="569"/>
        <v>1.36711765034447-0.606001576299238i</v>
      </c>
      <c r="DQ333" s="223" t="str">
        <f t="shared" ca="1" si="570"/>
        <v>1.47922362197732+0.21942209675609i</v>
      </c>
      <c r="DR333" s="223" t="str">
        <f t="shared" ca="1" si="571"/>
        <v>1.1323370513143+0.976760657777212i</v>
      </c>
      <c r="DS333" s="223" t="str">
        <f t="shared" ca="1" si="572"/>
        <v>0.434094367756077+1.43101735148215i</v>
      </c>
      <c r="DT333" s="223" t="str">
        <f t="shared" ca="1" si="573"/>
        <v>-0.398844702806073+1.44123956488992i</v>
      </c>
      <c r="DU333" s="223" t="str">
        <f t="shared" ca="1" si="574"/>
        <v>-1.10802510604956+1.00425541807073i</v>
      </c>
      <c r="DV333" s="223" t="str">
        <f t="shared" ca="1" si="575"/>
        <v>-1.47339321965889+0.255657975865705i</v>
      </c>
      <c r="DW333" s="223" t="str">
        <f t="shared" ca="1" si="576"/>
        <v>-1.38157792323705-0.572268313280173i</v>
      </c>
      <c r="DX333" s="223" t="str">
        <f t="shared" ca="1" si="577"/>
        <v>-0.86106884857582-1.22262382537429i</v>
      </c>
      <c r="DY333" s="223" t="str">
        <f t="shared" ca="1" si="578"/>
        <v>-0.0733762500512062-1.49360788237374i</v>
      </c>
      <c r="DZ333" s="223" t="str">
        <f t="shared" ca="1" si="579"/>
        <v>0.737084475653712-1.3011360636424i</v>
      </c>
      <c r="EA333" s="223" t="str">
        <f t="shared" ca="1" si="580"/>
        <v>1.31883314434397-0.704931002113223i</v>
      </c>
      <c r="EB333" s="223" t="str">
        <f t="shared" ca="1" si="581"/>
        <v>1.49135729228361+0.110009122862865i</v>
      </c>
      <c r="EC333" s="223" t="str">
        <f t="shared" ca="1" si="582"/>
        <v>1.20112390654975+0.890814201433282i</v>
      </c>
      <c r="ED333" s="223" t="str">
        <f t="shared" ca="1" si="583"/>
        <v>0.538190337227242+1.39520598524941i</v>
      </c>
      <c r="EE333" s="223" t="str">
        <f t="shared" ca="1" si="584"/>
        <v>-0.291739856172303+1.4666753003583i</v>
      </c>
      <c r="EF333" s="223" t="str">
        <f t="shared" ca="1" si="585"/>
        <v>-1.03114525245113+1.08304572789335i</v>
      </c>
      <c r="EG333" s="223" t="str">
        <f t="shared" ca="1" si="586"/>
        <v>-1.45059362947536+0.363354788720405i</v>
      </c>
      <c r="EH333" s="223" t="str">
        <f t="shared" ca="1" si="587"/>
        <v>-1.41993314673049-0.469082550492536i</v>
      </c>
      <c r="EI333" s="223" t="str">
        <f t="shared" ca="1" si="588"/>
        <v>-0.94867753338767-1.15596691907945i</v>
      </c>
      <c r="EJ333" s="223" t="str">
        <f t="shared" ca="1" si="589"/>
        <v>-0.183054045979637-1.4841629952977i</v>
      </c>
      <c r="EK333" s="223" t="str">
        <f t="shared" ca="1" si="590"/>
        <v>0.639369806630275-1.35183387689838i</v>
      </c>
      <c r="EL333" s="223" t="str">
        <f t="shared" ca="1" si="591"/>
        <v>1.26340176726772-0.800040345748479i</v>
      </c>
      <c r="EM333" s="223" t="str">
        <f t="shared" ca="1" si="592"/>
        <v>1.495409168208-3.23892593100493E-13i</v>
      </c>
      <c r="EN333" s="223"/>
      <c r="EO333" s="223"/>
      <c r="EP333" s="223"/>
    </row>
    <row r="334" spans="1:146">
      <c r="A334" s="249">
        <f t="shared" si="461"/>
        <v>4.5703124999999884E-3</v>
      </c>
      <c r="B334" s="248">
        <v>234</v>
      </c>
      <c r="C334" s="247">
        <f t="shared" si="462"/>
        <v>46800</v>
      </c>
      <c r="N334" s="246">
        <f t="shared" ca="1" si="463"/>
        <v>5.5045245201297339</v>
      </c>
      <c r="O334" s="223">
        <f t="shared" ca="1" si="464"/>
        <v>-1.4954754798702663</v>
      </c>
      <c r="P334" s="223" t="str">
        <f t="shared" ca="1" si="465"/>
        <v>-1.28271210463861-0.768828048074981i</v>
      </c>
      <c r="Q334" s="223" t="str">
        <f t="shared" ca="1" si="466"/>
        <v>-0.704962261214162-1.31889162600913i</v>
      </c>
      <c r="R334" s="223" t="str">
        <f t="shared" ca="1" si="467"/>
        <v>0.073379503810946-1.49367411416067i</v>
      </c>
      <c r="S334" s="223" t="str">
        <f t="shared" ca="1" si="468"/>
        <v>0.830841660826577-1.24344241745573i</v>
      </c>
      <c r="T334" s="223" t="str">
        <f t="shared" ca="1" si="469"/>
        <v>1.35189382193137-0.639398158518621i</v>
      </c>
      <c r="U334" s="223" t="str">
        <f t="shared" ca="1" si="470"/>
        <v>1.48827435667966+0.146582229969926i</v>
      </c>
      <c r="V334" s="223" t="str">
        <f t="shared" ca="1" si="471"/>
        <v>1.20117716857644+0.89085370324419i</v>
      </c>
      <c r="W334" s="223" t="str">
        <f t="shared" ca="1" si="472"/>
        <v>0.572293689654552+1.38163918722465i</v>
      </c>
      <c r="X334" s="223" t="str">
        <f t="shared" ca="1" si="473"/>
        <v>-0.219431826697673+1.47928921591598i</v>
      </c>
      <c r="Y334" s="223" t="str">
        <f t="shared" ca="1" si="474"/>
        <v>-0.948719601061112+1.15601817868736i</v>
      </c>
      <c r="Z334" s="223" t="str">
        <f t="shared" ca="1" si="475"/>
        <v>-1.40805606269861+0.503810515165081i</v>
      </c>
      <c r="AA334" s="223" t="str">
        <f t="shared" ca="1" si="476"/>
        <v>-1.46674033786072-0.291752792935096i</v>
      </c>
      <c r="AB334" s="223" t="str">
        <f t="shared" ca="1" si="477"/>
        <v>-1.1080742397506-1.00429995026105i</v>
      </c>
      <c r="AC334" s="223" t="str">
        <f t="shared" ca="1" si="478"/>
        <v>-0.434113617016139-1.43108080778633i</v>
      </c>
      <c r="AD334" s="223" t="str">
        <f t="shared" ca="1" si="479"/>
        <v>0.363370901139811-1.45065795386026i</v>
      </c>
      <c r="AE334" s="223" t="str">
        <f t="shared" ca="1" si="480"/>
        <v>1.05746085291452-1.05746085291442i</v>
      </c>
      <c r="AF334" s="223" t="str">
        <f t="shared" ca="1" si="481"/>
        <v>1.45065795386026-0.363370901139803i</v>
      </c>
      <c r="AG334" s="223" t="str">
        <f t="shared" ca="1" si="482"/>
        <v>1.43108080778628+0.43411361701629i</v>
      </c>
      <c r="AH334" s="223" t="str">
        <f t="shared" ca="1" si="483"/>
        <v>1.00429995026105+1.10807423975059i</v>
      </c>
      <c r="AI334" s="223" t="str">
        <f t="shared" ca="1" si="484"/>
        <v>0.29175279293538+1.46674033786066i</v>
      </c>
      <c r="AJ334" s="223" t="str">
        <f t="shared" ca="1" si="485"/>
        <v>-0.503810515164669+1.40805606269875i</v>
      </c>
      <c r="AK334" s="223" t="str">
        <f t="shared" ca="1" si="486"/>
        <v>-1.15601817868785+0.948719601060522i</v>
      </c>
      <c r="AL334" s="223" t="str">
        <f t="shared" ca="1" si="487"/>
        <v>-1.47928921591605+0.219431826697246i</v>
      </c>
      <c r="AM334" s="223" t="str">
        <f t="shared" ca="1" si="488"/>
        <v>-1.38163918722453-0.572293689654824i</v>
      </c>
      <c r="AN334" s="223" t="str">
        <f t="shared" ca="1" si="489"/>
        <v>-0.890853703244175-1.20117716857645i</v>
      </c>
      <c r="AO334" s="223" t="str">
        <f t="shared" ca="1" si="490"/>
        <v>-0.146582229970087-1.48827435667964i</v>
      </c>
      <c r="AP334" s="223" t="str">
        <f t="shared" ca="1" si="491"/>
        <v>0.639398158518221-1.35189382193156i</v>
      </c>
      <c r="AQ334" s="223" t="str">
        <f t="shared" ca="1" si="492"/>
        <v>1.24344241745532-0.830841660827184i</v>
      </c>
      <c r="AR334" s="223" t="str">
        <f t="shared" ca="1" si="493"/>
        <v>1.24344241745532-0.830841660827184i</v>
      </c>
      <c r="AS334" s="223" t="str">
        <f t="shared" ca="1" si="494"/>
        <v>1.31889162600899+0.704962261214424i</v>
      </c>
      <c r="AT334" s="223" t="str">
        <f t="shared" ca="1" si="495"/>
        <v>0.76882804807489+1.28271210463867i</v>
      </c>
      <c r="AU334" s="223" t="str">
        <f t="shared" ca="1" si="496"/>
        <v>1.61954126373417E-13+1.49547547987027i</v>
      </c>
      <c r="AV334" s="223" t="str">
        <f t="shared" ca="1" si="497"/>
        <v>-0.768828048074649+1.28271210463881i</v>
      </c>
      <c r="AW334" s="223" t="str">
        <f t="shared" ca="1" si="498"/>
        <v>-1.31889162600886+0.704962261214672i</v>
      </c>
      <c r="AX334" s="223" t="str">
        <f t="shared" ca="1" si="499"/>
        <v>-1.49367411416064-0.0733795038115696i</v>
      </c>
      <c r="AY334" s="223" t="str">
        <f t="shared" ca="1" si="500"/>
        <v>-1.24344241745548-0.830841660826951i</v>
      </c>
      <c r="AZ334" s="223" t="str">
        <f t="shared" ca="1" si="501"/>
        <v>-0.639398158518475-1.35189382193144i</v>
      </c>
      <c r="BA334" s="223" t="str">
        <f t="shared" ca="1" si="502"/>
        <v>0.146582229969765-1.48827435667967i</v>
      </c>
      <c r="BB334" s="223" t="str">
        <f t="shared" ca="1" si="503"/>
        <v>0.89085370324395-1.20117716857662i</v>
      </c>
      <c r="BC334" s="223" t="str">
        <f t="shared" ca="1" si="504"/>
        <v>1.38163918722443-0.572293689655085i</v>
      </c>
      <c r="BD334" s="223" t="str">
        <f t="shared" ca="1" si="505"/>
        <v>1.47928921591587+0.219431826698439i</v>
      </c>
      <c r="BE334" s="223" t="str">
        <f t="shared" ca="1" si="506"/>
        <v>1.15601817868708+0.948719601061456i</v>
      </c>
      <c r="BF334" s="223" t="str">
        <f t="shared" ca="1" si="507"/>
        <v>0.503810515164934+1.40805606269866i</v>
      </c>
      <c r="BG334" s="223" t="str">
        <f t="shared" ca="1" si="508"/>
        <v>-0.291752792935126+1.46674033786071i</v>
      </c>
      <c r="BH334" s="223" t="str">
        <f t="shared" ca="1" si="509"/>
        <v>-1.00429995026086+1.10807423975076i</v>
      </c>
      <c r="BI334" s="223" t="str">
        <f t="shared" ca="1" si="510"/>
        <v>-1.4310808077862+0.43411361701656i</v>
      </c>
      <c r="BJ334" s="223" t="str">
        <f t="shared" ca="1" si="511"/>
        <v>-1.45065795386045-0.363370901139077i</v>
      </c>
      <c r="BK334" s="223" t="str">
        <f t="shared" ca="1" si="512"/>
        <v>-1.0574608529141-1.05746085291484i</v>
      </c>
      <c r="BL334" s="223" t="str">
        <f t="shared" ca="1" si="513"/>
        <v>-0.363370901139548-1.45065795386033i</v>
      </c>
      <c r="BM334" s="223" t="str">
        <f t="shared" ca="1" si="514"/>
        <v>0.434113617016175-1.43108080778632i</v>
      </c>
      <c r="BN334" s="223" t="str">
        <f t="shared" ca="1" si="515"/>
        <v>1.10807423975049-1.00429995026116i</v>
      </c>
      <c r="BO334" s="223" t="str">
        <f t="shared" ca="1" si="516"/>
        <v>1.46674033786063-0.291752792935559i</v>
      </c>
      <c r="BP334" s="223" t="str">
        <f t="shared" ca="1" si="517"/>
        <v>1.40805606269879+0.503810515164556i</v>
      </c>
      <c r="BQ334" s="223" t="str">
        <f t="shared" ca="1" si="518"/>
        <v>0.948719601060615+1.15601817868777i</v>
      </c>
      <c r="BR334" s="223" t="str">
        <f t="shared" ca="1" si="519"/>
        <v>0.219431826697364+1.47928921591603i</v>
      </c>
      <c r="BS334" s="223" t="str">
        <f t="shared" ca="1" si="520"/>
        <v>-0.572293689654675+1.3816391872246i</v>
      </c>
      <c r="BT334" s="223" t="str">
        <f t="shared" ca="1" si="521"/>
        <v>-1.20117716857638+0.890853703244271i</v>
      </c>
      <c r="BU334" s="223" t="str">
        <f t="shared" ca="1" si="522"/>
        <v>-1.48827435667963+0.146582229970206i</v>
      </c>
      <c r="BV334" s="223" t="str">
        <f t="shared" ca="1" si="523"/>
        <v>-1.35189382193163-0.639398158518074i</v>
      </c>
      <c r="BW334" s="223" t="str">
        <f t="shared" ca="1" si="524"/>
        <v>-0.830841660826082-1.24344241745606i</v>
      </c>
      <c r="BX334" s="223" t="str">
        <f t="shared" ca="1" si="525"/>
        <v>-0.0733795038105267-1.49367411416069i</v>
      </c>
      <c r="BY334" s="223" t="str">
        <f t="shared" ca="1" si="526"/>
        <v>0.704962261214319-1.31889162600905i</v>
      </c>
      <c r="BZ334" s="223" t="str">
        <f t="shared" ca="1" si="527"/>
        <v>1.28271210463858-0.768828048075029i</v>
      </c>
      <c r="CA334" s="223" t="str">
        <f t="shared" ca="1" si="528"/>
        <v>1.49547547987027-3.23908252746834E-13i</v>
      </c>
      <c r="CB334" s="223" t="str">
        <f t="shared" ca="1" si="529"/>
        <v>1.28271210463887+0.768828048074546i</v>
      </c>
      <c r="CC334" s="223" t="str">
        <f t="shared" ca="1" si="530"/>
        <v>0.704962261213466+1.31889162600951i</v>
      </c>
      <c r="CD334" s="223" t="str">
        <f t="shared" ca="1" si="531"/>
        <v>-0.0733795038114078+1.49367411416065i</v>
      </c>
      <c r="CE334" s="223" t="str">
        <f t="shared" ca="1" si="532"/>
        <v>-0.830841660826816+1.24344241745557i</v>
      </c>
      <c r="CF334" s="223" t="str">
        <f t="shared" ca="1" si="533"/>
        <v>-1.35189382193138+0.639398158518583i</v>
      </c>
      <c r="CG334" s="223" t="str">
        <f t="shared" ca="1" si="534"/>
        <v>-1.48827435667968-0.146582229969646i</v>
      </c>
      <c r="CH334" s="223" t="str">
        <f t="shared" ca="1" si="535"/>
        <v>-1.20117716857672-0.890853703243819i</v>
      </c>
      <c r="CI334" s="223" t="str">
        <f t="shared" ca="1" si="536"/>
        <v>-0.572293689655195-1.38163918722438i</v>
      </c>
      <c r="CJ334" s="223" t="str">
        <f t="shared" ca="1" si="537"/>
        <v>0.21943182669832-1.47928921591589i</v>
      </c>
      <c r="CK334" s="223" t="str">
        <f t="shared" ca="1" si="538"/>
        <v>0.948719601061363-1.15601817868716i</v>
      </c>
      <c r="CL334" s="223" t="str">
        <f t="shared" ca="1" si="539"/>
        <v>1.4080560626986-0.503810515165087i</v>
      </c>
      <c r="CM334" s="223" t="str">
        <f t="shared" ca="1" si="540"/>
        <v>1.46674033786075+0.291752792934924i</v>
      </c>
      <c r="CN334" s="223" t="str">
        <f t="shared" ca="1" si="541"/>
        <v>1.10807423975087+1.00429995026074i</v>
      </c>
      <c r="CO334" s="223" t="str">
        <f t="shared" ca="1" si="542"/>
        <v>0.434113617016714+1.43108080778615i</v>
      </c>
      <c r="CP334" s="223" t="str">
        <f t="shared" ca="1" si="543"/>
        <v>-0.363370901140404+1.45065795386011i</v>
      </c>
      <c r="CQ334" s="223" t="str">
        <f t="shared" ca="1" si="544"/>
        <v>-1.05746085291473+1.05746085291422i</v>
      </c>
      <c r="CR334" s="223" t="str">
        <f t="shared" ca="1" si="545"/>
        <v>-1.45065795386031+0.363370901139622i</v>
      </c>
      <c r="CS334" s="223" t="str">
        <f t="shared" ca="1" si="546"/>
        <v>-1.43108080778636-0.434113617016021i</v>
      </c>
      <c r="CT334" s="223" t="str">
        <f t="shared" ca="1" si="547"/>
        <v>-1.00429995026128-1.10807423975038i</v>
      </c>
      <c r="CU334" s="223" t="str">
        <f t="shared" ca="1" si="548"/>
        <v>-0.291752792935636-1.46674033786061i</v>
      </c>
      <c r="CV334" s="223" t="str">
        <f t="shared" ca="1" si="549"/>
        <v>0.503810515165845-1.40805606269833i</v>
      </c>
      <c r="CW334" s="223" t="str">
        <f t="shared" ca="1" si="550"/>
        <v>1.15601817868767-0.948719601060741i</v>
      </c>
      <c r="CX334" s="223" t="str">
        <f t="shared" ca="1" si="551"/>
        <v>1.47928921591601-0.219431826697524i</v>
      </c>
      <c r="CY334" s="223" t="str">
        <f t="shared" ca="1" si="552"/>
        <v>1.38163918722463+0.572293689654603i</v>
      </c>
      <c r="CZ334" s="223" t="str">
        <f t="shared" ca="1" si="553"/>
        <v>0.890853703244401+1.20117716857628i</v>
      </c>
      <c r="DA334" s="223" t="str">
        <f t="shared" ca="1" si="554"/>
        <v>0.146582229970282+1.48827435667962i</v>
      </c>
      <c r="DB334" s="223" t="str">
        <f t="shared" ca="1" si="555"/>
        <v>-0.639398158518005+1.35189382193166i</v>
      </c>
      <c r="DC334" s="223" t="str">
        <f t="shared" ca="1" si="556"/>
        <v>-1.24344241745601+0.830841660826146i</v>
      </c>
      <c r="DD334" s="223" t="str">
        <f t="shared" ca="1" si="557"/>
        <v>-1.49367411416069+0.0733795038106035i</v>
      </c>
      <c r="DE334" s="223" t="str">
        <f t="shared" ca="1" si="558"/>
        <v>-1.31889162600913-0.704962261214176i</v>
      </c>
      <c r="DF334" s="223" t="str">
        <f t="shared" ca="1" si="559"/>
        <v>-0.768828048075168-1.2827121046385i</v>
      </c>
      <c r="DG334" s="223" t="str">
        <f t="shared" ca="1" si="560"/>
        <v>-4.8586237912025E-13-1.49547547987027i</v>
      </c>
      <c r="DH334" s="223" t="str">
        <f t="shared" ca="1" si="561"/>
        <v>0.768828048075646-1.28271210463821i</v>
      </c>
      <c r="DI334" s="223" t="str">
        <f t="shared" ca="1" si="562"/>
        <v>1.31889162600939-0.704962261213684i</v>
      </c>
      <c r="DJ334" s="223" t="str">
        <f t="shared" ca="1" si="563"/>
        <v>1.49367411416065+0.0733795038113311i</v>
      </c>
      <c r="DK334" s="223" t="str">
        <f t="shared" ca="1" si="564"/>
        <v>1.24344241745561+0.830841660826752i</v>
      </c>
      <c r="DL334" s="223" t="str">
        <f t="shared" ca="1" si="565"/>
        <v>0.639398158518729+1.35189382193132i</v>
      </c>
      <c r="DM334" s="223" t="str">
        <f t="shared" ca="1" si="566"/>
        <v>-0.146582229969485+1.4882743566797i</v>
      </c>
      <c r="DN334" s="223" t="str">
        <f t="shared" ca="1" si="567"/>
        <v>-0.890853703243689+1.20117716857681i</v>
      </c>
      <c r="DO334" s="223" t="str">
        <f t="shared" ca="1" si="568"/>
        <v>-1.38163918722487+0.572293689654009i</v>
      </c>
      <c r="DP334" s="223" t="str">
        <f t="shared" ca="1" si="569"/>
        <v>-1.47928921591592-0.219431826698076i</v>
      </c>
      <c r="DQ334" s="223" t="str">
        <f t="shared" ca="1" si="570"/>
        <v>-1.15601817868721-0.948719601061303i</v>
      </c>
      <c r="DR334" s="223" t="str">
        <f t="shared" ca="1" si="571"/>
        <v>-0.503810515165158-1.40805606269858i</v>
      </c>
      <c r="DS334" s="223" t="str">
        <f t="shared" ca="1" si="572"/>
        <v>0.291752792934849-1.46674033786077i</v>
      </c>
      <c r="DT334" s="223" t="str">
        <f t="shared" ca="1" si="573"/>
        <v>1.00429995026062-1.10807423975098i</v>
      </c>
      <c r="DU334" s="223" t="str">
        <f t="shared" ca="1" si="574"/>
        <v>1.43108080778655-0.434113617015405i</v>
      </c>
      <c r="DV334" s="223" t="str">
        <f t="shared" ca="1" si="575"/>
        <v>1.45065795386015+0.363370901140248i</v>
      </c>
      <c r="DW334" s="223" t="str">
        <f t="shared" ca="1" si="576"/>
        <v>1.05746085291433+1.05746085291461i</v>
      </c>
      <c r="DX334" s="223" t="str">
        <f t="shared" ca="1" si="577"/>
        <v>0.363370901139862+1.45065795386025i</v>
      </c>
      <c r="DY334" s="223" t="str">
        <f t="shared" ca="1" si="578"/>
        <v>-0.434113617015946+1.43108080778639i</v>
      </c>
      <c r="DZ334" s="223" t="str">
        <f t="shared" ca="1" si="579"/>
        <v>-1.10807423975033+1.00429995026134i</v>
      </c>
      <c r="EA334" s="223" t="str">
        <f t="shared" ca="1" si="580"/>
        <v>-1.46674033786058+0.291752792935794i</v>
      </c>
      <c r="EB334" s="223" t="str">
        <f t="shared" ca="1" si="581"/>
        <v>-1.40805606269839-0.503810515165692i</v>
      </c>
      <c r="EC334" s="223" t="str">
        <f t="shared" ca="1" si="582"/>
        <v>-0.948719601060865-1.15601817868757i</v>
      </c>
      <c r="ED334" s="223" t="str">
        <f t="shared" ca="1" si="583"/>
        <v>-0.219431826697684-1.47928921591598i</v>
      </c>
      <c r="EE334" s="223" t="str">
        <f t="shared" ca="1" si="584"/>
        <v>0.572293689654376-1.38163918722472i</v>
      </c>
      <c r="EF334" s="223" t="str">
        <f t="shared" ca="1" si="585"/>
        <v>1.20117716857624-0.890853703244462i</v>
      </c>
      <c r="EG334" s="223" t="str">
        <f t="shared" ca="1" si="586"/>
        <v>1.48827435667961-0.146582229970444i</v>
      </c>
      <c r="EH334" s="223" t="str">
        <f t="shared" ca="1" si="587"/>
        <v>1.35189382193107+0.639398158519242i</v>
      </c>
      <c r="EI334" s="223" t="str">
        <f t="shared" ca="1" si="588"/>
        <v>0.830841660826281+1.24344241745592i</v>
      </c>
      <c r="EJ334" s="223" t="str">
        <f t="shared" ca="1" si="589"/>
        <v>0.0733795038107652+1.49367411416068i</v>
      </c>
      <c r="EK334" s="223" t="str">
        <f t="shared" ca="1" si="590"/>
        <v>-0.704962261214034+1.3188916260092i</v>
      </c>
      <c r="EL334" s="223" t="str">
        <f t="shared" ca="1" si="591"/>
        <v>-1.28271210463842+0.768828048075307i</v>
      </c>
      <c r="EM334" s="223" t="str">
        <f t="shared" ca="1" si="592"/>
        <v>-1.49547547987027+6.47816505493666E-13i</v>
      </c>
      <c r="EN334" s="223"/>
      <c r="EO334" s="223"/>
      <c r="EP334" s="223"/>
    </row>
    <row r="335" spans="1:146">
      <c r="A335" s="249">
        <f t="shared" si="461"/>
        <v>4.589843749999988E-3</v>
      </c>
      <c r="B335" s="248">
        <v>235</v>
      </c>
      <c r="C335" s="247">
        <f t="shared" si="462"/>
        <v>47000</v>
      </c>
      <c r="N335" s="246">
        <f t="shared" ca="1" si="463"/>
        <v>5.5044627094727803</v>
      </c>
      <c r="O335" s="223">
        <f t="shared" ca="1" si="464"/>
        <v>-1.49553729052722</v>
      </c>
      <c r="P335" s="223" t="str">
        <f t="shared" ca="1" si="465"/>
        <v>-1.3012475412057-0.737147626913097i</v>
      </c>
      <c r="Q335" s="223" t="str">
        <f t="shared" ca="1" si="466"/>
        <v>-0.768859825103311-1.2827651214075i</v>
      </c>
      <c r="R335" s="223" t="str">
        <f t="shared" ca="1" si="467"/>
        <v>-0.036702322411318-1.49508686265619i</v>
      </c>
      <c r="S335" s="223" t="str">
        <f t="shared" ca="1" si="468"/>
        <v>0.704991398556183-1.31894613814185i</v>
      </c>
      <c r="T335" s="223" t="str">
        <f t="shared" ca="1" si="469"/>
        <v>1.26351001186577-0.800108890884516i</v>
      </c>
      <c r="U335" s="223" t="str">
        <f t="shared" ca="1" si="470"/>
        <v>1.49373585036398-0.0733825367161523i</v>
      </c>
      <c r="V335" s="223" t="str">
        <f t="shared" ca="1" si="471"/>
        <v>1.33585025124303+0.672410509741959i</v>
      </c>
      <c r="W335" s="223" t="str">
        <f t="shared" ca="1" si="472"/>
        <v>0.830876000987727+1.24349381113866i</v>
      </c>
      <c r="X335" s="223" t="str">
        <f t="shared" ca="1" si="473"/>
        <v>0.110018548124665+1.4914850674499i</v>
      </c>
      <c r="Y335" s="223" t="str">
        <f t="shared" ca="1" si="474"/>
        <v>-0.639424585979851+1.35194969810344i</v>
      </c>
      <c r="Z335" s="223" t="str">
        <f t="shared" ca="1" si="475"/>
        <v>-1.22272857623694+0.861142622456394i</v>
      </c>
      <c r="AA335" s="223" t="str">
        <f t="shared" ca="1" si="476"/>
        <v>-1.48833586970141+0.146588288473656i</v>
      </c>
      <c r="AB335" s="223" t="str">
        <f t="shared" ca="1" si="477"/>
        <v>-1.36723478101844-0.606053496756641i</v>
      </c>
      <c r="AC335" s="223" t="str">
        <f t="shared" ca="1" si="478"/>
        <v>-0.890890523809501-1.20122681536167i</v>
      </c>
      <c r="AD335" s="223" t="str">
        <f t="shared" ca="1" si="479"/>
        <v>-0.183069729519086-1.48429015407746i</v>
      </c>
      <c r="AE335" s="223" t="str">
        <f t="shared" ca="1" si="480"/>
        <v>0.572317343568909-1.3816962928255i</v>
      </c>
      <c r="AF335" s="223" t="str">
        <f t="shared" ca="1" si="481"/>
        <v>1.17900148036949-0.920101786023725i</v>
      </c>
      <c r="AG335" s="223" t="str">
        <f t="shared" ca="1" si="482"/>
        <v>1.47935035756594-0.219440896204452i</v>
      </c>
      <c r="AH335" s="223" t="str">
        <f t="shared" ca="1" si="483"/>
        <v>1.3953255224506+0.538236447814013i</v>
      </c>
      <c r="AI335" s="223" t="str">
        <f t="shared" ca="1" si="484"/>
        <v>0.948758813326507+1.15606595897154i</v>
      </c>
      <c r="AJ335" s="223" t="str">
        <f t="shared" ca="1" si="485"/>
        <v>0.255679879899663+1.47351945571546i</v>
      </c>
      <c r="AK335" s="223" t="str">
        <f t="shared" ca="1" si="486"/>
        <v>-0.503831338548658+1.40811426015568i</v>
      </c>
      <c r="AL335" s="223" t="str">
        <f t="shared" ca="1" si="487"/>
        <v>-1.13243406666779+0.976844343796769i</v>
      </c>
      <c r="AM335" s="223" t="str">
        <f t="shared" ca="1" si="488"/>
        <v>-1.4668009608433+0.291764851595709i</v>
      </c>
      <c r="AN335" s="223" t="str">
        <f t="shared" ca="1" si="489"/>
        <v>-1.42005480248322-0.46912274012443i</v>
      </c>
      <c r="AO335" s="223" t="str">
        <f t="shared" ca="1" si="490"/>
        <v>-1.00434145976088-1.10812003842674i</v>
      </c>
      <c r="AP335" s="223" t="str">
        <f t="shared" ca="1" si="491"/>
        <v>-0.327674075054925-1.45919891991956i</v>
      </c>
      <c r="AQ335" s="223" t="str">
        <f t="shared" ca="1" si="492"/>
        <v>0.434131559703139-1.43113995689702i</v>
      </c>
      <c r="AR335" s="223" t="str">
        <f t="shared" ca="1" si="493"/>
        <v>0.434131559703139-1.43113995689702i</v>
      </c>
      <c r="AS335" s="223" t="str">
        <f t="shared" ca="1" si="494"/>
        <v>1.45071791212942-0.36338591990385i</v>
      </c>
      <c r="AT335" s="223" t="str">
        <f t="shared" ca="1" si="495"/>
        <v>1.44136304611456+0.398878874663549i</v>
      </c>
      <c r="AU335" s="223" t="str">
        <f t="shared" ca="1" si="496"/>
        <v>1.05750455964878+1.05750455964952i</v>
      </c>
      <c r="AV335" s="223" t="str">
        <f t="shared" ca="1" si="497"/>
        <v>0.398878874662543+1.44136304611484i</v>
      </c>
      <c r="AW335" s="223" t="str">
        <f t="shared" ca="1" si="498"/>
        <v>-0.363385919904905+1.45071791212915i</v>
      </c>
      <c r="AX335" s="223" t="str">
        <f t="shared" ca="1" si="499"/>
        <v>-1.03123359798516+1.08313852010908i</v>
      </c>
      <c r="AY335" s="223" t="str">
        <f t="shared" ca="1" si="500"/>
        <v>-1.43113995689733+0.43413155970214i</v>
      </c>
      <c r="AZ335" s="223" t="str">
        <f t="shared" ca="1" si="501"/>
        <v>-1.45919891991933-0.327674075055944i</v>
      </c>
      <c r="BA335" s="223" t="str">
        <f t="shared" ca="1" si="502"/>
        <v>-1.10812003842604-1.00434145976165i</v>
      </c>
      <c r="BB335" s="223" t="str">
        <f t="shared" ca="1" si="503"/>
        <v>-0.469122740123398-1.42005480248356i</v>
      </c>
      <c r="BC335" s="223" t="str">
        <f t="shared" ca="1" si="504"/>
        <v>0.291764851596733-1.4668009608431i</v>
      </c>
      <c r="BD335" s="223" t="str">
        <f t="shared" ca="1" si="505"/>
        <v>0.97684434379756-1.13243406666711i</v>
      </c>
      <c r="BE335" s="223" t="str">
        <f t="shared" ca="1" si="506"/>
        <v>1.40811426015603-0.503831338547676i</v>
      </c>
      <c r="BF335" s="223" t="str">
        <f t="shared" ca="1" si="507"/>
        <v>1.47351945571528+0.255679879900713i</v>
      </c>
      <c r="BG335" s="223" t="str">
        <f t="shared" ca="1" si="508"/>
        <v>1.15606595897086+0.948758813327331i</v>
      </c>
      <c r="BH335" s="223" t="str">
        <f t="shared" ca="1" si="509"/>
        <v>0.538236447813+1.39532552245099i</v>
      </c>
      <c r="BI335" s="223" t="str">
        <f t="shared" ca="1" si="510"/>
        <v>-0.219440896205484+1.47935035756579i</v>
      </c>
      <c r="BJ335" s="223" t="str">
        <f t="shared" ca="1" si="511"/>
        <v>-0.920101786023126+1.17900148036996i</v>
      </c>
      <c r="BK335" s="223" t="str">
        <f t="shared" ca="1" si="512"/>
        <v>-1.38169629282522+0.572317343569574i</v>
      </c>
      <c r="BL335" s="223" t="str">
        <f t="shared" ca="1" si="513"/>
        <v>-1.48429015407756-0.18306972951833i</v>
      </c>
      <c r="BM335" s="223" t="str">
        <f t="shared" ca="1" si="514"/>
        <v>-1.20122681536202-0.890890523809026i</v>
      </c>
      <c r="BN335" s="223" t="str">
        <f t="shared" ca="1" si="515"/>
        <v>-0.60605349675728-1.36723478101816i</v>
      </c>
      <c r="BO335" s="223" t="str">
        <f t="shared" ca="1" si="516"/>
        <v>0.146588288473045-1.48833586970147i</v>
      </c>
      <c r="BP335" s="223" t="str">
        <f t="shared" ca="1" si="517"/>
        <v>0.861142622455928-1.22272857623727i</v>
      </c>
      <c r="BQ335" s="223" t="str">
        <f t="shared" ca="1" si="518"/>
        <v>1.35194969810318-0.639424585980417i</v>
      </c>
      <c r="BR335" s="223" t="str">
        <f t="shared" ca="1" si="519"/>
        <v>1.49148506744995+0.110018548124074i</v>
      </c>
      <c r="BS335" s="223" t="str">
        <f t="shared" ca="1" si="520"/>
        <v>1.24349381113897+0.830876000987262i</v>
      </c>
      <c r="BT335" s="223" t="str">
        <f t="shared" ca="1" si="521"/>
        <v>0.672410509742508+1.33585025124275i</v>
      </c>
      <c r="BU335" s="223" t="str">
        <f t="shared" ca="1" si="522"/>
        <v>-0.0733825367155714+1.49373585036401i</v>
      </c>
      <c r="BV335" s="223" t="str">
        <f t="shared" ca="1" si="523"/>
        <v>-0.800108890883985+1.26351001186611i</v>
      </c>
      <c r="BW335" s="223" t="str">
        <f t="shared" ca="1" si="524"/>
        <v>-1.31894613814164+0.704991398556579i</v>
      </c>
      <c r="BX335" s="223" t="str">
        <f t="shared" ca="1" si="525"/>
        <v>-1.4950868626562-0.0367023224109012i</v>
      </c>
      <c r="BY335" s="223" t="str">
        <f t="shared" ca="1" si="526"/>
        <v>-1.28276512140774-0.768859825102911i</v>
      </c>
      <c r="BZ335" s="223" t="str">
        <f t="shared" ca="1" si="527"/>
        <v>-0.737147626913488-1.30124754120548i</v>
      </c>
      <c r="CA335" s="223" t="str">
        <f t="shared" ca="1" si="528"/>
        <v>-4.00871656633593E-13-1.49553729052722i</v>
      </c>
      <c r="CB335" s="223" t="str">
        <f t="shared" ca="1" si="529"/>
        <v>0.737147626912716-1.30124754120592i</v>
      </c>
      <c r="CC335" s="223" t="str">
        <f t="shared" ca="1" si="530"/>
        <v>1.28276512140729-0.768859825103672i</v>
      </c>
      <c r="CD335" s="223" t="str">
        <f t="shared" ca="1" si="531"/>
        <v>1.49508686265617-0.0367023224117878i</v>
      </c>
      <c r="CE335" s="223" t="str">
        <f t="shared" ca="1" si="532"/>
        <v>1.31894613814206+0.704991398555797i</v>
      </c>
      <c r="CF335" s="223" t="str">
        <f t="shared" ca="1" si="533"/>
        <v>0.800108890884734+1.26351001186564i</v>
      </c>
      <c r="CG335" s="223" t="str">
        <f t="shared" ca="1" si="534"/>
        <v>0.0733825367164571+1.49373585036397i</v>
      </c>
      <c r="CH335" s="223" t="str">
        <f t="shared" ca="1" si="535"/>
        <v>-0.672410509741715+1.33585025124315i</v>
      </c>
      <c r="CI335" s="223" t="str">
        <f t="shared" ca="1" si="536"/>
        <v>-1.24349381113847+0.830876000987999i</v>
      </c>
      <c r="CJ335" s="223" t="str">
        <f t="shared" ca="1" si="537"/>
        <v>-1.49148506744988+0.110018548124958i</v>
      </c>
      <c r="CK335" s="223" t="str">
        <f t="shared" ca="1" si="538"/>
        <v>-1.35194969810356-0.639424585979615i</v>
      </c>
      <c r="CL335" s="223" t="str">
        <f t="shared" ca="1" si="539"/>
        <v>-0.861142622456653-1.22272857623676i</v>
      </c>
      <c r="CM335" s="223" t="str">
        <f t="shared" ca="1" si="540"/>
        <v>-0.146588288473928-1.48833586970139i</v>
      </c>
      <c r="CN335" s="223" t="str">
        <f t="shared" ca="1" si="541"/>
        <v>0.606053496756469-1.36723478101852i</v>
      </c>
      <c r="CO335" s="223" t="str">
        <f t="shared" ca="1" si="542"/>
        <v>1.20122681536149-0.890890523809738i</v>
      </c>
      <c r="CP335" s="223" t="str">
        <f t="shared" ca="1" si="543"/>
        <v>1.48429015407745-0.183069729519211i</v>
      </c>
      <c r="CQ335" s="223" t="str">
        <f t="shared" ca="1" si="544"/>
        <v>1.38169629282556+0.572317343568755i</v>
      </c>
      <c r="CR335" s="223" t="str">
        <f t="shared" ca="1" si="545"/>
        <v>0.920101786023824+1.17900148036941i</v>
      </c>
      <c r="CS335" s="223" t="str">
        <f t="shared" ca="1" si="546"/>
        <v>0.219440896204849+1.47935035756589i</v>
      </c>
      <c r="CT335" s="223" t="str">
        <f t="shared" ca="1" si="547"/>
        <v>-0.538236447813601+1.39532552245076i</v>
      </c>
      <c r="CU335" s="223" t="str">
        <f t="shared" ca="1" si="548"/>
        <v>-1.15606595897127+0.948758813326833i</v>
      </c>
      <c r="CV335" s="223" t="str">
        <f t="shared" ca="1" si="549"/>
        <v>-1.47351945571538+0.255679879900121i</v>
      </c>
      <c r="CW335" s="223" t="str">
        <f t="shared" ca="1" si="550"/>
        <v>-1.40811426015582-0.503831338548241i</v>
      </c>
      <c r="CX335" s="223" t="str">
        <f t="shared" ca="1" si="551"/>
        <v>-0.976844343797072-1.13243406666753i</v>
      </c>
      <c r="CY335" s="223" t="str">
        <f t="shared" ca="1" si="552"/>
        <v>-0.291764851596144-1.46680096084321i</v>
      </c>
      <c r="CZ335" s="223" t="str">
        <f t="shared" ca="1" si="553"/>
        <v>0.469122740123928-1.42005480248338i</v>
      </c>
      <c r="DA335" s="223" t="str">
        <f t="shared" ca="1" si="554"/>
        <v>1.10812003842648-1.00434145976117i</v>
      </c>
      <c r="DB335" s="223" t="str">
        <f t="shared" ca="1" si="555"/>
        <v>1.45919891991946-0.327674075055358i</v>
      </c>
      <c r="DC335" s="223" t="str">
        <f t="shared" ca="1" si="556"/>
        <v>1.43113995689716+0.434131559702674i</v>
      </c>
      <c r="DD335" s="223" t="str">
        <f t="shared" ca="1" si="557"/>
        <v>1.03123359798466+1.08313852010955i</v>
      </c>
      <c r="DE335" s="223" t="str">
        <f t="shared" ca="1" si="558"/>
        <v>0.363385919904281+1.45071791212931i</v>
      </c>
      <c r="DF335" s="223" t="str">
        <f t="shared" ca="1" si="559"/>
        <v>-0.398878874663081+1.44136304611469i</v>
      </c>
      <c r="DG335" s="223" t="str">
        <f t="shared" ca="1" si="560"/>
        <v>-1.05750455964927+1.05750455964904i</v>
      </c>
      <c r="DH335" s="223" t="str">
        <f t="shared" ca="1" si="561"/>
        <v>-1.44136304611473+0.39887887466293i</v>
      </c>
      <c r="DI335" s="223" t="str">
        <f t="shared" ca="1" si="562"/>
        <v>-1.45071791212927-0.363385919904434i</v>
      </c>
      <c r="DJ335" s="223" t="str">
        <f t="shared" ca="1" si="563"/>
        <v>-1.08313852010944-1.03123359798478i</v>
      </c>
      <c r="DK335" s="223" t="str">
        <f t="shared" ca="1" si="564"/>
        <v>-0.434131559702524-1.43113995689721i</v>
      </c>
      <c r="DL335" s="223" t="str">
        <f t="shared" ca="1" si="565"/>
        <v>0.327674075055512-1.45919891991942i</v>
      </c>
      <c r="DM335" s="223" t="str">
        <f t="shared" ca="1" si="566"/>
        <v>1.00434145976129-1.10812003842637i</v>
      </c>
      <c r="DN335" s="223" t="str">
        <f t="shared" ca="1" si="567"/>
        <v>1.42005480248343-0.469122740123778i</v>
      </c>
      <c r="DO335" s="223" t="str">
        <f t="shared" ca="1" si="568"/>
        <v>1.46680096084318+0.2917648515963i</v>
      </c>
      <c r="DP335" s="223" t="str">
        <f t="shared" ca="1" si="569"/>
        <v>1.13243406666743+0.976844343797192i</v>
      </c>
      <c r="DQ335" s="223" t="str">
        <f t="shared" ca="1" si="570"/>
        <v>0.503831338548012+1.40811426015591i</v>
      </c>
      <c r="DR335" s="223" t="str">
        <f t="shared" ca="1" si="571"/>
        <v>-0.255679879900276+1.47351945571536i</v>
      </c>
      <c r="DS335" s="223" t="str">
        <f t="shared" ca="1" si="572"/>
        <v>-0.948758813326955+1.15606595897117i</v>
      </c>
      <c r="DT335" s="223" t="str">
        <f t="shared" ca="1" si="573"/>
        <v>-1.39532552245085+0.538236447813373i</v>
      </c>
      <c r="DU335" s="223" t="str">
        <f t="shared" ca="1" si="574"/>
        <v>-1.47935035756585-0.219440896205088i</v>
      </c>
      <c r="DV335" s="223" t="str">
        <f t="shared" ca="1" si="575"/>
        <v>-1.17900148036932-0.920101786023948i</v>
      </c>
      <c r="DW335" s="223" t="str">
        <f t="shared" ca="1" si="576"/>
        <v>-0.572317343568688-1.38169629282559i</v>
      </c>
      <c r="DX335" s="223" t="str">
        <f t="shared" ca="1" si="577"/>
        <v>0.183069729519451-1.48429015407742i</v>
      </c>
      <c r="DY335" s="223" t="str">
        <f t="shared" ca="1" si="578"/>
        <v>0.890890523809865-1.2012268153614i</v>
      </c>
      <c r="DZ335" s="223" t="str">
        <f t="shared" ca="1" si="579"/>
        <v>1.36723478101855-0.606053496756402i</v>
      </c>
      <c r="EA335" s="223" t="str">
        <f t="shared" ca="1" si="580"/>
        <v>1.48833586970136+0.146588288474169i</v>
      </c>
      <c r="EB335" s="223" t="str">
        <f t="shared" ca="1" si="581"/>
        <v>1.22272857623667+0.861142622456782i</v>
      </c>
      <c r="EC335" s="223" t="str">
        <f t="shared" ca="1" si="582"/>
        <v>0.639424585979471+1.35194969810362i</v>
      </c>
      <c r="ED335" s="223" t="str">
        <f t="shared" ca="1" si="583"/>
        <v>-0.1100185481252+1.49148506744986i</v>
      </c>
      <c r="EE335" s="223" t="str">
        <f t="shared" ca="1" si="584"/>
        <v>-0.830876000988131+1.24349381113839i</v>
      </c>
      <c r="EF335" s="223" t="str">
        <f t="shared" ca="1" si="585"/>
        <v>-1.33585025124322+0.672410509741574i</v>
      </c>
      <c r="EG335" s="223" t="str">
        <f t="shared" ca="1" si="586"/>
        <v>-1.49373585036396-0.0733825367165296i</v>
      </c>
      <c r="EH335" s="223" t="str">
        <f t="shared" ca="1" si="587"/>
        <v>-1.26351001186551-0.800108890884939i</v>
      </c>
      <c r="EI335" s="223" t="str">
        <f t="shared" ca="1" si="588"/>
        <v>-0.704991398555658-1.31894613814213i</v>
      </c>
      <c r="EJ335" s="223" t="str">
        <f t="shared" ca="1" si="589"/>
        <v>0.0367023224118603-1.49508686265617i</v>
      </c>
      <c r="EK335" s="223" t="str">
        <f t="shared" ca="1" si="590"/>
        <v>0.76885982510388-1.28276512140716i</v>
      </c>
      <c r="EL335" s="223" t="str">
        <f t="shared" ca="1" si="591"/>
        <v>1.301247541206-0.737147626912579i</v>
      </c>
      <c r="EM335" s="223" t="str">
        <f t="shared" ca="1" si="592"/>
        <v>1.49553729052722+5.58439928771162E-13i</v>
      </c>
      <c r="EN335" s="223"/>
      <c r="EO335" s="223"/>
      <c r="EP335" s="223"/>
    </row>
    <row r="336" spans="1:146">
      <c r="A336" s="249">
        <f t="shared" si="461"/>
        <v>4.6093749999999876E-3</v>
      </c>
      <c r="B336" s="248">
        <v>236</v>
      </c>
      <c r="C336" s="247">
        <f t="shared" si="462"/>
        <v>47200</v>
      </c>
      <c r="N336" s="246">
        <f t="shared" ca="1" si="463"/>
        <v>5.5044051377362289</v>
      </c>
      <c r="O336" s="223">
        <f t="shared" ca="1" si="464"/>
        <v>-1.4955948622637714</v>
      </c>
      <c r="P336" s="223" t="str">
        <f t="shared" ca="1" si="465"/>
        <v>-1.31899691188057-0.705018537684871i</v>
      </c>
      <c r="Q336" s="223" t="str">
        <f t="shared" ca="1" si="466"/>
        <v>-0.830907986130849-1.24354168028811i</v>
      </c>
      <c r="R336" s="223" t="str">
        <f t="shared" ca="1" si="467"/>
        <v>-0.14659393149061-1.48839316421432i</v>
      </c>
      <c r="S336" s="223" t="str">
        <f t="shared" ca="1" si="468"/>
        <v>0.57233937531873-1.38174948217452i</v>
      </c>
      <c r="T336" s="223" t="str">
        <f t="shared" ca="1" si="469"/>
        <v>1.1561104625255-0.948795336449781i</v>
      </c>
      <c r="U336" s="223" t="str">
        <f t="shared" ca="1" si="470"/>
        <v>1.466857426355-0.29177608328473i</v>
      </c>
      <c r="V336" s="223" t="str">
        <f t="shared" ca="1" si="471"/>
        <v>1.43119504961407+0.434148271895632i</v>
      </c>
      <c r="W336" s="223" t="str">
        <f t="shared" ca="1" si="472"/>
        <v>1.05754526901442+1.05754526901453i</v>
      </c>
      <c r="X336" s="223" t="str">
        <f t="shared" ca="1" si="473"/>
        <v>0.434148271895624+1.43119504961407i</v>
      </c>
      <c r="Y336" s="223" t="str">
        <f t="shared" ca="1" si="474"/>
        <v>-0.291776083284727+1.466857426355i</v>
      </c>
      <c r="Z336" s="223" t="str">
        <f t="shared" ca="1" si="475"/>
        <v>-0.948795336449782+1.1561104625255i</v>
      </c>
      <c r="AA336" s="223" t="str">
        <f t="shared" ca="1" si="476"/>
        <v>-1.38174948217452+0.572339375318737i</v>
      </c>
      <c r="AB336" s="223" t="str">
        <f t="shared" ca="1" si="477"/>
        <v>-1.48839316421432-0.146593931490613i</v>
      </c>
      <c r="AC336" s="223" t="str">
        <f t="shared" ca="1" si="478"/>
        <v>-1.2435416802881-0.830907986130858i</v>
      </c>
      <c r="AD336" s="223" t="str">
        <f t="shared" ca="1" si="479"/>
        <v>-0.705018537684846-1.31899691188058i</v>
      </c>
      <c r="AE336" s="223" t="str">
        <f t="shared" ca="1" si="480"/>
        <v>8.06207107983573E-15-1.49559486226377i</v>
      </c>
      <c r="AF336" s="223" t="str">
        <f t="shared" ca="1" si="481"/>
        <v>0.705018537684841-1.31899691188058i</v>
      </c>
      <c r="AG336" s="223" t="str">
        <f t="shared" ca="1" si="482"/>
        <v>1.24354168028836-0.830907986130474i</v>
      </c>
      <c r="AH336" s="223" t="str">
        <f t="shared" ca="1" si="483"/>
        <v>1.48839316421438-0.146593931490026i</v>
      </c>
      <c r="AI336" s="223" t="str">
        <f t="shared" ca="1" si="484"/>
        <v>1.38174948217475+0.572339375318183i</v>
      </c>
      <c r="AJ336" s="223" t="str">
        <f t="shared" ca="1" si="485"/>
        <v>0.948795336450017+1.15611046252531i</v>
      </c>
      <c r="AK336" s="223" t="str">
        <f t="shared" ca="1" si="486"/>
        <v>0.291776083284721+1.466857426355i</v>
      </c>
      <c r="AL336" s="223" t="str">
        <f t="shared" ca="1" si="487"/>
        <v>-0.434148271895923+1.43119504961398i</v>
      </c>
      <c r="AM336" s="223" t="str">
        <f t="shared" ca="1" si="488"/>
        <v>-1.05754526901486+1.05754526901409i</v>
      </c>
      <c r="AN336" s="223" t="str">
        <f t="shared" ca="1" si="489"/>
        <v>-1.43119504961386+0.434148271896348i</v>
      </c>
      <c r="AO336" s="223" t="str">
        <f t="shared" ca="1" si="490"/>
        <v>-1.46685742635509-0.291776083284287i</v>
      </c>
      <c r="AP336" s="223" t="str">
        <f t="shared" ca="1" si="491"/>
        <v>-1.15611046252559-0.948795336449675i</v>
      </c>
      <c r="AQ336" s="223" t="str">
        <f t="shared" ca="1" si="492"/>
        <v>-0.572339375318573-1.38174948217459i</v>
      </c>
      <c r="AR336" s="223" t="str">
        <f t="shared" ca="1" si="493"/>
        <v>-0.572339375318573-1.38174948217459i</v>
      </c>
      <c r="AS336" s="223" t="str">
        <f t="shared" ca="1" si="494"/>
        <v>0.830907986131341-1.24354168028778i</v>
      </c>
      <c r="AT336" s="223" t="str">
        <f t="shared" ca="1" si="495"/>
        <v>1.3189969118803-0.705018537685363i</v>
      </c>
      <c r="AU336" s="223" t="str">
        <f t="shared" ca="1" si="496"/>
        <v>1.49559486226377-2.81427396046391E-13i</v>
      </c>
      <c r="AV336" s="223" t="str">
        <f t="shared" ca="1" si="497"/>
        <v>1.31899691188059+0.705018537684829i</v>
      </c>
      <c r="AW336" s="223" t="str">
        <f t="shared" ca="1" si="498"/>
        <v>0.830907986130608+1.24354168028827i</v>
      </c>
      <c r="AX336" s="223" t="str">
        <f t="shared" ca="1" si="499"/>
        <v>0.146593931490166+1.48839316421436i</v>
      </c>
      <c r="AY336" s="223" t="str">
        <f t="shared" ca="1" si="500"/>
        <v>-0.572339375318052+1.3817494821748i</v>
      </c>
      <c r="AZ336" s="223" t="str">
        <f t="shared" ca="1" si="501"/>
        <v>-1.15611046252521+0.948795336450143i</v>
      </c>
      <c r="BA336" s="223" t="str">
        <f t="shared" ca="1" si="502"/>
        <v>-1.46685742635497+0.291776083284881i</v>
      </c>
      <c r="BB336" s="223" t="str">
        <f t="shared" ca="1" si="503"/>
        <v>-1.43119504961403-0.434148271895769i</v>
      </c>
      <c r="BC336" s="223" t="str">
        <f t="shared" ca="1" si="504"/>
        <v>-1.0575452690142-1.05754526901474i</v>
      </c>
      <c r="BD336" s="223" t="str">
        <f t="shared" ca="1" si="505"/>
        <v>-0.434148271895039-1.43119504961425i</v>
      </c>
      <c r="BE336" s="223" t="str">
        <f t="shared" ca="1" si="506"/>
        <v>0.291776083284127-1.46685742635512i</v>
      </c>
      <c r="BF336" s="223" t="str">
        <f t="shared" ca="1" si="507"/>
        <v>0.948795336449549-1.1561104625257i</v>
      </c>
      <c r="BG336" s="223" t="str">
        <f t="shared" ca="1" si="508"/>
        <v>1.38174948217452-0.572339375318722i</v>
      </c>
      <c r="BH336" s="223" t="str">
        <f t="shared" ca="1" si="509"/>
        <v>1.48839316421429+0.146593931490925i</v>
      </c>
      <c r="BI336" s="223" t="str">
        <f t="shared" ca="1" si="510"/>
        <v>1.24354168028784+0.830907986131243i</v>
      </c>
      <c r="BJ336" s="223" t="str">
        <f t="shared" ca="1" si="511"/>
        <v>0.705018537685507+1.31899691188023i</v>
      </c>
      <c r="BK336" s="223" t="str">
        <f t="shared" ca="1" si="512"/>
        <v>4.43394775370019E-13+1.49559486226377i</v>
      </c>
      <c r="BL336" s="223" t="str">
        <f t="shared" ca="1" si="513"/>
        <v>-0.705018537684725+1.31899691188065i</v>
      </c>
      <c r="BM336" s="223" t="str">
        <f t="shared" ca="1" si="514"/>
        <v>-1.2435416802882+0.830907986130707i</v>
      </c>
      <c r="BN336" s="223" t="str">
        <f t="shared" ca="1" si="515"/>
        <v>-1.48839316421435+0.146593931490285i</v>
      </c>
      <c r="BO336" s="223" t="str">
        <f t="shared" ca="1" si="516"/>
        <v>-1.38174948217428-0.572339375319316i</v>
      </c>
      <c r="BP336" s="223" t="str">
        <f t="shared" ca="1" si="517"/>
        <v>-0.948795336450234-1.15611046252513i</v>
      </c>
      <c r="BQ336" s="223" t="str">
        <f t="shared" ca="1" si="518"/>
        <v>-0.291776083284997-1.46685742635495i</v>
      </c>
      <c r="BR336" s="223" t="str">
        <f t="shared" ca="1" si="519"/>
        <v>0.434148271895654-1.43119504961406i</v>
      </c>
      <c r="BS336" s="223" t="str">
        <f t="shared" ca="1" si="520"/>
        <v>1.05754526901466-1.05754526901429i</v>
      </c>
      <c r="BT336" s="223" t="str">
        <f t="shared" ca="1" si="521"/>
        <v>1.43119504961419-0.434148271895234i</v>
      </c>
      <c r="BU336" s="223" t="str">
        <f t="shared" ca="1" si="522"/>
        <v>1.46685742635514+0.29177608328401i</v>
      </c>
      <c r="BV336" s="223" t="str">
        <f t="shared" ca="1" si="523"/>
        <v>1.15611046252577+0.948795336449456i</v>
      </c>
      <c r="BW336" s="223" t="str">
        <f t="shared" ca="1" si="524"/>
        <v>0.572339375318833+1.38174948217448i</v>
      </c>
      <c r="BX336" s="223" t="str">
        <f t="shared" ca="1" si="525"/>
        <v>-0.146593931490806+1.4883931642143i</v>
      </c>
      <c r="BY336" s="223" t="str">
        <f t="shared" ca="1" si="526"/>
        <v>-0.830907986131072+1.24354168028796i</v>
      </c>
      <c r="BZ336" s="223" t="str">
        <f t="shared" ca="1" si="527"/>
        <v>-1.31899691188085+0.705018537684337i</v>
      </c>
      <c r="CA336" s="223" t="str">
        <f t="shared" ca="1" si="528"/>
        <v>-1.49559486226377+5.62854792092781E-13i</v>
      </c>
      <c r="CB336" s="223" t="str">
        <f t="shared" ca="1" si="529"/>
        <v>-1.3189969118807-0.70501853768462i</v>
      </c>
      <c r="CC336" s="223" t="str">
        <f t="shared" ca="1" si="530"/>
        <v>-0.830907986130878-1.24354168028809i</v>
      </c>
      <c r="CD336" s="223" t="str">
        <f t="shared" ca="1" si="531"/>
        <v>-0.146593931490488-1.48839316421433i</v>
      </c>
      <c r="CE336" s="223" t="str">
        <f t="shared" ca="1" si="532"/>
        <v>0.572339375319128-1.38174948217436i</v>
      </c>
      <c r="CF336" s="223" t="str">
        <f t="shared" ca="1" si="533"/>
        <v>1.15611046252506-0.948795336450327i</v>
      </c>
      <c r="CG336" s="223" t="str">
        <f t="shared" ca="1" si="534"/>
        <v>1.46685742635491-0.291776083285198i</v>
      </c>
      <c r="CH336" s="223" t="str">
        <f t="shared" ca="1" si="535"/>
        <v>1.43119504961412+0.434148271895458i</v>
      </c>
      <c r="CI336" s="223" t="str">
        <f t="shared" ca="1" si="536"/>
        <v>1.05754526901443+1.05754526901451i</v>
      </c>
      <c r="CJ336" s="223" t="str">
        <f t="shared" ca="1" si="537"/>
        <v>0.434148271895349+1.43119504961416i</v>
      </c>
      <c r="CK336" s="223" t="str">
        <f t="shared" ca="1" si="538"/>
        <v>-0.291776083285311+1.46685742635488i</v>
      </c>
      <c r="CL336" s="223" t="str">
        <f t="shared" ca="1" si="539"/>
        <v>-0.948795336449299+1.1561104625259i</v>
      </c>
      <c r="CM336" s="223" t="str">
        <f t="shared" ca="1" si="540"/>
        <v>-1.3817494821744+0.572339375319022i</v>
      </c>
      <c r="CN336" s="223" t="str">
        <f t="shared" ca="1" si="541"/>
        <v>-1.48839316421432-0.146593931490603i</v>
      </c>
      <c r="CO336" s="223" t="str">
        <f t="shared" ca="1" si="542"/>
        <v>-1.24354168028802-0.830907986130973i</v>
      </c>
      <c r="CP336" s="223" t="str">
        <f t="shared" ca="1" si="543"/>
        <v>-0.705018537684443-1.3189969118808i</v>
      </c>
      <c r="CQ336" s="223" t="str">
        <f t="shared" ca="1" si="544"/>
        <v>-7.67329534017276E-13-1.49559486226377i</v>
      </c>
      <c r="CR336" s="223" t="str">
        <f t="shared" ca="1" si="545"/>
        <v>0.705018537684439-1.3189969118808i</v>
      </c>
      <c r="CS336" s="223" t="str">
        <f t="shared" ca="1" si="546"/>
        <v>1.24354168028802-0.830907986130976i</v>
      </c>
      <c r="CT336" s="223" t="str">
        <f t="shared" ca="1" si="547"/>
        <v>1.48839316421432-0.146593931490607i</v>
      </c>
      <c r="CU336" s="223" t="str">
        <f t="shared" ca="1" si="548"/>
        <v>1.3817494821744+0.572339375319017i</v>
      </c>
      <c r="CV336" s="223" t="str">
        <f t="shared" ca="1" si="549"/>
        <v>0.948795336449302+1.1561104625259i</v>
      </c>
      <c r="CW336" s="223" t="str">
        <f t="shared" ca="1" si="550"/>
        <v>0.291776083285314+1.46685742635488i</v>
      </c>
      <c r="CX336" s="223" t="str">
        <f t="shared" ca="1" si="551"/>
        <v>-0.434148271895344+1.43119504961416i</v>
      </c>
      <c r="CY336" s="223" t="str">
        <f t="shared" ca="1" si="552"/>
        <v>-1.05754526901443+1.05754526901452i</v>
      </c>
      <c r="CZ336" s="223" t="str">
        <f t="shared" ca="1" si="553"/>
        <v>-1.4311950496141+0.434148271895545i</v>
      </c>
      <c r="DA336" s="223" t="str">
        <f t="shared" ca="1" si="554"/>
        <v>-1.46685742635491-0.291776083285193i</v>
      </c>
      <c r="DB336" s="223" t="str">
        <f t="shared" ca="1" si="555"/>
        <v>-1.15611046252506-0.948795336450324i</v>
      </c>
      <c r="DC336" s="223" t="str">
        <f t="shared" ca="1" si="556"/>
        <v>-0.572339375319132-1.38174948217435i</v>
      </c>
      <c r="DD336" s="223" t="str">
        <f t="shared" ca="1" si="557"/>
        <v>0.146593931490399-1.48839316421434i</v>
      </c>
      <c r="DE336" s="223" t="str">
        <f t="shared" ca="1" si="558"/>
        <v>0.830907986130873-1.24354168028809i</v>
      </c>
      <c r="DF336" s="223" t="str">
        <f t="shared" ca="1" si="559"/>
        <v>1.3189969118807-0.705018537684623i</v>
      </c>
      <c r="DG336" s="223" t="str">
        <f t="shared" ca="1" si="560"/>
        <v>1.49559486226377+6.43475502891138E-13i</v>
      </c>
      <c r="DH336" s="223" t="str">
        <f t="shared" ca="1" si="561"/>
        <v>1.3189969118809+0.705018537684258i</v>
      </c>
      <c r="DI336" s="223" t="str">
        <f t="shared" ca="1" si="562"/>
        <v>0.830907986131075+1.24354168028795i</v>
      </c>
      <c r="DJ336" s="223" t="str">
        <f t="shared" ca="1" si="563"/>
        <v>0.146593931490811+1.4883931642143i</v>
      </c>
      <c r="DK336" s="223" t="str">
        <f t="shared" ca="1" si="564"/>
        <v>-0.572339375318908+1.38174948217445i</v>
      </c>
      <c r="DL336" s="223" t="str">
        <f t="shared" ca="1" si="565"/>
        <v>-1.15611046252577+0.948795336449461i</v>
      </c>
      <c r="DM336" s="223" t="str">
        <f t="shared" ca="1" si="566"/>
        <v>-1.46685742635516+0.291776083283931i</v>
      </c>
      <c r="DN336" s="223" t="str">
        <f t="shared" ca="1" si="567"/>
        <v>-1.43119504961422-0.434148271895148i</v>
      </c>
      <c r="DO336" s="223" t="str">
        <f t="shared" ca="1" si="568"/>
        <v>-1.0575452690146-1.05754526901435i</v>
      </c>
      <c r="DP336" s="223" t="str">
        <f t="shared" ca="1" si="569"/>
        <v>-0.434148271895658-1.43119504961406i</v>
      </c>
      <c r="DQ336" s="223" t="str">
        <f t="shared" ca="1" si="570"/>
        <v>0.291776083285077-1.46685742635493i</v>
      </c>
      <c r="DR336" s="223" t="str">
        <f t="shared" ca="1" si="571"/>
        <v>0.948795336450231-1.15611046252513i</v>
      </c>
      <c r="DS336" s="223" t="str">
        <f t="shared" ca="1" si="572"/>
        <v>1.38174948217431-0.572339375319243i</v>
      </c>
      <c r="DT336" s="223" t="str">
        <f t="shared" ca="1" si="573"/>
        <v>1.48839316421435+0.146593931490281i</v>
      </c>
      <c r="DU336" s="223" t="str">
        <f t="shared" ca="1" si="574"/>
        <v>1.24354168028816+0.830907986130775i</v>
      </c>
      <c r="DV336" s="223" t="str">
        <f t="shared" ca="1" si="575"/>
        <v>0.705018537684729+1.31899691188064i</v>
      </c>
      <c r="DW336" s="223" t="str">
        <f t="shared" ca="1" si="576"/>
        <v>-5.24015486168376E-13+1.49559486226377i</v>
      </c>
      <c r="DX336" s="223" t="str">
        <f t="shared" ca="1" si="577"/>
        <v>-0.705018537685502+1.31899691188023i</v>
      </c>
      <c r="DY336" s="223" t="str">
        <f t="shared" ca="1" si="578"/>
        <v>-1.24354168028789+0.830907986131175i</v>
      </c>
      <c r="DZ336" s="223" t="str">
        <f t="shared" ca="1" si="579"/>
        <v>-1.48839316421429+0.14659393149093i</v>
      </c>
      <c r="EA336" s="223" t="str">
        <f t="shared" ca="1" si="580"/>
        <v>-1.38174948217449-0.572339375318797i</v>
      </c>
      <c r="EB336" s="223" t="str">
        <f t="shared" ca="1" si="581"/>
        <v>-0.948795336449552-1.15611046252569i</v>
      </c>
      <c r="EC336" s="223" t="str">
        <f t="shared" ca="1" si="582"/>
        <v>-0.291776083284215-1.4668574263551i</v>
      </c>
      <c r="ED336" s="223" t="str">
        <f t="shared" ca="1" si="583"/>
        <v>0.434148271895035-1.43119504961425i</v>
      </c>
      <c r="EE336" s="223" t="str">
        <f t="shared" ca="1" si="584"/>
        <v>1.05754526901426-1.05754526901469i</v>
      </c>
      <c r="EF336" s="223" t="str">
        <f t="shared" ca="1" si="585"/>
        <v>1.43119504961403-0.434148271895772i</v>
      </c>
      <c r="EG336" s="223" t="str">
        <f t="shared" ca="1" si="586"/>
        <v>1.46685742635495+0.29177608328496i</v>
      </c>
      <c r="EH336" s="223" t="str">
        <f t="shared" ca="1" si="587"/>
        <v>1.15611046252521+0.948795336450138i</v>
      </c>
      <c r="EI336" s="223" t="str">
        <f t="shared" ca="1" si="588"/>
        <v>0.572339375318096+1.38174948217478i</v>
      </c>
      <c r="EJ336" s="223" t="str">
        <f t="shared" ca="1" si="589"/>
        <v>-0.146593931490162+1.48839316421436i</v>
      </c>
      <c r="EK336" s="223" t="str">
        <f t="shared" ca="1" si="590"/>
        <v>-0.830907986130674+1.24354168028822i</v>
      </c>
      <c r="EL336" s="223" t="str">
        <f t="shared" ca="1" si="591"/>
        <v>-1.31899691188059+0.705018537684834i</v>
      </c>
      <c r="EM336" s="223" t="str">
        <f t="shared" ca="1" si="592"/>
        <v>-1.49559486226377-2.34526019042149E-13i</v>
      </c>
      <c r="EN336" s="223"/>
      <c r="EO336" s="223"/>
      <c r="EP336" s="223"/>
    </row>
    <row r="337" spans="1:146">
      <c r="A337" s="249">
        <f t="shared" si="461"/>
        <v>4.6289062499999872E-3</v>
      </c>
      <c r="B337" s="248">
        <v>237</v>
      </c>
      <c r="C337" s="247">
        <f t="shared" si="462"/>
        <v>47400</v>
      </c>
      <c r="N337" s="246">
        <f t="shared" ca="1" si="463"/>
        <v>5.5043515684835054</v>
      </c>
      <c r="O337" s="223">
        <f t="shared" ca="1" si="464"/>
        <v>-1.4956484315164946</v>
      </c>
      <c r="P337" s="223" t="str">
        <f t="shared" ca="1" si="465"/>
        <v>-1.33594952507549-0.67246047998996i</v>
      </c>
      <c r="Q337" s="223" t="str">
        <f t="shared" ca="1" si="466"/>
        <v>-0.890956730419571-1.20131608464126i</v>
      </c>
      <c r="R337" s="223" t="str">
        <f t="shared" ca="1" si="467"/>
        <v>-0.255698880773507-1.47362896044728i</v>
      </c>
      <c r="S337" s="223" t="str">
        <f t="shared" ca="1" si="468"/>
        <v>0.434163822228915-1.43124631219274i</v>
      </c>
      <c r="T337" s="223" t="str">
        <f t="shared" ca="1" si="469"/>
        <v>1.03131023420298-1.0832190136468i</v>
      </c>
      <c r="U337" s="223" t="str">
        <f t="shared" ca="1" si="470"/>
        <v>1.40821890429466-0.503868780819879i</v>
      </c>
      <c r="V337" s="223" t="str">
        <f t="shared" ca="1" si="471"/>
        <v>1.48440045923479+0.183083334362526i</v>
      </c>
      <c r="W337" s="223" t="str">
        <f t="shared" ca="1" si="472"/>
        <v>1.24358622149392+0.830937747613035i</v>
      </c>
      <c r="X337" s="223" t="str">
        <f t="shared" ca="1" si="473"/>
        <v>0.737202408105834+1.30134424353463i</v>
      </c>
      <c r="Y337" s="223" t="str">
        <f t="shared" ca="1" si="474"/>
        <v>0.0733879901459401+1.49384685747907i</v>
      </c>
      <c r="Z337" s="223" t="str">
        <f t="shared" ca="1" si="475"/>
        <v>-0.6060985356772+1.36733638719508i</v>
      </c>
      <c r="AA337" s="223" t="str">
        <f t="shared" ca="1" si="476"/>
        <v>-1.15615187211785+0.948829320423928i</v>
      </c>
      <c r="AB337" s="223" t="str">
        <f t="shared" ca="1" si="477"/>
        <v>-1.45930736041942+0.327698426183991i</v>
      </c>
      <c r="AC337" s="223" t="str">
        <f t="shared" ca="1" si="478"/>
        <v>-1.45082572236239-0.363412924961944i</v>
      </c>
      <c r="AD337" s="223" t="str">
        <f t="shared" ca="1" si="479"/>
        <v>-1.13251822360786-0.976916938072962i</v>
      </c>
      <c r="AE337" s="223" t="str">
        <f t="shared" ca="1" si="480"/>
        <v>-0.572359875384166-1.38179897371071i</v>
      </c>
      <c r="AF337" s="223" t="str">
        <f t="shared" ca="1" si="481"/>
        <v>0.110026724163005-1.49159590729785i</v>
      </c>
      <c r="AG337" s="223" t="str">
        <f t="shared" ca="1" si="482"/>
        <v>0.768916962991344-1.28286045021347i</v>
      </c>
      <c r="AH337" s="223" t="str">
        <f t="shared" ca="1" si="483"/>
        <v>1.26360390972659-0.800168351049601i</v>
      </c>
      <c r="AI337" s="223" t="str">
        <f t="shared" ca="1" si="484"/>
        <v>1.48844647551645-0.14659918219559i</v>
      </c>
      <c r="AJ337" s="223" t="str">
        <f t="shared" ca="1" si="485"/>
        <v>1.39542921619315+0.538276446904668i</v>
      </c>
      <c r="AK337" s="223" t="str">
        <f t="shared" ca="1" si="486"/>
        <v>1.00441609748809+1.10820238846726i</v>
      </c>
      <c r="AL337" s="223" t="str">
        <f t="shared" ca="1" si="487"/>
        <v>0.398908517382664+1.44147016114012i</v>
      </c>
      <c r="AM337" s="223" t="str">
        <f t="shared" ca="1" si="488"/>
        <v>-0.29178653412812+1.46690996628943i</v>
      </c>
      <c r="AN337" s="223" t="str">
        <f t="shared" ca="1" si="489"/>
        <v>-0.920170163471065+1.17908909797156i</v>
      </c>
      <c r="AO337" s="223" t="str">
        <f t="shared" ca="1" si="490"/>
        <v>-1.35205016836787+0.639472104875715i</v>
      </c>
      <c r="AP337" s="223" t="str">
        <f t="shared" ca="1" si="491"/>
        <v>-1.49519797017185-0.0367050499485277i</v>
      </c>
      <c r="AQ337" s="223" t="str">
        <f t="shared" ca="1" si="492"/>
        <v>-1.31904415574377-0.705043790055593i</v>
      </c>
      <c r="AR337" s="223" t="str">
        <f t="shared" ca="1" si="493"/>
        <v>-1.31904415574377-0.705043790055593i</v>
      </c>
      <c r="AS337" s="223" t="str">
        <f t="shared" ca="1" si="494"/>
        <v>-0.219457203975484-1.47946029562169i</v>
      </c>
      <c r="AT337" s="223" t="str">
        <f t="shared" ca="1" si="495"/>
        <v>0.469157603022825-1.42016033398473i</v>
      </c>
      <c r="AU337" s="223" t="str">
        <f t="shared" ca="1" si="496"/>
        <v>1.05758314819659-1.05758314819608i</v>
      </c>
      <c r="AV337" s="223" t="str">
        <f t="shared" ca="1" si="497"/>
        <v>1.42016033398451-0.469157603023513i</v>
      </c>
      <c r="AW337" s="223" t="str">
        <f t="shared" ca="1" si="498"/>
        <v>1.47946029562179+0.219457203974767i</v>
      </c>
      <c r="AX337" s="223" t="str">
        <f t="shared" ca="1" si="499"/>
        <v>1.22281944342162+0.861206618348813i</v>
      </c>
      <c r="AY337" s="223" t="str">
        <f t="shared" ca="1" si="500"/>
        <v>0.705043790056269+1.31904415574341i</v>
      </c>
      <c r="AZ337" s="223" t="str">
        <f t="shared" ca="1" si="501"/>
        <v>0.036705049947765+1.49519797017187i</v>
      </c>
      <c r="BA337" s="223" t="str">
        <f t="shared" ca="1" si="502"/>
        <v>-0.639472104876365+1.35205016836756i</v>
      </c>
      <c r="BB337" s="223" t="str">
        <f t="shared" ca="1" si="503"/>
        <v>-1.17908909797109+0.920170163471669i</v>
      </c>
      <c r="BC337" s="223" t="str">
        <f t="shared" ca="1" si="504"/>
        <v>-1.46690996628958+0.291786534127372i</v>
      </c>
      <c r="BD337" s="223" t="str">
        <f t="shared" ca="1" si="505"/>
        <v>-1.44147016113992-0.398908517383358i</v>
      </c>
      <c r="BE337" s="223" t="str">
        <f t="shared" ca="1" si="506"/>
        <v>-1.10820238846777-1.00441609748753i</v>
      </c>
      <c r="BF337" s="223" t="str">
        <f t="shared" ca="1" si="507"/>
        <v>-0.538276446903956-1.39542921619343i</v>
      </c>
      <c r="BG337" s="223" t="str">
        <f t="shared" ca="1" si="508"/>
        <v>0.146599182196328-1.48844647551638i</v>
      </c>
      <c r="BH337" s="223" t="str">
        <f t="shared" ca="1" si="509"/>
        <v>0.800168351048952-1.263603909727i</v>
      </c>
      <c r="BI337" s="223" t="str">
        <f t="shared" ca="1" si="510"/>
        <v>1.28286045021384-0.768916962990727i</v>
      </c>
      <c r="BJ337" s="223" t="str">
        <f t="shared" ca="1" si="511"/>
        <v>1.4915959072978-0.110026724163749i</v>
      </c>
      <c r="BK337" s="223" t="str">
        <f t="shared" ca="1" si="512"/>
        <v>1.38179897371078+0.572359875384007i</v>
      </c>
      <c r="BL337" s="223" t="str">
        <f t="shared" ca="1" si="513"/>
        <v>0.976916938072754+1.13251822360804i</v>
      </c>
      <c r="BM337" s="223" t="str">
        <f t="shared" ca="1" si="514"/>
        <v>0.363412924962524+1.45082572236225i</v>
      </c>
      <c r="BN337" s="223" t="str">
        <f t="shared" ca="1" si="515"/>
        <v>-0.327698426183823+1.45930736041945i</v>
      </c>
      <c r="BO337" s="223" t="str">
        <f t="shared" ca="1" si="516"/>
        <v>-0.948829320424254+1.15615187211759i</v>
      </c>
      <c r="BP337" s="223" t="str">
        <f t="shared" ca="1" si="517"/>
        <v>-1.36733638719484+0.606098535677746i</v>
      </c>
      <c r="BQ337" s="223" t="str">
        <f t="shared" ca="1" si="518"/>
        <v>-1.49384685747907-0.0733879901459272i</v>
      </c>
      <c r="BR337" s="223" t="str">
        <f t="shared" ca="1" si="519"/>
        <v>-1.30134424353442-0.737202408106202i</v>
      </c>
      <c r="BS337" s="223" t="str">
        <f t="shared" ca="1" si="520"/>
        <v>-0.830937747613407-1.24358622149367i</v>
      </c>
      <c r="BT337" s="223" t="str">
        <f t="shared" ca="1" si="521"/>
        <v>-0.183083334362538-1.48440045923479i</v>
      </c>
      <c r="BU337" s="223" t="str">
        <f t="shared" ca="1" si="522"/>
        <v>0.503868780820418-1.40821890429446i</v>
      </c>
      <c r="BV337" s="223" t="str">
        <f t="shared" ca="1" si="523"/>
        <v>1.08321901364649-1.0313102342033i</v>
      </c>
      <c r="BW337" s="223" t="str">
        <f t="shared" ca="1" si="524"/>
        <v>1.43124631219278-0.434163822228785i</v>
      </c>
      <c r="BX337" s="223" t="str">
        <f t="shared" ca="1" si="525"/>
        <v>1.47362896044718+0.25569888077407i</v>
      </c>
      <c r="BY337" s="223" t="str">
        <f t="shared" ca="1" si="526"/>
        <v>1.20131608464144+0.890956730419335i</v>
      </c>
      <c r="BZ337" s="223" t="str">
        <f t="shared" ca="1" si="527"/>
        <v>0.67246047998977+1.33594952507558i</v>
      </c>
      <c r="CA337" s="223" t="str">
        <f t="shared" ca="1" si="528"/>
        <v>-7.20453637009023E-13+1.49564843151649i</v>
      </c>
      <c r="CB337" s="223" t="str">
        <f t="shared" ca="1" si="529"/>
        <v>-0.672460479989766+1.33594952507559i</v>
      </c>
      <c r="CC337" s="223" t="str">
        <f t="shared" ca="1" si="530"/>
        <v>-1.20131608464144+0.890956730419338i</v>
      </c>
      <c r="CD337" s="223" t="str">
        <f t="shared" ca="1" si="531"/>
        <v>-1.47362896044718+0.255698880774074i</v>
      </c>
      <c r="CE337" s="223" t="str">
        <f t="shared" ca="1" si="532"/>
        <v>-1.43124631219279-0.434163822228782i</v>
      </c>
      <c r="CF337" s="223" t="str">
        <f t="shared" ca="1" si="533"/>
        <v>-1.0832190136465-1.0313102342033i</v>
      </c>
      <c r="CG337" s="223" t="str">
        <f t="shared" ca="1" si="534"/>
        <v>-0.503868780820422-1.40821890429446i</v>
      </c>
      <c r="CH337" s="223" t="str">
        <f t="shared" ca="1" si="535"/>
        <v>0.183083334362533-1.48440045923479i</v>
      </c>
      <c r="CI337" s="223" t="str">
        <f t="shared" ca="1" si="536"/>
        <v>0.830937747613404-1.24358622149367i</v>
      </c>
      <c r="CJ337" s="223" t="str">
        <f t="shared" ca="1" si="537"/>
        <v>1.30134424353442-0.737202408106206i</v>
      </c>
      <c r="CK337" s="223" t="str">
        <f t="shared" ca="1" si="538"/>
        <v>1.49384685747907-0.0733879901459317i</v>
      </c>
      <c r="CL337" s="223" t="str">
        <f t="shared" ca="1" si="539"/>
        <v>1.36733638719484+0.606098535677743i</v>
      </c>
      <c r="CM337" s="223" t="str">
        <f t="shared" ca="1" si="540"/>
        <v>0.948829320424259+1.15615187211758i</v>
      </c>
      <c r="CN337" s="223" t="str">
        <f t="shared" ca="1" si="541"/>
        <v>0.327698426183828+1.45930736041945i</v>
      </c>
      <c r="CO337" s="223" t="str">
        <f t="shared" ca="1" si="542"/>
        <v>-0.36341292496252+1.45082572236225i</v>
      </c>
      <c r="CP337" s="223" t="str">
        <f t="shared" ca="1" si="543"/>
        <v>-0.976916938072751+1.13251822360804i</v>
      </c>
      <c r="CQ337" s="223" t="str">
        <f t="shared" ca="1" si="544"/>
        <v>-1.38179897371077+0.572359875384011i</v>
      </c>
      <c r="CR337" s="223" t="str">
        <f t="shared" ca="1" si="545"/>
        <v>-1.4915959072978-0.110026724163745i</v>
      </c>
      <c r="CS337" s="223" t="str">
        <f t="shared" ca="1" si="546"/>
        <v>-1.28286045021385-0.768916962990722i</v>
      </c>
      <c r="CT337" s="223" t="str">
        <f t="shared" ca="1" si="547"/>
        <v>-0.800168351048957-1.26360390972699i</v>
      </c>
      <c r="CU337" s="223" t="str">
        <f t="shared" ca="1" si="548"/>
        <v>-0.146599182196375-1.48844647551637i</v>
      </c>
      <c r="CV337" s="223" t="str">
        <f t="shared" ca="1" si="549"/>
        <v>0.538276446903992-1.39542921619341i</v>
      </c>
      <c r="CW337" s="223" t="str">
        <f t="shared" ca="1" si="550"/>
        <v>1.10820238846777-1.00441609748753i</v>
      </c>
      <c r="CX337" s="223" t="str">
        <f t="shared" ca="1" si="551"/>
        <v>1.44147016113991-0.398908517383403i</v>
      </c>
      <c r="CY337" s="223" t="str">
        <f t="shared" ca="1" si="552"/>
        <v>1.46690996628957+0.29178653412741i</v>
      </c>
      <c r="CZ337" s="223" t="str">
        <f t="shared" ca="1" si="553"/>
        <v>1.17908909797114+0.920170163471599i</v>
      </c>
      <c r="DA337" s="223" t="str">
        <f t="shared" ca="1" si="554"/>
        <v>0.639472104876407+1.35205016836754i</v>
      </c>
      <c r="DB337" s="223" t="str">
        <f t="shared" ca="1" si="555"/>
        <v>-0.036705049947803+1.49519797017187i</v>
      </c>
      <c r="DC337" s="223" t="str">
        <f t="shared" ca="1" si="556"/>
        <v>-0.705043790056191+1.31904415574345i</v>
      </c>
      <c r="DD337" s="223" t="str">
        <f t="shared" ca="1" si="557"/>
        <v>-1.22281944342159+0.86120661834885i</v>
      </c>
      <c r="DE337" s="223" t="str">
        <f t="shared" ca="1" si="558"/>
        <v>-1.4794602956218+0.21945720397473i</v>
      </c>
      <c r="DF337" s="223" t="str">
        <f t="shared" ca="1" si="559"/>
        <v>-1.42016033398452-0.469157603023468i</v>
      </c>
      <c r="DG337" s="223" t="str">
        <f t="shared" ca="1" si="560"/>
        <v>-1.05758314819662-1.05758314819605i</v>
      </c>
      <c r="DH337" s="223" t="str">
        <f t="shared" ca="1" si="561"/>
        <v>-0.469157603022789-1.42016033398474i</v>
      </c>
      <c r="DI337" s="223" t="str">
        <f t="shared" ca="1" si="562"/>
        <v>0.219457203975437-1.4794602956217i</v>
      </c>
      <c r="DJ337" s="223" t="str">
        <f t="shared" ca="1" si="563"/>
        <v>0.861206618348185-1.22281944342206i</v>
      </c>
      <c r="DK337" s="223" t="str">
        <f t="shared" ca="1" si="564"/>
        <v>1.31904415574379-0.705043790055558i</v>
      </c>
      <c r="DL337" s="223" t="str">
        <f t="shared" ca="1" si="565"/>
        <v>1.49519797017189-0.0367050499470872i</v>
      </c>
      <c r="DM337" s="223" t="str">
        <f t="shared" ca="1" si="566"/>
        <v>1.35205016836789+0.639472104875671i</v>
      </c>
      <c r="DN337" s="223" t="str">
        <f t="shared" ca="1" si="567"/>
        <v>0.920170163471035+1.17908909797158i</v>
      </c>
      <c r="DO337" s="223" t="str">
        <f t="shared" ca="1" si="568"/>
        <v>0.291786534128041+1.46690996628944i</v>
      </c>
      <c r="DP337" s="223" t="str">
        <f t="shared" ca="1" si="569"/>
        <v>-0.398908517382618+1.44147016114013i</v>
      </c>
      <c r="DQ337" s="223" t="str">
        <f t="shared" ca="1" si="570"/>
        <v>-1.00441609748812+1.10820238846723i</v>
      </c>
      <c r="DR337" s="223" t="str">
        <f t="shared" ca="1" si="571"/>
        <v>-1.39542921619318+0.538276446904593i</v>
      </c>
      <c r="DS337" s="223" t="str">
        <f t="shared" ca="1" si="572"/>
        <v>-1.48844647551645-0.146599182195564i</v>
      </c>
      <c r="DT337" s="223" t="str">
        <f t="shared" ca="1" si="573"/>
        <v>-1.26360390972656-0.800168351049633i</v>
      </c>
      <c r="DU337" s="223" t="str">
        <f t="shared" ca="1" si="574"/>
        <v>-0.768916962991276-1.28286045021352i</v>
      </c>
      <c r="DV337" s="223" t="str">
        <f t="shared" ca="1" si="575"/>
        <v>-0.11002672416303-1.49159590729785i</v>
      </c>
      <c r="DW337" s="223" t="str">
        <f t="shared" ca="1" si="576"/>
        <v>0.572359875384752-1.38179897371047i</v>
      </c>
      <c r="DX337" s="223" t="str">
        <f t="shared" ca="1" si="577"/>
        <v>1.13251822360762-0.976916938073239i</v>
      </c>
      <c r="DY337" s="223" t="str">
        <f t="shared" ca="1" si="578"/>
        <v>1.45082572236242-0.363412924961824i</v>
      </c>
      <c r="DZ337" s="223" t="str">
        <f t="shared" ca="1" si="579"/>
        <v>1.45930736041928+0.32769842618461i</v>
      </c>
      <c r="EA337" s="223" t="str">
        <f t="shared" ca="1" si="580"/>
        <v>1.15615187211799+0.948829320423761i</v>
      </c>
      <c r="EB337" s="223" t="str">
        <f t="shared" ca="1" si="581"/>
        <v>0.606098535677088+1.36733638719513i</v>
      </c>
      <c r="EC337" s="223" t="str">
        <f t="shared" ca="1" si="582"/>
        <v>-0.0733879901467317+1.49384685747903i</v>
      </c>
      <c r="ED337" s="223" t="str">
        <f t="shared" ca="1" si="583"/>
        <v>-0.737202408105646+1.30134424353473i</v>
      </c>
      <c r="EE337" s="223" t="str">
        <f t="shared" ca="1" si="584"/>
        <v>-1.24358622149407+0.830937747612809i</v>
      </c>
      <c r="EF337" s="223" t="str">
        <f t="shared" ca="1" si="585"/>
        <v>-1.4844004592347+0.183083334363257i</v>
      </c>
      <c r="EG337" s="223" t="str">
        <f t="shared" ca="1" si="586"/>
        <v>-1.40821890429468-0.503868780819815i</v>
      </c>
      <c r="EH337" s="223" t="str">
        <f t="shared" ca="1" si="587"/>
        <v>-1.03131023420278-1.08321901364699i</v>
      </c>
      <c r="EI337" s="223" t="str">
        <f t="shared" ca="1" si="588"/>
        <v>-0.434163822229479-1.43124631219257i</v>
      </c>
      <c r="EJ337" s="223" t="str">
        <f t="shared" ca="1" si="589"/>
        <v>0.25569888077344-1.47362896044729i</v>
      </c>
      <c r="EK337" s="223" t="str">
        <f t="shared" ca="1" si="590"/>
        <v>0.890956730419914-1.20131608464101i</v>
      </c>
      <c r="EL337" s="223" t="str">
        <f t="shared" ca="1" si="591"/>
        <v>1.33594952507526-0.672460479990416i</v>
      </c>
      <c r="EM337" s="223" t="str">
        <f t="shared" ca="1" si="592"/>
        <v>1.49564843151649+8.06229498388029E-14i</v>
      </c>
      <c r="EN337" s="223"/>
      <c r="EO337" s="223"/>
      <c r="EP337" s="223"/>
    </row>
    <row r="338" spans="1:146">
      <c r="A338" s="249">
        <f t="shared" si="461"/>
        <v>4.6484374999999868E-3</v>
      </c>
      <c r="B338" s="248">
        <v>238</v>
      </c>
      <c r="C338" s="247">
        <f t="shared" si="462"/>
        <v>47600</v>
      </c>
      <c r="N338" s="246">
        <f t="shared" ca="1" si="463"/>
        <v>5.5043017882752565</v>
      </c>
      <c r="O338" s="223">
        <f t="shared" ca="1" si="464"/>
        <v>-1.4956982117247433</v>
      </c>
      <c r="P338" s="223" t="str">
        <f t="shared" ca="1" si="465"/>
        <v>-1.35209516914305-0.63949338865748i</v>
      </c>
      <c r="Q338" s="223" t="str">
        <f t="shared" ca="1" si="466"/>
        <v>-0.948860900653701-1.15619035273922i</v>
      </c>
      <c r="R338" s="223" t="str">
        <f t="shared" ca="1" si="467"/>
        <v>-0.363425020565918-1.45087401072018i</v>
      </c>
      <c r="S338" s="223" t="str">
        <f t="shared" ca="1" si="468"/>
        <v>0.291796245764309-1.46695878998507i</v>
      </c>
      <c r="T338" s="223" t="str">
        <f t="shared" ca="1" si="469"/>
        <v>0.890986384455017-1.20135606847944i</v>
      </c>
      <c r="U338" s="223" t="str">
        <f t="shared" ca="1" si="470"/>
        <v>1.31908805796788-0.705067256283483i</v>
      </c>
      <c r="V338" s="223" t="str">
        <f t="shared" ca="1" si="471"/>
        <v>1.49389657772487-0.0733904327450855i</v>
      </c>
      <c r="W338" s="223" t="str">
        <f t="shared" ca="1" si="472"/>
        <v>1.38184496462624+0.572378925445117i</v>
      </c>
      <c r="X338" s="223" t="str">
        <f t="shared" ca="1" si="473"/>
        <v>1.00444952783243+1.10823927316884i</v>
      </c>
      <c r="Y338" s="223" t="str">
        <f t="shared" ca="1" si="474"/>
        <v>0.434178272660566+1.43129394888195i</v>
      </c>
      <c r="Z338" s="223" t="str">
        <f t="shared" ca="1" si="475"/>
        <v>-0.219464508248463+1.47950953703444i</v>
      </c>
      <c r="AA338" s="223" t="str">
        <f t="shared" ca="1" si="476"/>
        <v>-0.830965404014873+1.24362761222441i</v>
      </c>
      <c r="AB338" s="223" t="str">
        <f t="shared" ca="1" si="477"/>
        <v>-1.28290314812255+0.768942555132599i</v>
      </c>
      <c r="AC338" s="223" t="str">
        <f t="shared" ca="1" si="478"/>
        <v>-1.48849601601938+0.146604061509297i</v>
      </c>
      <c r="AD338" s="223" t="str">
        <f t="shared" ca="1" si="479"/>
        <v>-1.40826577455428-0.50388555126699i</v>
      </c>
      <c r="AE338" s="223" t="str">
        <f t="shared" ca="1" si="480"/>
        <v>-1.05761834811911-1.05761834811921i</v>
      </c>
      <c r="AF338" s="223" t="str">
        <f t="shared" ca="1" si="481"/>
        <v>-0.503885551266987-1.40826577455428i</v>
      </c>
      <c r="AG338" s="223" t="str">
        <f t="shared" ca="1" si="482"/>
        <v>0.146604061509871-1.48849601601933i</v>
      </c>
      <c r="AH338" s="223" t="str">
        <f t="shared" ca="1" si="483"/>
        <v>0.768942555132475-1.28290314812262i</v>
      </c>
      <c r="AI338" s="223" t="str">
        <f t="shared" ca="1" si="484"/>
        <v>1.24362761222475-0.830965404014375i</v>
      </c>
      <c r="AJ338" s="223" t="str">
        <f t="shared" ca="1" si="485"/>
        <v>1.47950953703444-0.21946450824846i</v>
      </c>
      <c r="AK338" s="223" t="str">
        <f t="shared" ca="1" si="486"/>
        <v>1.43129394888174+0.434178272661271i</v>
      </c>
      <c r="AL338" s="223" t="str">
        <f t="shared" ca="1" si="487"/>
        <v>1.10823927316885+1.00444952783242i</v>
      </c>
      <c r="AM338" s="223" t="str">
        <f t="shared" ca="1" si="488"/>
        <v>0.572378925445802+1.38184496462595i</v>
      </c>
      <c r="AN338" s="223" t="str">
        <f t="shared" ca="1" si="489"/>
        <v>-0.0733904327450885+1.49389657772487i</v>
      </c>
      <c r="AO338" s="223" t="str">
        <f t="shared" ca="1" si="490"/>
        <v>-0.70506725628297+1.31908805796816i</v>
      </c>
      <c r="AP338" s="223" t="str">
        <f t="shared" ca="1" si="491"/>
        <v>-1.20135606847954+0.890986384454883i</v>
      </c>
      <c r="AQ338" s="223" t="str">
        <f t="shared" ca="1" si="492"/>
        <v>-1.46695878998495+0.291796245764912i</v>
      </c>
      <c r="AR338" s="223" t="str">
        <f t="shared" ca="1" si="493"/>
        <v>-1.46695878998495+0.291796245764912i</v>
      </c>
      <c r="AS338" s="223" t="str">
        <f t="shared" ca="1" si="494"/>
        <v>-1.15619035273951-0.94886090065335i</v>
      </c>
      <c r="AT338" s="223" t="str">
        <f t="shared" ca="1" si="495"/>
        <v>-0.63949338865724-1.35209516914316i</v>
      </c>
      <c r="AU338" s="223" t="str">
        <f t="shared" ca="1" si="496"/>
        <v>-4.43425739420022E-13-1.49569821172474i</v>
      </c>
      <c r="AV338" s="223" t="str">
        <f t="shared" ca="1" si="497"/>
        <v>0.639493388657785-1.3520951691429i</v>
      </c>
      <c r="AW338" s="223" t="str">
        <f t="shared" ca="1" si="498"/>
        <v>1.15619035273895-0.948860900654035i</v>
      </c>
      <c r="AX338" s="223" t="str">
        <f t="shared" ca="1" si="499"/>
        <v>1.45087401072029-0.363425020565466i</v>
      </c>
      <c r="AY338" s="223" t="str">
        <f t="shared" ca="1" si="500"/>
        <v>1.46695878998513+0.291796245763999i</v>
      </c>
      <c r="AZ338" s="223" t="str">
        <f t="shared" ca="1" si="501"/>
        <v>1.20135606847918+0.890986384455366i</v>
      </c>
      <c r="BA338" s="223" t="str">
        <f t="shared" ca="1" si="502"/>
        <v>0.705067256283752+1.31908805796774i</v>
      </c>
      <c r="BB338" s="223" t="str">
        <f t="shared" ca="1" si="503"/>
        <v>0.0733904327444882+1.4938965777249i</v>
      </c>
      <c r="BC338" s="223" t="str">
        <f t="shared" ca="1" si="504"/>
        <v>-0.572378925444983+1.38184496462629i</v>
      </c>
      <c r="BD338" s="223" t="str">
        <f t="shared" ca="1" si="505"/>
        <v>-1.10823927316925+1.00444952783198i</v>
      </c>
      <c r="BE338" s="223" t="str">
        <f t="shared" ca="1" si="506"/>
        <v>-1.43129394888191+0.434178272660695i</v>
      </c>
      <c r="BF338" s="223" t="str">
        <f t="shared" ca="1" si="507"/>
        <v>-1.47950953703435-0.219464508249075i</v>
      </c>
      <c r="BG338" s="223" t="str">
        <f t="shared" ca="1" si="508"/>
        <v>-1.2436276122244-0.830965404014892i</v>
      </c>
      <c r="BH338" s="223" t="str">
        <f t="shared" ca="1" si="509"/>
        <v>-0.768942555131977-1.28290314812292i</v>
      </c>
      <c r="BI338" s="223" t="str">
        <f t="shared" ca="1" si="510"/>
        <v>-0.146604061509294-1.48849601601938i</v>
      </c>
      <c r="BJ338" s="223" t="str">
        <f t="shared" ca="1" si="511"/>
        <v>0.503885551266292-1.40826577455453i</v>
      </c>
      <c r="BK338" s="223" t="str">
        <f t="shared" ca="1" si="512"/>
        <v>1.05761834811918-1.05761834811913i</v>
      </c>
      <c r="BL338" s="223" t="str">
        <f t="shared" ca="1" si="513"/>
        <v>1.40826577455406-0.503885551267586i</v>
      </c>
      <c r="BM338" s="223" t="str">
        <f t="shared" ca="1" si="514"/>
        <v>1.48849601601937+0.146604061509451i</v>
      </c>
      <c r="BN338" s="223" t="str">
        <f t="shared" ca="1" si="515"/>
        <v>1.28290314812284+0.768942555132113i</v>
      </c>
      <c r="BO338" s="223" t="str">
        <f t="shared" ca="1" si="516"/>
        <v>0.830965404014762+1.24362761222449i</v>
      </c>
      <c r="BP338" s="223" t="str">
        <f t="shared" ca="1" si="517"/>
        <v>0.21946450824892+1.47950953703437i</v>
      </c>
      <c r="BQ338" s="223" t="str">
        <f t="shared" ca="1" si="518"/>
        <v>-0.434178272660886+1.43129394888185i</v>
      </c>
      <c r="BR338" s="223" t="str">
        <f t="shared" ca="1" si="519"/>
        <v>-1.00444952783206+1.10823927316917i</v>
      </c>
      <c r="BS338" s="223" t="str">
        <f t="shared" ca="1" si="520"/>
        <v>-1.38184496462635+0.572378925444838i</v>
      </c>
      <c r="BT338" s="223" t="str">
        <f t="shared" ca="1" si="521"/>
        <v>-1.49389657772489-0.0733904327446456i</v>
      </c>
      <c r="BU338" s="223" t="str">
        <f t="shared" ca="1" si="522"/>
        <v>-1.31908805796768-0.705067256283854i</v>
      </c>
      <c r="BV338" s="223" t="str">
        <f t="shared" ca="1" si="523"/>
        <v>-0.890986384455273-1.20135606847925i</v>
      </c>
      <c r="BW338" s="223" t="str">
        <f t="shared" ca="1" si="524"/>
        <v>-0.291796245763845-1.46695878998516i</v>
      </c>
      <c r="BX338" s="223" t="str">
        <f t="shared" ca="1" si="525"/>
        <v>0.363425020565661-1.45087401072024i</v>
      </c>
      <c r="BY338" s="223" t="str">
        <f t="shared" ca="1" si="526"/>
        <v>0.948860900654158-1.15619035273885i</v>
      </c>
      <c r="BZ338" s="223" t="str">
        <f t="shared" ca="1" si="527"/>
        <v>1.35209516914297-0.639493388657641i</v>
      </c>
      <c r="CA338" s="223" t="str">
        <f t="shared" ca="1" si="528"/>
        <v>1.49569821172474+5.58498720113285E-13i</v>
      </c>
      <c r="CB338" s="223" t="str">
        <f t="shared" ca="1" si="529"/>
        <v>1.35209516914311+0.639493388657345i</v>
      </c>
      <c r="CC338" s="223" t="str">
        <f t="shared" ca="1" si="530"/>
        <v>0.948860900653229+1.15619035273961i</v>
      </c>
      <c r="CD338" s="223" t="str">
        <f t="shared" ca="1" si="531"/>
        <v>0.363425020565897+1.45087401072018i</v>
      </c>
      <c r="CE338" s="223" t="str">
        <f t="shared" ca="1" si="532"/>
        <v>-0.291796245763606+1.46695878998521i</v>
      </c>
      <c r="CF338" s="223" t="str">
        <f t="shared" ca="1" si="533"/>
        <v>-0.89098638445501+1.20135606847944i</v>
      </c>
      <c r="CG338" s="223" t="str">
        <f t="shared" ca="1" si="534"/>
        <v>-1.31908805796825+0.705067256282793i</v>
      </c>
      <c r="CH338" s="223" t="str">
        <f t="shared" ca="1" si="535"/>
        <v>-1.49389657772488+0.0733904327449735i</v>
      </c>
      <c r="CI338" s="223" t="str">
        <f t="shared" ca="1" si="536"/>
        <v>-1.38184496462648-0.572378925444534i</v>
      </c>
      <c r="CJ338" s="223" t="str">
        <f t="shared" ca="1" si="537"/>
        <v>-1.00444952783231-1.10823927316895i</v>
      </c>
      <c r="CK338" s="223" t="str">
        <f t="shared" ca="1" si="538"/>
        <v>-0.43417827266112-1.43129394888178i</v>
      </c>
      <c r="CL338" s="223" t="str">
        <f t="shared" ca="1" si="539"/>
        <v>0.219464508248595-1.47950953703442i</v>
      </c>
      <c r="CM338" s="223" t="str">
        <f t="shared" ca="1" si="540"/>
        <v>0.830965404014488-1.24362761222467i</v>
      </c>
      <c r="CN338" s="223" t="str">
        <f t="shared" ca="1" si="541"/>
        <v>1.28290314812272-0.768942555132321i</v>
      </c>
      <c r="CO338" s="223" t="str">
        <f t="shared" ca="1" si="542"/>
        <v>1.48849601601933-0.146604061509778i</v>
      </c>
      <c r="CP338" s="223" t="str">
        <f t="shared" ca="1" si="543"/>
        <v>1.40826577455417+0.503885551267276i</v>
      </c>
      <c r="CQ338" s="223" t="str">
        <f t="shared" ca="1" si="544"/>
        <v>1.05761834811942+1.0576183481189i</v>
      </c>
      <c r="CR338" s="223" t="str">
        <f t="shared" ca="1" si="545"/>
        <v>0.503885551266601+1.40826577455442i</v>
      </c>
      <c r="CS338" s="223" t="str">
        <f t="shared" ca="1" si="546"/>
        <v>-0.146604061508967+1.48849601601942i</v>
      </c>
      <c r="CT338" s="223" t="str">
        <f t="shared" ca="1" si="547"/>
        <v>-0.768942555133009+1.2829031481223i</v>
      </c>
      <c r="CU338" s="223" t="str">
        <f t="shared" ca="1" si="548"/>
        <v>-1.24362761222426+0.830965404015096i</v>
      </c>
      <c r="CV338" s="223" t="str">
        <f t="shared" ca="1" si="549"/>
        <v>-1.47950953703452+0.219464508247888i</v>
      </c>
      <c r="CW338" s="223" t="str">
        <f t="shared" ca="1" si="550"/>
        <v>-1.43129394888199-0.434178272660423i</v>
      </c>
      <c r="CX338" s="223" t="str">
        <f t="shared" ca="1" si="551"/>
        <v>-1.10823927316847-1.00444952783284i</v>
      </c>
      <c r="CY338" s="223" t="str">
        <f t="shared" ca="1" si="552"/>
        <v>-0.572378925445207-1.3818449646262i</v>
      </c>
      <c r="CZ338" s="223" t="str">
        <f t="shared" ca="1" si="553"/>
        <v>0.0733904327456038-1.49389657772485i</v>
      </c>
      <c r="DA338" s="223" t="str">
        <f t="shared" ca="1" si="554"/>
        <v>0.705067256283424-1.31908805796791i</v>
      </c>
      <c r="DB338" s="223" t="str">
        <f t="shared" ca="1" si="555"/>
        <v>1.20135606847987-0.890986384454434i</v>
      </c>
      <c r="DC338" s="223" t="str">
        <f t="shared" ca="1" si="556"/>
        <v>1.46695878998506-0.291796245764321i</v>
      </c>
      <c r="DD338" s="223" t="str">
        <f t="shared" ca="1" si="557"/>
        <v>1.45087401071999+0.363425020566673i</v>
      </c>
      <c r="DE338" s="223" t="str">
        <f t="shared" ca="1" si="558"/>
        <v>1.1561903527391+0.948860900653848i</v>
      </c>
      <c r="DF338" s="223" t="str">
        <f t="shared" ca="1" si="559"/>
        <v>0.639493388658005+1.3520951691428i</v>
      </c>
      <c r="DG338" s="223" t="str">
        <f t="shared" ca="1" si="560"/>
        <v>-7.25626807240487E-14+1.49569821172474i</v>
      </c>
      <c r="DH338" s="223" t="str">
        <f t="shared" ca="1" si="561"/>
        <v>-0.639493388656905+1.35209516914332i</v>
      </c>
      <c r="DI338" s="223" t="str">
        <f t="shared" ca="1" si="562"/>
        <v>-1.1561903527393+0.948860900653604i</v>
      </c>
      <c r="DJ338" s="223" t="str">
        <f t="shared" ca="1" si="563"/>
        <v>-1.45087401072007+0.363425020566368i</v>
      </c>
      <c r="DK338" s="223" t="str">
        <f t="shared" ca="1" si="564"/>
        <v>-1.466958789985-0.291796245764631i</v>
      </c>
      <c r="DL338" s="223" t="str">
        <f t="shared" ca="1" si="565"/>
        <v>-1.20135606847968-0.890986384454687i</v>
      </c>
      <c r="DM338" s="223" t="str">
        <f t="shared" ca="1" si="566"/>
        <v>-0.705067256283297-1.31908805796798i</v>
      </c>
      <c r="DN338" s="223" t="str">
        <f t="shared" ca="1" si="567"/>
        <v>-0.0733904327454589-1.49389657772485i</v>
      </c>
      <c r="DO338" s="223" t="str">
        <f t="shared" ca="1" si="568"/>
        <v>0.572378925445499-1.38184496462608i</v>
      </c>
      <c r="DP338" s="223" t="str">
        <f t="shared" ca="1" si="569"/>
        <v>1.10823927316863-1.00444952783267i</v>
      </c>
      <c r="DQ338" s="223" t="str">
        <f t="shared" ca="1" si="570"/>
        <v>1.43129394888208-0.43417827266012i</v>
      </c>
      <c r="DR338" s="223" t="str">
        <f t="shared" ca="1" si="571"/>
        <v>1.47950953703448+0.219464508248199i</v>
      </c>
      <c r="DS338" s="223" t="str">
        <f t="shared" ca="1" si="572"/>
        <v>1.24362761222404+0.830965404015428i</v>
      </c>
      <c r="DT338" s="223" t="str">
        <f t="shared" ca="1" si="573"/>
        <v>0.768942555132811+1.28290314812242i</v>
      </c>
      <c r="DU338" s="223" t="str">
        <f t="shared" ca="1" si="574"/>
        <v>0.146604061508738+1.48849601601944i</v>
      </c>
      <c r="DV338" s="223" t="str">
        <f t="shared" ca="1" si="575"/>
        <v>-0.503885551266818+1.40826577455434i</v>
      </c>
      <c r="DW338" s="223" t="str">
        <f t="shared" ca="1" si="576"/>
        <v>-1.05761834811964+1.05761834811868i</v>
      </c>
      <c r="DX338" s="223" t="str">
        <f t="shared" ca="1" si="577"/>
        <v>-1.40826577455428+0.50388555126698i</v>
      </c>
      <c r="DY338" s="223" t="str">
        <f t="shared" ca="1" si="578"/>
        <v>-1.4884960160193-0.146604061510091i</v>
      </c>
      <c r="DZ338" s="223" t="str">
        <f t="shared" ca="1" si="579"/>
        <v>-1.28290314812251-0.768942555132665i</v>
      </c>
      <c r="EA338" s="223" t="str">
        <f t="shared" ca="1" si="580"/>
        <v>-0.830965404014297-1.2436276122248i</v>
      </c>
      <c r="EB338" s="223" t="str">
        <f t="shared" ca="1" si="581"/>
        <v>-0.219464508248368-1.47950953703445i</v>
      </c>
      <c r="EC338" s="223" t="str">
        <f t="shared" ca="1" si="582"/>
        <v>0.434178272659957-1.43129394888213i</v>
      </c>
      <c r="ED338" s="223" t="str">
        <f t="shared" ca="1" si="583"/>
        <v>1.00444952783254-1.10823927316874i</v>
      </c>
      <c r="EE338" s="223" t="str">
        <f t="shared" ca="1" si="584"/>
        <v>1.38184496462601-0.572378925445657i</v>
      </c>
      <c r="EF338" s="223" t="str">
        <f t="shared" ca="1" si="585"/>
        <v>1.49389657772486+0.0733904327452884i</v>
      </c>
      <c r="EG338" s="223" t="str">
        <f t="shared" ca="1" si="586"/>
        <v>1.31908805796806+0.705067256283146i</v>
      </c>
      <c r="EH338" s="223" t="str">
        <f t="shared" ca="1" si="587"/>
        <v>0.890986384454824+1.20135606847958i</v>
      </c>
      <c r="EI338" s="223" t="str">
        <f t="shared" ca="1" si="588"/>
        <v>0.291796245764798+1.46695878998497i</v>
      </c>
      <c r="EJ338" s="223" t="str">
        <f t="shared" ca="1" si="589"/>
        <v>-0.363425020566202+1.45087401072011i</v>
      </c>
      <c r="EK338" s="223" t="str">
        <f t="shared" ca="1" si="590"/>
        <v>-0.948860900653473+1.15619035273941i</v>
      </c>
      <c r="EL338" s="223" t="str">
        <f t="shared" ca="1" si="591"/>
        <v>-1.35209516914325+0.63949338865706i</v>
      </c>
      <c r="EM338" s="223" t="str">
        <f t="shared" ca="1" si="592"/>
        <v>-1.49569821172474+2.43332158788326E-13i</v>
      </c>
      <c r="EN338" s="223"/>
      <c r="EO338" s="223"/>
      <c r="EP338" s="223"/>
    </row>
    <row r="339" spans="1:146">
      <c r="A339" s="249">
        <f t="shared" si="461"/>
        <v>4.6679687499999864E-3</v>
      </c>
      <c r="B339" s="248">
        <v>239</v>
      </c>
      <c r="C339" s="247">
        <f t="shared" si="462"/>
        <v>47800</v>
      </c>
      <c r="N339" s="246">
        <f t="shared" ca="1" si="463"/>
        <v>5.5042556043666764</v>
      </c>
      <c r="O339" s="223">
        <f t="shared" ca="1" si="464"/>
        <v>-1.4957443956333238</v>
      </c>
      <c r="P339" s="223" t="str">
        <f t="shared" ca="1" si="465"/>
        <v>-1.36742411852687-0.606137424302051i</v>
      </c>
      <c r="Q339" s="223" t="str">
        <f t="shared" ca="1" si="466"/>
        <v>-1.00448054304982-1.10827349318787i</v>
      </c>
      <c r="R339" s="223" t="str">
        <f t="shared" ca="1" si="467"/>
        <v>-0.469187705214183-1.42025145461793i</v>
      </c>
      <c r="S339" s="223" t="str">
        <f t="shared" ca="1" si="468"/>
        <v>0.146608588323896-1.48854197753982i</v>
      </c>
      <c r="T339" s="223" t="str">
        <f t="shared" ca="1" si="469"/>
        <v>0.737249708645445-1.30142774066435i</v>
      </c>
      <c r="U339" s="223" t="str">
        <f t="shared" ca="1" si="470"/>
        <v>1.20139316374261-0.891013896177284i</v>
      </c>
      <c r="V339" s="223" t="str">
        <f t="shared" ca="1" si="471"/>
        <v>1.45940099281264-0.327719452040882i</v>
      </c>
      <c r="W339" s="223" t="str">
        <f t="shared" ca="1" si="472"/>
        <v>1.46700408648278+0.291805255797973i</v>
      </c>
      <c r="X339" s="223" t="str">
        <f t="shared" ca="1" si="473"/>
        <v>1.22289790222638+0.861261875273036i</v>
      </c>
      <c r="Y339" s="223" t="str">
        <f t="shared" ca="1" si="474"/>
        <v>0.768966298406696+1.28294276138228i</v>
      </c>
      <c r="Z339" s="223" t="str">
        <f t="shared" ca="1" si="475"/>
        <v>0.183095081394905+1.48449570165679i</v>
      </c>
      <c r="AA339" s="223" t="str">
        <f t="shared" ca="1" si="476"/>
        <v>-0.434191679141596+1.43133814412692i</v>
      </c>
      <c r="AB339" s="223" t="str">
        <f t="shared" ca="1" si="477"/>
        <v>-0.976979619227994+1.13259088848605i</v>
      </c>
      <c r="AC339" s="223" t="str">
        <f t="shared" ca="1" si="478"/>
        <v>-1.35213691890192+0.639513134822837i</v>
      </c>
      <c r="AD339" s="223" t="str">
        <f t="shared" ca="1" si="479"/>
        <v>-1.4952939053861+0.0367074050251226i</v>
      </c>
      <c r="AE339" s="223" t="str">
        <f t="shared" ca="1" si="480"/>
        <v>-1.38188763299411-0.572396599261761i</v>
      </c>
      <c r="AF339" s="223" t="str">
        <f t="shared" ca="1" si="481"/>
        <v>-1.03137640535246-1.0832885153784i</v>
      </c>
      <c r="AG339" s="223" t="str">
        <f t="shared" ca="1" si="482"/>
        <v>-0.503901110156508-1.40830925873955i</v>
      </c>
      <c r="AH339" s="223" t="str">
        <f t="shared" ca="1" si="483"/>
        <v>0.110033783721636-1.49169161139573i</v>
      </c>
      <c r="AI339" s="223" t="str">
        <f t="shared" ca="1" si="484"/>
        <v>0.705089027227118-1.31912878853902i</v>
      </c>
      <c r="AJ339" s="223" t="str">
        <f t="shared" ca="1" si="485"/>
        <v>1.17916475093961-0.920229203628106i</v>
      </c>
      <c r="AK339" s="223" t="str">
        <f t="shared" ca="1" si="486"/>
        <v>1.45091881055499-0.363436242339968i</v>
      </c>
      <c r="AL339" s="223" t="str">
        <f t="shared" ca="1" si="487"/>
        <v>1.47372351174609+0.255715286980002i</v>
      </c>
      <c r="AM339" s="223" t="str">
        <f t="shared" ca="1" si="488"/>
        <v>1.24366601274127+0.830991062419283i</v>
      </c>
      <c r="AN339" s="223" t="str">
        <f t="shared" ca="1" si="489"/>
        <v>0.800219691622896+1.26368498535333i</v>
      </c>
      <c r="AO339" s="223" t="str">
        <f t="shared" ca="1" si="490"/>
        <v>0.219471284835232+1.47955522107195i</v>
      </c>
      <c r="AP339" s="223" t="str">
        <f t="shared" ca="1" si="491"/>
        <v>-0.398934112236525+1.44156264905919i</v>
      </c>
      <c r="AQ339" s="223" t="str">
        <f t="shared" ca="1" si="492"/>
        <v>-0.948890199415633+1.15622605338293i</v>
      </c>
      <c r="AR339" s="223" t="str">
        <f t="shared" ca="1" si="493"/>
        <v>-0.948890199415633+1.15622605338293i</v>
      </c>
      <c r="AS339" s="223" t="str">
        <f t="shared" ca="1" si="494"/>
        <v>-1.4939427060029+0.0733926988823337i</v>
      </c>
      <c r="AT339" s="223" t="str">
        <f t="shared" ca="1" si="495"/>
        <v>-1.39551875002307-0.538310983914088i</v>
      </c>
      <c r="AU339" s="223" t="str">
        <f t="shared" ca="1" si="496"/>
        <v>-1.05765100507396-1.05765100507424i</v>
      </c>
      <c r="AV339" s="223" t="str">
        <f t="shared" ca="1" si="497"/>
        <v>-0.538310983913678-1.39551875002322i</v>
      </c>
      <c r="AW339" s="223" t="str">
        <f t="shared" ca="1" si="498"/>
        <v>0.0733926988812861-1.49394270600295i</v>
      </c>
      <c r="AX339" s="223" t="str">
        <f t="shared" ca="1" si="499"/>
        <v>0.67250362654443-1.33603524255653i</v>
      </c>
      <c r="AY339" s="223" t="str">
        <f t="shared" ca="1" si="500"/>
        <v>1.1562260533832-0.948890199415294i</v>
      </c>
      <c r="AZ339" s="223" t="str">
        <f t="shared" ca="1" si="501"/>
        <v>1.4415626490589-0.398934112237576i</v>
      </c>
      <c r="BA339" s="223" t="str">
        <f t="shared" ca="1" si="502"/>
        <v>1.47955522107189+0.219471284835666i</v>
      </c>
      <c r="BB339" s="223" t="str">
        <f t="shared" ca="1" si="503"/>
        <v>1.2636849853531+0.800219691623267i</v>
      </c>
      <c r="BC339" s="223" t="str">
        <f t="shared" ca="1" si="504"/>
        <v>0.830991062420155+1.24366601274069i</v>
      </c>
      <c r="BD339" s="223" t="str">
        <f t="shared" ca="1" si="505"/>
        <v>0.25571528697957+1.47372351174617i</v>
      </c>
      <c r="BE339" s="223" t="str">
        <f t="shared" ca="1" si="506"/>
        <v>-0.363436242340395+1.45091881055488i</v>
      </c>
      <c r="BF339" s="223" t="str">
        <f t="shared" ca="1" si="507"/>
        <v>-0.920229203627263+1.17916475094027i</v>
      </c>
      <c r="BG339" s="223" t="str">
        <f t="shared" ca="1" si="508"/>
        <v>-1.31912878853921+0.705089027226749i</v>
      </c>
      <c r="BH339" s="223" t="str">
        <f t="shared" ca="1" si="509"/>
        <v>-1.49169161139576+0.11003378372124i</v>
      </c>
      <c r="BI339" s="223" t="str">
        <f t="shared" ca="1" si="510"/>
        <v>-1.40830925873939-0.50390111015694i</v>
      </c>
      <c r="BJ339" s="223" t="str">
        <f t="shared" ca="1" si="511"/>
        <v>-1.08328851537892-1.03137640535191i</v>
      </c>
      <c r="BK339" s="223" t="str">
        <f t="shared" ca="1" si="512"/>
        <v>-0.572396599261474-1.38188763299423i</v>
      </c>
      <c r="BL339" s="223" t="str">
        <f t="shared" ca="1" si="513"/>
        <v>0.0367074050249879-1.4952939053861i</v>
      </c>
      <c r="BM339" s="223" t="str">
        <f t="shared" ca="1" si="514"/>
        <v>0.639513134822292-1.35213691890217i</v>
      </c>
      <c r="BN339" s="223" t="str">
        <f t="shared" ca="1" si="515"/>
        <v>1.13259088848635-0.976979619227646i</v>
      </c>
      <c r="BO339" s="223" t="str">
        <f t="shared" ca="1" si="516"/>
        <v>1.43133814412692-0.434191679141602i</v>
      </c>
      <c r="BP339" s="223" t="str">
        <f t="shared" ca="1" si="517"/>
        <v>1.48449570165685+0.183095081394434i</v>
      </c>
      <c r="BQ339" s="223" t="str">
        <f t="shared" ca="1" si="518"/>
        <v>1.28294276138198+0.768966298407209i</v>
      </c>
      <c r="BR339" s="223" t="str">
        <f t="shared" ca="1" si="519"/>
        <v>0.861261875272929+1.22289790222645i</v>
      </c>
      <c r="BS339" s="223" t="str">
        <f t="shared" ca="1" si="520"/>
        <v>0.291805255798304+1.46700408648271i</v>
      </c>
      <c r="BT339" s="223" t="str">
        <f t="shared" ca="1" si="521"/>
        <v>-0.327719452041601+1.45940099281248i</v>
      </c>
      <c r="BU339" s="223" t="str">
        <f t="shared" ca="1" si="522"/>
        <v>-0.89101389617738+1.20139316374254i</v>
      </c>
      <c r="BV339" s="223" t="str">
        <f t="shared" ca="1" si="523"/>
        <v>-1.30142774066418+0.737249708645743i</v>
      </c>
      <c r="BW339" s="223" t="str">
        <f t="shared" ca="1" si="524"/>
        <v>-1.48854197753989+0.146608588323179i</v>
      </c>
      <c r="BX339" s="223" t="str">
        <f t="shared" ca="1" si="525"/>
        <v>-1.42025145461785-0.469187705214428i</v>
      </c>
      <c r="BY339" s="223" t="str">
        <f t="shared" ca="1" si="526"/>
        <v>-1.10827349318795-1.00448054304973i</v>
      </c>
      <c r="BZ339" s="223" t="str">
        <f t="shared" ca="1" si="527"/>
        <v>-0.606137424302571-1.36742411852663i</v>
      </c>
      <c r="CA339" s="223" t="str">
        <f t="shared" ca="1" si="528"/>
        <v>3.96532067768295E-13-1.49574439563332i</v>
      </c>
      <c r="CB339" s="223" t="str">
        <f t="shared" ca="1" si="529"/>
        <v>0.606137424302052-1.36742411852686i</v>
      </c>
      <c r="CC339" s="223" t="str">
        <f t="shared" ca="1" si="530"/>
        <v>1.10827349318757-1.00448054305015i</v>
      </c>
      <c r="CD339" s="223" t="str">
        <f t="shared" ca="1" si="531"/>
        <v>1.42025145461812-0.469187705213595i</v>
      </c>
      <c r="CE339" s="223" t="str">
        <f t="shared" ca="1" si="532"/>
        <v>1.48854197753981+0.146608588324053i</v>
      </c>
      <c r="CF339" s="223" t="str">
        <f t="shared" ca="1" si="533"/>
        <v>1.3014277406645+0.737249708645176i</v>
      </c>
      <c r="CG339" s="223" t="str">
        <f t="shared" ca="1" si="534"/>
        <v>0.891013896176675+1.20139316374306i</v>
      </c>
      <c r="CH339" s="223" t="str">
        <f t="shared" ca="1" si="535"/>
        <v>0.327719452040744+1.45940099281267i</v>
      </c>
      <c r="CI339" s="223" t="str">
        <f t="shared" ca="1" si="536"/>
        <v>-0.291805255797664+1.46700408648284i</v>
      </c>
      <c r="CJ339" s="223" t="str">
        <f t="shared" ca="1" si="537"/>
        <v>-0.861261875272396+1.22289790222683i</v>
      </c>
      <c r="CK339" s="223" t="str">
        <f t="shared" ca="1" si="538"/>
        <v>-1.28294276138243+0.768966298406456i</v>
      </c>
      <c r="CL339" s="223" t="str">
        <f t="shared" ca="1" si="539"/>
        <v>-1.48449570165677+0.183095081395081i</v>
      </c>
      <c r="CM339" s="223" t="str">
        <f t="shared" ca="1" si="540"/>
        <v>-1.43133814412711-0.434191679140978i</v>
      </c>
      <c r="CN339" s="223" t="str">
        <f t="shared" ca="1" si="541"/>
        <v>-1.13259088848578-0.976979619228311i</v>
      </c>
      <c r="CO339" s="223" t="str">
        <f t="shared" ca="1" si="542"/>
        <v>-0.639513134822882-1.35213691890189i</v>
      </c>
      <c r="CP339" s="223" t="str">
        <f t="shared" ca="1" si="543"/>
        <v>-0.0367074050255551-1.49529390538609i</v>
      </c>
      <c r="CQ339" s="223" t="str">
        <f t="shared" ca="1" si="544"/>
        <v>0.572396599262285-1.3818876329939i</v>
      </c>
      <c r="CR339" s="223" t="str">
        <f t="shared" ca="1" si="545"/>
        <v>1.08328851537853-1.03137640535233i</v>
      </c>
      <c r="CS339" s="223" t="str">
        <f t="shared" ca="1" si="546"/>
        <v>1.4083092587392-0.503901110157474i</v>
      </c>
      <c r="CT339" s="223" t="str">
        <f t="shared" ca="1" si="547"/>
        <v>1.4916916113957+0.110033783722031i</v>
      </c>
      <c r="CU339" s="223" t="str">
        <f t="shared" ca="1" si="548"/>
        <v>1.3191287885388+0.705089027227524i</v>
      </c>
      <c r="CV339" s="223" t="str">
        <f t="shared" ca="1" si="549"/>
        <v>0.920229203627743+1.1791647509399i</v>
      </c>
      <c r="CW339" s="223" t="str">
        <f t="shared" ca="1" si="550"/>
        <v>0.363436242339502+1.4509188105551i</v>
      </c>
      <c r="CX339" s="223" t="str">
        <f t="shared" ca="1" si="551"/>
        <v>-0.255715286980434+1.47372351174602i</v>
      </c>
      <c r="CY339" s="223" t="str">
        <f t="shared" ca="1" si="552"/>
        <v>-0.830991062419578+1.24366601274107i</v>
      </c>
      <c r="CZ339" s="223" t="str">
        <f t="shared" ca="1" si="553"/>
        <v>-1.26368498535279+0.800219691623746i</v>
      </c>
      <c r="DA339" s="223" t="str">
        <f t="shared" ca="1" si="554"/>
        <v>-1.479555221072+0.219471284834882i</v>
      </c>
      <c r="DB339" s="223" t="str">
        <f t="shared" ca="1" si="555"/>
        <v>-1.44156264905905-0.398934112237029i</v>
      </c>
      <c r="DC339" s="223" t="str">
        <f t="shared" ca="1" si="556"/>
        <v>-1.15622605338356-0.948890199414856i</v>
      </c>
      <c r="DD339" s="223" t="str">
        <f t="shared" ca="1" si="557"/>
        <v>-0.67250362654357-1.33603524255696i</v>
      </c>
      <c r="DE339" s="223" t="str">
        <f t="shared" ca="1" si="558"/>
        <v>-0.0733926988818528-1.49394270600292i</v>
      </c>
      <c r="DF339" s="223" t="str">
        <f t="shared" ca="1" si="559"/>
        <v>0.538310983913149-1.39551875002343i</v>
      </c>
      <c r="DG339" s="223" t="str">
        <f t="shared" ca="1" si="560"/>
        <v>1.05765100507461-1.05765100507359i</v>
      </c>
      <c r="DH339" s="223" t="str">
        <f t="shared" ca="1" si="561"/>
        <v>1.3955187500234-0.53831098391323i</v>
      </c>
      <c r="DI339" s="223" t="str">
        <f t="shared" ca="1" si="562"/>
        <v>1.49394270600293+0.0733926988817672i</v>
      </c>
      <c r="DJ339" s="223" t="str">
        <f t="shared" ca="1" si="563"/>
        <v>1.336035242557+0.672503626543494i</v>
      </c>
      <c r="DK339" s="223" t="str">
        <f t="shared" ca="1" si="564"/>
        <v>0.948890199414921+1.15622605338351i</v>
      </c>
      <c r="DL339" s="223" t="str">
        <f t="shared" ca="1" si="565"/>
        <v>0.398934112237113+1.44156264905903i</v>
      </c>
      <c r="DM339" s="223" t="str">
        <f t="shared" ca="1" si="566"/>
        <v>-0.21947128483463+1.47955522107204i</v>
      </c>
      <c r="DN339" s="223" t="str">
        <f t="shared" ca="1" si="567"/>
        <v>-0.800219691623674+1.26368498535284i</v>
      </c>
      <c r="DO339" s="223" t="str">
        <f t="shared" ca="1" si="568"/>
        <v>-1.24366601274093+0.83099106241979i</v>
      </c>
      <c r="DP339" s="223" t="str">
        <f t="shared" ca="1" si="569"/>
        <v>-1.47372351174599+0.255715286980602i</v>
      </c>
      <c r="DQ339" s="223" t="str">
        <f t="shared" ca="1" si="570"/>
        <v>-1.45091881055477-0.363436242340821i</v>
      </c>
      <c r="DR339" s="223" t="str">
        <f t="shared" ca="1" si="571"/>
        <v>-1.17916475094-0.920229203627608i</v>
      </c>
      <c r="DS339" s="223" t="str">
        <f t="shared" ca="1" si="572"/>
        <v>-0.705089027227675-1.31912878853872i</v>
      </c>
      <c r="DT339" s="223" t="str">
        <f t="shared" ca="1" si="573"/>
        <v>-0.11003378372076-1.4916916113958i</v>
      </c>
      <c r="DU339" s="223" t="str">
        <f t="shared" ca="1" si="574"/>
        <v>0.503901110157314-1.40830925873926i</v>
      </c>
      <c r="DV339" s="223" t="str">
        <f t="shared" ca="1" si="575"/>
        <v>1.0313764053522-1.08328851537864i</v>
      </c>
      <c r="DW339" s="223" t="str">
        <f t="shared" ca="1" si="576"/>
        <v>1.38188763299438-0.572396599261108i</v>
      </c>
      <c r="DX339" s="223" t="str">
        <f t="shared" ca="1" si="577"/>
        <v>1.4952939053861+0.0367074050253842i</v>
      </c>
      <c r="DY339" s="223" t="str">
        <f t="shared" ca="1" si="578"/>
        <v>1.352136918902+0.639513134822651i</v>
      </c>
      <c r="DZ339" s="223" t="str">
        <f t="shared" ca="1" si="579"/>
        <v>0.976979619228504+1.13259088848561i</v>
      </c>
      <c r="EA339" s="223" t="str">
        <f t="shared" ca="1" si="580"/>
        <v>0.434191679141223+1.43133814412703i</v>
      </c>
      <c r="EB339" s="223" t="str">
        <f t="shared" ca="1" si="581"/>
        <v>-0.183095081394827+1.4844957016568i</v>
      </c>
      <c r="EC339" s="223" t="str">
        <f t="shared" ca="1" si="582"/>
        <v>-0.768966298406237+1.28294276138256i</v>
      </c>
      <c r="ED339" s="223" t="str">
        <f t="shared" ca="1" si="583"/>
        <v>-1.22289790222668+0.861261875272605i</v>
      </c>
      <c r="EE339" s="223" t="str">
        <f t="shared" ca="1" si="584"/>
        <v>-1.46700408648279+0.291805255797915i</v>
      </c>
      <c r="EF339" s="223" t="str">
        <f t="shared" ca="1" si="585"/>
        <v>-1.45940099281273-0.327719452040495i</v>
      </c>
      <c r="EG339" s="223" t="str">
        <f t="shared" ca="1" si="586"/>
        <v>-1.2013931637423-0.891013896177698i</v>
      </c>
      <c r="EH339" s="223" t="str">
        <f t="shared" ca="1" si="587"/>
        <v>-0.737249708645399-1.30142774066437i</v>
      </c>
      <c r="EI339" s="223" t="str">
        <f t="shared" ca="1" si="588"/>
        <v>-0.146608588324138-1.4885419775398i</v>
      </c>
      <c r="EJ339" s="223" t="str">
        <f t="shared" ca="1" si="589"/>
        <v>0.469187705214805-1.42025145461772i</v>
      </c>
      <c r="EK339" s="223" t="str">
        <f t="shared" ca="1" si="590"/>
        <v>1.00448054304996-1.10827349318774i</v>
      </c>
      <c r="EL339" s="223" t="str">
        <f t="shared" ca="1" si="591"/>
        <v>1.36742411852683-0.606137424302131i</v>
      </c>
      <c r="EM339" s="223" t="str">
        <f t="shared" ca="1" si="592"/>
        <v>1.49574439563332-5.67307467498469E-13i</v>
      </c>
      <c r="EN339" s="223"/>
      <c r="EO339" s="223"/>
      <c r="EP339" s="223"/>
    </row>
    <row r="340" spans="1:146">
      <c r="A340" s="249">
        <f t="shared" si="461"/>
        <v>4.6874999999999859E-3</v>
      </c>
      <c r="B340" s="248">
        <v>240</v>
      </c>
      <c r="C340" s="247">
        <f t="shared" si="462"/>
        <v>48000</v>
      </c>
      <c r="N340" s="246">
        <f t="shared" ca="1" si="463"/>
        <v>5.5042128427034704</v>
      </c>
      <c r="O340" s="223">
        <f t="shared" ca="1" si="464"/>
        <v>-1.4957871572965298</v>
      </c>
      <c r="P340" s="223" t="str">
        <f t="shared" ca="1" si="465"/>
        <v>-1.3819271396195-0.57241296344186i</v>
      </c>
      <c r="Q340" s="223" t="str">
        <f t="shared" ca="1" si="466"/>
        <v>-1.0576812421361-1.05768124213615i</v>
      </c>
      <c r="R340" s="223" t="str">
        <f t="shared" ca="1" si="467"/>
        <v>-0.572412963441876-1.3819271396195i</v>
      </c>
      <c r="S340" s="223" t="str">
        <f t="shared" ca="1" si="468"/>
        <v>7.31148181665457E-14-1.49578715729653i</v>
      </c>
      <c r="T340" s="223" t="str">
        <f t="shared" ca="1" si="469"/>
        <v>0.572412963441873-1.3819271396195i</v>
      </c>
      <c r="U340" s="223" t="str">
        <f t="shared" ca="1" si="470"/>
        <v>1.0576812421361-1.05768124213615i</v>
      </c>
      <c r="V340" s="223" t="str">
        <f t="shared" ca="1" si="471"/>
        <v>1.38192713961952-0.572412963441809i</v>
      </c>
      <c r="W340" s="223" t="str">
        <f t="shared" ca="1" si="472"/>
        <v>1.49578715729653-2.5652615073505E-15i</v>
      </c>
      <c r="X340" s="223" t="str">
        <f t="shared" ca="1" si="473"/>
        <v>1.38192713961953+0.572412963441803i</v>
      </c>
      <c r="Y340" s="223" t="str">
        <f t="shared" ca="1" si="474"/>
        <v>1.0576812421361+1.05768124213615i</v>
      </c>
      <c r="Z340" s="223" t="str">
        <f t="shared" ca="1" si="475"/>
        <v>0.572412963441884+1.38192713961949i</v>
      </c>
      <c r="AA340" s="223" t="str">
        <f t="shared" ca="1" si="476"/>
        <v>-6.52354531648938E-14+1.49578715729653i</v>
      </c>
      <c r="AB340" s="223" t="str">
        <f t="shared" ca="1" si="477"/>
        <v>-0.572412963441866+1.3819271396195i</v>
      </c>
      <c r="AC340" s="223" t="str">
        <f t="shared" ca="1" si="478"/>
        <v>-1.05768124213609+1.05768124213616i</v>
      </c>
      <c r="AD340" s="223" t="str">
        <f t="shared" ca="1" si="479"/>
        <v>-1.38192713961952+0.57241296344181i</v>
      </c>
      <c r="AE340" s="223" t="str">
        <f t="shared" ca="1" si="480"/>
        <v>-1.49578715729653+5.13052301470099E-15i</v>
      </c>
      <c r="AF340" s="223" t="str">
        <f t="shared" ca="1" si="481"/>
        <v>-1.3819271396197-0.572412963441389i</v>
      </c>
      <c r="AG340" s="223" t="str">
        <f t="shared" ca="1" si="482"/>
        <v>-1.05768124213663-1.05768124213562i</v>
      </c>
      <c r="AH340" s="223" t="str">
        <f t="shared" ca="1" si="483"/>
        <v>-0.572412963441326-1.38192713961972i</v>
      </c>
      <c r="AI340" s="223" t="str">
        <f t="shared" ca="1" si="484"/>
        <v>3.70888194327031E-13-1.49578715729653i</v>
      </c>
      <c r="AJ340" s="223" t="str">
        <f t="shared" ca="1" si="485"/>
        <v>0.572412963442011-1.38192713961944i</v>
      </c>
      <c r="AK340" s="223" t="str">
        <f t="shared" ca="1" si="486"/>
        <v>1.05768124213608-1.05768124213617i</v>
      </c>
      <c r="AL340" s="223" t="str">
        <f t="shared" ca="1" si="487"/>
        <v>1.3819271396194-0.572412963442098i</v>
      </c>
      <c r="AM340" s="223" t="str">
        <f t="shared" ca="1" si="488"/>
        <v>1.49578715729653-4.64708685031981E-13i</v>
      </c>
      <c r="AN340" s="223" t="str">
        <f t="shared" ca="1" si="489"/>
        <v>1.38192713961976+0.572412963441239i</v>
      </c>
      <c r="AO340" s="223" t="str">
        <f t="shared" ca="1" si="490"/>
        <v>1.05768124213569+1.05768124213656i</v>
      </c>
      <c r="AP340" s="223" t="str">
        <f t="shared" ca="1" si="491"/>
        <v>0.572412963441475+1.38192713961966i</v>
      </c>
      <c r="AQ340" s="223" t="str">
        <f t="shared" ca="1" si="492"/>
        <v>-2.08899827990635E-13+1.49578715729653i</v>
      </c>
      <c r="AR340" s="223" t="str">
        <f t="shared" ca="1" si="493"/>
        <v>-2.08899827990635E-13+1.49578715729653i</v>
      </c>
      <c r="AS340" s="223" t="str">
        <f t="shared" ca="1" si="494"/>
        <v>-1.05768124213599+1.05768124213627i</v>
      </c>
      <c r="AT340" s="223" t="str">
        <f t="shared" ca="1" si="495"/>
        <v>-1.38192713961935+0.572412963442228i</v>
      </c>
      <c r="AU340" s="223" t="str">
        <f t="shared" ca="1" si="496"/>
        <v>-1.49578715729653+6.05440637391169E-13i</v>
      </c>
      <c r="AV340" s="223" t="str">
        <f t="shared" ca="1" si="497"/>
        <v>-1.38192713961924-0.572412963442483i</v>
      </c>
      <c r="AW340" s="223" t="str">
        <f t="shared" ca="1" si="498"/>
        <v>-1.05768124213579-1.05768124213646i</v>
      </c>
      <c r="AX340" s="223" t="str">
        <f t="shared" ca="1" si="499"/>
        <v>-0.572412963441606-1.38192713961961i</v>
      </c>
      <c r="AY340" s="223" t="str">
        <f t="shared" ca="1" si="500"/>
        <v>6.81678756314452E-14-1.49578715729653i</v>
      </c>
      <c r="AZ340" s="223" t="str">
        <f t="shared" ca="1" si="501"/>
        <v>0.572412963441731-1.38192713961956i</v>
      </c>
      <c r="BA340" s="223" t="str">
        <f t="shared" ca="1" si="502"/>
        <v>1.05768124213589-1.05768124213637i</v>
      </c>
      <c r="BB340" s="223" t="str">
        <f t="shared" ca="1" si="503"/>
        <v>1.3819271396193-0.572412963442358i</v>
      </c>
      <c r="BC340" s="223" t="str">
        <f t="shared" ca="1" si="504"/>
        <v>1.49578715729653+7.4177638865406E-13i</v>
      </c>
      <c r="BD340" s="223" t="str">
        <f t="shared" ca="1" si="505"/>
        <v>1.3819271396193+0.572412963442353i</v>
      </c>
      <c r="BE340" s="223" t="str">
        <f t="shared" ca="1" si="506"/>
        <v>1.05768124213589+1.05768124213636i</v>
      </c>
      <c r="BF340" s="223" t="str">
        <f t="shared" ca="1" si="507"/>
        <v>0.572412963441736+1.38192713961955i</v>
      </c>
      <c r="BG340" s="223" t="str">
        <f t="shared" ca="1" si="508"/>
        <v>1.15076904682156E-13+1.49578715729653i</v>
      </c>
      <c r="BH340" s="223" t="str">
        <f t="shared" ca="1" si="509"/>
        <v>-0.572412963441601+1.38192713961961i</v>
      </c>
      <c r="BI340" s="223" t="str">
        <f t="shared" ca="1" si="510"/>
        <v>-1.05768124213576+1.05768124213649i</v>
      </c>
      <c r="BJ340" s="223" t="str">
        <f t="shared" ca="1" si="511"/>
        <v>-1.38192713961924+0.572412963442488i</v>
      </c>
      <c r="BK340" s="223" t="str">
        <f t="shared" ca="1" si="512"/>
        <v>-1.49578715729653-6.01044436294871E-13i</v>
      </c>
      <c r="BL340" s="223" t="str">
        <f t="shared" ca="1" si="513"/>
        <v>-1.38192713961937-0.572412963442184i</v>
      </c>
      <c r="BM340" s="223" t="str">
        <f t="shared" ca="1" si="514"/>
        <v>-1.05768124213599-1.05768124213626i</v>
      </c>
      <c r="BN340" s="223" t="str">
        <f t="shared" ca="1" si="515"/>
        <v>-0.572412963441905-1.38192713961948i</v>
      </c>
      <c r="BO340" s="223" t="str">
        <f t="shared" ca="1" si="516"/>
        <v>-2.13296029086934E-13-1.49578715729653i</v>
      </c>
      <c r="BP340" s="223" t="str">
        <f t="shared" ca="1" si="517"/>
        <v>0.572412963441432-1.38192713961968i</v>
      </c>
      <c r="BQ340" s="223" t="str">
        <f t="shared" ca="1" si="518"/>
        <v>1.05768124213569-1.05768124213656i</v>
      </c>
      <c r="BR340" s="223" t="str">
        <f t="shared" ca="1" si="519"/>
        <v>1.38192713961976-0.572412963441243i</v>
      </c>
      <c r="BS340" s="223" t="str">
        <f t="shared" ca="1" si="520"/>
        <v>1.49578715729653+4.17799655981269E-13i</v>
      </c>
      <c r="BT340" s="223" t="str">
        <f t="shared" ca="1" si="521"/>
        <v>1.38192713961941+0.572412963442093i</v>
      </c>
      <c r="BU340" s="223" t="str">
        <f t="shared" ca="1" si="522"/>
        <v>1.05768124213612+1.05768124213613i</v>
      </c>
      <c r="BV340" s="223" t="str">
        <f t="shared" ca="1" si="523"/>
        <v>0.572412963441996+1.38192713961945i</v>
      </c>
      <c r="BW340" s="223" t="str">
        <f t="shared" ca="1" si="524"/>
        <v>3.96540809400535E-13+1.49578715729653i</v>
      </c>
      <c r="BX340" s="223" t="str">
        <f t="shared" ca="1" si="525"/>
        <v>-0.572412963441341+1.38192713961972i</v>
      </c>
      <c r="BY340" s="223" t="str">
        <f t="shared" ca="1" si="526"/>
        <v>-1.05768124213664+1.05768124213561i</v>
      </c>
      <c r="BZ340" s="223" t="str">
        <f t="shared" ca="1" si="527"/>
        <v>-1.38192713961969+0.572412963441413i</v>
      </c>
      <c r="CA340" s="223" t="str">
        <f t="shared" ca="1" si="528"/>
        <v>-1.49578715729653-3.19580531576491E-13i</v>
      </c>
      <c r="CB340" s="223" t="str">
        <f t="shared" ca="1" si="529"/>
        <v>-1.38192713961948-0.572412963441924i</v>
      </c>
      <c r="CC340" s="223" t="str">
        <f t="shared" ca="1" si="530"/>
        <v>-1.05768124213619-1.05768124213606i</v>
      </c>
      <c r="CD340" s="223" t="str">
        <f t="shared" ca="1" si="531"/>
        <v>-0.572412963442165-1.38192713961938i</v>
      </c>
      <c r="CE340" s="223" t="str">
        <f t="shared" ca="1" si="532"/>
        <v>-5.79785589714137E-13-1.49578715729653i</v>
      </c>
      <c r="CF340" s="223" t="str">
        <f t="shared" ca="1" si="533"/>
        <v>0.572412963442585-1.3819271396192i</v>
      </c>
      <c r="CG340" s="223" t="str">
        <f t="shared" ca="1" si="534"/>
        <v>1.05768124213651-1.05768124213574i</v>
      </c>
      <c r="CH340" s="223" t="str">
        <f t="shared" ca="1" si="535"/>
        <v>1.38192713961962-0.572412963441582i</v>
      </c>
      <c r="CI340" s="223" t="str">
        <f t="shared" ca="1" si="536"/>
        <v>1.49578715729653+1.3633575126289E-13i</v>
      </c>
      <c r="CJ340" s="223" t="str">
        <f t="shared" ca="1" si="537"/>
        <v>1.38192713961955+0.572412963441755i</v>
      </c>
      <c r="CK340" s="223" t="str">
        <f t="shared" ca="1" si="538"/>
        <v>1.05768124213632+1.05768124213593i</v>
      </c>
      <c r="CL340" s="223" t="str">
        <f t="shared" ca="1" si="539"/>
        <v>0.572412963442334+1.38192713961931i</v>
      </c>
      <c r="CM340" s="223" t="str">
        <f t="shared" ca="1" si="540"/>
        <v>-7.67431436331094E-13+1.49578715729653i</v>
      </c>
      <c r="CN340" s="223" t="str">
        <f t="shared" ca="1" si="541"/>
        <v>-0.572412963442416+1.38192713961927i</v>
      </c>
      <c r="CO340" s="223" t="str">
        <f t="shared" ca="1" si="542"/>
        <v>-1.05768124213638+1.05768124213587i</v>
      </c>
      <c r="CP340" s="223" t="str">
        <f t="shared" ca="1" si="543"/>
        <v>-1.38192713961958+0.572412963441673i</v>
      </c>
      <c r="CQ340" s="223" t="str">
        <f t="shared" ca="1" si="544"/>
        <v>-1.49578715729653+4.69090290507109E-14i</v>
      </c>
      <c r="CR340" s="223" t="str">
        <f t="shared" ca="1" si="545"/>
        <v>-1.38192713961958-0.572412963441664i</v>
      </c>
      <c r="CS340" s="223" t="str">
        <f t="shared" ca="1" si="546"/>
        <v>-1.05768124213645-1.0576812421358i</v>
      </c>
      <c r="CT340" s="223" t="str">
        <f t="shared" ca="1" si="547"/>
        <v>-0.572412963442425-1.38192713961927i</v>
      </c>
      <c r="CU340" s="223" t="str">
        <f t="shared" ca="1" si="548"/>
        <v>6.69212311926316E-13-1.49578715729653i</v>
      </c>
      <c r="CV340" s="223" t="str">
        <f t="shared" ca="1" si="549"/>
        <v>0.572412963442247-1.38192713961934i</v>
      </c>
      <c r="CW340" s="223" t="str">
        <f t="shared" ca="1" si="550"/>
        <v>1.05768124213631-1.05768124213594i</v>
      </c>
      <c r="CX340" s="223" t="str">
        <f t="shared" ca="1" si="551"/>
        <v>1.38192713961951-0.572412963441842i</v>
      </c>
      <c r="CY340" s="223" t="str">
        <f t="shared" ca="1" si="552"/>
        <v>1.49578715729653-2.30153809364312E-13i</v>
      </c>
      <c r="CZ340" s="223" t="str">
        <f t="shared" ca="1" si="553"/>
        <v>1.38192713961962+0.572412963441574i</v>
      </c>
      <c r="DA340" s="223" t="str">
        <f t="shared" ca="1" si="554"/>
        <v>1.05768124213652+1.05768124213573i</v>
      </c>
      <c r="DB340" s="223" t="str">
        <f t="shared" ca="1" si="555"/>
        <v>0.572412963441181+1.38192713961978i</v>
      </c>
      <c r="DC340" s="223" t="str">
        <f t="shared" ca="1" si="556"/>
        <v>-4.85967531612715E-13+1.49578715729653i</v>
      </c>
      <c r="DD340" s="223" t="str">
        <f t="shared" ca="1" si="557"/>
        <v>-0.572412963442078+1.38192713961941i</v>
      </c>
      <c r="DE340" s="223" t="str">
        <f t="shared" ca="1" si="558"/>
        <v>-1.05768124213624+1.05768124213601i</v>
      </c>
      <c r="DF340" s="223" t="str">
        <f t="shared" ca="1" si="559"/>
        <v>-1.38192713961947+0.572412963441933i</v>
      </c>
      <c r="DG340" s="223" t="str">
        <f t="shared" ca="1" si="560"/>
        <v>-1.49578715729653+3.2837293376909E-13i</v>
      </c>
      <c r="DH340" s="223" t="str">
        <f t="shared" ca="1" si="561"/>
        <v>-1.38192713961972-0.572412963441326i</v>
      </c>
      <c r="DI340" s="223" t="str">
        <f t="shared" ca="1" si="562"/>
        <v>-1.05768124213562-1.05768124213663i</v>
      </c>
      <c r="DJ340" s="223" t="str">
        <f t="shared" ca="1" si="563"/>
        <v>-0.57241296344127-1.38192713961975i</v>
      </c>
      <c r="DK340" s="223" t="str">
        <f t="shared" ca="1" si="564"/>
        <v>3.87748407207937E-13-1.49578715729653i</v>
      </c>
      <c r="DL340" s="223" t="str">
        <f t="shared" ca="1" si="565"/>
        <v>0.572412963441987-1.38192713961945i</v>
      </c>
      <c r="DM340" s="223" t="str">
        <f t="shared" ca="1" si="566"/>
        <v>1.05768124213605-1.0576812421362i</v>
      </c>
      <c r="DN340" s="223" t="str">
        <f t="shared" ca="1" si="567"/>
        <v>1.38192713961937-0.57241296344218i</v>
      </c>
      <c r="DO340" s="223" t="str">
        <f t="shared" ca="1" si="568"/>
        <v>1.49578715729653-4.26592058173867E-13i</v>
      </c>
      <c r="DP340" s="223" t="str">
        <f t="shared" ca="1" si="569"/>
        <v>1.38192713961976+0.572412963441235i</v>
      </c>
      <c r="DQ340" s="223" t="str">
        <f t="shared" ca="1" si="570"/>
        <v>1.05768124213569+1.05768124213656i</v>
      </c>
      <c r="DR340" s="223" t="str">
        <f t="shared" ca="1" si="571"/>
        <v>0.572412963441519+1.38192713961964i</v>
      </c>
      <c r="DS340" s="223" t="str">
        <f t="shared" ca="1" si="572"/>
        <v>-1.19477970985512E-13+1.49578715729653i</v>
      </c>
      <c r="DT340" s="223" t="str">
        <f t="shared" ca="1" si="573"/>
        <v>-0.572412963441897+1.38192713961949i</v>
      </c>
      <c r="DU340" s="223" t="str">
        <f t="shared" ca="1" si="574"/>
        <v>-1.05768124213598+1.05768124213627i</v>
      </c>
      <c r="DV340" s="223" t="str">
        <f t="shared" ca="1" si="575"/>
        <v>-1.38192713961933+0.572412963442271i</v>
      </c>
      <c r="DW340" s="223" t="str">
        <f t="shared" ca="1" si="576"/>
        <v>-1.49578715729653+6.94862494396293E-13i</v>
      </c>
      <c r="DX340" s="223" t="str">
        <f t="shared" ca="1" si="577"/>
        <v>-1.38192713961928-0.572412963442401i</v>
      </c>
      <c r="DY340" s="223" t="str">
        <f t="shared" ca="1" si="578"/>
        <v>-1.05768124213576-1.05768124213649i</v>
      </c>
      <c r="DZ340" s="223" t="str">
        <f t="shared" ca="1" si="579"/>
        <v>-0.57241296344161-1.38192713961961i</v>
      </c>
      <c r="EA340" s="223" t="str">
        <f t="shared" ca="1" si="580"/>
        <v>2.12588465807342E-14-1.49578715729653i</v>
      </c>
      <c r="EB340" s="223" t="str">
        <f t="shared" ca="1" si="581"/>
        <v>0.572412963441649-1.38192713961959i</v>
      </c>
      <c r="EC340" s="223" t="str">
        <f t="shared" ca="1" si="582"/>
        <v>1.05768124213591-1.05768124213634i</v>
      </c>
      <c r="ED340" s="223" t="str">
        <f t="shared" ca="1" si="583"/>
        <v>1.3819271396193-0.572412963442362i</v>
      </c>
      <c r="EE340" s="223" t="str">
        <f t="shared" ca="1" si="584"/>
        <v>1.49578715729653+7.37380187557762E-13i</v>
      </c>
      <c r="EF340" s="223" t="str">
        <f t="shared" ca="1" si="585"/>
        <v>1.38192713961932+0.57241296344231i</v>
      </c>
      <c r="EG340" s="223" t="str">
        <f t="shared" ca="1" si="586"/>
        <v>1.05768124213595+1.0576812421363i</v>
      </c>
      <c r="EH340" s="223" t="str">
        <f t="shared" ca="1" si="587"/>
        <v>0.5724129634417+1.38192713961957i</v>
      </c>
      <c r="EI340" s="223" t="str">
        <f t="shared" ca="1" si="588"/>
        <v>7.69602778240433E-14+1.49578715729653i</v>
      </c>
      <c r="EJ340" s="223" t="str">
        <f t="shared" ca="1" si="589"/>
        <v>-0.572412963441558+1.38192713961963i</v>
      </c>
      <c r="EK340" s="223" t="str">
        <f t="shared" ca="1" si="590"/>
        <v>-1.05768124213572+1.05768124213653i</v>
      </c>
      <c r="EL340" s="223" t="str">
        <f t="shared" ca="1" si="591"/>
        <v>-1.38192713961978+0.572412963441196i</v>
      </c>
      <c r="EM340" s="223" t="str">
        <f t="shared" ca="1" si="592"/>
        <v>-1.49578715729653-6.39161063152984E-13i</v>
      </c>
      <c r="EN340" s="223"/>
      <c r="EO340" s="223"/>
      <c r="EP340" s="223"/>
    </row>
    <row r="341" spans="1:146">
      <c r="A341" s="249">
        <f t="shared" si="461"/>
        <v>4.7070312499999855E-3</v>
      </c>
      <c r="B341" s="248">
        <v>241</v>
      </c>
      <c r="C341" s="247">
        <f t="shared" si="462"/>
        <v>48200</v>
      </c>
      <c r="N341" s="246">
        <f t="shared" ca="1" si="463"/>
        <v>5.504173346174543</v>
      </c>
      <c r="O341" s="223">
        <f t="shared" ca="1" si="464"/>
        <v>-1.4958266538254574</v>
      </c>
      <c r="P341" s="223" t="str">
        <f t="shared" ca="1" si="465"/>
        <v>-1.39559549632421-0.538340588228525i</v>
      </c>
      <c r="Q341" s="223" t="str">
        <f t="shared" ca="1" si="466"/>
        <v>-1.10833444248795-1.0045357842753i</v>
      </c>
      <c r="R341" s="223" t="str">
        <f t="shared" ca="1" si="467"/>
        <v>-0.67254061075927-1.33610871757287i</v>
      </c>
      <c r="S341" s="223" t="str">
        <f t="shared" ca="1" si="468"/>
        <v>-0.14661665103666-1.48862383963628i</v>
      </c>
      <c r="T341" s="223" t="str">
        <f t="shared" ca="1" si="469"/>
        <v>0.398956051546187-1.44164192753587i</v>
      </c>
      <c r="U341" s="223" t="str">
        <f t="shared" ca="1" si="470"/>
        <v>0.891062897325059-1.20145923414211i</v>
      </c>
      <c r="V341" s="223" t="str">
        <f t="shared" ca="1" si="471"/>
        <v>1.26375448148-0.800263699560261i</v>
      </c>
      <c r="W341" s="223" t="str">
        <f t="shared" ca="1" si="472"/>
        <v>1.46708476410682-0.29182130357517i</v>
      </c>
      <c r="X341" s="223" t="str">
        <f t="shared" ca="1" si="473"/>
        <v>1.47380455890369+0.255729349995995i</v>
      </c>
      <c r="Y341" s="223" t="str">
        <f t="shared" ca="1" si="474"/>
        <v>1.28301331658705+0.769008587569067i</v>
      </c>
      <c r="Z341" s="223" t="str">
        <f t="shared" ca="1" si="475"/>
        <v>0.920279811465872+1.17922959889201i</v>
      </c>
      <c r="AA341" s="223" t="str">
        <f t="shared" ca="1" si="476"/>
        <v>0.434215557434367+1.43141686030891i</v>
      </c>
      <c r="AB341" s="223" t="str">
        <f t="shared" ca="1" si="477"/>
        <v>-0.110039835009466+1.49177364670574i</v>
      </c>
      <c r="AC341" s="223" t="str">
        <f t="shared" ca="1" si="478"/>
        <v>-0.639548304731799+1.3522112794269i</v>
      </c>
      <c r="AD341" s="223" t="str">
        <f t="shared" ca="1" si="479"/>
        <v>-1.08334809063414+1.03143312571104i</v>
      </c>
      <c r="AE341" s="223" t="str">
        <f t="shared" ca="1" si="480"/>
        <v>-1.3819636296542+0.572428078109076i</v>
      </c>
      <c r="AF341" s="223" t="str">
        <f t="shared" ca="1" si="481"/>
        <v>-1.49537613880359+0.0367094237428506i</v>
      </c>
      <c r="AG341" s="223" t="str">
        <f t="shared" ca="1" si="482"/>
        <v>-1.40838670845214-0.503928822106861i</v>
      </c>
      <c r="AH341" s="223" t="str">
        <f t="shared" ca="1" si="483"/>
        <v>-1.1326531751172-0.977033348044783i</v>
      </c>
      <c r="AI341" s="223" t="str">
        <f t="shared" ca="1" si="484"/>
        <v>-0.705127803471126-1.31920133378747i</v>
      </c>
      <c r="AJ341" s="223" t="str">
        <f t="shared" ca="1" si="485"/>
        <v>-0.183105150676222-1.48457734122898i</v>
      </c>
      <c r="AK341" s="223" t="str">
        <f t="shared" ca="1" si="486"/>
        <v>0.363456229450181-1.45099860357222i</v>
      </c>
      <c r="AL341" s="223" t="str">
        <f t="shared" ca="1" si="487"/>
        <v>0.86130924021354-1.22296515527526i</v>
      </c>
      <c r="AM341" s="223" t="str">
        <f t="shared" ca="1" si="488"/>
        <v>1.24373440792787-0.831036762623028i</v>
      </c>
      <c r="AN341" s="223" t="str">
        <f t="shared" ca="1" si="489"/>
        <v>1.45948125230584-0.327737474913128i</v>
      </c>
      <c r="AO341" s="223" t="str">
        <f t="shared" ca="1" si="490"/>
        <v>1.4796365889434+0.219483354618539i</v>
      </c>
      <c r="AP341" s="223" t="str">
        <f t="shared" ca="1" si="491"/>
        <v>1.30149931244729+0.737290253559538i</v>
      </c>
      <c r="AQ341" s="223" t="str">
        <f t="shared" ca="1" si="492"/>
        <v>0.948942383459934+1.15628963982561i</v>
      </c>
      <c r="AR341" s="223" t="str">
        <f t="shared" ca="1" si="493"/>
        <v>0.948942383459934+1.15628963982561i</v>
      </c>
      <c r="AS341" s="223" t="str">
        <f t="shared" ca="1" si="494"/>
        <v>-0.0733967351001625+1.49402486511146i</v>
      </c>
      <c r="AT341" s="223" t="str">
        <f t="shared" ca="1" si="495"/>
        <v>-0.606170758719925+1.3674993197686i</v>
      </c>
      <c r="AU341" s="223" t="str">
        <f t="shared" ca="1" si="496"/>
        <v>-1.05770917039962+1.05770917039951i</v>
      </c>
      <c r="AV341" s="223" t="str">
        <f t="shared" ca="1" si="497"/>
        <v>-1.36749931976864+0.60617075871982i</v>
      </c>
      <c r="AW341" s="223" t="str">
        <f t="shared" ca="1" si="498"/>
        <v>-1.49402486511146+0.0733967351000052i</v>
      </c>
      <c r="AX341" s="223" t="str">
        <f t="shared" ca="1" si="499"/>
        <v>-1.42032956108939-0.46921350810721i</v>
      </c>
      <c r="AY341" s="223" t="str">
        <f t="shared" ca="1" si="500"/>
        <v>-1.15628963982551-0.948942383460057i</v>
      </c>
      <c r="AZ341" s="223" t="str">
        <f t="shared" ca="1" si="501"/>
        <v>-0.737290253559438-1.30149931244735i</v>
      </c>
      <c r="BA341" s="223" t="str">
        <f t="shared" ca="1" si="502"/>
        <v>-0.219483354618425-1.47963658894342i</v>
      </c>
      <c r="BB341" s="223" t="str">
        <f t="shared" ca="1" si="503"/>
        <v>0.32773747491324-1.45948125230582i</v>
      </c>
      <c r="BC341" s="223" t="str">
        <f t="shared" ca="1" si="504"/>
        <v>0.831036762623124-1.24373440792781i</v>
      </c>
      <c r="BD341" s="223" t="str">
        <f t="shared" ca="1" si="505"/>
        <v>1.22296515527533-0.861309240213447i</v>
      </c>
      <c r="BE341" s="223" t="str">
        <f t="shared" ca="1" si="506"/>
        <v>1.45099860357224-0.363456229450069i</v>
      </c>
      <c r="BF341" s="223" t="str">
        <f t="shared" ca="1" si="507"/>
        <v>1.48457734122896+0.183105150676336i</v>
      </c>
      <c r="BG341" s="223" t="str">
        <f t="shared" ca="1" si="508"/>
        <v>1.31920133378741+0.705127803471245i</v>
      </c>
      <c r="BH341" s="223" t="str">
        <f t="shared" ca="1" si="509"/>
        <v>0.977033348044665+1.1326531751173i</v>
      </c>
      <c r="BI341" s="223" t="str">
        <f t="shared" ca="1" si="510"/>
        <v>0.503928822106691+1.4083867084522i</v>
      </c>
      <c r="BJ341" s="223" t="str">
        <f t="shared" ca="1" si="511"/>
        <v>-0.0367094237415205+1.49537613880362i</v>
      </c>
      <c r="BK341" s="223" t="str">
        <f t="shared" ca="1" si="512"/>
        <v>-0.572428078108476+1.38196362965445i</v>
      </c>
      <c r="BL341" s="223" t="str">
        <f t="shared" ca="1" si="513"/>
        <v>-1.03143312571058+1.08334809063457i</v>
      </c>
      <c r="BM341" s="223" t="str">
        <f t="shared" ca="1" si="514"/>
        <v>-1.35221127942665+0.639548304732349i</v>
      </c>
      <c r="BN341" s="223" t="str">
        <f t="shared" ca="1" si="515"/>
        <v>-1.49177364670571+0.110039835009902i</v>
      </c>
      <c r="BO341" s="223" t="str">
        <f t="shared" ca="1" si="516"/>
        <v>-1.43141686030907-0.434215557433868i</v>
      </c>
      <c r="BP341" s="223" t="str">
        <f t="shared" ca="1" si="517"/>
        <v>-1.17922959889222-0.920279811465594i</v>
      </c>
      <c r="BQ341" s="223" t="str">
        <f t="shared" ca="1" si="518"/>
        <v>-0.769008587569342-1.28301331658688i</v>
      </c>
      <c r="BR341" s="223" t="str">
        <f t="shared" ca="1" si="519"/>
        <v>-0.25572934999629-1.47380455890364i</v>
      </c>
      <c r="BS341" s="223" t="str">
        <f t="shared" ca="1" si="520"/>
        <v>0.291821303574897-1.46708476410687i</v>
      </c>
      <c r="BT341" s="223" t="str">
        <f t="shared" ca="1" si="521"/>
        <v>0.800263699560098-1.26375448148011i</v>
      </c>
      <c r="BU341" s="223" t="str">
        <f t="shared" ca="1" si="522"/>
        <v>1.201459234142-0.891062897325206i</v>
      </c>
      <c r="BV341" s="223" t="str">
        <f t="shared" ca="1" si="523"/>
        <v>1.44164192753583-0.398956051546336i</v>
      </c>
      <c r="BW341" s="223" t="str">
        <f t="shared" ca="1" si="524"/>
        <v>1.48862383963628+0.146616651036674i</v>
      </c>
      <c r="BX341" s="223" t="str">
        <f t="shared" ca="1" si="525"/>
        <v>1.33610871757289+0.672540610759221i</v>
      </c>
      <c r="BY341" s="223" t="str">
        <f t="shared" ca="1" si="526"/>
        <v>1.00453578427532+1.10833444248793i</v>
      </c>
      <c r="BZ341" s="223" t="str">
        <f t="shared" ca="1" si="527"/>
        <v>0.53834058822844+1.39559549632425i</v>
      </c>
      <c r="CA341" s="223" t="str">
        <f t="shared" ca="1" si="528"/>
        <v>-1.57596164311715E-13+1.49582665382546i</v>
      </c>
      <c r="CB341" s="223" t="str">
        <f t="shared" ca="1" si="529"/>
        <v>-0.538340588228653+1.39559549632416i</v>
      </c>
      <c r="CC341" s="223" t="str">
        <f t="shared" ca="1" si="530"/>
        <v>-1.00453578427549+1.10833444248777i</v>
      </c>
      <c r="CD341" s="223" t="str">
        <f t="shared" ca="1" si="531"/>
        <v>-1.336108717573+0.672540610759016i</v>
      </c>
      <c r="CE341" s="223" t="str">
        <f t="shared" ca="1" si="532"/>
        <v>-1.48862383963631+0.14661665103636i</v>
      </c>
      <c r="CF341" s="223" t="str">
        <f t="shared" ca="1" si="533"/>
        <v>-1.44164192753577-0.398956051546557i</v>
      </c>
      <c r="CG341" s="223" t="str">
        <f t="shared" ca="1" si="534"/>
        <v>-1.20145923414186-0.891062897325391i</v>
      </c>
      <c r="CH341" s="223" t="str">
        <f t="shared" ca="1" si="535"/>
        <v>-0.800263699559904-1.26375448148023i</v>
      </c>
      <c r="CI341" s="223" t="str">
        <f t="shared" ca="1" si="536"/>
        <v>-0.291821303574588-1.46708476410693i</v>
      </c>
      <c r="CJ341" s="223" t="str">
        <f t="shared" ca="1" si="537"/>
        <v>0.255729349996599-1.47380455890358i</v>
      </c>
      <c r="CK341" s="223" t="str">
        <f t="shared" ca="1" si="538"/>
        <v>0.769008587569539-1.28301331658676i</v>
      </c>
      <c r="CL341" s="223" t="str">
        <f t="shared" ca="1" si="539"/>
        <v>1.17922959889237-0.920279811465412i</v>
      </c>
      <c r="CM341" s="223" t="str">
        <f t="shared" ca="1" si="540"/>
        <v>1.43141686030913-0.434215557433648i</v>
      </c>
      <c r="CN341" s="223" t="str">
        <f t="shared" ca="1" si="541"/>
        <v>1.49177364670569+0.110039835010216i</v>
      </c>
      <c r="CO341" s="223" t="str">
        <f t="shared" ca="1" si="542"/>
        <v>1.35221127942716+0.63954830473125i</v>
      </c>
      <c r="CP341" s="223" t="str">
        <f t="shared" ca="1" si="543"/>
        <v>1.03143312571152+1.08334809063367i</v>
      </c>
      <c r="CQ341" s="223" t="str">
        <f t="shared" ca="1" si="544"/>
        <v>0.572428078109677+1.38196362965395i</v>
      </c>
      <c r="CR341" s="223" t="str">
        <f t="shared" ca="1" si="545"/>
        <v>0.0367094237427354+1.49537613880359i</v>
      </c>
      <c r="CS341" s="223" t="str">
        <f t="shared" ca="1" si="546"/>
        <v>-0.503928822106988+1.4083867084521i</v>
      </c>
      <c r="CT341" s="223" t="str">
        <f t="shared" ca="1" si="547"/>
        <v>-0.977033348044903+1.13265317511709i</v>
      </c>
      <c r="CU341" s="223" t="str">
        <f t="shared" ca="1" si="548"/>
        <v>-1.31920133378752+0.705127803471042i</v>
      </c>
      <c r="CV341" s="223" t="str">
        <f t="shared" ca="1" si="549"/>
        <v>-1.48457734122899+0.183105150676107i</v>
      </c>
      <c r="CW341" s="223" t="str">
        <f t="shared" ca="1" si="550"/>
        <v>-1.45099860357218-0.363456229450333i</v>
      </c>
      <c r="CX341" s="223" t="str">
        <f t="shared" ca="1" si="551"/>
        <v>-1.22296515527517-0.86130924021367i</v>
      </c>
      <c r="CY341" s="223" t="str">
        <f t="shared" ca="1" si="552"/>
        <v>-0.831036762622932-1.24373440792794i</v>
      </c>
      <c r="CZ341" s="223" t="str">
        <f t="shared" ca="1" si="553"/>
        <v>-0.327737474912932-1.45948125230589i</v>
      </c>
      <c r="DA341" s="223" t="str">
        <f t="shared" ca="1" si="554"/>
        <v>0.219483354618695-1.47963658894338i</v>
      </c>
      <c r="DB341" s="223" t="str">
        <f t="shared" ca="1" si="555"/>
        <v>0.737290253559601-1.30149931244726i</v>
      </c>
      <c r="DC341" s="223" t="str">
        <f t="shared" ca="1" si="556"/>
        <v>1.15628963982571-0.948942383459813i</v>
      </c>
      <c r="DD341" s="223" t="str">
        <f t="shared" ca="1" si="557"/>
        <v>1.42032956108947-0.469213508106992i</v>
      </c>
      <c r="DE341" s="223" t="str">
        <f t="shared" ca="1" si="558"/>
        <v>1.49402486511145+0.0733967351001926i</v>
      </c>
      <c r="DF341" s="223" t="str">
        <f t="shared" ca="1" si="559"/>
        <v>1.36749931976853+0.606170758720068i</v>
      </c>
      <c r="DG341" s="223" t="str">
        <f t="shared" ca="1" si="560"/>
        <v>1.05770917039946+1.05770917039967i</v>
      </c>
      <c r="DH341" s="223" t="str">
        <f t="shared" ca="1" si="561"/>
        <v>0.606170758719636+1.36749931976872i</v>
      </c>
      <c r="DI341" s="223" t="str">
        <f t="shared" ca="1" si="562"/>
        <v>0.0733967350998901+1.49402486511147i</v>
      </c>
      <c r="DJ341" s="223" t="str">
        <f t="shared" ca="1" si="563"/>
        <v>-0.469213508107279+1.42032956108937i</v>
      </c>
      <c r="DK341" s="223" t="str">
        <f t="shared" ca="1" si="564"/>
        <v>-0.948942383460178+1.15628963982541i</v>
      </c>
      <c r="DL341" s="223" t="str">
        <f t="shared" ca="1" si="565"/>
        <v>-1.30149931244741+0.737290253559337i</v>
      </c>
      <c r="DM341" s="223" t="str">
        <f t="shared" ca="1" si="566"/>
        <v>-1.47963658894344+0.219483354618226i</v>
      </c>
      <c r="DN341" s="223" t="str">
        <f t="shared" ca="1" si="567"/>
        <v>-1.45948125230578-0.327737474913394i</v>
      </c>
      <c r="DO341" s="223" t="str">
        <f t="shared" ca="1" si="568"/>
        <v>-1.24373440792777-0.831036762623184i</v>
      </c>
      <c r="DP341" s="223" t="str">
        <f t="shared" ca="1" si="569"/>
        <v>-0.861309240213283-1.22296515527544i</v>
      </c>
      <c r="DQ341" s="223" t="str">
        <f t="shared" ca="1" si="570"/>
        <v>-0.363456229449956-1.45099860357227i</v>
      </c>
      <c r="DR341" s="223" t="str">
        <f t="shared" ca="1" si="571"/>
        <v>0.183105150675058-1.48457734122912i</v>
      </c>
      <c r="DS341" s="223" t="str">
        <f t="shared" ca="1" si="572"/>
        <v>0.705127803471384-1.31920133378734i</v>
      </c>
      <c r="DT341" s="223" t="str">
        <f t="shared" ca="1" si="573"/>
        <v>1.13265317511735-0.977033348044609i</v>
      </c>
      <c r="DU341" s="223" t="str">
        <f t="shared" ca="1" si="574"/>
        <v>1.40838670845174-0.503928822107984i</v>
      </c>
      <c r="DV341" s="223" t="str">
        <f t="shared" ca="1" si="575"/>
        <v>1.49537613880362+0.0367094237415931i</v>
      </c>
      <c r="DW341" s="223" t="str">
        <f t="shared" ca="1" si="576"/>
        <v>1.38196362965436+0.5724280781087i</v>
      </c>
      <c r="DX341" s="223" t="str">
        <f t="shared" ca="1" si="577"/>
        <v>1.08334809063446+1.0314331257107i</v>
      </c>
      <c r="DY341" s="223" t="str">
        <f t="shared" ca="1" si="578"/>
        <v>0.639548304732283+1.35221127942668i</v>
      </c>
      <c r="DZ341" s="223" t="str">
        <f t="shared" ca="1" si="579"/>
        <v>0.110039835009745+1.49177364670572i</v>
      </c>
      <c r="EA341" s="223" t="str">
        <f t="shared" ca="1" si="580"/>
        <v>-0.434215557434019+1.43141686030902i</v>
      </c>
      <c r="EB341" s="223" t="str">
        <f t="shared" ca="1" si="581"/>
        <v>-0.92027981146565+1.17922959889218i</v>
      </c>
      <c r="EC341" s="223" t="str">
        <f t="shared" ca="1" si="582"/>
        <v>-1.28301331658696+0.769008587569206i</v>
      </c>
      <c r="ED341" s="223" t="str">
        <f t="shared" ca="1" si="583"/>
        <v>-1.47380455890365+0.255729349996218i</v>
      </c>
      <c r="EE341" s="223" t="str">
        <f t="shared" ca="1" si="584"/>
        <v>-1.46708476410684-0.291821303575051i</v>
      </c>
      <c r="EF341" s="223" t="str">
        <f t="shared" ca="1" si="585"/>
        <v>-1.26375448148002-0.800263699560231i</v>
      </c>
      <c r="EG341" s="223" t="str">
        <f t="shared" ca="1" si="586"/>
        <v>-0.891062897325148-1.20145923414204i</v>
      </c>
      <c r="EH341" s="223" t="str">
        <f t="shared" ca="1" si="587"/>
        <v>-0.398956051546184-1.44164192753587i</v>
      </c>
      <c r="EI341" s="223" t="str">
        <f t="shared" ca="1" si="588"/>
        <v>0.146616651036746-1.48862383963627i</v>
      </c>
      <c r="EJ341" s="223" t="str">
        <f t="shared" ca="1" si="589"/>
        <v>0.672540610759437-1.33610871757278i</v>
      </c>
      <c r="EK341" s="223" t="str">
        <f t="shared" ca="1" si="590"/>
        <v>1.10833444248804-1.00453578427521i</v>
      </c>
      <c r="EL341" s="223" t="str">
        <f t="shared" ca="1" si="591"/>
        <v>1.39559549632427-0.538340588228372i</v>
      </c>
      <c r="EM341" s="223" t="str">
        <f t="shared" ca="1" si="592"/>
        <v>1.49582665382546+3.15192328623428E-13i</v>
      </c>
      <c r="EN341" s="223"/>
      <c r="EO341" s="223"/>
      <c r="EP341" s="223"/>
    </row>
    <row r="342" spans="1:146">
      <c r="A342" s="249">
        <f t="shared" si="461"/>
        <v>4.7265624999999851E-3</v>
      </c>
      <c r="B342" s="248">
        <v>242</v>
      </c>
      <c r="C342" s="247">
        <f t="shared" si="462"/>
        <v>48400</v>
      </c>
      <c r="N342" s="246">
        <f t="shared" ca="1" si="463"/>
        <v>5.5041369730866441</v>
      </c>
      <c r="O342" s="223">
        <f t="shared" ca="1" si="464"/>
        <v>-1.4958630269133557</v>
      </c>
      <c r="P342" s="223" t="str">
        <f t="shared" ca="1" si="465"/>
        <v>-1.40842095531698-0.503941075831686i</v>
      </c>
      <c r="Q342" s="223" t="str">
        <f t="shared" ca="1" si="466"/>
        <v>-1.15631775660284-0.948965458302542i</v>
      </c>
      <c r="R342" s="223" t="str">
        <f t="shared" ca="1" si="467"/>
        <v>-0.769027287073322-1.2830445148252i</v>
      </c>
      <c r="S342" s="223" t="str">
        <f t="shared" ca="1" si="468"/>
        <v>-0.291828399612532-1.46712043829604i</v>
      </c>
      <c r="T342" s="223" t="str">
        <f t="shared" ca="1" si="469"/>
        <v>0.219488691659252-1.4796725683475i</v>
      </c>
      <c r="U342" s="223" t="str">
        <f t="shared" ca="1" si="470"/>
        <v>0.705144949625641-1.31923341198737i</v>
      </c>
      <c r="V342" s="223" t="str">
        <f t="shared" ca="1" si="471"/>
        <v>1.10836139316835-1.00456021094821i</v>
      </c>
      <c r="W342" s="223" t="str">
        <f t="shared" ca="1" si="472"/>
        <v>1.38199723400564-0.572441997487206i</v>
      </c>
      <c r="X342" s="223" t="str">
        <f t="shared" ca="1" si="473"/>
        <v>1.49406119438638-0.073398519842967i</v>
      </c>
      <c r="Y342" s="223" t="str">
        <f t="shared" ca="1" si="474"/>
        <v>1.43145166718385+0.434226115984469i</v>
      </c>
      <c r="Z342" s="223" t="str">
        <f t="shared" ca="1" si="475"/>
        <v>1.20148844928021+0.891084564748278i</v>
      </c>
      <c r="AA342" s="223" t="str">
        <f t="shared" ca="1" si="476"/>
        <v>0.831056970427612+1.24376465104539i</v>
      </c>
      <c r="AB342" s="223" t="str">
        <f t="shared" ca="1" si="477"/>
        <v>0.363465067389991+1.45103388660416i</v>
      </c>
      <c r="AC342" s="223" t="str">
        <f t="shared" ca="1" si="478"/>
        <v>-0.146620216222828+1.48866003757781i</v>
      </c>
      <c r="AD342" s="223" t="str">
        <f t="shared" ca="1" si="479"/>
        <v>-0.6395638562309+1.35224416030887i</v>
      </c>
      <c r="AE342" s="223" t="str">
        <f t="shared" ca="1" si="480"/>
        <v>-1.05773489005671+1.05773489005662i</v>
      </c>
      <c r="AF342" s="223" t="str">
        <f t="shared" ca="1" si="481"/>
        <v>-1.35224416030919+0.639563856230229i</v>
      </c>
      <c r="AG342" s="223" t="str">
        <f t="shared" ca="1" si="482"/>
        <v>-1.48866003757776+0.146620216223295i</v>
      </c>
      <c r="AH342" s="223" t="str">
        <f t="shared" ca="1" si="483"/>
        <v>-1.4510338866042-0.363465067389845i</v>
      </c>
      <c r="AI342" s="223" t="str">
        <f t="shared" ca="1" si="484"/>
        <v>-1.24376465104531-0.831056970427735i</v>
      </c>
      <c r="AJ342" s="223" t="str">
        <f t="shared" ca="1" si="485"/>
        <v>-0.89108456474792-1.20148844928047i</v>
      </c>
      <c r="AK342" s="223" t="str">
        <f t="shared" ca="1" si="486"/>
        <v>-0.434226115983748-1.43145166718407i</v>
      </c>
      <c r="AL342" s="223" t="str">
        <f t="shared" ca="1" si="487"/>
        <v>0.0733985198425296-1.4940611943864i</v>
      </c>
      <c r="AM342" s="223" t="str">
        <f t="shared" ca="1" si="488"/>
        <v>0.572441997487067-1.3819972340057i</v>
      </c>
      <c r="AN342" s="223" t="str">
        <f t="shared" ca="1" si="489"/>
        <v>1.00456021094832-1.10836139316825i</v>
      </c>
      <c r="AO342" s="223" t="str">
        <f t="shared" ca="1" si="490"/>
        <v>1.31923341198758-0.705144949625249i</v>
      </c>
      <c r="AP342" s="223" t="str">
        <f t="shared" ca="1" si="491"/>
        <v>1.47967256834761-0.219488691658523i</v>
      </c>
      <c r="AQ342" s="223" t="str">
        <f t="shared" ca="1" si="492"/>
        <v>1.46712043829613+0.291828399612081i</v>
      </c>
      <c r="AR342" s="223" t="str">
        <f t="shared" ca="1" si="493"/>
        <v>1.46712043829613+0.291828399612081i</v>
      </c>
      <c r="AS342" s="223" t="str">
        <f t="shared" ca="1" si="494"/>
        <v>0.94896545830244+1.15631775660293i</v>
      </c>
      <c r="AT342" s="223" t="str">
        <f t="shared" ca="1" si="495"/>
        <v>0.503941075831286+1.40842095531712i</v>
      </c>
      <c r="AU342" s="223" t="str">
        <f t="shared" ca="1" si="496"/>
        <v>-7.2055635885403E-13+1.49586302691336i</v>
      </c>
      <c r="AV342" s="223" t="str">
        <f t="shared" ca="1" si="497"/>
        <v>-0.503941075831242+1.40842095531714i</v>
      </c>
      <c r="AW342" s="223" t="str">
        <f t="shared" ca="1" si="498"/>
        <v>-0.948965458302405+1.15631775660296i</v>
      </c>
      <c r="AX342" s="223" t="str">
        <f t="shared" ca="1" si="499"/>
        <v>-1.28304451482526+0.769027287073225i</v>
      </c>
      <c r="AY342" s="223" t="str">
        <f t="shared" ca="1" si="500"/>
        <v>-1.46712043829613+0.291828399612086i</v>
      </c>
      <c r="AZ342" s="223" t="str">
        <f t="shared" ca="1" si="501"/>
        <v>-1.47967256834762-0.219488691658477i</v>
      </c>
      <c r="BA342" s="223" t="str">
        <f t="shared" ca="1" si="502"/>
        <v>-1.31923341198758-0.705144949625245i</v>
      </c>
      <c r="BB342" s="223" t="str">
        <f t="shared" ca="1" si="503"/>
        <v>-1.00456021094832-1.10836139316825i</v>
      </c>
      <c r="BC342" s="223" t="str">
        <f t="shared" ca="1" si="504"/>
        <v>-0.572441997487071-1.3819972340057i</v>
      </c>
      <c r="BD342" s="223" t="str">
        <f t="shared" ca="1" si="505"/>
        <v>-0.0733985198425341-1.4940611943864i</v>
      </c>
      <c r="BE342" s="223" t="str">
        <f t="shared" ca="1" si="506"/>
        <v>0.434226115983745-1.43145166718407i</v>
      </c>
      <c r="BF342" s="223" t="str">
        <f t="shared" ca="1" si="507"/>
        <v>0.891084564747899-1.20148844928049i</v>
      </c>
      <c r="BG342" s="223" t="str">
        <f t="shared" ca="1" si="508"/>
        <v>1.2437646510453-0.831056970427756i</v>
      </c>
      <c r="BH342" s="223" t="str">
        <f t="shared" ca="1" si="509"/>
        <v>1.45103388660419-0.363465067389869i</v>
      </c>
      <c r="BI342" s="223" t="str">
        <f t="shared" ca="1" si="510"/>
        <v>1.48866003757777+0.146620216223248i</v>
      </c>
      <c r="BJ342" s="223" t="str">
        <f t="shared" ca="1" si="511"/>
        <v>1.35224416030918+0.639563856230244i</v>
      </c>
      <c r="BK342" s="223" t="str">
        <f t="shared" ca="1" si="512"/>
        <v>1.05773489005693+1.05773489005641i</v>
      </c>
      <c r="BL342" s="223" t="str">
        <f t="shared" ca="1" si="513"/>
        <v>0.639563856230904+1.35224416030887i</v>
      </c>
      <c r="BM342" s="223" t="str">
        <f t="shared" ca="1" si="514"/>
        <v>0.146620216222536+1.48866003757784i</v>
      </c>
      <c r="BN342" s="223" t="str">
        <f t="shared" ca="1" si="515"/>
        <v>-0.363465067390564+1.45103388660402i</v>
      </c>
      <c r="BO342" s="223" t="str">
        <f t="shared" ca="1" si="516"/>
        <v>-0.831056970427078+1.24376465104575i</v>
      </c>
      <c r="BP342" s="223" t="str">
        <f t="shared" ca="1" si="517"/>
        <v>-1.20148844928+0.891084564748555i</v>
      </c>
      <c r="BQ342" s="223" t="str">
        <f t="shared" ca="1" si="518"/>
        <v>-1.43145166718384+0.434226115984525i</v>
      </c>
      <c r="BR342" s="223" t="str">
        <f t="shared" ca="1" si="519"/>
        <v>-1.49406119438637-0.0733985198432068i</v>
      </c>
      <c r="BS342" s="223" t="str">
        <f t="shared" ca="1" si="520"/>
        <v>-1.38199723400544-0.572441997487694i</v>
      </c>
      <c r="BT342" s="223" t="str">
        <f t="shared" ca="1" si="521"/>
        <v>-1.10836139316876-1.00456021094775i</v>
      </c>
      <c r="BU342" s="223" t="str">
        <f t="shared" ca="1" si="522"/>
        <v>-0.705144949625926-1.31923341198722i</v>
      </c>
      <c r="BV342" s="223" t="str">
        <f t="shared" ca="1" si="523"/>
        <v>-0.219488691659283-1.4796725683475i</v>
      </c>
      <c r="BW342" s="223" t="str">
        <f t="shared" ca="1" si="524"/>
        <v>0.291828399612787-1.46712043829599i</v>
      </c>
      <c r="BX342" s="223" t="str">
        <f t="shared" ca="1" si="525"/>
        <v>0.769027287073802-1.28304451482491i</v>
      </c>
      <c r="BY342" s="223" t="str">
        <f t="shared" ca="1" si="526"/>
        <v>1.15631775660247-0.948965458303001i</v>
      </c>
      <c r="BZ342" s="223" t="str">
        <f t="shared" ca="1" si="527"/>
        <v>1.40842095531688-0.503941075831969i</v>
      </c>
      <c r="CA342" s="223" t="str">
        <f t="shared" ca="1" si="528"/>
        <v>1.49586302691336-4.39674844488327E-15i</v>
      </c>
      <c r="CB342" s="223" t="str">
        <f t="shared" ca="1" si="529"/>
        <v>1.40842095531688+0.50394107583196i</v>
      </c>
      <c r="CC342" s="223" t="str">
        <f t="shared" ca="1" si="530"/>
        <v>1.15631775660247+0.948965458302994i</v>
      </c>
      <c r="CD342" s="223" t="str">
        <f t="shared" ca="1" si="531"/>
        <v>0.769027287073883+1.28304451482486i</v>
      </c>
      <c r="CE342" s="223" t="str">
        <f t="shared" ca="1" si="532"/>
        <v>0.29182839961288+1.46712043829597i</v>
      </c>
      <c r="CF342" s="223" t="str">
        <f t="shared" ca="1" si="533"/>
        <v>-0.21948869165919+1.47967256834751i</v>
      </c>
      <c r="CG342" s="223" t="str">
        <f t="shared" ca="1" si="534"/>
        <v>-0.705144949625843+1.31923341198726i</v>
      </c>
      <c r="CH342" s="223" t="str">
        <f t="shared" ca="1" si="535"/>
        <v>-1.10836139316876+1.00456021094775i</v>
      </c>
      <c r="CI342" s="223" t="str">
        <f t="shared" ca="1" si="536"/>
        <v>-1.3819972340054+0.57244199748778i</v>
      </c>
      <c r="CJ342" s="223" t="str">
        <f t="shared" ca="1" si="537"/>
        <v>-1.49406119438636+0.0733985198433006i</v>
      </c>
      <c r="CK342" s="223" t="str">
        <f t="shared" ca="1" si="538"/>
        <v>-1.43145166718386-0.434226115984435i</v>
      </c>
      <c r="CL342" s="223" t="str">
        <f t="shared" ca="1" si="539"/>
        <v>-1.20148844928006-0.891084564748478i</v>
      </c>
      <c r="CM342" s="223" t="str">
        <f t="shared" ca="1" si="540"/>
        <v>-0.831056970427156-1.2437646510457i</v>
      </c>
      <c r="CN342" s="223" t="str">
        <f t="shared" ca="1" si="541"/>
        <v>-0.363465067390573-1.45103388660401i</v>
      </c>
      <c r="CO342" s="223" t="str">
        <f t="shared" ca="1" si="542"/>
        <v>0.146620216222527-1.48866003757784i</v>
      </c>
      <c r="CP342" s="223" t="str">
        <f t="shared" ca="1" si="543"/>
        <v>0.639563856230897-1.35224416030887i</v>
      </c>
      <c r="CQ342" s="223" t="str">
        <f t="shared" ca="1" si="544"/>
        <v>1.05773489005692-1.05773489005642i</v>
      </c>
      <c r="CR342" s="223" t="str">
        <f t="shared" ca="1" si="545"/>
        <v>1.35224416030918-0.639563856230252i</v>
      </c>
      <c r="CS342" s="223" t="str">
        <f t="shared" ca="1" si="546"/>
        <v>1.48866003757776-0.146620216223342i</v>
      </c>
      <c r="CT342" s="223" t="str">
        <f t="shared" ca="1" si="547"/>
        <v>1.45103388660421+0.363465067389779i</v>
      </c>
      <c r="CU342" s="223" t="str">
        <f t="shared" ca="1" si="548"/>
        <v>1.24376465104535+0.831056970427678i</v>
      </c>
      <c r="CV342" s="223" t="str">
        <f t="shared" ca="1" si="549"/>
        <v>0.891084564747976+1.20148844928043i</v>
      </c>
      <c r="CW342" s="223" t="str">
        <f t="shared" ca="1" si="550"/>
        <v>0.434226115983753+1.43145166718407i</v>
      </c>
      <c r="CX342" s="223" t="str">
        <f t="shared" ca="1" si="551"/>
        <v>-0.0733985198425678+1.4940611943864i</v>
      </c>
      <c r="CY342" s="223" t="str">
        <f t="shared" ca="1" si="552"/>
        <v>-0.572441997487024+1.38199723400572i</v>
      </c>
      <c r="CZ342" s="223" t="str">
        <f t="shared" ca="1" si="553"/>
        <v>-1.00456021094835+1.10836139316822i</v>
      </c>
      <c r="DA342" s="223" t="str">
        <f t="shared" ca="1" si="554"/>
        <v>-1.31923341198756+0.70514494962529i</v>
      </c>
      <c r="DB342" s="223" t="str">
        <f t="shared" ca="1" si="555"/>
        <v>-1.47967256834762+0.219488691658486i</v>
      </c>
      <c r="DC342" s="223" t="str">
        <f t="shared" ca="1" si="556"/>
        <v>-1.46712043829615-0.291828399611993i</v>
      </c>
      <c r="DD342" s="223" t="str">
        <f t="shared" ca="1" si="557"/>
        <v>-1.28304451482528-0.76902728707318i</v>
      </c>
      <c r="DE342" s="223" t="str">
        <f t="shared" ca="1" si="558"/>
        <v>-0.948965458302509-1.15631775660287i</v>
      </c>
      <c r="DF342" s="223" t="str">
        <f t="shared" ca="1" si="559"/>
        <v>-0.503941075831289-1.40842095531712i</v>
      </c>
      <c r="DG342" s="223" t="str">
        <f t="shared" ca="1" si="560"/>
        <v>-7.29349855743796E-13-1.49586302691336i</v>
      </c>
      <c r="DH342" s="223" t="str">
        <f t="shared" ca="1" si="561"/>
        <v>0.503941075831198-1.40842095531715i</v>
      </c>
      <c r="DI342" s="223" t="str">
        <f t="shared" ca="1" si="562"/>
        <v>0.948965458302433-1.15631775660293i</v>
      </c>
      <c r="DJ342" s="223" t="str">
        <f t="shared" ca="1" si="563"/>
        <v>1.28304451482523-0.769027287073265i</v>
      </c>
      <c r="DK342" s="223" t="str">
        <f t="shared" ca="1" si="564"/>
        <v>1.46712043829613-0.29182839961209i</v>
      </c>
      <c r="DL342" s="223" t="str">
        <f t="shared" ca="1" si="565"/>
        <v>1.47967256834741+0.219488691659902i</v>
      </c>
      <c r="DM342" s="223" t="str">
        <f t="shared" ca="1" si="566"/>
        <v>1.3192334119876+0.705144949625203i</v>
      </c>
      <c r="DN342" s="223" t="str">
        <f t="shared" ca="1" si="567"/>
        <v>1.00456021094829+1.10836139316827i</v>
      </c>
      <c r="DO342" s="223" t="str">
        <f t="shared" ca="1" si="568"/>
        <v>0.572441997487115+1.38199723400568i</v>
      </c>
      <c r="DP342" s="223" t="str">
        <f t="shared" ca="1" si="569"/>
        <v>0.073398519842496+1.4940611943864i</v>
      </c>
      <c r="DQ342" s="223" t="str">
        <f t="shared" ca="1" si="570"/>
        <v>-0.434226115985125+1.43145166718365i</v>
      </c>
      <c r="DR342" s="223" t="str">
        <f t="shared" ca="1" si="571"/>
        <v>-0.891084564747896+1.20148844928049i</v>
      </c>
      <c r="DS342" s="223" t="str">
        <f t="shared" ca="1" si="572"/>
        <v>-1.24376465104525+0.831056970427831i</v>
      </c>
      <c r="DT342" s="223" t="str">
        <f t="shared" ca="1" si="573"/>
        <v>-1.45103388660419+0.363465067389873i</v>
      </c>
      <c r="DU342" s="223" t="str">
        <f t="shared" ca="1" si="574"/>
        <v>-1.48866003757777-0.146620216223159i</v>
      </c>
      <c r="DV342" s="223" t="str">
        <f t="shared" ca="1" si="575"/>
        <v>-1.35224416030922-0.639563856230164i</v>
      </c>
      <c r="DW342" s="223" t="str">
        <f t="shared" ca="1" si="576"/>
        <v>-1.05773489005693-1.05773489005641i</v>
      </c>
      <c r="DX342" s="223" t="str">
        <f t="shared" ca="1" si="577"/>
        <v>-0.639563856230985-1.35224416030883i</v>
      </c>
      <c r="DY342" s="223" t="str">
        <f t="shared" ca="1" si="578"/>
        <v>-0.14662021622254-1.48866003757784i</v>
      </c>
      <c r="DZ342" s="223" t="str">
        <f t="shared" ca="1" si="579"/>
        <v>0.363465067390478-1.45103388660404i</v>
      </c>
      <c r="EA342" s="223" t="str">
        <f t="shared" ca="1" si="580"/>
        <v>0.831056970427075-1.24376465104575i</v>
      </c>
      <c r="EB342" s="223" t="str">
        <f t="shared" ca="1" si="581"/>
        <v>1.20148844928005-0.891084564748489i</v>
      </c>
      <c r="EC342" s="223" t="str">
        <f t="shared" ca="1" si="582"/>
        <v>1.43145166718383-0.434226115984528i</v>
      </c>
      <c r="ED342" s="223" t="str">
        <f t="shared" ca="1" si="583"/>
        <v>1.49406119438636+0.0733985198432874i</v>
      </c>
      <c r="EE342" s="223" t="str">
        <f t="shared" ca="1" si="584"/>
        <v>1.38199723400544+0.572441997487689i</v>
      </c>
      <c r="EF342" s="223" t="str">
        <f t="shared" ca="1" si="585"/>
        <v>1.10836139316877+1.00456021094775i</v>
      </c>
      <c r="EG342" s="223" t="str">
        <f t="shared" ca="1" si="586"/>
        <v>0.705144949626005+1.31923341198718i</v>
      </c>
      <c r="EH342" s="223" t="str">
        <f t="shared" ca="1" si="587"/>
        <v>0.219488691659287+1.4796725683475i</v>
      </c>
      <c r="EI342" s="223" t="str">
        <f t="shared" ca="1" si="588"/>
        <v>-0.291828399612701+1.46712043829601i</v>
      </c>
      <c r="EJ342" s="223" t="str">
        <f t="shared" ca="1" si="589"/>
        <v>-0.769027287073798+1.28304451482491i</v>
      </c>
      <c r="EK342" s="223" t="str">
        <f t="shared" ca="1" si="590"/>
        <v>-1.15631775660246+0.948965458303004i</v>
      </c>
      <c r="EL342" s="223" t="str">
        <f t="shared" ca="1" si="591"/>
        <v>-1.40842095531685+0.503941075832052i</v>
      </c>
      <c r="EM342" s="223" t="str">
        <f t="shared" ca="1" si="592"/>
        <v>-1.49586302691336+8.79349688976655E-15i</v>
      </c>
      <c r="EN342" s="223"/>
      <c r="EO342" s="223"/>
      <c r="EP342" s="223"/>
    </row>
    <row r="343" spans="1:146">
      <c r="A343" s="249">
        <f t="shared" si="461"/>
        <v>4.7460937499999847E-3</v>
      </c>
      <c r="B343" s="248">
        <v>243</v>
      </c>
      <c r="C343" s="247">
        <f t="shared" si="462"/>
        <v>48600</v>
      </c>
      <c r="N343" s="246">
        <f t="shared" ca="1" si="463"/>
        <v>5.5041035958315865</v>
      </c>
      <c r="O343" s="223">
        <f t="shared" ca="1" si="464"/>
        <v>-1.4958964041684135</v>
      </c>
      <c r="P343" s="223" t="str">
        <f t="shared" ca="1" si="465"/>
        <v>-1.4203957910057-0.469235387515995i</v>
      </c>
      <c r="Q343" s="223" t="str">
        <f t="shared" ca="1" si="466"/>
        <v>-1.20151525814284-0.891104447555912i</v>
      </c>
      <c r="R343" s="223" t="str">
        <f t="shared" ca="1" si="467"/>
        <v>-0.861349403032648-1.22302218209618i</v>
      </c>
      <c r="S343" s="223" t="str">
        <f t="shared" ca="1" si="468"/>
        <v>-0.434235804890149-1.43148360722552i</v>
      </c>
      <c r="T343" s="223" t="str">
        <f t="shared" ca="1" si="469"/>
        <v>0.0367111355012496-1.49544586813906i</v>
      </c>
      <c r="U343" s="223" t="str">
        <f t="shared" ca="1" si="470"/>
        <v>0.503952320290301-1.40845238147337i</v>
      </c>
      <c r="V343" s="223" t="str">
        <f t="shared" ca="1" si="471"/>
        <v>0.920322724080384-1.17928458632565i</v>
      </c>
      <c r="W343" s="223" t="str">
        <f t="shared" ca="1" si="472"/>
        <v>1.24379240321867-0.831075513837048i</v>
      </c>
      <c r="X343" s="223" t="str">
        <f t="shared" ca="1" si="473"/>
        <v>1.44170915124696-0.398974654852606i</v>
      </c>
      <c r="Y343" s="223" t="str">
        <f t="shared" ca="1" si="474"/>
        <v>1.49409453143707+0.0734001575873397i</v>
      </c>
      <c r="Z343" s="223" t="str">
        <f t="shared" ca="1" si="475"/>
        <v>1.39566057289191+0.538365691030762i</v>
      </c>
      <c r="AA343" s="223" t="str">
        <f t="shared" ca="1" si="476"/>
        <v>1.15634355756993+0.948986632608963i</v>
      </c>
      <c r="AB343" s="223" t="str">
        <f t="shared" ca="1" si="477"/>
        <v>0.800301015827832+1.26381341030586i</v>
      </c>
      <c r="AC343" s="223" t="str">
        <f t="shared" ca="1" si="478"/>
        <v>0.36347317740146+1.4510662635847i</v>
      </c>
      <c r="AD343" s="223" t="str">
        <f t="shared" ca="1" si="479"/>
        <v>-0.110044966162965+1.49184320805713i</v>
      </c>
      <c r="AE343" s="223" t="str">
        <f t="shared" ca="1" si="480"/>
        <v>-0.572454770409726+1.38202807056844i</v>
      </c>
      <c r="AF343" s="223" t="str">
        <f t="shared" ca="1" si="481"/>
        <v>-0.977078907075399+1.13270599069323i</v>
      </c>
      <c r="AG343" s="223" t="str">
        <f t="shared" ca="1" si="482"/>
        <v>-1.28307314345156+0.769044446412123i</v>
      </c>
      <c r="AH343" s="223" t="str">
        <f t="shared" ca="1" si="483"/>
        <v>-1.45954930786413+0.327752757299363i</v>
      </c>
      <c r="AI343" s="223" t="str">
        <f t="shared" ca="1" si="484"/>
        <v>-1.4886932541122-0.146623487766549i</v>
      </c>
      <c r="AJ343" s="223" t="str">
        <f t="shared" ca="1" si="485"/>
        <v>-1.36756308621269-0.606199024440323i</v>
      </c>
      <c r="AK343" s="223" t="str">
        <f t="shared" ca="1" si="486"/>
        <v>-1.1083861240828-1.00458262574299i</v>
      </c>
      <c r="AL343" s="223" t="str">
        <f t="shared" ca="1" si="487"/>
        <v>-0.737324633378197-1.30156000131292i</v>
      </c>
      <c r="AM343" s="223" t="str">
        <f t="shared" ca="1" si="488"/>
        <v>-0.291834911192045-1.46715317421649i</v>
      </c>
      <c r="AN343" s="223" t="str">
        <f t="shared" ca="1" si="489"/>
        <v>0.18311368886284-1.48464656701689i</v>
      </c>
      <c r="AO343" s="223" t="str">
        <f t="shared" ca="1" si="490"/>
        <v>0.639578126845842-1.3522743329903i</v>
      </c>
      <c r="AP343" s="223" t="str">
        <f t="shared" ca="1" si="491"/>
        <v>1.0314812214006-1.08339860711648i</v>
      </c>
      <c r="AQ343" s="223" t="str">
        <f t="shared" ca="1" si="492"/>
        <v>1.31926284809867-0.70516068355416i</v>
      </c>
      <c r="AR343" s="223" t="str">
        <f t="shared" ca="1" si="493"/>
        <v>1.31926284809867-0.70516068355416i</v>
      </c>
      <c r="AS343" s="223" t="str">
        <f t="shared" ca="1" si="494"/>
        <v>1.47970558434413+0.219493589120002i</v>
      </c>
      <c r="AT343" s="223" t="str">
        <f t="shared" ca="1" si="495"/>
        <v>1.33617102027451+0.672571971303121i</v>
      </c>
      <c r="AU343" s="223" t="str">
        <f t="shared" ca="1" si="496"/>
        <v>1.05775849134012+1.05775849134i</v>
      </c>
      <c r="AV343" s="223" t="str">
        <f t="shared" ca="1" si="497"/>
        <v>0.672571971303269+1.33617102027443i</v>
      </c>
      <c r="AW343" s="223" t="str">
        <f t="shared" ca="1" si="498"/>
        <v>0.219493589120167+1.47970558434411i</v>
      </c>
      <c r="AX343" s="223" t="str">
        <f t="shared" ca="1" si="499"/>
        <v>-0.255741274646473+1.47387328235713i</v>
      </c>
      <c r="AY343" s="223" t="str">
        <f t="shared" ca="1" si="500"/>
        <v>-0.705160683555289+1.31926284809807i</v>
      </c>
      <c r="AZ343" s="223" t="str">
        <f t="shared" ca="1" si="501"/>
        <v>-1.08339860711636+1.03148122140072i</v>
      </c>
      <c r="BA343" s="223" t="str">
        <f t="shared" ca="1" si="502"/>
        <v>-1.35227433299023+0.639578126845993i</v>
      </c>
      <c r="BB343" s="223" t="str">
        <f t="shared" ca="1" si="503"/>
        <v>-1.48464656701687+0.183113688863005i</v>
      </c>
      <c r="BC343" s="223" t="str">
        <f t="shared" ca="1" si="504"/>
        <v>-1.46715317421652-0.291834911191882i</v>
      </c>
      <c r="BD343" s="223" t="str">
        <f t="shared" ca="1" si="505"/>
        <v>-1.30156000131303-0.737324633378015i</v>
      </c>
      <c r="BE343" s="223" t="str">
        <f t="shared" ca="1" si="506"/>
        <v>-1.00458262574312-1.10838612408269i</v>
      </c>
      <c r="BF343" s="223" t="str">
        <f t="shared" ca="1" si="507"/>
        <v>-0.606199024440513-1.36756308621261i</v>
      </c>
      <c r="BG343" s="223" t="str">
        <f t="shared" ca="1" si="508"/>
        <v>-0.146623487765213-1.48869325411233i</v>
      </c>
      <c r="BH343" s="223" t="str">
        <f t="shared" ca="1" si="509"/>
        <v>0.327752757299159-1.45954930786417i</v>
      </c>
      <c r="BI343" s="223" t="str">
        <f t="shared" ca="1" si="510"/>
        <v>0.76904444641198-1.28307314345164i</v>
      </c>
      <c r="BJ343" s="223" t="str">
        <f t="shared" ca="1" si="511"/>
        <v>1.13270599069314-0.97707890707551i</v>
      </c>
      <c r="BK343" s="223" t="str">
        <f t="shared" ca="1" si="512"/>
        <v>1.38202807056838-0.57245477040988i</v>
      </c>
      <c r="BL343" s="223" t="str">
        <f t="shared" ca="1" si="513"/>
        <v>1.49184320805716-0.110044966162558i</v>
      </c>
      <c r="BM343" s="223" t="str">
        <f t="shared" ca="1" si="514"/>
        <v>1.45106626358482+0.363473177400989i</v>
      </c>
      <c r="BN343" s="223" t="str">
        <f t="shared" ca="1" si="515"/>
        <v>1.26381341030589+0.800301015827782i</v>
      </c>
      <c r="BO343" s="223" t="str">
        <f t="shared" ca="1" si="516"/>
        <v>0.948986632608501+1.15634355757031i</v>
      </c>
      <c r="BP343" s="223" t="str">
        <f t="shared" ca="1" si="517"/>
        <v>0.538365691031095+1.39566057289178i</v>
      </c>
      <c r="BQ343" s="223" t="str">
        <f t="shared" ca="1" si="518"/>
        <v>0.0734001575870495+1.49409453143708i</v>
      </c>
      <c r="BR343" s="223" t="str">
        <f t="shared" ca="1" si="519"/>
        <v>-0.398974654851811+1.44170915124718i</v>
      </c>
      <c r="BS343" s="223" t="str">
        <f t="shared" ca="1" si="520"/>
        <v>-0.831075513836909+1.24379240321876i</v>
      </c>
      <c r="BT343" s="223" t="str">
        <f t="shared" ca="1" si="521"/>
        <v>-1.17928458632589+0.920322724080071i</v>
      </c>
      <c r="BU343" s="223" t="str">
        <f t="shared" ca="1" si="522"/>
        <v>-1.40845238147321+0.503952320290749i</v>
      </c>
      <c r="BV343" s="223" t="str">
        <f t="shared" ca="1" si="523"/>
        <v>-1.49544586813906+0.0367111355013045i</v>
      </c>
      <c r="BW343" s="223" t="str">
        <f t="shared" ca="1" si="524"/>
        <v>-1.43148360722535-0.434235804890722i</v>
      </c>
      <c r="BX343" s="223" t="str">
        <f t="shared" ca="1" si="525"/>
        <v>-1.22302218209638-0.861349403032352i</v>
      </c>
      <c r="BY343" s="223" t="str">
        <f t="shared" ca="1" si="526"/>
        <v>-0.891104447555677-1.20151525814302i</v>
      </c>
      <c r="BZ343" s="223" t="str">
        <f t="shared" ca="1" si="527"/>
        <v>-0.469235387516733-1.42039579100545i</v>
      </c>
      <c r="CA343" s="223" t="str">
        <f t="shared" ca="1" si="528"/>
        <v>-1.66397206114611E-13-1.49589640416841i</v>
      </c>
      <c r="CB343" s="223" t="str">
        <f t="shared" ca="1" si="529"/>
        <v>0.469235387516336-1.42039579100559i</v>
      </c>
      <c r="CC343" s="223" t="str">
        <f t="shared" ca="1" si="530"/>
        <v>0.891104447555411-1.20151525814322i</v>
      </c>
      <c r="CD343" s="223" t="str">
        <f t="shared" ca="1" si="531"/>
        <v>1.22302218209614-0.861349403032693i</v>
      </c>
      <c r="CE343" s="223" t="str">
        <f t="shared" ca="1" si="532"/>
        <v>1.4314836072257-0.434235804889576i</v>
      </c>
      <c r="CF343" s="223" t="str">
        <f t="shared" ca="1" si="533"/>
        <v>1.49544586813907+0.0367111355008867i</v>
      </c>
      <c r="CG343" s="223" t="str">
        <f t="shared" ca="1" si="534"/>
        <v>1.40845238147332+0.503952320290434i</v>
      </c>
      <c r="CH343" s="223" t="str">
        <f t="shared" ca="1" si="535"/>
        <v>1.17928458632615+0.920322724079742i</v>
      </c>
      <c r="CI343" s="223" t="str">
        <f t="shared" ca="1" si="536"/>
        <v>0.831075513837186+1.24379240321858i</v>
      </c>
      <c r="CJ343" s="223" t="str">
        <f t="shared" ca="1" si="537"/>
        <v>0.398974654852213+1.44170915124707i</v>
      </c>
      <c r="CK343" s="223" t="str">
        <f t="shared" ca="1" si="538"/>
        <v>-0.0734001575867171+1.4940945314371i</v>
      </c>
      <c r="CL343" s="223" t="str">
        <f t="shared" ca="1" si="539"/>
        <v>-0.538365691030705+1.39566057289193i</v>
      </c>
      <c r="CM343" s="223" t="str">
        <f t="shared" ca="1" si="540"/>
        <v>-0.948986632609427+1.15634355756955i</v>
      </c>
      <c r="CN343" s="223" t="str">
        <f t="shared" ca="1" si="541"/>
        <v>-1.26381341030567+0.800301015828135i</v>
      </c>
      <c r="CO343" s="223" t="str">
        <f t="shared" ca="1" si="542"/>
        <v>-1.45106626358474+0.363473177401312i</v>
      </c>
      <c r="CP343" s="223" t="str">
        <f t="shared" ca="1" si="543"/>
        <v>-1.49184320805707-0.110044966163668i</v>
      </c>
      <c r="CQ343" s="223" t="str">
        <f t="shared" ca="1" si="544"/>
        <v>-1.38202807056851-0.572454770409571i</v>
      </c>
      <c r="CR343" s="223" t="str">
        <f t="shared" ca="1" si="545"/>
        <v>-1.13270599069335-0.977078907075257i</v>
      </c>
      <c r="CS343" s="223" t="str">
        <f t="shared" ca="1" si="546"/>
        <v>-0.769044446412265-1.28307314345147i</v>
      </c>
      <c r="CT343" s="223" t="str">
        <f t="shared" ca="1" si="547"/>
        <v>-0.327752757299566-1.45954930786408i</v>
      </c>
      <c r="CU343" s="223" t="str">
        <f t="shared" ca="1" si="548"/>
        <v>0.146623487766405-1.48869325411221i</v>
      </c>
      <c r="CV343" s="223" t="str">
        <f t="shared" ca="1" si="549"/>
        <v>0.606199024440132-1.36756308621278i</v>
      </c>
      <c r="CW343" s="223" t="str">
        <f t="shared" ca="1" si="550"/>
        <v>1.00458262574281-1.10838612408297i</v>
      </c>
      <c r="CX343" s="223" t="str">
        <f t="shared" ca="1" si="551"/>
        <v>1.30156000131357-0.737324633377047i</v>
      </c>
      <c r="CY343" s="223" t="str">
        <f t="shared" ca="1" si="552"/>
        <v>1.46715317421646-0.291834911192208i</v>
      </c>
      <c r="CZ343" s="223" t="str">
        <f t="shared" ca="1" si="553"/>
        <v>1.4846465670169+0.183113688862718i</v>
      </c>
      <c r="DA343" s="223" t="str">
        <f t="shared" ca="1" si="554"/>
        <v>1.35227433299041+0.639578126845615i</v>
      </c>
      <c r="DB343" s="223" t="str">
        <f t="shared" ca="1" si="555"/>
        <v>1.08339860711662+1.03148122140044i</v>
      </c>
      <c r="DC343" s="223" t="str">
        <f t="shared" ca="1" si="556"/>
        <v>0.705160683554271+1.31926284809861i</v>
      </c>
      <c r="DD343" s="223" t="str">
        <f t="shared" ca="1" si="557"/>
        <v>0.255741274646761+1.47387328235708i</v>
      </c>
      <c r="DE343" s="223" t="str">
        <f t="shared" ca="1" si="558"/>
        <v>-0.219493589119754+1.47970558434417i</v>
      </c>
      <c r="DF343" s="223" t="str">
        <f t="shared" ca="1" si="559"/>
        <v>-0.672571971304301+1.33617102027392i</v>
      </c>
      <c r="DG343" s="223" t="str">
        <f t="shared" ca="1" si="560"/>
        <v>-1.05775849133988+1.05775849134023i</v>
      </c>
      <c r="DH343" s="223" t="str">
        <f t="shared" ca="1" si="561"/>
        <v>-1.33617102027438+0.67257197130338i</v>
      </c>
      <c r="DI343" s="223" t="str">
        <f t="shared" ca="1" si="562"/>
        <v>-1.47970558434429+0.219493589118901i</v>
      </c>
      <c r="DJ343" s="223" t="str">
        <f t="shared" ca="1" si="563"/>
        <v>-1.47387328235717-0.255741274646268i</v>
      </c>
      <c r="DK343" s="223" t="str">
        <f t="shared" ca="1" si="564"/>
        <v>-1.31926284809813-0.70516068355518i</v>
      </c>
      <c r="DL343" s="223" t="str">
        <f t="shared" ca="1" si="565"/>
        <v>-1.03148122140081-1.08339860711628i</v>
      </c>
      <c r="DM343" s="223" t="str">
        <f t="shared" ca="1" si="566"/>
        <v>-0.639578126846219-1.35227433299012i</v>
      </c>
      <c r="DN343" s="223" t="str">
        <f t="shared" ca="1" si="567"/>
        <v>-0.183113688861693-1.48464656701703i</v>
      </c>
      <c r="DO343" s="223" t="str">
        <f t="shared" ca="1" si="568"/>
        <v>0.291834911191719-1.46715317421655i</v>
      </c>
      <c r="DP343" s="223" t="str">
        <f t="shared" ca="1" si="569"/>
        <v>0.737324633377945-1.30156000131307i</v>
      </c>
      <c r="DQ343" s="223" t="str">
        <f t="shared" ca="1" si="570"/>
        <v>1.10838612408252-1.0045826257433i</v>
      </c>
      <c r="DR343" s="223" t="str">
        <f t="shared" ca="1" si="571"/>
        <v>1.36756308621254-0.606199024440666i</v>
      </c>
      <c r="DS343" s="223" t="str">
        <f t="shared" ca="1" si="572"/>
        <v>1.48869325411231-0.146623487765378i</v>
      </c>
      <c r="DT343" s="223" t="str">
        <f t="shared" ca="1" si="573"/>
        <v>1.45954930786419+0.32775275729908i</v>
      </c>
      <c r="DU343" s="223" t="str">
        <f t="shared" ca="1" si="574"/>
        <v>1.28307314345177+0.769044446411764i</v>
      </c>
      <c r="DV343" s="223" t="str">
        <f t="shared" ca="1" si="575"/>
        <v>0.977078907074541+1.13270599069397i</v>
      </c>
      <c r="DW343" s="223" t="str">
        <f t="shared" ca="1" si="576"/>
        <v>0.572454770410034+1.38202807056832i</v>
      </c>
      <c r="DX343" s="223" t="str">
        <f t="shared" ca="1" si="577"/>
        <v>0.110044966162639+1.49184320805715i</v>
      </c>
      <c r="DY343" s="223" t="str">
        <f t="shared" ca="1" si="578"/>
        <v>-0.36347317740223+1.45106626358451i</v>
      </c>
      <c r="DZ343" s="223" t="str">
        <f t="shared" ca="1" si="579"/>
        <v>-0.800301015827641+1.26381341030598i</v>
      </c>
      <c r="EA343" s="223" t="str">
        <f t="shared" ca="1" si="580"/>
        <v>-1.15634355757021+0.94898663260863i</v>
      </c>
      <c r="EB343" s="223" t="str">
        <f t="shared" ca="1" si="581"/>
        <v>-1.39566057289175+0.538365691031172i</v>
      </c>
      <c r="EC343" s="223" t="str">
        <f t="shared" ca="1" si="582"/>
        <v>-1.49409453143707+0.0734001575873005i</v>
      </c>
      <c r="ED343" s="223" t="str">
        <f t="shared" ca="1" si="583"/>
        <v>-1.44170915124682-0.398974654853125i</v>
      </c>
      <c r="EE343" s="223" t="str">
        <f t="shared" ca="1" si="584"/>
        <v>-1.24379240321886-0.831075513836771i</v>
      </c>
      <c r="EF343" s="223" t="str">
        <f t="shared" ca="1" si="585"/>
        <v>-0.920322724080136-1.17928458632584i</v>
      </c>
      <c r="EG343" s="223" t="str">
        <f t="shared" ca="1" si="586"/>
        <v>-0.503952320289544-1.40845238147364i</v>
      </c>
      <c r="EH343" s="223" t="str">
        <f t="shared" ca="1" si="587"/>
        <v>-0.0367111355014708-1.49544586813906i</v>
      </c>
      <c r="EI343" s="223" t="str">
        <f t="shared" ca="1" si="588"/>
        <v>0.434235804890563-1.4314836072254i</v>
      </c>
      <c r="EJ343" s="223" t="str">
        <f t="shared" ca="1" si="589"/>
        <v>0.861349403032284-1.22302218209643i</v>
      </c>
      <c r="EK343" s="223" t="str">
        <f t="shared" ca="1" si="590"/>
        <v>1.20151525814287-0.891104447555879i</v>
      </c>
      <c r="EL343" s="223" t="str">
        <f t="shared" ca="1" si="591"/>
        <v>1.42039579100588-0.469235387515437i</v>
      </c>
      <c r="EM343" s="223" t="str">
        <f t="shared" ca="1" si="592"/>
        <v>1.49589640416841-3.32794412229222E-13i</v>
      </c>
      <c r="EN343" s="223"/>
      <c r="EO343" s="223"/>
      <c r="EP343" s="223"/>
    </row>
    <row r="344" spans="1:146">
      <c r="A344" s="249">
        <f t="shared" si="461"/>
        <v>4.7656249999999843E-3</v>
      </c>
      <c r="B344" s="248">
        <v>244</v>
      </c>
      <c r="C344" s="247">
        <f t="shared" si="462"/>
        <v>48800</v>
      </c>
      <c r="N344" s="246">
        <f t="shared" ca="1" si="463"/>
        <v>5.5040730997211913</v>
      </c>
      <c r="O344" s="223">
        <f t="shared" ca="1" si="464"/>
        <v>-1.4959269002788091</v>
      </c>
      <c r="P344" s="223" t="str">
        <f t="shared" ca="1" si="465"/>
        <v>-1.43151279018364-0.434244657443708i</v>
      </c>
      <c r="Q344" s="223" t="str">
        <f t="shared" ca="1" si="466"/>
        <v>-1.24381775980778-0.831092456568172i</v>
      </c>
      <c r="R344" s="223" t="str">
        <f t="shared" ca="1" si="467"/>
        <v>-0.949005979136582-1.15636713138206i</v>
      </c>
      <c r="S344" s="223" t="str">
        <f t="shared" ca="1" si="468"/>
        <v>-0.572466440766003-1.38205624530063i</v>
      </c>
      <c r="T344" s="223" t="str">
        <f t="shared" ca="1" si="469"/>
        <v>-0.146626476907367-1.48872360337556i</v>
      </c>
      <c r="U344" s="223" t="str">
        <f t="shared" ca="1" si="470"/>
        <v>0.291840860687923-1.4671830843527i</v>
      </c>
      <c r="V344" s="223" t="str">
        <f t="shared" ca="1" si="471"/>
        <v>0.705175059321667-1.3192897432666i</v>
      </c>
      <c r="W344" s="223" t="str">
        <f t="shared" ca="1" si="472"/>
        <v>1.05778005534656-1.05778005534647i</v>
      </c>
      <c r="X344" s="223" t="str">
        <f t="shared" ca="1" si="473"/>
        <v>1.3192897432666-0.705175059321674i</v>
      </c>
      <c r="Y344" s="223" t="str">
        <f t="shared" ca="1" si="474"/>
        <v>1.4671830843527-0.29184086068793i</v>
      </c>
      <c r="Z344" s="223" t="str">
        <f t="shared" ca="1" si="475"/>
        <v>1.48872360337556+0.146626476907364i</v>
      </c>
      <c r="AA344" s="223" t="str">
        <f t="shared" ca="1" si="476"/>
        <v>1.38205624530063+0.572466440765991i</v>
      </c>
      <c r="AB344" s="223" t="str">
        <f t="shared" ca="1" si="477"/>
        <v>1.15636713138208+0.949005979136567i</v>
      </c>
      <c r="AC344" s="223" t="str">
        <f t="shared" ca="1" si="478"/>
        <v>0.831092456568175+1.24381775980778i</v>
      </c>
      <c r="AD344" s="223" t="str">
        <f t="shared" ca="1" si="479"/>
        <v>0.434244657443633+1.43151279018367i</v>
      </c>
      <c r="AE344" s="223" t="str">
        <f t="shared" ca="1" si="480"/>
        <v>1.83258656068527E-14+1.49592690027881i</v>
      </c>
      <c r="AF344" s="223" t="str">
        <f t="shared" ca="1" si="481"/>
        <v>-0.434244657444044+1.43151279018354i</v>
      </c>
      <c r="AG344" s="223" t="str">
        <f t="shared" ca="1" si="482"/>
        <v>-0.831092456567915+1.24381775980795i</v>
      </c>
      <c r="AH344" s="223" t="str">
        <f t="shared" ca="1" si="483"/>
        <v>-1.15636713138235+0.949005979136234i</v>
      </c>
      <c r="AI344" s="223" t="str">
        <f t="shared" ca="1" si="484"/>
        <v>-1.38205624530057+0.572466440766142i</v>
      </c>
      <c r="AJ344" s="223" t="str">
        <f t="shared" ca="1" si="485"/>
        <v>-1.48872360337561+0.146626476906787i</v>
      </c>
      <c r="AK344" s="223" t="str">
        <f t="shared" ca="1" si="486"/>
        <v>-1.4671830843527-0.291840860687926i</v>
      </c>
      <c r="AL344" s="223" t="str">
        <f t="shared" ca="1" si="487"/>
        <v>-1.31928974326625-0.705175059322316i</v>
      </c>
      <c r="AM344" s="223" t="str">
        <f t="shared" ca="1" si="488"/>
        <v>-1.05778005534648-1.05778005534656i</v>
      </c>
      <c r="AN344" s="223" t="str">
        <f t="shared" ca="1" si="489"/>
        <v>-0.705175059322216-1.31928974326631i</v>
      </c>
      <c r="AO344" s="223" t="str">
        <f t="shared" ca="1" si="490"/>
        <v>-0.291840860687812-1.46718308435272i</v>
      </c>
      <c r="AP344" s="223" t="str">
        <f t="shared" ca="1" si="491"/>
        <v>0.146626476906923-1.4887236033756i</v>
      </c>
      <c r="AQ344" s="223" t="str">
        <f t="shared" ca="1" si="492"/>
        <v>0.572466440766268-1.38205624530052i</v>
      </c>
      <c r="AR344" s="223" t="str">
        <f t="shared" ca="1" si="493"/>
        <v>0.572466440766268-1.38205624530052i</v>
      </c>
      <c r="AS344" s="223" t="str">
        <f t="shared" ca="1" si="494"/>
        <v>1.24381775980802-0.831092456567819i</v>
      </c>
      <c r="AT344" s="223" t="str">
        <f t="shared" ca="1" si="495"/>
        <v>1.43151279018358-0.434244657443935i</v>
      </c>
      <c r="AU344" s="223" t="str">
        <f t="shared" ca="1" si="496"/>
        <v>1.49592690027881+5.58583464430184E-13i</v>
      </c>
      <c r="AV344" s="223" t="str">
        <f t="shared" ca="1" si="497"/>
        <v>1.43151279018367+0.434244657443621i</v>
      </c>
      <c r="AW344" s="223" t="str">
        <f t="shared" ca="1" si="498"/>
        <v>1.24381775980737+0.831092456568784i</v>
      </c>
      <c r="AX344" s="223" t="str">
        <f t="shared" ca="1" si="499"/>
        <v>0.949005979136593+1.15636713138205i</v>
      </c>
      <c r="AY344" s="223" t="str">
        <f t="shared" ca="1" si="500"/>
        <v>0.572466440766572+1.38205624530039i</v>
      </c>
      <c r="AZ344" s="223" t="str">
        <f t="shared" ca="1" si="501"/>
        <v>0.14662647690725+1.48872360337557i</v>
      </c>
      <c r="BA344" s="223" t="str">
        <f t="shared" ca="1" si="502"/>
        <v>-0.291840860687449+1.46718308435279i</v>
      </c>
      <c r="BB344" s="223" t="str">
        <f t="shared" ca="1" si="503"/>
        <v>-0.705175059321925+1.31928974326646i</v>
      </c>
      <c r="BC344" s="223" t="str">
        <f t="shared" ca="1" si="504"/>
        <v>-1.05778005534625+1.05778005534679i</v>
      </c>
      <c r="BD344" s="223" t="str">
        <f t="shared" ca="1" si="505"/>
        <v>-1.3192897432668+0.705175059321294i</v>
      </c>
      <c r="BE344" s="223" t="str">
        <f t="shared" ca="1" si="506"/>
        <v>-1.46718308435263+0.291840860688247i</v>
      </c>
      <c r="BF344" s="223" t="str">
        <f t="shared" ca="1" si="507"/>
        <v>-1.4887236033755-0.146626476907962i</v>
      </c>
      <c r="BG344" s="223" t="str">
        <f t="shared" ca="1" si="508"/>
        <v>-1.38205624530069-0.572466440765858i</v>
      </c>
      <c r="BH344" s="223" t="str">
        <f t="shared" ca="1" si="509"/>
        <v>-1.15636713138163-0.949005979137115i</v>
      </c>
      <c r="BI344" s="223" t="str">
        <f t="shared" ca="1" si="510"/>
        <v>-0.831092456568225-1.24381775980775i</v>
      </c>
      <c r="BJ344" s="223" t="str">
        <f t="shared" ca="1" si="511"/>
        <v>-0.4342446574444-1.43151279018343i</v>
      </c>
      <c r="BK344" s="223" t="str">
        <f t="shared" ca="1" si="512"/>
        <v>1.15089601934839E-13-1.49592690027881i</v>
      </c>
      <c r="BL344" s="223" t="str">
        <f t="shared" ca="1" si="513"/>
        <v>0.434244657443156-1.43151279018381i</v>
      </c>
      <c r="BM344" s="223" t="str">
        <f t="shared" ca="1" si="514"/>
        <v>0.831092456568416-1.24381775980762i</v>
      </c>
      <c r="BN344" s="223" t="str">
        <f t="shared" ca="1" si="515"/>
        <v>1.15636713138177-0.949005979136937i</v>
      </c>
      <c r="BO344" s="223" t="str">
        <f t="shared" ca="1" si="516"/>
        <v>1.38205624530078-0.572466440765646i</v>
      </c>
      <c r="BP344" s="223" t="str">
        <f t="shared" ca="1" si="517"/>
        <v>1.48872360337552-0.146626476907733i</v>
      </c>
      <c r="BQ344" s="223" t="str">
        <f t="shared" ca="1" si="518"/>
        <v>1.46718308435259+0.291840860688473i</v>
      </c>
      <c r="BR344" s="223" t="str">
        <f t="shared" ca="1" si="519"/>
        <v>1.31928974326669+0.705175059321496i</v>
      </c>
      <c r="BS344" s="223" t="str">
        <f t="shared" ca="1" si="520"/>
        <v>1.05778005534605+1.05778005534698i</v>
      </c>
      <c r="BT344" s="223" t="str">
        <f t="shared" ca="1" si="521"/>
        <v>0.705175059321685+1.31928974326659i</v>
      </c>
      <c r="BU344" s="223" t="str">
        <f t="shared" ca="1" si="522"/>
        <v>0.291840860688683+1.46718308435255i</v>
      </c>
      <c r="BV344" s="223" t="str">
        <f t="shared" ca="1" si="523"/>
        <v>-0.146626476907521+1.48872360337554i</v>
      </c>
      <c r="BW344" s="223" t="str">
        <f t="shared" ca="1" si="524"/>
        <v>-0.572466440765448+1.38205624530086i</v>
      </c>
      <c r="BX344" s="223" t="str">
        <f t="shared" ca="1" si="525"/>
        <v>-0.949005979136771+1.15636713138191i</v>
      </c>
      <c r="BY344" s="223" t="str">
        <f t="shared" ca="1" si="526"/>
        <v>-1.2438177598075+0.831092456568593i</v>
      </c>
      <c r="BZ344" s="223" t="str">
        <f t="shared" ca="1" si="527"/>
        <v>-1.43151279018375+0.434244657443359i</v>
      </c>
      <c r="CA344" s="223" t="str">
        <f t="shared" ca="1" si="528"/>
        <v>-1.49592690027881+3.28404260560506E-13i</v>
      </c>
      <c r="CB344" s="223" t="str">
        <f t="shared" ca="1" si="529"/>
        <v>-1.4315127901835-0.434244657444196i</v>
      </c>
      <c r="CC344" s="223" t="str">
        <f t="shared" ca="1" si="530"/>
        <v>-1.24381775980787-0.831092456568047i</v>
      </c>
      <c r="CD344" s="223" t="str">
        <f t="shared" ca="1" si="531"/>
        <v>-0.949005979136162-1.15636713138241i</v>
      </c>
      <c r="CE344" s="223" t="str">
        <f t="shared" ca="1" si="532"/>
        <v>-0.572466440766056-1.38205624530061i</v>
      </c>
      <c r="CF344" s="223" t="str">
        <f t="shared" ca="1" si="533"/>
        <v>-0.146626476908175-1.48872360337548i</v>
      </c>
      <c r="CG344" s="223" t="str">
        <f t="shared" ca="1" si="534"/>
        <v>0.291840860688038-1.46718308435268i</v>
      </c>
      <c r="CH344" s="223" t="str">
        <f t="shared" ca="1" si="535"/>
        <v>0.705175059321106-1.3192897432669i</v>
      </c>
      <c r="CI344" s="223" t="str">
        <f t="shared" ca="1" si="536"/>
        <v>1.05778005534667-1.05778005534637i</v>
      </c>
      <c r="CJ344" s="223" t="str">
        <f t="shared" ca="1" si="537"/>
        <v>1.31928974326638-0.705175059322077i</v>
      </c>
      <c r="CK344" s="223" t="str">
        <f t="shared" ca="1" si="538"/>
        <v>1.46718308435274-0.2918408606877i</v>
      </c>
      <c r="CL344" s="223" t="str">
        <f t="shared" ca="1" si="539"/>
        <v>1.48872360337559+0.146626476906995i</v>
      </c>
      <c r="CM344" s="223" t="str">
        <f t="shared" ca="1" si="540"/>
        <v>1.38205624530047+0.572466440766374i</v>
      </c>
      <c r="CN344" s="223" t="str">
        <f t="shared" ca="1" si="541"/>
        <v>1.15636713138219+0.949005979136428i</v>
      </c>
      <c r="CO344" s="223" t="str">
        <f t="shared" ca="1" si="542"/>
        <v>0.831092456567689+1.2438177598081i</v>
      </c>
      <c r="CP344" s="223" t="str">
        <f t="shared" ca="1" si="543"/>
        <v>0.434244657443784+1.43151279018362i</v>
      </c>
      <c r="CQ344" s="223" t="str">
        <f t="shared" ca="1" si="544"/>
        <v>-6.73673066365023E-13+1.49592690027881i</v>
      </c>
      <c r="CR344" s="223" t="str">
        <f t="shared" ca="1" si="545"/>
        <v>-0.43424465744369+1.43151279018365i</v>
      </c>
      <c r="CS344" s="223" t="str">
        <f t="shared" ca="1" si="546"/>
        <v>-0.831092456567607+1.24381775980816i</v>
      </c>
      <c r="CT344" s="223" t="str">
        <f t="shared" ca="1" si="547"/>
        <v>-1.15636713138213+0.949005979136505i</v>
      </c>
      <c r="CU344" s="223" t="str">
        <f t="shared" ca="1" si="548"/>
        <v>-1.38205624530044+0.572466440766466i</v>
      </c>
      <c r="CV344" s="223" t="str">
        <f t="shared" ca="1" si="549"/>
        <v>-1.48872360337558+0.146626476907093i</v>
      </c>
      <c r="CW344" s="223" t="str">
        <f t="shared" ca="1" si="550"/>
        <v>-1.46718308435276-0.291840860687604i</v>
      </c>
      <c r="CX344" s="223" t="str">
        <f t="shared" ca="1" si="551"/>
        <v>-1.31928974326639-0.705175059322065i</v>
      </c>
      <c r="CY344" s="223" t="str">
        <f t="shared" ca="1" si="552"/>
        <v>-1.05778005534668-1.05778005534636i</v>
      </c>
      <c r="CZ344" s="223" t="str">
        <f t="shared" ca="1" si="553"/>
        <v>-0.705175059321118-1.31928974326689i</v>
      </c>
      <c r="DA344" s="223" t="str">
        <f t="shared" ca="1" si="554"/>
        <v>-0.291840860688051-1.46718308435267i</v>
      </c>
      <c r="DB344" s="223" t="str">
        <f t="shared" ca="1" si="555"/>
        <v>0.146626476907992-1.48872360337549i</v>
      </c>
      <c r="DC344" s="223" t="str">
        <f t="shared" ca="1" si="556"/>
        <v>0.572466440765887-1.38205624530068i</v>
      </c>
      <c r="DD344" s="223" t="str">
        <f t="shared" ca="1" si="557"/>
        <v>0.949005979137203-1.15636713138155i</v>
      </c>
      <c r="DE344" s="223" t="str">
        <f t="shared" ca="1" si="558"/>
        <v>1.24381775980781-0.831092456568129i</v>
      </c>
      <c r="DF344" s="223" t="str">
        <f t="shared" ca="1" si="559"/>
        <v>1.43151279018347-0.43424465744429i</v>
      </c>
      <c r="DG344" s="223" t="str">
        <f t="shared" ca="1" si="560"/>
        <v>1.49592690027881+2.30179203869678E-13i</v>
      </c>
      <c r="DH344" s="223" t="str">
        <f t="shared" ca="1" si="561"/>
        <v>1.43151279018378+0.434244657443265i</v>
      </c>
      <c r="DI344" s="223" t="str">
        <f t="shared" ca="1" si="562"/>
        <v>1.24381775980755+0.831092456568512i</v>
      </c>
      <c r="DJ344" s="223" t="str">
        <f t="shared" ca="1" si="563"/>
        <v>0.949005979136847+1.15636713138185i</v>
      </c>
      <c r="DK344" s="223" t="str">
        <f t="shared" ca="1" si="564"/>
        <v>0.57246644076546+1.38205624530085i</v>
      </c>
      <c r="DL344" s="223" t="str">
        <f t="shared" ca="1" si="565"/>
        <v>0.146626476907534+1.48872360337554i</v>
      </c>
      <c r="DM344" s="223" t="str">
        <f t="shared" ca="1" si="566"/>
        <v>-0.291840860688669+1.46718308435255i</v>
      </c>
      <c r="DN344" s="223" t="str">
        <f t="shared" ca="1" si="567"/>
        <v>-0.705175059321673+1.3192897432666i</v>
      </c>
      <c r="DO344" s="223" t="str">
        <f t="shared" ca="1" si="568"/>
        <v>-1.05778005534604+1.05778005534699i</v>
      </c>
      <c r="DP344" s="223" t="str">
        <f t="shared" ca="1" si="569"/>
        <v>-1.3192897432666+0.705175059321658i</v>
      </c>
      <c r="DQ344" s="223" t="str">
        <f t="shared" ca="1" si="570"/>
        <v>-1.46718308435255+0.291840860688653i</v>
      </c>
      <c r="DR344" s="223" t="str">
        <f t="shared" ca="1" si="571"/>
        <v>-1.48872360337554-0.146626476907551i</v>
      </c>
      <c r="DS344" s="223" t="str">
        <f t="shared" ca="1" si="572"/>
        <v>-1.38205624530085-0.572466440765477i</v>
      </c>
      <c r="DT344" s="223" t="str">
        <f t="shared" ca="1" si="573"/>
        <v>-1.15636713138184-0.949005979136861i</v>
      </c>
      <c r="DU344" s="223" t="str">
        <f t="shared" ca="1" si="574"/>
        <v>-0.831092456568497-1.24381775980756i</v>
      </c>
      <c r="DV344" s="223" t="str">
        <f t="shared" ca="1" si="575"/>
        <v>-0.43424465744325-1.43151279018378i</v>
      </c>
      <c r="DW344" s="223" t="str">
        <f t="shared" ca="1" si="576"/>
        <v>-2.13314658625667E-13-1.49592690027881i</v>
      </c>
      <c r="DX344" s="223" t="str">
        <f t="shared" ca="1" si="577"/>
        <v>0.434244657444306-1.43151279018346i</v>
      </c>
      <c r="DY344" s="223" t="str">
        <f t="shared" ca="1" si="578"/>
        <v>0.831092456568143-1.2438177598078i</v>
      </c>
      <c r="DZ344" s="223" t="str">
        <f t="shared" ca="1" si="579"/>
        <v>1.15636713138156-0.94900597913719i</v>
      </c>
      <c r="EA344" s="223" t="str">
        <f t="shared" ca="1" si="580"/>
        <v>1.38205624530068-0.57246644076587i</v>
      </c>
      <c r="EB344" s="223" t="str">
        <f t="shared" ca="1" si="581"/>
        <v>1.4887236033755-0.146626476907976i</v>
      </c>
      <c r="EC344" s="223" t="str">
        <f t="shared" ca="1" si="582"/>
        <v>1.46718308435264+0.291840860688235i</v>
      </c>
      <c r="ED344" s="223" t="str">
        <f t="shared" ca="1" si="583"/>
        <v>1.3192897432668+0.705175059321282i</v>
      </c>
      <c r="EE344" s="223" t="str">
        <f t="shared" ca="1" si="584"/>
        <v>1.05778005534635+1.05778005534669i</v>
      </c>
      <c r="EF344" s="223" t="str">
        <f t="shared" ca="1" si="585"/>
        <v>0.70517505932205+1.3192897432664i</v>
      </c>
      <c r="EG344" s="223" t="str">
        <f t="shared" ca="1" si="586"/>
        <v>0.291840860687586+1.46718308435277i</v>
      </c>
      <c r="EH344" s="223" t="str">
        <f t="shared" ca="1" si="587"/>
        <v>-0.14662647690711+1.48872360337558i</v>
      </c>
      <c r="EI344" s="223" t="str">
        <f t="shared" ca="1" si="588"/>
        <v>-0.57246644076648+1.38205624530043i</v>
      </c>
      <c r="EJ344" s="223" t="str">
        <f t="shared" ca="1" si="589"/>
        <v>-0.949005979136518+1.15636713138212i</v>
      </c>
      <c r="EK344" s="223" t="str">
        <f t="shared" ca="1" si="590"/>
        <v>-1.24381775980817+0.831092456567594i</v>
      </c>
      <c r="EL344" s="223" t="str">
        <f t="shared" ca="1" si="591"/>
        <v>-1.43151279018366+0.434244657443673i</v>
      </c>
      <c r="EM344" s="223" t="str">
        <f t="shared" ca="1" si="592"/>
        <v>-1.49592690027881+6.56808521121012E-13i</v>
      </c>
      <c r="EN344" s="223"/>
      <c r="EO344" s="223"/>
      <c r="EP344" s="223"/>
    </row>
    <row r="345" spans="1:146">
      <c r="A345" s="249">
        <f t="shared" si="461"/>
        <v>4.7851562499999839E-3</v>
      </c>
      <c r="B345" s="248">
        <v>245</v>
      </c>
      <c r="C345" s="247">
        <f t="shared" si="462"/>
        <v>49000</v>
      </c>
      <c r="N345" s="246">
        <f t="shared" ca="1" si="463"/>
        <v>5.5040453819692319</v>
      </c>
      <c r="O345" s="223">
        <f t="shared" ca="1" si="464"/>
        <v>-1.4959546180307679</v>
      </c>
      <c r="P345" s="223" t="str">
        <f t="shared" ca="1" si="465"/>
        <v>-1.44176525637421-0.3989901812323i</v>
      </c>
      <c r="Q345" s="223" t="str">
        <f t="shared" ca="1" si="466"/>
        <v>-1.283123075147-0.769074374318175i</v>
      </c>
      <c r="R345" s="223" t="str">
        <f t="shared" ca="1" si="467"/>
        <v>-1.03152136221882-1.0834407683366i</v>
      </c>
      <c r="S345" s="223" t="str">
        <f t="shared" ca="1" si="468"/>
        <v>-0.705188125379546-1.31931418814142i</v>
      </c>
      <c r="T345" s="223" t="str">
        <f t="shared" ca="1" si="469"/>
        <v>-0.327765512028983-1.45960610725358i</v>
      </c>
      <c r="U345" s="223" t="str">
        <f t="shared" ca="1" si="470"/>
        <v>0.0734030140061008-1.49415267517828i</v>
      </c>
      <c r="V345" s="223" t="str">
        <f t="shared" ca="1" si="471"/>
        <v>0.469253648141642-1.42045106670851i</v>
      </c>
      <c r="W345" s="223" t="str">
        <f t="shared" ca="1" si="472"/>
        <v>0.831107855726115-1.24384080627624i</v>
      </c>
      <c r="X345" s="223" t="str">
        <f t="shared" ca="1" si="473"/>
        <v>1.13275007074515-0.977116930788961i</v>
      </c>
      <c r="Y345" s="223" t="str">
        <f t="shared" ca="1" si="474"/>
        <v>1.35232695769841-0.639603016479556i</v>
      </c>
      <c r="Z345" s="223" t="str">
        <f t="shared" ca="1" si="475"/>
        <v>1.47393063917422-0.255751226998158i</v>
      </c>
      <c r="AA345" s="223" t="str">
        <f t="shared" ca="1" si="476"/>
        <v>1.48875118765897+0.146629193722116i</v>
      </c>
      <c r="AB345" s="223" t="str">
        <f t="shared" ca="1" si="477"/>
        <v>1.39571488600629+0.538386641910842i</v>
      </c>
      <c r="AC345" s="223" t="str">
        <f t="shared" ca="1" si="478"/>
        <v>1.20156201595557+0.891139125513158i</v>
      </c>
      <c r="AD345" s="223" t="str">
        <f t="shared" ca="1" si="479"/>
        <v>0.920358539087492+1.17933047901609i</v>
      </c>
      <c r="AE345" s="223" t="str">
        <f t="shared" ca="1" si="480"/>
        <v>0.572477047890398+1.38208185316438i</v>
      </c>
      <c r="AF345" s="223" t="str">
        <f t="shared" ca="1" si="481"/>
        <v>0.183120814860327+1.48470434308399i</v>
      </c>
      <c r="AG345" s="223" t="str">
        <f t="shared" ca="1" si="482"/>
        <v>-0.219502130867119+1.47976316812941i</v>
      </c>
      <c r="AH345" s="223" t="str">
        <f t="shared" ca="1" si="483"/>
        <v>-0.606222615102014+1.36761630589375i</v>
      </c>
      <c r="AI345" s="223" t="str">
        <f t="shared" ca="1" si="484"/>
        <v>-0.949023563092627+1.15638855749378i</v>
      </c>
      <c r="AJ345" s="223" t="str">
        <f t="shared" ca="1" si="485"/>
        <v>-1.22306977686592+0.861382923051491i</v>
      </c>
      <c r="AK345" s="223" t="str">
        <f t="shared" ca="1" si="486"/>
        <v>-1.40850719238985+0.503971931950214i</v>
      </c>
      <c r="AL345" s="223" t="str">
        <f t="shared" ca="1" si="487"/>
        <v>-1.49190126418655+0.110049248639708i</v>
      </c>
      <c r="AM345" s="223" t="str">
        <f t="shared" ca="1" si="488"/>
        <v>-1.46721026951578-0.291846268153311i</v>
      </c>
      <c r="AN345" s="223" t="str">
        <f t="shared" ca="1" si="489"/>
        <v>-1.33622301831084-0.672598144915551i</v>
      </c>
      <c r="AO345" s="223" t="str">
        <f t="shared" ca="1" si="490"/>
        <v>-1.10842925771028-1.00462171978283i</v>
      </c>
      <c r="AP345" s="223" t="str">
        <f t="shared" ca="1" si="491"/>
        <v>-0.800332160105251-1.26386259249526i</v>
      </c>
      <c r="AQ345" s="223" t="str">
        <f t="shared" ca="1" si="492"/>
        <v>-0.434252703482416-1.4315393144185i</v>
      </c>
      <c r="AR345" s="223" t="str">
        <f t="shared" ca="1" si="493"/>
        <v>-0.434252703482416-1.4315393144185i</v>
      </c>
      <c r="AS345" s="223" t="str">
        <f t="shared" ca="1" si="494"/>
        <v>0.363487322216842-1.4511227328504i</v>
      </c>
      <c r="AT345" s="223" t="str">
        <f t="shared" ca="1" si="495"/>
        <v>0.737353326885309-1.30161065243749i</v>
      </c>
      <c r="AU345" s="223" t="str">
        <f t="shared" ca="1" si="496"/>
        <v>1.05779965475671-1.05779965475706i</v>
      </c>
      <c r="AV345" s="223" t="str">
        <f t="shared" ca="1" si="497"/>
        <v>1.30161065243725-0.737353326885737i</v>
      </c>
      <c r="AW345" s="223" t="str">
        <f t="shared" ca="1" si="498"/>
        <v>1.45112273285065-0.363487322215832i</v>
      </c>
      <c r="AX345" s="223" t="str">
        <f t="shared" ca="1" si="499"/>
        <v>1.49550406446849+0.0367125641409567i</v>
      </c>
      <c r="AY345" s="223" t="str">
        <f t="shared" ca="1" si="500"/>
        <v>1.43153931441864+0.434252703481947i</v>
      </c>
      <c r="AZ345" s="223" t="str">
        <f t="shared" ca="1" si="501"/>
        <v>1.26386259249473+0.800332160106094i</v>
      </c>
      <c r="BA345" s="223" t="str">
        <f t="shared" ca="1" si="502"/>
        <v>1.00462171978319+1.10842925770995i</v>
      </c>
      <c r="BB345" s="223" t="str">
        <f t="shared" ca="1" si="503"/>
        <v>0.672598144915989+1.33622301831062i</v>
      </c>
      <c r="BC345" s="223" t="str">
        <f t="shared" ca="1" si="504"/>
        <v>0.291846268153791+1.46721026951568i</v>
      </c>
      <c r="BD345" s="223" t="str">
        <f t="shared" ca="1" si="505"/>
        <v>-0.110049248640746+1.49190126418647i</v>
      </c>
      <c r="BE345" s="223" t="str">
        <f t="shared" ca="1" si="506"/>
        <v>-0.503971931949752+1.40850719239002i</v>
      </c>
      <c r="BF345" s="223" t="str">
        <f t="shared" ca="1" si="507"/>
        <v>-0.861382923051055+1.22306977686623i</v>
      </c>
      <c r="BG345" s="223" t="str">
        <f t="shared" ca="1" si="508"/>
        <v>-1.1563885574944+0.949023563091873i</v>
      </c>
      <c r="BH345" s="223" t="str">
        <f t="shared" ca="1" si="509"/>
        <v>-1.36761630589356+0.606222615102443i</v>
      </c>
      <c r="BI345" s="223" t="str">
        <f t="shared" ca="1" si="510"/>
        <v>-1.47976316812933+0.219502130867603i</v>
      </c>
      <c r="BJ345" s="223" t="str">
        <f t="shared" ca="1" si="511"/>
        <v>-1.48470434308406-0.183120814859818i</v>
      </c>
      <c r="BK345" s="223" t="str">
        <f t="shared" ca="1" si="512"/>
        <v>-1.38208185316423-0.572477047890749i</v>
      </c>
      <c r="BL345" s="223" t="str">
        <f t="shared" ca="1" si="513"/>
        <v>-1.17933047901609-0.92035853908749i</v>
      </c>
      <c r="BM345" s="223" t="str">
        <f t="shared" ca="1" si="514"/>
        <v>-0.891139125513553-1.20156201595528i</v>
      </c>
      <c r="BN345" s="223" t="str">
        <f t="shared" ca="1" si="515"/>
        <v>-0.538386641910308-1.39571488600649i</v>
      </c>
      <c r="BO345" s="223" t="str">
        <f t="shared" ca="1" si="516"/>
        <v>-0.146629193722033-1.48875118765897i</v>
      </c>
      <c r="BP345" s="223" t="str">
        <f t="shared" ca="1" si="517"/>
        <v>0.25575122699801-1.47393063917424i</v>
      </c>
      <c r="BQ345" s="223" t="str">
        <f t="shared" ca="1" si="518"/>
        <v>0.639603016480295-1.35232695769806i</v>
      </c>
      <c r="BR345" s="223" t="str">
        <f t="shared" ca="1" si="519"/>
        <v>0.977116930789283-1.13275007074487i</v>
      </c>
      <c r="BS345" s="223" t="str">
        <f t="shared" ca="1" si="520"/>
        <v>1.24384080627621-0.83110785572616i</v>
      </c>
      <c r="BT345" s="223" t="str">
        <f t="shared" ca="1" si="521"/>
        <v>1.42045106670834-0.469253648142148i</v>
      </c>
      <c r="BU345" s="223" t="str">
        <f t="shared" ca="1" si="522"/>
        <v>1.4941526751783-0.073403014005582i</v>
      </c>
      <c r="BV345" s="223" t="str">
        <f t="shared" ca="1" si="523"/>
        <v>1.45960610725355+0.327765512029112i</v>
      </c>
      <c r="BW345" s="223" t="str">
        <f t="shared" ca="1" si="524"/>
        <v>1.31931418814159+0.705188125379239i</v>
      </c>
      <c r="BX345" s="223" t="str">
        <f t="shared" ca="1" si="525"/>
        <v>1.08344076833707+1.03152136221833i</v>
      </c>
      <c r="BY345" s="223" t="str">
        <f t="shared" ca="1" si="526"/>
        <v>0.769074374317851+1.28312307514719i</v>
      </c>
      <c r="BZ345" s="223" t="str">
        <f t="shared" ca="1" si="527"/>
        <v>0.398990181232327+1.4417652563742i</v>
      </c>
      <c r="CA345" s="223" t="str">
        <f t="shared" ca="1" si="528"/>
        <v>4.90417009425121E-13+1.49595461803077i</v>
      </c>
      <c r="CB345" s="223" t="str">
        <f t="shared" ca="1" si="529"/>
        <v>-0.398990181232856+1.44176525637406i</v>
      </c>
      <c r="CC345" s="223" t="str">
        <f t="shared" ca="1" si="530"/>
        <v>-0.769074374318249+1.28312307514695i</v>
      </c>
      <c r="CD345" s="223" t="str">
        <f t="shared" ca="1" si="531"/>
        <v>-1.08344076833639+1.03152136221904i</v>
      </c>
      <c r="CE345" s="223" t="str">
        <f t="shared" ca="1" si="532"/>
        <v>-1.31931418814112+0.705188125380104i</v>
      </c>
      <c r="CF345" s="223" t="str">
        <f t="shared" ca="1" si="533"/>
        <v>-1.45960610725368+0.327765512028574i</v>
      </c>
      <c r="CG345" s="223" t="str">
        <f t="shared" ca="1" si="534"/>
        <v>-1.49415267517828-0.0734030140060462i</v>
      </c>
      <c r="CH345" s="223" t="str">
        <f t="shared" ca="1" si="535"/>
        <v>-1.42045106670865-0.469253648141217i</v>
      </c>
      <c r="CI345" s="223" t="str">
        <f t="shared" ca="1" si="536"/>
        <v>-1.24384080627595-0.831107855726546i</v>
      </c>
      <c r="CJ345" s="223" t="str">
        <f t="shared" ca="1" si="537"/>
        <v>-0.977116930788866-1.13275007074523i</v>
      </c>
      <c r="CK345" s="223" t="str">
        <f t="shared" ca="1" si="538"/>
        <v>-0.639603016479875-1.35232695769826i</v>
      </c>
      <c r="CL345" s="223" t="str">
        <f t="shared" ca="1" si="539"/>
        <v>-0.255751226998977-1.47393063917407i</v>
      </c>
      <c r="CM345" s="223" t="str">
        <f t="shared" ca="1" si="540"/>
        <v>0.146629193722496-1.48875118765893i</v>
      </c>
      <c r="CN345" s="223" t="str">
        <f t="shared" ca="1" si="541"/>
        <v>0.538386641910821-1.3957148860063i</v>
      </c>
      <c r="CO345" s="223" t="str">
        <f t="shared" ca="1" si="542"/>
        <v>0.891139125512765-1.20156201595587i</v>
      </c>
      <c r="CP345" s="223" t="str">
        <f t="shared" ca="1" si="543"/>
        <v>1.17933047901643-0.920358539087056i</v>
      </c>
      <c r="CQ345" s="223" t="str">
        <f t="shared" ca="1" si="544"/>
        <v>1.38208185316441-0.57247704789032i</v>
      </c>
      <c r="CR345" s="223" t="str">
        <f t="shared" ca="1" si="545"/>
        <v>1.48470434308394-0.183120814860792i</v>
      </c>
      <c r="CS345" s="223" t="str">
        <f t="shared" ca="1" si="546"/>
        <v>1.47976316812925+0.219502130868148i</v>
      </c>
      <c r="CT345" s="223" t="str">
        <f t="shared" ca="1" si="547"/>
        <v>1.36761630589333+0.606222615102946i</v>
      </c>
      <c r="CU345" s="223" t="str">
        <f t="shared" ca="1" si="548"/>
        <v>1.15638855749411+0.949023563092232i</v>
      </c>
      <c r="CV345" s="223" t="str">
        <f t="shared" ca="1" si="549"/>
        <v>0.861382923051857+1.22306977686566i</v>
      </c>
      <c r="CW345" s="223" t="str">
        <f t="shared" ca="1" si="550"/>
        <v>0.503971931949315+1.40850719239018i</v>
      </c>
      <c r="CX345" s="223" t="str">
        <f t="shared" ca="1" si="551"/>
        <v>0.110049248640282+1.4919012641865i</v>
      </c>
      <c r="CY345" s="223" t="str">
        <f t="shared" ca="1" si="552"/>
        <v>-0.291846268152913+1.46721026951586i</v>
      </c>
      <c r="CZ345" s="223" t="str">
        <f t="shared" ca="1" si="553"/>
        <v>-0.672598144915151+1.33622301831104i</v>
      </c>
      <c r="DA345" s="223" t="str">
        <f t="shared" ca="1" si="554"/>
        <v>-1.0046217197836+1.10842925770958i</v>
      </c>
      <c r="DB345" s="223" t="str">
        <f t="shared" ca="1" si="555"/>
        <v>-1.26386259249502+0.800332160105629i</v>
      </c>
      <c r="DC345" s="223" t="str">
        <f t="shared" ca="1" si="556"/>
        <v>-1.43153931441836+0.434252703482886i</v>
      </c>
      <c r="DD345" s="223" t="str">
        <f t="shared" ca="1" si="557"/>
        <v>-1.4955040644685+0.0367125641404496i</v>
      </c>
      <c r="DE345" s="223" t="str">
        <f t="shared" ca="1" si="558"/>
        <v>-1.45112273285053-0.363487322216324i</v>
      </c>
      <c r="DF345" s="223" t="str">
        <f t="shared" ca="1" si="559"/>
        <v>-1.30161065243775-0.737353326884845i</v>
      </c>
      <c r="DG345" s="223" t="str">
        <f t="shared" ca="1" si="560"/>
        <v>-1.05779965475639-1.05779965475739i</v>
      </c>
      <c r="DH345" s="223" t="str">
        <f t="shared" ca="1" si="561"/>
        <v>-0.737353326884943-1.3016106524377i</v>
      </c>
      <c r="DI345" s="223" t="str">
        <f t="shared" ca="1" si="562"/>
        <v>-0.363487322216267-1.45112273285054i</v>
      </c>
      <c r="DJ345" s="223" t="str">
        <f t="shared" ca="1" si="563"/>
        <v>0.036712564140509-1.4955040644685i</v>
      </c>
      <c r="DK345" s="223" t="str">
        <f t="shared" ca="1" si="564"/>
        <v>0.434252703482943-1.43153931441834i</v>
      </c>
      <c r="DL345" s="223" t="str">
        <f t="shared" ca="1" si="565"/>
        <v>0.80033216010568-1.26386259249499i</v>
      </c>
      <c r="DM345" s="223" t="str">
        <f t="shared" ca="1" si="566"/>
        <v>1.10842925770962-1.00462171978356i</v>
      </c>
      <c r="DN345" s="223" t="str">
        <f t="shared" ca="1" si="567"/>
        <v>1.33622301831107-0.672598144915098i</v>
      </c>
      <c r="DO345" s="223" t="str">
        <f t="shared" ca="1" si="568"/>
        <v>1.46721026951587-0.291846268152855i</v>
      </c>
      <c r="DP345" s="223" t="str">
        <f t="shared" ca="1" si="569"/>
        <v>1.49190126418651+0.110049248640172i</v>
      </c>
      <c r="DQ345" s="223" t="str">
        <f t="shared" ca="1" si="570"/>
        <v>1.40850719239016+0.503971931949371i</v>
      </c>
      <c r="DR345" s="223" t="str">
        <f t="shared" ca="1" si="571"/>
        <v>1.22306977686558+0.861382923051975i</v>
      </c>
      <c r="DS345" s="223" t="str">
        <f t="shared" ca="1" si="572"/>
        <v>0.949023563092186+1.15638855749415i</v>
      </c>
      <c r="DT345" s="223" t="str">
        <f t="shared" ca="1" si="573"/>
        <v>0.606222615102892+1.36761630589336i</v>
      </c>
      <c r="DU345" s="223" t="str">
        <f t="shared" ca="1" si="574"/>
        <v>0.219502130868088+1.47976316812926i</v>
      </c>
      <c r="DV345" s="223" t="str">
        <f t="shared" ca="1" si="575"/>
        <v>-0.18312081486085+1.48470434308393i</v>
      </c>
      <c r="DW345" s="223" t="str">
        <f t="shared" ca="1" si="576"/>
        <v>-0.572477047890296+1.38208185316442i</v>
      </c>
      <c r="DX345" s="223" t="str">
        <f t="shared" ca="1" si="577"/>
        <v>-0.920358539087037+1.17933047901644i</v>
      </c>
      <c r="DY345" s="223" t="str">
        <f t="shared" ca="1" si="578"/>
        <v>-1.20156201595585+0.891139125512786i</v>
      </c>
      <c r="DZ345" s="223" t="str">
        <f t="shared" ca="1" si="579"/>
        <v>-1.39571488600629+0.538386641910845i</v>
      </c>
      <c r="EA345" s="223" t="str">
        <f t="shared" ca="1" si="580"/>
        <v>-1.48875118765894+0.146629193722436i</v>
      </c>
      <c r="EB345" s="223" t="str">
        <f t="shared" ca="1" si="581"/>
        <v>-1.47393063917433-0.255751226997527i</v>
      </c>
      <c r="EC345" s="223" t="str">
        <f t="shared" ca="1" si="582"/>
        <v>-1.35232695769823-0.639603016479928i</v>
      </c>
      <c r="ED345" s="223" t="str">
        <f t="shared" ca="1" si="583"/>
        <v>-1.13275007074519-0.97711693078891i</v>
      </c>
      <c r="EE345" s="223" t="str">
        <f t="shared" ca="1" si="584"/>
        <v>-0.831107855726567-1.24384080627593i</v>
      </c>
      <c r="EF345" s="223" t="str">
        <f t="shared" ca="1" si="585"/>
        <v>-0.46925364814116-1.42045106670867i</v>
      </c>
      <c r="EG345" s="223" t="str">
        <f t="shared" ca="1" si="586"/>
        <v>-0.0734030140060718-1.49415267517828i</v>
      </c>
      <c r="EH345" s="223" t="str">
        <f t="shared" ca="1" si="587"/>
        <v>0.327765512028549-1.45960610725368i</v>
      </c>
      <c r="EI345" s="223" t="str">
        <f t="shared" ca="1" si="588"/>
        <v>0.705188125380082-1.31931418814114i</v>
      </c>
      <c r="EJ345" s="223" t="str">
        <f t="shared" ca="1" si="589"/>
        <v>1.03152136221903-1.08344076833641i</v>
      </c>
      <c r="EK345" s="223" t="str">
        <f t="shared" ca="1" si="590"/>
        <v>1.28312307514698-0.769074374318198i</v>
      </c>
      <c r="EL345" s="223" t="str">
        <f t="shared" ca="1" si="591"/>
        <v>1.44176525637407-0.3989901812328i</v>
      </c>
      <c r="EM345" s="223" t="str">
        <f t="shared" ca="1" si="592"/>
        <v>1.49595461803077+5.49799130240454E-13i</v>
      </c>
      <c r="EN345" s="223"/>
      <c r="EO345" s="223"/>
      <c r="EP345" s="223"/>
    </row>
    <row r="346" spans="1:146">
      <c r="A346" s="249">
        <f t="shared" si="461"/>
        <v>4.8046874999999835E-3</v>
      </c>
      <c r="B346" s="248">
        <v>246</v>
      </c>
      <c r="C346" s="247">
        <f t="shared" si="462"/>
        <v>49200</v>
      </c>
      <c r="N346" s="246">
        <f t="shared" ca="1" si="463"/>
        <v>5.5040203508025218</v>
      </c>
      <c r="O346" s="223">
        <f t="shared" ca="1" si="464"/>
        <v>-1.4959796491974777</v>
      </c>
      <c r="P346" s="223" t="str">
        <f t="shared" ca="1" si="465"/>
        <v>-1.45114701386456-0.363493404293631i</v>
      </c>
      <c r="Q346" s="223" t="str">
        <f t="shared" ca="1" si="466"/>
        <v>-1.31933626365967-0.70519992498975i</v>
      </c>
      <c r="R346" s="223" t="str">
        <f t="shared" ca="1" si="467"/>
        <v>-1.10844780458104-1.00463852968741i</v>
      </c>
      <c r="S346" s="223" t="str">
        <f t="shared" ca="1" si="468"/>
        <v>-0.83112176229718-1.24386161893076i</v>
      </c>
      <c r="T346" s="223" t="str">
        <f t="shared" ca="1" si="469"/>
        <v>-0.503980364695855-1.40853076033647i</v>
      </c>
      <c r="U346" s="223" t="str">
        <f t="shared" ca="1" si="470"/>
        <v>-0.146631647205556-1.48877609829376i</v>
      </c>
      <c r="V346" s="223" t="str">
        <f t="shared" ca="1" si="471"/>
        <v>0.219505803702297-1.4797879283715i</v>
      </c>
      <c r="W346" s="223" t="str">
        <f t="shared" ca="1" si="472"/>
        <v>0.572486626903178-1.38210497894698i</v>
      </c>
      <c r="X346" s="223" t="str">
        <f t="shared" ca="1" si="473"/>
        <v>0.891154036561721-1.20158212117722i</v>
      </c>
      <c r="Y346" s="223" t="str">
        <f t="shared" ca="1" si="474"/>
        <v>1.15640790684761-0.949039442696319i</v>
      </c>
      <c r="Z346" s="223" t="str">
        <f t="shared" ca="1" si="475"/>
        <v>1.3523495856051-0.639613718682397i</v>
      </c>
      <c r="AA346" s="223" t="str">
        <f t="shared" ca="1" si="476"/>
        <v>1.46723481971567-0.29185115149151i</v>
      </c>
      <c r="AB346" s="223" t="str">
        <f t="shared" ca="1" si="477"/>
        <v>1.49417767619385+0.0734042422272527i</v>
      </c>
      <c r="AC346" s="223" t="str">
        <f t="shared" ca="1" si="478"/>
        <v>1.43156326775159+0.434259969646506i</v>
      </c>
      <c r="AD346" s="223" t="str">
        <f t="shared" ca="1" si="479"/>
        <v>1.2831445450948+0.769087242909709i</v>
      </c>
      <c r="AE346" s="223" t="str">
        <f t="shared" ca="1" si="480"/>
        <v>1.05781735446456+1.05781735446466i</v>
      </c>
      <c r="AF346" s="223" t="str">
        <f t="shared" ca="1" si="481"/>
        <v>0.769087242909606+1.28314454509487i</v>
      </c>
      <c r="AG346" s="223" t="str">
        <f t="shared" ca="1" si="482"/>
        <v>0.434259969646656+1.43156326775155i</v>
      </c>
      <c r="AH346" s="223" t="str">
        <f t="shared" ca="1" si="483"/>
        <v>0.0734042422275785+1.49417767619383i</v>
      </c>
      <c r="AI346" s="223" t="str">
        <f t="shared" ca="1" si="484"/>
        <v>-0.291851151491045+1.46723481971577i</v>
      </c>
      <c r="AJ346" s="223" t="str">
        <f t="shared" ca="1" si="485"/>
        <v>-0.639613718681833+1.35234958560537i</v>
      </c>
      <c r="AK346" s="223" t="str">
        <f t="shared" ca="1" si="486"/>
        <v>-0.949039442696882+1.15640790684715i</v>
      </c>
      <c r="AL346" s="223" t="str">
        <f t="shared" ca="1" si="487"/>
        <v>-1.20158212117747+0.891154036561385i</v>
      </c>
      <c r="AM346" s="223" t="str">
        <f t="shared" ca="1" si="488"/>
        <v>-1.38210497894709+0.5724866269029i</v>
      </c>
      <c r="AN346" s="223" t="str">
        <f t="shared" ca="1" si="489"/>
        <v>-1.47978792837152+0.219505803702158i</v>
      </c>
      <c r="AO346" s="223" t="str">
        <f t="shared" ca="1" si="490"/>
        <v>-1.48877609829376-0.146631647205528i</v>
      </c>
      <c r="AP346" s="223" t="str">
        <f t="shared" ca="1" si="491"/>
        <v>-1.40853076033653-0.503980364695683i</v>
      </c>
      <c r="AQ346" s="223" t="str">
        <f t="shared" ca="1" si="492"/>
        <v>-1.24386161893095-0.831121762296896i</v>
      </c>
      <c r="AR346" s="223" t="str">
        <f t="shared" ca="1" si="493"/>
        <v>-1.24386161893095-0.831121762296896i</v>
      </c>
      <c r="AS346" s="223" t="str">
        <f t="shared" ca="1" si="494"/>
        <v>-0.705199924989118-1.31933626366001i</v>
      </c>
      <c r="AT346" s="223" t="str">
        <f t="shared" ca="1" si="495"/>
        <v>-0.363493404293061-1.4511470138647i</v>
      </c>
      <c r="AU346" s="223" t="str">
        <f t="shared" ca="1" si="496"/>
        <v>4.39112085222442E-13-1.49597964919748i</v>
      </c>
      <c r="AV346" s="223" t="str">
        <f t="shared" ca="1" si="497"/>
        <v>0.363493404293872-1.4511470138645i</v>
      </c>
      <c r="AW346" s="223" t="str">
        <f t="shared" ca="1" si="498"/>
        <v>0.705199924989854-1.31933626365962i</v>
      </c>
      <c r="AX346" s="223" t="str">
        <f t="shared" ca="1" si="499"/>
        <v>1.00463852968738-1.10844780458106i</v>
      </c>
      <c r="AY346" s="223" t="str">
        <f t="shared" ca="1" si="500"/>
        <v>1.24386161893058-0.831121762297438i</v>
      </c>
      <c r="AZ346" s="223" t="str">
        <f t="shared" ca="1" si="501"/>
        <v>1.40853076033631-0.503980364696297i</v>
      </c>
      <c r="BA346" s="223" t="str">
        <f t="shared" ca="1" si="502"/>
        <v>1.4887760982937-0.146631647206177i</v>
      </c>
      <c r="BB346" s="223" t="str">
        <f t="shared" ca="1" si="503"/>
        <v>1.47978792837139+0.219505803703027i</v>
      </c>
      <c r="BC346" s="223" t="str">
        <f t="shared" ca="1" si="504"/>
        <v>1.38210497894676+0.572486626903711i</v>
      </c>
      <c r="BD346" s="223" t="str">
        <f t="shared" ca="1" si="505"/>
        <v>1.20158212117698+0.891154036562056i</v>
      </c>
      <c r="BE346" s="223" t="str">
        <f t="shared" ca="1" si="506"/>
        <v>0.949039442696235+1.15640790684768i</v>
      </c>
      <c r="BF346" s="223" t="str">
        <f t="shared" ca="1" si="507"/>
        <v>0.639613718682403+1.3523495856051i</v>
      </c>
      <c r="BG346" s="223" t="str">
        <f t="shared" ca="1" si="508"/>
        <v>0.291851151491706+1.46723481971564i</v>
      </c>
      <c r="BH346" s="223" t="str">
        <f t="shared" ca="1" si="509"/>
        <v>-0.0734042422269268+1.49417767619387i</v>
      </c>
      <c r="BI346" s="223" t="str">
        <f t="shared" ca="1" si="510"/>
        <v>-0.434259969646072+1.43156326775173i</v>
      </c>
      <c r="BJ346" s="223" t="str">
        <f t="shared" ca="1" si="511"/>
        <v>-0.769087242909028+1.28314454509521i</v>
      </c>
      <c r="BK346" s="223" t="str">
        <f t="shared" ca="1" si="512"/>
        <v>-1.05781735446509+1.05781735446413i</v>
      </c>
      <c r="BL346" s="223" t="str">
        <f t="shared" ca="1" si="513"/>
        <v>-1.28314454509508+0.769087242909248i</v>
      </c>
      <c r="BM346" s="223" t="str">
        <f t="shared" ca="1" si="514"/>
        <v>-1.43156326775168+0.434259969646235i</v>
      </c>
      <c r="BN346" s="223" t="str">
        <f t="shared" ca="1" si="515"/>
        <v>-1.49417767619385+0.0734042422271823i</v>
      </c>
      <c r="BO346" s="223" t="str">
        <f t="shared" ca="1" si="516"/>
        <v>-1.46723481971569-0.291851151491455i</v>
      </c>
      <c r="BP346" s="223" t="str">
        <f t="shared" ca="1" si="517"/>
        <v>-1.35234958560517-0.639613718682249i</v>
      </c>
      <c r="BQ346" s="223" t="str">
        <f t="shared" ca="1" si="518"/>
        <v>-1.15640790684784-0.949039442696038i</v>
      </c>
      <c r="BR346" s="223" t="str">
        <f t="shared" ca="1" si="519"/>
        <v>-0.891154036562228-1.20158212117685i</v>
      </c>
      <c r="BS346" s="223" t="str">
        <f t="shared" ca="1" si="520"/>
        <v>-0.572486626902533-1.38210497894725i</v>
      </c>
      <c r="BT346" s="223" t="str">
        <f t="shared" ca="1" si="521"/>
        <v>-0.219505803701723-1.47978792837159i</v>
      </c>
      <c r="BU346" s="223" t="str">
        <f t="shared" ca="1" si="522"/>
        <v>0.146631647205922-1.48877609829373i</v>
      </c>
      <c r="BV346" s="223" t="str">
        <f t="shared" ca="1" si="523"/>
        <v>0.503980364696095-1.40853076033639i</v>
      </c>
      <c r="BW346" s="223" t="str">
        <f t="shared" ca="1" si="524"/>
        <v>0.831121762297296-1.24386161893068i</v>
      </c>
      <c r="BX346" s="223" t="str">
        <f t="shared" ca="1" si="525"/>
        <v>1.10844780458089-1.00463852968757i</v>
      </c>
      <c r="BY346" s="223" t="str">
        <f t="shared" ca="1" si="526"/>
        <v>1.31933626365951-0.705199924990042i</v>
      </c>
      <c r="BZ346" s="223" t="str">
        <f t="shared" ca="1" si="527"/>
        <v>1.45114701386444-0.36349340429412i</v>
      </c>
      <c r="CA346" s="223" t="str">
        <f t="shared" ca="1" si="528"/>
        <v>1.49597964919748-6.52434590073499E-13i</v>
      </c>
      <c r="CB346" s="223" t="str">
        <f t="shared" ca="1" si="529"/>
        <v>1.4511470138644+0.363493404294256i</v>
      </c>
      <c r="CC346" s="223" t="str">
        <f t="shared" ca="1" si="530"/>
        <v>1.31933626365941+0.705199924990241i</v>
      </c>
      <c r="CD346" s="223" t="str">
        <f t="shared" ca="1" si="531"/>
        <v>1.10844780458074+1.00463852968774i</v>
      </c>
      <c r="CE346" s="223" t="str">
        <f t="shared" ca="1" si="532"/>
        <v>0.831121762297109+1.2438616189308i</v>
      </c>
      <c r="CF346" s="223" t="str">
        <f t="shared" ca="1" si="533"/>
        <v>0.503980364695883+1.40853076033646i</v>
      </c>
      <c r="CG346" s="223" t="str">
        <f t="shared" ca="1" si="534"/>
        <v>0.146631647205782+1.48877609829374i</v>
      </c>
      <c r="CH346" s="223" t="str">
        <f t="shared" ca="1" si="535"/>
        <v>-0.219505803701947+1.47978792837155i</v>
      </c>
      <c r="CI346" s="223" t="str">
        <f t="shared" ca="1" si="536"/>
        <v>-0.572486626902741+1.38210497894716i</v>
      </c>
      <c r="CJ346" s="223" t="str">
        <f t="shared" ca="1" si="537"/>
        <v>-0.891154036561179+1.20158212117763i</v>
      </c>
      <c r="CK346" s="223" t="str">
        <f t="shared" ca="1" si="538"/>
        <v>-1.15640790684798+0.949039442695863i</v>
      </c>
      <c r="CL346" s="223" t="str">
        <f t="shared" ca="1" si="539"/>
        <v>-1.35234958560527+0.639613718682045i</v>
      </c>
      <c r="CM346" s="223" t="str">
        <f t="shared" ca="1" si="540"/>
        <v>-1.46723481971573+0.291851151491233i</v>
      </c>
      <c r="CN346" s="223" t="str">
        <f t="shared" ca="1" si="541"/>
        <v>-1.49417767619385-0.073404242227323i</v>
      </c>
      <c r="CO346" s="223" t="str">
        <f t="shared" ca="1" si="542"/>
        <v>-1.43156326775161-0.434259969646452i</v>
      </c>
      <c r="CP346" s="223" t="str">
        <f t="shared" ca="1" si="543"/>
        <v>-1.28314454509496-0.769087242909441i</v>
      </c>
      <c r="CQ346" s="223" t="str">
        <f t="shared" ca="1" si="544"/>
        <v>-1.05781735446493-1.05781735446429i</v>
      </c>
      <c r="CR346" s="223" t="str">
        <f t="shared" ca="1" si="545"/>
        <v>-0.769087242910147-1.28314454509454i</v>
      </c>
      <c r="CS346" s="223" t="str">
        <f t="shared" ca="1" si="546"/>
        <v>-0.434259969645855-1.43156326775179i</v>
      </c>
      <c r="CT346" s="223" t="str">
        <f t="shared" ca="1" si="547"/>
        <v>-0.0734042422267012-1.49417767619388i</v>
      </c>
      <c r="CU346" s="223" t="str">
        <f t="shared" ca="1" si="548"/>
        <v>0.291851151491844-1.46723481971561i</v>
      </c>
      <c r="CV346" s="223" t="str">
        <f t="shared" ca="1" si="549"/>
        <v>0.63961371868253-1.35234958560504i</v>
      </c>
      <c r="CW346" s="223" t="str">
        <f t="shared" ca="1" si="550"/>
        <v>0.949039442696409-1.15640790684753i</v>
      </c>
      <c r="CX346" s="223" t="str">
        <f t="shared" ca="1" si="551"/>
        <v>1.20158212117709-0.891154036561909i</v>
      </c>
      <c r="CY346" s="223" t="str">
        <f t="shared" ca="1" si="552"/>
        <v>1.38210497894681-0.572486626903581i</v>
      </c>
      <c r="CZ346" s="223" t="str">
        <f t="shared" ca="1" si="553"/>
        <v>1.47978792837143-0.219505803702761i</v>
      </c>
      <c r="DA346" s="223" t="str">
        <f t="shared" ca="1" si="554"/>
        <v>1.48877609829383+0.146631647204878i</v>
      </c>
      <c r="DB346" s="223" t="str">
        <f t="shared" ca="1" si="555"/>
        <v>1.40853076033625+0.503980364696469i</v>
      </c>
      <c r="DC346" s="223" t="str">
        <f t="shared" ca="1" si="556"/>
        <v>1.2438616189305+0.831121762297554i</v>
      </c>
      <c r="DD346" s="223" t="str">
        <f t="shared" ca="1" si="557"/>
        <v>1.00463852968722+1.10844780458122i</v>
      </c>
      <c r="DE346" s="223" t="str">
        <f t="shared" ca="1" si="558"/>
        <v>0.705199924989692+1.3193362636597i</v>
      </c>
      <c r="DF346" s="223" t="str">
        <f t="shared" ca="1" si="559"/>
        <v>0.363493404293736+1.45114701386454i</v>
      </c>
      <c r="DG346" s="223" t="str">
        <f t="shared" ca="1" si="560"/>
        <v>1.70804205947768E-13+1.49597964919748i</v>
      </c>
      <c r="DH346" s="223" t="str">
        <f t="shared" ca="1" si="561"/>
        <v>-0.363493404293239+1.45114701386466i</v>
      </c>
      <c r="DI346" s="223" t="str">
        <f t="shared" ca="1" si="562"/>
        <v>-0.705199924989242+1.31933626365994i</v>
      </c>
      <c r="DJ346" s="223" t="str">
        <f t="shared" ca="1" si="563"/>
        <v>-1.00463852968696+1.10844780458145i</v>
      </c>
      <c r="DK346" s="223" t="str">
        <f t="shared" ca="1" si="564"/>
        <v>-1.24386161893107+0.831121762296708i</v>
      </c>
      <c r="DL346" s="223" t="str">
        <f t="shared" ca="1" si="565"/>
        <v>-1.4085307603366+0.50398036469551i</v>
      </c>
      <c r="DM346" s="223" t="str">
        <f t="shared" ca="1" si="566"/>
        <v>-1.48877609829378+0.146631647205388i</v>
      </c>
      <c r="DN346" s="223" t="str">
        <f t="shared" ca="1" si="567"/>
        <v>-1.47978792837148-0.219505803702423i</v>
      </c>
      <c r="DO346" s="223" t="str">
        <f t="shared" ca="1" si="568"/>
        <v>-1.38210497894701-0.572486626903108i</v>
      </c>
      <c r="DP346" s="223" t="str">
        <f t="shared" ca="1" si="569"/>
        <v>-1.20158212117739-0.891154036561497i</v>
      </c>
      <c r="DQ346" s="223" t="str">
        <f t="shared" ca="1" si="570"/>
        <v>-0.949039442696674-1.15640790684732i</v>
      </c>
      <c r="DR346" s="223" t="str">
        <f t="shared" ca="1" si="571"/>
        <v>-0.639613718682992-1.35234958560482i</v>
      </c>
      <c r="DS346" s="223" t="str">
        <f t="shared" ca="1" si="572"/>
        <v>-0.291851151490844-1.46723481971581i</v>
      </c>
      <c r="DT346" s="223" t="str">
        <f t="shared" ca="1" si="573"/>
        <v>0.0734042422277191-1.49417767619383i</v>
      </c>
      <c r="DU346" s="223" t="str">
        <f t="shared" ca="1" si="574"/>
        <v>0.434259969646913-1.43156326775147i</v>
      </c>
      <c r="DV346" s="223" t="str">
        <f t="shared" ca="1" si="575"/>
        <v>0.769087242909782-1.28314454509476i</v>
      </c>
      <c r="DW346" s="223" t="str">
        <f t="shared" ca="1" si="576"/>
        <v>1.05781735446457-1.05781735446465i</v>
      </c>
      <c r="DX346" s="223" t="str">
        <f t="shared" ca="1" si="577"/>
        <v>1.28314454509479-0.769087242909734i</v>
      </c>
      <c r="DY346" s="223" t="str">
        <f t="shared" ca="1" si="578"/>
        <v>1.43156326775149-0.434259969646859i</v>
      </c>
      <c r="DZ346" s="223" t="str">
        <f t="shared" ca="1" si="579"/>
        <v>1.49417767619382-0.073404242227834i</v>
      </c>
      <c r="EA346" s="223" t="str">
        <f t="shared" ca="1" si="580"/>
        <v>1.46723481971553+0.291851151492233i</v>
      </c>
      <c r="EB346" s="223" t="str">
        <f t="shared" ca="1" si="581"/>
        <v>1.35234958560479+0.639613718683043i</v>
      </c>
      <c r="EC346" s="223" t="str">
        <f t="shared" ca="1" si="582"/>
        <v>1.15640790684728+0.949039442696715i</v>
      </c>
      <c r="ED346" s="223" t="str">
        <f t="shared" ca="1" si="583"/>
        <v>0.89115403656159+1.20158212117732i</v>
      </c>
      <c r="EE346" s="223" t="str">
        <f t="shared" ca="1" si="584"/>
        <v>0.572486626903057+1.38210497894703i</v>
      </c>
      <c r="EF346" s="223" t="str">
        <f t="shared" ca="1" si="585"/>
        <v>0.219505803702369+1.47978792837149i</v>
      </c>
      <c r="EG346" s="223" t="str">
        <f t="shared" ca="1" si="586"/>
        <v>-0.146631647205273+1.48877609829379i</v>
      </c>
      <c r="EH346" s="223" t="str">
        <f t="shared" ca="1" si="587"/>
        <v>-0.503980364695561+1.40853076033658i</v>
      </c>
      <c r="EI346" s="223" t="str">
        <f t="shared" ca="1" si="588"/>
        <v>-0.831121762296754+1.24386161893104i</v>
      </c>
      <c r="EJ346" s="223" t="str">
        <f t="shared" ca="1" si="589"/>
        <v>-1.10844780458148+1.00463852968692i</v>
      </c>
      <c r="EK346" s="223" t="str">
        <f t="shared" ca="1" si="590"/>
        <v>-1.31933626365989+0.705199924989342i</v>
      </c>
      <c r="EL346" s="223" t="str">
        <f t="shared" ca="1" si="591"/>
        <v>-1.45114701386467+0.363493404293185i</v>
      </c>
      <c r="EM346" s="223" t="str">
        <f t="shared" ca="1" si="592"/>
        <v>-1.49597964919748-2.25789580371386E-13i</v>
      </c>
      <c r="EN346" s="223"/>
      <c r="EO346" s="223"/>
      <c r="EP346" s="223"/>
    </row>
    <row r="347" spans="1:146">
      <c r="A347" s="249">
        <f t="shared" si="461"/>
        <v>4.824218749999983E-3</v>
      </c>
      <c r="B347" s="248">
        <v>247</v>
      </c>
      <c r="C347" s="247">
        <f t="shared" si="462"/>
        <v>49400</v>
      </c>
      <c r="N347" s="246">
        <f t="shared" ca="1" si="463"/>
        <v>5.5039979246864448</v>
      </c>
      <c r="O347" s="223">
        <f t="shared" ca="1" si="464"/>
        <v>-1.4960020753135554</v>
      </c>
      <c r="P347" s="223" t="str">
        <f t="shared" ca="1" si="465"/>
        <v>-1.45965241142549-0.327775909978457i</v>
      </c>
      <c r="Q347" s="223" t="str">
        <f t="shared" ca="1" si="466"/>
        <v>-1.3523698585739-0.639623307082594i</v>
      </c>
      <c r="R347" s="223" t="str">
        <f t="shared" ca="1" si="467"/>
        <v>-1.17936789179546-0.920387736307034i</v>
      </c>
      <c r="S347" s="223" t="str">
        <f t="shared" ca="1" si="468"/>
        <v>-0.949053669673777-1.15642524246974i</v>
      </c>
      <c r="T347" s="223" t="str">
        <f t="shared" ca="1" si="469"/>
        <v>-0.672619482247817-1.33626540830897i</v>
      </c>
      <c r="U347" s="223" t="str">
        <f t="shared" ca="1" si="470"/>
        <v>-0.363498853395305-1.45116876789806i</v>
      </c>
      <c r="V347" s="223" t="str">
        <f t="shared" ca="1" si="471"/>
        <v>-0.0367137288010515-1.49555150745803i</v>
      </c>
      <c r="W347" s="223" t="str">
        <f t="shared" ca="1" si="472"/>
        <v>0.291855526609764-1.46725681492021i</v>
      </c>
      <c r="X347" s="223" t="str">
        <f t="shared" ca="1" si="473"/>
        <v>0.606241846754235-1.36765969180439i</v>
      </c>
      <c r="Y347" s="223" t="str">
        <f t="shared" ca="1" si="474"/>
        <v>0.891167395783574-1.20160013400248i</v>
      </c>
      <c r="Z347" s="223" t="str">
        <f t="shared" ca="1" si="475"/>
        <v>1.13278600581948-0.97714792859731i</v>
      </c>
      <c r="AA347" s="223" t="str">
        <f t="shared" ca="1" si="476"/>
        <v>1.31935604172826-0.705210496587791i</v>
      </c>
      <c r="AB347" s="223" t="str">
        <f t="shared" ca="1" si="477"/>
        <v>1.44181099456751-0.39900283869505i</v>
      </c>
      <c r="AC347" s="223" t="str">
        <f t="shared" ca="1" si="478"/>
        <v>1.49420007529668-0.0734053426246882i</v>
      </c>
      <c r="AD347" s="223" t="str">
        <f t="shared" ca="1" si="479"/>
        <v>1.4739773977739+0.255759340384962i</v>
      </c>
      <c r="AE347" s="223" t="str">
        <f t="shared" ca="1" si="480"/>
        <v>1.38212569797662+0.572495209006238i</v>
      </c>
      <c r="AF347" s="223" t="str">
        <f t="shared" ca="1" si="481"/>
        <v>1.22310857721968+0.861410249343547i</v>
      </c>
      <c r="AG347" s="223" t="str">
        <f t="shared" ca="1" si="482"/>
        <v>1.00465359014658+1.1084644212369i</v>
      </c>
      <c r="AH347" s="223" t="str">
        <f t="shared" ca="1" si="483"/>
        <v>0.737376718494022+1.30165194440198i</v>
      </c>
      <c r="AI347" s="223" t="str">
        <f t="shared" ca="1" si="484"/>
        <v>0.434266479604278+1.43158472820667i</v>
      </c>
      <c r="AJ347" s="223" t="str">
        <f t="shared" ca="1" si="485"/>
        <v>0.110052739814444+1.49194859288174i</v>
      </c>
      <c r="AK347" s="223" t="str">
        <f t="shared" ca="1" si="486"/>
        <v>-0.219509094297244+1.47981011175869i</v>
      </c>
      <c r="AL347" s="223" t="str">
        <f t="shared" ca="1" si="487"/>
        <v>-0.538403721551737+1.39575916330924i</v>
      </c>
      <c r="AM347" s="223" t="str">
        <f t="shared" ca="1" si="488"/>
        <v>-0.831134221580143+1.24388026556451i</v>
      </c>
      <c r="AN347" s="223" t="str">
        <f t="shared" ca="1" si="489"/>
        <v>-1.08347513913556+1.03155408593909i</v>
      </c>
      <c r="AO347" s="223" t="str">
        <f t="shared" ca="1" si="490"/>
        <v>-1.28316378061652+0.769098772236944i</v>
      </c>
      <c r="AP347" s="223" t="str">
        <f t="shared" ca="1" si="491"/>
        <v>-1.4204961287361+0.469268534624061i</v>
      </c>
      <c r="AQ347" s="223" t="str">
        <f t="shared" ca="1" si="492"/>
        <v>-1.48879841642189+0.146633845350037i</v>
      </c>
      <c r="AR347" s="223" t="str">
        <f t="shared" ca="1" si="493"/>
        <v>-1.48879841642189+0.146633845350037i</v>
      </c>
      <c r="AS347" s="223" t="str">
        <f t="shared" ca="1" si="494"/>
        <v>-1.40855187551314-0.50398791982633i</v>
      </c>
      <c r="AT347" s="223" t="str">
        <f t="shared" ca="1" si="495"/>
        <v>-1.26390268694988-0.800357549638491i</v>
      </c>
      <c r="AU347" s="223" t="str">
        <f t="shared" ca="1" si="496"/>
        <v>-1.05783321212365-1.05783321212308i</v>
      </c>
      <c r="AV347" s="223" t="str">
        <f t="shared" ca="1" si="497"/>
        <v>-0.800357549639179-1.26390268694945i</v>
      </c>
      <c r="AW347" s="223" t="str">
        <f t="shared" ca="1" si="498"/>
        <v>-0.503987919827057-1.40855187551288i</v>
      </c>
      <c r="AX347" s="223" t="str">
        <f t="shared" ca="1" si="499"/>
        <v>-0.183126624138703-1.48475144346588i</v>
      </c>
      <c r="AY347" s="223" t="str">
        <f t="shared" ca="1" si="500"/>
        <v>0.146633845349226-1.48879841642197i</v>
      </c>
      <c r="AZ347" s="223" t="str">
        <f t="shared" ca="1" si="501"/>
        <v>0.469268534624701-1.42049612873589i</v>
      </c>
      <c r="BA347" s="223" t="str">
        <f t="shared" ca="1" si="502"/>
        <v>0.769098772237523-1.28316378061618i</v>
      </c>
      <c r="BB347" s="223" t="str">
        <f t="shared" ca="1" si="503"/>
        <v>1.03155408593961-1.08347513913507i</v>
      </c>
      <c r="BC347" s="223" t="str">
        <f t="shared" ca="1" si="504"/>
        <v>1.24388026556491-0.831134221579548i</v>
      </c>
      <c r="BD347" s="223" t="str">
        <f t="shared" ca="1" si="505"/>
        <v>1.3957591633095-0.538403721551068i</v>
      </c>
      <c r="BE347" s="223" t="str">
        <f t="shared" ca="1" si="506"/>
        <v>1.47981011175879-0.219509094296578i</v>
      </c>
      <c r="BF347" s="223" t="str">
        <f t="shared" ca="1" si="507"/>
        <v>1.49194859288169+0.110052739815116i</v>
      </c>
      <c r="BG347" s="223" t="str">
        <f t="shared" ca="1" si="508"/>
        <v>1.43158472820647+0.434266479604944i</v>
      </c>
      <c r="BH347" s="223" t="str">
        <f t="shared" ca="1" si="509"/>
        <v>1.30165194440164+0.737376718494627i</v>
      </c>
      <c r="BI347" s="223" t="str">
        <f t="shared" ca="1" si="510"/>
        <v>1.10846442123643+1.00465359014709i</v>
      </c>
      <c r="BJ347" s="223" t="str">
        <f t="shared" ca="1" si="511"/>
        <v>0.861410249344213+1.22310857721921i</v>
      </c>
      <c r="BK347" s="223" t="str">
        <f t="shared" ca="1" si="512"/>
        <v>0.572495209006853+1.38212569797637i</v>
      </c>
      <c r="BL347" s="223" t="str">
        <f t="shared" ca="1" si="513"/>
        <v>0.25575934038545+1.47397739777381i</v>
      </c>
      <c r="BM347" s="223" t="str">
        <f t="shared" ca="1" si="514"/>
        <v>-0.0734053426241932+1.49420007529671i</v>
      </c>
      <c r="BN347" s="223" t="str">
        <f t="shared" ca="1" si="515"/>
        <v>-0.399002838694715+1.4418109945676i</v>
      </c>
      <c r="BO347" s="223" t="str">
        <f t="shared" ca="1" si="516"/>
        <v>-0.705210496587504+1.31935604172841i</v>
      </c>
      <c r="BP347" s="223" t="str">
        <f t="shared" ca="1" si="517"/>
        <v>-0.977147928597177+1.1327860058196i</v>
      </c>
      <c r="BQ347" s="223" t="str">
        <f t="shared" ca="1" si="518"/>
        <v>-1.20160013400247+0.891167395783587i</v>
      </c>
      <c r="BR347" s="223" t="str">
        <f t="shared" ca="1" si="519"/>
        <v>-1.36765969180438+0.606241846754251i</v>
      </c>
      <c r="BS347" s="223" t="str">
        <f t="shared" ca="1" si="520"/>
        <v>-1.46725681492022+0.291855526609708i</v>
      </c>
      <c r="BT347" s="223" t="str">
        <f t="shared" ca="1" si="521"/>
        <v>-1.49555150745803-0.0367137288011195i</v>
      </c>
      <c r="BU347" s="223" t="str">
        <f t="shared" ca="1" si="522"/>
        <v>-1.451168767898-0.363498853395525i</v>
      </c>
      <c r="BV347" s="223" t="str">
        <f t="shared" ca="1" si="523"/>
        <v>-1.33626540830887-0.672619482248025i</v>
      </c>
      <c r="BW347" s="223" t="str">
        <f t="shared" ca="1" si="524"/>
        <v>-1.1564252424695-0.949053669674076i</v>
      </c>
      <c r="BX347" s="223" t="str">
        <f t="shared" ca="1" si="525"/>
        <v>-0.920387736306722-1.17936789179571i</v>
      </c>
      <c r="BY347" s="223" t="str">
        <f t="shared" ca="1" si="526"/>
        <v>-0.639623307082095-1.35236985857414i</v>
      </c>
      <c r="BZ347" s="223" t="str">
        <f t="shared" ca="1" si="527"/>
        <v>-0.327775909977838-1.45965241142563i</v>
      </c>
      <c r="CA347" s="223" t="str">
        <f t="shared" ca="1" si="528"/>
        <v>7.16225532454908E-13-1.49600207531356i</v>
      </c>
      <c r="CB347" s="223" t="str">
        <f t="shared" ca="1" si="529"/>
        <v>0.327775909979235-1.45965241142532i</v>
      </c>
      <c r="CC347" s="223" t="str">
        <f t="shared" ca="1" si="530"/>
        <v>0.639623307082007-1.35236985857418i</v>
      </c>
      <c r="CD347" s="223" t="str">
        <f t="shared" ca="1" si="531"/>
        <v>0.920387736306644-1.17936789179577i</v>
      </c>
      <c r="CE347" s="223" t="str">
        <f t="shared" ca="1" si="532"/>
        <v>1.15642524246943-0.949053669674153i</v>
      </c>
      <c r="CF347" s="223" t="str">
        <f t="shared" ca="1" si="533"/>
        <v>1.33626540830882-0.672619482248111i</v>
      </c>
      <c r="CG347" s="223" t="str">
        <f t="shared" ca="1" si="534"/>
        <v>1.45116876789798-0.363498853395621i</v>
      </c>
      <c r="CH347" s="223" t="str">
        <f t="shared" ca="1" si="535"/>
        <v>1.49555150745803-0.0367137288012176i</v>
      </c>
      <c r="CI347" s="223" t="str">
        <f t="shared" ca="1" si="536"/>
        <v>1.46725681492026+0.291855526609527i</v>
      </c>
      <c r="CJ347" s="223" t="str">
        <f t="shared" ca="1" si="537"/>
        <v>1.36765969180442+0.606241846754161i</v>
      </c>
      <c r="CK347" s="223" t="str">
        <f t="shared" ca="1" si="538"/>
        <v>1.20160013400253+0.891167395783508i</v>
      </c>
      <c r="CL347" s="223" t="str">
        <f t="shared" ca="1" si="539"/>
        <v>0.977147928597252+1.13278600581953i</v>
      </c>
      <c r="CM347" s="223" t="str">
        <f t="shared" ca="1" si="540"/>
        <v>0.70521049658759+1.31935604172837i</v>
      </c>
      <c r="CN347" s="223" t="str">
        <f t="shared" ca="1" si="541"/>
        <v>0.399002838694811+1.44181099456758i</v>
      </c>
      <c r="CO347" s="223" t="str">
        <f t="shared" ca="1" si="542"/>
        <v>0.0734053426242913+1.4942000752967i</v>
      </c>
      <c r="CP347" s="223" t="str">
        <f t="shared" ca="1" si="543"/>
        <v>-0.255759340385354+1.47397739777383i</v>
      </c>
      <c r="CQ347" s="223" t="str">
        <f t="shared" ca="1" si="544"/>
        <v>-0.572495209006762+1.38212569797641i</v>
      </c>
      <c r="CR347" s="223" t="str">
        <f t="shared" ca="1" si="545"/>
        <v>-0.861410249344133+1.22310857721927i</v>
      </c>
      <c r="CS347" s="223" t="str">
        <f t="shared" ca="1" si="546"/>
        <v>-1.1084644212374+1.00465359014603i</v>
      </c>
      <c r="CT347" s="223" t="str">
        <f t="shared" ca="1" si="547"/>
        <v>-1.30165194440159+0.737376718494712i</v>
      </c>
      <c r="CU347" s="223" t="str">
        <f t="shared" ca="1" si="548"/>
        <v>-1.43158472820644+0.434266479605038i</v>
      </c>
      <c r="CV347" s="223" t="str">
        <f t="shared" ca="1" si="549"/>
        <v>-1.49194859288168+0.110052739815214i</v>
      </c>
      <c r="CW347" s="223" t="str">
        <f t="shared" ca="1" si="550"/>
        <v>-1.47981011175882-0.219509094296396i</v>
      </c>
      <c r="CX347" s="223" t="str">
        <f t="shared" ca="1" si="551"/>
        <v>-1.39575916330952-0.538403721551017i</v>
      </c>
      <c r="CY347" s="223" t="str">
        <f t="shared" ca="1" si="552"/>
        <v>-1.24388026556499-0.831134221579431i</v>
      </c>
      <c r="CZ347" s="223" t="str">
        <f t="shared" ca="1" si="553"/>
        <v>-1.03155408593965-1.08347513913503i</v>
      </c>
      <c r="DA347" s="223" t="str">
        <f t="shared" ca="1" si="554"/>
        <v>-0.769098772237643-1.2831637806161i</v>
      </c>
      <c r="DB347" s="223" t="str">
        <f t="shared" ca="1" si="555"/>
        <v>-0.469268534624754-1.42049612873587i</v>
      </c>
      <c r="DC347" s="223" t="str">
        <f t="shared" ca="1" si="556"/>
        <v>-0.146633845349366-1.48879841642196i</v>
      </c>
      <c r="DD347" s="223" t="str">
        <f t="shared" ca="1" si="557"/>
        <v>0.183126624138689-1.48475144346589i</v>
      </c>
      <c r="DE347" s="223" t="str">
        <f t="shared" ca="1" si="558"/>
        <v>0.503987919826965-1.40855187551292i</v>
      </c>
      <c r="DF347" s="223" t="str">
        <f t="shared" ca="1" si="559"/>
        <v>0.800357549639025-1.26390268694954i</v>
      </c>
      <c r="DG347" s="223" t="str">
        <f t="shared" ca="1" si="560"/>
        <v>1.05783321212358-1.05783321212314i</v>
      </c>
      <c r="DH347" s="223" t="str">
        <f t="shared" ca="1" si="561"/>
        <v>1.26390268694979-0.800357549638646i</v>
      </c>
      <c r="DI347" s="223" t="str">
        <f t="shared" ca="1" si="562"/>
        <v>1.40855187551312-0.503987919826383i</v>
      </c>
      <c r="DJ347" s="223" t="str">
        <f t="shared" ca="1" si="563"/>
        <v>1.48475144346596-0.183126624138076i</v>
      </c>
      <c r="DK347" s="223" t="str">
        <f t="shared" ca="1" si="564"/>
        <v>1.4887984164219+0.146633845349982i</v>
      </c>
      <c r="DL347" s="223" t="str">
        <f t="shared" ca="1" si="565"/>
        <v>1.42049612873568+0.469268534625342i</v>
      </c>
      <c r="DM347" s="223" t="str">
        <f t="shared" ca="1" si="566"/>
        <v>1.28316378061657+0.76909877223686i</v>
      </c>
      <c r="DN347" s="223" t="str">
        <f t="shared" ca="1" si="567"/>
        <v>1.0834751391346+1.0315540859401i</v>
      </c>
      <c r="DO347" s="223" t="str">
        <f t="shared" ca="1" si="568"/>
        <v>0.831134221580189+1.24388026556448i</v>
      </c>
      <c r="DP347" s="223" t="str">
        <f t="shared" ca="1" si="569"/>
        <v>0.538403721551869+1.39575916330919i</v>
      </c>
      <c r="DQ347" s="223" t="str">
        <f t="shared" ca="1" si="570"/>
        <v>0.219509094297299+1.47981011175868i</v>
      </c>
      <c r="DR347" s="223" t="str">
        <f t="shared" ca="1" si="571"/>
        <v>-0.110052739814304+1.49194859288175i</v>
      </c>
      <c r="DS347" s="223" t="str">
        <f t="shared" ca="1" si="572"/>
        <v>-0.434266479604245+1.43158472820668i</v>
      </c>
      <c r="DT347" s="223" t="str">
        <f t="shared" ca="1" si="573"/>
        <v>-0.737376718493918+1.30165194440204i</v>
      </c>
      <c r="DU347" s="223" t="str">
        <f t="shared" ca="1" si="574"/>
        <v>-1.00465359014655+1.10846442123692i</v>
      </c>
      <c r="DV347" s="223" t="str">
        <f t="shared" ca="1" si="575"/>
        <v>-1.22310857721962+0.861410249343628i</v>
      </c>
      <c r="DW347" s="223" t="str">
        <f t="shared" ca="1" si="576"/>
        <v>-1.38212569797661+0.57249520900627i</v>
      </c>
      <c r="DX347" s="223" t="str">
        <f t="shared" ca="1" si="577"/>
        <v>-1.47397739777394+0.255759340384746i</v>
      </c>
      <c r="DY347" s="223" t="str">
        <f t="shared" ca="1" si="578"/>
        <v>-1.49420007529668-0.0734053426248236i</v>
      </c>
      <c r="DZ347" s="223" t="str">
        <f t="shared" ca="1" si="579"/>
        <v>-1.44181099456741-0.399002838695406i</v>
      </c>
      <c r="EA347" s="223" t="str">
        <f t="shared" ca="1" si="580"/>
        <v>-1.31935604172812-0.70521049658806i</v>
      </c>
      <c r="EB347" s="223" t="str">
        <f t="shared" ca="1" si="581"/>
        <v>-1.13278600581913-0.977147928597718i</v>
      </c>
      <c r="EC347" s="223" t="str">
        <f t="shared" ca="1" si="582"/>
        <v>-0.89116739578308-1.20160013400285i</v>
      </c>
      <c r="ED347" s="223" t="str">
        <f t="shared" ca="1" si="583"/>
        <v>-0.606241846753596-1.36765969180467i</v>
      </c>
      <c r="EE347" s="223" t="str">
        <f t="shared" ca="1" si="584"/>
        <v>-0.291855526609005-1.46725681492036i</v>
      </c>
      <c r="EF347" s="223" t="str">
        <f t="shared" ca="1" si="585"/>
        <v>0.0367137288003902-1.49555150745805i</v>
      </c>
      <c r="EG347" s="223" t="str">
        <f t="shared" ca="1" si="586"/>
        <v>0.363498853394735-1.4511687678982i</v>
      </c>
      <c r="EH347" s="223" t="str">
        <f t="shared" ca="1" si="587"/>
        <v>0.672619482247372-1.3362654083092i</v>
      </c>
      <c r="EI347" s="223" t="str">
        <f t="shared" ca="1" si="588"/>
        <v>0.949053669673447-1.15642524247001i</v>
      </c>
      <c r="EJ347" s="223" t="str">
        <f t="shared" ca="1" si="589"/>
        <v>1.17936789179526-0.920387736307296i</v>
      </c>
      <c r="EK347" s="223" t="str">
        <f t="shared" ca="1" si="590"/>
        <v>1.35236985857379-0.639623307082831i</v>
      </c>
      <c r="EL347" s="223" t="str">
        <f t="shared" ca="1" si="591"/>
        <v>1.45965241142547-0.32777590997855i</v>
      </c>
      <c r="EM347" s="223" t="str">
        <f t="shared" ca="1" si="592"/>
        <v>1.49600207531356-9.82306415965418E-14i</v>
      </c>
      <c r="EN347" s="223"/>
      <c r="EO347" s="223"/>
      <c r="EP347" s="223"/>
    </row>
    <row r="348" spans="1:146">
      <c r="A348" s="249">
        <f t="shared" si="461"/>
        <v>4.8437499999999826E-3</v>
      </c>
      <c r="B348" s="248">
        <v>248</v>
      </c>
      <c r="C348" s="247">
        <f t="shared" si="462"/>
        <v>49600</v>
      </c>
      <c r="N348" s="246">
        <f t="shared" ca="1" si="463"/>
        <v>5.5039780316522267</v>
      </c>
      <c r="O348" s="223">
        <f t="shared" ca="1" si="464"/>
        <v>-1.4960219683477736</v>
      </c>
      <c r="P348" s="223" t="str">
        <f t="shared" ca="1" si="465"/>
        <v>-1.46727632571536-0.291859407548175i</v>
      </c>
      <c r="Q348" s="223" t="str">
        <f t="shared" ca="1" si="466"/>
        <v>-1.38214407674373-0.572502821740971i</v>
      </c>
      <c r="R348" s="223" t="str">
        <f t="shared" ca="1" si="467"/>
        <v>-1.24389680601824-0.831145273557385i</v>
      </c>
      <c r="S348" s="223" t="str">
        <f t="shared" ca="1" si="468"/>
        <v>-1.05784727862276-1.05784727862276i</v>
      </c>
      <c r="T348" s="223" t="str">
        <f t="shared" ca="1" si="469"/>
        <v>-0.831145273557388-1.24389680601823i</v>
      </c>
      <c r="U348" s="223" t="str">
        <f t="shared" ca="1" si="470"/>
        <v>-0.572502821740838-1.38214407674378i</v>
      </c>
      <c r="V348" s="223" t="str">
        <f t="shared" ca="1" si="471"/>
        <v>-0.291859407548215-1.46727632571535i</v>
      </c>
      <c r="W348" s="223" t="str">
        <f t="shared" ca="1" si="472"/>
        <v>-5.13149061140531E-15-1.49602196834777i</v>
      </c>
      <c r="X348" s="223" t="str">
        <f t="shared" ca="1" si="473"/>
        <v>0.291859407548194-1.46727632571536i</v>
      </c>
      <c r="Y348" s="223" t="str">
        <f t="shared" ca="1" si="474"/>
        <v>0.572502821740967-1.38214407674373i</v>
      </c>
      <c r="Z348" s="223" t="str">
        <f t="shared" ca="1" si="475"/>
        <v>0.831145273557376-1.24389680601824i</v>
      </c>
      <c r="AA348" s="223" t="str">
        <f t="shared" ca="1" si="476"/>
        <v>1.05784727862275-1.05784727862276i</v>
      </c>
      <c r="AB348" s="223" t="str">
        <f t="shared" ca="1" si="477"/>
        <v>1.24389680601823-0.831145273557388i</v>
      </c>
      <c r="AC348" s="223" t="str">
        <f t="shared" ca="1" si="478"/>
        <v>1.38214407674378-0.572502821740853i</v>
      </c>
      <c r="AD348" s="223" t="str">
        <f t="shared" ca="1" si="479"/>
        <v>1.46727632571535-0.29185940754822i</v>
      </c>
      <c r="AE348" s="223" t="str">
        <f t="shared" ca="1" si="480"/>
        <v>1.49602196834777-1.02629812228106E-14i</v>
      </c>
      <c r="AF348" s="223" t="str">
        <f t="shared" ca="1" si="481"/>
        <v>1.46727632571542+0.291859407547888i</v>
      </c>
      <c r="AG348" s="223" t="str">
        <f t="shared" ca="1" si="482"/>
        <v>1.38214407674374+0.572502821740952i</v>
      </c>
      <c r="AH348" s="223" t="str">
        <f t="shared" ca="1" si="483"/>
        <v>1.243896806018+0.831145273557742i</v>
      </c>
      <c r="AI348" s="223" t="str">
        <f t="shared" ca="1" si="484"/>
        <v>1.05784727862224+1.05784727862327i</v>
      </c>
      <c r="AJ348" s="223" t="str">
        <f t="shared" ca="1" si="485"/>
        <v>0.831145273557781+1.24389680601797i</v>
      </c>
      <c r="AK348" s="223" t="str">
        <f t="shared" ca="1" si="486"/>
        <v>0.572502821740995+1.38214407674372i</v>
      </c>
      <c r="AL348" s="223" t="str">
        <f t="shared" ca="1" si="487"/>
        <v>0.291859407547913+1.46727632571542i</v>
      </c>
      <c r="AM348" s="223" t="str">
        <f t="shared" ca="1" si="488"/>
        <v>-5.79878551768125E-13+1.49602196834777i</v>
      </c>
      <c r="AN348" s="223" t="str">
        <f t="shared" ca="1" si="489"/>
        <v>-0.29185940754759+1.46727632571548i</v>
      </c>
      <c r="AO348" s="223" t="str">
        <f t="shared" ca="1" si="490"/>
        <v>-0.572502821740692+1.38214407674384i</v>
      </c>
      <c r="AP348" s="223" t="str">
        <f t="shared" ca="1" si="491"/>
        <v>-0.831145273557491+1.24389680601816i</v>
      </c>
      <c r="AQ348" s="223" t="str">
        <f t="shared" ca="1" si="492"/>
        <v>-1.05784727862305+1.05784727862247i</v>
      </c>
      <c r="AR348" s="223" t="str">
        <f t="shared" ca="1" si="493"/>
        <v>-1.05784727862305+1.05784727862247i</v>
      </c>
      <c r="AS348" s="223" t="str">
        <f t="shared" ca="1" si="494"/>
        <v>-1.3821440767436+0.572502821741275i</v>
      </c>
      <c r="AT348" s="223" t="str">
        <f t="shared" ca="1" si="495"/>
        <v>-1.46727632571535+0.291859407548251i</v>
      </c>
      <c r="AU348" s="223" t="str">
        <f t="shared" ca="1" si="496"/>
        <v>-1.49602196834777-2.77110549355548E-13i</v>
      </c>
      <c r="AV348" s="223" t="str">
        <f t="shared" ca="1" si="497"/>
        <v>-1.46727632571525-0.291859407548754i</v>
      </c>
      <c r="AW348" s="223" t="str">
        <f t="shared" ca="1" si="498"/>
        <v>-1.38214407674398-0.572502821740373i</v>
      </c>
      <c r="AX348" s="223" t="str">
        <f t="shared" ca="1" si="499"/>
        <v>-1.24389680601833-0.831145273557238i</v>
      </c>
      <c r="AY348" s="223" t="str">
        <f t="shared" ca="1" si="500"/>
        <v>-1.05784727862268-1.05784727862283i</v>
      </c>
      <c r="AZ348" s="223" t="str">
        <f t="shared" ca="1" si="501"/>
        <v>-0.83114527355703-1.24389680601847i</v>
      </c>
      <c r="BA348" s="223" t="str">
        <f t="shared" ca="1" si="502"/>
        <v>-0.572502821741555-1.38214407674349i</v>
      </c>
      <c r="BB348" s="223" t="str">
        <f t="shared" ca="1" si="503"/>
        <v>-0.291859407548549-1.46727632571529i</v>
      </c>
      <c r="BC348" s="223" t="str">
        <f t="shared" ca="1" si="504"/>
        <v>-2.56574530570266E-14-1.49602196834777i</v>
      </c>
      <c r="BD348" s="223" t="str">
        <f t="shared" ca="1" si="505"/>
        <v>0.291859407548456-1.46727632571531i</v>
      </c>
      <c r="BE348" s="223" t="str">
        <f t="shared" ca="1" si="506"/>
        <v>0.572502821741507-1.38214407674351i</v>
      </c>
      <c r="BF348" s="223" t="str">
        <f t="shared" ca="1" si="507"/>
        <v>0.831145273556987-1.2438968060185i</v>
      </c>
      <c r="BG348" s="223" t="str">
        <f t="shared" ca="1" si="508"/>
        <v>1.05784727862262-1.0578472786229i</v>
      </c>
      <c r="BH348" s="223" t="str">
        <f t="shared" ca="1" si="509"/>
        <v>1.24389680601828-0.831145273557317i</v>
      </c>
      <c r="BI348" s="223" t="str">
        <f t="shared" ca="1" si="510"/>
        <v>1.38214407674396-0.572502821740421i</v>
      </c>
      <c r="BJ348" s="223" t="str">
        <f t="shared" ca="1" si="511"/>
        <v>1.46727632571523-0.291859407548845i</v>
      </c>
      <c r="BK348" s="223" t="str">
        <f t="shared" ca="1" si="512"/>
        <v>1.49602196834777-3.70944957155483E-13i</v>
      </c>
      <c r="BL348" s="223" t="str">
        <f t="shared" ca="1" si="513"/>
        <v>1.46727632571536+0.2918594075482i</v>
      </c>
      <c r="BM348" s="223" t="str">
        <f t="shared" ca="1" si="514"/>
        <v>1.38214407674362+0.572502821741227i</v>
      </c>
      <c r="BN348" s="223" t="str">
        <f t="shared" ca="1" si="515"/>
        <v>1.24389680601784+0.831145273557973i</v>
      </c>
      <c r="BO348" s="223" t="str">
        <f t="shared" ca="1" si="516"/>
        <v>1.05784727862308+1.05784727862243i</v>
      </c>
      <c r="BP348" s="223" t="str">
        <f t="shared" ca="1" si="517"/>
        <v>0.831145273557533+1.24389680601814i</v>
      </c>
      <c r="BQ348" s="223" t="str">
        <f t="shared" ca="1" si="518"/>
        <v>0.572502821740739+1.38214407674382i</v>
      </c>
      <c r="BR348" s="223" t="str">
        <f t="shared" ca="1" si="519"/>
        <v>0.291859407547683+1.46727632571546i</v>
      </c>
      <c r="BS348" s="223" t="str">
        <f t="shared" ca="1" si="520"/>
        <v>6.31193457882178E-13+1.49602196834777i</v>
      </c>
      <c r="BT348" s="223" t="str">
        <f t="shared" ca="1" si="521"/>
        <v>-0.291859407547862+1.46727632571542i</v>
      </c>
      <c r="BU348" s="223" t="str">
        <f t="shared" ca="1" si="522"/>
        <v>-0.572502821740908+1.38214407674375i</v>
      </c>
      <c r="BV348" s="223" t="str">
        <f t="shared" ca="1" si="523"/>
        <v>-0.831145273557686+1.24389680601803i</v>
      </c>
      <c r="BW348" s="223" t="str">
        <f t="shared" ca="1" si="524"/>
        <v>-1.05784727862327+1.05784727862224i</v>
      </c>
      <c r="BX348" s="223" t="str">
        <f t="shared" ca="1" si="525"/>
        <v>-1.24389680601794+0.83114527355782i</v>
      </c>
      <c r="BY348" s="223" t="str">
        <f t="shared" ca="1" si="526"/>
        <v>-1.38214407674369+0.572502821741058i</v>
      </c>
      <c r="BZ348" s="223" t="str">
        <f t="shared" ca="1" si="527"/>
        <v>-1.46727632571541+0.291859407547938i</v>
      </c>
      <c r="CA348" s="223" t="str">
        <f t="shared" ca="1" si="528"/>
        <v>-1.49602196834777-5.54221098711098E-13i</v>
      </c>
      <c r="CB348" s="223" t="str">
        <f t="shared" ca="1" si="529"/>
        <v>-1.46727632571549-0.291859407547524i</v>
      </c>
      <c r="CC348" s="223" t="str">
        <f t="shared" ca="1" si="530"/>
        <v>-1.38214407674385-0.572502821740668i</v>
      </c>
      <c r="CD348" s="223" t="str">
        <f t="shared" ca="1" si="531"/>
        <v>-1.24389680601818-0.831145273557469i</v>
      </c>
      <c r="CE348" s="223" t="str">
        <f t="shared" ca="1" si="532"/>
        <v>-1.05784727862249-1.05784727862303i</v>
      </c>
      <c r="CF348" s="223" t="str">
        <f t="shared" ca="1" si="533"/>
        <v>-0.831145273556834-1.2438968060186i</v>
      </c>
      <c r="CG348" s="223" t="str">
        <f t="shared" ca="1" si="534"/>
        <v>-0.572502821741299-1.38214407674359i</v>
      </c>
      <c r="CH348" s="223" t="str">
        <f t="shared" ca="1" si="535"/>
        <v>-0.291859407548276-1.46727632571534i</v>
      </c>
      <c r="CI348" s="223" t="str">
        <f t="shared" ca="1" si="536"/>
        <v>2.08933594612642E-13-1.49602196834777i</v>
      </c>
      <c r="CJ348" s="223" t="str">
        <f t="shared" ca="1" si="537"/>
        <v>0.29185940754877-1.46727632571525i</v>
      </c>
      <c r="CK348" s="223" t="str">
        <f t="shared" ca="1" si="538"/>
        <v>0.572502821740349-1.38214407674399i</v>
      </c>
      <c r="CL348" s="223" t="str">
        <f t="shared" ca="1" si="539"/>
        <v>0.831145273557183-1.24389680601837i</v>
      </c>
      <c r="CM348" s="223" t="str">
        <f t="shared" ca="1" si="540"/>
        <v>1.05784727862284-1.05784727862267i</v>
      </c>
      <c r="CN348" s="223" t="str">
        <f t="shared" ca="1" si="541"/>
        <v>1.24389680601846-0.831145273557051i</v>
      </c>
      <c r="CO348" s="223" t="str">
        <f t="shared" ca="1" si="542"/>
        <v>1.38214407674405-0.572502821740204i</v>
      </c>
      <c r="CP348" s="223" t="str">
        <f t="shared" ca="1" si="543"/>
        <v>1.46727632571529-0.291859407548532i</v>
      </c>
      <c r="CQ348" s="223" t="str">
        <f t="shared" ca="1" si="544"/>
        <v>1.49602196834777-5.1314906114053E-14i</v>
      </c>
      <c r="CR348" s="223" t="str">
        <f t="shared" ca="1" si="545"/>
        <v>1.46727632571531+0.291859407548431i</v>
      </c>
      <c r="CS348" s="223" t="str">
        <f t="shared" ca="1" si="546"/>
        <v>1.38214407674353+0.572502821741444i</v>
      </c>
      <c r="CT348" s="223" t="str">
        <f t="shared" ca="1" si="547"/>
        <v>1.24389680601852+0.831145273556966i</v>
      </c>
      <c r="CU348" s="223" t="str">
        <f t="shared" ca="1" si="548"/>
        <v>1.05784727862292+1.0578472786226i</v>
      </c>
      <c r="CV348" s="223" t="str">
        <f t="shared" ca="1" si="549"/>
        <v>0.831145273557338+1.24389680601827i</v>
      </c>
      <c r="CW348" s="223" t="str">
        <f t="shared" ca="1" si="550"/>
        <v>0.572502821740443+1.38214407674395i</v>
      </c>
      <c r="CX348" s="223" t="str">
        <f t="shared" ca="1" si="551"/>
        <v>0.291859407547452+1.46727632571551i</v>
      </c>
      <c r="CY348" s="223" t="str">
        <f t="shared" ca="1" si="552"/>
        <v>3.9660241021251E-13+1.49602196834777i</v>
      </c>
      <c r="CZ348" s="223" t="str">
        <f t="shared" ca="1" si="553"/>
        <v>-0.291859407548176+1.46727632571536i</v>
      </c>
      <c r="DA348" s="223" t="str">
        <f t="shared" ca="1" si="554"/>
        <v>-0.572502821741125+1.38214407674366i</v>
      </c>
      <c r="DB348" s="223" t="str">
        <f t="shared" ca="1" si="555"/>
        <v>-0.831145273557952+1.24389680601786i</v>
      </c>
      <c r="DC348" s="223" t="str">
        <f t="shared" ca="1" si="556"/>
        <v>-1.05784727862242+1.0578472786231i</v>
      </c>
      <c r="DD348" s="223" t="str">
        <f t="shared" ca="1" si="557"/>
        <v>-1.24389680601807+0.831145273557626i</v>
      </c>
      <c r="DE348" s="223" t="str">
        <f t="shared" ca="1" si="558"/>
        <v>-1.38214407674381+0.572502821740763i</v>
      </c>
      <c r="DF348" s="223" t="str">
        <f t="shared" ca="1" si="559"/>
        <v>-1.46727632571547+0.291859407547624i</v>
      </c>
      <c r="DG348" s="223" t="str">
        <f t="shared" ca="1" si="560"/>
        <v>-1.49602196834777-7.88812146380765E-13i</v>
      </c>
      <c r="DH348" s="223" t="str">
        <f t="shared" ca="1" si="561"/>
        <v>-1.46727632571543-0.291859407547837i</v>
      </c>
      <c r="DI348" s="223" t="str">
        <f t="shared" ca="1" si="562"/>
        <v>-1.38214407674373-0.572502821740964i</v>
      </c>
      <c r="DJ348" s="223" t="str">
        <f t="shared" ca="1" si="563"/>
        <v>-1.24389680601805-0.831145273557665i</v>
      </c>
      <c r="DK348" s="223" t="str">
        <f t="shared" ca="1" si="564"/>
        <v>-1.05784727862226-1.05784727862325i</v>
      </c>
      <c r="DL348" s="223" t="str">
        <f t="shared" ca="1" si="565"/>
        <v>-0.831145273557771-1.24389680601798i</v>
      </c>
      <c r="DM348" s="223" t="str">
        <f t="shared" ca="1" si="566"/>
        <v>-0.572502821741082-1.38214407674368i</v>
      </c>
      <c r="DN348" s="223" t="str">
        <f t="shared" ca="1" si="567"/>
        <v>-0.291859407547962-1.46727632571541i</v>
      </c>
      <c r="DO348" s="223" t="str">
        <f t="shared" ca="1" si="568"/>
        <v>4.43524642282309E-13-1.49602196834777i</v>
      </c>
      <c r="DP348" s="223" t="str">
        <f t="shared" ca="1" si="569"/>
        <v>0.291859407547499-1.4672763257155i</v>
      </c>
      <c r="DQ348" s="223" t="str">
        <f t="shared" ca="1" si="570"/>
        <v>0.572502821740644-1.38214407674386i</v>
      </c>
      <c r="DR348" s="223" t="str">
        <f t="shared" ca="1" si="571"/>
        <v>0.831145273557377-1.24389680601824i</v>
      </c>
      <c r="DS348" s="223" t="str">
        <f t="shared" ca="1" si="572"/>
        <v>1.05784727862301-1.05784727862251i</v>
      </c>
      <c r="DT348" s="223" t="str">
        <f t="shared" ca="1" si="573"/>
        <v>1.24389680601864-0.831145273556785i</v>
      </c>
      <c r="DU348" s="223" t="str">
        <f t="shared" ca="1" si="574"/>
        <v>1.38214407674355-0.572502821741401i</v>
      </c>
      <c r="DV348" s="223" t="str">
        <f t="shared" ca="1" si="575"/>
        <v>1.46727632571534-0.291859407548302i</v>
      </c>
      <c r="DW348" s="223" t="str">
        <f t="shared" ca="1" si="576"/>
        <v>1.49602196834777+2.68315144927378E-13i</v>
      </c>
      <c r="DX348" s="223" t="str">
        <f t="shared" ca="1" si="577"/>
        <v>1.46727632571527+0.291859407548661i</v>
      </c>
      <c r="DY348" s="223" t="str">
        <f t="shared" ca="1" si="578"/>
        <v>1.382144076744+0.572502821740325i</v>
      </c>
      <c r="DZ348" s="223" t="str">
        <f t="shared" ca="1" si="579"/>
        <v>1.24389680601834+0.831145273557231i</v>
      </c>
      <c r="EA348" s="223" t="str">
        <f t="shared" ca="1" si="580"/>
        <v>1.05784727862275+1.05784727862277i</v>
      </c>
      <c r="EB348" s="223" t="str">
        <f t="shared" ca="1" si="581"/>
        <v>0.831145273557072+1.24389680601844i</v>
      </c>
      <c r="EC348" s="223" t="str">
        <f t="shared" ca="1" si="582"/>
        <v>0.572502821740306+1.382144076744i</v>
      </c>
      <c r="ED348" s="223" t="str">
        <f t="shared" ca="1" si="583"/>
        <v>0.29185940754864+1.46727632571527i</v>
      </c>
      <c r="EE348" s="223" t="str">
        <f t="shared" ca="1" si="584"/>
        <v>7.69723591710797E-14+1.49602196834777i</v>
      </c>
      <c r="EF348" s="223" t="str">
        <f t="shared" ca="1" si="585"/>
        <v>-0.291859407548323+1.46727632571533i</v>
      </c>
      <c r="EG348" s="223" t="str">
        <f t="shared" ca="1" si="586"/>
        <v>-0.57250282174142+1.38214407674354i</v>
      </c>
      <c r="EH348" s="223" t="str">
        <f t="shared" ca="1" si="587"/>
        <v>-0.831145273556945+1.24389680601853i</v>
      </c>
      <c r="EI348" s="223" t="str">
        <f t="shared" ca="1" si="588"/>
        <v>-1.05784727862252+1.05784727862299i</v>
      </c>
      <c r="EJ348" s="223" t="str">
        <f t="shared" ca="1" si="589"/>
        <v>-1.24389680601825+0.831145273557359i</v>
      </c>
      <c r="EK348" s="223" t="str">
        <f t="shared" ca="1" si="590"/>
        <v>-1.38214407674394+0.572502821740467i</v>
      </c>
      <c r="EL348" s="223" t="str">
        <f t="shared" ca="1" si="591"/>
        <v>-1.4672763257155+0.291859407547478i</v>
      </c>
      <c r="EM348" s="223" t="str">
        <f t="shared" ca="1" si="592"/>
        <v>-1.49602196834777+4.22259863269536E-13i</v>
      </c>
      <c r="EN348" s="223"/>
      <c r="EO348" s="223"/>
      <c r="EP348" s="223"/>
    </row>
    <row r="349" spans="1:146">
      <c r="A349" s="249">
        <f t="shared" si="461"/>
        <v>4.8632812499999822E-3</v>
      </c>
      <c r="B349" s="248">
        <v>249</v>
      </c>
      <c r="C349" s="247">
        <f t="shared" si="462"/>
        <v>49800</v>
      </c>
      <c r="N349" s="246">
        <f t="shared" ca="1" si="463"/>
        <v>5.5039606087150297</v>
      </c>
      <c r="O349" s="223">
        <f t="shared" ca="1" si="464"/>
        <v>-1.4960393912849708</v>
      </c>
      <c r="P349" s="223" t="str">
        <f t="shared" ca="1" si="465"/>
        <v>-1.47401416436624-0.255765719993897i</v>
      </c>
      <c r="Q349" s="223" t="str">
        <f t="shared" ca="1" si="466"/>
        <v>-1.40858701014439-0.504000491198963i</v>
      </c>
      <c r="R349" s="223" t="str">
        <f t="shared" ca="1" si="467"/>
        <v>-1.30168441254326-0.737395111468888i</v>
      </c>
      <c r="S349" s="223" t="str">
        <f t="shared" ca="1" si="468"/>
        <v>-1.15645408810573-0.949077342675427i</v>
      </c>
      <c r="T349" s="223" t="str">
        <f t="shared" ca="1" si="469"/>
        <v>-0.977172302376471-1.13281426180313i</v>
      </c>
      <c r="U349" s="223" t="str">
        <f t="shared" ca="1" si="470"/>
        <v>-0.769117956480801-1.28319578759249i</v>
      </c>
      <c r="V349" s="223" t="str">
        <f t="shared" ca="1" si="471"/>
        <v>-0.538417151384335-1.39579397884196i</v>
      </c>
      <c r="W349" s="223" t="str">
        <f t="shared" ca="1" si="472"/>
        <v>-0.291862806594664-1.4672934138757i</v>
      </c>
      <c r="X349" s="223" t="str">
        <f t="shared" ca="1" si="473"/>
        <v>-0.0367146445808755-1.49558881219057i</v>
      </c>
      <c r="Y349" s="223" t="str">
        <f t="shared" ca="1" si="474"/>
        <v>0.219514569687225-1.47984702384109i</v>
      </c>
      <c r="Z349" s="223" t="str">
        <f t="shared" ca="1" si="475"/>
        <v>0.469280239963621-1.42053156130231i</v>
      </c>
      <c r="AA349" s="223" t="str">
        <f t="shared" ca="1" si="476"/>
        <v>0.705228087214932-1.31938895147696i</v>
      </c>
      <c r="AB349" s="223" t="str">
        <f t="shared" ca="1" si="477"/>
        <v>0.920410694271563-1.17939730970816i</v>
      </c>
      <c r="AC349" s="223" t="str">
        <f t="shared" ca="1" si="478"/>
        <v>1.10849207054798-1.00467865002127i</v>
      </c>
      <c r="AD349" s="223" t="str">
        <f t="shared" ca="1" si="479"/>
        <v>1.26393421348113-0.800377513594768i</v>
      </c>
      <c r="AE349" s="223" t="str">
        <f t="shared" ca="1" si="480"/>
        <v>1.38216017343883-0.572509489210301i</v>
      </c>
      <c r="AF349" s="223" t="str">
        <f t="shared" ca="1" si="481"/>
        <v>1.45968882069819-0.327784085954492i</v>
      </c>
      <c r="AG349" s="223" t="str">
        <f t="shared" ca="1" si="482"/>
        <v>1.49423734631939-0.073407173632407i</v>
      </c>
      <c r="AH349" s="223" t="str">
        <f t="shared" ca="1" si="483"/>
        <v>1.48478847880375+0.183131192012556i</v>
      </c>
      <c r="AI349" s="223" t="str">
        <f t="shared" ca="1" si="484"/>
        <v>1.43162043736489+0.434277311858973i</v>
      </c>
      <c r="AJ349" s="223" t="str">
        <f t="shared" ca="1" si="485"/>
        <v>1.33629873984129+0.672636259931676i</v>
      </c>
      <c r="AK349" s="223" t="str">
        <f t="shared" ca="1" si="486"/>
        <v>1.2016301064721+0.891189624881354i</v>
      </c>
      <c r="AL349" s="223" t="str">
        <f t="shared" ca="1" si="487"/>
        <v>1.03157981681467+1.0835021651187i</v>
      </c>
      <c r="AM349" s="223" t="str">
        <f t="shared" ca="1" si="488"/>
        <v>0.831154953222113+1.24391129266144i</v>
      </c>
      <c r="AN349" s="223" t="str">
        <f t="shared" ca="1" si="489"/>
        <v>0.606256968727728+1.36769380642941i</v>
      </c>
      <c r="AO349" s="223" t="str">
        <f t="shared" ca="1" si="490"/>
        <v>0.36350792043641+1.45120496555666i</v>
      </c>
      <c r="AP349" s="223" t="str">
        <f t="shared" ca="1" si="491"/>
        <v>0.110055484948294+1.49198580774386i</v>
      </c>
      <c r="AQ349" s="223" t="str">
        <f t="shared" ca="1" si="492"/>
        <v>-0.146637502954216+1.48883555270676i</v>
      </c>
      <c r="AR349" s="223" t="str">
        <f t="shared" ca="1" si="493"/>
        <v>-0.146637502954216+1.48883555270676i</v>
      </c>
      <c r="AS349" s="223" t="str">
        <f t="shared" ca="1" si="494"/>
        <v>-0.639639261716029+1.35240359181262i</v>
      </c>
      <c r="AT349" s="223" t="str">
        <f t="shared" ca="1" si="495"/>
        <v>-0.861431736185956+1.22313908619092i</v>
      </c>
      <c r="AU349" s="223" t="str">
        <f t="shared" ca="1" si="496"/>
        <v>-1.05785959849939+1.0578595985002i</v>
      </c>
      <c r="AV349" s="223" t="str">
        <f t="shared" ca="1" si="497"/>
        <v>-1.22313908619114+0.861431736185636i</v>
      </c>
      <c r="AW349" s="223" t="str">
        <f t="shared" ca="1" si="498"/>
        <v>-1.35240359181279+0.639639261715674i</v>
      </c>
      <c r="AX349" s="223" t="str">
        <f t="shared" ca="1" si="499"/>
        <v>-1.44184695880756+0.399012791340958i</v>
      </c>
      <c r="AY349" s="223" t="str">
        <f t="shared" ca="1" si="500"/>
        <v>-1.4888355527068+0.146637502953825i</v>
      </c>
      <c r="AZ349" s="223" t="str">
        <f t="shared" ca="1" si="501"/>
        <v>-1.49198580774394-0.110055484947201i</v>
      </c>
      <c r="BA349" s="223" t="str">
        <f t="shared" ca="1" si="502"/>
        <v>-1.45120496555656-0.36350792043679i</v>
      </c>
      <c r="BB349" s="223" t="str">
        <f t="shared" ca="1" si="503"/>
        <v>-1.36769380642925-0.606256968728086i</v>
      </c>
      <c r="BC349" s="223" t="str">
        <f t="shared" ca="1" si="504"/>
        <v>-1.24391129266122-0.831154953222439i</v>
      </c>
      <c r="BD349" s="223" t="str">
        <f t="shared" ca="1" si="505"/>
        <v>-1.08350216511843-1.03157981681495i</v>
      </c>
      <c r="BE349" s="223" t="str">
        <f t="shared" ca="1" si="506"/>
        <v>-0.891189624882234-1.20163010647144i</v>
      </c>
      <c r="BF349" s="223" t="str">
        <f t="shared" ca="1" si="507"/>
        <v>-0.672636259931363-1.33629873984145i</v>
      </c>
      <c r="BG349" s="223" t="str">
        <f t="shared" ca="1" si="508"/>
        <v>-0.434277311858578-1.43162043736501i</v>
      </c>
      <c r="BH349" s="223" t="str">
        <f t="shared" ca="1" si="509"/>
        <v>-0.183131192012145-1.4847884788038i</v>
      </c>
      <c r="BI349" s="223" t="str">
        <f t="shared" ca="1" si="510"/>
        <v>0.0734071736327774-1.49423734631937i</v>
      </c>
      <c r="BJ349" s="223" t="str">
        <f t="shared" ca="1" si="511"/>
        <v>0.327784085953403-1.45968882069844i</v>
      </c>
      <c r="BK349" s="223" t="str">
        <f t="shared" ca="1" si="512"/>
        <v>0.572509489210269-1.38216017343885i</v>
      </c>
      <c r="BL349" s="223" t="str">
        <f t="shared" ca="1" si="513"/>
        <v>0.800377513595226-1.26393421348084i</v>
      </c>
      <c r="BM349" s="223" t="str">
        <f t="shared" ca="1" si="514"/>
        <v>1.00467865002101-1.10849207054821i</v>
      </c>
      <c r="BN349" s="223" t="str">
        <f t="shared" ca="1" si="515"/>
        <v>1.17939730970828-0.920410694271404i</v>
      </c>
      <c r="BO349" s="223" t="str">
        <f t="shared" ca="1" si="516"/>
        <v>1.31938895147663-0.705228087215543i</v>
      </c>
      <c r="BP349" s="223" t="str">
        <f t="shared" ca="1" si="517"/>
        <v>1.4205315613023-0.469280239963673i</v>
      </c>
      <c r="BQ349" s="223" t="str">
        <f t="shared" ca="1" si="518"/>
        <v>1.47984702384117-0.219514569686722i</v>
      </c>
      <c r="BR349" s="223" t="str">
        <f t="shared" ca="1" si="519"/>
        <v>1.49558881219059+0.036714644580343i</v>
      </c>
      <c r="BS349" s="223" t="str">
        <f t="shared" ca="1" si="520"/>
        <v>1.46729341387567+0.291862806594768i</v>
      </c>
      <c r="BT349" s="223" t="str">
        <f t="shared" ca="1" si="521"/>
        <v>1.39579397884172+0.538417151384959i</v>
      </c>
      <c r="BU349" s="223" t="str">
        <f t="shared" ca="1" si="522"/>
        <v>1.2831957875926+0.76911795648061i</v>
      </c>
      <c r="BV349" s="223" t="str">
        <f t="shared" ca="1" si="523"/>
        <v>1.13281426180286+0.977172302376788i</v>
      </c>
      <c r="BW349" s="223" t="str">
        <f t="shared" ca="1" si="524"/>
        <v>0.949077342675794+1.15645408810543i</v>
      </c>
      <c r="BX349" s="223" t="str">
        <f t="shared" ca="1" si="525"/>
        <v>0.737395111468814+1.3016844125433i</v>
      </c>
      <c r="BY349" s="223" t="str">
        <f t="shared" ca="1" si="526"/>
        <v>0.504000491198281+1.40858701014463i</v>
      </c>
      <c r="BZ349" s="223" t="str">
        <f t="shared" ca="1" si="527"/>
        <v>0.255765719994127+1.4740141643662i</v>
      </c>
      <c r="CA349" s="223" t="str">
        <f t="shared" ca="1" si="528"/>
        <v>-3.92211708697757E-13+1.49603939128497i</v>
      </c>
      <c r="CB349" s="223" t="str">
        <f t="shared" ca="1" si="529"/>
        <v>-0.255765719993393+1.47401416436633i</v>
      </c>
      <c r="CC349" s="223" t="str">
        <f t="shared" ca="1" si="530"/>
        <v>-0.50400049119902+1.40858701014437i</v>
      </c>
      <c r="CD349" s="223" t="str">
        <f t="shared" ca="1" si="531"/>
        <v>-0.737395111469497+1.30168441254292i</v>
      </c>
      <c r="CE349" s="223" t="str">
        <f t="shared" ca="1" si="532"/>
        <v>-0.949077342675282+1.15645408810585i</v>
      </c>
      <c r="CF349" s="223" t="str">
        <f t="shared" ca="1" si="533"/>
        <v>-1.13281426180337+0.977172302376194i</v>
      </c>
      <c r="CG349" s="223" t="str">
        <f t="shared" ca="1" si="534"/>
        <v>-1.28319578759222+0.76911795648125i</v>
      </c>
      <c r="CH349" s="223" t="str">
        <f t="shared" ca="1" si="535"/>
        <v>-1.39579397884201+0.538417151384227i</v>
      </c>
      <c r="CI349" s="223" t="str">
        <f t="shared" ca="1" si="536"/>
        <v>-1.46729341387583+0.291862806593997i</v>
      </c>
      <c r="CJ349" s="223" t="str">
        <f t="shared" ca="1" si="537"/>
        <v>-1.49558881219057+0.0367146445810891i</v>
      </c>
      <c r="CK349" s="223" t="str">
        <f t="shared" ca="1" si="538"/>
        <v>-1.47984702384105-0.219514569687497i</v>
      </c>
      <c r="CL349" s="223" t="str">
        <f t="shared" ca="1" si="539"/>
        <v>-1.42053156130253-0.469280239962964i</v>
      </c>
      <c r="CM349" s="223" t="str">
        <f t="shared" ca="1" si="540"/>
        <v>-1.31938895147699-0.705228087214885i</v>
      </c>
      <c r="CN349" s="223" t="str">
        <f t="shared" ca="1" si="541"/>
        <v>-1.17939730970785-0.920410694271956i</v>
      </c>
      <c r="CO349" s="223" t="str">
        <f t="shared" ca="1" si="542"/>
        <v>-1.00467865002156-1.10849207054771i</v>
      </c>
      <c r="CP349" s="223" t="str">
        <f t="shared" ca="1" si="543"/>
        <v>-0.800377513594563-1.26393421348126i</v>
      </c>
      <c r="CQ349" s="223" t="str">
        <f t="shared" ca="1" si="544"/>
        <v>-0.572509489210881-1.38216017343859i</v>
      </c>
      <c r="CR349" s="223" t="str">
        <f t="shared" ca="1" si="545"/>
        <v>-0.32778408595413-1.45968882069828i</v>
      </c>
      <c r="CS349" s="223" t="str">
        <f t="shared" ca="1" si="546"/>
        <v>-0.073407173631994-1.49423734631941i</v>
      </c>
      <c r="CT349" s="223" t="str">
        <f t="shared" ca="1" si="547"/>
        <v>0.18313119201149-1.48478847880389i</v>
      </c>
      <c r="CU349" s="223" t="str">
        <f t="shared" ca="1" si="548"/>
        <v>0.43427731185941-1.43162043736476i</v>
      </c>
      <c r="CV349" s="223" t="str">
        <f t="shared" ca="1" si="549"/>
        <v>0.672636259931988-1.33629873984114i</v>
      </c>
      <c r="CW349" s="223" t="str">
        <f t="shared" ca="1" si="550"/>
        <v>0.891189624881634-1.20163010647189i</v>
      </c>
      <c r="CX349" s="223" t="str">
        <f t="shared" ca="1" si="551"/>
        <v>1.08350216511897-1.03157981681439i</v>
      </c>
      <c r="CY349" s="223" t="str">
        <f t="shared" ca="1" si="552"/>
        <v>1.24391129266083-0.831154953223024i</v>
      </c>
      <c r="CZ349" s="223" t="str">
        <f t="shared" ca="1" si="553"/>
        <v>1.36769380642959-0.60625696872733i</v>
      </c>
      <c r="DA349" s="223" t="str">
        <f t="shared" ca="1" si="554"/>
        <v>1.4512049655564-0.363507920437432i</v>
      </c>
      <c r="DB349" s="223" t="str">
        <f t="shared" ca="1" si="555"/>
        <v>1.49198580774388-0.110055484947988i</v>
      </c>
      <c r="DC349" s="223" t="str">
        <f t="shared" ca="1" si="556"/>
        <v>1.48883555270673+0.146637502954564i</v>
      </c>
      <c r="DD349" s="223" t="str">
        <f t="shared" ca="1" si="557"/>
        <v>1.44184695880776+0.399012791340238i</v>
      </c>
      <c r="DE349" s="223" t="str">
        <f t="shared" ca="1" si="558"/>
        <v>1.35240359181245+0.639639261716384i</v>
      </c>
      <c r="DF349" s="223" t="str">
        <f t="shared" ca="1" si="559"/>
        <v>1.22313908619155+0.86143173618506i</v>
      </c>
      <c r="DG349" s="223" t="str">
        <f t="shared" ca="1" si="560"/>
        <v>1.05785959849986+1.05785959849973i</v>
      </c>
      <c r="DH349" s="223" t="str">
        <f t="shared" ca="1" si="561"/>
        <v>0.861431736185349+1.22313908619135i</v>
      </c>
      <c r="DI349" s="223" t="str">
        <f t="shared" ca="1" si="562"/>
        <v>0.639639261716704+1.3524035918123i</v>
      </c>
      <c r="DJ349" s="223" t="str">
        <f t="shared" ca="1" si="563"/>
        <v>0.399012791340579+1.44184695880766i</v>
      </c>
      <c r="DK349" s="223" t="str">
        <f t="shared" ca="1" si="564"/>
        <v>0.146637502953393+1.48883555270685i</v>
      </c>
      <c r="DL349" s="223" t="str">
        <f t="shared" ca="1" si="565"/>
        <v>-0.110055484947634+1.49198580774391i</v>
      </c>
      <c r="DM349" s="223" t="str">
        <f t="shared" ca="1" si="566"/>
        <v>-0.363507920437088+1.45120496555649i</v>
      </c>
      <c r="DN349" s="223" t="str">
        <f t="shared" ca="1" si="567"/>
        <v>-0.606256968727007+1.36769380642973i</v>
      </c>
      <c r="DO349" s="223" t="str">
        <f t="shared" ca="1" si="568"/>
        <v>-0.831154953222731+1.24391129266103i</v>
      </c>
      <c r="DP349" s="223" t="str">
        <f t="shared" ca="1" si="569"/>
        <v>-1.03157981681524+1.08350216511816i</v>
      </c>
      <c r="DQ349" s="223" t="str">
        <f t="shared" ca="1" si="570"/>
        <v>-1.20163010647168+0.89118962488192i</v>
      </c>
      <c r="DR349" s="223" t="str">
        <f t="shared" ca="1" si="571"/>
        <v>-1.33629873984167+0.672636259930937i</v>
      </c>
      <c r="DS349" s="223" t="str">
        <f t="shared" ca="1" si="572"/>
        <v>-1.43162043736471+0.434277311859585i</v>
      </c>
      <c r="DT349" s="223" t="str">
        <f t="shared" ca="1" si="573"/>
        <v>-1.48478847880384+0.18313119201184i</v>
      </c>
      <c r="DU349" s="223" t="str">
        <f t="shared" ca="1" si="574"/>
        <v>-1.49423734631935-0.0734071736331692i</v>
      </c>
      <c r="DV349" s="223" t="str">
        <f t="shared" ca="1" si="575"/>
        <v>-1.45968882069835-0.327784085953786i</v>
      </c>
      <c r="DW349" s="223" t="str">
        <f t="shared" ca="1" si="576"/>
        <v>-1.3821601734387-0.572509489210633i</v>
      </c>
      <c r="DX349" s="223" t="str">
        <f t="shared" ca="1" si="577"/>
        <v>-1.2639342134814-0.800377513594335i</v>
      </c>
      <c r="DY349" s="223" t="str">
        <f t="shared" ca="1" si="578"/>
        <v>-1.10849207054801-1.00467865002124i</v>
      </c>
      <c r="DZ349" s="223" t="str">
        <f t="shared" ca="1" si="579"/>
        <v>-0.920410694271095-1.17939730970852i</v>
      </c>
      <c r="EA349" s="223" t="str">
        <f t="shared" ca="1" si="580"/>
        <v>-0.705228087215197-1.31938895147682i</v>
      </c>
      <c r="EB349" s="223" t="str">
        <f t="shared" ca="1" si="581"/>
        <v>-0.469280239963301-1.42053156130242i</v>
      </c>
      <c r="EC349" s="223" t="str">
        <f t="shared" ca="1" si="582"/>
        <v>-0.219514569687764-1.47984702384101i</v>
      </c>
      <c r="ED349" s="223" t="str">
        <f t="shared" ca="1" si="583"/>
        <v>0.0367146445808201-1.49558881219057i</v>
      </c>
      <c r="EE349" s="223" t="str">
        <f t="shared" ca="1" si="584"/>
        <v>0.291862806595068-1.46729341387561i</v>
      </c>
      <c r="EF349" s="223" t="str">
        <f t="shared" ca="1" si="585"/>
        <v>0.538417151383897-1.39579397884213i</v>
      </c>
      <c r="EG349" s="223" t="str">
        <f t="shared" ca="1" si="586"/>
        <v>0.769117956480946-1.2831957875924i</v>
      </c>
      <c r="EH349" s="223" t="str">
        <f t="shared" ca="1" si="587"/>
        <v>0.977172302375926-1.1328142618036i</v>
      </c>
      <c r="EI349" s="223" t="str">
        <f t="shared" ca="1" si="588"/>
        <v>1.15645408810568-0.94907734267549i</v>
      </c>
      <c r="EJ349" s="223" t="str">
        <f t="shared" ca="1" si="589"/>
        <v>1.30168441254345-0.737395111468548i</v>
      </c>
      <c r="EK349" s="223" t="str">
        <f t="shared" ca="1" si="590"/>
        <v>1.40858701014422-0.504000491199435i</v>
      </c>
      <c r="EL349" s="223" t="str">
        <f t="shared" ca="1" si="591"/>
        <v>1.47401416436627-0.255765719993741i</v>
      </c>
      <c r="EM349" s="223" t="str">
        <f t="shared" ca="1" si="592"/>
        <v>1.49603939128497+7.84423417395515E-13i</v>
      </c>
      <c r="EN349" s="223"/>
      <c r="EO349" s="223"/>
      <c r="EP349" s="223"/>
    </row>
    <row r="350" spans="1:146">
      <c r="A350" s="249">
        <f t="shared" si="461"/>
        <v>4.8828124999999818E-3</v>
      </c>
      <c r="B350" s="248">
        <v>250</v>
      </c>
      <c r="C350" s="247">
        <f t="shared" si="462"/>
        <v>50000</v>
      </c>
      <c r="N350" s="246">
        <f t="shared" ca="1" si="463"/>
        <v>5.5039456013743511</v>
      </c>
      <c r="O350" s="223">
        <f t="shared" ca="1" si="464"/>
        <v>-1.4960543986256492</v>
      </c>
      <c r="P350" s="223" t="str">
        <f t="shared" ca="1" si="465"/>
        <v>-1.47986186874998-0.21951677172138i</v>
      </c>
      <c r="Q350" s="223" t="str">
        <f t="shared" ca="1" si="466"/>
        <v>-1.43163479849446-0.434281668260208i</v>
      </c>
      <c r="R350" s="223" t="str">
        <f t="shared" ca="1" si="467"/>
        <v>-1.35241715828782-0.639645678181166i</v>
      </c>
      <c r="S350" s="223" t="str">
        <f t="shared" ca="1" si="468"/>
        <v>-1.24392377080882-0.831163290854403i</v>
      </c>
      <c r="T350" s="223" t="str">
        <f t="shared" ca="1" si="469"/>
        <v>-1.10850319025389-1.00468872833535i</v>
      </c>
      <c r="U350" s="223" t="str">
        <f t="shared" ca="1" si="470"/>
        <v>-0.949086863231608-1.15646568893692i</v>
      </c>
      <c r="V350" s="223" t="str">
        <f t="shared" ca="1" si="471"/>
        <v>-0.769125671795845-1.28320865981794i</v>
      </c>
      <c r="W350" s="223" t="str">
        <f t="shared" ca="1" si="472"/>
        <v>-0.572515232270927-1.38217403841373i</v>
      </c>
      <c r="X350" s="223" t="str">
        <f t="shared" ca="1" si="473"/>
        <v>-0.363511566923151-1.45121952314604i</v>
      </c>
      <c r="Y350" s="223" t="str">
        <f t="shared" ca="1" si="474"/>
        <v>-0.146638973930671-1.48885048778301i</v>
      </c>
      <c r="Z350" s="223" t="str">
        <f t="shared" ca="1" si="475"/>
        <v>0.0734079100078789-1.49425233558306i</v>
      </c>
      <c r="AA350" s="223" t="str">
        <f t="shared" ca="1" si="476"/>
        <v>0.291865734381487-1.46730813285455i</v>
      </c>
      <c r="AB350" s="223" t="str">
        <f t="shared" ca="1" si="477"/>
        <v>0.504005547019839-1.40860114021691i</v>
      </c>
      <c r="AC350" s="223" t="str">
        <f t="shared" ca="1" si="478"/>
        <v>0.705235161626321-1.31940218676985i</v>
      </c>
      <c r="AD350" s="223" t="str">
        <f t="shared" ca="1" si="479"/>
        <v>0.891198564744113-1.20164216048089i</v>
      </c>
      <c r="AE350" s="223" t="str">
        <f t="shared" ca="1" si="480"/>
        <v>1.0578702102922-1.05787021029212i</v>
      </c>
      <c r="AF350" s="223" t="str">
        <f t="shared" ca="1" si="481"/>
        <v>1.20164216048052-0.891198564744617i</v>
      </c>
      <c r="AG350" s="223" t="str">
        <f t="shared" ca="1" si="482"/>
        <v>1.31940218676997-0.705235161626087i</v>
      </c>
      <c r="AH350" s="223" t="str">
        <f t="shared" ca="1" si="483"/>
        <v>1.4086011402168-0.50400554702015i</v>
      </c>
      <c r="AI350" s="223" t="str">
        <f t="shared" ca="1" si="484"/>
        <v>1.46730813285463-0.291865734381083i</v>
      </c>
      <c r="AJ350" s="223" t="str">
        <f t="shared" ca="1" si="485"/>
        <v>1.49425233558305-0.0734079100080611i</v>
      </c>
      <c r="AK350" s="223" t="str">
        <f t="shared" ca="1" si="486"/>
        <v>1.48885048778294+0.146638973931368i</v>
      </c>
      <c r="AL350" s="223" t="str">
        <f t="shared" ca="1" si="487"/>
        <v>1.45121952314605+0.363511566923128i</v>
      </c>
      <c r="AM350" s="223" t="str">
        <f t="shared" ca="1" si="488"/>
        <v>1.38217403841398+0.572515232270336i</v>
      </c>
      <c r="AN350" s="223" t="str">
        <f t="shared" ca="1" si="489"/>
        <v>1.28320865981787+0.769125671795953i</v>
      </c>
      <c r="AO350" s="223" t="str">
        <f t="shared" ca="1" si="490"/>
        <v>1.15646568893723+0.949086863231227i</v>
      </c>
      <c r="AP350" s="223" t="str">
        <f t="shared" ca="1" si="491"/>
        <v>1.00468872833504+1.10850319025417i</v>
      </c>
      <c r="AQ350" s="223" t="str">
        <f t="shared" ca="1" si="492"/>
        <v>0.831163290854683+1.24392377080863i</v>
      </c>
      <c r="AR350" s="223" t="str">
        <f t="shared" ca="1" si="493"/>
        <v>0.831163290854683+1.24392377080863i</v>
      </c>
      <c r="AS350" s="223" t="str">
        <f t="shared" ca="1" si="494"/>
        <v>0.434281668260243+1.43163479849445i</v>
      </c>
      <c r="AT350" s="223" t="str">
        <f t="shared" ca="1" si="495"/>
        <v>0.219516771722112+1.47986186874987i</v>
      </c>
      <c r="AU350" s="223" t="str">
        <f t="shared" ca="1" si="496"/>
        <v>-1.15099086654773E-13+1.49605439862565i</v>
      </c>
      <c r="AV350" s="223" t="str">
        <f t="shared" ca="1" si="497"/>
        <v>-0.219516771720827+1.47986186875006i</v>
      </c>
      <c r="AW350" s="223" t="str">
        <f t="shared" ca="1" si="498"/>
        <v>-0.434281668260463+1.43163479849439i</v>
      </c>
      <c r="AX350" s="223" t="str">
        <f t="shared" ca="1" si="499"/>
        <v>-0.639645678180852+1.35241715828797i</v>
      </c>
      <c r="AY350" s="223" t="str">
        <f t="shared" ca="1" si="500"/>
        <v>-0.831163290854874+1.2439237708085i</v>
      </c>
      <c r="AZ350" s="223" t="str">
        <f t="shared" ca="1" si="501"/>
        <v>-1.00468872833521+1.10850319025402i</v>
      </c>
      <c r="BA350" s="223" t="str">
        <f t="shared" ca="1" si="502"/>
        <v>-1.15646568893738+0.949086863231049i</v>
      </c>
      <c r="BB350" s="223" t="str">
        <f t="shared" ca="1" si="503"/>
        <v>-1.28320865981799+0.769125671795755i</v>
      </c>
      <c r="BC350" s="223" t="str">
        <f t="shared" ca="1" si="504"/>
        <v>-1.38217403841349+0.572515232271499i</v>
      </c>
      <c r="BD350" s="223" t="str">
        <f t="shared" ca="1" si="505"/>
        <v>-1.4512195231461+0.363511566922905i</v>
      </c>
      <c r="BE350" s="223" t="str">
        <f t="shared" ca="1" si="506"/>
        <v>-1.48885048778297+0.146638973931138i</v>
      </c>
      <c r="BF350" s="223" t="str">
        <f t="shared" ca="1" si="507"/>
        <v>-1.49425233558304-0.0734079100083335i</v>
      </c>
      <c r="BG350" s="223" t="str">
        <f t="shared" ca="1" si="508"/>
        <v>-1.46730813285458-0.29186573438133i</v>
      </c>
      <c r="BH350" s="223" t="str">
        <f t="shared" ca="1" si="509"/>
        <v>-1.40860114021671-0.504005547020408i</v>
      </c>
      <c r="BI350" s="223" t="str">
        <f t="shared" ca="1" si="510"/>
        <v>-1.31940218676985-0.705235161626309i</v>
      </c>
      <c r="BJ350" s="223" t="str">
        <f t="shared" ca="1" si="511"/>
        <v>-1.20164216048127-0.891198564743607i</v>
      </c>
      <c r="BK350" s="223" t="str">
        <f t="shared" ca="1" si="512"/>
        <v>-1.05787021029202-1.0578702102923i</v>
      </c>
      <c r="BL350" s="223" t="str">
        <f t="shared" ca="1" si="513"/>
        <v>-0.891198564744526-1.20164216048059i</v>
      </c>
      <c r="BM350" s="223" t="str">
        <f t="shared" ca="1" si="514"/>
        <v>-0.705235161625968-1.31940218677003i</v>
      </c>
      <c r="BN350" s="223" t="str">
        <f t="shared" ca="1" si="515"/>
        <v>-0.504005547020043-1.40860114021684i</v>
      </c>
      <c r="BO350" s="223" t="str">
        <f t="shared" ca="1" si="516"/>
        <v>-0.291865734380948-1.46730813285466i</v>
      </c>
      <c r="BP350" s="223" t="str">
        <f t="shared" ca="1" si="517"/>
        <v>-0.0734079100079462-1.49425233558306i</v>
      </c>
      <c r="BQ350" s="223" t="str">
        <f t="shared" ca="1" si="518"/>
        <v>0.146638973931524-1.48885048778293i</v>
      </c>
      <c r="BR350" s="223" t="str">
        <f t="shared" ca="1" si="519"/>
        <v>0.36351156692324-1.45121952314602i</v>
      </c>
      <c r="BS350" s="223" t="str">
        <f t="shared" ca="1" si="520"/>
        <v>0.572515232270442-1.38217403841393i</v>
      </c>
      <c r="BT350" s="223" t="str">
        <f t="shared" ca="1" si="521"/>
        <v>0.769125671796051-1.28320865981781i</v>
      </c>
      <c r="BU350" s="223" t="str">
        <f t="shared" ca="1" si="522"/>
        <v>0.949086863231317-1.15646568893716i</v>
      </c>
      <c r="BV350" s="223" t="str">
        <f t="shared" ca="1" si="523"/>
        <v>1.10850319025425-1.00468872833495i</v>
      </c>
      <c r="BW350" s="223" t="str">
        <f t="shared" ca="1" si="524"/>
        <v>1.2439237708087-0.831163290854587i</v>
      </c>
      <c r="BX350" s="223" t="str">
        <f t="shared" ca="1" si="525"/>
        <v>1.35241715828812-0.639645678180539i</v>
      </c>
      <c r="BY350" s="223" t="str">
        <f t="shared" ca="1" si="526"/>
        <v>1.43163479849449-0.434281668260132i</v>
      </c>
      <c r="BZ350" s="223" t="str">
        <f t="shared" ca="1" si="527"/>
        <v>1.47986186874989-0.219516771721998i</v>
      </c>
      <c r="CA350" s="223" t="str">
        <f t="shared" ca="1" si="528"/>
        <v>1.49605439862565+2.30198173309546E-13i</v>
      </c>
      <c r="CB350" s="223" t="str">
        <f t="shared" ca="1" si="529"/>
        <v>1.47986186875004+0.21951677172094i</v>
      </c>
      <c r="CC350" s="223" t="str">
        <f t="shared" ca="1" si="530"/>
        <v>1.43163479849435+0.434281668260573i</v>
      </c>
      <c r="CD350" s="223" t="str">
        <f t="shared" ca="1" si="531"/>
        <v>1.35241715828792+0.639645678180955i</v>
      </c>
      <c r="CE350" s="223" t="str">
        <f t="shared" ca="1" si="532"/>
        <v>1.24392377080844+0.83116329085497i</v>
      </c>
      <c r="CF350" s="223" t="str">
        <f t="shared" ca="1" si="533"/>
        <v>1.10850319025394+1.00468872833529i</v>
      </c>
      <c r="CG350" s="223" t="str">
        <f t="shared" ca="1" si="534"/>
        <v>0.949086863232145+1.15646568893648i</v>
      </c>
      <c r="CH350" s="223" t="str">
        <f t="shared" ca="1" si="535"/>
        <v>0.769125671795658+1.28320865981805i</v>
      </c>
      <c r="CI350" s="223" t="str">
        <f t="shared" ca="1" si="536"/>
        <v>0.572515232271431+1.38217403841352i</v>
      </c>
      <c r="CJ350" s="223" t="str">
        <f t="shared" ca="1" si="537"/>
        <v>0.363511566922793+1.45121952314613i</v>
      </c>
      <c r="CK350" s="223" t="str">
        <f t="shared" ca="1" si="538"/>
        <v>0.146638973931066+1.48885048778297i</v>
      </c>
      <c r="CL350" s="223" t="str">
        <f t="shared" ca="1" si="539"/>
        <v>-0.0734079100084061+1.49425233558303i</v>
      </c>
      <c r="CM350" s="223" t="str">
        <f t="shared" ca="1" si="540"/>
        <v>-0.2918657343814+1.46730813285457i</v>
      </c>
      <c r="CN350" s="223" t="str">
        <f t="shared" ca="1" si="541"/>
        <v>-0.504005547020477+1.40860114021669i</v>
      </c>
      <c r="CO350" s="223" t="str">
        <f t="shared" ca="1" si="542"/>
        <v>-0.705235161626373+1.31940218676982i</v>
      </c>
      <c r="CP350" s="223" t="str">
        <f t="shared" ca="1" si="543"/>
        <v>-0.891198564743666+1.20164216048122i</v>
      </c>
      <c r="CQ350" s="223" t="str">
        <f t="shared" ca="1" si="544"/>
        <v>-1.05787021029235+1.05787021029197i</v>
      </c>
      <c r="CR350" s="223" t="str">
        <f t="shared" ca="1" si="545"/>
        <v>-1.20164216048063+0.891198564744467i</v>
      </c>
      <c r="CS350" s="223" t="str">
        <f t="shared" ca="1" si="546"/>
        <v>-1.31940218677007+0.705235161625903i</v>
      </c>
      <c r="CT350" s="223" t="str">
        <f t="shared" ca="1" si="547"/>
        <v>-1.40860114021686+0.504005547019974i</v>
      </c>
      <c r="CU350" s="223" t="str">
        <f t="shared" ca="1" si="548"/>
        <v>-1.46730813285469+0.291865734380794i</v>
      </c>
      <c r="CV350" s="223" t="str">
        <f t="shared" ca="1" si="549"/>
        <v>-1.49425233558306+0.0734079100077888i</v>
      </c>
      <c r="CW350" s="223" t="str">
        <f t="shared" ca="1" si="550"/>
        <v>-1.48885048778306-0.146638973930158i</v>
      </c>
      <c r="CX350" s="223" t="str">
        <f t="shared" ca="1" si="551"/>
        <v>-1.45121952314598-0.363511566923393i</v>
      </c>
      <c r="CY350" s="223" t="str">
        <f t="shared" ca="1" si="552"/>
        <v>-1.38217403841387-0.572515232270587i</v>
      </c>
      <c r="CZ350" s="223" t="str">
        <f t="shared" ca="1" si="553"/>
        <v>-1.28320865981773-0.769125671796188i</v>
      </c>
      <c r="DA350" s="223" t="str">
        <f t="shared" ca="1" si="554"/>
        <v>-1.15646568893706-0.949086863231438i</v>
      </c>
      <c r="DB350" s="223" t="str">
        <f t="shared" ca="1" si="555"/>
        <v>-1.00468872833483-1.10850319025436i</v>
      </c>
      <c r="DC350" s="223" t="str">
        <f t="shared" ca="1" si="556"/>
        <v>-0.831163290854455-1.24392377080878i</v>
      </c>
      <c r="DD350" s="223" t="str">
        <f t="shared" ca="1" si="557"/>
        <v>-0.639645678180397-1.35241715828819i</v>
      </c>
      <c r="DE350" s="223" t="str">
        <f t="shared" ca="1" si="558"/>
        <v>-0.434281668259982-1.43163479849453i</v>
      </c>
      <c r="DF350" s="223" t="str">
        <f t="shared" ca="1" si="559"/>
        <v>-0.219516771721843-1.47986186874991i</v>
      </c>
      <c r="DG350" s="223" t="str">
        <f t="shared" ca="1" si="560"/>
        <v>3.87817683374135E-13-1.49605439862565i</v>
      </c>
      <c r="DH350" s="223" t="str">
        <f t="shared" ca="1" si="561"/>
        <v>0.219516771721096-1.47986186875002i</v>
      </c>
      <c r="DI350" s="223" t="str">
        <f t="shared" ca="1" si="562"/>
        <v>0.434281668260724-1.43163479849431i</v>
      </c>
      <c r="DJ350" s="223" t="str">
        <f t="shared" ca="1" si="563"/>
        <v>0.639645678181099-1.35241715828785i</v>
      </c>
      <c r="DK350" s="223" t="str">
        <f t="shared" ca="1" si="564"/>
        <v>0.831163290853829-1.2439237708092i</v>
      </c>
      <c r="DL350" s="223" t="str">
        <f t="shared" ca="1" si="565"/>
        <v>1.00468872833541-1.10850319025384i</v>
      </c>
      <c r="DM350" s="223" t="str">
        <f t="shared" ca="1" si="566"/>
        <v>1.15646568893658-0.949086863232022i</v>
      </c>
      <c r="DN350" s="223" t="str">
        <f t="shared" ca="1" si="567"/>
        <v>1.28320865981813-0.769125671795522i</v>
      </c>
      <c r="DO350" s="223" t="str">
        <f t="shared" ca="1" si="568"/>
        <v>1.38217403841358-0.572515232271286i</v>
      </c>
      <c r="DP350" s="223" t="str">
        <f t="shared" ca="1" si="569"/>
        <v>1.45121952314617-0.36351156692264i</v>
      </c>
      <c r="DQ350" s="223" t="str">
        <f t="shared" ca="1" si="570"/>
        <v>1.48885048778299-0.146638973930909i</v>
      </c>
      <c r="DR350" s="223" t="str">
        <f t="shared" ca="1" si="571"/>
        <v>1.49425233558303+0.0734079100085635i</v>
      </c>
      <c r="DS350" s="223" t="str">
        <f t="shared" ca="1" si="572"/>
        <v>1.46730813285454+0.291865734381554i</v>
      </c>
      <c r="DT350" s="223" t="str">
        <f t="shared" ca="1" si="573"/>
        <v>1.40860114021715+0.504005547019182i</v>
      </c>
      <c r="DU350" s="223" t="str">
        <f t="shared" ca="1" si="574"/>
        <v>1.31940218676974+0.705235161626512i</v>
      </c>
      <c r="DV350" s="223" t="str">
        <f t="shared" ca="1" si="575"/>
        <v>1.20164216048113+0.891198564743793i</v>
      </c>
      <c r="DW350" s="223" t="str">
        <f t="shared" ca="1" si="576"/>
        <v>1.05787021029186+1.05787021029246i</v>
      </c>
      <c r="DX350" s="223" t="str">
        <f t="shared" ca="1" si="577"/>
        <v>0.89119856474434+1.20164216048072i</v>
      </c>
      <c r="DY350" s="223" t="str">
        <f t="shared" ca="1" si="578"/>
        <v>0.705235161625764+1.31940218677014i</v>
      </c>
      <c r="DZ350" s="223" t="str">
        <f t="shared" ca="1" si="579"/>
        <v>0.504005547019826+1.40860114021692i</v>
      </c>
      <c r="EA350" s="223" t="str">
        <f t="shared" ca="1" si="580"/>
        <v>0.291865734382224+1.4673081328544i</v>
      </c>
      <c r="EB350" s="223" t="str">
        <f t="shared" ca="1" si="581"/>
        <v>0.0734079100077163+1.49425233558307i</v>
      </c>
      <c r="EC350" s="223" t="str">
        <f t="shared" ca="1" si="582"/>
        <v>-0.14663897393023+1.48885048778306i</v>
      </c>
      <c r="ED350" s="223" t="str">
        <f t="shared" ca="1" si="583"/>
        <v>-0.363511566923463+1.45121952314596i</v>
      </c>
      <c r="EE350" s="223" t="str">
        <f t="shared" ca="1" si="584"/>
        <v>-0.572515232270655+1.38217403841384i</v>
      </c>
      <c r="EF350" s="223" t="str">
        <f t="shared" ca="1" si="585"/>
        <v>-0.769125671796249+1.28320865981769i</v>
      </c>
      <c r="EG350" s="223" t="str">
        <f t="shared" ca="1" si="586"/>
        <v>-0.949086863231495+1.15646568893701i</v>
      </c>
      <c r="EH350" s="223" t="str">
        <f t="shared" ca="1" si="587"/>
        <v>-1.10850319025441+1.00468872833478i</v>
      </c>
      <c r="EI350" s="223" t="str">
        <f t="shared" ca="1" si="588"/>
        <v>-1.24392377080882+0.831163290854396i</v>
      </c>
      <c r="EJ350" s="223" t="str">
        <f t="shared" ca="1" si="589"/>
        <v>-1.35241715828756+0.639645678181715i</v>
      </c>
      <c r="EK350" s="223" t="str">
        <f t="shared" ca="1" si="590"/>
        <v>-1.43163479849455+0.434281668259912i</v>
      </c>
      <c r="EL350" s="223" t="str">
        <f t="shared" ca="1" si="591"/>
        <v>-1.47986186874992+0.219516771721771i</v>
      </c>
      <c r="EM350" s="223" t="str">
        <f t="shared" ca="1" si="592"/>
        <v>-1.49605439862565-4.60396346619093E-13i</v>
      </c>
      <c r="EN350" s="223"/>
      <c r="EO350" s="223"/>
      <c r="EP350" s="223"/>
    </row>
    <row r="351" spans="1:146">
      <c r="A351" s="249">
        <f t="shared" si="461"/>
        <v>4.9023437499999814E-3</v>
      </c>
      <c r="B351" s="248">
        <v>251</v>
      </c>
      <c r="C351" s="247">
        <f t="shared" si="462"/>
        <v>50200</v>
      </c>
      <c r="N351" s="246">
        <f t="shared" ca="1" si="463"/>
        <v>5.5039329631887242</v>
      </c>
      <c r="O351" s="223">
        <f t="shared" ca="1" si="464"/>
        <v>-1.4960670368112756</v>
      </c>
      <c r="P351" s="223" t="str">
        <f t="shared" ca="1" si="465"/>
        <v>-1.48481591642293-0.183134576119353i</v>
      </c>
      <c r="Q351" s="223" t="str">
        <f t="shared" ca="1" si="466"/>
        <v>-1.4512317825811-0.363514637751705i</v>
      </c>
      <c r="R351" s="223" t="str">
        <f t="shared" ca="1" si="467"/>
        <v>-1.39581977191894-0.538427100871991i</v>
      </c>
      <c r="S351" s="223" t="str">
        <f t="shared" ca="1" si="468"/>
        <v>-1.31941333265447-0.705241119225831i</v>
      </c>
      <c r="T351" s="223" t="str">
        <f t="shared" ca="1" si="469"/>
        <v>-1.22316168875361-0.861447654706127i</v>
      </c>
      <c r="U351" s="223" t="str">
        <f t="shared" ca="1" si="470"/>
        <v>-1.10851255453177-1.00469721562206i</v>
      </c>
      <c r="V351" s="223" t="str">
        <f t="shared" ca="1" si="471"/>
        <v>-0.977190359683397-1.13283519524029i</v>
      </c>
      <c r="W351" s="223" t="str">
        <f t="shared" ca="1" si="472"/>
        <v>-0.831170312254205-1.24393427907608i</v>
      </c>
      <c r="X351" s="223" t="str">
        <f t="shared" ca="1" si="473"/>
        <v>-0.67264868967312-1.33632343349741i</v>
      </c>
      <c r="Y351" s="223" t="str">
        <f t="shared" ca="1" si="474"/>
        <v>-0.504009804696209-1.40861303962563i</v>
      </c>
      <c r="Z351" s="223" t="str">
        <f t="shared" ca="1" si="475"/>
        <v>-0.327790143123191-1.45971579449718i</v>
      </c>
      <c r="AA351" s="223" t="str">
        <f t="shared" ca="1" si="476"/>
        <v>-0.146640212689537-1.48886306511231i</v>
      </c>
      <c r="AB351" s="223" t="str">
        <f t="shared" ca="1" si="477"/>
        <v>0.0367153230359079-1.49561644939056i</v>
      </c>
      <c r="AC351" s="223" t="str">
        <f t="shared" ca="1" si="478"/>
        <v>0.219518626128344-1.47987437014633i</v>
      </c>
      <c r="AD351" s="223" t="str">
        <f t="shared" ca="1" si="479"/>
        <v>0.399020164755284-1.4418736029042i</v>
      </c>
      <c r="AE351" s="223" t="str">
        <f t="shared" ca="1" si="480"/>
        <v>0.572520068695165-1.38218571457477i</v>
      </c>
      <c r="AF351" s="223" t="str">
        <f t="shared" ca="1" si="481"/>
        <v>0.7374087378995-1.30170846655568i</v>
      </c>
      <c r="AG351" s="223" t="str">
        <f t="shared" ca="1" si="482"/>
        <v>0.891206093302816-1.20165231156654i</v>
      </c>
      <c r="AH351" s="223" t="str">
        <f t="shared" ca="1" si="483"/>
        <v>1.03159887952599-1.08352218731044i</v>
      </c>
      <c r="AI351" s="223" t="str">
        <f t="shared" ca="1" si="484"/>
        <v>1.15647545838625-0.949094880812016i</v>
      </c>
      <c r="AJ351" s="223" t="str">
        <f t="shared" ca="1" si="485"/>
        <v>1.26395756990291-0.800392303885037i</v>
      </c>
      <c r="AK351" s="223" t="str">
        <f t="shared" ca="1" si="486"/>
        <v>1.35242858307241-0.639651081701592i</v>
      </c>
      <c r="AL351" s="223" t="str">
        <f t="shared" ca="1" si="487"/>
        <v>1.42055781150858-0.469288911860519i</v>
      </c>
      <c r="AM351" s="223" t="str">
        <f t="shared" ca="1" si="488"/>
        <v>1.46732052820087-0.291868199969765i</v>
      </c>
      <c r="AN351" s="223" t="str">
        <f t="shared" ca="1" si="489"/>
        <v>1.4920133783635-0.110057518678283i</v>
      </c>
      <c r="AO351" s="223" t="str">
        <f t="shared" ca="1" si="490"/>
        <v>1.49426495854543+0.0734085301344332i</v>
      </c>
      <c r="AP351" s="223" t="str">
        <f t="shared" ca="1" si="491"/>
        <v>1.47404140288526+0.255770446325042i</v>
      </c>
      <c r="AQ351" s="223" t="str">
        <f t="shared" ca="1" si="492"/>
        <v>1.43164689248426+0.434285336931189i</v>
      </c>
      <c r="AR351" s="223" t="str">
        <f t="shared" ca="1" si="493"/>
        <v>1.43164689248426+0.434285336931189i</v>
      </c>
      <c r="AS351" s="223" t="str">
        <f t="shared" ca="1" si="494"/>
        <v>1.28321949995131+0.769132169121786i</v>
      </c>
      <c r="AT351" s="223" t="str">
        <f t="shared" ca="1" si="495"/>
        <v>1.17941910396027+0.920427702672415i</v>
      </c>
      <c r="AU351" s="223" t="str">
        <f t="shared" ca="1" si="496"/>
        <v>1.0578791468394+1.05787914683843i</v>
      </c>
      <c r="AV351" s="223" t="str">
        <f t="shared" ca="1" si="497"/>
        <v>0.920427702672328+1.17941910396034i</v>
      </c>
      <c r="AW351" s="223" t="str">
        <f t="shared" ca="1" si="498"/>
        <v>0.76913216912169+1.28321949995137i</v>
      </c>
      <c r="AX351" s="223" t="str">
        <f t="shared" ca="1" si="499"/>
        <v>0.606268171837305+1.36771908023918i</v>
      </c>
      <c r="AY351" s="223" t="str">
        <f t="shared" ca="1" si="500"/>
        <v>0.434285336931123+1.43164689248428i</v>
      </c>
      <c r="AZ351" s="223" t="str">
        <f t="shared" ca="1" si="501"/>
        <v>0.255770446324974+1.47404140288528i</v>
      </c>
      <c r="BA351" s="223" t="str">
        <f t="shared" ca="1" si="502"/>
        <v>0.0734085301343226+1.49426495854543i</v>
      </c>
      <c r="BB351" s="223" t="str">
        <f t="shared" ca="1" si="503"/>
        <v>-0.110057518678394+1.49201337836349i</v>
      </c>
      <c r="BC351" s="223" t="str">
        <f t="shared" ca="1" si="504"/>
        <v>-0.291868199969832+1.46732052820086i</v>
      </c>
      <c r="BD351" s="223" t="str">
        <f t="shared" ca="1" si="505"/>
        <v>-0.469288911860584+1.42055781150856i</v>
      </c>
      <c r="BE351" s="223" t="str">
        <f t="shared" ca="1" si="506"/>
        <v>-0.639651081701653+1.35242858307238i</v>
      </c>
      <c r="BF351" s="223" t="str">
        <f t="shared" ca="1" si="507"/>
        <v>-0.800392303885058+1.2639575699029i</v>
      </c>
      <c r="BG351" s="223" t="str">
        <f t="shared" ca="1" si="508"/>
        <v>-0.949094880812052+1.15647545838622i</v>
      </c>
      <c r="BH351" s="223" t="str">
        <f t="shared" ca="1" si="509"/>
        <v>-1.0835221873105+1.03159887952592i</v>
      </c>
      <c r="BI351" s="223" t="str">
        <f t="shared" ca="1" si="510"/>
        <v>-1.20165231156657+0.891206093302779i</v>
      </c>
      <c r="BJ351" s="223" t="str">
        <f t="shared" ca="1" si="511"/>
        <v>-1.30170846655572+0.737408737899422i</v>
      </c>
      <c r="BK351" s="223" t="str">
        <f t="shared" ca="1" si="512"/>
        <v>-1.38218571457491+0.572520068694807i</v>
      </c>
      <c r="BL351" s="223" t="str">
        <f t="shared" ca="1" si="513"/>
        <v>-1.44187360290421+0.399020164755239i</v>
      </c>
      <c r="BM351" s="223" t="str">
        <f t="shared" ca="1" si="514"/>
        <v>-1.47987437014628+0.219518626128698i</v>
      </c>
      <c r="BN351" s="223" t="str">
        <f t="shared" ca="1" si="515"/>
        <v>-1.49561644939058+0.0367153230352446i</v>
      </c>
      <c r="BO351" s="223" t="str">
        <f t="shared" ca="1" si="516"/>
        <v>-1.48886306511228-0.146640212689944i</v>
      </c>
      <c r="BP351" s="223" t="str">
        <f t="shared" ca="1" si="517"/>
        <v>-1.4597157944972-0.327790143123113i</v>
      </c>
      <c r="BQ351" s="223" t="str">
        <f t="shared" ca="1" si="518"/>
        <v>-1.40861303962577-0.504009804695823i</v>
      </c>
      <c r="BR351" s="223" t="str">
        <f t="shared" ca="1" si="519"/>
        <v>-1.33632343349709-0.67264868967376i</v>
      </c>
      <c r="BS351" s="223" t="str">
        <f t="shared" ca="1" si="520"/>
        <v>-1.24393427907595-0.831170312254395i</v>
      </c>
      <c r="BT351" s="223" t="str">
        <f t="shared" ca="1" si="521"/>
        <v>-1.13283519524031-0.977190359683376i</v>
      </c>
      <c r="BU351" s="223" t="str">
        <f t="shared" ca="1" si="522"/>
        <v>-1.00469721562245-1.10851255453141i</v>
      </c>
      <c r="BV351" s="223" t="str">
        <f t="shared" ca="1" si="523"/>
        <v>-0.861447654705702-1.22316168875391i</v>
      </c>
      <c r="BW351" s="223" t="str">
        <f t="shared" ca="1" si="524"/>
        <v>-0.705241119225598-1.31941333265459i</v>
      </c>
      <c r="BX351" s="223" t="str">
        <f t="shared" ca="1" si="525"/>
        <v>-0.538427100872205-1.39581977191886i</v>
      </c>
      <c r="BY351" s="223" t="str">
        <f t="shared" ca="1" si="526"/>
        <v>-0.363514637752317-1.45123178258095i</v>
      </c>
      <c r="BZ351" s="223" t="str">
        <f t="shared" ca="1" si="527"/>
        <v>-0.183134576118857-1.48481591642299i</v>
      </c>
      <c r="CA351" s="223" t="str">
        <f t="shared" ca="1" si="528"/>
        <v>6.81812794649891E-14-1.49606703681128i</v>
      </c>
      <c r="CB351" s="223" t="str">
        <f t="shared" ca="1" si="529"/>
        <v>0.183134576119077-1.48481591642296i</v>
      </c>
      <c r="CC351" s="223" t="str">
        <f t="shared" ca="1" si="530"/>
        <v>0.363514637752532-1.45123178258089i</v>
      </c>
      <c r="CD351" s="223" t="str">
        <f t="shared" ca="1" si="531"/>
        <v>0.538427100872332-1.39581977191881i</v>
      </c>
      <c r="CE351" s="223" t="str">
        <f t="shared" ca="1" si="532"/>
        <v>0.705241119225792-1.31941333265449i</v>
      </c>
      <c r="CF351" s="223" t="str">
        <f t="shared" ca="1" si="533"/>
        <v>0.861447654705814-1.22316168875383i</v>
      </c>
      <c r="CG351" s="223" t="str">
        <f t="shared" ca="1" si="534"/>
        <v>1.00469721562256-1.10851255453132i</v>
      </c>
      <c r="CH351" s="223" t="str">
        <f t="shared" ca="1" si="535"/>
        <v>1.13283519524045-0.977190359683208i</v>
      </c>
      <c r="CI351" s="223" t="str">
        <f t="shared" ca="1" si="536"/>
        <v>1.24393427907603-0.831170312254282i</v>
      </c>
      <c r="CJ351" s="223" t="str">
        <f t="shared" ca="1" si="537"/>
        <v>1.33632343349719-0.672648689673561i</v>
      </c>
      <c r="CK351" s="223" t="str">
        <f t="shared" ca="1" si="538"/>
        <v>1.40861303962582-0.504009804695694i</v>
      </c>
      <c r="CL351" s="223" t="str">
        <f t="shared" ca="1" si="539"/>
        <v>1.45971579449723-0.32779014312298i</v>
      </c>
      <c r="CM351" s="223" t="str">
        <f t="shared" ca="1" si="540"/>
        <v>1.4888630651123-0.146640212689723i</v>
      </c>
      <c r="CN351" s="223" t="str">
        <f t="shared" ca="1" si="541"/>
        <v>1.49561644939058+0.0367153230353809i</v>
      </c>
      <c r="CO351" s="223" t="str">
        <f t="shared" ca="1" si="542"/>
        <v>1.47987437014626+0.219518626128832i</v>
      </c>
      <c r="CP351" s="223" t="str">
        <f t="shared" ca="1" si="543"/>
        <v>1.44187360290418+0.399020164755371i</v>
      </c>
      <c r="CQ351" s="223" t="str">
        <f t="shared" ca="1" si="544"/>
        <v>1.38218571457486+0.572520068694933i</v>
      </c>
      <c r="CR351" s="223" t="str">
        <f t="shared" ca="1" si="545"/>
        <v>1.30170846655637+0.737408737898282i</v>
      </c>
      <c r="CS351" s="223" t="str">
        <f t="shared" ca="1" si="546"/>
        <v>1.20165231156648+0.891206093302888i</v>
      </c>
      <c r="CT351" s="223" t="str">
        <f t="shared" ca="1" si="547"/>
        <v>1.08352218731041+1.03159887952602i</v>
      </c>
      <c r="CU351" s="223" t="str">
        <f t="shared" ca="1" si="548"/>
        <v>0.949094880811946+1.15647545838631i</v>
      </c>
      <c r="CV351" s="223" t="str">
        <f t="shared" ca="1" si="549"/>
        <v>0.800392303884943+1.26395756990297i</v>
      </c>
      <c r="CW351" s="223" t="str">
        <f t="shared" ca="1" si="550"/>
        <v>0.63965108170153+1.35242858307244i</v>
      </c>
      <c r="CX351" s="223" t="str">
        <f t="shared" ca="1" si="551"/>
        <v>0.469288911860495+1.42055781150859i</v>
      </c>
      <c r="CY351" s="223" t="str">
        <f t="shared" ca="1" si="552"/>
        <v>0.291868199969614+1.4673205282009i</v>
      </c>
      <c r="CZ351" s="223" t="str">
        <f t="shared" ca="1" si="553"/>
        <v>0.110057518678173+1.4920133783635i</v>
      </c>
      <c r="DA351" s="223" t="str">
        <f t="shared" ca="1" si="554"/>
        <v>-0.0734085301345013+1.49426495854543i</v>
      </c>
      <c r="DB351" s="223" t="str">
        <f t="shared" ca="1" si="555"/>
        <v>-0.255770446325109+1.47404140288525i</v>
      </c>
      <c r="DC351" s="223" t="str">
        <f t="shared" ca="1" si="556"/>
        <v>-0.434285336931212+1.43164689248425i</v>
      </c>
      <c r="DD351" s="223" t="str">
        <f t="shared" ca="1" si="557"/>
        <v>-0.606268171837391+1.36771908023915i</v>
      </c>
      <c r="DE351" s="223" t="str">
        <f t="shared" ca="1" si="558"/>
        <v>-0.76913216912188+1.28321949995125i</v>
      </c>
      <c r="DF351" s="223" t="str">
        <f t="shared" ca="1" si="559"/>
        <v>-0.920427702672469+1.17941910396023i</v>
      </c>
      <c r="DG351" s="223" t="str">
        <f t="shared" ca="1" si="560"/>
        <v>-1.05787914683845+1.05787914683939i</v>
      </c>
      <c r="DH351" s="223" t="str">
        <f t="shared" ca="1" si="561"/>
        <v>-1.17941910396036+0.920427702672307i</v>
      </c>
      <c r="DI351" s="223" t="str">
        <f t="shared" ca="1" si="562"/>
        <v>-1.28321949995136+0.769132169121705i</v>
      </c>
      <c r="DJ351" s="223" t="str">
        <f t="shared" ca="1" si="563"/>
        <v>-1.36771908023923+0.606268171837204i</v>
      </c>
      <c r="DK351" s="223" t="str">
        <f t="shared" ca="1" si="564"/>
        <v>-1.43164689248387+0.434285336932483i</v>
      </c>
      <c r="DL351" s="223" t="str">
        <f t="shared" ca="1" si="565"/>
        <v>-1.47404140288529+0.255770446324907i</v>
      </c>
      <c r="DM351" s="223" t="str">
        <f t="shared" ca="1" si="566"/>
        <v>-1.49426495854544+0.073408530134297i</v>
      </c>
      <c r="DN351" s="223" t="str">
        <f t="shared" ca="1" si="567"/>
        <v>-1.49201337836349-0.110057518678377i</v>
      </c>
      <c r="DO351" s="223" t="str">
        <f t="shared" ca="1" si="568"/>
        <v>-1.46732052820113-0.29186819996848i</v>
      </c>
      <c r="DP351" s="223" t="str">
        <f t="shared" ca="1" si="569"/>
        <v>-1.42055781150852-0.469288911860688i</v>
      </c>
      <c r="DQ351" s="223" t="str">
        <f t="shared" ca="1" si="570"/>
        <v>-1.35242858307235-0.639651081701716i</v>
      </c>
      <c r="DR351" s="223" t="str">
        <f t="shared" ca="1" si="571"/>
        <v>-1.26395756990286-0.800392303885117i</v>
      </c>
      <c r="DS351" s="223" t="str">
        <f t="shared" ca="1" si="572"/>
        <v>-1.15647545838618-0.949094880812104i</v>
      </c>
      <c r="DT351" s="223" t="str">
        <f t="shared" ca="1" si="573"/>
        <v>-1.03159887952581-1.08352218731061i</v>
      </c>
      <c r="DU351" s="223" t="str">
        <f t="shared" ca="1" si="574"/>
        <v>-0.891206093302656-1.20165231156666i</v>
      </c>
      <c r="DV351" s="223" t="str">
        <f t="shared" ca="1" si="575"/>
        <v>-0.737408737899362-1.30170846655576i</v>
      </c>
      <c r="DW351" s="223" t="str">
        <f t="shared" ca="1" si="576"/>
        <v>-0.572520068694745-1.38218571457494i</v>
      </c>
      <c r="DX351" s="223" t="str">
        <f t="shared" ca="1" si="577"/>
        <v>-0.399020164755174-1.44187360290423i</v>
      </c>
      <c r="DY351" s="223" t="str">
        <f t="shared" ca="1" si="578"/>
        <v>-0.219518626128546-1.4798743701463i</v>
      </c>
      <c r="DZ351" s="223" t="str">
        <f t="shared" ca="1" si="579"/>
        <v>-0.0367153230366218-1.49561644939055i</v>
      </c>
      <c r="EA351" s="223" t="str">
        <f t="shared" ca="1" si="580"/>
        <v>0.146640212690012-1.48886306511227i</v>
      </c>
      <c r="EB351" s="223" t="str">
        <f t="shared" ca="1" si="581"/>
        <v>0.327790143123179-1.45971579449719i</v>
      </c>
      <c r="EC351" s="223" t="str">
        <f t="shared" ca="1" si="582"/>
        <v>0.504009804695887-1.40861303962575i</v>
      </c>
      <c r="ED351" s="223" t="str">
        <f t="shared" ca="1" si="583"/>
        <v>0.672648689673745-1.33632343349709i</v>
      </c>
      <c r="EE351" s="223" t="str">
        <f t="shared" ca="1" si="584"/>
        <v>0.831170312254523-1.24393427907586i</v>
      </c>
      <c r="EF351" s="223" t="str">
        <f t="shared" ca="1" si="585"/>
        <v>0.977190359683428-1.13283519524026i</v>
      </c>
      <c r="EG351" s="223" t="str">
        <f t="shared" ca="1" si="586"/>
        <v>1.10851255453146-1.0046972156224i</v>
      </c>
      <c r="EH351" s="223" t="str">
        <f t="shared" ca="1" si="587"/>
        <v>1.22316168875395-0.861447654705647i</v>
      </c>
      <c r="EI351" s="223" t="str">
        <f t="shared" ca="1" si="588"/>
        <v>1.31941333265458-0.705241119225611i</v>
      </c>
      <c r="EJ351" s="223" t="str">
        <f t="shared" ca="1" si="589"/>
        <v>1.39581977191892-0.538427100872062i</v>
      </c>
      <c r="EK351" s="223" t="str">
        <f t="shared" ca="1" si="590"/>
        <v>1.45123178258096-0.363514637752251i</v>
      </c>
      <c r="EL351" s="223" t="str">
        <f t="shared" ca="1" si="591"/>
        <v>1.484815916423-0.18313457611879i</v>
      </c>
      <c r="EM351" s="223" t="str">
        <f t="shared" ca="1" si="592"/>
        <v>1.49606703681128+1.36362558929978E-13i</v>
      </c>
      <c r="EN351" s="223"/>
      <c r="EO351" s="223"/>
      <c r="EP351" s="223"/>
    </row>
    <row r="352" spans="1:146">
      <c r="A352" s="249">
        <f t="shared" si="461"/>
        <v>4.921874999999981E-3</v>
      </c>
      <c r="B352" s="248">
        <v>252</v>
      </c>
      <c r="C352" s="247">
        <f t="shared" si="462"/>
        <v>50400</v>
      </c>
      <c r="N352" s="246">
        <f t="shared" ca="1" si="463"/>
        <v>5.5039226554185028</v>
      </c>
      <c r="O352" s="223">
        <f t="shared" ca="1" si="464"/>
        <v>-1.4960773445814974</v>
      </c>
      <c r="P352" s="223" t="str">
        <f t="shared" ca="1" si="465"/>
        <v>-1.4888733232478-0.146641223027714i</v>
      </c>
      <c r="Q352" s="223" t="str">
        <f t="shared" ca="1" si="466"/>
        <v>-1.46733063791028-0.291870210915454i</v>
      </c>
      <c r="R352" s="223" t="str">
        <f t="shared" ca="1" si="467"/>
        <v>-1.43165675640516-0.434288329119578i</v>
      </c>
      <c r="S352" s="223" t="str">
        <f t="shared" ca="1" si="468"/>
        <v>-1.38219523771267-0.572524013308125i</v>
      </c>
      <c r="T352" s="223" t="str">
        <f t="shared" ca="1" si="469"/>
        <v>-1.31942242329622-0.705245978275058i</v>
      </c>
      <c r="U352" s="223" t="str">
        <f t="shared" ca="1" si="470"/>
        <v>-1.24394284967377-0.831176038944533i</v>
      </c>
      <c r="V352" s="223" t="str">
        <f t="shared" ca="1" si="471"/>
        <v>-1.15648342640063-0.949101419991926i</v>
      </c>
      <c r="W352" s="223" t="str">
        <f t="shared" ca="1" si="472"/>
        <v>-1.0578864355331-1.05788643553318i</v>
      </c>
      <c r="X352" s="223" t="str">
        <f t="shared" ca="1" si="473"/>
        <v>-0.949101419991821-1.15648342640071i</v>
      </c>
      <c r="Y352" s="223" t="str">
        <f t="shared" ca="1" si="474"/>
        <v>-0.831176038944544-1.24394284967376i</v>
      </c>
      <c r="Z352" s="223" t="str">
        <f t="shared" ca="1" si="475"/>
        <v>-0.705245978275083-1.31942242329621i</v>
      </c>
      <c r="AA352" s="223" t="str">
        <f t="shared" ca="1" si="476"/>
        <v>-0.572524013308137-1.38219523771266i</v>
      </c>
      <c r="AB352" s="223" t="str">
        <f t="shared" ca="1" si="477"/>
        <v>-0.43428832911959-1.43165675640516i</v>
      </c>
      <c r="AC352" s="223" t="str">
        <f t="shared" ca="1" si="478"/>
        <v>-0.291870210915471-1.46733063791028i</v>
      </c>
      <c r="AD352" s="223" t="str">
        <f t="shared" ca="1" si="479"/>
        <v>-0.14664122302775-1.4888733232478i</v>
      </c>
      <c r="AE352" s="223" t="str">
        <f t="shared" ca="1" si="480"/>
        <v>-2.34595513880261E-14-1.4960773445815i</v>
      </c>
      <c r="AF352" s="223" t="str">
        <f t="shared" ca="1" si="481"/>
        <v>0.146641223028295-1.48887332324775i</v>
      </c>
      <c r="AG352" s="223" t="str">
        <f t="shared" ca="1" si="482"/>
        <v>0.291870210915884-1.4673306379102i</v>
      </c>
      <c r="AH352" s="223" t="str">
        <f t="shared" ca="1" si="483"/>
        <v>0.43428832911985-1.43165675640508i</v>
      </c>
      <c r="AI352" s="223" t="str">
        <f t="shared" ca="1" si="484"/>
        <v>0.572524013308251-1.38219523771262i</v>
      </c>
      <c r="AJ352" s="223" t="str">
        <f t="shared" ca="1" si="485"/>
        <v>0.705245978275043-1.31942242329623i</v>
      </c>
      <c r="AK352" s="223" t="str">
        <f t="shared" ca="1" si="486"/>
        <v>0.831176038944373-1.24394284967388i</v>
      </c>
      <c r="AL352" s="223" t="str">
        <f t="shared" ca="1" si="487"/>
        <v>0.949101419991678-1.15648342640083i</v>
      </c>
      <c r="AM352" s="223" t="str">
        <f t="shared" ca="1" si="488"/>
        <v>1.05788643553287-1.05788643553341i</v>
      </c>
      <c r="AN352" s="223" t="str">
        <f t="shared" ca="1" si="489"/>
        <v>1.15648342640031-0.949101419992308i</v>
      </c>
      <c r="AO352" s="223" t="str">
        <f t="shared" ca="1" si="490"/>
        <v>1.24394284967342-0.831176038945049i</v>
      </c>
      <c r="AP352" s="223" t="str">
        <f t="shared" ca="1" si="491"/>
        <v>1.31942242329655-0.705245978274448i</v>
      </c>
      <c r="AQ352" s="223" t="str">
        <f t="shared" ca="1" si="492"/>
        <v>1.38219523771288-0.572524013307609i</v>
      </c>
      <c r="AR352" s="223" t="str">
        <f t="shared" ca="1" si="493"/>
        <v>1.38219523771288-0.572524013307609i</v>
      </c>
      <c r="AS352" s="223" t="str">
        <f t="shared" ca="1" si="494"/>
        <v>1.46733063791033-0.291870210915203i</v>
      </c>
      <c r="AT352" s="223" t="str">
        <f t="shared" ca="1" si="495"/>
        <v>1.48887332324782-0.146641223027604i</v>
      </c>
      <c r="AU352" s="223" t="str">
        <f t="shared" ca="1" si="496"/>
        <v>1.4960773445815-4.69191027760522E-14i</v>
      </c>
      <c r="AV352" s="223" t="str">
        <f t="shared" ca="1" si="497"/>
        <v>1.48887332324782+0.146641223027553i</v>
      </c>
      <c r="AW352" s="223" t="str">
        <f t="shared" ca="1" si="498"/>
        <v>1.46733063791035+0.29187021091511i</v>
      </c>
      <c r="AX352" s="223" t="str">
        <f t="shared" ca="1" si="499"/>
        <v>1.4316567564053+0.434288329119116i</v>
      </c>
      <c r="AY352" s="223" t="str">
        <f t="shared" ca="1" si="500"/>
        <v>1.38219523771292+0.572524013307522i</v>
      </c>
      <c r="AZ352" s="223" t="str">
        <f t="shared" ca="1" si="501"/>
        <v>1.31942242329589+0.705245978275677i</v>
      </c>
      <c r="BA352" s="223" t="str">
        <f t="shared" ca="1" si="502"/>
        <v>1.24394284967345+0.831176038945008i</v>
      </c>
      <c r="BB352" s="223" t="str">
        <f t="shared" ca="1" si="503"/>
        <v>1.15648342640037+0.949101419992236i</v>
      </c>
      <c r="BC352" s="223" t="str">
        <f t="shared" ca="1" si="504"/>
        <v>1.0578864355329+1.05788643553338i</v>
      </c>
      <c r="BD352" s="223" t="str">
        <f t="shared" ca="1" si="505"/>
        <v>0.949101419991751+1.15648342640077i</v>
      </c>
      <c r="BE352" s="223" t="str">
        <f t="shared" ca="1" si="506"/>
        <v>0.831176038944451+1.24394284967383i</v>
      </c>
      <c r="BF352" s="223" t="str">
        <f t="shared" ca="1" si="507"/>
        <v>0.705245978275088+1.31942242329621i</v>
      </c>
      <c r="BG352" s="223" t="str">
        <f t="shared" ca="1" si="508"/>
        <v>0.572524013308357+1.38219523771257i</v>
      </c>
      <c r="BH352" s="223" t="str">
        <f t="shared" ca="1" si="509"/>
        <v>0.43428832911994+1.43165675640505i</v>
      </c>
      <c r="BI352" s="223" t="str">
        <f t="shared" ca="1" si="510"/>
        <v>0.291870210915956+1.46733063791018i</v>
      </c>
      <c r="BJ352" s="223" t="str">
        <f t="shared" ca="1" si="511"/>
        <v>0.146641223028367+1.48887332324774i</v>
      </c>
      <c r="BK352" s="223" t="str">
        <f t="shared" ca="1" si="512"/>
        <v>-6.73740168365272E-13+1.4960773445815i</v>
      </c>
      <c r="BL352" s="223" t="str">
        <f t="shared" ca="1" si="513"/>
        <v>-0.14664122302827+1.48887332324775i</v>
      </c>
      <c r="BM352" s="223" t="str">
        <f t="shared" ca="1" si="514"/>
        <v>-0.291870210915858+1.4673306379102i</v>
      </c>
      <c r="BN352" s="223" t="str">
        <f t="shared" ca="1" si="515"/>
        <v>-0.434288329119846+1.43165675640508i</v>
      </c>
      <c r="BO352" s="223" t="str">
        <f t="shared" ca="1" si="516"/>
        <v>-0.572524013308188+1.38219523771264i</v>
      </c>
      <c r="BP352" s="223" t="str">
        <f t="shared" ca="1" si="517"/>
        <v>-0.705245978275001+1.31942242329625i</v>
      </c>
      <c r="BQ352" s="223" t="str">
        <f t="shared" ca="1" si="518"/>
        <v>-0.831176038944369+1.24394284967388i</v>
      </c>
      <c r="BR352" s="223" t="str">
        <f t="shared" ca="1" si="519"/>
        <v>-0.949101419991675+1.15648342640083i</v>
      </c>
      <c r="BS352" s="223" t="str">
        <f t="shared" ca="1" si="520"/>
        <v>-1.0578864355328+1.05788643553348i</v>
      </c>
      <c r="BT352" s="223" t="str">
        <f t="shared" ca="1" si="521"/>
        <v>-1.15648342640028+0.949101419992344i</v>
      </c>
      <c r="BU352" s="223" t="str">
        <f t="shared" ca="1" si="522"/>
        <v>-1.2439428496734+0.83117603894509i</v>
      </c>
      <c r="BV352" s="223" t="str">
        <f t="shared" ca="1" si="523"/>
        <v>-1.31942242329653+0.705245978274489i</v>
      </c>
      <c r="BW352" s="223" t="str">
        <f t="shared" ca="1" si="524"/>
        <v>-1.38219523771287+0.572524013307653i</v>
      </c>
      <c r="BX352" s="223" t="str">
        <f t="shared" ca="1" si="525"/>
        <v>-1.43165675640527+0.43428832911921i</v>
      </c>
      <c r="BY352" s="223" t="str">
        <f t="shared" ca="1" si="526"/>
        <v>-1.46733063791033+0.291870210915208i</v>
      </c>
      <c r="BZ352" s="223" t="str">
        <f t="shared" ca="1" si="527"/>
        <v>-1.48887332324781+0.146641223027693i</v>
      </c>
      <c r="CA352" s="223" t="str">
        <f t="shared" ca="1" si="528"/>
        <v>-1.4960773445815+9.38382055521043E-14i</v>
      </c>
      <c r="CB352" s="223" t="str">
        <f t="shared" ca="1" si="529"/>
        <v>-1.48887332324782-0.146641223027506i</v>
      </c>
      <c r="CC352" s="223" t="str">
        <f t="shared" ca="1" si="530"/>
        <v>-1.46733063791035-0.291870210915106i</v>
      </c>
      <c r="CD352" s="223" t="str">
        <f t="shared" ca="1" si="531"/>
        <v>-1.4316567564053-0.434288329119113i</v>
      </c>
      <c r="CE352" s="223" t="str">
        <f t="shared" ca="1" si="532"/>
        <v>-1.38219523771294-0.572524013307479i</v>
      </c>
      <c r="CF352" s="223" t="str">
        <f t="shared" ca="1" si="533"/>
        <v>-1.3194224232959-0.705245978275674i</v>
      </c>
      <c r="CG352" s="223" t="str">
        <f t="shared" ca="1" si="534"/>
        <v>-1.2439428496735-0.831176038944933i</v>
      </c>
      <c r="CH352" s="223" t="str">
        <f t="shared" ca="1" si="535"/>
        <v>-1.1564834264004-0.949101419992198i</v>
      </c>
      <c r="CI352" s="223" t="str">
        <f t="shared" ca="1" si="536"/>
        <v>-1.05788643553294-1.05788643553334i</v>
      </c>
      <c r="CJ352" s="223" t="str">
        <f t="shared" ca="1" si="537"/>
        <v>-0.949101419991754-1.15648342640077i</v>
      </c>
      <c r="CK352" s="223" t="str">
        <f t="shared" ca="1" si="538"/>
        <v>-0.831176038944454-1.24394284967382i</v>
      </c>
      <c r="CL352" s="223" t="str">
        <f t="shared" ca="1" si="539"/>
        <v>-0.705245978275167-1.31942242329617i</v>
      </c>
      <c r="CM352" s="223" t="str">
        <f t="shared" ca="1" si="540"/>
        <v>-0.572524013308362-1.38219523771257i</v>
      </c>
      <c r="CN352" s="223" t="str">
        <f t="shared" ca="1" si="541"/>
        <v>-0.434288329119945-1.43165675640505i</v>
      </c>
      <c r="CO352" s="223" t="str">
        <f t="shared" ca="1" si="542"/>
        <v>-0.29187021091596-1.46733063791018i</v>
      </c>
      <c r="CP352" s="223" t="str">
        <f t="shared" ca="1" si="543"/>
        <v>-0.146641223028457-1.48887332324773i</v>
      </c>
      <c r="CQ352" s="223" t="str">
        <f t="shared" ca="1" si="544"/>
        <v>6.69342141162325E-13-1.4960773445815i</v>
      </c>
      <c r="CR352" s="223" t="str">
        <f t="shared" ca="1" si="545"/>
        <v>0.146641223028265-1.48887332324775i</v>
      </c>
      <c r="CS352" s="223" t="str">
        <f t="shared" ca="1" si="546"/>
        <v>0.291870210915772-1.46733063791022i</v>
      </c>
      <c r="CT352" s="223" t="str">
        <f t="shared" ca="1" si="547"/>
        <v>0.434288329119843-1.43165675640508i</v>
      </c>
      <c r="CU352" s="223" t="str">
        <f t="shared" ca="1" si="548"/>
        <v>0.572524013308184-1.38219523771265i</v>
      </c>
      <c r="CV352" s="223" t="str">
        <f t="shared" ca="1" si="549"/>
        <v>0.705245978274922-1.3194224232963i</v>
      </c>
      <c r="CW352" s="223" t="str">
        <f t="shared" ca="1" si="550"/>
        <v>0.831176038944366-1.24394284967388i</v>
      </c>
      <c r="CX352" s="223" t="str">
        <f t="shared" ca="1" si="551"/>
        <v>0.949101419991606-1.15648342640089i</v>
      </c>
      <c r="CY352" s="223" t="str">
        <f t="shared" ca="1" si="552"/>
        <v>1.05788643553274-1.05788643553354i</v>
      </c>
      <c r="CZ352" s="223" t="str">
        <f t="shared" ca="1" si="553"/>
        <v>1.15648342640028-0.949101419992348i</v>
      </c>
      <c r="DA352" s="223" t="str">
        <f t="shared" ca="1" si="554"/>
        <v>1.2439428496742-0.83117603894389i</v>
      </c>
      <c r="DB352" s="223" t="str">
        <f t="shared" ca="1" si="555"/>
        <v>1.31942242329649-0.705245978274569i</v>
      </c>
      <c r="DC352" s="223" t="str">
        <f t="shared" ca="1" si="556"/>
        <v>1.38219523771286-0.572524013307657i</v>
      </c>
      <c r="DD352" s="223" t="str">
        <f t="shared" ca="1" si="557"/>
        <v>1.43165675640525-0.434288329119295i</v>
      </c>
      <c r="DE352" s="223" t="str">
        <f t="shared" ca="1" si="558"/>
        <v>1.46733063791033-0.291870210915211i</v>
      </c>
      <c r="DF352" s="223" t="str">
        <f t="shared" ca="1" si="559"/>
        <v>1.48887332324781-0.146641223027697i</v>
      </c>
      <c r="DG352" s="223" t="str">
        <f t="shared" ca="1" si="560"/>
        <v>1.4960773445815-1.83278383901263E-13i</v>
      </c>
      <c r="DH352" s="223" t="str">
        <f t="shared" ca="1" si="561"/>
        <v>1.48887332324782+0.146641223027501i</v>
      </c>
      <c r="DI352" s="223" t="str">
        <f t="shared" ca="1" si="562"/>
        <v>1.46733063791037+0.291870210915019i</v>
      </c>
      <c r="DJ352" s="223" t="str">
        <f t="shared" ca="1" si="563"/>
        <v>1.4316567564053+0.434288329119108i</v>
      </c>
      <c r="DK352" s="223" t="str">
        <f t="shared" ca="1" si="564"/>
        <v>1.38219523771294+0.572524013307475i</v>
      </c>
      <c r="DL352" s="223" t="str">
        <f t="shared" ca="1" si="565"/>
        <v>1.31942242329594+0.705245978275595i</v>
      </c>
      <c r="DM352" s="223" t="str">
        <f t="shared" ca="1" si="566"/>
        <v>1.24394284967346+0.831176038945i</v>
      </c>
      <c r="DN352" s="223" t="str">
        <f t="shared" ca="1" si="567"/>
        <v>1.15648342640041+0.949101419992196i</v>
      </c>
      <c r="DO352" s="223" t="str">
        <f t="shared" ca="1" si="568"/>
        <v>1.057886435533+1.05788643553328i</v>
      </c>
      <c r="DP352" s="223" t="str">
        <f t="shared" ca="1" si="569"/>
        <v>0.949101419991757+1.15648342640076i</v>
      </c>
      <c r="DQ352" s="223" t="str">
        <f t="shared" ca="1" si="570"/>
        <v>0.831176038944529+1.24394284967377i</v>
      </c>
      <c r="DR352" s="223" t="str">
        <f t="shared" ca="1" si="571"/>
        <v>0.705245978275245+1.31942242329612i</v>
      </c>
      <c r="DS352" s="223" t="str">
        <f t="shared" ca="1" si="572"/>
        <v>0.572524013308366+1.38219523771257i</v>
      </c>
      <c r="DT352" s="223" t="str">
        <f t="shared" ca="1" si="573"/>
        <v>0.43428832912003+1.43165675640502i</v>
      </c>
      <c r="DU352" s="223" t="str">
        <f t="shared" ca="1" si="574"/>
        <v>0.291870210915965+1.46733063791018i</v>
      </c>
      <c r="DV352" s="223" t="str">
        <f t="shared" ca="1" si="575"/>
        <v>0.146641223028461+1.48887332324773i</v>
      </c>
      <c r="DW352" s="223" t="str">
        <f t="shared" ca="1" si="576"/>
        <v>-5.79901962813168E-13+1.4960773445815i</v>
      </c>
      <c r="DX352" s="223" t="str">
        <f t="shared" ca="1" si="577"/>
        <v>-0.146641223028261+1.48887332324775i</v>
      </c>
      <c r="DY352" s="223" t="str">
        <f t="shared" ca="1" si="578"/>
        <v>-0.291870210915767+1.46733063791022i</v>
      </c>
      <c r="DZ352" s="223" t="str">
        <f t="shared" ca="1" si="579"/>
        <v>-0.434288329119675+1.43165675640513i</v>
      </c>
      <c r="EA352" s="223" t="str">
        <f t="shared" ca="1" si="580"/>
        <v>-0.572524013308181+1.38219523771265i</v>
      </c>
      <c r="EB352" s="223" t="str">
        <f t="shared" ca="1" si="581"/>
        <v>-0.705245978274919+1.3194224232963i</v>
      </c>
      <c r="EC352" s="223" t="str">
        <f t="shared" ca="1" si="582"/>
        <v>-0.831176038944361+1.24394284967389i</v>
      </c>
      <c r="ED352" s="223" t="str">
        <f t="shared" ca="1" si="583"/>
        <v>-0.949101419991603+1.15648342640089i</v>
      </c>
      <c r="EE352" s="223" t="str">
        <f t="shared" ca="1" si="584"/>
        <v>-1.05788643553274+1.05788643553354i</v>
      </c>
      <c r="EF352" s="223" t="str">
        <f t="shared" ca="1" si="585"/>
        <v>-1.15648342640028+0.949101419992351i</v>
      </c>
      <c r="EG352" s="223" t="str">
        <f t="shared" ca="1" si="586"/>
        <v>-1.2439428496742+0.831176038943895i</v>
      </c>
      <c r="EH352" s="223" t="str">
        <f t="shared" ca="1" si="587"/>
        <v>-1.31942242329648+0.705245978274572i</v>
      </c>
      <c r="EI352" s="223" t="str">
        <f t="shared" ca="1" si="588"/>
        <v>-1.38219523771286+0.57252401330766i</v>
      </c>
      <c r="EJ352" s="223" t="str">
        <f t="shared" ca="1" si="589"/>
        <v>-1.43165675640525+0.4342883291193i</v>
      </c>
      <c r="EK352" s="223" t="str">
        <f t="shared" ca="1" si="590"/>
        <v>-1.4673306379103+0.291870210915383i</v>
      </c>
      <c r="EL352" s="223" t="str">
        <f t="shared" ca="1" si="591"/>
        <v>-1.48887332324781+0.146641223027701i</v>
      </c>
      <c r="EM352" s="223" t="str">
        <f t="shared" ca="1" si="592"/>
        <v>-1.4960773445815+1.87676411104209E-13i</v>
      </c>
      <c r="EN352" s="223"/>
      <c r="EO352" s="223"/>
      <c r="EP352" s="223"/>
    </row>
    <row r="353" spans="1:262">
      <c r="A353" s="249">
        <f t="shared" si="461"/>
        <v>4.9414062499999805E-3</v>
      </c>
      <c r="B353" s="248">
        <v>253</v>
      </c>
      <c r="C353" s="247">
        <f t="shared" si="462"/>
        <v>50600</v>
      </c>
      <c r="N353" s="246">
        <f t="shared" ca="1" si="463"/>
        <v>5.5039146467319604</v>
      </c>
      <c r="O353" s="223">
        <f t="shared" ca="1" si="464"/>
        <v>-1.4960853532680398</v>
      </c>
      <c r="P353" s="223" t="str">
        <f t="shared" ca="1" si="465"/>
        <v>-1.49203164519098-0.110058866121011i</v>
      </c>
      <c r="Q353" s="223" t="str">
        <f t="shared" ca="1" si="466"/>
        <v>-1.47989248835512-0.219521313710666i</v>
      </c>
      <c r="R353" s="223" t="str">
        <f t="shared" ca="1" si="467"/>
        <v>-1.45973366590306-0.327794156281597i</v>
      </c>
      <c r="S353" s="223" t="str">
        <f t="shared" ca="1" si="468"/>
        <v>-1.43166442024036-0.434290653918547i</v>
      </c>
      <c r="T353" s="223" t="str">
        <f t="shared" ca="1" si="469"/>
        <v>-1.39583686104122-0.538433692873833i</v>
      </c>
      <c r="U353" s="223" t="str">
        <f t="shared" ca="1" si="470"/>
        <v>-1.35244514095314-0.639658912996133i</v>
      </c>
      <c r="V353" s="223" t="str">
        <f t="shared" ca="1" si="471"/>
        <v>-1.30172440346678-0.737417766047311i</v>
      </c>
      <c r="W353" s="223" t="str">
        <f t="shared" ca="1" si="472"/>
        <v>-1.24394950865329-0.831180488332347i</v>
      </c>
      <c r="X353" s="223" t="str">
        <f t="shared" ca="1" si="473"/>
        <v>-1.17943354367337-0.920438971535452i</v>
      </c>
      <c r="Y353" s="223" t="str">
        <f t="shared" ca="1" si="474"/>
        <v>-1.10852612613107-1.00470951620257i</v>
      </c>
      <c r="Z353" s="223" t="str">
        <f t="shared" ca="1" si="475"/>
        <v>-1.03161150946555-1.08353545295083i</v>
      </c>
      <c r="AA353" s="223" t="str">
        <f t="shared" ca="1" si="476"/>
        <v>-0.949106500648827-1.15648961719909i</v>
      </c>
      <c r="AB353" s="223" t="str">
        <f t="shared" ca="1" si="477"/>
        <v>-0.861458201472019-1.22317666401046i</v>
      </c>
      <c r="AC353" s="223" t="str">
        <f t="shared" ca="1" si="478"/>
        <v>-0.769141585662442-1.28323521050033i</v>
      </c>
      <c r="AD353" s="223" t="str">
        <f t="shared" ca="1" si="479"/>
        <v>-0.672656924959569-1.33633979420172i</v>
      </c>
      <c r="AE353" s="223" t="str">
        <f t="shared" ca="1" si="480"/>
        <v>-0.572527078099732-1.38220263677427i</v>
      </c>
      <c r="AF353" s="223" t="str">
        <f t="shared" ca="1" si="481"/>
        <v>-0.469294657398004-1.42057520350063i</v>
      </c>
      <c r="AG353" s="223" t="str">
        <f t="shared" ca="1" si="482"/>
        <v>-0.363519088287189-1.45124955011673i</v>
      </c>
      <c r="AH353" s="223" t="str">
        <f t="shared" ca="1" si="483"/>
        <v>-0.255773577740674-1.47405944968067i</v>
      </c>
      <c r="AI353" s="223" t="str">
        <f t="shared" ca="1" si="484"/>
        <v>-0.146642008016988-1.48888129337026i</v>
      </c>
      <c r="AJ353" s="223" t="str">
        <f t="shared" ca="1" si="485"/>
        <v>-0.0367157725449641-1.49563476033074i</v>
      </c>
      <c r="AK353" s="223" t="str">
        <f t="shared" ca="1" si="486"/>
        <v>0.0734094288796956-1.49428325293925i</v>
      </c>
      <c r="AL353" s="223" t="str">
        <f t="shared" ca="1" si="487"/>
        <v>0.183136818248827-1.48483409513146i</v>
      </c>
      <c r="AM353" s="223" t="str">
        <f t="shared" ca="1" si="488"/>
        <v>0.291871773332414-1.46733849271221i</v>
      </c>
      <c r="AN353" s="223" t="str">
        <f t="shared" ca="1" si="489"/>
        <v>0.399025049987773-1.44189125586689i</v>
      </c>
      <c r="AO353" s="223" t="str">
        <f t="shared" ca="1" si="490"/>
        <v>0.50401597532467-1.40863028537678i</v>
      </c>
      <c r="AP353" s="223" t="str">
        <f t="shared" ca="1" si="491"/>
        <v>0.606275594422013-1.36773582532278i</v>
      </c>
      <c r="AQ353" s="223" t="str">
        <f t="shared" ca="1" si="492"/>
        <v>0.70524975354387-1.31942948632713i</v>
      </c>
      <c r="AR353" s="223" t="str">
        <f t="shared" ca="1" si="493"/>
        <v>0.70524975354387-1.31942948632713i</v>
      </c>
      <c r="AS353" s="223" t="str">
        <f t="shared" ca="1" si="494"/>
        <v>0.891217004403427-1.20166702348252i</v>
      </c>
      <c r="AT353" s="223" t="str">
        <f t="shared" ca="1" si="495"/>
        <v>0.977202323495992-1.13284906462299i</v>
      </c>
      <c r="AU353" s="223" t="str">
        <f t="shared" ca="1" si="496"/>
        <v>1.05789209853015-1.05789209852925i</v>
      </c>
      <c r="AV353" s="223" t="str">
        <f t="shared" ca="1" si="497"/>
        <v>1.13284906462383-0.977202323495027i</v>
      </c>
      <c r="AW353" s="223" t="str">
        <f t="shared" ca="1" si="498"/>
        <v>1.20166702348239-0.891217004403599i</v>
      </c>
      <c r="AX353" s="223" t="str">
        <f t="shared" ca="1" si="499"/>
        <v>1.26397304462609-0.800402103146794i</v>
      </c>
      <c r="AY353" s="223" t="str">
        <f t="shared" ca="1" si="500"/>
        <v>1.31942948632701-0.705249753544094i</v>
      </c>
      <c r="AZ353" s="223" t="str">
        <f t="shared" ca="1" si="501"/>
        <v>1.36773582532268-0.606275594422246i</v>
      </c>
      <c r="BA353" s="223" t="str">
        <f t="shared" ca="1" si="502"/>
        <v>1.4086302853767-0.504015975324911i</v>
      </c>
      <c r="BB353" s="223" t="str">
        <f t="shared" ca="1" si="503"/>
        <v>1.44189125586684-0.39902504998798i</v>
      </c>
      <c r="BC353" s="223" t="str">
        <f t="shared" ca="1" si="504"/>
        <v>1.46733849271217-0.291871773332624i</v>
      </c>
      <c r="BD353" s="223" t="str">
        <f t="shared" ca="1" si="505"/>
        <v>1.48483409513143-0.18313681824904i</v>
      </c>
      <c r="BE353" s="223" t="str">
        <f t="shared" ca="1" si="506"/>
        <v>1.49428325293924-0.0734094288799086i</v>
      </c>
      <c r="BF353" s="223" t="str">
        <f t="shared" ca="1" si="507"/>
        <v>1.49563476033074+0.0367157725447083i</v>
      </c>
      <c r="BG353" s="223" t="str">
        <f t="shared" ca="1" si="508"/>
        <v>1.48888129337028+0.146642008016755i</v>
      </c>
      <c r="BH353" s="223" t="str">
        <f t="shared" ca="1" si="509"/>
        <v>1.47405944968046+0.255773577741908i</v>
      </c>
      <c r="BI353" s="223" t="str">
        <f t="shared" ca="1" si="510"/>
        <v>1.45124955011643+0.363519088288384i</v>
      </c>
      <c r="BJ353" s="223" t="str">
        <f t="shared" ca="1" si="511"/>
        <v>1.42057520350069+0.469294657397803i</v>
      </c>
      <c r="BK353" s="223" t="str">
        <f t="shared" ca="1" si="512"/>
        <v>1.38220263677446+0.57252707809926i</v>
      </c>
      <c r="BL353" s="223" t="str">
        <f t="shared" ca="1" si="513"/>
        <v>1.33633979420188+0.672656924959246i</v>
      </c>
      <c r="BM353" s="223" t="str">
        <f t="shared" ca="1" si="514"/>
        <v>1.28323521050052+0.769141585662113i</v>
      </c>
      <c r="BN353" s="223" t="str">
        <f t="shared" ca="1" si="515"/>
        <v>1.22317666401059+0.861458201471827i</v>
      </c>
      <c r="BO353" s="223" t="str">
        <f t="shared" ca="1" si="516"/>
        <v>1.15648961719914+0.949106500648761i</v>
      </c>
      <c r="BP353" s="223" t="str">
        <f t="shared" ca="1" si="517"/>
        <v>1.08353545295079+1.0316115094656i</v>
      </c>
      <c r="BQ353" s="223" t="str">
        <f t="shared" ca="1" si="518"/>
        <v>1.00470951620253+1.1085261261311i</v>
      </c>
      <c r="BR353" s="223" t="str">
        <f t="shared" ca="1" si="519"/>
        <v>0.9204389715353+1.17943354367348i</v>
      </c>
      <c r="BS353" s="223" t="str">
        <f t="shared" ca="1" si="520"/>
        <v>0.831180488332065+1.24394950865348i</v>
      </c>
      <c r="BT353" s="223" t="str">
        <f t="shared" ca="1" si="521"/>
        <v>0.737417766046895+1.30172440346702i</v>
      </c>
      <c r="BU353" s="223" t="str">
        <f t="shared" ca="1" si="522"/>
        <v>0.639658912995701+1.35244514095335i</v>
      </c>
      <c r="BV353" s="223" t="str">
        <f t="shared" ca="1" si="523"/>
        <v>0.538433692873175+1.39583686104147i</v>
      </c>
      <c r="BW353" s="223" t="str">
        <f t="shared" ca="1" si="524"/>
        <v>0.434290653917733+1.4316644202406i</v>
      </c>
      <c r="BX353" s="223" t="str">
        <f t="shared" ca="1" si="525"/>
        <v>0.32779415628212+1.45973366590294i</v>
      </c>
      <c r="BY353" s="223" t="str">
        <f t="shared" ca="1" si="526"/>
        <v>0.219521313711203+1.47989248835504i</v>
      </c>
      <c r="BZ353" s="223" t="str">
        <f t="shared" ca="1" si="527"/>
        <v>0.11005886612138+1.49203164519096i</v>
      </c>
      <c r="CA353" s="223" t="str">
        <f t="shared" ca="1" si="528"/>
        <v>2.55859529972501E-13+1.49608535326804i</v>
      </c>
      <c r="CB353" s="223" t="str">
        <f t="shared" ca="1" si="529"/>
        <v>-0.11005886612087+1.49203164519099i</v>
      </c>
      <c r="CC353" s="223" t="str">
        <f t="shared" ca="1" si="530"/>
        <v>-0.219521313710697+1.47989248835511i</v>
      </c>
      <c r="CD353" s="223" t="str">
        <f t="shared" ca="1" si="531"/>
        <v>-0.327794156281621+1.45973366590306i</v>
      </c>
      <c r="CE353" s="223" t="str">
        <f t="shared" ca="1" si="532"/>
        <v>-0.434290653918789+1.43166442024028i</v>
      </c>
      <c r="CF353" s="223" t="str">
        <f t="shared" ca="1" si="533"/>
        <v>-0.538433692874204+1.39583686104108i</v>
      </c>
      <c r="CG353" s="223" t="str">
        <f t="shared" ca="1" si="534"/>
        <v>-0.639658912996623+1.35244514095291i</v>
      </c>
      <c r="CH353" s="223" t="str">
        <f t="shared" ca="1" si="535"/>
        <v>-0.737417766047782+1.30172440346652i</v>
      </c>
      <c r="CI353" s="223" t="str">
        <f t="shared" ca="1" si="536"/>
        <v>-0.831180488332913+1.24394950865291i</v>
      </c>
      <c r="CJ353" s="223" t="str">
        <f t="shared" ca="1" si="537"/>
        <v>-0.920438971534898+1.1794335436738i</v>
      </c>
      <c r="CK353" s="223" t="str">
        <f t="shared" ca="1" si="538"/>
        <v>-1.00470951620215+1.10852612613145i</v>
      </c>
      <c r="CL353" s="223" t="str">
        <f t="shared" ca="1" si="539"/>
        <v>-1.08353545295044+1.03161150946597i</v>
      </c>
      <c r="CM353" s="223" t="str">
        <f t="shared" ca="1" si="540"/>
        <v>-1.15648961719882+0.949106500649156i</v>
      </c>
      <c r="CN353" s="223" t="str">
        <f t="shared" ca="1" si="541"/>
        <v>-1.22317666401035+0.861458201472176i</v>
      </c>
      <c r="CO353" s="223" t="str">
        <f t="shared" ca="1" si="542"/>
        <v>-1.2832352105003+0.76914158566248i</v>
      </c>
      <c r="CP353" s="223" t="str">
        <f t="shared" ca="1" si="543"/>
        <v>-1.33633979420169+0.672656924959627i</v>
      </c>
      <c r="CQ353" s="223" t="str">
        <f t="shared" ca="1" si="544"/>
        <v>-1.3822026367743+0.572527078099654i</v>
      </c>
      <c r="CR353" s="223" t="str">
        <f t="shared" ca="1" si="545"/>
        <v>-1.42057520350056+0.469294657398206i</v>
      </c>
      <c r="CS353" s="223" t="str">
        <f t="shared" ca="1" si="546"/>
        <v>-1.45124955011668+0.363519088287395i</v>
      </c>
      <c r="CT353" s="223" t="str">
        <f t="shared" ca="1" si="547"/>
        <v>-1.47405944968062+0.255773577740988i</v>
      </c>
      <c r="CU353" s="223" t="str">
        <f t="shared" ca="1" si="548"/>
        <v>-1.48888129337038+0.14664200801574i</v>
      </c>
      <c r="CV353" s="223" t="str">
        <f t="shared" ca="1" si="549"/>
        <v>-1.49563476033077+0.0367157725436046i</v>
      </c>
      <c r="CW353" s="223" t="str">
        <f t="shared" ca="1" si="550"/>
        <v>-1.49428325293919-0.0734094288809266i</v>
      </c>
      <c r="CX353" s="223" t="str">
        <f t="shared" ca="1" si="551"/>
        <v>-1.48483409513148-0.183136818248616i</v>
      </c>
      <c r="CY353" s="223" t="str">
        <f t="shared" ca="1" si="552"/>
        <v>-1.46733849271227-0.291871773332121i</v>
      </c>
      <c r="CZ353" s="223" t="str">
        <f t="shared" ca="1" si="553"/>
        <v>-1.44189125586695-0.399025049987568i</v>
      </c>
      <c r="DA353" s="223" t="str">
        <f t="shared" ca="1" si="554"/>
        <v>-1.40863028537688-0.504015975324388i</v>
      </c>
      <c r="DB353" s="223" t="str">
        <f t="shared" ca="1" si="555"/>
        <v>-1.36773582532287-0.606275594421816i</v>
      </c>
      <c r="DC353" s="223" t="str">
        <f t="shared" ca="1" si="556"/>
        <v>-1.31942948632727-0.705249753543606i</v>
      </c>
      <c r="DD353" s="223" t="str">
        <f t="shared" ca="1" si="557"/>
        <v>-1.26397304462634-0.800402103146397i</v>
      </c>
      <c r="DE353" s="223" t="str">
        <f t="shared" ca="1" si="558"/>
        <v>-1.20166702348262-0.891217004403289i</v>
      </c>
      <c r="DF353" s="223" t="str">
        <f t="shared" ca="1" si="559"/>
        <v>-1.13284906462316-0.977202323495798i</v>
      </c>
      <c r="DG353" s="223" t="str">
        <f t="shared" ca="1" si="560"/>
        <v>-1.05789209852937-1.05789209853003i</v>
      </c>
      <c r="DH353" s="223" t="str">
        <f t="shared" ca="1" si="561"/>
        <v>-0.97720232349522-1.13284906462366i</v>
      </c>
      <c r="DI353" s="223" t="str">
        <f t="shared" ca="1" si="562"/>
        <v>-0.89121700440254-1.20166702348318i</v>
      </c>
      <c r="DJ353" s="223" t="str">
        <f t="shared" ca="1" si="563"/>
        <v>-0.800402103145753-1.26397304462675i</v>
      </c>
      <c r="DK353" s="223" t="str">
        <f t="shared" ca="1" si="564"/>
        <v>-0.705249753544282-1.31942948632691i</v>
      </c>
      <c r="DL353" s="223" t="str">
        <f t="shared" ca="1" si="565"/>
        <v>-0.606275594422518-1.36773582532256i</v>
      </c>
      <c r="DM353" s="223" t="str">
        <f t="shared" ca="1" si="566"/>
        <v>-0.504015975325111-1.40863028537663i</v>
      </c>
      <c r="DN353" s="223" t="str">
        <f t="shared" ca="1" si="567"/>
        <v>-0.399025049988144-1.44189125586679i</v>
      </c>
      <c r="DO353" s="223" t="str">
        <f t="shared" ca="1" si="568"/>
        <v>-0.291871773332874-1.46733849271212i</v>
      </c>
      <c r="DP353" s="223" t="str">
        <f t="shared" ca="1" si="569"/>
        <v>-0.183136818249209-1.48483409513141i</v>
      </c>
      <c r="DQ353" s="223" t="str">
        <f t="shared" ca="1" si="570"/>
        <v>-0.0734094288801643-1.49428325293923i</v>
      </c>
      <c r="DR353" s="223" t="str">
        <f t="shared" ca="1" si="571"/>
        <v>0.0367157725445376-1.49563476033075i</v>
      </c>
      <c r="DS353" s="223" t="str">
        <f t="shared" ca="1" si="572"/>
        <v>0.1466420080165-1.48888129337031i</v>
      </c>
      <c r="DT353" s="223" t="str">
        <f t="shared" ca="1" si="573"/>
        <v>0.255773577741741-1.47405944968049i</v>
      </c>
      <c r="DU353" s="223" t="str">
        <f t="shared" ca="1" si="574"/>
        <v>0.363519088288136-1.45124955011649i</v>
      </c>
      <c r="DV353" s="223" t="str">
        <f t="shared" ca="1" si="575"/>
        <v>0.469294657399013-1.42057520350029i</v>
      </c>
      <c r="DW353" s="223" t="str">
        <f t="shared" ca="1" si="576"/>
        <v>0.572527078100359-1.38220263677401i</v>
      </c>
      <c r="DX353" s="223" t="str">
        <f t="shared" ca="1" si="577"/>
        <v>0.672656924959017-1.336339794202i</v>
      </c>
      <c r="DY353" s="223" t="str">
        <f t="shared" ca="1" si="578"/>
        <v>0.769141585661966-1.28323521050061i</v>
      </c>
      <c r="DZ353" s="223" t="str">
        <f t="shared" ca="1" si="579"/>
        <v>0.861458201471618-1.22317666401074i</v>
      </c>
      <c r="EA353" s="223" t="str">
        <f t="shared" ca="1" si="580"/>
        <v>0.949106500648629-1.15648961719925i</v>
      </c>
      <c r="EB353" s="223" t="str">
        <f t="shared" ca="1" si="581"/>
        <v>1.03161150946541-1.08353545295096i</v>
      </c>
      <c r="EC353" s="223" t="str">
        <f t="shared" ca="1" si="582"/>
        <v>1.10852612613099-1.00470951620266i</v>
      </c>
      <c r="ED353" s="223" t="str">
        <f t="shared" ca="1" si="583"/>
        <v>1.17943354367333-0.920438971535502i</v>
      </c>
      <c r="EE353" s="223" t="str">
        <f t="shared" ca="1" si="584"/>
        <v>1.24394950865338-0.831180488332207i</v>
      </c>
      <c r="EF353" s="223" t="str">
        <f t="shared" ca="1" si="585"/>
        <v>1.30172440346689-0.737417766047118i</v>
      </c>
      <c r="EG353" s="223" t="str">
        <f t="shared" ca="1" si="586"/>
        <v>1.35244514095327-0.639658912995857i</v>
      </c>
      <c r="EH353" s="223" t="str">
        <f t="shared" ca="1" si="587"/>
        <v>1.39583686104135-0.538433692873492i</v>
      </c>
      <c r="EI353" s="223" t="str">
        <f t="shared" ca="1" si="588"/>
        <v>1.43166442024053-0.434290653917978i</v>
      </c>
      <c r="EJ353" s="223" t="str">
        <f t="shared" ca="1" si="589"/>
        <v>1.4597336659032-0.32779415628096i</v>
      </c>
      <c r="EK353" s="223" t="str">
        <f t="shared" ca="1" si="590"/>
        <v>1.479892488355-0.219521313711455i</v>
      </c>
      <c r="EL353" s="223" t="str">
        <f t="shared" ca="1" si="591"/>
        <v>1.49203164519094-0.11005886612155i</v>
      </c>
      <c r="EM353" s="223" t="str">
        <f t="shared" ca="1" si="592"/>
        <v>1.49608535326804-5.11719059945003E-13i</v>
      </c>
      <c r="EN353" s="223"/>
      <c r="EO353" s="223"/>
      <c r="EP353" s="223"/>
    </row>
    <row r="354" spans="1:262">
      <c r="A354" s="249">
        <f t="shared" si="461"/>
        <v>4.9609374999999801E-3</v>
      </c>
      <c r="B354" s="248">
        <v>254</v>
      </c>
      <c r="C354" s="247">
        <f t="shared" si="462"/>
        <v>50800</v>
      </c>
      <c r="N354" s="246">
        <f t="shared" ca="1" si="463"/>
        <v>5.503908912969802</v>
      </c>
      <c r="O354" s="223">
        <f t="shared" ca="1" si="464"/>
        <v>-1.4960910870301982</v>
      </c>
      <c r="P354" s="223" t="str">
        <f t="shared" ca="1" si="465"/>
        <v>-1.49428897979482-0.0734097102225441i</v>
      </c>
      <c r="Q354" s="223" t="str">
        <f t="shared" ca="1" si="466"/>
        <v>-1.48888699952286-0.146642570023231i</v>
      </c>
      <c r="R354" s="223" t="str">
        <f t="shared" ca="1" si="467"/>
        <v>-1.47989816005794-0.219522155028435i</v>
      </c>
      <c r="S354" s="223" t="str">
        <f t="shared" ca="1" si="468"/>
        <v>-1.46734411630169-0.291872891934155i</v>
      </c>
      <c r="T354" s="223" t="str">
        <f t="shared" ca="1" si="469"/>
        <v>-1.45125511204508-0.363520481478312i</v>
      </c>
      <c r="U354" s="223" t="str">
        <f t="shared" ca="1" si="470"/>
        <v>-1.43166990710865-0.434292318341804i</v>
      </c>
      <c r="V354" s="223" t="str">
        <f t="shared" ca="1" si="471"/>
        <v>-1.40863568396649-0.504017906971043i</v>
      </c>
      <c r="W354" s="223" t="str">
        <f t="shared" ca="1" si="472"/>
        <v>-1.38220793407978-0.572529272315487i</v>
      </c>
      <c r="X354" s="223" t="str">
        <f t="shared" ca="1" si="473"/>
        <v>-1.3524503242127-0.639661364495427i</v>
      </c>
      <c r="Y354" s="223" t="str">
        <f t="shared" ca="1" si="474"/>
        <v>-1.319434543054-0.705252456420445i</v>
      </c>
      <c r="Z354" s="223" t="str">
        <f t="shared" ca="1" si="475"/>
        <v>-1.2832401285122-0.769144533405257i</v>
      </c>
      <c r="AA354" s="223" t="str">
        <f t="shared" ca="1" si="476"/>
        <v>-1.24395427610225-0.83118367383998i</v>
      </c>
      <c r="AB354" s="223" t="str">
        <f t="shared" ca="1" si="477"/>
        <v>-1.20167162888373-0.891220420001208i</v>
      </c>
      <c r="AC354" s="223" t="str">
        <f t="shared" ca="1" si="478"/>
        <v>-1.15649404945712-0.9491101381091i</v>
      </c>
      <c r="AD354" s="223" t="str">
        <f t="shared" ca="1" si="479"/>
        <v>-1.10853037456856-1.00471336676193i</v>
      </c>
      <c r="AE354" s="223" t="str">
        <f t="shared" ca="1" si="480"/>
        <v>-1.05789615291178-1.05789615291184i</v>
      </c>
      <c r="AF354" s="223" t="str">
        <f t="shared" ca="1" si="481"/>
        <v>-1.00471336676174-1.10853037456873i</v>
      </c>
      <c r="AG354" s="223" t="str">
        <f t="shared" ca="1" si="482"/>
        <v>-0.949110138108556-1.15649404945757i</v>
      </c>
      <c r="AH354" s="223" t="str">
        <f t="shared" ca="1" si="483"/>
        <v>-0.891220420001615-1.20167162888343i</v>
      </c>
      <c r="AI354" s="223" t="str">
        <f t="shared" ca="1" si="484"/>
        <v>-0.831183673840013-1.24395427610223i</v>
      </c>
      <c r="AJ354" s="223" t="str">
        <f t="shared" ca="1" si="485"/>
        <v>-0.769144533405036-1.28324012851233i</v>
      </c>
      <c r="AK354" s="223" t="str">
        <f t="shared" ca="1" si="486"/>
        <v>-0.705252456419945-1.31943454305427i</v>
      </c>
      <c r="AL354" s="223" t="str">
        <f t="shared" ca="1" si="487"/>
        <v>-0.639661364495884-1.35245032421249i</v>
      </c>
      <c r="AM354" s="223" t="str">
        <f t="shared" ca="1" si="488"/>
        <v>-0.572529272315669-1.38220793407971i</v>
      </c>
      <c r="AN354" s="223" t="str">
        <f t="shared" ca="1" si="489"/>
        <v>-0.504017906970791-1.40863568396658i</v>
      </c>
      <c r="AO354" s="223" t="str">
        <f t="shared" ca="1" si="490"/>
        <v>-0.434292318341292-1.43166990710881i</v>
      </c>
      <c r="AP354" s="223" t="str">
        <f t="shared" ca="1" si="491"/>
        <v>-0.363520481478788-1.45125511204496i</v>
      </c>
      <c r="AQ354" s="223" t="str">
        <f t="shared" ca="1" si="492"/>
        <v>-0.291872891934334-1.46734411630166i</v>
      </c>
      <c r="AR354" s="223" t="str">
        <f t="shared" ca="1" si="493"/>
        <v>-0.291872891934334-1.46734411630166i</v>
      </c>
      <c r="AS354" s="223" t="str">
        <f t="shared" ca="1" si="494"/>
        <v>-0.146642570022685-1.48888699952291i</v>
      </c>
      <c r="AT354" s="223" t="str">
        <f t="shared" ca="1" si="495"/>
        <v>-0.0734097102230965-1.49428897979479i</v>
      </c>
      <c r="AU354" s="223" t="str">
        <f t="shared" ca="1" si="496"/>
        <v>-2.08940976798031E-13-1.4960910870302i</v>
      </c>
      <c r="AV354" s="223" t="str">
        <f t="shared" ca="1" si="497"/>
        <v>0.0734097102227216-1.49428897979481i</v>
      </c>
      <c r="AW354" s="223" t="str">
        <f t="shared" ca="1" si="498"/>
        <v>0.146642570023793-1.4888869995228i</v>
      </c>
      <c r="AX354" s="223" t="str">
        <f t="shared" ca="1" si="499"/>
        <v>0.219522155027787-1.47989816005804i</v>
      </c>
      <c r="AY354" s="223" t="str">
        <f t="shared" ca="1" si="500"/>
        <v>0.291872891933966-1.46734411630173i</v>
      </c>
      <c r="AZ354" s="223" t="str">
        <f t="shared" ca="1" si="501"/>
        <v>0.363520481478423-1.45125511204505i</v>
      </c>
      <c r="BA354" s="223" t="str">
        <f t="shared" ca="1" si="502"/>
        <v>0.434292318342316-1.4316699071085i</v>
      </c>
      <c r="BB354" s="223" t="str">
        <f t="shared" ca="1" si="503"/>
        <v>0.504017906970438-1.4086356839667i</v>
      </c>
      <c r="BC354" s="223" t="str">
        <f t="shared" ca="1" si="504"/>
        <v>0.572529272315322-1.38220793407985i</v>
      </c>
      <c r="BD354" s="223" t="str">
        <f t="shared" ca="1" si="505"/>
        <v>0.639661364495507-1.35245032421267i</v>
      </c>
      <c r="BE354" s="223" t="str">
        <f t="shared" ca="1" si="506"/>
        <v>0.705252456420926-1.31943454305375i</v>
      </c>
      <c r="BF354" s="223" t="str">
        <f t="shared" ca="1" si="507"/>
        <v>0.769144533404714-1.28324012851253i</v>
      </c>
      <c r="BG354" s="223" t="str">
        <f t="shared" ca="1" si="508"/>
        <v>0.831183673839683-1.24395427610245i</v>
      </c>
      <c r="BH354" s="223" t="str">
        <f t="shared" ca="1" si="509"/>
        <v>0.891220420001331-1.20167162888364i</v>
      </c>
      <c r="BI354" s="223" t="str">
        <f t="shared" ca="1" si="510"/>
        <v>0.949110138109416-1.15649404945686i</v>
      </c>
      <c r="BJ354" s="223" t="str">
        <f t="shared" ca="1" si="511"/>
        <v>1.00471336676147-1.10853037456897i</v>
      </c>
      <c r="BK354" s="223" t="str">
        <f t="shared" ca="1" si="512"/>
        <v>1.0578961529116-1.05789615291201i</v>
      </c>
      <c r="BL354" s="223" t="str">
        <f t="shared" ca="1" si="513"/>
        <v>1.10853037456858-1.00471336676191i</v>
      </c>
      <c r="BM354" s="223" t="str">
        <f t="shared" ca="1" si="514"/>
        <v>1.15649404945746-0.949110138108684i</v>
      </c>
      <c r="BN354" s="223" t="str">
        <f t="shared" ca="1" si="515"/>
        <v>1.20167162888329-0.891220420001801i</v>
      </c>
      <c r="BO354" s="223" t="str">
        <f t="shared" ca="1" si="516"/>
        <v>1.24395427610212-0.831183673840168i</v>
      </c>
      <c r="BP354" s="223" t="str">
        <f t="shared" ca="1" si="517"/>
        <v>1.28324012851223-0.769144533405214i</v>
      </c>
      <c r="BQ354" s="223" t="str">
        <f t="shared" ca="1" si="518"/>
        <v>1.31943454305419-0.705252456420092i</v>
      </c>
      <c r="BR354" s="223" t="str">
        <f t="shared" ca="1" si="519"/>
        <v>1.3524503242124-0.639661364496073i</v>
      </c>
      <c r="BS354" s="223" t="str">
        <f t="shared" ca="1" si="520"/>
        <v>1.38220793407964-0.572529272315824i</v>
      </c>
      <c r="BT354" s="223" t="str">
        <f t="shared" ca="1" si="521"/>
        <v>1.40863568396651-0.504017906970987i</v>
      </c>
      <c r="BU354" s="223" t="str">
        <f t="shared" ca="1" si="522"/>
        <v>1.43166990710875-0.434292318341491i</v>
      </c>
      <c r="BV354" s="223" t="str">
        <f t="shared" ca="1" si="523"/>
        <v>1.45125511204528-0.363520481477506i</v>
      </c>
      <c r="BW354" s="223" t="str">
        <f t="shared" ca="1" si="524"/>
        <v>1.46734411630162-0.291872891934498i</v>
      </c>
      <c r="BX354" s="223" t="str">
        <f t="shared" ca="1" si="525"/>
        <v>1.47989816005795-0.219522155028364i</v>
      </c>
      <c r="BY354" s="223" t="str">
        <f t="shared" ca="1" si="526"/>
        <v>1.48888699952289-0.146642570022893i</v>
      </c>
      <c r="BZ354" s="223" t="str">
        <f t="shared" ca="1" si="527"/>
        <v>1.49428897979486-0.0734097102217762i</v>
      </c>
      <c r="CA354" s="223" t="str">
        <f t="shared" ca="1" si="528"/>
        <v>1.4960910870302-4.17881953596061E-13i</v>
      </c>
      <c r="CB354" s="223" t="str">
        <f t="shared" ca="1" si="529"/>
        <v>1.49428897979482+0.0734097102225553i</v>
      </c>
      <c r="CC354" s="223" t="str">
        <f t="shared" ca="1" si="530"/>
        <v>1.48888699952282+0.146642570023585i</v>
      </c>
      <c r="CD354" s="223" t="str">
        <f t="shared" ca="1" si="531"/>
        <v>1.47989816005785+0.219522155029051i</v>
      </c>
      <c r="CE354" s="223" t="str">
        <f t="shared" ca="1" si="532"/>
        <v>1.46734411630177+0.291872891933761i</v>
      </c>
      <c r="CF354" s="223" t="str">
        <f t="shared" ca="1" si="533"/>
        <v>1.45125511204509+0.363520481478261i</v>
      </c>
      <c r="CG354" s="223" t="str">
        <f t="shared" ca="1" si="534"/>
        <v>1.43166990710855+0.434292318342157i</v>
      </c>
      <c r="CH354" s="223" t="str">
        <f t="shared" ca="1" si="535"/>
        <v>1.40863568396627+0.504017906971642i</v>
      </c>
      <c r="CI354" s="223" t="str">
        <f t="shared" ca="1" si="536"/>
        <v>1.38220793407993+0.572529272315129i</v>
      </c>
      <c r="CJ354" s="223" t="str">
        <f t="shared" ca="1" si="537"/>
        <v>1.35245032421276+0.639661364495317i</v>
      </c>
      <c r="CK354" s="223" t="str">
        <f t="shared" ca="1" si="538"/>
        <v>1.31943454305383+0.705252456420778i</v>
      </c>
      <c r="CL354" s="223" t="str">
        <f t="shared" ca="1" si="539"/>
        <v>1.28324012851187+0.769144533405811i</v>
      </c>
      <c r="CM354" s="223" t="str">
        <f t="shared" ca="1" si="540"/>
        <v>1.24395427610254+0.831183673839544i</v>
      </c>
      <c r="CN354" s="223" t="str">
        <f t="shared" ca="1" si="541"/>
        <v>1.20167162888379+0.891220420001129i</v>
      </c>
      <c r="CO354" s="223" t="str">
        <f t="shared" ca="1" si="542"/>
        <v>1.15649404945697+0.949110138109287i</v>
      </c>
      <c r="CP354" s="223" t="str">
        <f t="shared" ca="1" si="543"/>
        <v>1.10853037456811+1.00471336676242i</v>
      </c>
      <c r="CQ354" s="223" t="str">
        <f t="shared" ca="1" si="544"/>
        <v>1.05789615291213+1.05789615291148i</v>
      </c>
      <c r="CR354" s="223" t="str">
        <f t="shared" ca="1" si="545"/>
        <v>1.00471336676203+1.10853037456847i</v>
      </c>
      <c r="CS354" s="223" t="str">
        <f t="shared" ca="1" si="546"/>
        <v>0.949110138108879+1.1564940494573i</v>
      </c>
      <c r="CT354" s="223" t="str">
        <f t="shared" ca="1" si="547"/>
        <v>0.891220420000773+1.20167162888405i</v>
      </c>
      <c r="CU354" s="223" t="str">
        <f t="shared" ca="1" si="548"/>
        <v>0.831183673840378+1.24395427610199i</v>
      </c>
      <c r="CV354" s="223" t="str">
        <f t="shared" ca="1" si="549"/>
        <v>0.769144533405358+1.28324012851214i</v>
      </c>
      <c r="CW354" s="223" t="str">
        <f t="shared" ca="1" si="550"/>
        <v>0.705252456420238+1.31943454305411i</v>
      </c>
      <c r="CX354" s="223" t="str">
        <f t="shared" ca="1" si="551"/>
        <v>0.639661364494916+1.35245032421295i</v>
      </c>
      <c r="CY354" s="223" t="str">
        <f t="shared" ca="1" si="552"/>
        <v>0.572529272316055+1.38220793407955i</v>
      </c>
      <c r="CZ354" s="223" t="str">
        <f t="shared" ca="1" si="553"/>
        <v>0.504017906971144+1.40863568396645i</v>
      </c>
      <c r="DA354" s="223" t="str">
        <f t="shared" ca="1" si="554"/>
        <v>0.434292318341569+1.43166990710872i</v>
      </c>
      <c r="DB354" s="223" t="str">
        <f t="shared" ca="1" si="555"/>
        <v>0.36352048147775+1.45125511204522i</v>
      </c>
      <c r="DC354" s="223" t="str">
        <f t="shared" ca="1" si="556"/>
        <v>0.291872891934744+1.46734411630158i</v>
      </c>
      <c r="DD354" s="223" t="str">
        <f t="shared" ca="1" si="557"/>
        <v>0.219522155028529+1.47989816005792i</v>
      </c>
      <c r="DE354" s="223" t="str">
        <f t="shared" ca="1" si="558"/>
        <v>0.146642570023143+1.48888699952287i</v>
      </c>
      <c r="DF354" s="223" t="str">
        <f t="shared" ca="1" si="559"/>
        <v>0.0734097102220274+1.49428897979485i</v>
      </c>
      <c r="DG354" s="223" t="str">
        <f t="shared" ca="1" si="560"/>
        <v>5.84301464237102E-13+1.4960910870302i</v>
      </c>
      <c r="DH354" s="223" t="str">
        <f t="shared" ca="1" si="561"/>
        <v>-0.0734097102223891+1.49428897979483i</v>
      </c>
      <c r="DI354" s="223" t="str">
        <f t="shared" ca="1" si="562"/>
        <v>-0.146642570023334+1.48888699952285i</v>
      </c>
      <c r="DJ354" s="223" t="str">
        <f t="shared" ca="1" si="563"/>
        <v>-0.219522155028886+1.47989816005787i</v>
      </c>
      <c r="DK354" s="223" t="str">
        <f t="shared" ca="1" si="564"/>
        <v>-0.291872891933598+1.4673441163018i</v>
      </c>
      <c r="DL354" s="223" t="str">
        <f t="shared" ca="1" si="565"/>
        <v>-0.3635204814781+1.45125511204513i</v>
      </c>
      <c r="DM354" s="223" t="str">
        <f t="shared" ca="1" si="566"/>
        <v>-0.434292318341916+1.43166990710862i</v>
      </c>
      <c r="DN354" s="223" t="str">
        <f t="shared" ca="1" si="567"/>
        <v>-0.504017906971485+1.40863568396633i</v>
      </c>
      <c r="DO354" s="223" t="str">
        <f t="shared" ca="1" si="568"/>
        <v>-0.572529272314975+1.38220793407999i</v>
      </c>
      <c r="DP354" s="223" t="str">
        <f t="shared" ca="1" si="569"/>
        <v>-0.639661364495244+1.35245032421279i</v>
      </c>
      <c r="DQ354" s="223" t="str">
        <f t="shared" ca="1" si="570"/>
        <v>-0.705252456420557+1.31943454305394i</v>
      </c>
      <c r="DR354" s="223" t="str">
        <f t="shared" ca="1" si="571"/>
        <v>-0.769144533405669+1.28324012851196i</v>
      </c>
      <c r="DS354" s="223" t="str">
        <f t="shared" ca="1" si="572"/>
        <v>-0.831183673839407+1.24395427610263i</v>
      </c>
      <c r="DT354" s="223" t="str">
        <f t="shared" ca="1" si="573"/>
        <v>-0.891220420000927+1.20167162888394i</v>
      </c>
      <c r="DU354" s="223" t="str">
        <f t="shared" ca="1" si="574"/>
        <v>-0.949110138109093+1.15649404945712i</v>
      </c>
      <c r="DV354" s="223" t="str">
        <f t="shared" ca="1" si="575"/>
        <v>-1.0047133667623+1.10853037456822i</v>
      </c>
      <c r="DW354" s="223" t="str">
        <f t="shared" ca="1" si="576"/>
        <v>-1.05789615291136+1.05789615291225i</v>
      </c>
      <c r="DX354" s="223" t="str">
        <f t="shared" ca="1" si="577"/>
        <v>-1.1085303745683+1.00471336676222i</v>
      </c>
      <c r="DY354" s="223" t="str">
        <f t="shared" ca="1" si="578"/>
        <v>-1.15649404945719+0.949110138109008i</v>
      </c>
      <c r="DZ354" s="223" t="str">
        <f t="shared" ca="1" si="579"/>
        <v>-1.201671628884+0.891220420000837i</v>
      </c>
      <c r="EA354" s="223" t="str">
        <f t="shared" ca="1" si="580"/>
        <v>-1.24395427610194+0.831183673840445i</v>
      </c>
      <c r="EB354" s="223" t="str">
        <f t="shared" ca="1" si="581"/>
        <v>-1.28324012851201+0.769144533405573i</v>
      </c>
      <c r="EC354" s="223" t="str">
        <f t="shared" ca="1" si="582"/>
        <v>-1.319434543054+0.70525245642046i</v>
      </c>
      <c r="ED354" s="223" t="str">
        <f t="shared" ca="1" si="583"/>
        <v>-1.35245032421291+0.63966136449499i</v>
      </c>
      <c r="EE354" s="223" t="str">
        <f t="shared" ca="1" si="584"/>
        <v>-1.38220793408004+0.572529272314874i</v>
      </c>
      <c r="EF354" s="223" t="str">
        <f t="shared" ca="1" si="585"/>
        <v>-1.40863568396636+0.50401790697138i</v>
      </c>
      <c r="EG354" s="223" t="str">
        <f t="shared" ca="1" si="586"/>
        <v>-1.43166990710865+0.43429231834181i</v>
      </c>
      <c r="EH354" s="223" t="str">
        <f t="shared" ca="1" si="587"/>
        <v>-1.4512551120452+0.363520481477828i</v>
      </c>
      <c r="EI354" s="223" t="str">
        <f t="shared" ca="1" si="588"/>
        <v>-1.46734411630182+0.291872891933489i</v>
      </c>
      <c r="EJ354" s="223" t="str">
        <f t="shared" ca="1" si="589"/>
        <v>-1.47989816005789+0.219522155028777i</v>
      </c>
      <c r="EK354" s="223" t="str">
        <f t="shared" ca="1" si="590"/>
        <v>-1.48888699952286+0.146642570023224i</v>
      </c>
      <c r="EL354" s="223" t="str">
        <f t="shared" ca="1" si="591"/>
        <v>-1.49428897979483+0.0734097102222786i</v>
      </c>
      <c r="EM354" s="223" t="str">
        <f t="shared" ca="1" si="592"/>
        <v>-1.4960910870302-6.95008874459502E-13i</v>
      </c>
      <c r="EN354" s="223"/>
      <c r="EO354" s="223"/>
      <c r="EP354" s="223"/>
    </row>
    <row r="355" spans="1:262">
      <c r="A355" s="249">
        <f t="shared" si="461"/>
        <v>4.9804687499999797E-3</v>
      </c>
      <c r="B355" s="248">
        <v>255</v>
      </c>
      <c r="C355" s="247">
        <f t="shared" si="462"/>
        <v>51000</v>
      </c>
      <c r="N355" s="246">
        <f t="shared" ca="1" si="463"/>
        <v>5.5039054369654128</v>
      </c>
      <c r="O355" s="223">
        <f t="shared" ca="1" si="464"/>
        <v>-1.496094563034587</v>
      </c>
      <c r="P355" s="223" t="str">
        <f t="shared" ca="1" si="465"/>
        <v>-1.49564396732349-0.0367159985633133i</v>
      </c>
      <c r="Q355" s="223" t="str">
        <f t="shared" ca="1" si="466"/>
        <v>-1.49429245161221-0.0734098807820502i</v>
      </c>
      <c r="R355" s="223" t="str">
        <f t="shared" ca="1" si="467"/>
        <v>-1.49204083000326-0.110059543633545i</v>
      </c>
      <c r="S355" s="223" t="str">
        <f t="shared" ca="1" si="468"/>
        <v>-1.48889045878934-0.146642910731202i</v>
      </c>
      <c r="T355" s="223" t="str">
        <f t="shared" ca="1" si="469"/>
        <v>-1.48484323563623-0.183137945622913i</v>
      </c>
      <c r="U355" s="223" t="str">
        <f t="shared" ca="1" si="470"/>
        <v>-1.47990159843984-0.219522665064145i</v>
      </c>
      <c r="V355" s="223" t="str">
        <f t="shared" ca="1" si="471"/>
        <v>-1.47406852385763-0.25577515226043i</v>
      </c>
      <c r="W355" s="223" t="str">
        <f t="shared" ca="1" si="472"/>
        <v>-1.46734752551562-0.291873570069039i</v>
      </c>
      <c r="X355" s="223" t="str">
        <f t="shared" ca="1" si="473"/>
        <v>-1.45974265189189-0.327796174152896i</v>
      </c>
      <c r="Y355" s="223" t="str">
        <f t="shared" ca="1" si="474"/>
        <v>-1.451258483878-0.363521326078387i</v>
      </c>
      <c r="Z355" s="223" t="str">
        <f t="shared" ca="1" si="475"/>
        <v>-1.44190013201943-0.39902750635013i</v>
      </c>
      <c r="AA355" s="223" t="str">
        <f t="shared" ca="1" si="476"/>
        <v>-1.43167323343745-0.434293327372638i</v>
      </c>
      <c r="AB355" s="223" t="str">
        <f t="shared" ca="1" si="477"/>
        <v>-1.42058394843336-0.46929754633403i</v>
      </c>
      <c r="AC355" s="223" t="str">
        <f t="shared" ca="1" si="478"/>
        <v>-1.40863895677779-0.504019078001655i</v>
      </c>
      <c r="AD355" s="223" t="str">
        <f t="shared" ca="1" si="479"/>
        <v>-1.39584545368705-0.538437007423198i</v>
      </c>
      <c r="AE355" s="223" t="str">
        <f t="shared" ca="1" si="480"/>
        <v>-1.38221114548927-0.572530602524357i</v>
      </c>
      <c r="AF355" s="223" t="str">
        <f t="shared" ca="1" si="481"/>
        <v>-1.36774424498119-0.606279326599952i</v>
      </c>
      <c r="AG355" s="223" t="str">
        <f t="shared" ca="1" si="482"/>
        <v>-1.35245346648315-0.639662850679454i</v>
      </c>
      <c r="AH355" s="223" t="str">
        <f t="shared" ca="1" si="483"/>
        <v>-1.33634802058904-0.67266106577488i</v>
      </c>
      <c r="AI355" s="223" t="str">
        <f t="shared" ca="1" si="484"/>
        <v>-1.31943760861593-0.705254094998053i</v>
      </c>
      <c r="AJ355" s="223" t="str">
        <f t="shared" ca="1" si="485"/>
        <v>-1.30173241676505-0.737422305524236i</v>
      </c>
      <c r="AK355" s="223" t="str">
        <f t="shared" ca="1" si="486"/>
        <v>-1.2832431099805-0.769146320428847i</v>
      </c>
      <c r="AL355" s="223" t="str">
        <f t="shared" ca="1" si="487"/>
        <v>-1.26398082553081-0.800407030348993i</v>
      </c>
      <c r="AM355" s="223" t="str">
        <f t="shared" ca="1" si="488"/>
        <v>-1.24395716629433-0.831185605004464i</v>
      </c>
      <c r="AN355" s="223" t="str">
        <f t="shared" ca="1" si="489"/>
        <v>-1.22318419377537-0.86146350453153i</v>
      </c>
      <c r="AO355" s="223" t="str">
        <f t="shared" ca="1" si="490"/>
        <v>-1.20167442083677-0.891222490654412i</v>
      </c>
      <c r="AP355" s="223" t="str">
        <f t="shared" ca="1" si="491"/>
        <v>-1.17944080415968-0.92044463767508i</v>
      </c>
      <c r="AQ355" s="223" t="str">
        <f t="shared" ca="1" si="492"/>
        <v>-1.15649673644522-0.949112343262484i</v>
      </c>
      <c r="AR355" s="223" t="str">
        <f t="shared" ca="1" si="493"/>
        <v>-1.15649673644522-0.949112343262484i</v>
      </c>
      <c r="AS355" s="223" t="str">
        <f t="shared" ca="1" si="494"/>
        <v>-1.10853295011741-1.00471570110437i</v>
      </c>
      <c r="AT355" s="223" t="str">
        <f t="shared" ca="1" si="495"/>
        <v>-1.08354212309744-1.03161785997294i</v>
      </c>
      <c r="AU355" s="223" t="str">
        <f t="shared" ca="1" si="496"/>
        <v>-1.05789861081775-1.05789861081842i</v>
      </c>
      <c r="AV355" s="223" t="str">
        <f t="shared" ca="1" si="497"/>
        <v>-1.03161785997333-1.08354212309707i</v>
      </c>
      <c r="AW355" s="223" t="str">
        <f t="shared" ca="1" si="498"/>
        <v>-1.00471570110366-1.10853295011805i</v>
      </c>
      <c r="AX355" s="223" t="str">
        <f t="shared" ca="1" si="499"/>
        <v>-0.977208339065466-1.13285603833963i</v>
      </c>
      <c r="AY355" s="223" t="str">
        <f t="shared" ca="1" si="500"/>
        <v>-0.9491123432629-1.15649673644488i</v>
      </c>
      <c r="AZ355" s="223" t="str">
        <f t="shared" ca="1" si="501"/>
        <v>-0.92044463767433-1.17944080416027i</v>
      </c>
      <c r="BA355" s="223" t="str">
        <f t="shared" ca="1" si="502"/>
        <v>-0.891222490654844-1.20167442083645i</v>
      </c>
      <c r="BB355" s="223" t="str">
        <f t="shared" ca="1" si="503"/>
        <v>-0.861463504530718-1.22318419377594i</v>
      </c>
      <c r="BC355" s="223" t="str">
        <f t="shared" ca="1" si="504"/>
        <v>-0.83118560500491-1.24395716629403i</v>
      </c>
      <c r="BD355" s="223" t="str">
        <f t="shared" ca="1" si="505"/>
        <v>-0.800407030349482-1.2639808255305i</v>
      </c>
      <c r="BE355" s="223" t="str">
        <f t="shared" ca="1" si="506"/>
        <v>-0.769146320428032-1.28324310998099i</v>
      </c>
      <c r="BF355" s="223" t="str">
        <f t="shared" ca="1" si="507"/>
        <v>-0.737422305524703-1.30173241676478i</v>
      </c>
      <c r="BG355" s="223" t="str">
        <f t="shared" ca="1" si="508"/>
        <v>-0.705254094997195-1.31943760861639i</v>
      </c>
      <c r="BH355" s="223" t="str">
        <f t="shared" ca="1" si="509"/>
        <v>-0.672661065775361-1.3363480205888i</v>
      </c>
      <c r="BI355" s="223" t="str">
        <f t="shared" ca="1" si="510"/>
        <v>-0.639662850678556-1.35245346648357i</v>
      </c>
      <c r="BJ355" s="223" t="str">
        <f t="shared" ca="1" si="511"/>
        <v>-0.606279326600424-1.36774424498098i</v>
      </c>
      <c r="BK355" s="223" t="str">
        <f t="shared" ca="1" si="512"/>
        <v>-0.572530602524873-1.38221114548905i</v>
      </c>
      <c r="BL355" s="223" t="str">
        <f t="shared" ca="1" si="513"/>
        <v>-0.53843700742257-1.39584545368729i</v>
      </c>
      <c r="BM355" s="223" t="str">
        <f t="shared" ca="1" si="514"/>
        <v>-0.504019078001881-1.40863895677771i</v>
      </c>
      <c r="BN355" s="223" t="str">
        <f t="shared" ca="1" si="515"/>
        <v>-0.469297546333652-1.42058394843348i</v>
      </c>
      <c r="BO355" s="223" t="str">
        <f t="shared" ca="1" si="516"/>
        <v>-0.434293327373132-1.4316732334373i</v>
      </c>
      <c r="BP355" s="223" t="str">
        <f t="shared" ca="1" si="517"/>
        <v>-0.399027506350096-1.44190013201944i</v>
      </c>
      <c r="BQ355" s="223" t="str">
        <f t="shared" ca="1" si="518"/>
        <v>-0.363521326077743-1.45125848387816i</v>
      </c>
      <c r="BR355" s="223" t="str">
        <f t="shared" ca="1" si="519"/>
        <v>-0.327796174152986-1.45974265189187i</v>
      </c>
      <c r="BS355" s="223" t="str">
        <f t="shared" ca="1" si="520"/>
        <v>-0.291873570068514-1.46734752551572i</v>
      </c>
      <c r="BT355" s="223" t="str">
        <f t="shared" ca="1" si="521"/>
        <v>-0.255775152260792-1.47406852385757i</v>
      </c>
      <c r="BU355" s="223" t="str">
        <f t="shared" ca="1" si="522"/>
        <v>-0.219522665063973-1.47990159843986i</v>
      </c>
      <c r="BV355" s="223" t="str">
        <f t="shared" ca="1" si="523"/>
        <v>-0.183137945623631-1.48484323563614i</v>
      </c>
      <c r="BW355" s="223" t="str">
        <f t="shared" ca="1" si="524"/>
        <v>-0.146642910731298-1.48889045878933i</v>
      </c>
      <c r="BX355" s="223" t="str">
        <f t="shared" ca="1" si="525"/>
        <v>-0.110059543632868-1.49204083000331i</v>
      </c>
      <c r="BY355" s="223" t="str">
        <f t="shared" ca="1" si="526"/>
        <v>-0.073409880782271-1.4942924516122i</v>
      </c>
      <c r="BZ355" s="223" t="str">
        <f t="shared" ca="1" si="527"/>
        <v>-0.0367159985630202-1.4956439673235i</v>
      </c>
      <c r="CA355" s="223" t="str">
        <f t="shared" ca="1" si="528"/>
        <v>-5.79904743977664E-13-1.49609456303459i</v>
      </c>
      <c r="CB355" s="223" t="str">
        <f t="shared" ca="1" si="529"/>
        <v>0.0367159985633911-1.49564396732349i</v>
      </c>
      <c r="CC355" s="223" t="str">
        <f t="shared" ca="1" si="530"/>
        <v>0.0734098807827264-1.49429245161217i</v>
      </c>
      <c r="CD355" s="223" t="str">
        <f t="shared" ca="1" si="531"/>
        <v>0.110059543633322-1.49204083000328i</v>
      </c>
      <c r="CE355" s="223" t="str">
        <f t="shared" ca="1" si="532"/>
        <v>0.146642910731667-1.4888904587893i</v>
      </c>
      <c r="CF355" s="223" t="str">
        <f t="shared" ca="1" si="533"/>
        <v>0.183137945622564-1.48484323563627i</v>
      </c>
      <c r="CG355" s="223" t="str">
        <f t="shared" ca="1" si="534"/>
        <v>0.219522665064339-1.47990159843981i</v>
      </c>
      <c r="CH355" s="223" t="str">
        <f t="shared" ca="1" si="535"/>
        <v>0.255775152259732-1.47406852385775i</v>
      </c>
      <c r="CI355" s="223" t="str">
        <f t="shared" ca="1" si="536"/>
        <v>0.291873570068961-1.46734752551563i</v>
      </c>
      <c r="CJ355" s="223" t="str">
        <f t="shared" ca="1" si="537"/>
        <v>0.327796174153348-1.45974265189179i</v>
      </c>
      <c r="CK355" s="223" t="str">
        <f t="shared" ca="1" si="538"/>
        <v>0.363521326078186-1.45125848387805i</v>
      </c>
      <c r="CL355" s="223" t="str">
        <f t="shared" ca="1" si="539"/>
        <v>0.399027506350453-1.44190013201934i</v>
      </c>
      <c r="CM355" s="223" t="str">
        <f t="shared" ca="1" si="540"/>
        <v>0.434293327372104-1.43167323343762i</v>
      </c>
      <c r="CN355" s="223" t="str">
        <f t="shared" ca="1" si="541"/>
        <v>0.469297546334085-1.42058394843334i</v>
      </c>
      <c r="CO355" s="223" t="str">
        <f t="shared" ca="1" si="542"/>
        <v>0.504019078002311-1.40863895677755i</v>
      </c>
      <c r="CP355" s="223" t="str">
        <f t="shared" ca="1" si="543"/>
        <v>0.538437007422995-1.39584545368713i</v>
      </c>
      <c r="CQ355" s="223" t="str">
        <f t="shared" ca="1" si="544"/>
        <v>0.572530602525216-1.38221114548891i</v>
      </c>
      <c r="CR355" s="223" t="str">
        <f t="shared" ca="1" si="545"/>
        <v>0.606279326599442-1.36774424498141i</v>
      </c>
      <c r="CS355" s="223" t="str">
        <f t="shared" ca="1" si="546"/>
        <v>0.639662850678892-1.35245346648341i</v>
      </c>
      <c r="CT355" s="223" t="str">
        <f t="shared" ca="1" si="547"/>
        <v>0.672661065774476-1.33634802058925i</v>
      </c>
      <c r="CU355" s="223" t="str">
        <f t="shared" ca="1" si="548"/>
        <v>0.705254094997521-1.31943760861622i</v>
      </c>
      <c r="CV355" s="223" t="str">
        <f t="shared" ca="1" si="549"/>
        <v>0.737422305525026-1.3017324167646i</v>
      </c>
      <c r="CW355" s="223" t="str">
        <f t="shared" ca="1" si="550"/>
        <v>0.76914632042835-1.28324310998079i</v>
      </c>
      <c r="CX355" s="223" t="str">
        <f t="shared" ca="1" si="551"/>
        <v>0.800407030349797-1.26398082553031i</v>
      </c>
      <c r="CY355" s="223" t="str">
        <f t="shared" ca="1" si="552"/>
        <v>0.831185605004017-1.24395716629463i</v>
      </c>
      <c r="CZ355" s="223" t="str">
        <f t="shared" ca="1" si="553"/>
        <v>0.86146350453109-1.22318419377568i</v>
      </c>
      <c r="DA355" s="223" t="str">
        <f t="shared" ca="1" si="554"/>
        <v>0.891222490655211-1.20167442083618i</v>
      </c>
      <c r="DB355" s="223" t="str">
        <f t="shared" ca="1" si="555"/>
        <v>0.920444637674689-1.17944080415999i</v>
      </c>
      <c r="DC355" s="223" t="str">
        <f t="shared" ca="1" si="556"/>
        <v>0.949112343263285-1.15649673644456i</v>
      </c>
      <c r="DD355" s="223" t="str">
        <f t="shared" ca="1" si="557"/>
        <v>0.977208339064716-1.13285603834028i</v>
      </c>
      <c r="DE355" s="223" t="str">
        <f t="shared" ca="1" si="558"/>
        <v>1.0047157011039-1.10853295011783i</v>
      </c>
      <c r="DF355" s="223" t="str">
        <f t="shared" ca="1" si="559"/>
        <v>1.03161785997248-1.08354212309787i</v>
      </c>
      <c r="DG355" s="223" t="str">
        <f t="shared" ca="1" si="560"/>
        <v>1.05789861081801-1.05789861081816i</v>
      </c>
      <c r="DH355" s="223" t="str">
        <f t="shared" ca="1" si="561"/>
        <v>1.08354212309773-1.03161785997264i</v>
      </c>
      <c r="DI355" s="223" t="str">
        <f t="shared" ca="1" si="562"/>
        <v>1.10853295011769-1.00471570110406i</v>
      </c>
      <c r="DJ355" s="223" t="str">
        <f t="shared" ca="1" si="563"/>
        <v>1.13285603834025-0.977208339064745i</v>
      </c>
      <c r="DK355" s="223" t="str">
        <f t="shared" ca="1" si="564"/>
        <v>1.15649673644454-0.949112343263315i</v>
      </c>
      <c r="DL355" s="223" t="str">
        <f t="shared" ca="1" si="565"/>
        <v>1.17944080415996-0.920444637674721i</v>
      </c>
      <c r="DM355" s="223" t="str">
        <f t="shared" ca="1" si="566"/>
        <v>1.20167442083707-0.891222490654012i</v>
      </c>
      <c r="DN355" s="223" t="str">
        <f t="shared" ca="1" si="567"/>
        <v>1.22318419377566-0.861463504531121i</v>
      </c>
      <c r="DO355" s="223" t="str">
        <f t="shared" ca="1" si="568"/>
        <v>1.24395716629451-0.83118560500419i</v>
      </c>
      <c r="DP355" s="223" t="str">
        <f t="shared" ca="1" si="569"/>
        <v>1.26398082553019-0.800407030349973i</v>
      </c>
      <c r="DQ355" s="223" t="str">
        <f t="shared" ca="1" si="570"/>
        <v>1.28324310998069-0.76914632042853i</v>
      </c>
      <c r="DR355" s="223" t="str">
        <f t="shared" ca="1" si="571"/>
        <v>1.30173241676525-0.737422305523876i</v>
      </c>
      <c r="DS355" s="223" t="str">
        <f t="shared" ca="1" si="572"/>
        <v>1.31943760861612-0.705254094997705i</v>
      </c>
      <c r="DT355" s="223" t="str">
        <f t="shared" ca="1" si="573"/>
        <v>1.33634802058923-0.672661065774511i</v>
      </c>
      <c r="DU355" s="223" t="str">
        <f t="shared" ca="1" si="574"/>
        <v>1.35245346648332-0.63966285067908i</v>
      </c>
      <c r="DV355" s="223" t="str">
        <f t="shared" ca="1" si="575"/>
        <v>1.36774424498136-0.606279326599555i</v>
      </c>
      <c r="DW355" s="223" t="str">
        <f t="shared" ca="1" si="576"/>
        <v>1.38221114548886-0.572530602525331i</v>
      </c>
      <c r="DX355" s="223" t="str">
        <f t="shared" ca="1" si="577"/>
        <v>1.39584545368711-0.538437007423031i</v>
      </c>
      <c r="DY355" s="223" t="str">
        <f t="shared" ca="1" si="578"/>
        <v>1.408638956778-0.504019078001066i</v>
      </c>
      <c r="DZ355" s="223" t="str">
        <f t="shared" ca="1" si="579"/>
        <v>1.42058394843333-0.469297546334123i</v>
      </c>
      <c r="EA355" s="223" t="str">
        <f t="shared" ca="1" si="580"/>
        <v>1.43167323343755-0.434293327372303i</v>
      </c>
      <c r="EB355" s="223" t="str">
        <f t="shared" ca="1" si="581"/>
        <v>1.44190013201928-0.399027506350654i</v>
      </c>
      <c r="EC355" s="223" t="str">
        <f t="shared" ca="1" si="582"/>
        <v>1.45125848387802-0.363521326078306i</v>
      </c>
      <c r="ED355" s="223" t="str">
        <f t="shared" ca="1" si="583"/>
        <v>1.45974265189208-0.327796174152058i</v>
      </c>
      <c r="EE355" s="223" t="str">
        <f t="shared" ca="1" si="584"/>
        <v>1.46734752551561-0.291873570069083i</v>
      </c>
      <c r="EF355" s="223" t="str">
        <f t="shared" ca="1" si="585"/>
        <v>1.47406852385773-0.255775152259854i</v>
      </c>
      <c r="EG355" s="223" t="str">
        <f t="shared" ca="1" si="586"/>
        <v>1.47990159843979-0.219522665064462i</v>
      </c>
      <c r="EH355" s="223" t="str">
        <f t="shared" ca="1" si="587"/>
        <v>1.48484323563627-0.183137945622603i</v>
      </c>
      <c r="EI355" s="223" t="str">
        <f t="shared" ca="1" si="588"/>
        <v>1.48889045878928-0.14664291073179i</v>
      </c>
      <c r="EJ355" s="223" t="str">
        <f t="shared" ca="1" si="589"/>
        <v>1.49204083000328-0.110059543633361i</v>
      </c>
      <c r="EK355" s="223" t="str">
        <f t="shared" ca="1" si="590"/>
        <v>1.49429245161224-0.0734098807814063i</v>
      </c>
      <c r="EL355" s="223" t="str">
        <f t="shared" ca="1" si="591"/>
        <v>1.49564396732348-0.0367159985636i</v>
      </c>
      <c r="EM355" s="223" t="str">
        <f t="shared" ca="1" si="592"/>
        <v>1.49609456303459+3.70966850279818E-13i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851</v>
      </c>
      <c r="C361" s="235" t="s">
        <v>852</v>
      </c>
      <c r="D361" s="234" t="s">
        <v>853</v>
      </c>
      <c r="E361" s="233" t="s">
        <v>854</v>
      </c>
      <c r="F361" s="232" t="s">
        <v>855</v>
      </c>
      <c r="G361" s="231">
        <f ca="1">SUM(G362:G498)</f>
        <v>-3.0166764323435783E-3</v>
      </c>
      <c r="H361" s="231">
        <f t="shared" ref="H361:BS361" ca="1" si="593">SUM(H362:H498)</f>
        <v>1.7900696433515353E-2</v>
      </c>
      <c r="I361" s="231">
        <f t="shared" ca="1" si="593"/>
        <v>3.19770571664479E-2</v>
      </c>
      <c r="J361" s="231">
        <f t="shared" ca="1" si="593"/>
        <v>3.987715367406295E-2</v>
      </c>
      <c r="K361" s="231">
        <f t="shared" ca="1" si="593"/>
        <v>3.7219223350363068E-2</v>
      </c>
      <c r="L361" s="231">
        <f t="shared" ca="1" si="593"/>
        <v>2.9612900672123629E-2</v>
      </c>
      <c r="M361" s="231">
        <f t="shared" ca="1" si="593"/>
        <v>2.2620033058467257E-2</v>
      </c>
      <c r="N361" s="231">
        <f t="shared" ca="1" si="593"/>
        <v>1.8097467310599764E-2</v>
      </c>
      <c r="O361" s="231">
        <f t="shared" ca="1" si="593"/>
        <v>1.8937196123796744E-2</v>
      </c>
      <c r="P361" s="231">
        <f t="shared" ca="1" si="593"/>
        <v>2.0885967229371596E-2</v>
      </c>
      <c r="Q361" s="231">
        <f t="shared" ca="1" si="593"/>
        <v>2.5090979164423755E-2</v>
      </c>
      <c r="R361" s="231">
        <f t="shared" ca="1" si="593"/>
        <v>2.6589189425316066E-2</v>
      </c>
      <c r="S361" s="231">
        <f t="shared" ca="1" si="593"/>
        <v>2.7935282386425519E-2</v>
      </c>
      <c r="T361" s="231">
        <f t="shared" ca="1" si="593"/>
        <v>2.6065008599149973E-2</v>
      </c>
      <c r="U361" s="231">
        <f t="shared" ca="1" si="593"/>
        <v>2.4486632468426601E-2</v>
      </c>
      <c r="V361" s="231">
        <f t="shared" ca="1" si="593"/>
        <v>2.1610274665481759E-2</v>
      </c>
      <c r="W361" s="231">
        <f t="shared" ca="1" si="593"/>
        <v>2.030830303041933E-2</v>
      </c>
      <c r="X361" s="231">
        <f t="shared" ca="1" si="593"/>
        <v>1.9594843035826152E-2</v>
      </c>
      <c r="Y361" s="231">
        <f t="shared" ca="1" si="593"/>
        <v>2.051868859837223E-2</v>
      </c>
      <c r="Z361" s="231">
        <f t="shared" ca="1" si="593"/>
        <v>2.2159646219235336E-2</v>
      </c>
      <c r="AA361" s="231">
        <f t="shared" ca="1" si="593"/>
        <v>2.3638387766312437E-2</v>
      </c>
      <c r="AB361" s="231">
        <f t="shared" ca="1" si="593"/>
        <v>2.4685257801111266E-2</v>
      </c>
      <c r="AC361" s="231">
        <f t="shared" ca="1" si="593"/>
        <v>2.3833112043709984E-2</v>
      </c>
      <c r="AD361" s="231">
        <f t="shared" ca="1" si="593"/>
        <v>2.2590654031758695E-2</v>
      </c>
      <c r="AE361" s="231">
        <f t="shared" ca="1" si="593"/>
        <v>1.9942351180570545E-2</v>
      </c>
      <c r="AF361" s="231">
        <f t="shared" ca="1" si="593"/>
        <v>1.8745666003181144E-2</v>
      </c>
      <c r="AG361" s="231">
        <f t="shared" ca="1" si="593"/>
        <v>1.7646387597733626E-2</v>
      </c>
      <c r="AH361" s="231">
        <f t="shared" ca="1" si="593"/>
        <v>1.8984506957473772E-2</v>
      </c>
      <c r="AI361" s="231">
        <f t="shared" ca="1" si="593"/>
        <v>2.0132165157019582E-2</v>
      </c>
      <c r="AJ361" s="231">
        <f t="shared" ca="1" si="593"/>
        <v>2.2271380496677678E-2</v>
      </c>
      <c r="AK361" s="231">
        <f t="shared" ca="1" si="593"/>
        <v>2.2566871670860276E-2</v>
      </c>
      <c r="AL361" s="231">
        <f t="shared" ca="1" si="593"/>
        <v>2.2307634966198756E-2</v>
      </c>
      <c r="AM361" s="231">
        <f t="shared" ca="1" si="593"/>
        <v>2.0203666070482722E-2</v>
      </c>
      <c r="AN361" s="231">
        <f t="shared" ca="1" si="593"/>
        <v>1.8256175889725206E-2</v>
      </c>
      <c r="AO361" s="231">
        <f t="shared" ca="1" si="593"/>
        <v>1.6504801881429523E-2</v>
      </c>
      <c r="AP361" s="231">
        <f t="shared" ca="1" si="593"/>
        <v>1.6252950602604069E-2</v>
      </c>
      <c r="AQ361" s="231">
        <f t="shared" ca="1" si="593"/>
        <v>1.7262000469883344E-2</v>
      </c>
      <c r="AR361" s="231">
        <f t="shared" ca="1" si="593"/>
        <v>1.8964181449504985E-2</v>
      </c>
      <c r="AS361" s="231">
        <f t="shared" ca="1" si="593"/>
        <v>2.067741967018082E-2</v>
      </c>
      <c r="AT361" s="231">
        <f t="shared" ca="1" si="593"/>
        <v>2.1025919875803215E-2</v>
      </c>
      <c r="AU361" s="231">
        <f t="shared" ca="1" si="593"/>
        <v>2.0399940796529261E-2</v>
      </c>
      <c r="AV361" s="231">
        <f t="shared" ca="1" si="593"/>
        <v>1.8206019966129874E-2</v>
      </c>
      <c r="AW361" s="231">
        <f t="shared" ca="1" si="593"/>
        <v>1.6361112679708172E-2</v>
      </c>
      <c r="AX361" s="231">
        <f t="shared" ca="1" si="593"/>
        <v>1.4642027832294265E-2</v>
      </c>
      <c r="AY361" s="231">
        <f t="shared" ca="1" si="593"/>
        <v>1.4893062421340423E-2</v>
      </c>
      <c r="AZ361" s="231">
        <f t="shared" ca="1" si="593"/>
        <v>1.5781002810952783E-2</v>
      </c>
      <c r="BA361" s="231">
        <f t="shared" ca="1" si="593"/>
        <v>1.7918679540135572E-2</v>
      </c>
      <c r="BB361" s="231">
        <f t="shared" ca="1" si="593"/>
        <v>1.9075434418797246E-2</v>
      </c>
      <c r="BC361" s="231">
        <f t="shared" ca="1" si="593"/>
        <v>1.9670460243607638E-2</v>
      </c>
      <c r="BD361" s="231">
        <f t="shared" ca="1" si="593"/>
        <v>1.8322191291767206E-2</v>
      </c>
      <c r="BE361" s="231">
        <f t="shared" ca="1" si="593"/>
        <v>1.6537961001756016E-2</v>
      </c>
      <c r="BF361" s="231">
        <f t="shared" ca="1" si="593"/>
        <v>1.4238368442038091E-2</v>
      </c>
      <c r="BG361" s="231">
        <f t="shared" ca="1" si="593"/>
        <v>1.3232392889095335E-2</v>
      </c>
      <c r="BH361" s="231">
        <f t="shared" ca="1" si="593"/>
        <v>1.3222734183388891E-2</v>
      </c>
      <c r="BI361" s="231">
        <f t="shared" ca="1" si="593"/>
        <v>1.4744615952338906E-2</v>
      </c>
      <c r="BJ361" s="231">
        <f t="shared" ca="1" si="593"/>
        <v>1.6414420017088274E-2</v>
      </c>
      <c r="BK361" s="231">
        <f t="shared" ca="1" si="593"/>
        <v>1.7817359566778074E-2</v>
      </c>
      <c r="BL361" s="231">
        <f t="shared" ca="1" si="593"/>
        <v>1.7710248725194735E-2</v>
      </c>
      <c r="BM361" s="231">
        <f t="shared" ca="1" si="593"/>
        <v>1.6473065097542209E-2</v>
      </c>
      <c r="BN361" s="231">
        <f t="shared" ca="1" si="593"/>
        <v>1.4077913267017723E-2</v>
      </c>
      <c r="BO361" s="231">
        <f t="shared" ca="1" si="593"/>
        <v>1.2120352901577019E-2</v>
      </c>
      <c r="BP361" s="231">
        <f t="shared" ca="1" si="593"/>
        <v>1.0271288737756713E-2</v>
      </c>
      <c r="BQ361" s="231">
        <f t="shared" ca="1" si="593"/>
        <v>1.0752630718239434E-2</v>
      </c>
      <c r="BR361" s="231">
        <f t="shared" ca="1" si="593"/>
        <v>-4.1315780482525481E-3</v>
      </c>
      <c r="BS361" s="231">
        <f t="shared" ca="1" si="593"/>
        <v>-4.4182740767114037E-2</v>
      </c>
      <c r="BT361" s="231">
        <f t="shared" ref="BT361:EE361" ca="1" si="594">SUM(BT362:BT498)</f>
        <v>-7.2931269025314549E-2</v>
      </c>
      <c r="BU361" s="231">
        <f t="shared" ca="1" si="594"/>
        <v>-7.5435405415643267E-2</v>
      </c>
      <c r="BV361" s="231">
        <f t="shared" ca="1" si="594"/>
        <v>-6.1427356345037647E-2</v>
      </c>
      <c r="BW361" s="231">
        <f t="shared" ca="1" si="594"/>
        <v>-4.5170705443055112E-2</v>
      </c>
      <c r="BX361" s="231">
        <f t="shared" ca="1" si="594"/>
        <v>-3.6019091594656084E-2</v>
      </c>
      <c r="BY361" s="231">
        <f t="shared" ca="1" si="594"/>
        <v>-3.6257948907793776E-2</v>
      </c>
      <c r="BZ361" s="231">
        <f t="shared" ca="1" si="594"/>
        <v>-4.1145739073743255E-2</v>
      </c>
      <c r="CA361" s="231">
        <f t="shared" ca="1" si="594"/>
        <v>-4.5947048577695368E-2</v>
      </c>
      <c r="CB361" s="231">
        <f t="shared" ca="1" si="594"/>
        <v>-4.7085557339371607E-2</v>
      </c>
      <c r="CC361" s="231">
        <f t="shared" ca="1" si="594"/>
        <v>-4.5362365049528189E-2</v>
      </c>
      <c r="CD361" s="231">
        <f t="shared" ca="1" si="594"/>
        <v>-4.2563489622375654E-2</v>
      </c>
      <c r="CE361" s="231">
        <f t="shared" ca="1" si="594"/>
        <v>-4.1107050454582329E-2</v>
      </c>
      <c r="CF361" s="231">
        <f t="shared" ca="1" si="594"/>
        <v>-4.148055877258762E-2</v>
      </c>
      <c r="CG361" s="231">
        <f t="shared" ca="1" si="594"/>
        <v>-4.2862926617502316E-2</v>
      </c>
      <c r="CH361" s="231">
        <f t="shared" ca="1" si="594"/>
        <v>-4.3937819895688769E-2</v>
      </c>
      <c r="CI361" s="231">
        <f t="shared" ca="1" si="594"/>
        <v>-4.3365168031061101E-2</v>
      </c>
      <c r="CJ361" s="231">
        <f t="shared" ca="1" si="594"/>
        <v>-4.1656806826123625E-2</v>
      </c>
      <c r="CK361" s="231">
        <f t="shared" ca="1" si="594"/>
        <v>-3.9064048544873123E-2</v>
      </c>
      <c r="CL361" s="231">
        <f t="shared" ca="1" si="594"/>
        <v>-3.7613594238389482E-2</v>
      </c>
      <c r="CM361" s="231">
        <f t="shared" ca="1" si="594"/>
        <v>-3.7093043535945405E-2</v>
      </c>
      <c r="CN361" s="231">
        <f t="shared" ca="1" si="594"/>
        <v>-3.8525263258188461E-2</v>
      </c>
      <c r="CO361" s="231">
        <f t="shared" ca="1" si="594"/>
        <v>-3.9916954194134734E-2</v>
      </c>
      <c r="CP361" s="231">
        <f t="shared" ca="1" si="594"/>
        <v>-4.1409767780512162E-2</v>
      </c>
      <c r="CQ361" s="231">
        <f t="shared" ca="1" si="594"/>
        <v>-4.0965677943141612E-2</v>
      </c>
      <c r="CR361" s="231">
        <f t="shared" ca="1" si="594"/>
        <v>-3.9698364774803097E-2</v>
      </c>
      <c r="CS361" s="231">
        <f t="shared" ca="1" si="594"/>
        <v>-3.7077373702288502E-2</v>
      </c>
      <c r="CT361" s="231">
        <f t="shared" ca="1" si="594"/>
        <v>-3.5136369262312839E-2</v>
      </c>
      <c r="CU361" s="231">
        <f t="shared" ca="1" si="594"/>
        <v>-3.3895179856227149E-2</v>
      </c>
      <c r="CV361" s="231">
        <f t="shared" ca="1" si="594"/>
        <v>-3.4375932979632415E-2</v>
      </c>
      <c r="CW361" s="231">
        <f t="shared" ca="1" si="594"/>
        <v>-3.5767435823902544E-2</v>
      </c>
      <c r="CX361" s="231">
        <f t="shared" ca="1" si="594"/>
        <v>-3.7388486238749172E-2</v>
      </c>
      <c r="CY361" s="231">
        <f t="shared" ca="1" si="594"/>
        <v>-3.8344206698292443E-2</v>
      </c>
      <c r="CZ361" s="231">
        <f t="shared" ca="1" si="594"/>
        <v>-3.7700684023021201E-2</v>
      </c>
      <c r="DA361" s="231">
        <f t="shared" ca="1" si="594"/>
        <v>-3.6164332761007362E-2</v>
      </c>
      <c r="DB361" s="231">
        <f t="shared" ca="1" si="594"/>
        <v>-3.3537569660545746E-2</v>
      </c>
      <c r="DC361" s="231">
        <f t="shared" ca="1" si="594"/>
        <v>-3.194096850222438E-2</v>
      </c>
      <c r="DD361" s="231">
        <f t="shared" ca="1" si="594"/>
        <v>-3.0794833187431869E-2</v>
      </c>
      <c r="DE361" s="231">
        <f t="shared" ca="1" si="594"/>
        <v>-3.1850229676556804E-2</v>
      </c>
      <c r="DF361" s="231">
        <f t="shared" ca="1" si="594"/>
        <v>-3.2963949488124734E-2</v>
      </c>
      <c r="DG361" s="231">
        <f t="shared" ca="1" si="594"/>
        <v>-3.4989274849613658E-2</v>
      </c>
      <c r="DH361" s="231">
        <f t="shared" ca="1" si="594"/>
        <v>-3.5213229253698242E-2</v>
      </c>
      <c r="DI361" s="231">
        <f t="shared" ca="1" si="594"/>
        <v>-3.4932886192063722E-2</v>
      </c>
      <c r="DJ361" s="231">
        <f t="shared" ca="1" si="594"/>
        <v>-3.264766706651092E-2</v>
      </c>
      <c r="DK361" s="231">
        <f t="shared" ca="1" si="594"/>
        <v>-3.068989918817876E-2</v>
      </c>
      <c r="DL361" s="231">
        <f t="shared" ca="1" si="594"/>
        <v>-2.8650247444904974E-2</v>
      </c>
      <c r="DM361" s="231">
        <f t="shared" ca="1" si="594"/>
        <v>-2.8388948297398828E-2</v>
      </c>
      <c r="DN361" s="231">
        <f t="shared" ca="1" si="594"/>
        <v>-2.909891003661921E-2</v>
      </c>
      <c r="DO361" s="231">
        <f t="shared" ca="1" si="594"/>
        <v>-3.0831576196880605E-2</v>
      </c>
      <c r="DP361" s="231">
        <f t="shared" ca="1" si="594"/>
        <v>-3.2327702846994058E-2</v>
      </c>
      <c r="DQ361" s="231">
        <f t="shared" ca="1" si="594"/>
        <v>-3.2728467833386912E-2</v>
      </c>
      <c r="DR361" s="231">
        <f t="shared" ca="1" si="594"/>
        <v>-3.1954601585142052E-2</v>
      </c>
      <c r="DS361" s="231">
        <f t="shared" ca="1" si="594"/>
        <v>-2.9741019479911448E-2</v>
      </c>
      <c r="DT361" s="231">
        <f t="shared" ca="1" si="594"/>
        <v>-2.7753694332436577E-2</v>
      </c>
      <c r="DU361" s="231">
        <f t="shared" ca="1" si="594"/>
        <v>-2.5900360870728136E-2</v>
      </c>
      <c r="DV361" s="231">
        <f t="shared" ca="1" si="594"/>
        <v>-2.602462216382816E-2</v>
      </c>
      <c r="DW361" s="231">
        <f t="shared" ca="1" si="594"/>
        <v>-2.6742221997025334E-2</v>
      </c>
      <c r="DX361" s="231">
        <f t="shared" ca="1" si="594"/>
        <v>-2.8830513086023721E-2</v>
      </c>
      <c r="DY361" s="231">
        <f t="shared" ca="1" si="594"/>
        <v>-2.986939552888029E-2</v>
      </c>
      <c r="DZ361" s="231">
        <f t="shared" ca="1" si="594"/>
        <v>-3.047050046587664E-2</v>
      </c>
      <c r="EA361" s="231">
        <f t="shared" ca="1" si="594"/>
        <v>-2.9045423020394843E-2</v>
      </c>
      <c r="EB361" s="231">
        <f t="shared" ca="1" si="594"/>
        <v>-2.7207802431150882E-2</v>
      </c>
      <c r="EC361" s="231">
        <f t="shared" ca="1" si="594"/>
        <v>-2.4833813096838971E-2</v>
      </c>
      <c r="ED361" s="231">
        <f t="shared" ca="1" si="594"/>
        <v>-2.3652443493477813E-2</v>
      </c>
      <c r="EE361" s="231">
        <f t="shared" ca="1" si="594"/>
        <v>-2.3627363280171801E-2</v>
      </c>
      <c r="EF361" s="231">
        <f t="shared" ref="EF361:GQ361" ca="1" si="595">SUM(EF362:EF498)</f>
        <v>-2.490500548459534E-2</v>
      </c>
      <c r="EG361" s="231">
        <f t="shared" ca="1" si="595"/>
        <v>-2.6725308045818037E-2</v>
      </c>
      <c r="EH361" s="231">
        <f t="shared" ca="1" si="595"/>
        <v>-2.786635443921168E-2</v>
      </c>
      <c r="EI361" s="231">
        <f t="shared" ca="1" si="595"/>
        <v>-2.8100611763295862E-2</v>
      </c>
      <c r="EJ361" s="231">
        <f t="shared" ca="1" si="595"/>
        <v>-2.6541440297211609E-2</v>
      </c>
      <c r="EK361" s="231">
        <f t="shared" ca="1" si="595"/>
        <v>-2.4670050391770781E-2</v>
      </c>
      <c r="EL361" s="231">
        <f t="shared" ca="1" si="595"/>
        <v>-2.2283799592349884E-2</v>
      </c>
      <c r="EM361" s="231">
        <f t="shared" ca="1" si="595"/>
        <v>-2.1542981464714301E-2</v>
      </c>
      <c r="EN361" s="231">
        <f t="shared" ca="1" si="595"/>
        <v>-2.1496114690601448E-2</v>
      </c>
      <c r="EO361" s="231">
        <f t="shared" ca="1" si="595"/>
        <v>-2.3293215550497463E-2</v>
      </c>
      <c r="EP361" s="231">
        <f t="shared" ca="1" si="595"/>
        <v>-2.4709545771375314E-2</v>
      </c>
      <c r="EQ361" s="231">
        <f t="shared" ca="1" si="595"/>
        <v>-2.6149830606278922E-2</v>
      </c>
      <c r="ER361" s="231">
        <f t="shared" ca="1" si="595"/>
        <v>-2.5677856269219718E-2</v>
      </c>
      <c r="ES361" s="231">
        <f t="shared" ca="1" si="595"/>
        <v>-2.4433742560571528E-2</v>
      </c>
      <c r="ET361" s="231">
        <f t="shared" ca="1" si="595"/>
        <v>-2.2032542625138041E-2</v>
      </c>
      <c r="EU361" s="231">
        <f t="shared" ca="1" si="595"/>
        <v>-2.0255101524734517E-2</v>
      </c>
      <c r="EV361" s="231">
        <f t="shared" ca="1" si="595"/>
        <v>-1.9316572181714391E-2</v>
      </c>
      <c r="EW361" s="231">
        <f t="shared" ca="1" si="595"/>
        <v>-1.9921239529830579E-2</v>
      </c>
      <c r="EX361" s="231">
        <f t="shared" ca="1" si="595"/>
        <v>-2.1514483147964142E-2</v>
      </c>
      <c r="EY361" s="231">
        <f t="shared" ca="1" si="595"/>
        <v>-2.3183522240298661E-2</v>
      </c>
      <c r="EZ361" s="231">
        <f t="shared" ca="1" si="595"/>
        <v>-2.424128293164567E-2</v>
      </c>
      <c r="FA361" s="231">
        <f t="shared" ca="1" si="595"/>
        <v>-2.3672109242867688E-2</v>
      </c>
      <c r="FB361" s="231">
        <f t="shared" ca="1" si="595"/>
        <v>-2.2215129955839776E-2</v>
      </c>
      <c r="FC361" s="231">
        <f t="shared" ca="1" si="595"/>
        <v>-1.9775260938713995E-2</v>
      </c>
      <c r="FD361" s="231">
        <f t="shared" ca="1" si="595"/>
        <v>-1.8262593225860334E-2</v>
      </c>
      <c r="FE361" s="231">
        <f t="shared" ca="1" si="595"/>
        <v>-1.7396246665409617E-2</v>
      </c>
      <c r="FF361" s="231">
        <f t="shared" ca="1" si="595"/>
        <v>-1.8489371171642004E-2</v>
      </c>
      <c r="FG361" s="231">
        <f t="shared" ca="1" si="595"/>
        <v>-1.9882643100287464E-2</v>
      </c>
      <c r="FH361" s="231">
        <f t="shared" ca="1" si="595"/>
        <v>-2.1857985160810795E-2</v>
      </c>
      <c r="FI361" s="231">
        <f t="shared" ca="1" si="595"/>
        <v>-2.2314155231472829E-2</v>
      </c>
      <c r="FJ361" s="231">
        <f t="shared" ca="1" si="595"/>
        <v>-2.1958197172580695E-2</v>
      </c>
      <c r="FK361" s="231">
        <f t="shared" ca="1" si="595"/>
        <v>-1.9897511705306258E-2</v>
      </c>
      <c r="FL361" s="231">
        <f t="shared" ca="1" si="595"/>
        <v>-1.7948213112961044E-2</v>
      </c>
      <c r="FM361" s="231">
        <f t="shared" ca="1" si="595"/>
        <v>-1.6142938464920979E-2</v>
      </c>
      <c r="FN361" s="231">
        <f t="shared" ca="1" si="595"/>
        <v>-1.5994298869135816E-2</v>
      </c>
      <c r="FO361" s="231">
        <f t="shared" ca="1" si="595"/>
        <v>-1.6869481725488078E-2</v>
      </c>
      <c r="FP361" s="231">
        <f t="shared" ca="1" si="595"/>
        <v>-1.8751327253482448E-2</v>
      </c>
      <c r="FQ361" s="231">
        <f t="shared" ca="1" si="595"/>
        <v>-2.0269918188230464E-2</v>
      </c>
      <c r="FR361" s="231">
        <f t="shared" ca="1" si="595"/>
        <v>-2.0835595702905971E-2</v>
      </c>
      <c r="FS361" s="231">
        <f t="shared" ca="1" si="595"/>
        <v>-1.9990190835458506E-2</v>
      </c>
      <c r="FT361" s="231">
        <f t="shared" ca="1" si="595"/>
        <v>-1.8015474412832543E-2</v>
      </c>
      <c r="FU361" s="231">
        <f t="shared" ca="1" si="595"/>
        <v>-1.5968216420158294E-2</v>
      </c>
      <c r="FV361" s="231">
        <f t="shared" ca="1" si="595"/>
        <v>-1.4435661433454927E-2</v>
      </c>
      <c r="FW361" s="231">
        <f t="shared" ca="1" si="595"/>
        <v>-1.453499701577431E-2</v>
      </c>
      <c r="FX361" s="231">
        <f t="shared" ca="1" si="595"/>
        <v>-1.5546656460041799E-2</v>
      </c>
      <c r="FY361" s="231">
        <f t="shared" ca="1" si="595"/>
        <v>-1.7605130581338987E-2</v>
      </c>
      <c r="FZ361" s="231">
        <f t="shared" ca="1" si="595"/>
        <v>-1.8805586956412275E-2</v>
      </c>
      <c r="GA361" s="231">
        <f t="shared" ca="1" si="595"/>
        <v>-1.9403161651267212E-2</v>
      </c>
      <c r="GB361" s="231">
        <f t="shared" ca="1" si="595"/>
        <v>-1.8017474330728204E-2</v>
      </c>
      <c r="GC361" s="231">
        <f t="shared" ca="1" si="595"/>
        <v>-1.6312035762593078E-2</v>
      </c>
      <c r="GD361" s="231">
        <f t="shared" ca="1" si="595"/>
        <v>-1.3907453882433838E-2</v>
      </c>
      <c r="GE361" s="231">
        <f t="shared" ca="1" si="595"/>
        <v>-1.3036434937720543E-2</v>
      </c>
      <c r="GF361" s="231">
        <f t="shared" ca="1" si="595"/>
        <v>-1.2879930638143343E-2</v>
      </c>
      <c r="GG361" s="231">
        <f t="shared" ca="1" si="595"/>
        <v>-1.4561910989434242E-2</v>
      </c>
      <c r="GH361" s="231">
        <f t="shared" ca="1" si="595"/>
        <v>-1.6077548139632428E-2</v>
      </c>
      <c r="GI361" s="231">
        <f t="shared" ca="1" si="595"/>
        <v>-1.7628370790073723E-2</v>
      </c>
      <c r="GJ361" s="231">
        <f t="shared" ca="1" si="595"/>
        <v>-1.7399021865849466E-2</v>
      </c>
      <c r="GK361" s="231">
        <f t="shared" ca="1" si="595"/>
        <v>-1.6256866508805774E-2</v>
      </c>
      <c r="GL361" s="231">
        <f t="shared" ca="1" si="595"/>
        <v>-1.3814130188413215E-2</v>
      </c>
      <c r="GM361" s="231">
        <f t="shared" ca="1" si="595"/>
        <v>-1.1850062664463723E-2</v>
      </c>
      <c r="GN361" s="231">
        <f t="shared" ca="1" si="595"/>
        <v>-1.0093272058971956E-2</v>
      </c>
      <c r="GO361" s="231">
        <f t="shared" ca="1" si="595"/>
        <v>-1.0333907432303001E-2</v>
      </c>
      <c r="GP361" s="231">
        <f t="shared" ca="1" si="595"/>
        <v>3.220898321885018E-3</v>
      </c>
      <c r="GQ361" s="231">
        <f t="shared" ca="1" si="595"/>
        <v>4.2776071719680182E-2</v>
      </c>
      <c r="GR361" s="231">
        <f t="shared" ref="GR361:JB361" ca="1" si="596">SUM(GR362:GR498)</f>
        <v>7.2694357003527221E-2</v>
      </c>
      <c r="GS361" s="231">
        <f t="shared" ca="1" si="596"/>
        <v>7.600442862287686E-2</v>
      </c>
      <c r="GT361" s="231">
        <f t="shared" ca="1" si="596"/>
        <v>6.234745295617327E-2</v>
      </c>
      <c r="GU361" s="231">
        <f t="shared" ca="1" si="596"/>
        <v>4.5994671665792096E-2</v>
      </c>
      <c r="GV361" s="231">
        <f t="shared" ca="1" si="596"/>
        <v>3.6387448903323717E-2</v>
      </c>
      <c r="GW361" s="231">
        <f t="shared" ca="1" si="596"/>
        <v>3.6389580070133612E-2</v>
      </c>
      <c r="GX361" s="231">
        <f t="shared" ca="1" si="596"/>
        <v>4.106927792532214E-2</v>
      </c>
      <c r="GY361" s="231">
        <f t="shared" ca="1" si="596"/>
        <v>4.602177545461069E-2</v>
      </c>
      <c r="GZ361" s="231">
        <f t="shared" ca="1" si="596"/>
        <v>4.7243332074504443E-2</v>
      </c>
      <c r="HA361" s="231">
        <f t="shared" ca="1" si="596"/>
        <v>4.5678997805578492E-2</v>
      </c>
      <c r="HB361" s="231">
        <f t="shared" ca="1" si="596"/>
        <v>4.2900280409251999E-2</v>
      </c>
      <c r="HC361" s="231">
        <f t="shared" ca="1" si="596"/>
        <v>4.1390156816331833E-2</v>
      </c>
      <c r="HD361" s="231">
        <f t="shared" ca="1" si="596"/>
        <v>4.1753426253945222E-2</v>
      </c>
      <c r="HE361" s="231">
        <f t="shared" ca="1" si="596"/>
        <v>4.30057620868479E-2</v>
      </c>
      <c r="HF361" s="231">
        <f t="shared" ca="1" si="596"/>
        <v>4.4183798638430895E-2</v>
      </c>
      <c r="HG361" s="231">
        <f t="shared" ca="1" si="596"/>
        <v>4.3480606052368816E-2</v>
      </c>
      <c r="HH361" s="231">
        <f t="shared" ca="1" si="596"/>
        <v>4.1959574857005029E-2</v>
      </c>
      <c r="HI361" s="231">
        <f t="shared" ca="1" si="596"/>
        <v>3.9198210188694495E-2</v>
      </c>
      <c r="HJ361" s="231">
        <f t="shared" ca="1" si="596"/>
        <v>3.7939237708234326E-2</v>
      </c>
      <c r="HK361" s="231">
        <f t="shared" ca="1" si="596"/>
        <v>3.7219232752005643E-2</v>
      </c>
      <c r="HL361" s="231">
        <f t="shared" ca="1" si="596"/>
        <v>3.8822719975472236E-2</v>
      </c>
      <c r="HM361" s="231">
        <f t="shared" ca="1" si="596"/>
        <v>4.0041739854672583E-2</v>
      </c>
      <c r="HN361" s="231">
        <f t="shared" ca="1" si="596"/>
        <v>4.1671756736564189E-2</v>
      </c>
      <c r="HO361" s="231">
        <f t="shared" ca="1" si="596"/>
        <v>4.1121399150841439E-2</v>
      </c>
      <c r="HP361" s="231">
        <f t="shared" ca="1" si="596"/>
        <v>3.9924099400532563E-2</v>
      </c>
      <c r="HQ361" s="231">
        <f t="shared" ca="1" si="596"/>
        <v>3.7277906412197193E-2</v>
      </c>
      <c r="HR361" s="231">
        <f t="shared" ca="1" si="596"/>
        <v>3.5314388623124165E-2</v>
      </c>
      <c r="HS361" s="231">
        <f t="shared" ca="1" si="596"/>
        <v>3.4137508030381472E-2</v>
      </c>
      <c r="HT361" s="231">
        <f t="shared" ca="1" si="596"/>
        <v>3.4502357742301079E-2</v>
      </c>
      <c r="HU361" s="231">
        <f t="shared" ca="1" si="596"/>
        <v>3.6045960393218501E-2</v>
      </c>
      <c r="HV361" s="231">
        <f t="shared" ca="1" si="596"/>
        <v>3.7474233871857998E-2</v>
      </c>
      <c r="HW361" s="231">
        <f t="shared" ca="1" si="596"/>
        <v>3.864860545350321E-2</v>
      </c>
      <c r="HX361" s="231">
        <f t="shared" ca="1" si="596"/>
        <v>3.7763954812688953E-2</v>
      </c>
      <c r="HY361" s="231">
        <f t="shared" ca="1" si="596"/>
        <v>3.6475362241891365E-2</v>
      </c>
      <c r="HZ361" s="231">
        <f t="shared" ca="1" si="596"/>
        <v>3.359941699835136E-2</v>
      </c>
      <c r="IA361" s="231">
        <f t="shared" ca="1" si="596"/>
        <v>3.2234485705714182E-2</v>
      </c>
      <c r="IB361" s="231">
        <f t="shared" ca="1" si="596"/>
        <v>3.0878477056694584E-2</v>
      </c>
      <c r="IC361" s="231">
        <f t="shared" ca="1" si="596"/>
        <v>3.2103045673157991E-2</v>
      </c>
      <c r="ID361" s="231">
        <f t="shared" ca="1" si="596"/>
        <v>3.3091495167603166E-2</v>
      </c>
      <c r="IE361" s="231">
        <f t="shared" ca="1" si="596"/>
        <v>3.7429040887302603E-2</v>
      </c>
      <c r="IF361" s="231">
        <f t="shared" ca="1" si="596"/>
        <v>3.5400564169933355E-2</v>
      </c>
      <c r="IG361" s="231">
        <f t="shared" ca="1" si="596"/>
        <v>3.5055730960490271E-2</v>
      </c>
      <c r="IH361" s="231">
        <f t="shared" ca="1" si="596"/>
        <v>3.2900686907690983E-2</v>
      </c>
      <c r="II361" s="231">
        <f t="shared" ca="1" si="596"/>
        <v>3.0742003363423708E-2</v>
      </c>
      <c r="IJ361" s="231">
        <f t="shared" ca="1" si="596"/>
        <v>2.89626945404961E-2</v>
      </c>
      <c r="IK361" s="231">
        <f t="shared" ca="1" si="596"/>
        <v>2.8383300955153297E-2</v>
      </c>
      <c r="IL361" s="231">
        <f t="shared" ca="1" si="596"/>
        <v>2.9451186528403974E-2</v>
      </c>
      <c r="IM361" s="231">
        <f t="shared" ca="1" si="596"/>
        <v>3.0794764087538607E-2</v>
      </c>
      <c r="IN361" s="231">
        <f t="shared" ca="1" si="596"/>
        <v>3.2686852295557615E-2</v>
      </c>
      <c r="IO361" s="231">
        <f t="shared" ca="1" si="596"/>
        <v>3.2699836228083867E-2</v>
      </c>
      <c r="IP361" s="231">
        <f t="shared" ca="1" si="596"/>
        <v>3.2275481204570883E-2</v>
      </c>
      <c r="IQ361" s="231">
        <f t="shared" ca="1" si="596"/>
        <v>2.9771323432713544E-2</v>
      </c>
      <c r="IR361" s="231">
        <f t="shared" ca="1" si="596"/>
        <v>2.7980283364415784E-2</v>
      </c>
      <c r="IS361" s="231">
        <f t="shared" ca="1" si="596"/>
        <v>2.6051266003695981E-2</v>
      </c>
      <c r="IT361" s="231">
        <f t="shared" ca="1" si="596"/>
        <v>2.6088945010795402E-2</v>
      </c>
      <c r="IU361" s="231">
        <f t="shared" ca="1" si="596"/>
        <v>2.7090519725554194E-2</v>
      </c>
      <c r="IV361" s="231">
        <f t="shared" ca="1" si="596"/>
        <v>2.8642369386704461E-2</v>
      </c>
      <c r="IW361" s="231">
        <f t="shared" ca="1" si="596"/>
        <v>3.0529045512242892E-2</v>
      </c>
      <c r="IX361" s="231">
        <f t="shared" ca="1" si="596"/>
        <v>2.9870403623255562E-2</v>
      </c>
      <c r="IY361" s="231">
        <f t="shared" ca="1" si="596"/>
        <v>3.0274417870762186E-2</v>
      </c>
      <c r="IZ361" s="231">
        <f t="shared" ca="1" si="596"/>
        <v>2.5687045651960005E-2</v>
      </c>
      <c r="JA361" s="231">
        <f t="shared" ca="1" si="596"/>
        <v>2.8022190550296033E-2</v>
      </c>
      <c r="JB361" s="231">
        <f t="shared" ca="1" si="596"/>
        <v>4.9388302966617281E-3</v>
      </c>
    </row>
    <row r="362" spans="1:262">
      <c r="B362" s="230">
        <v>1</v>
      </c>
      <c r="C362" s="229">
        <f>0+Div_Nt_load2</f>
        <v>1.953125E-5</v>
      </c>
      <c r="D362" s="226">
        <f t="shared" ref="D362:D425" ca="1" si="597">Vo_set2+E362</f>
        <v>35.996983323567655</v>
      </c>
      <c r="E362" s="225">
        <f ca="1">G361</f>
        <v>-3.0166764323435783E-3</v>
      </c>
      <c r="F362" s="224">
        <v>1</v>
      </c>
      <c r="G362" s="223">
        <f ca="1">2*IMREAL(K101)*COS(2*PI()*B101*1/Nt_load2)-2*IMAGINARY(K101)*SIN(2*PI()*B101*1/Nt_load2)</f>
        <v>3.4387857656846064E-2</v>
      </c>
      <c r="H362" s="223">
        <f t="shared" ref="H362:H425" ca="1" si="598">2*IMREAL(K101)*COS(2*PI()*B101*2/Nt_load2)-2*IMAGINARY(K101)*SIN(2*PI()*B101*2/Nt_load2)</f>
        <v>3.4008754100723869E-2</v>
      </c>
      <c r="I362" s="223">
        <f t="shared" ref="I362:I425" ca="1" si="599">2*IMREAL(K101)*COS(2*PI()*B101*3/Nt_load2)-2*IMAGINARY(K101)*SIN(2*PI()*B101*3/Nt_load2)</f>
        <v>3.3609164942800612E-2</v>
      </c>
      <c r="J362" s="223">
        <f t="shared" ref="J362:J425" ca="1" si="600">2*IMREAL(K101)*COS(2*PI()*B101*4/Nt_load2)-2*IMAGINARY(K101)*SIN(2*PI()*B101*4/Nt_load2)</f>
        <v>3.3189330880643443E-2</v>
      </c>
      <c r="K362" s="223">
        <f t="shared" ref="K362:K425" ca="1" si="601">2*IMREAL(K101)*COS(2*PI()*B101*5/Nt_load2)-2*IMAGINARY(K101)*SIN(2*PI()*B101*5/Nt_load2)</f>
        <v>3.2749504806592784E-2</v>
      </c>
      <c r="L362" s="223">
        <f t="shared" ref="L362:L425" ca="1" si="602">2*IMREAL(K101)*COS(2*PI()*B101*6/Nt_load2)-2*IMAGINARY(K101)*SIN(2*PI()*B101*6/Nt_load2)</f>
        <v>3.22899516554295E-2</v>
      </c>
      <c r="M362" s="223">
        <f t="shared" ref="M362:M425" ca="1" si="603">2*IMREAL(K101)*COS(2*PI()*B101*7/Nt_load2)-2*IMAGINARY(K101)*SIN(2*PI()*B101*7/Nt_load2)</f>
        <v>3.1810948244788043E-2</v>
      </c>
      <c r="N362" s="223">
        <f t="shared" ref="N362:N425" ca="1" si="604">2*IMREAL(K101)*COS(2*PI()*B101*8/Nt_load2)-2*IMAGINARY(K101)*SIN(2*PI()*B101*8/Nt_load2)</f>
        <v>3.1312783108411894E-2</v>
      </c>
      <c r="O362" s="223">
        <f t="shared" ref="O362:O425" ca="1" si="605">2*IMREAL(K101)*COS(2*PI()*B101*9/Nt_load2)-2*IMAGINARY(K101)*SIN(2*PI()*B101*9/Nt_load2)</f>
        <v>3.0795756322351618E-2</v>
      </c>
      <c r="P362" s="223">
        <f t="shared" ref="P362:P425" ca="1" si="606">2*IMREAL(K101)*COS(2*PI()*B101*10/Nt_load2)-2*IMAGINARY(K101)*SIN(2*PI()*B101*10/Nt_load2)</f>
        <v>3.0260179324210254E-2</v>
      </c>
      <c r="Q362" s="223">
        <f t="shared" ref="Q362:Q425" ca="1" si="607">2*IMREAL(K101)*COS(2*PI()*B101*11/Nt_load2)-2*IMAGINARY(K101)*SIN(2*PI()*B101*11/Nt_load2)</f>
        <v>2.9706374725544969E-2</v>
      </c>
      <c r="R362" s="223">
        <f t="shared" ref="R362:R425" ca="1" si="608">2*IMREAL(K101)*COS(2*PI()*B101*12/Nt_load2)-2*IMAGINARY(K101)*SIN(2*PI()*B101*12/Nt_load2)</f>
        <v>2.9134676117537912E-2</v>
      </c>
      <c r="S362" s="223">
        <f t="shared" ref="S362:S425" ca="1" si="609">2*IMREAL(K101)*COS(2*PI()*B101*13/Nt_load2)-2*IMAGINARY(K101)*SIN(2*PI()*B101*13/Nt_load2)</f>
        <v>2.8545427870053361E-2</v>
      </c>
      <c r="T362" s="223">
        <f t="shared" ref="T362:T425" ca="1" si="610">2*IMREAL(K101)*COS(2*PI()*B101*14/Nt_load2)-2*IMAGINARY(K101)*SIN(2*PI()*B101*14/Nt_load2)</f>
        <v>2.7938984924202191E-2</v>
      </c>
      <c r="U362" s="223">
        <f t="shared" ref="U362:U425" ca="1" si="611">2*IMREAL(K101)*COS(2*PI()*B101*15/Nt_load2)-2*IMAGINARY(K101)*SIN(2*PI()*B101*15/Nt_load2)</f>
        <v>2.7315712578538612E-2</v>
      </c>
      <c r="V362" s="223">
        <f t="shared" ref="V362:V425" ca="1" si="612">2*IMREAL(K101)*COS(2*PI()*B101*16/Nt_load2)-2*IMAGINARY(K101)*SIN(2*PI()*B101*16/Nt_load2)</f>
        <v>2.6675986269018001E-2</v>
      </c>
      <c r="W362" s="223">
        <f t="shared" ref="W362:W425" ca="1" si="613">2*IMREAL(K101)*COS(2*PI()*B101*17/Nt_load2)-2*IMAGINARY(K101)*SIN(2*PI()*B101*17/Nt_load2)</f>
        <v>2.6020191342848314E-2</v>
      </c>
      <c r="X362" s="223">
        <f t="shared" ref="X362:X425" ca="1" si="614">2*IMREAL(K101)*COS(2*PI()*B101*18/Nt_load2)-2*IMAGINARY(K101)*SIN(2*PI()*B101*18/Nt_load2)</f>
        <v>2.5348722826371312E-2</v>
      </c>
      <c r="Y362" s="223">
        <f t="shared" ref="Y362:Y425" ca="1" si="615">2*IMREAL(K101)*COS(2*PI()*B101*19/Nt_load2)-2*IMAGINARY(K101)*SIN(2*PI()*B101*19/Nt_load2)</f>
        <v>2.4661985187113506E-2</v>
      </c>
      <c r="Z362" s="223">
        <f t="shared" ref="Z362:Z425" ca="1" si="616">2*IMREAL(K101)*COS(2*PI()*B101*20/Nt_load2)-2*IMAGINARY(K101)*SIN(2*PI()*B101*20/Nt_load2)</f>
        <v>2.3960392090150003E-2</v>
      </c>
      <c r="AA362" s="223">
        <f t="shared" ref="AA362:AA425" ca="1" si="617">2*IMREAL(K101)*COS(2*PI()*B101*21/Nt_load2)-2*IMAGINARY(K101)*SIN(2*PI()*B101*21/Nt_load2)</f>
        <v>2.3244366148928164E-2</v>
      </c>
      <c r="AB362" s="223">
        <f t="shared" ref="AB362:AB425" ca="1" si="618">2*IMREAL(K101)*COS(2*PI()*B101*22/Nt_load2)-2*IMAGINARY(K101)*SIN(2*PI()*B101*22/Nt_load2)</f>
        <v>2.2514338670701042E-2</v>
      </c>
      <c r="AC362" s="223">
        <f t="shared" ref="AC362:AC425" ca="1" si="619">2*IMREAL(K101)*COS(2*PI()*B101*23/Nt_load2)-2*IMAGINARY(K101)*SIN(2*PI()*B101*23/Nt_load2)</f>
        <v>2.1770749396724035E-2</v>
      </c>
      <c r="AD362" s="223">
        <f t="shared" ref="AD362:AD425" ca="1" si="620">2*IMREAL(K101)*COS(2*PI()*B101*24/Nt_load2)-2*IMAGINARY(K101)*SIN(2*PI()*B101*24/Nt_load2)</f>
        <v>2.1014046237371194E-2</v>
      </c>
      <c r="AE362" s="223">
        <f t="shared" ref="AE362:AE425" ca="1" si="621">2*IMREAL(K101)*COS(2*PI()*B101*25/Nt_load2)-2*IMAGINARY(K101)*SIN(2*PI()*B101*25/Nt_load2)</f>
        <v>2.0244685002330766E-2</v>
      </c>
      <c r="AF362" s="223">
        <f t="shared" ref="AF362:AF425" ca="1" si="622">2*IMREAL(K101)*COS(2*PI()*B101*26/Nt_load2)-2*IMAGINARY(K101)*SIN(2*PI()*B101*26/Nt_load2)</f>
        <v>1.9463129126042457E-2</v>
      </c>
      <c r="AG362" s="223">
        <f t="shared" ref="AG362:AG425" ca="1" si="623">2*IMREAL(K101)*COS(2*PI()*B101*27/Nt_load2)-2*IMAGINARY(K101)*SIN(2*PI()*B101*27/Nt_load2)</f>
        <v>1.8669849388541906E-2</v>
      </c>
      <c r="AH362" s="223">
        <f t="shared" ref="AH362:AH425" ca="1" si="624">2*IMREAL(K101)*COS(2*PI()*B101*28/Nt_load2)-2*IMAGINARY(K101)*SIN(2*PI()*B101*28/Nt_load2)</f>
        <v>1.7865323631880318E-2</v>
      </c>
      <c r="AI362" s="223">
        <f t="shared" ref="AI362:AI425" ca="1" si="625">2*IMREAL(K101)*COS(2*PI()*B101*29/Nt_load2)-2*IMAGINARY(K101)*SIN(2*PI()*B101*29/Nt_load2)</f>
        <v>1.7050036472290371E-2</v>
      </c>
      <c r="AJ362" s="223">
        <f t="shared" ref="AJ362:AJ425" ca="1" si="626">2*IMREAL(K101)*COS(2*PI()*B101*30/Nt_load2)-2*IMAGINARY(K101)*SIN(2*PI()*B101*30/Nt_load2)</f>
        <v>1.6224479008271443E-2</v>
      </c>
      <c r="AK362" s="223">
        <f t="shared" ref="AK362:AK425" ca="1" si="627">2*IMREAL(K101)*COS(2*PI()*B101*31/Nt_load2)-2*IMAGINARY(K101)*SIN(2*PI()*B101*31/Nt_load2)</f>
        <v>1.5389148524770278E-2</v>
      </c>
      <c r="AL362" s="223">
        <f t="shared" ref="AL362:AL425" ca="1" si="628">2*IMREAL(K101)*COS(2*PI()*B101*32/Nt_load2)-2*IMAGINARY(K101)*SIN(2*PI()*B101*32/Nt_load2)</f>
        <v>1.4544548193635114E-2</v>
      </c>
      <c r="AM362" s="223">
        <f t="shared" ref="AM362:AM425" ca="1" si="629">2*IMREAL(K101)*COS(2*PI()*B101*33/Nt_load2)-2*IMAGINARY(K101)*SIN(2*PI()*B101*33/Nt_load2)</f>
        <v>1.3691186770523793E-2</v>
      </c>
      <c r="AN362" s="223">
        <f t="shared" ref="AN362:AN425" ca="1" si="630">2*IMREAL(K101)*COS(2*PI()*B101*34/Nt_load2)-2*IMAGINARY(K101)*SIN(2*PI()*B101*34/Nt_load2)</f>
        <v>1.2829578288448357E-2</v>
      </c>
      <c r="AO362" s="223">
        <f t="shared" ref="AO362:AO425" ca="1" si="631">2*IMREAL(K101)*COS(2*PI()*B101*35/Nt_load2)-2*IMAGINARY(K101)*SIN(2*PI()*B101*35/Nt_load2)</f>
        <v>1.1960241748140794E-2</v>
      </c>
      <c r="AP362" s="223">
        <f t="shared" ref="AP362:AP425" ca="1" si="632">2*IMREAL(K101)*COS(2*PI()*B101*36/Nt_load2)-2*IMAGINARY(K101)*SIN(2*PI()*B101*36/Nt_load2)</f>
        <v>1.1083700805426392E-2</v>
      </c>
      <c r="AQ362" s="223">
        <f t="shared" ref="AQ362:AQ425" ca="1" si="633">2*IMREAL(K101)*COS(2*PI()*B101*37/Nt_load2)-2*IMAGINARY(K101)*SIN(2*PI()*B101*37/Nt_load2)</f>
        <v>1.020048345579307E-2</v>
      </c>
      <c r="AR362" s="223">
        <f t="shared" ref="AR362:AR425" ca="1" si="634">2*IMREAL(K101)*COS(2*PI()*B101*38/Nt_load2)-2*IMAGINARY(K101)*SIN(2*PI()*B101*38/Nt_load2)</f>
        <v>9.3111217163466282E-3</v>
      </c>
      <c r="AS362" s="223">
        <f t="shared" ref="AS362:AS425" ca="1" si="635">2*IMREAL(K101)*COS(2*PI()*B101*39/Nt_load2)-2*IMAGINARY(K101)*SIN(2*PI()*B101*39/Nt_load2)</f>
        <v>8.4161513053435145E-3</v>
      </c>
      <c r="AT362" s="223">
        <f t="shared" ref="AT362:AT425" ca="1" si="636">2*IMREAL(K101)*COS(2*PI()*B101*40/Nt_load2)-2*IMAGINARY(K101)*SIN(2*PI()*B101*40/Nt_load2)</f>
        <v>7.5161113194942356E-3</v>
      </c>
      <c r="AU362" s="223">
        <f t="shared" ref="AU362:AU425" ca="1" si="637">2*IMREAL(K101)*COS(2*PI()*B101*41/Nt_load2)-2*IMAGINARY(K101)*SIN(2*PI()*B101*41/Nt_load2)</f>
        <v>6.6115439092315955E-3</v>
      </c>
      <c r="AV362" s="223">
        <f t="shared" ref="AV362:AV425" ca="1" si="638">2*IMREAL(K101)*COS(2*PI()*B101*42/Nt_load2)-2*IMAGINARY(K101)*SIN(2*PI()*B101*42/Nt_load2)</f>
        <v>5.7029939521395789E-3</v>
      </c>
      <c r="AW362" s="223">
        <f t="shared" ref="AW362:AW425" ca="1" si="639">2*IMREAL(K101)*COS(2*PI()*B101*43/Nt_load2)-2*IMAGINARY(K101)*SIN(2*PI()*B101*43/Nt_load2)</f>
        <v>4.7910087247394831E-3</v>
      </c>
      <c r="AX362" s="223">
        <f t="shared" ref="AX362:AX425" ca="1" si="640">2*IMREAL(K101)*COS(2*PI()*B101*44/Nt_load2)-2*IMAGINARY(K101)*SIN(2*PI()*B101*44/Nt_load2)</f>
        <v>3.876137572830958E-3</v>
      </c>
      <c r="AY362" s="223">
        <f t="shared" ref="AY362:AY425" ca="1" si="641">2*IMREAL(K101)*COS(2*PI()*B101*45/Nt_load2)-2*IMAGINARY(K101)*SIN(2*PI()*B101*45/Nt_load2)</f>
        <v>2.9589315805866705E-3</v>
      </c>
      <c r="AZ362" s="223">
        <f t="shared" ref="AZ362:AZ425" ca="1" si="642">2*IMREAL(K101)*COS(2*PI()*B101*46/Nt_load2)-2*IMAGINARY(K101)*SIN(2*PI()*B101*46/Nt_load2)</f>
        <v>2.0399432385998229E-3</v>
      </c>
      <c r="BA362" s="223">
        <f t="shared" ref="BA362:BA425" ca="1" si="643">2*IMREAL(K101)*COS(2*PI()*B101*47/Nt_load2)-2*IMAGINARY(K101)*SIN(2*PI()*B101*47/Nt_load2)</f>
        <v>1.1197261110844278E-3</v>
      </c>
      <c r="BB362" s="223">
        <f t="shared" ref="BB362:BB425" ca="1" si="644">2*IMREAL(K101)*COS(2*PI()*B101*48/Nt_load2)-2*IMAGINARY(K101)*SIN(2*PI()*B101*48/Nt_load2)</f>
        <v>1.9883450242897879E-4</v>
      </c>
      <c r="BC362" s="223">
        <f t="shared" ref="BC362:BC425" ca="1" si="645">2*IMREAL(K101)*COS(2*PI()*B101*49/Nt_load2)-2*IMAGINARY(K101)*SIN(2*PI()*B101*49/Nt_load2)</f>
        <v>-7.2217687669583371E-4</v>
      </c>
      <c r="BD362" s="223">
        <f t="shared" ref="BD362:BD425" ca="1" si="646">2*IMREAL(K101)*COS(2*PI()*B101*50/Nt_load2)-2*IMAGINARY(K101)*SIN(2*PI()*B101*50/Nt_load2)</f>
        <v>-1.6427532434740641E-3</v>
      </c>
      <c r="BE362" s="223">
        <f t="shared" ref="BE362:BE425" ca="1" si="647">2*IMREAL(K101)*COS(2*PI()*B101*51/Nt_load2)-2*IMAGINARY(K101)*SIN(2*PI()*B101*51/Nt_load2)</f>
        <v>-2.5623400771249191E-3</v>
      </c>
      <c r="BF362" s="223">
        <f t="shared" ref="BF362:BF425" ca="1" si="648">2*IMREAL(K101)*COS(2*PI()*B101*52/Nt_load2)-2*IMAGINARY(K101)*SIN(2*PI()*B101*52/Nt_load2)</f>
        <v>-3.4803834529253883E-3</v>
      </c>
      <c r="BG362" s="223">
        <f t="shared" ref="BG362:BG425" ca="1" si="649">2*IMREAL(K101)*COS(2*PI()*B101*53/Nt_load2)-2*IMAGINARY(K101)*SIN(2*PI()*B101*53/Nt_load2)</f>
        <v>-4.3963303758737266E-3</v>
      </c>
      <c r="BH362" s="223">
        <f t="shared" ref="BH362:BH425" ca="1" si="650">2*IMREAL(K101)*COS(2*PI()*B101*54/Nt_load2)-2*IMAGINARY(K101)*SIN(2*PI()*B101*54/Nt_load2)</f>
        <v>-5.3096291137930216E-3</v>
      </c>
      <c r="BI362" s="223">
        <f t="shared" ref="BI362:BI425" ca="1" si="651">2*IMREAL(K101)*COS(2*PI()*B101*55/Nt_load2)-2*IMAGINARY(K101)*SIN(2*PI()*B101*55/Nt_load2)</f>
        <v>-6.2197295296739933E-3</v>
      </c>
      <c r="BJ362" s="223">
        <f t="shared" ref="BJ362:BJ425" ca="1" si="652">2*IMREAL(K101)*COS(2*PI()*B101*56/Nt_load2)-2*IMAGINARY(K101)*SIN(2*PI()*B101*56/Nt_load2)</f>
        <v>-7.126083413056949E-3</v>
      </c>
      <c r="BK362" s="223">
        <f t="shared" ref="BK362:BK425" ca="1" si="653">2*IMREAL(K101)*COS(2*PI()*B101*57/Nt_load2)-2*IMAGINARY(K101)*SIN(2*PI()*B101*57/Nt_load2)</f>
        <v>-8.0281448102533029E-3</v>
      </c>
      <c r="BL362" s="223">
        <f t="shared" ref="BL362:BL425" ca="1" si="654">2*IMREAL(K101)*COS(2*PI()*B101*58/Nt_load2)-2*IMAGINARY(K101)*SIN(2*PI()*B101*58/Nt_load2)</f>
        <v>-8.9253703532076352E-3</v>
      </c>
      <c r="BM362" s="223">
        <f t="shared" ref="BM362:BM425" ca="1" si="655">2*IMREAL(K101)*COS(2*PI()*B101*59/Nt_load2)-2*IMAGINARY(K101)*SIN(2*PI()*B101*59/Nt_load2)</f>
        <v>-9.8172195868022824E-3</v>
      </c>
      <c r="BN362" s="223">
        <f t="shared" ref="BN362:BN425" ca="1" si="656">2*IMREAL(K101)*COS(2*PI()*B101*60/Nt_load2)-2*IMAGINARY(K101)*SIN(2*PI()*B101*60/Nt_load2)</f>
        <v>-1.0703155294407324E-2</v>
      </c>
      <c r="BO362" s="223">
        <f t="shared" ref="BO362:BO425" ca="1" si="657">2*IMREAL(K101)*COS(2*PI()*B101*61/Nt_load2)-2*IMAGINARY(K101)*SIN(2*PI()*B101*61/Nt_load2)</f>
        <v>-1.1582643821479777E-2</v>
      </c>
      <c r="BP362" s="223">
        <f t="shared" ref="BP362:BP425" ca="1" si="658">2*IMREAL(K101)*COS(2*PI()*B101*62/Nt_load2)-2*IMAGINARY(K101)*SIN(2*PI()*B101*62/Nt_load2)</f>
        <v>-1.2455155397017113E-2</v>
      </c>
      <c r="BQ362" s="223">
        <f t="shared" ref="BQ362:BQ425" ca="1" si="659">2*IMREAL(K101)*COS(2*PI()*B101*63/Nt_load2)-2*IMAGINARY(K101)*SIN(2*PI()*B101*63/Nt_load2)</f>
        <v>-1.3320164452671547E-2</v>
      </c>
      <c r="BR362" s="223">
        <f t="shared" ref="BR362:BR425" ca="1" si="660">2*IMREAL(K101)*COS(2*PI()*B101*64/Nt_load2)-2*IMAGINARY(K101)*SIN(2*PI()*B101*64/Nt_load2)</f>
        <v>-1.4177149939332718E-2</v>
      </c>
      <c r="BS362" s="223">
        <f t="shared" ref="BS362:BS425" ca="1" si="661">2*IMREAL(K101)*COS(2*PI()*B101*65/Nt_load2)-2*IMAGINARY(K101)*SIN(2*PI()*B101*65/Nt_load2)</f>
        <v>-1.5025595640988213E-2</v>
      </c>
      <c r="BT362" s="223">
        <f t="shared" ref="BT362:BT425" ca="1" si="662">2*IMREAL(K101)*COS(2*PI()*B101*66/Nt_load2)-2*IMAGINARY(K101)*SIN(2*PI()*B101*66/Nt_load2)</f>
        <v>-1.5864990485672796E-2</v>
      </c>
      <c r="BU362" s="223">
        <f t="shared" ref="BU362:BU425" ca="1" si="663">2*IMREAL(K101)*COS(2*PI()*B101*67/Nt_load2)-2*IMAGINARY(K101)*SIN(2*PI()*B101*67/Nt_load2)</f>
        <v>-1.6694828853319004E-2</v>
      </c>
      <c r="BV362" s="223">
        <f t="shared" ref="BV362:BV425" ca="1" si="664">2*IMREAL(K101)*COS(2*PI()*B101*68/Nt_load2)-2*IMAGINARY(K101)*SIN(2*PI()*B101*68/Nt_load2)</f>
        <v>-1.7514610880323842E-2</v>
      </c>
      <c r="BW362" s="223">
        <f t="shared" ref="BW362:BW425" ca="1" si="665">2*IMREAL(K101)*COS(2*PI()*B101*69/Nt_load2)-2*IMAGINARY(K101)*SIN(2*PI()*B101*69/Nt_load2)</f>
        <v>-1.8323842760647847E-2</v>
      </c>
      <c r="BX362" s="223">
        <f t="shared" ref="BX362:BX425" ca="1" si="666">2*IMREAL(K101)*COS(2*PI()*B101*70/Nt_load2)-2*IMAGINARY(K101)*SIN(2*PI()*B101*70/Nt_load2)</f>
        <v>-1.9122037043265455E-2</v>
      </c>
      <c r="BY362" s="223">
        <f t="shared" ref="BY362:BY425" ca="1" si="667">2*IMREAL(K101)*COS(2*PI()*B101*71/Nt_load2)-2*IMAGINARY(K101)*SIN(2*PI()*B101*71/Nt_load2)</f>
        <v>-1.990871292578722E-2</v>
      </c>
      <c r="BZ362" s="223">
        <f t="shared" ref="BZ362:BZ425" ca="1" si="668">2*IMREAL(K101)*COS(2*PI()*B101*72/Nt_load2)-2*IMAGINARY(K101)*SIN(2*PI()*B101*72/Nt_load2)</f>
        <v>-2.068339654407721E-2</v>
      </c>
      <c r="CA362" s="223">
        <f t="shared" ref="CA362:CA425" ca="1" si="669">2*IMREAL(K101)*COS(2*PI()*B101*73/Nt_load2)-2*IMAGINARY(K101)*SIN(2*PI()*B101*73/Nt_load2)</f>
        <v>-2.1445621257691064E-2</v>
      </c>
      <c r="CB362" s="223">
        <f t="shared" ref="CB362:CB425" ca="1" si="670">2*IMREAL(K101)*COS(2*PI()*B101*74/Nt_load2)-2*IMAGINARY(K101)*SIN(2*PI()*B101*74/Nt_load2)</f>
        <v>-2.219492793096272E-2</v>
      </c>
      <c r="CC362" s="223">
        <f t="shared" ref="CC362:CC425" ca="1" si="671">2*IMREAL(K101)*COS(2*PI()*B101*75/Nt_load2)-2*IMAGINARY(K101)*SIN(2*PI()*B101*75/Nt_load2)</f>
        <v>-2.2930865209570564E-2</v>
      </c>
      <c r="CD362" s="223">
        <f t="shared" ref="CD362:CD425" ca="1" si="672">2*IMREAL(K101)*COS(2*PI()*B101*76/Nt_load2)-2*IMAGINARY(K101)*SIN(2*PI()*B101*76/Nt_load2)</f>
        <v>-2.3652989792416441E-2</v>
      </c>
      <c r="CE362" s="223">
        <f t="shared" ref="CE362:CE425" ca="1" si="673">2*IMREAL(K101)*COS(2*PI()*B101*77/Nt_load2)-2*IMAGINARY(K101)*SIN(2*PI()*B101*77/Nt_load2)</f>
        <v>-2.436086669865363E-2</v>
      </c>
      <c r="CF362" s="223">
        <f t="shared" ref="CF362:CF425" ca="1" si="674">2*IMREAL(K101)*COS(2*PI()*B101*78/Nt_load2)-2*IMAGINARY(K101)*SIN(2*PI()*B101*78/Nt_load2)</f>
        <v>-2.5054069529703023E-2</v>
      </c>
      <c r="CG362" s="223">
        <f t="shared" ref="CG362:CG425" ca="1" si="675">2*IMREAL(K101)*COS(2*PI()*B101*79/Nt_load2)-2*IMAGINARY(K101)*SIN(2*PI()*B101*79/Nt_load2)</f>
        <v>-2.5732180726099729E-2</v>
      </c>
      <c r="CH362" s="223">
        <f t="shared" ref="CH362:CH425" ca="1" si="676">2*IMREAL(K101)*COS(2*PI()*B101*80/Nt_load2)-2*IMAGINARY(K101)*SIN(2*PI()*B101*80/Nt_load2)</f>
        <v>-2.6394791819015235E-2</v>
      </c>
      <c r="CI362" s="223">
        <f t="shared" ref="CI362:CI425" ca="1" si="677">2*IMREAL(K101)*COS(2*PI()*B101*81/Nt_load2)-2*IMAGINARY(K101)*SIN(2*PI()*B101*81/Nt_load2)</f>
        <v>-2.7041503676303806E-2</v>
      </c>
      <c r="CJ362" s="223">
        <f t="shared" ref="CJ362:CJ425" ca="1" si="678">2*IMREAL(K101)*COS(2*PI()*B101*82/Nt_load2)-2*IMAGINARY(K101)*SIN(2*PI()*B101*82/Nt_load2)</f>
        <v>-2.7671926742924721E-2</v>
      </c>
      <c r="CK362" s="223">
        <f t="shared" ref="CK362:CK425" ca="1" si="679">2*IMREAL(K101)*COS(2*PI()*B101*83/Nt_load2)-2*IMAGINARY(K101)*SIN(2*PI()*B101*83/Nt_load2)</f>
        <v>-2.8285681275595692E-2</v>
      </c>
      <c r="CL362" s="223">
        <f t="shared" ref="CL362:CL425" ca="1" si="680">2*IMREAL(K101)*COS(2*PI()*B101*84/Nt_load2)-2*IMAGINARY(K101)*SIN(2*PI()*B101*84/Nt_load2)</f>
        <v>-2.8882397571535989E-2</v>
      </c>
      <c r="CM362" s="223">
        <f t="shared" ref="CM362:CM425" ca="1" si="681">2*IMREAL(K101)*COS(2*PI()*B101*85/Nt_load2)-2*IMAGINARY(K101)*SIN(2*PI()*B101*85/Nt_load2)</f>
        <v>-2.9461716191161592E-2</v>
      </c>
      <c r="CN362" s="223">
        <f t="shared" ref="CN362:CN425" ca="1" si="682">2*IMREAL(K101)*COS(2*PI()*B101*86/Nt_load2)-2*IMAGINARY(K101)*SIN(2*PI()*B101*86/Nt_load2)</f>
        <v>-3.0023288174598171E-2</v>
      </c>
      <c r="CO362" s="223">
        <f t="shared" ref="CO362:CO425" ca="1" si="683">2*IMREAL(K101)*COS(2*PI()*B101*87/Nt_load2)-2*IMAGINARY(K101)*SIN(2*PI()*B101*87/Nt_load2)</f>
        <v>-3.0566775251881423E-2</v>
      </c>
      <c r="CP362" s="223">
        <f t="shared" ref="CP362:CP425" ca="1" si="684">2*IMREAL(K101)*COS(2*PI()*B101*88/Nt_load2)-2*IMAGINARY(K101)*SIN(2*PI()*B101*88/Nt_load2)</f>
        <v>-3.1091850046718283E-2</v>
      </c>
      <c r="CQ362" s="223">
        <f t="shared" ref="CQ362:CQ425" ca="1" si="685">2*IMREAL(K101)*COS(2*PI()*B101*89/Nt_load2)-2*IMAGINARY(K101)*SIN(2*PI()*B101*89/Nt_load2)</f>
        <v>-3.1598196273686166E-2</v>
      </c>
      <c r="CR362" s="223">
        <f t="shared" ref="CR362:CR425" ca="1" si="686">2*IMREAL(K101)*COS(2*PI()*B101*90/Nt_load2)-2*IMAGINARY(K101)*SIN(2*PI()*B101*90/Nt_load2)</f>
        <v>-3.2085508928751436E-2</v>
      </c>
      <c r="CS362" s="223">
        <f t="shared" ref="CS362:CS425" ca="1" si="687">2*IMREAL(K101)*COS(2*PI()*B101*91/Nt_load2)-2*IMAGINARY(K101)*SIN(2*PI()*B101*91/Nt_load2)</f>
        <v>-3.2553494472992481E-2</v>
      </c>
      <c r="CT362" s="223">
        <f t="shared" ref="CT362:CT425" ca="1" si="688">2*IMREAL(K101)*COS(2*PI()*B101*92/Nt_load2)-2*IMAGINARY(K101)*SIN(2*PI()*B101*92/Nt_load2)</f>
        <v>-3.300187100941656E-2</v>
      </c>
      <c r="CU362" s="223">
        <f t="shared" ref="CU362:CU425" ca="1" si="689">2*IMREAL(K101)*COS(2*PI()*B101*93/Nt_load2)-2*IMAGINARY(K101)*SIN(2*PI()*B101*93/Nt_load2)</f>
        <v>-3.3430368452764002E-2</v>
      </c>
      <c r="CV362" s="223">
        <f t="shared" ref="CV362:CV425" ca="1" si="690">2*IMREAL(K101)*COS(2*PI()*B101*94/Nt_load2)-2*IMAGINARY(K101)*SIN(2*PI()*B101*94/Nt_load2)</f>
        <v>-3.3838728692197492E-2</v>
      </c>
      <c r="CW362" s="223">
        <f t="shared" ref="CW362:CW425" ca="1" si="691">2*IMREAL(K101)*COS(2*PI()*B101*95/Nt_load2)-2*IMAGINARY(K101)*SIN(2*PI()*B101*95/Nt_load2)</f>
        <v>-3.4226705746778371E-2</v>
      </c>
      <c r="CX362" s="223">
        <f t="shared" ref="CX362:CX425" ca="1" si="692">2*IMREAL(K101)*COS(2*PI()*B101*96/Nt_load2)-2*IMAGINARY(K101)*SIN(2*PI()*B101*96/Nt_load2)</f>
        <v>-3.459406591363634E-2</v>
      </c>
      <c r="CY362" s="223">
        <f t="shared" ref="CY362:CY425" ca="1" si="693">2*IMREAL(K101)*COS(2*PI()*B101*97/Nt_load2)-2*IMAGINARY(K101)*SIN(2*PI()*B101*97/Nt_load2)</f>
        <v>-3.4940587908743388E-2</v>
      </c>
      <c r="CZ362" s="223">
        <f t="shared" ref="CZ362:CZ425" ca="1" si="694">2*IMREAL(K101)*COS(2*PI()*B101*98/Nt_load2)-2*IMAGINARY(K101)*SIN(2*PI()*B101*98/Nt_load2)</f>
        <v>-3.5266063000206932E-2</v>
      </c>
      <c r="DA362" s="223">
        <f t="shared" ref="DA362:DA425" ca="1" si="695">2*IMREAL(K101)*COS(2*PI()*B101*99/Nt_load2)-2*IMAGINARY(K101)*SIN(2*PI()*B101*99/Nt_load2)</f>
        <v>-3.55702951340022E-2</v>
      </c>
      <c r="DB362" s="223">
        <f t="shared" ref="DB362:DB425" ca="1" si="696">2*IMREAL(K101)*COS(2*PI()*B101*100/Nt_load2)-2*IMAGINARY(K101)*SIN(2*PI()*B101*100/Nt_load2)</f>
        <v>-3.5853101052067737E-2</v>
      </c>
      <c r="DC362" s="223">
        <f t="shared" ref="DC362:DC425" ca="1" si="697">2*IMREAL(K101)*COS(2*PI()*B101*101/Nt_load2)-2*IMAGINARY(K101)*SIN(2*PI()*B101*101/Nt_load2)</f>
        <v>-3.6114310402693313E-2</v>
      </c>
      <c r="DD362" s="223">
        <f t="shared" ref="DD362:DD425" ca="1" si="698">2*IMREAL(K101)*COS(2*PI()*B101*102/Nt_load2)-2*IMAGINARY(K101)*SIN(2*PI()*B101*102/Nt_load2)</f>
        <v>-3.6353765843133344E-2</v>
      </c>
      <c r="DE362" s="223">
        <f t="shared" ref="DE362:DE425" ca="1" si="699">2*IMREAL(K101)*COS(2*PI()*B101*103/Nt_load2)-2*IMAGINARY(K101)*SIN(2*PI()*B101*103/Nt_load2)</f>
        <v>-3.657132313438434E-2</v>
      </c>
      <c r="DF362" s="223">
        <f t="shared" ref="DF362:DF425" ca="1" si="700">2*IMREAL(K101)*COS(2*PI()*B101*104/Nt_load2)-2*IMAGINARY(K101)*SIN(2*PI()*B101*104/Nt_load2)</f>
        <v>-3.6766851228069032E-2</v>
      </c>
      <c r="DG362" s="223">
        <f t="shared" ref="DG362:DG425" ca="1" si="701">2*IMREAL(K101)*COS(2*PI()*B101*105/Nt_load2)-2*IMAGINARY(K101)*SIN(2*PI()*B101*105/Nt_load2)</f>
        <v>-3.6940232345375051E-2</v>
      </c>
      <c r="DH362" s="223">
        <f t="shared" ref="DH362:DH425" ca="1" si="702">2*IMREAL(K101)*COS(2*PI()*B101*106/Nt_load2)-2*IMAGINARY(K101)*SIN(2*PI()*B101*106/Nt_load2)</f>
        <v>-3.7091362048000467E-2</v>
      </c>
      <c r="DI362" s="223">
        <f t="shared" ref="DI362:DI425" ca="1" si="703">2*IMREAL(K101)*COS(2*PI()*B101*107/Nt_load2)-2*IMAGINARY(K101)*SIN(2*PI()*B101*107/Nt_load2)</f>
        <v>-3.7220149301063536E-2</v>
      </c>
      <c r="DJ362" s="223">
        <f t="shared" ref="DJ362:DJ425" ca="1" si="704">2*IMREAL(K101)*COS(2*PI()*B101*108/Nt_load2)-2*IMAGINARY(K101)*SIN(2*PI()*B101*108/Nt_load2)</f>
        <v>-3.7326516527938669E-2</v>
      </c>
      <c r="DK362" s="223">
        <f t="shared" ref="DK362:DK425" ca="1" si="705">2*IMREAL(K101)*COS(2*PI()*B101*109/Nt_load2)-2*IMAGINARY(K101)*SIN(2*PI()*B101*109/Nt_load2)</f>
        <v>-3.741039965698572E-2</v>
      </c>
      <c r="DL362" s="223">
        <f t="shared" ref="DL362:DL425" ca="1" si="706">2*IMREAL(K101)*COS(2*PI()*B101*110/Nt_load2)-2*IMAGINARY(K101)*SIN(2*PI()*B101*110/Nt_load2)</f>
        <v>-3.7471748160144348E-2</v>
      </c>
      <c r="DM362" s="223">
        <f t="shared" ref="DM362:DM425" ca="1" si="707">2*IMREAL(K101)*COS(2*PI()*B101*111/Nt_load2)-2*IMAGINARY(K101)*SIN(2*PI()*B101*111/Nt_load2)</f>
        <v>-3.7510525083370223E-2</v>
      </c>
      <c r="DN362" s="223">
        <f t="shared" ref="DN362:DN425" ca="1" si="708">2*IMREAL(K101)*COS(2*PI()*B101*112/Nt_load2)-2*IMAGINARY(K101)*SIN(2*PI()*B101*112/Nt_load2)</f>
        <v>-3.7526707068894744E-2</v>
      </c>
      <c r="DO362" s="223">
        <f t="shared" ref="DO362:DO425" ca="1" si="709">2*IMREAL(K101)*COS(2*PI()*B101*113/Nt_load2)-2*IMAGINARY(K101)*SIN(2*PI()*B101*113/Nt_load2)</f>
        <v>-3.7520284369294922E-2</v>
      </c>
      <c r="DP362" s="223">
        <f t="shared" ref="DP362:DP425" ca="1" si="710">2*IMREAL(K101)*COS(2*PI()*B101*114/Nt_load2)-2*IMAGINARY(K101)*SIN(2*PI()*B101*114/Nt_load2)</f>
        <v>-3.7491260853364829E-2</v>
      </c>
      <c r="DQ362" s="223">
        <f t="shared" ref="DQ362:DQ425" ca="1" si="711">2*IMREAL(K101)*COS(2*PI()*B101*115/Nt_load2)-2*IMAGINARY(K101)*SIN(2*PI()*B101*115/Nt_load2)</f>
        <v>-3.7439654003785211E-2</v>
      </c>
      <c r="DR362" s="223">
        <f t="shared" ref="DR362:DR425" ca="1" si="712">2*IMREAL(K101)*COS(2*PI()*B101*116/Nt_load2)-2*IMAGINARY(K101)*SIN(2*PI()*B101*116/Nt_load2)</f>
        <v>-3.736549490659255E-2</v>
      </c>
      <c r="DS362" s="223">
        <f t="shared" ref="DS362:DS425" ca="1" si="713">2*IMREAL(K101)*COS(2*PI()*B101*117/Nt_load2)-2*IMAGINARY(K101)*SIN(2*PI()*B101*117/Nt_load2)</f>
        <v>-3.7268828232454004E-2</v>
      </c>
      <c r="DT362" s="223">
        <f t="shared" ref="DT362:DT425" ca="1" si="714">2*IMREAL(K101)*COS(2*PI()*B101*118/Nt_load2)-2*IMAGINARY(K101)*SIN(2*PI()*B101*118/Nt_load2)</f>
        <v>-3.7149712209759475E-2</v>
      </c>
      <c r="DU362" s="223">
        <f t="shared" ref="DU362:DU425" ca="1" si="715">2*IMREAL(K101)*COS(2*PI()*B101*119/Nt_load2)-2*IMAGINARY(K101)*SIN(2*PI()*B101*119/Nt_load2)</f>
        <v>-3.7008218589546997E-2</v>
      </c>
      <c r="DV362" s="223">
        <f t="shared" ref="DV362:DV425" ca="1" si="716">2*IMREAL(K101)*COS(2*PI()*B101*120/Nt_load2)-2*IMAGINARY(K101)*SIN(2*PI()*B101*120/Nt_load2)</f>
        <v>-3.6844432602282609E-2</v>
      </c>
      <c r="DW362" s="223">
        <f t="shared" ref="DW362:DW425" ca="1" si="717">2*IMREAL(K101)*COS(2*PI()*B101*121/Nt_load2)-2*IMAGINARY(K101)*SIN(2*PI()*B101*121/Nt_load2)</f>
        <v>-3.6658452906520658E-2</v>
      </c>
      <c r="DX362" s="223">
        <f t="shared" ref="DX362:DX425" ca="1" si="718">2*IMREAL(K101)*COS(2*PI()*B101*122/Nt_load2)-2*IMAGINARY(K101)*SIN(2*PI()*B101*122/Nt_load2)</f>
        <v>-3.6450391529475684E-2</v>
      </c>
      <c r="DY362" s="223">
        <f t="shared" ref="DY362:DY425" ca="1" si="719">2*IMREAL(K101)*COS(2*PI()*B101*123/Nt_load2)-2*IMAGINARY(K101)*SIN(2*PI()*B101*123/Nt_load2)</f>
        <v>-3.6220373799541274E-2</v>
      </c>
      <c r="DZ362" s="223">
        <f t="shared" ref="DZ362:DZ425" ca="1" si="720">2*IMREAL(K101)*COS(2*PI()*B101*124/Nt_load2)-2*IMAGINARY(K101)*SIN(2*PI()*B101*124/Nt_load2)</f>
        <v>-3.5968538270797032E-2</v>
      </c>
      <c r="EA362" s="223">
        <f t="shared" ref="EA362:EA425" ca="1" si="721">2*IMREAL(K101)*COS(2*PI()*B101*125/Nt_load2)-2*IMAGINARY(K101)*SIN(2*PI()*B101*125/Nt_load2)</f>
        <v>-3.569503663954874E-2</v>
      </c>
      <c r="EB362" s="223">
        <f t="shared" ref="EB362:EB425" ca="1" si="722">2*IMREAL(K101)*COS(2*PI()*B101*126/Nt_load2)-2*IMAGINARY(K101)*SIN(2*PI()*B101*126/Nt_load2)</f>
        <v>-3.5400033652952169E-2</v>
      </c>
      <c r="EC362" s="223">
        <f t="shared" ref="EC362:EC425" ca="1" si="723">2*IMREAL(K101)*COS(2*PI()*B101*127/Nt_load2)-2*IMAGINARY(K101)*SIN(2*PI()*B101*127/Nt_load2)</f>
        <v>-3.5083707009775582E-2</v>
      </c>
      <c r="ED362" s="223">
        <f t="shared" ref="ED362:ED425" ca="1" si="724">2*IMREAL(K101)*COS(2*PI()*B101*128/Nt_load2)-2*IMAGINARY(K101)*SIN(2*PI()*B101*128/Nt_load2)</f>
        <v>-3.4746247253360597E-2</v>
      </c>
      <c r="EE362" s="223">
        <f t="shared" ref="EE362:EE425" ca="1" si="725">2*IMREAL(K101)*COS(2*PI()*B101*129/Nt_load2)-2*IMAGINARY(K101)*SIN(2*PI()*B101*129/Nt_load2)</f>
        <v>-3.4387857656846071E-2</v>
      </c>
      <c r="EF362" s="223">
        <f t="shared" ref="EF362:EF425" ca="1" si="726">2*IMREAL(K101)*COS(2*PI()*B101*130/Nt_load2)-2*IMAGINARY(K101)*SIN(2*PI()*B101*130/Nt_load2)</f>
        <v>-3.4008754100723869E-2</v>
      </c>
      <c r="EG362" s="223">
        <f t="shared" ref="EG362:EG425" ca="1" si="727">2*IMREAL(K101)*COS(2*PI()*B101*131/Nt_load2)-2*IMAGINARY(K101)*SIN(2*PI()*B101*131/Nt_load2)</f>
        <v>-3.3609164942800605E-2</v>
      </c>
      <c r="EH362" s="223">
        <f t="shared" ref="EH362:EH425" ca="1" si="728">2*IMREAL(K101)*COS(2*PI()*B101*132/Nt_load2)-2*IMAGINARY(K101)*SIN(2*PI()*B101*132/Nt_load2)</f>
        <v>-3.3189330880643443E-2</v>
      </c>
      <c r="EI362" s="223">
        <f t="shared" ref="EI362:EI425" ca="1" si="729">2*IMREAL(K101)*COS(2*PI()*B101*133/Nt_load2)-2*IMAGINARY(K101)*SIN(2*PI()*B101*133/Nt_load2)</f>
        <v>-3.2749504806592784E-2</v>
      </c>
      <c r="EJ362" s="223">
        <f t="shared" ref="EJ362:EJ425" ca="1" si="730">2*IMREAL(K101)*COS(2*PI()*B101*134/Nt_load2)-2*IMAGINARY(K101)*SIN(2*PI()*B101*134/Nt_load2)</f>
        <v>-3.22899516554295E-2</v>
      </c>
      <c r="EK362" s="223">
        <f t="shared" ref="EK362:EK425" ca="1" si="731">2*IMREAL(K101)*COS(2*PI()*B101*135/Nt_load2)-2*IMAGINARY(K101)*SIN(2*PI()*B101*135/Nt_load2)</f>
        <v>-3.181094824478805E-2</v>
      </c>
      <c r="EL362" s="223">
        <f t="shared" ref="EL362:EL425" ca="1" si="732">2*IMREAL(K101)*COS(2*PI()*B101*136/Nt_load2)-2*IMAGINARY(K101)*SIN(2*PI()*B101*136/Nt_load2)</f>
        <v>-3.1312783108411894E-2</v>
      </c>
      <c r="EM362" s="223">
        <f t="shared" ref="EM362:EM425" ca="1" si="733">2*IMREAL(K101)*COS(2*PI()*B101*137/Nt_load2)-2*IMAGINARY(K101)*SIN(2*PI()*B101*137/Nt_load2)</f>
        <v>-3.0795756322351618E-2</v>
      </c>
      <c r="EN362" s="223">
        <f t="shared" ref="EN362:EN425" ca="1" si="734">2*IMREAL(K101)*COS(2*PI()*B101*138/Nt_load2)-2*IMAGINARY(K101)*SIN(2*PI()*B101*138/Nt_load2)</f>
        <v>-3.0260179324210254E-2</v>
      </c>
      <c r="EO362" s="223">
        <f t="shared" ref="EO362:EO425" ca="1" si="735">2*IMREAL(K101)*COS(2*PI()*B101*139/Nt_load2)-2*IMAGINARY(K101)*SIN(2*PI()*B101*139/Nt_load2)</f>
        <v>-2.9706374725544969E-2</v>
      </c>
      <c r="EP362" s="223">
        <f t="shared" ref="EP362:EP425" ca="1" si="736">2*IMREAL(K101)*COS(2*PI()*B101*140/Nt_load2)-2*IMAGINARY(K101)*SIN(2*PI()*B101*140/Nt_load2)</f>
        <v>-2.9134676117537915E-2</v>
      </c>
      <c r="EQ362" s="223">
        <f t="shared" ref="EQ362:EQ425" ca="1" si="737">2*IMREAL(K101)*COS(2*PI()*B101*141/Nt_load2)-2*IMAGINARY(K101)*SIN(2*PI()*B101*141/Nt_load2)</f>
        <v>-2.8545427870053371E-2</v>
      </c>
      <c r="ER362" s="223">
        <f t="shared" ref="ER362:ER425" ca="1" si="738">2*IMREAL(K101)*COS(2*PI()*B101*142/Nt_load2)-2*IMAGINARY(K101)*SIN(2*PI()*B101*142/Nt_load2)</f>
        <v>-2.7938984924202191E-2</v>
      </c>
      <c r="ES362" s="223">
        <f t="shared" ref="ES362:ES425" ca="1" si="739">2*IMREAL(K101)*COS(2*PI()*B101*143/Nt_load2)-2*IMAGINARY(K101)*SIN(2*PI()*B101*143/Nt_load2)</f>
        <v>-2.7315712578538612E-2</v>
      </c>
      <c r="ET362" s="223">
        <f t="shared" ref="ET362:ET425" ca="1" si="740">2*IMREAL(K101)*COS(2*PI()*B101*144/Nt_load2)-2*IMAGINARY(K101)*SIN(2*PI()*B101*144/Nt_load2)</f>
        <v>-2.6675986269018005E-2</v>
      </c>
      <c r="EU362" s="223">
        <f t="shared" ref="EU362:EU425" ca="1" si="741">2*IMREAL(K101)*COS(2*PI()*B101*145/Nt_load2)-2*IMAGINARY(K101)*SIN(2*PI()*B101*145/Nt_load2)</f>
        <v>-2.6020191342848317E-2</v>
      </c>
      <c r="EV362" s="223">
        <f t="shared" ref="EV362:EV425" ca="1" si="742">2*IMREAL(K101)*COS(2*PI()*B101*146/Nt_load2)-2*IMAGINARY(K101)*SIN(2*PI()*B101*146/Nt_load2)</f>
        <v>-2.5348722826371316E-2</v>
      </c>
      <c r="EW362" s="223">
        <f t="shared" ref="EW362:EW425" ca="1" si="743">2*IMREAL(K101)*COS(2*PI()*B101*147/Nt_load2)-2*IMAGINARY(K101)*SIN(2*PI()*B101*147/Nt_load2)</f>
        <v>-2.4661985187113503E-2</v>
      </c>
      <c r="EX362" s="223">
        <f t="shared" ref="EX362:EX425" ca="1" si="744">2*IMREAL(K101)*COS(2*PI()*B101*148/Nt_load2)-2*IMAGINARY(K101)*SIN(2*PI()*B101*148/Nt_load2)</f>
        <v>-2.3960392090150003E-2</v>
      </c>
      <c r="EY362" s="223">
        <f t="shared" ref="EY362:EY425" ca="1" si="745">2*IMREAL(K101)*COS(2*PI()*B101*149/Nt_load2)-2*IMAGINARY(K101)*SIN(2*PI()*B101*149/Nt_load2)</f>
        <v>-2.3244366148928164E-2</v>
      </c>
      <c r="EZ362" s="223">
        <f t="shared" ref="EZ362:EZ425" ca="1" si="746">2*IMREAL(K101)*COS(2*PI()*B101*150/Nt_load2)-2*IMAGINARY(K101)*SIN(2*PI()*B101*150/Nt_load2)</f>
        <v>-2.2514338670701045E-2</v>
      </c>
      <c r="FA362" s="223">
        <f t="shared" ref="FA362:FA425" ca="1" si="747">2*IMREAL(K101)*COS(2*PI()*B101*151/Nt_load2)-2*IMAGINARY(K101)*SIN(2*PI()*B101*151/Nt_load2)</f>
        <v>-2.1770749396724041E-2</v>
      </c>
      <c r="FB362" s="223">
        <f t="shared" ref="FB362:FB425" ca="1" si="748">2*IMREAL(K101)*COS(2*PI()*B101*152/Nt_load2)-2*IMAGINARY(K101)*SIN(2*PI()*B101*152/Nt_load2)</f>
        <v>-2.1014046237371208E-2</v>
      </c>
      <c r="FC362" s="223">
        <f t="shared" ref="FC362:FC425" ca="1" si="749">2*IMREAL(K101)*COS(2*PI()*B101*153/Nt_load2)-2*IMAGINARY(K101)*SIN(2*PI()*B101*153/Nt_load2)</f>
        <v>-2.0244685002330766E-2</v>
      </c>
      <c r="FD362" s="223">
        <f t="shared" ref="FD362:FD425" ca="1" si="750">2*IMREAL(K101)*COS(2*PI()*B101*154/Nt_load2)-2*IMAGINARY(K101)*SIN(2*PI()*B101*154/Nt_load2)</f>
        <v>-1.946312912604246E-2</v>
      </c>
      <c r="FE362" s="223">
        <f t="shared" ref="FE362:FE425" ca="1" si="751">2*IMREAL(K101)*COS(2*PI()*B101*155/Nt_load2)-2*IMAGINARY(K101)*SIN(2*PI()*B101*155/Nt_load2)</f>
        <v>-1.8669849388541909E-2</v>
      </c>
      <c r="FF362" s="223">
        <f t="shared" ref="FF362:FF425" ca="1" si="752">2*IMREAL(K101)*COS(2*PI()*B101*156/Nt_load2)-2*IMAGINARY(K101)*SIN(2*PI()*B101*156/Nt_load2)</f>
        <v>-1.7865323631880325E-2</v>
      </c>
      <c r="FG362" s="223">
        <f t="shared" ref="FG362:FG425" ca="1" si="753">2*IMREAL(K101)*COS(2*PI()*B101*157/Nt_load2)-2*IMAGINARY(K101)*SIN(2*PI()*B101*157/Nt_load2)</f>
        <v>-1.7050036472290378E-2</v>
      </c>
      <c r="FH362" s="223">
        <f t="shared" ref="FH362:FH425" ca="1" si="754">2*IMREAL(K101)*COS(2*PI()*B101*158/Nt_load2)-2*IMAGINARY(K101)*SIN(2*PI()*B101*158/Nt_load2)</f>
        <v>-1.6224479008271439E-2</v>
      </c>
      <c r="FI362" s="223">
        <f t="shared" ref="FI362:FI425" ca="1" si="755">2*IMREAL(K101)*COS(2*PI()*B101*159/Nt_load2)-2*IMAGINARY(K101)*SIN(2*PI()*B101*159/Nt_load2)</f>
        <v>-1.5389148524770278E-2</v>
      </c>
      <c r="FJ362" s="223">
        <f t="shared" ref="FJ362:FJ425" ca="1" si="756">2*IMREAL(K101)*COS(2*PI()*B101*160/Nt_load2)-2*IMAGINARY(K101)*SIN(2*PI()*B101*160/Nt_load2)</f>
        <v>-1.4544548193635121E-2</v>
      </c>
      <c r="FK362" s="223">
        <f t="shared" ref="FK362:FK425" ca="1" si="757">2*IMREAL(K101)*COS(2*PI()*B101*161/Nt_load2)-2*IMAGINARY(K101)*SIN(2*PI()*B101*161/Nt_load2)</f>
        <v>-1.3691186770523799E-2</v>
      </c>
      <c r="FL362" s="223">
        <f t="shared" ref="FL362:FL425" ca="1" si="758">2*IMREAL(K101)*COS(2*PI()*B101*162/Nt_load2)-2*IMAGINARY(K101)*SIN(2*PI()*B101*162/Nt_load2)</f>
        <v>-1.2829578288448369E-2</v>
      </c>
      <c r="FM362" s="223">
        <f t="shared" ref="FM362:FM425" ca="1" si="759">2*IMREAL(K101)*COS(2*PI()*B101*163/Nt_load2)-2*IMAGINARY(K101)*SIN(2*PI()*B101*163/Nt_load2)</f>
        <v>-1.1960241748140808E-2</v>
      </c>
      <c r="FN362" s="223">
        <f t="shared" ref="FN362:FN425" ca="1" si="760">2*IMREAL(K101)*COS(2*PI()*B101*164/Nt_load2)-2*IMAGINARY(K101)*SIN(2*PI()*B101*164/Nt_load2)</f>
        <v>-1.1083700805426411E-2</v>
      </c>
      <c r="FO362" s="223">
        <f t="shared" ref="FO362:FO425" ca="1" si="761">2*IMREAL(K101)*COS(2*PI()*B101*165/Nt_load2)-2*IMAGINARY(K101)*SIN(2*PI()*B101*165/Nt_load2)</f>
        <v>-1.0200483455793089E-2</v>
      </c>
      <c r="FP362" s="223">
        <f t="shared" ref="FP362:FP425" ca="1" si="762">2*IMREAL(K101)*COS(2*PI()*B101*166/Nt_load2)-2*IMAGINARY(K101)*SIN(2*PI()*B101*166/Nt_load2)</f>
        <v>-9.3111217163466143E-3</v>
      </c>
      <c r="FQ362" s="223">
        <f t="shared" ref="FQ362:FQ425" ca="1" si="763">2*IMREAL(K101)*COS(2*PI()*B101*167/Nt_load2)-2*IMAGINARY(K101)*SIN(2*PI()*B101*167/Nt_load2)</f>
        <v>-8.4161513053435093E-3</v>
      </c>
      <c r="FR362" s="223">
        <f t="shared" ref="FR362:FR425" ca="1" si="764">2*IMREAL(K101)*COS(2*PI()*B101*168/Nt_load2)-2*IMAGINARY(K101)*SIN(2*PI()*B101*168/Nt_load2)</f>
        <v>-7.5161113194942321E-3</v>
      </c>
      <c r="FS362" s="223">
        <f t="shared" ref="FS362:FS425" ca="1" si="765">2*IMREAL(K101)*COS(2*PI()*B101*169/Nt_load2)-2*IMAGINARY(K101)*SIN(2*PI()*B101*169/Nt_load2)</f>
        <v>-6.6115439092315955E-3</v>
      </c>
      <c r="FT362" s="223">
        <f t="shared" ref="FT362:FT425" ca="1" si="766">2*IMREAL(K101)*COS(2*PI()*B101*170/Nt_load2)-2*IMAGINARY(K101)*SIN(2*PI()*B101*170/Nt_load2)</f>
        <v>-5.7029939521395841E-3</v>
      </c>
      <c r="FU362" s="223">
        <f t="shared" ref="FU362:FU425" ca="1" si="767">2*IMREAL(K101)*COS(2*PI()*B101*171/Nt_load2)-2*IMAGINARY(K101)*SIN(2*PI()*B101*171/Nt_load2)</f>
        <v>-4.79100872473949E-3</v>
      </c>
      <c r="FV362" s="223">
        <f t="shared" ref="FV362:FV425" ca="1" si="768">2*IMREAL(K101)*COS(2*PI()*B101*172/Nt_load2)-2*IMAGINARY(K101)*SIN(2*PI()*B101*172/Nt_load2)</f>
        <v>-3.8761375728309615E-3</v>
      </c>
      <c r="FW362" s="223">
        <f t="shared" ref="FW362:FW425" ca="1" si="769">2*IMREAL(K101)*COS(2*PI()*B101*173/Nt_load2)-2*IMAGINARY(K101)*SIN(2*PI()*B101*173/Nt_load2)</f>
        <v>-2.9589315805866826E-3</v>
      </c>
      <c r="FX362" s="223">
        <f t="shared" ref="FX362:FX425" ca="1" si="770">2*IMREAL(K101)*COS(2*PI()*B101*174/Nt_load2)-2*IMAGINARY(K101)*SIN(2*PI()*B101*174/Nt_load2)</f>
        <v>-2.0399432385998367E-3</v>
      </c>
      <c r="FY362" s="223">
        <f t="shared" ref="FY362:FY425" ca="1" si="771">2*IMREAL(K101)*COS(2*PI()*B101*175/Nt_load2)-2*IMAGINARY(K101)*SIN(2*PI()*B101*175/Nt_load2)</f>
        <v>-1.1197261110844486E-3</v>
      </c>
      <c r="FZ362" s="223">
        <f t="shared" ref="FZ362:FZ425" ca="1" si="772">2*IMREAL(K101)*COS(2*PI()*B101*176/Nt_load2)-2*IMAGINARY(K101)*SIN(2*PI()*B101*176/Nt_load2)</f>
        <v>-1.9883450242899961E-4</v>
      </c>
      <c r="GA362" s="223">
        <f t="shared" ref="GA362:GA425" ca="1" si="773">2*IMREAL(K101)*COS(2*PI()*B101*177/Nt_load2)-2*IMAGINARY(K101)*SIN(2*PI()*B101*177/Nt_load2)</f>
        <v>7.2217687669584758E-4</v>
      </c>
      <c r="GB362" s="223">
        <f t="shared" ref="GB362:GB425" ca="1" si="774">2*IMREAL(K101)*COS(2*PI()*B101*178/Nt_load2)-2*IMAGINARY(K101)*SIN(2*PI()*B101*178/Nt_load2)</f>
        <v>1.6427532434740693E-3</v>
      </c>
      <c r="GC362" s="223">
        <f t="shared" ref="GC362:GC425" ca="1" si="775">2*IMREAL(K101)*COS(2*PI()*B101*179/Nt_load2)-2*IMAGINARY(K101)*SIN(2*PI()*B101*179/Nt_load2)</f>
        <v>2.5623400771249225E-3</v>
      </c>
      <c r="GD362" s="223">
        <f t="shared" ref="GD362:GD425" ca="1" si="776">2*IMREAL(K101)*COS(2*PI()*B101*180/Nt_load2)-2*IMAGINARY(K101)*SIN(2*PI()*B101*180/Nt_load2)</f>
        <v>3.4803834529253831E-3</v>
      </c>
      <c r="GE362" s="223">
        <f t="shared" ref="GE362:GE425" ca="1" si="777">2*IMREAL(K101)*COS(2*PI()*B101*181/Nt_load2)-2*IMAGINARY(K101)*SIN(2*PI()*B101*181/Nt_load2)</f>
        <v>4.3963303758737214E-3</v>
      </c>
      <c r="GF362" s="223">
        <f t="shared" ref="GF362:GF425" ca="1" si="778">2*IMREAL(K101)*COS(2*PI()*B101*182/Nt_load2)-2*IMAGINARY(K101)*SIN(2*PI()*B101*182/Nt_load2)</f>
        <v>5.3096291137930164E-3</v>
      </c>
      <c r="GG362" s="223">
        <f t="shared" ref="GG362:GG425" ca="1" si="779">2*IMREAL(K101)*COS(2*PI()*B101*183/Nt_load2)-2*IMAGINARY(K101)*SIN(2*PI()*B101*183/Nt_load2)</f>
        <v>6.2197295296739803E-3</v>
      </c>
      <c r="GH362" s="223">
        <f t="shared" ref="GH362:GH425" ca="1" si="780">2*IMREAL(K101)*COS(2*PI()*B101*184/Nt_load2)-2*IMAGINARY(K101)*SIN(2*PI()*B101*184/Nt_load2)</f>
        <v>7.1260834130569359E-3</v>
      </c>
      <c r="GI362" s="223">
        <f t="shared" ref="GI362:GI425" ca="1" si="781">2*IMREAL(K101)*COS(2*PI()*B101*185/Nt_load2)-2*IMAGINARY(K101)*SIN(2*PI()*B101*185/Nt_load2)</f>
        <v>8.028144810253289E-3</v>
      </c>
      <c r="GJ362" s="223">
        <f t="shared" ref="GJ362:GJ425" ca="1" si="782">2*IMREAL(K101)*COS(2*PI()*B101*186/Nt_load2)-2*IMAGINARY(K101)*SIN(2*PI()*B101*186/Nt_load2)</f>
        <v>8.9253703532076144E-3</v>
      </c>
      <c r="GK362" s="223">
        <f t="shared" ref="GK362:GK425" ca="1" si="783">2*IMREAL(K101)*COS(2*PI()*B101*187/Nt_load2)-2*IMAGINARY(K101)*SIN(2*PI()*B101*187/Nt_load2)</f>
        <v>9.8172195868022945E-3</v>
      </c>
      <c r="GL362" s="223">
        <f t="shared" ref="GL362:GL425" ca="1" si="784">2*IMREAL(K101)*COS(2*PI()*B101*188/Nt_load2)-2*IMAGINARY(K101)*SIN(2*PI()*B101*188/Nt_load2)</f>
        <v>1.0703155294407336E-2</v>
      </c>
      <c r="GM362" s="223">
        <f t="shared" ref="GM362:GM425" ca="1" si="785">2*IMREAL(K101)*COS(2*PI()*B101*189/Nt_load2)-2*IMAGINARY(K101)*SIN(2*PI()*B101*189/Nt_load2)</f>
        <v>1.158264382147978E-2</v>
      </c>
      <c r="GN362" s="223">
        <f t="shared" ref="GN362:GN425" ca="1" si="786">2*IMREAL(K101)*COS(2*PI()*B101*190/Nt_load2)-2*IMAGINARY(K101)*SIN(2*PI()*B101*190/Nt_load2)</f>
        <v>1.2455155397017114E-2</v>
      </c>
      <c r="GO362" s="223">
        <f t="shared" ref="GO362:GO425" ca="1" si="787">2*IMREAL(K101)*COS(2*PI()*B101*191/Nt_load2)-2*IMAGINARY(K101)*SIN(2*PI()*B101*191/Nt_load2)</f>
        <v>1.3320164452671543E-2</v>
      </c>
      <c r="GP362" s="223">
        <f t="shared" ref="GP362:GP425" ca="1" si="788">2*IMREAL(K101)*COS(2*PI()*B101*192/Nt_load2)-2*IMAGINARY(K101)*SIN(2*PI()*B101*192/Nt_load2)</f>
        <v>1.4177149939332712E-2</v>
      </c>
      <c r="GQ362" s="223">
        <f t="shared" ref="GQ362:GQ425" ca="1" si="789">2*IMREAL(K101)*COS(2*PI()*B101*193/Nt_load2)-2*IMAGINARY(K101)*SIN(2*PI()*B101*193/Nt_load2)</f>
        <v>1.502559564098821E-2</v>
      </c>
      <c r="GR362" s="223">
        <f t="shared" ref="GR362:GR425" ca="1" si="790">2*IMREAL(K101)*COS(2*PI()*B101*194/Nt_load2)-2*IMAGINARY(K101)*SIN(2*PI()*B101*194/Nt_load2)</f>
        <v>1.5864990485672786E-2</v>
      </c>
      <c r="GS362" s="223">
        <f t="shared" ref="GS362:GS425" ca="1" si="791">2*IMREAL(K101)*COS(2*PI()*B101*195/Nt_load2)-2*IMAGINARY(K101)*SIN(2*PI()*B101*195/Nt_load2)</f>
        <v>1.6694828853318994E-2</v>
      </c>
      <c r="GT362" s="223">
        <f t="shared" ref="GT362:GT425" ca="1" si="792">2*IMREAL(K101)*COS(2*PI()*B101*196/Nt_load2)-2*IMAGINARY(K101)*SIN(2*PI()*B101*196/Nt_load2)</f>
        <v>1.7514610880323824E-2</v>
      </c>
      <c r="GU362" s="223">
        <f t="shared" ref="GU362:GU425" ca="1" si="793">2*IMREAL(K101)*COS(2*PI()*B101*197/Nt_load2)-2*IMAGINARY(K101)*SIN(2*PI()*B101*197/Nt_load2)</f>
        <v>1.8323842760647829E-2</v>
      </c>
      <c r="GV362" s="223">
        <f t="shared" ref="GV362:GV425" ca="1" si="794">2*IMREAL(K101)*COS(2*PI()*B101*198/Nt_load2)-2*IMAGINARY(K101)*SIN(2*PI()*B101*198/Nt_load2)</f>
        <v>1.9122037043265462E-2</v>
      </c>
      <c r="GW362" s="223">
        <f t="shared" ref="GW362:GW425" ca="1" si="795">2*IMREAL(K101)*COS(2*PI()*B101*199/Nt_load2)-2*IMAGINARY(K101)*SIN(2*PI()*B101*199/Nt_load2)</f>
        <v>1.9908712925787223E-2</v>
      </c>
      <c r="GX362" s="223">
        <f t="shared" ref="GX362:GX425" ca="1" si="796">2*IMREAL(K101)*COS(2*PI()*B101*200/Nt_load2)-2*IMAGINARY(K101)*SIN(2*PI()*B101*200/Nt_load2)</f>
        <v>2.0683396544077214E-2</v>
      </c>
      <c r="GY362" s="223">
        <f t="shared" ref="GY362:GY425" ca="1" si="797">2*IMREAL(K101)*COS(2*PI()*B101*201/Nt_load2)-2*IMAGINARY(K101)*SIN(2*PI()*B101*201/Nt_load2)</f>
        <v>2.1445621257691068E-2</v>
      </c>
      <c r="GZ362" s="223">
        <f t="shared" ref="GZ362:GZ425" ca="1" si="798">2*IMREAL(K101)*COS(2*PI()*B101*202/Nt_load2)-2*IMAGINARY(K101)*SIN(2*PI()*B101*202/Nt_load2)</f>
        <v>2.2194927930962713E-2</v>
      </c>
      <c r="HA362" s="223">
        <f t="shared" ref="HA362:HA425" ca="1" si="799">2*IMREAL(K101)*COS(2*PI()*B101*203/Nt_load2)-2*IMAGINARY(K101)*SIN(2*PI()*B101*203/Nt_load2)</f>
        <v>2.293086520957056E-2</v>
      </c>
      <c r="HB362" s="223">
        <f t="shared" ref="HB362:HB425" ca="1" si="800">2*IMREAL(K101)*COS(2*PI()*B101*204/Nt_load2)-2*IMAGINARY(K101)*SIN(2*PI()*B101*204/Nt_load2)</f>
        <v>2.3652989792416437E-2</v>
      </c>
      <c r="HC362" s="223">
        <f t="shared" ref="HC362:HC425" ca="1" si="801">2*IMREAL(K101)*COS(2*PI()*B101*205/Nt_load2)-2*IMAGINARY(K101)*SIN(2*PI()*B101*205/Nt_load2)</f>
        <v>2.4360866698653623E-2</v>
      </c>
      <c r="HD362" s="223">
        <f t="shared" ref="HD362:HD425" ca="1" si="802">2*IMREAL(K101)*COS(2*PI()*B101*206/Nt_load2)-2*IMAGINARY(K101)*SIN(2*PI()*B101*206/Nt_load2)</f>
        <v>2.5054069529703012E-2</v>
      </c>
      <c r="HE362" s="223">
        <f t="shared" ref="HE362:HE425" ca="1" si="803">2*IMREAL(K101)*COS(2*PI()*B101*207/Nt_load2)-2*IMAGINARY(K101)*SIN(2*PI()*B101*207/Nt_load2)</f>
        <v>2.5732180726099708E-2</v>
      </c>
      <c r="HF362" s="223">
        <f t="shared" ref="HF362:HF425" ca="1" si="804">2*IMREAL(K101)*COS(2*PI()*B101*208/Nt_load2)-2*IMAGINARY(K101)*SIN(2*PI()*B101*208/Nt_load2)</f>
        <v>2.6394791819015242E-2</v>
      </c>
      <c r="HG362" s="223">
        <f t="shared" ref="HG362:HG425" ca="1" si="805">2*IMREAL(K101)*COS(2*PI()*B101*209/Nt_load2)-2*IMAGINARY(K101)*SIN(2*PI()*B101*209/Nt_load2)</f>
        <v>2.7041503676303813E-2</v>
      </c>
      <c r="HH362" s="223">
        <f t="shared" ref="HH362:HH425" ca="1" si="806">2*IMREAL(K101)*COS(2*PI()*B101*210/Nt_load2)-2*IMAGINARY(K101)*SIN(2*PI()*B101*210/Nt_load2)</f>
        <v>2.7671926742924728E-2</v>
      </c>
      <c r="HI362" s="223">
        <f t="shared" ref="HI362:HI425" ca="1" si="807">2*IMREAL(K101)*COS(2*PI()*B101*211/Nt_load2)-2*IMAGINARY(K101)*SIN(2*PI()*B101*211/Nt_load2)</f>
        <v>2.8285681275595692E-2</v>
      </c>
      <c r="HJ362" s="223">
        <f t="shared" ref="HJ362:HJ425" ca="1" si="808">2*IMREAL(K101)*COS(2*PI()*B101*212/Nt_load2)-2*IMAGINARY(K101)*SIN(2*PI()*B101*212/Nt_load2)</f>
        <v>2.8882397571535982E-2</v>
      </c>
      <c r="HK362" s="223">
        <f t="shared" ref="HK362:HK425" ca="1" si="809">2*IMREAL(K101)*COS(2*PI()*B101*213/Nt_load2)-2*IMAGINARY(K101)*SIN(2*PI()*B101*213/Nt_load2)</f>
        <v>2.9461716191161585E-2</v>
      </c>
      <c r="HL362" s="223">
        <f t="shared" ref="HL362:HL425" ca="1" si="810">2*IMREAL(K101)*COS(2*PI()*B101*214/Nt_load2)-2*IMAGINARY(K101)*SIN(2*PI()*B101*214/Nt_load2)</f>
        <v>3.0023288174598168E-2</v>
      </c>
      <c r="HM362" s="223">
        <f t="shared" ref="HM362:HM425" ca="1" si="811">2*IMREAL(K101)*COS(2*PI()*B101*215/Nt_load2)-2*IMAGINARY(K101)*SIN(2*PI()*B101*215/Nt_load2)</f>
        <v>3.0566775251881416E-2</v>
      </c>
      <c r="HN362" s="223">
        <f t="shared" ref="HN362:HN425" ca="1" si="812">2*IMREAL(K101)*COS(2*PI()*B101*216/Nt_load2)-2*IMAGINARY(K101)*SIN(2*PI()*B101*216/Nt_load2)</f>
        <v>3.1091850046718279E-2</v>
      </c>
      <c r="HO362" s="223">
        <f t="shared" ref="HO362:HO425" ca="1" si="813">2*IMREAL(K101)*COS(2*PI()*B101*217/Nt_load2)-2*IMAGINARY(K101)*SIN(2*PI()*B101*217/Nt_load2)</f>
        <v>3.1598196273686159E-2</v>
      </c>
      <c r="HP362" s="223">
        <f t="shared" ref="HP362:HP425" ca="1" si="814">2*IMREAL(K101)*COS(2*PI()*B101*218/Nt_load2)-2*IMAGINARY(K101)*SIN(2*PI()*B101*218/Nt_load2)</f>
        <v>3.2085508928751429E-2</v>
      </c>
      <c r="HQ362" s="223">
        <f t="shared" ref="HQ362:HQ425" ca="1" si="815">2*IMREAL(K101)*COS(2*PI()*B101*219/Nt_load2)-2*IMAGINARY(K101)*SIN(2*PI()*B101*219/Nt_load2)</f>
        <v>3.2553494472992488E-2</v>
      </c>
      <c r="HR362" s="223">
        <f t="shared" ref="HR362:HR425" ca="1" si="816">2*IMREAL(K101)*COS(2*PI()*B101*220/Nt_load2)-2*IMAGINARY(K101)*SIN(2*PI()*B101*220/Nt_load2)</f>
        <v>3.3001871009416567E-2</v>
      </c>
      <c r="HS362" s="223">
        <f t="shared" ref="HS362:HS425" ca="1" si="817">2*IMREAL(K101)*COS(2*PI()*B101*221/Nt_load2)-2*IMAGINARY(K101)*SIN(2*PI()*B101*221/Nt_load2)</f>
        <v>3.3430368452764009E-2</v>
      </c>
      <c r="HT362" s="223">
        <f t="shared" ref="HT362:HT425" ca="1" si="818">2*IMREAL(K101)*COS(2*PI()*B101*222/Nt_load2)-2*IMAGINARY(K101)*SIN(2*PI()*B101*222/Nt_load2)</f>
        <v>3.3838728692197492E-2</v>
      </c>
      <c r="HU362" s="223">
        <f t="shared" ref="HU362:HU425" ca="1" si="819">2*IMREAL(K101)*COS(2*PI()*B101*223/Nt_load2)-2*IMAGINARY(K101)*SIN(2*PI()*B101*223/Nt_load2)</f>
        <v>3.4226705746778371E-2</v>
      </c>
      <c r="HV362" s="223">
        <f t="shared" ref="HV362:HV425" ca="1" si="820">2*IMREAL(K101)*COS(2*PI()*B101*224/Nt_load2)-2*IMAGINARY(K101)*SIN(2*PI()*B101*224/Nt_load2)</f>
        <v>3.459406591363634E-2</v>
      </c>
      <c r="HW362" s="223">
        <f t="shared" ref="HW362:HW425" ca="1" si="821">2*IMREAL(K101)*COS(2*PI()*B101*225/Nt_load2)-2*IMAGINARY(K101)*SIN(2*PI()*B101*225/Nt_load2)</f>
        <v>3.4940587908743388E-2</v>
      </c>
      <c r="HX362" s="223">
        <f t="shared" ref="HX362:HX425" ca="1" si="822">2*IMREAL(K101)*COS(2*PI()*B101*226/Nt_load2)-2*IMAGINARY(K101)*SIN(2*PI()*B101*226/Nt_load2)</f>
        <v>3.5266063000206939E-2</v>
      </c>
      <c r="HY362" s="223">
        <f t="shared" ref="HY362:HY425" ca="1" si="823">2*IMREAL(K101)*COS(2*PI()*B101*227/Nt_load2)-2*IMAGINARY(K101)*SIN(2*PI()*B101*227/Nt_load2)</f>
        <v>3.55702951340022E-2</v>
      </c>
      <c r="HZ362" s="223">
        <f t="shared" ref="HZ362:HZ425" ca="1" si="824">2*IMREAL(K101)*COS(2*PI()*B101*228/Nt_load2)-2*IMAGINARY(K101)*SIN(2*PI()*B101*228/Nt_load2)</f>
        <v>3.5853101052067737E-2</v>
      </c>
      <c r="IA362" s="223">
        <f t="shared" ref="IA362:IA425" ca="1" si="825">2*IMREAL(K101)*COS(2*PI()*B101*229/Nt_load2)-2*IMAGINARY(K101)*SIN(2*PI()*B101*229/Nt_load2)</f>
        <v>3.6114310402693306E-2</v>
      </c>
      <c r="IB362" s="223">
        <f t="shared" ref="IB362:IB425" ca="1" si="826">2*IMREAL(K101)*COS(2*PI()*B101*230/Nt_load2)-2*IMAGINARY(K101)*SIN(2*PI()*B101*230/Nt_load2)</f>
        <v>3.6353765843133351E-2</v>
      </c>
      <c r="IC362" s="223">
        <f t="shared" ref="IC362:IC425" ca="1" si="827">2*IMREAL(K101)*COS(2*PI()*B101*231/Nt_load2)-2*IMAGINARY(K101)*SIN(2*PI()*B101*231/Nt_load2)</f>
        <v>3.657132313438434E-2</v>
      </c>
      <c r="ID362" s="223">
        <f t="shared" ref="ID362:ID425" ca="1" si="828">2*IMREAL(K101)*COS(2*PI()*B101*232/Nt_load2)-2*IMAGINARY(K101)*SIN(2*PI()*B101*232/Nt_load2)</f>
        <v>3.6766851228069032E-2</v>
      </c>
      <c r="IE362" s="223">
        <f t="shared" ref="IE362:IE425" ca="1" si="829">2*IMREAL(K101)*COS(2*PI()*B101*233/Nt_load2)-2*IMAGINARY(K101)*SIN(2*PI()*B101*223/Nt_load2)</f>
        <v>3.9623250359176826E-2</v>
      </c>
      <c r="IF362" s="223">
        <f t="shared" ref="IF362:IF425" ca="1" si="830">2*IMREAL(K101)*COS(2*PI()*B101*234/Nt_load2)-2*IMAGINARY(K101)*SIN(2*PI()*B101*234/Nt_load2)</f>
        <v>3.7091362048000474E-2</v>
      </c>
      <c r="IG362" s="223">
        <f t="shared" ref="IG362:IG425" ca="1" si="831">2*IMREAL(K101)*COS(2*PI()*B101*235/Nt_load2)-2*IMAGINARY(K101)*SIN(2*PI()*B101*235/Nt_load2)</f>
        <v>3.7220149301063543E-2</v>
      </c>
      <c r="IH362" s="223">
        <f t="shared" ref="IH362:IH425" ca="1" si="832">2*IMREAL(K101)*COS(2*PI()*B101*236/Nt_load2)-2*IMAGINARY(K101)*SIN(2*PI()*B101*236/Nt_load2)</f>
        <v>3.7326516527938669E-2</v>
      </c>
      <c r="II362" s="223">
        <f t="shared" ref="II362:II425" ca="1" si="833">2*IMREAL(K101)*COS(2*PI()*B101*237/Nt_load2)-2*IMAGINARY(K101)*SIN(2*PI()*B101*237/Nt_load2)</f>
        <v>3.741039965698572E-2</v>
      </c>
      <c r="IJ362" s="223">
        <f t="shared" ref="IJ362:IJ425" ca="1" si="834">2*IMREAL(K101)*COS(2*PI()*B101*238/Nt_load2)-2*IMAGINARY(K101)*SIN(2*PI()*B101*238/Nt_load2)</f>
        <v>3.7471748160144348E-2</v>
      </c>
      <c r="IK362" s="223">
        <f t="shared" ref="IK362:IK425" ca="1" si="835">2*IMREAL(K101)*COS(2*PI()*B101*239/Nt_load2)-2*IMAGINARY(K101)*SIN(2*PI()*B101*239/Nt_load2)</f>
        <v>3.7510525083370223E-2</v>
      </c>
      <c r="IL362" s="223">
        <f t="shared" ref="IL362:IL425" ca="1" si="836">2*IMREAL(K101)*COS(2*PI()*B101*240/Nt_load2)-2*IMAGINARY(K101)*SIN(2*PI()*B101*240/Nt_load2)</f>
        <v>3.7526707068894737E-2</v>
      </c>
      <c r="IM362" s="223">
        <f t="shared" ref="IM362:IM425" ca="1" si="837">2*IMREAL(K101)*COS(2*PI()*B101*241/Nt_load2)-2*IMAGINARY(K101)*SIN(2*PI()*B101*241/Nt_load2)</f>
        <v>3.7520284369294915E-2</v>
      </c>
      <c r="IN362" s="223">
        <f t="shared" ref="IN362:IN425" ca="1" si="838">2*IMREAL(K101)*COS(2*PI()*B101*242/Nt_load2)-2*IMAGINARY(K101)*SIN(2*PI()*B101*242/Nt_load2)</f>
        <v>3.7491260853364836E-2</v>
      </c>
      <c r="IO362" s="223">
        <f t="shared" ref="IO362:IO425" ca="1" si="839">2*IMREAL(K101)*COS(2*PI()*B101*243/Nt_load2)-2*IMAGINARY(K101)*SIN(2*PI()*B101*243/Nt_load2)</f>
        <v>3.7439654003785211E-2</v>
      </c>
      <c r="IP362" s="223">
        <f t="shared" ref="IP362:IP425" ca="1" si="840">2*IMREAL(K101)*COS(2*PI()*B101*244/Nt_load2)-2*IMAGINARY(K101)*SIN(2*PI()*B101*244/Nt_load2)</f>
        <v>3.736549490659255E-2</v>
      </c>
      <c r="IQ362" s="223">
        <f t="shared" ref="IQ362:IQ425" ca="1" si="841">2*IMREAL(K101)*COS(2*PI()*B101*245/Nt_load2)-2*IMAGINARY(K101)*SIN(2*PI()*B101*245/Nt_load2)</f>
        <v>3.7268828232454004E-2</v>
      </c>
      <c r="IR362" s="223">
        <f t="shared" ref="IR362:IR425" ca="1" si="842">2*IMREAL(K101)*COS(2*PI()*B101*246/Nt_load2)-2*IMAGINARY(K101)*SIN(2*PI()*B101*246/Nt_load2)</f>
        <v>3.7149712209759482E-2</v>
      </c>
      <c r="IS362" s="223">
        <f t="shared" ref="IS362:IS425" ca="1" si="843">2*IMREAL(K101)*COS(2*PI()*B101*247/Nt_load2)-2*IMAGINARY(K101)*SIN(2*PI()*B101*247/Nt_load2)</f>
        <v>3.7008218589546997E-2</v>
      </c>
      <c r="IT362" s="223">
        <f t="shared" ref="IT362:IT425" ca="1" si="844">2*IMREAL(K101)*COS(2*PI()*B101*248/Nt_load2)-2*IMAGINARY(K101)*SIN(2*PI()*B101*248/Nt_load2)</f>
        <v>3.6844432602282609E-2</v>
      </c>
      <c r="IU362" s="223">
        <f t="shared" ref="IU362:IU425" ca="1" si="845">2*IMREAL(K101)*COS(2*PI()*B101*249/Nt_load2)-2*IMAGINARY(K101)*SIN(2*PI()*B101*249/Nt_load2)</f>
        <v>3.6658452906520672E-2</v>
      </c>
      <c r="IV362" s="223">
        <f t="shared" ref="IV362:IV425" ca="1" si="846">2*IMREAL(K101)*COS(2*PI()*B101*250/Nt_load2)-2*IMAGINARY(K101)*SIN(2*PI()*B101*250/Nt_load2)</f>
        <v>3.6450391529475691E-2</v>
      </c>
      <c r="IW362" s="223">
        <f t="shared" ref="IW362:IW425" ca="1" si="847">2*IMREAL(K101)*COS(2*PI()*B101*251/Nt_load2)-2*IMAGINARY(K101)*SIN(2*PI()*B101*251/Nt_load2)</f>
        <v>3.6220373799541274E-2</v>
      </c>
      <c r="IX362" s="223">
        <f t="shared" ref="IX362:IX425" ca="1" si="848">2*IMREAL(K101)*COS(2*PI()*B101*252/Nt_load2)-2*IMAGINARY(K101)*SIN(2*PI()*B101*252/Nt_load2)</f>
        <v>3.5968538270797039E-2</v>
      </c>
      <c r="IY362" s="223">
        <f t="shared" ref="IY362:IY425" ca="1" si="849">2*IMREAL(K101)*COS(2*PI()*B101*253/Nt_load2)-2*IMAGINARY(K101)*SIN(2*PI()*B101*253/Nt_load2)</f>
        <v>3.5695036639548733E-2</v>
      </c>
      <c r="IZ362" s="223">
        <f t="shared" ref="IZ362:IZ425" ca="1" si="850">2*IMREAL(K101)*COS(2*PI()*B101*254/Nt_load2)-2*IMAGINARY(K101)*SIN(2*PI()*B101*254/Nt_load2)</f>
        <v>3.5400033652952169E-2</v>
      </c>
      <c r="JA362" s="223">
        <f t="shared" ref="JA362:JA425" ca="1" si="851">2*IMREAL(K101)*COS(2*PI()*B101*255/Nt_load2)-2*IMAGINARY(K101)*SIN(2*PI()*B101*255/Nt_load2)</f>
        <v>3.5083707009775582E-2</v>
      </c>
      <c r="JB362" s="223">
        <f t="shared" ref="JB362:JB425" ca="1" si="852">2*IMREAL(K101)*COS(2*PI()*B101*256/Nt_load2)-2*IMAGINARY(K101)*SIN(2*PI()*B101*256/Nt_load2)</f>
        <v>3.4746247253360604E-2</v>
      </c>
    </row>
    <row r="363" spans="1:262">
      <c r="B363" s="230">
        <v>2</v>
      </c>
      <c r="C363" s="229">
        <f t="shared" ref="C363:C426" si="853">C362+Div_Nt_load2</f>
        <v>3.9062500000000001E-5</v>
      </c>
      <c r="D363" s="226">
        <f t="shared" ca="1" si="597"/>
        <v>36.017900696433514</v>
      </c>
      <c r="E363" s="225">
        <f ca="1">H361</f>
        <v>1.7900696433515353E-2</v>
      </c>
      <c r="F363" s="224">
        <v>2</v>
      </c>
      <c r="G363" s="223">
        <f t="shared" ref="G363:G425" ca="1" si="854">2*IMREAL(K102)*COS(2*PI()*B102*1/Nt_load2)-2*IMAGINARY(K102)*SIN(2*PI()*B102*1/Nt_load2)</f>
        <v>-2.215687025152903E-4</v>
      </c>
      <c r="H363" s="223">
        <f t="shared" ca="1" si="598"/>
        <v>-2.18254456000817E-4</v>
      </c>
      <c r="I363" s="223">
        <f t="shared" ca="1" si="599"/>
        <v>-2.1441441538500516E-4</v>
      </c>
      <c r="J363" s="223">
        <f t="shared" ca="1" si="600"/>
        <v>-2.1005783166204613E-4</v>
      </c>
      <c r="K363" s="223">
        <f t="shared" ca="1" si="601"/>
        <v>-2.051952002237202E-4</v>
      </c>
      <c r="L363" s="223">
        <f t="shared" ca="1" si="602"/>
        <v>-1.9983823557507847E-4</v>
      </c>
      <c r="M363" s="223">
        <f t="shared" ca="1" si="603"/>
        <v>-1.9399984311317423E-4</v>
      </c>
      <c r="N363" s="223">
        <f t="shared" ca="1" si="604"/>
        <v>-1.8769408803683097E-4</v>
      </c>
      <c r="O363" s="223">
        <f t="shared" ca="1" si="605"/>
        <v>-1.8093616146234656E-4</v>
      </c>
      <c r="P363" s="223">
        <f t="shared" ca="1" si="606"/>
        <v>-1.7374234382676334E-4</v>
      </c>
      <c r="Q363" s="223">
        <f t="shared" ca="1" si="607"/>
        <v>-1.6612996566686946E-4</v>
      </c>
      <c r="R363" s="223">
        <f t="shared" ca="1" si="608"/>
        <v>-1.5811736586841767E-4</v>
      </c>
      <c r="S363" s="223">
        <f t="shared" ca="1" si="609"/>
        <v>-1.4972384748614332E-4</v>
      </c>
      <c r="T363" s="223">
        <f t="shared" ca="1" si="610"/>
        <v>-1.4096963124101466E-4</v>
      </c>
      <c r="U363" s="223">
        <f t="shared" ca="1" si="611"/>
        <v>-1.31875806806745E-4</v>
      </c>
      <c r="V363" s="223">
        <f t="shared" ca="1" si="612"/>
        <v>-1.2246428200292142E-4</v>
      </c>
      <c r="W363" s="223">
        <f t="shared" ca="1" si="613"/>
        <v>-1.1275773001714857E-4</v>
      </c>
      <c r="X363" s="223">
        <f t="shared" ca="1" si="614"/>
        <v>-1.0277953478335374E-4</v>
      </c>
      <c r="Y363" s="223">
        <f t="shared" ca="1" si="615"/>
        <v>-9.2553734647841821E-5</v>
      </c>
      <c r="Z363" s="223">
        <f t="shared" ca="1" si="616"/>
        <v>-8.2104964458813484E-5</v>
      </c>
      <c r="AA363" s="223">
        <f t="shared" ca="1" si="617"/>
        <v>-7.1458396218858334E-5</v>
      </c>
      <c r="AB363" s="223">
        <f t="shared" ca="1" si="618"/>
        <v>-6.0639678443395755E-5</v>
      </c>
      <c r="AC363" s="223">
        <f t="shared" ca="1" si="619"/>
        <v>-4.9674874371154425E-5</v>
      </c>
      <c r="AD363" s="223">
        <f t="shared" ca="1" si="620"/>
        <v>-3.8590399175547883E-5</v>
      </c>
      <c r="AE363" s="223">
        <f t="shared" ca="1" si="621"/>
        <v>-2.7412956328207679E-5</v>
      </c>
      <c r="AF363" s="223">
        <f t="shared" ca="1" si="622"/>
        <v>-1.6169473267981432E-5</v>
      </c>
      <c r="AG363" s="223">
        <f t="shared" ca="1" si="623"/>
        <v>-4.8870365303740719E-6</v>
      </c>
      <c r="AH363" s="223">
        <f t="shared" ca="1" si="624"/>
        <v>6.4071735062888396E-6</v>
      </c>
      <c r="AI363" s="223">
        <f t="shared" ca="1" si="625"/>
        <v>1.7685948100772998E-5</v>
      </c>
      <c r="AJ363" s="223">
        <f t="shared" ca="1" si="626"/>
        <v>2.8922115697176237E-5</v>
      </c>
      <c r="AK363" s="223">
        <f t="shared" ca="1" si="627"/>
        <v>4.0088607383586893E-5</v>
      </c>
      <c r="AL363" s="223">
        <f t="shared" ca="1" si="628"/>
        <v>5.1158522103463186E-5</v>
      </c>
      <c r="AM363" s="223">
        <f t="shared" ca="1" si="629"/>
        <v>6.210519146263492E-5</v>
      </c>
      <c r="AN363" s="223">
        <f t="shared" ca="1" si="630"/>
        <v>7.2902243975800867E-5</v>
      </c>
      <c r="AO363" s="223">
        <f t="shared" ca="1" si="631"/>
        <v>8.3523668597746645E-5</v>
      </c>
      <c r="AP363" s="223">
        <f t="shared" ca="1" si="632"/>
        <v>9.3943877386231165E-5</v>
      </c>
      <c r="AQ363" s="223">
        <f t="shared" ca="1" si="633"/>
        <v>1.0413776714558041E-4</v>
      </c>
      <c r="AR363" s="223">
        <f t="shared" ca="1" si="634"/>
        <v>1.140807799024848E-4</v>
      </c>
      <c r="AS363" s="223">
        <f t="shared" ca="1" si="635"/>
        <v>1.2374896206830796E-4</v>
      </c>
      <c r="AT363" s="223">
        <f t="shared" ca="1" si="636"/>
        <v>1.3311902214537967E-4</v>
      </c>
      <c r="AU363" s="223">
        <f t="shared" ca="1" si="637"/>
        <v>1.4216838683825386E-4</v>
      </c>
      <c r="AV363" s="223">
        <f t="shared" ca="1" si="638"/>
        <v>1.5087525543475478E-4</v>
      </c>
      <c r="AW363" s="223">
        <f t="shared" ca="1" si="639"/>
        <v>1.592186523258017E-4</v>
      </c>
      <c r="AX363" s="223">
        <f t="shared" ca="1" si="640"/>
        <v>1.6717847753748889E-4</v>
      </c>
      <c r="AY363" s="223">
        <f t="shared" ca="1" si="641"/>
        <v>1.7473555515368314E-4</v>
      </c>
      <c r="AZ363" s="223">
        <f t="shared" ca="1" si="642"/>
        <v>1.8187167951248508E-4</v>
      </c>
      <c r="BA363" s="223">
        <f t="shared" ca="1" si="643"/>
        <v>1.8856965906526379E-4</v>
      </c>
      <c r="BB363" s="223">
        <f t="shared" ca="1" si="644"/>
        <v>1.9481335779260282E-4</v>
      </c>
      <c r="BC363" s="223">
        <f t="shared" ca="1" si="645"/>
        <v>2.0058773407738461E-4</v>
      </c>
      <c r="BD363" s="223">
        <f t="shared" ca="1" si="646"/>
        <v>2.058788769413636E-4</v>
      </c>
      <c r="BE363" s="223">
        <f t="shared" ca="1" si="647"/>
        <v>2.106740395579309E-4</v>
      </c>
      <c r="BF363" s="223">
        <f t="shared" ca="1" si="648"/>
        <v>2.1496166996033672E-4</v>
      </c>
      <c r="BG363" s="223">
        <f t="shared" ca="1" si="649"/>
        <v>2.1873143887138948E-4</v>
      </c>
      <c r="BH363" s="223">
        <f t="shared" ca="1" si="650"/>
        <v>2.2197426458758977E-4</v>
      </c>
      <c r="BI363" s="223">
        <f t="shared" ca="1" si="651"/>
        <v>2.246823348577493E-4</v>
      </c>
      <c r="BJ363" s="223">
        <f t="shared" ca="1" si="652"/>
        <v>2.2684912570338821E-4</v>
      </c>
      <c r="BK363" s="223">
        <f t="shared" ca="1" si="653"/>
        <v>2.2846941713557096E-4</v>
      </c>
      <c r="BL363" s="223">
        <f t="shared" ca="1" si="654"/>
        <v>2.2953930573031667E-4</v>
      </c>
      <c r="BM363" s="223">
        <f t="shared" ca="1" si="655"/>
        <v>2.3005621403228939E-4</v>
      </c>
      <c r="BN363" s="223">
        <f t="shared" ca="1" si="656"/>
        <v>2.3001889676411386E-4</v>
      </c>
      <c r="BO363" s="223">
        <f t="shared" ca="1" si="657"/>
        <v>2.294274438263577E-4</v>
      </c>
      <c r="BP363" s="223">
        <f t="shared" ca="1" si="658"/>
        <v>2.2828328008095316E-4</v>
      </c>
      <c r="BQ363" s="223">
        <f t="shared" ca="1" si="659"/>
        <v>2.265891619185798E-4</v>
      </c>
      <c r="BR363" s="223">
        <f t="shared" ca="1" si="660"/>
        <v>2.2434917061827801E-4</v>
      </c>
      <c r="BS363" s="223">
        <f t="shared" ca="1" si="661"/>
        <v>2.2156870251529033E-4</v>
      </c>
      <c r="BT363" s="223">
        <f t="shared" ca="1" si="662"/>
        <v>2.18254456000817E-4</v>
      </c>
      <c r="BU363" s="223">
        <f t="shared" ca="1" si="663"/>
        <v>2.1441441538500518E-4</v>
      </c>
      <c r="BV363" s="223">
        <f t="shared" ca="1" si="664"/>
        <v>2.1005783166204613E-4</v>
      </c>
      <c r="BW363" s="223">
        <f t="shared" ca="1" si="665"/>
        <v>2.051952002237202E-4</v>
      </c>
      <c r="BX363" s="223">
        <f t="shared" ca="1" si="666"/>
        <v>1.9983823557507852E-4</v>
      </c>
      <c r="BY363" s="223">
        <f t="shared" ca="1" si="667"/>
        <v>1.9399984311317423E-4</v>
      </c>
      <c r="BZ363" s="223">
        <f t="shared" ca="1" si="668"/>
        <v>1.8769408803683099E-4</v>
      </c>
      <c r="CA363" s="223">
        <f t="shared" ca="1" si="669"/>
        <v>1.8093616146234662E-4</v>
      </c>
      <c r="CB363" s="223">
        <f t="shared" ca="1" si="670"/>
        <v>1.7374234382676334E-4</v>
      </c>
      <c r="CC363" s="223">
        <f t="shared" ca="1" si="671"/>
        <v>1.6612996566686949E-4</v>
      </c>
      <c r="CD363" s="223">
        <f t="shared" ca="1" si="672"/>
        <v>1.5811736586841772E-4</v>
      </c>
      <c r="CE363" s="223">
        <f t="shared" ca="1" si="673"/>
        <v>1.4972384748614332E-4</v>
      </c>
      <c r="CF363" s="223">
        <f t="shared" ca="1" si="674"/>
        <v>1.4096963124101471E-4</v>
      </c>
      <c r="CG363" s="223">
        <f t="shared" ca="1" si="675"/>
        <v>1.31875806806745E-4</v>
      </c>
      <c r="CH363" s="223">
        <f t="shared" ca="1" si="676"/>
        <v>1.2246428200292145E-4</v>
      </c>
      <c r="CI363" s="223">
        <f t="shared" ca="1" si="677"/>
        <v>1.1275773001714865E-4</v>
      </c>
      <c r="CJ363" s="223">
        <f t="shared" ca="1" si="678"/>
        <v>1.0277953478335386E-4</v>
      </c>
      <c r="CK363" s="223">
        <f t="shared" ca="1" si="679"/>
        <v>9.2553734647841739E-5</v>
      </c>
      <c r="CL363" s="223">
        <f t="shared" ca="1" si="680"/>
        <v>8.2104964458813457E-5</v>
      </c>
      <c r="CM363" s="223">
        <f t="shared" ca="1" si="681"/>
        <v>7.1458396218858361E-5</v>
      </c>
      <c r="CN363" s="223">
        <f t="shared" ca="1" si="682"/>
        <v>6.0639678443395769E-5</v>
      </c>
      <c r="CO363" s="223">
        <f t="shared" ca="1" si="683"/>
        <v>4.9674874371154506E-5</v>
      </c>
      <c r="CP363" s="223">
        <f t="shared" ca="1" si="684"/>
        <v>3.8590399175548005E-5</v>
      </c>
      <c r="CQ363" s="223">
        <f t="shared" ca="1" si="685"/>
        <v>2.7412956328207652E-5</v>
      </c>
      <c r="CR363" s="223">
        <f t="shared" ca="1" si="686"/>
        <v>1.6169473267981466E-5</v>
      </c>
      <c r="CS363" s="223">
        <f t="shared" ca="1" si="687"/>
        <v>4.8870365303741058E-6</v>
      </c>
      <c r="CT363" s="223">
        <f t="shared" ca="1" si="688"/>
        <v>-6.4071735062887583E-6</v>
      </c>
      <c r="CU363" s="223">
        <f t="shared" ca="1" si="689"/>
        <v>-1.7685948100772869E-5</v>
      </c>
      <c r="CV363" s="223">
        <f t="shared" ca="1" si="690"/>
        <v>-2.8922115697176315E-5</v>
      </c>
      <c r="CW363" s="223">
        <f t="shared" ca="1" si="691"/>
        <v>-4.0088607383586914E-5</v>
      </c>
      <c r="CX363" s="223">
        <f t="shared" ca="1" si="692"/>
        <v>-5.1158522103463159E-5</v>
      </c>
      <c r="CY363" s="223">
        <f t="shared" ca="1" si="693"/>
        <v>-6.2105191462634852E-5</v>
      </c>
      <c r="CZ363" s="223">
        <f t="shared" ca="1" si="694"/>
        <v>-7.2902243975800745E-5</v>
      </c>
      <c r="DA363" s="223">
        <f t="shared" ca="1" si="695"/>
        <v>-8.3523668597746699E-5</v>
      </c>
      <c r="DB363" s="223">
        <f t="shared" ca="1" si="696"/>
        <v>-9.3943877386231192E-5</v>
      </c>
      <c r="DC363" s="223">
        <f t="shared" ca="1" si="697"/>
        <v>-1.041377671455804E-4</v>
      </c>
      <c r="DD363" s="223">
        <f t="shared" ca="1" si="698"/>
        <v>-1.1408077990248478E-4</v>
      </c>
      <c r="DE363" s="223">
        <f t="shared" ca="1" si="699"/>
        <v>-1.2374896206830791E-4</v>
      </c>
      <c r="DF363" s="223">
        <f t="shared" ca="1" si="700"/>
        <v>-1.3311902214537972E-4</v>
      </c>
      <c r="DG363" s="223">
        <f t="shared" ca="1" si="701"/>
        <v>-1.4216838683825392E-4</v>
      </c>
      <c r="DH363" s="223">
        <f t="shared" ca="1" si="702"/>
        <v>-1.5087525543475475E-4</v>
      </c>
      <c r="DI363" s="223">
        <f t="shared" ca="1" si="703"/>
        <v>-1.592186523258017E-4</v>
      </c>
      <c r="DJ363" s="223">
        <f t="shared" ca="1" si="704"/>
        <v>-1.6717847753748886E-4</v>
      </c>
      <c r="DK363" s="223">
        <f t="shared" ca="1" si="705"/>
        <v>-1.7473555515368309E-4</v>
      </c>
      <c r="DL363" s="223">
        <f t="shared" ca="1" si="706"/>
        <v>-1.8187167951248513E-4</v>
      </c>
      <c r="DM363" s="223">
        <f t="shared" ca="1" si="707"/>
        <v>-1.8856965906526377E-4</v>
      </c>
      <c r="DN363" s="223">
        <f t="shared" ca="1" si="708"/>
        <v>-1.9481335779260279E-4</v>
      </c>
      <c r="DO363" s="223">
        <f t="shared" ca="1" si="709"/>
        <v>-2.0058773407738461E-4</v>
      </c>
      <c r="DP363" s="223">
        <f t="shared" ca="1" si="710"/>
        <v>-2.0587887694136354E-4</v>
      </c>
      <c r="DQ363" s="223">
        <f t="shared" ca="1" si="711"/>
        <v>-2.1067403955793096E-4</v>
      </c>
      <c r="DR363" s="223">
        <f t="shared" ca="1" si="712"/>
        <v>-2.149616699603367E-4</v>
      </c>
      <c r="DS363" s="223">
        <f t="shared" ca="1" si="713"/>
        <v>-2.1873143887138948E-4</v>
      </c>
      <c r="DT363" s="223">
        <f t="shared" ca="1" si="714"/>
        <v>-2.2197426458758974E-4</v>
      </c>
      <c r="DU363" s="223">
        <f t="shared" ca="1" si="715"/>
        <v>-2.2468233485774925E-4</v>
      </c>
      <c r="DV363" s="223">
        <f t="shared" ca="1" si="716"/>
        <v>-2.2684912570338821E-4</v>
      </c>
      <c r="DW363" s="223">
        <f t="shared" ca="1" si="717"/>
        <v>-2.2846941713557096E-4</v>
      </c>
      <c r="DX363" s="223">
        <f t="shared" ca="1" si="718"/>
        <v>-2.2953930573031667E-4</v>
      </c>
      <c r="DY363" s="223">
        <f t="shared" ca="1" si="719"/>
        <v>-2.3005621403228939E-4</v>
      </c>
      <c r="DZ363" s="223">
        <f t="shared" ca="1" si="720"/>
        <v>-2.3001889676411383E-4</v>
      </c>
      <c r="EA363" s="223">
        <f t="shared" ca="1" si="721"/>
        <v>-2.294274438263577E-4</v>
      </c>
      <c r="EB363" s="223">
        <f t="shared" ca="1" si="722"/>
        <v>-2.2828328008095314E-4</v>
      </c>
      <c r="EC363" s="223">
        <f t="shared" ca="1" si="723"/>
        <v>-2.265891619185798E-4</v>
      </c>
      <c r="ED363" s="223">
        <f t="shared" ca="1" si="724"/>
        <v>-2.2434917061827801E-4</v>
      </c>
      <c r="EE363" s="223">
        <f t="shared" ca="1" si="725"/>
        <v>-2.2156870251529033E-4</v>
      </c>
      <c r="EF363" s="223">
        <f t="shared" ca="1" si="726"/>
        <v>-2.1825445600081702E-4</v>
      </c>
      <c r="EG363" s="223">
        <f t="shared" ca="1" si="727"/>
        <v>-2.1441441538500513E-4</v>
      </c>
      <c r="EH363" s="223">
        <f t="shared" ca="1" si="728"/>
        <v>-2.1005783166204613E-4</v>
      </c>
      <c r="EI363" s="223">
        <f t="shared" ca="1" si="729"/>
        <v>-2.0519520022372023E-4</v>
      </c>
      <c r="EJ363" s="223">
        <f t="shared" ca="1" si="730"/>
        <v>-1.9983823557507852E-4</v>
      </c>
      <c r="EK363" s="223">
        <f t="shared" ca="1" si="731"/>
        <v>-1.9399984311317428E-4</v>
      </c>
      <c r="EL363" s="223">
        <f t="shared" ca="1" si="732"/>
        <v>-1.8769408803683097E-4</v>
      </c>
      <c r="EM363" s="223">
        <f t="shared" ca="1" si="733"/>
        <v>-1.8093616146234656E-4</v>
      </c>
      <c r="EN363" s="223">
        <f t="shared" ca="1" si="734"/>
        <v>-1.7374234382676334E-4</v>
      </c>
      <c r="EO363" s="223">
        <f t="shared" ca="1" si="735"/>
        <v>-1.6612996566686951E-4</v>
      </c>
      <c r="EP363" s="223">
        <f t="shared" ca="1" si="736"/>
        <v>-1.5811736586841775E-4</v>
      </c>
      <c r="EQ363" s="223">
        <f t="shared" ca="1" si="737"/>
        <v>-1.4972384748614343E-4</v>
      </c>
      <c r="ER363" s="223">
        <f t="shared" ca="1" si="738"/>
        <v>-1.4096963124101463E-4</v>
      </c>
      <c r="ES363" s="223">
        <f t="shared" ca="1" si="739"/>
        <v>-1.3187580680674502E-4</v>
      </c>
      <c r="ET363" s="223">
        <f t="shared" ca="1" si="740"/>
        <v>-1.2246428200292147E-4</v>
      </c>
      <c r="EU363" s="223">
        <f t="shared" ca="1" si="741"/>
        <v>-1.1275773001714868E-4</v>
      </c>
      <c r="EV363" s="223">
        <f t="shared" ca="1" si="742"/>
        <v>-1.0277953478335387E-4</v>
      </c>
      <c r="EW363" s="223">
        <f t="shared" ca="1" si="743"/>
        <v>-9.2553734647841753E-5</v>
      </c>
      <c r="EX363" s="223">
        <f t="shared" ca="1" si="744"/>
        <v>-8.2104964458813484E-5</v>
      </c>
      <c r="EY363" s="223">
        <f t="shared" ca="1" si="745"/>
        <v>-7.1458396218858388E-5</v>
      </c>
      <c r="EZ363" s="223">
        <f t="shared" ca="1" si="746"/>
        <v>-6.0639678443395796E-5</v>
      </c>
      <c r="FA363" s="223">
        <f t="shared" ca="1" si="747"/>
        <v>-4.9674874371154533E-5</v>
      </c>
      <c r="FB363" s="223">
        <f t="shared" ca="1" si="748"/>
        <v>-3.8590399175548032E-5</v>
      </c>
      <c r="FC363" s="223">
        <f t="shared" ca="1" si="749"/>
        <v>-2.7412956328207679E-5</v>
      </c>
      <c r="FD363" s="223">
        <f t="shared" ca="1" si="750"/>
        <v>-1.6169473267981493E-5</v>
      </c>
      <c r="FE363" s="223">
        <f t="shared" ca="1" si="751"/>
        <v>-4.8870365303741329E-6</v>
      </c>
      <c r="FF363" s="223">
        <f t="shared" ca="1" si="752"/>
        <v>6.4071735062887379E-6</v>
      </c>
      <c r="FG363" s="223">
        <f t="shared" ca="1" si="753"/>
        <v>1.7685948100772835E-5</v>
      </c>
      <c r="FH363" s="223">
        <f t="shared" ca="1" si="754"/>
        <v>2.8922115697176288E-5</v>
      </c>
      <c r="FI363" s="223">
        <f t="shared" ca="1" si="755"/>
        <v>4.0088607383586887E-5</v>
      </c>
      <c r="FJ363" s="223">
        <f t="shared" ca="1" si="756"/>
        <v>5.1158522103463131E-5</v>
      </c>
      <c r="FK363" s="223">
        <f t="shared" ca="1" si="757"/>
        <v>6.2105191462634825E-5</v>
      </c>
      <c r="FL363" s="223">
        <f t="shared" ca="1" si="758"/>
        <v>7.2902243975800718E-5</v>
      </c>
      <c r="FM363" s="223">
        <f t="shared" ca="1" si="759"/>
        <v>8.3523668597746496E-5</v>
      </c>
      <c r="FN363" s="223">
        <f t="shared" ca="1" si="760"/>
        <v>9.3943877386230975E-5</v>
      </c>
      <c r="FO363" s="223">
        <f t="shared" ca="1" si="761"/>
        <v>1.041377671455802E-4</v>
      </c>
      <c r="FP363" s="223">
        <f t="shared" ca="1" si="762"/>
        <v>1.1408077990248494E-4</v>
      </c>
      <c r="FQ363" s="223">
        <f t="shared" ca="1" si="763"/>
        <v>1.2374896206830807E-4</v>
      </c>
      <c r="FR363" s="223">
        <f t="shared" ca="1" si="764"/>
        <v>1.3311902214537972E-4</v>
      </c>
      <c r="FS363" s="223">
        <f t="shared" ca="1" si="765"/>
        <v>1.4216838683825389E-4</v>
      </c>
      <c r="FT363" s="223">
        <f t="shared" ca="1" si="766"/>
        <v>1.5087525543475475E-4</v>
      </c>
      <c r="FU363" s="223">
        <f t="shared" ca="1" si="767"/>
        <v>1.5921865232580167E-4</v>
      </c>
      <c r="FV363" s="223">
        <f t="shared" ca="1" si="768"/>
        <v>1.6717847753748886E-4</v>
      </c>
      <c r="FW363" s="223">
        <f t="shared" ca="1" si="769"/>
        <v>1.7473555515368306E-4</v>
      </c>
      <c r="FX363" s="223">
        <f t="shared" ca="1" si="770"/>
        <v>1.8187167951248502E-4</v>
      </c>
      <c r="FY363" s="223">
        <f t="shared" ca="1" si="771"/>
        <v>1.8856965906526366E-4</v>
      </c>
      <c r="FZ363" s="223">
        <f t="shared" ca="1" si="772"/>
        <v>1.9481335779260268E-4</v>
      </c>
      <c r="GA363" s="223">
        <f t="shared" ca="1" si="773"/>
        <v>2.0058773407738472E-4</v>
      </c>
      <c r="GB363" s="223">
        <f t="shared" ca="1" si="774"/>
        <v>2.0587887694136362E-4</v>
      </c>
      <c r="GC363" s="223">
        <f t="shared" ca="1" si="775"/>
        <v>2.1067403955793093E-4</v>
      </c>
      <c r="GD363" s="223">
        <f t="shared" ca="1" si="776"/>
        <v>2.149616699603367E-4</v>
      </c>
      <c r="GE363" s="223">
        <f t="shared" ca="1" si="777"/>
        <v>2.1873143887138946E-4</v>
      </c>
      <c r="GF363" s="223">
        <f t="shared" ca="1" si="778"/>
        <v>2.2197426458758977E-4</v>
      </c>
      <c r="GG363" s="223">
        <f t="shared" ca="1" si="779"/>
        <v>2.2468233485774928E-4</v>
      </c>
      <c r="GH363" s="223">
        <f t="shared" ca="1" si="780"/>
        <v>2.2684912570338818E-4</v>
      </c>
      <c r="GI363" s="223">
        <f t="shared" ca="1" si="781"/>
        <v>2.2846941713557093E-4</v>
      </c>
      <c r="GJ363" s="223">
        <f t="shared" ca="1" si="782"/>
        <v>2.2953930573031665E-4</v>
      </c>
      <c r="GK363" s="223">
        <f t="shared" ca="1" si="783"/>
        <v>2.3005621403228939E-4</v>
      </c>
      <c r="GL363" s="223">
        <f t="shared" ca="1" si="784"/>
        <v>2.3001889676411383E-4</v>
      </c>
      <c r="GM363" s="223">
        <f t="shared" ca="1" si="785"/>
        <v>2.294274438263577E-4</v>
      </c>
      <c r="GN363" s="223">
        <f t="shared" ca="1" si="786"/>
        <v>2.2828328008095314E-4</v>
      </c>
      <c r="GO363" s="223">
        <f t="shared" ca="1" si="787"/>
        <v>2.265891619185798E-4</v>
      </c>
      <c r="GP363" s="223">
        <f t="shared" ca="1" si="788"/>
        <v>2.2434917061827804E-4</v>
      </c>
      <c r="GQ363" s="223">
        <f t="shared" ca="1" si="789"/>
        <v>2.2156870251529033E-4</v>
      </c>
      <c r="GR363" s="223">
        <f t="shared" ca="1" si="790"/>
        <v>2.1825445600081702E-4</v>
      </c>
      <c r="GS363" s="223">
        <f t="shared" ca="1" si="791"/>
        <v>2.1441441538500524E-4</v>
      </c>
      <c r="GT363" s="223">
        <f t="shared" ca="1" si="792"/>
        <v>2.1005783166204624E-4</v>
      </c>
      <c r="GU363" s="223">
        <f t="shared" ca="1" si="793"/>
        <v>2.0519520022372031E-4</v>
      </c>
      <c r="GV363" s="223">
        <f t="shared" ca="1" si="794"/>
        <v>1.9983823557507844E-4</v>
      </c>
      <c r="GW363" s="223">
        <f t="shared" ca="1" si="795"/>
        <v>1.939998431131742E-4</v>
      </c>
      <c r="GX363" s="223">
        <f t="shared" ca="1" si="796"/>
        <v>1.8769408803683097E-4</v>
      </c>
      <c r="GY363" s="223">
        <f t="shared" ca="1" si="797"/>
        <v>1.8093616146234659E-4</v>
      </c>
      <c r="GZ363" s="223">
        <f t="shared" ca="1" si="798"/>
        <v>1.7374234382676337E-4</v>
      </c>
      <c r="HA363" s="223">
        <f t="shared" ca="1" si="799"/>
        <v>1.6612996566686954E-4</v>
      </c>
      <c r="HB363" s="223">
        <f t="shared" ca="1" si="800"/>
        <v>1.5811736586841777E-4</v>
      </c>
      <c r="HC363" s="223">
        <f t="shared" ca="1" si="801"/>
        <v>1.4972384748614345E-4</v>
      </c>
      <c r="HD363" s="223">
        <f t="shared" ca="1" si="802"/>
        <v>1.4096963124101482E-4</v>
      </c>
      <c r="HE363" s="223">
        <f t="shared" ca="1" si="803"/>
        <v>1.3187580680674521E-4</v>
      </c>
      <c r="HF363" s="223">
        <f t="shared" ca="1" si="804"/>
        <v>1.2246428200292131E-4</v>
      </c>
      <c r="HG363" s="223">
        <f t="shared" ca="1" si="805"/>
        <v>1.1275773001714849E-4</v>
      </c>
      <c r="HH363" s="223">
        <f t="shared" ca="1" si="806"/>
        <v>1.0277953478335371E-4</v>
      </c>
      <c r="HI363" s="223">
        <f t="shared" ca="1" si="807"/>
        <v>9.255373464784178E-5</v>
      </c>
      <c r="HJ363" s="223">
        <f t="shared" ca="1" si="808"/>
        <v>8.2104964458813511E-5</v>
      </c>
      <c r="HK363" s="223">
        <f t="shared" ca="1" si="809"/>
        <v>7.1458396218858415E-5</v>
      </c>
      <c r="HL363" s="223">
        <f t="shared" ca="1" si="810"/>
        <v>6.0639678443395823E-5</v>
      </c>
      <c r="HM363" s="223">
        <f t="shared" ca="1" si="811"/>
        <v>4.9674874371154554E-5</v>
      </c>
      <c r="HN363" s="223">
        <f t="shared" ca="1" si="812"/>
        <v>3.8590399175548066E-5</v>
      </c>
      <c r="HO363" s="223">
        <f t="shared" ca="1" si="813"/>
        <v>2.7412956328207909E-5</v>
      </c>
      <c r="HP363" s="223">
        <f t="shared" ca="1" si="814"/>
        <v>1.616947326798171E-5</v>
      </c>
      <c r="HQ363" s="223">
        <f t="shared" ca="1" si="815"/>
        <v>4.8870365303739567E-6</v>
      </c>
      <c r="HR363" s="223">
        <f t="shared" ca="1" si="816"/>
        <v>-6.4071735062889141E-6</v>
      </c>
      <c r="HS363" s="223">
        <f t="shared" ca="1" si="817"/>
        <v>-1.7685948100773018E-5</v>
      </c>
      <c r="HT363" s="223">
        <f t="shared" ca="1" si="818"/>
        <v>-2.8922115697176264E-5</v>
      </c>
      <c r="HU363" s="223">
        <f t="shared" ca="1" si="819"/>
        <v>-4.008860738358686E-5</v>
      </c>
      <c r="HV363" s="223">
        <f t="shared" ca="1" si="820"/>
        <v>-5.1158522103463104E-5</v>
      </c>
      <c r="HW363" s="223">
        <f t="shared" ca="1" si="821"/>
        <v>-6.2105191462634798E-5</v>
      </c>
      <c r="HX363" s="223">
        <f t="shared" ca="1" si="822"/>
        <v>-7.2902243975800691E-5</v>
      </c>
      <c r="HY363" s="223">
        <f t="shared" ca="1" si="823"/>
        <v>-8.3523668597746482E-5</v>
      </c>
      <c r="HZ363" s="223">
        <f t="shared" ca="1" si="824"/>
        <v>-9.3943877386230948E-5</v>
      </c>
      <c r="IA363" s="223">
        <f t="shared" ca="1" si="825"/>
        <v>-1.0413776714558016E-4</v>
      </c>
      <c r="IB363" s="223">
        <f t="shared" ca="1" si="826"/>
        <v>-1.140807799024849E-4</v>
      </c>
      <c r="IC363" s="223">
        <f t="shared" ca="1" si="827"/>
        <v>-1.2374896206830804E-4</v>
      </c>
      <c r="ID363" s="223">
        <f t="shared" ca="1" si="828"/>
        <v>-1.331190221453797E-4</v>
      </c>
      <c r="IE363" s="223">
        <f t="shared" ca="1" si="829"/>
        <v>-1.4701853002781505E-4</v>
      </c>
      <c r="IF363" s="223">
        <f t="shared" ca="1" si="830"/>
        <v>-1.5087525543475472E-4</v>
      </c>
      <c r="IG363" s="223">
        <f t="shared" ca="1" si="831"/>
        <v>-1.5921865232580164E-4</v>
      </c>
      <c r="IH363" s="223">
        <f t="shared" ca="1" si="832"/>
        <v>-1.6717847753748886E-4</v>
      </c>
      <c r="II363" s="223">
        <f t="shared" ca="1" si="833"/>
        <v>-1.7473555515368303E-4</v>
      </c>
      <c r="IJ363" s="223">
        <f t="shared" ca="1" si="834"/>
        <v>-1.8187167951248497E-4</v>
      </c>
      <c r="IK363" s="223">
        <f t="shared" ca="1" si="835"/>
        <v>-1.8856965906526366E-4</v>
      </c>
      <c r="IL363" s="223">
        <f t="shared" ca="1" si="836"/>
        <v>-1.9481335779260268E-4</v>
      </c>
      <c r="IM363" s="223">
        <f t="shared" ca="1" si="837"/>
        <v>-2.0058773407738469E-4</v>
      </c>
      <c r="IN363" s="223">
        <f t="shared" ca="1" si="838"/>
        <v>-2.058788769413636E-4</v>
      </c>
      <c r="IO363" s="223">
        <f t="shared" ca="1" si="839"/>
        <v>-2.106740395579309E-4</v>
      </c>
      <c r="IP363" s="223">
        <f t="shared" ca="1" si="840"/>
        <v>-2.1496166996033672E-4</v>
      </c>
      <c r="IQ363" s="223">
        <f t="shared" ca="1" si="841"/>
        <v>-2.1873143887138948E-4</v>
      </c>
      <c r="IR363" s="223">
        <f t="shared" ca="1" si="842"/>
        <v>-2.2197426458758974E-4</v>
      </c>
      <c r="IS363" s="223">
        <f t="shared" ca="1" si="843"/>
        <v>-2.2468233485774925E-4</v>
      </c>
      <c r="IT363" s="223">
        <f t="shared" ca="1" si="844"/>
        <v>-2.2684912570338818E-4</v>
      </c>
      <c r="IU363" s="223">
        <f t="shared" ca="1" si="845"/>
        <v>-2.284694171355709E-4</v>
      </c>
      <c r="IV363" s="223">
        <f t="shared" ca="1" si="846"/>
        <v>-2.2953930573031665E-4</v>
      </c>
      <c r="IW363" s="223">
        <f t="shared" ca="1" si="847"/>
        <v>-2.3005621403228939E-4</v>
      </c>
      <c r="IX363" s="223">
        <f t="shared" ca="1" si="848"/>
        <v>-2.3001889676411383E-4</v>
      </c>
      <c r="IY363" s="223">
        <f t="shared" ca="1" si="849"/>
        <v>-2.294274438263577E-4</v>
      </c>
      <c r="IZ363" s="223">
        <f t="shared" ca="1" si="850"/>
        <v>-2.2828328008095316E-4</v>
      </c>
      <c r="JA363" s="223">
        <f t="shared" ca="1" si="851"/>
        <v>-2.2658916191857983E-4</v>
      </c>
      <c r="JB363" s="223">
        <f t="shared" ca="1" si="852"/>
        <v>-2.2434917061827804E-4</v>
      </c>
    </row>
    <row r="364" spans="1:262">
      <c r="B364" s="230">
        <v>3</v>
      </c>
      <c r="C364" s="229">
        <f t="shared" si="853"/>
        <v>5.8593749999999998E-5</v>
      </c>
      <c r="D364" s="226">
        <f t="shared" ca="1" si="597"/>
        <v>36.031977057166451</v>
      </c>
      <c r="E364" s="225">
        <f ca="1">I361</f>
        <v>3.19770571664479E-2</v>
      </c>
      <c r="F364" s="224">
        <v>3</v>
      </c>
      <c r="G364" s="223">
        <f t="shared" ca="1" si="854"/>
        <v>-1.3233711778401618E-2</v>
      </c>
      <c r="H364" s="223">
        <f t="shared" ca="1" si="598"/>
        <v>-1.2949780773840805E-2</v>
      </c>
      <c r="I364" s="223">
        <f t="shared" ca="1" si="599"/>
        <v>-1.2595673785263618E-2</v>
      </c>
      <c r="J364" s="223">
        <f t="shared" ca="1" si="600"/>
        <v>-1.2173309749121916E-2</v>
      </c>
      <c r="K364" s="223">
        <f t="shared" ca="1" si="601"/>
        <v>-1.1684977492722277E-2</v>
      </c>
      <c r="L364" s="223">
        <f t="shared" ca="1" si="602"/>
        <v>-1.1133323330872516E-2</v>
      </c>
      <c r="M364" s="223">
        <f t="shared" ca="1" si="603"/>
        <v>-1.0521336725272459E-2</v>
      </c>
      <c r="N364" s="223">
        <f t="shared" ca="1" si="604"/>
        <v>-9.8523340843619748E-3</v>
      </c>
      <c r="O364" s="223">
        <f t="shared" ca="1" si="605"/>
        <v>-9.1299407914163019E-3</v>
      </c>
      <c r="P364" s="223">
        <f t="shared" ca="1" si="606"/>
        <v>-8.3580715582799517E-3</v>
      </c>
      <c r="Q364" s="223">
        <f t="shared" ca="1" si="607"/>
        <v>-7.5409092112040735E-3</v>
      </c>
      <c r="R364" s="223">
        <f t="shared" ca="1" si="608"/>
        <v>-6.6828820237485494E-3</v>
      </c>
      <c r="S364" s="223">
        <f t="shared" ca="1" si="609"/>
        <v>-5.788639719583928E-3</v>
      </c>
      <c r="T364" s="223">
        <f t="shared" ca="1" si="610"/>
        <v>-4.8630282752359713E-3</v>
      </c>
      <c r="U364" s="223">
        <f t="shared" ca="1" si="611"/>
        <v>-3.9110636593190041E-3</v>
      </c>
      <c r="V364" s="223">
        <f t="shared" ca="1" si="612"/>
        <v>-2.9379046505673867E-3</v>
      </c>
      <c r="W364" s="223">
        <f t="shared" ca="1" si="613"/>
        <v>-1.9488248819665892E-3</v>
      </c>
      <c r="X364" s="223">
        <f t="shared" ca="1" si="614"/>
        <v>-9.4918426247912096E-4</v>
      </c>
      <c r="Y364" s="223">
        <f t="shared" ca="1" si="615"/>
        <v>5.5600068766531799E-5</v>
      </c>
      <c r="Z364" s="223">
        <f t="shared" ca="1" si="616"/>
        <v>1.0600830984222032E-3</v>
      </c>
      <c r="AA364" s="223">
        <f t="shared" ca="1" si="617"/>
        <v>2.0588214459191512E-3</v>
      </c>
      <c r="AB364" s="223">
        <f t="shared" ca="1" si="618"/>
        <v>3.0464028616189768E-3</v>
      </c>
      <c r="AC364" s="223">
        <f t="shared" ca="1" si="619"/>
        <v>4.0174755562633647E-3</v>
      </c>
      <c r="AD364" s="223">
        <f t="shared" ca="1" si="620"/>
        <v>4.9667772027837554E-3</v>
      </c>
      <c r="AE364" s="223">
        <f t="shared" ca="1" si="621"/>
        <v>5.8891634533076737E-3</v>
      </c>
      <c r="AF364" s="223">
        <f t="shared" ca="1" si="622"/>
        <v>6.779635816825569E-3</v>
      </c>
      <c r="AG364" s="223">
        <f t="shared" ca="1" si="623"/>
        <v>7.6333687464466803E-3</v>
      </c>
      <c r="AH364" s="223">
        <f t="shared" ca="1" si="624"/>
        <v>8.4457357894557328E-3</v>
      </c>
      <c r="AI364" s="223">
        <f t="shared" ca="1" si="625"/>
        <v>9.2123346584610487E-3</v>
      </c>
      <c r="AJ364" s="223">
        <f t="shared" ca="1" si="626"/>
        <v>9.9290110877713628E-3</v>
      </c>
      <c r="AK364" s="223">
        <f t="shared" ca="1" si="627"/>
        <v>1.0591881345721508E-2</v>
      </c>
      <c r="AL364" s="223">
        <f t="shared" ca="1" si="628"/>
        <v>1.1197353280950846E-2</v>
      </c>
      <c r="AM364" s="223">
        <f t="shared" ca="1" si="629"/>
        <v>1.1742145788582689E-2</v>
      </c>
      <c r="AN364" s="223">
        <f t="shared" ca="1" si="630"/>
        <v>1.2223306590815934E-2</v>
      </c>
      <c r="AO364" s="223">
        <f t="shared" ca="1" si="631"/>
        <v>1.2638228235574242E-2</v>
      </c>
      <c r="AP364" s="223">
        <f t="shared" ca="1" si="632"/>
        <v>1.2984662226514773E-2</v>
      </c>
      <c r="AQ364" s="223">
        <f t="shared" ca="1" si="633"/>
        <v>1.3260731207824674E-2</v>
      </c>
      <c r="AR364" s="223">
        <f t="shared" ca="1" si="634"/>
        <v>1.3464939137774877E-2</v>
      </c>
      <c r="AS364" s="223">
        <f t="shared" ca="1" si="635"/>
        <v>1.3596179395899886E-2</v>
      </c>
      <c r="AT364" s="223">
        <f t="shared" ca="1" si="636"/>
        <v>1.3653740779869911E-2</v>
      </c>
      <c r="AU364" s="223">
        <f t="shared" ca="1" si="637"/>
        <v>1.3637311359557952E-2</v>
      </c>
      <c r="AV364" s="223">
        <f t="shared" ca="1" si="638"/>
        <v>1.354698016741617E-2</v>
      </c>
      <c r="AW364" s="223">
        <f t="shared" ca="1" si="639"/>
        <v>1.3383236716001312E-2</v>
      </c>
      <c r="AX364" s="223">
        <f t="shared" ca="1" si="640"/>
        <v>1.3146968345263752E-2</v>
      </c>
      <c r="AY364" s="223">
        <f t="shared" ca="1" si="641"/>
        <v>1.2839455413975433E-2</v>
      </c>
      <c r="AZ364" s="223">
        <f t="shared" ca="1" si="642"/>
        <v>1.2462364361354731E-2</v>
      </c>
      <c r="BA364" s="223">
        <f t="shared" ca="1" si="643"/>
        <v>1.2017738676487952E-2</v>
      </c>
      <c r="BB364" s="223">
        <f t="shared" ca="1" si="644"/>
        <v>1.1507987824484926E-2</v>
      </c>
      <c r="BC364" s="223">
        <f t="shared" ca="1" si="645"/>
        <v>1.0935874189378803E-2</v>
      </c>
      <c r="BD364" s="223">
        <f t="shared" ca="1" si="646"/>
        <v>1.0304498104527651E-2</v>
      </c>
      <c r="BE364" s="223">
        <f t="shared" ca="1" si="647"/>
        <v>9.6172810516393526E-3</v>
      </c>
      <c r="BF364" s="223">
        <f t="shared" ca="1" si="648"/>
        <v>8.8779471194658007E-3</v>
      </c>
      <c r="BG364" s="223">
        <f t="shared" ca="1" si="649"/>
        <v>8.0905028226432672E-3</v>
      </c>
      <c r="BH364" s="223">
        <f t="shared" ca="1" si="650"/>
        <v>7.2592153900424734E-3</v>
      </c>
      <c r="BI364" s="223">
        <f t="shared" ca="1" si="651"/>
        <v>6.3885896402856024E-3</v>
      </c>
      <c r="BJ364" s="223">
        <f t="shared" ca="1" si="652"/>
        <v>5.4833435697438718E-3</v>
      </c>
      <c r="BK364" s="223">
        <f t="shared" ca="1" si="653"/>
        <v>4.5483827853064589E-3</v>
      </c>
      <c r="BL364" s="223">
        <f t="shared" ca="1" si="654"/>
        <v>3.5887739204716719E-3</v>
      </c>
      <c r="BM364" s="223">
        <f t="shared" ca="1" si="655"/>
        <v>2.6097171788210627E-3</v>
      </c>
      <c r="BN364" s="223">
        <f t="shared" ca="1" si="656"/>
        <v>1.6165181536657021E-3</v>
      </c>
      <c r="BO364" s="223">
        <f t="shared" ca="1" si="657"/>
        <v>6.1455907657625899E-4</v>
      </c>
      <c r="BP364" s="223">
        <f t="shared" ca="1" si="658"/>
        <v>-3.907303493961593E-4</v>
      </c>
      <c r="BQ364" s="223">
        <f t="shared" ca="1" si="659"/>
        <v>-1.3939023737513101E-3</v>
      </c>
      <c r="BR364" s="223">
        <f t="shared" ca="1" si="660"/>
        <v>-2.3895207203717375E-3</v>
      </c>
      <c r="BS364" s="223">
        <f t="shared" ca="1" si="661"/>
        <v>-3.3721900471741359E-3</v>
      </c>
      <c r="BT364" s="223">
        <f t="shared" ca="1" si="662"/>
        <v>-4.3365851839355304E-3</v>
      </c>
      <c r="BU364" s="223">
        <f t="shared" ca="1" si="663"/>
        <v>-5.2774799898520656E-3</v>
      </c>
      <c r="BV364" s="223">
        <f t="shared" ca="1" si="664"/>
        <v>-6.1897756744489019E-3</v>
      </c>
      <c r="BW364" s="223">
        <f t="shared" ca="1" si="665"/>
        <v>-7.0685284283675213E-3</v>
      </c>
      <c r="BX364" s="223">
        <f t="shared" ca="1" si="666"/>
        <v>-7.9089762142970071E-3</v>
      </c>
      <c r="BY364" s="223">
        <f t="shared" ca="1" si="667"/>
        <v>-8.7065645728667904E-3</v>
      </c>
      <c r="BZ364" s="223">
        <f t="shared" ca="1" si="668"/>
        <v>-9.4569713036566465E-3</v>
      </c>
      <c r="CA364" s="223">
        <f t="shared" ca="1" si="669"/>
        <v>-1.015612988757523E-2</v>
      </c>
      <c r="CB364" s="223">
        <f t="shared" ca="1" si="670"/>
        <v>-1.0800251523679335E-2</v>
      </c>
      <c r="CC364" s="223">
        <f t="shared" ca="1" si="671"/>
        <v>-1.1385845661014539E-2</v>
      </c>
      <c r="CD364" s="223">
        <f t="shared" ca="1" si="672"/>
        <v>-1.1909738914213213E-2</v>
      </c>
      <c r="CE364" s="223">
        <f t="shared" ca="1" si="673"/>
        <v>-1.2369092260344791E-2</v>
      </c>
      <c r="CF364" s="223">
        <f t="shared" ca="1" si="674"/>
        <v>-1.2761416423827002E-2</v>
      </c>
      <c r="CG364" s="223">
        <f t="shared" ca="1" si="675"/>
        <v>-1.3084585366025945E-2</v>
      </c>
      <c r="CH364" s="223">
        <f t="shared" ca="1" si="676"/>
        <v>-1.3336847806443642E-2</v>
      </c>
      <c r="CI364" s="223">
        <f t="shared" ca="1" si="677"/>
        <v>-1.3516836713058792E-2</v>
      </c>
      <c r="CJ364" s="223">
        <f t="shared" ca="1" si="678"/>
        <v>-1.3623576710391735E-2</v>
      </c>
      <c r="CK364" s="223">
        <f t="shared" ca="1" si="679"/>
        <v>-1.365648936514869E-2</v>
      </c>
      <c r="CL364" s="223">
        <f t="shared" ca="1" si="680"/>
        <v>-1.3615396320801892E-2</v>
      </c>
      <c r="CM364" s="223">
        <f t="shared" ca="1" si="681"/>
        <v>-1.3500520264119065E-2</v>
      </c>
      <c r="CN364" s="223">
        <f t="shared" ca="1" si="682"/>
        <v>-1.3312483718404535E-2</v>
      </c>
      <c r="CO364" s="223">
        <f t="shared" ca="1" si="683"/>
        <v>-1.305230566999151E-2</v>
      </c>
      <c r="CP364" s="223">
        <f t="shared" ca="1" si="684"/>
        <v>-1.2721396046266844E-2</v>
      </c>
      <c r="CQ364" s="223">
        <f t="shared" ca="1" si="685"/>
        <v>-1.2321548075152381E-2</v>
      </c>
      <c r="CR364" s="223">
        <f t="shared" ca="1" si="686"/>
        <v>-1.1854928567447466E-2</v>
      </c>
      <c r="CS364" s="223">
        <f t="shared" ca="1" si="687"/>
        <v>-1.1324066174693483E-2</v>
      </c>
      <c r="CT364" s="223">
        <f t="shared" ca="1" si="688"/>
        <v>-1.0731837686192083E-2</v>
      </c>
      <c r="CU364" s="223">
        <f t="shared" ca="1" si="689"/>
        <v>-1.0081452439434681E-2</v>
      </c>
      <c r="CV364" s="223">
        <f t="shared" ca="1" si="690"/>
        <v>-9.3764349284245312E-3</v>
      </c>
      <c r="CW364" s="223">
        <f t="shared" ca="1" si="691"/>
        <v>-8.6206057041383569E-3</v>
      </c>
      <c r="CX364" s="223">
        <f t="shared" ca="1" si="692"/>
        <v>-7.8180606706296056E-3</v>
      </c>
      <c r="CY364" s="223">
        <f t="shared" ca="1" si="693"/>
        <v>-6.9731488889694581E-3</v>
      </c>
      <c r="CZ364" s="223">
        <f t="shared" ca="1" si="694"/>
        <v>-6.0904490093080859E-3</v>
      </c>
      <c r="DA364" s="223">
        <f t="shared" ca="1" si="695"/>
        <v>-5.1747444587728272E-3</v>
      </c>
      <c r="DB364" s="223">
        <f t="shared" ca="1" si="696"/>
        <v>-4.2309975196620636E-3</v>
      </c>
      <c r="DC364" s="223">
        <f t="shared" ca="1" si="697"/>
        <v>-3.2643224384075443E-3</v>
      </c>
      <c r="DD364" s="223">
        <f t="shared" ca="1" si="698"/>
        <v>-2.279957711029834E-3</v>
      </c>
      <c r="DE364" s="223">
        <f t="shared" ca="1" si="699"/>
        <v>-1.2832376952745567E-3</v>
      </c>
      <c r="DF364" s="223">
        <f t="shared" ca="1" si="700"/>
        <v>-2.7956370326551096E-4</v>
      </c>
      <c r="DG364" s="223">
        <f t="shared" ca="1" si="701"/>
        <v>7.2562526867367395E-4</v>
      </c>
      <c r="DH364" s="223">
        <f t="shared" ca="1" si="702"/>
        <v>1.7268820144118301E-3</v>
      </c>
      <c r="DI364" s="223">
        <f t="shared" ca="1" si="703"/>
        <v>2.7187806368923072E-3</v>
      </c>
      <c r="DJ364" s="223">
        <f t="shared" ca="1" si="704"/>
        <v>3.6959459515391885E-3</v>
      </c>
      <c r="DK364" s="223">
        <f t="shared" ca="1" si="705"/>
        <v>4.6530826148482515E-3</v>
      </c>
      <c r="DL364" s="223">
        <f t="shared" ca="1" si="706"/>
        <v>5.5850038203121627E-3</v>
      </c>
      <c r="DM364" s="223">
        <f t="shared" ca="1" si="707"/>
        <v>6.4866594061744626E-3</v>
      </c>
      <c r="DN364" s="223">
        <f t="shared" ca="1" si="708"/>
        <v>7.3531632226935401E-3</v>
      </c>
      <c r="DO364" s="223">
        <f t="shared" ca="1" si="709"/>
        <v>8.1798196106114968E-3</v>
      </c>
      <c r="DP364" s="223">
        <f t="shared" ca="1" si="710"/>
        <v>8.9621488473385722E-3</v>
      </c>
      <c r="DQ364" s="223">
        <f t="shared" ca="1" si="711"/>
        <v>9.6959114229578647E-3</v>
      </c>
      <c r="DR364" s="223">
        <f t="shared" ca="1" si="712"/>
        <v>1.0377131014496967E-2</v>
      </c>
      <c r="DS364" s="223">
        <f t="shared" ca="1" si="713"/>
        <v>1.1002116033966711E-2</v>
      </c>
      <c r="DT364" s="223">
        <f t="shared" ca="1" si="714"/>
        <v>1.1567479633396235E-2</v>
      </c>
      <c r="DU364" s="223">
        <f t="shared" ca="1" si="715"/>
        <v>1.2070158058455635E-2</v>
      </c>
      <c r="DV364" s="223">
        <f t="shared" ca="1" si="716"/>
        <v>1.2507427251206165E-2</v>
      </c>
      <c r="DW364" s="223">
        <f t="shared" ca="1" si="717"/>
        <v>1.2876917612006145E-2</v>
      </c>
      <c r="DX364" s="223">
        <f t="shared" ca="1" si="718"/>
        <v>1.3176626840576782E-2</v>
      </c>
      <c r="DY364" s="223">
        <f t="shared" ca="1" si="719"/>
        <v>1.3404930786640873E-2</v>
      </c>
      <c r="DZ364" s="223">
        <f t="shared" ca="1" si="720"/>
        <v>1.3560592251333835E-2</v>
      </c>
      <c r="EA364" s="223">
        <f t="shared" ca="1" si="721"/>
        <v>1.364276769169159E-2</v>
      </c>
      <c r="EB364" s="223">
        <f t="shared" ca="1" si="722"/>
        <v>1.3651011791882932E-2</v>
      </c>
      <c r="EC364" s="223">
        <f t="shared" ca="1" si="723"/>
        <v>1.3585279876414641E-2</v>
      </c>
      <c r="ED364" s="223">
        <f t="shared" ca="1" si="724"/>
        <v>1.3445928152231822E-2</v>
      </c>
      <c r="EE364" s="223">
        <f t="shared" ca="1" si="725"/>
        <v>1.3233711778401618E-2</v>
      </c>
      <c r="EF364" s="223">
        <f t="shared" ca="1" si="726"/>
        <v>1.2949780773840808E-2</v>
      </c>
      <c r="EG364" s="223">
        <f t="shared" ca="1" si="727"/>
        <v>1.2595673785263618E-2</v>
      </c>
      <c r="EH364" s="223">
        <f t="shared" ca="1" si="728"/>
        <v>1.2173309749121912E-2</v>
      </c>
      <c r="EI364" s="223">
        <f t="shared" ca="1" si="729"/>
        <v>1.1684977492722282E-2</v>
      </c>
      <c r="EJ364" s="223">
        <f t="shared" ca="1" si="730"/>
        <v>1.1133323330872516E-2</v>
      </c>
      <c r="EK364" s="223">
        <f t="shared" ca="1" si="731"/>
        <v>1.0521336725272468E-2</v>
      </c>
      <c r="EL364" s="223">
        <f t="shared" ca="1" si="732"/>
        <v>9.85233408436198E-3</v>
      </c>
      <c r="EM364" s="223">
        <f t="shared" ca="1" si="733"/>
        <v>9.1299407914163001E-3</v>
      </c>
      <c r="EN364" s="223">
        <f t="shared" ca="1" si="734"/>
        <v>8.3580715582799656E-3</v>
      </c>
      <c r="EO364" s="223">
        <f t="shared" ca="1" si="735"/>
        <v>7.540909211204077E-3</v>
      </c>
      <c r="EP364" s="223">
        <f t="shared" ca="1" si="736"/>
        <v>6.6828820237485476E-3</v>
      </c>
      <c r="EQ364" s="223">
        <f t="shared" ca="1" si="737"/>
        <v>5.788639719583941E-3</v>
      </c>
      <c r="ER364" s="223">
        <f t="shared" ca="1" si="738"/>
        <v>4.8630282752359765E-3</v>
      </c>
      <c r="ES364" s="223">
        <f t="shared" ca="1" si="739"/>
        <v>3.9110636593190015E-3</v>
      </c>
      <c r="ET364" s="223">
        <f t="shared" ca="1" si="740"/>
        <v>2.9379046505673971E-3</v>
      </c>
      <c r="EU364" s="223">
        <f t="shared" ca="1" si="741"/>
        <v>1.9488248819665909E-3</v>
      </c>
      <c r="EV364" s="223">
        <f t="shared" ca="1" si="742"/>
        <v>9.4918426247911402E-4</v>
      </c>
      <c r="EW364" s="223">
        <f t="shared" ca="1" si="743"/>
        <v>-5.5600068766523993E-5</v>
      </c>
      <c r="EX364" s="223">
        <f t="shared" ca="1" si="744"/>
        <v>-1.0600830984222043E-3</v>
      </c>
      <c r="EY364" s="223">
        <f t="shared" ca="1" si="745"/>
        <v>-2.0588214459191343E-3</v>
      </c>
      <c r="EZ364" s="223">
        <f t="shared" ca="1" si="746"/>
        <v>-3.046402861618969E-3</v>
      </c>
      <c r="FA364" s="223">
        <f t="shared" ca="1" si="747"/>
        <v>-4.0174755562633665E-3</v>
      </c>
      <c r="FB364" s="223">
        <f t="shared" ca="1" si="748"/>
        <v>-4.9667772027837433E-3</v>
      </c>
      <c r="FC364" s="223">
        <f t="shared" ca="1" si="749"/>
        <v>-5.8891634533076685E-3</v>
      </c>
      <c r="FD364" s="223">
        <f t="shared" ca="1" si="750"/>
        <v>-6.7796358168255725E-3</v>
      </c>
      <c r="FE364" s="223">
        <f t="shared" ca="1" si="751"/>
        <v>-7.6333687464466699E-3</v>
      </c>
      <c r="FF364" s="223">
        <f t="shared" ca="1" si="752"/>
        <v>-8.4457357894557293E-3</v>
      </c>
      <c r="FG364" s="223">
        <f t="shared" ca="1" si="753"/>
        <v>-9.2123346584610556E-3</v>
      </c>
      <c r="FH364" s="223">
        <f t="shared" ca="1" si="754"/>
        <v>-9.9290110877713542E-3</v>
      </c>
      <c r="FI364" s="223">
        <f t="shared" ca="1" si="755"/>
        <v>-1.0591881345721508E-2</v>
      </c>
      <c r="FJ364" s="223">
        <f t="shared" ca="1" si="756"/>
        <v>-1.1197353280950836E-2</v>
      </c>
      <c r="FK364" s="223">
        <f t="shared" ca="1" si="757"/>
        <v>-1.1742145788582686E-2</v>
      </c>
      <c r="FL364" s="223">
        <f t="shared" ca="1" si="758"/>
        <v>-1.2223306590815932E-2</v>
      </c>
      <c r="FM364" s="223">
        <f t="shared" ca="1" si="759"/>
        <v>-1.2638228235574237E-2</v>
      </c>
      <c r="FN364" s="223">
        <f t="shared" ca="1" si="760"/>
        <v>-1.298466222651477E-2</v>
      </c>
      <c r="FO364" s="223">
        <f t="shared" ca="1" si="761"/>
        <v>-1.3260731207824672E-2</v>
      </c>
      <c r="FP364" s="223">
        <f t="shared" ca="1" si="762"/>
        <v>-1.3464939137774875E-2</v>
      </c>
      <c r="FQ364" s="223">
        <f t="shared" ca="1" si="763"/>
        <v>-1.3596179395899884E-2</v>
      </c>
      <c r="FR364" s="223">
        <f t="shared" ca="1" si="764"/>
        <v>-1.3653740779869909E-2</v>
      </c>
      <c r="FS364" s="223">
        <f t="shared" ca="1" si="765"/>
        <v>-1.3637311359557952E-2</v>
      </c>
      <c r="FT364" s="223">
        <f t="shared" ca="1" si="766"/>
        <v>-1.3546980167416171E-2</v>
      </c>
      <c r="FU364" s="223">
        <f t="shared" ca="1" si="767"/>
        <v>-1.338323671600131E-2</v>
      </c>
      <c r="FV364" s="223">
        <f t="shared" ca="1" si="768"/>
        <v>-1.3146968345263754E-2</v>
      </c>
      <c r="FW364" s="223">
        <f t="shared" ca="1" si="769"/>
        <v>-1.2839455413975433E-2</v>
      </c>
      <c r="FX364" s="223">
        <f t="shared" ca="1" si="770"/>
        <v>-1.2462364361354736E-2</v>
      </c>
      <c r="FY364" s="223">
        <f t="shared" ca="1" si="771"/>
        <v>-1.2017738676487956E-2</v>
      </c>
      <c r="FZ364" s="223">
        <f t="shared" ca="1" si="772"/>
        <v>-1.1507987824484924E-2</v>
      </c>
      <c r="GA364" s="223">
        <f t="shared" ca="1" si="773"/>
        <v>-1.0935874189378813E-2</v>
      </c>
      <c r="GB364" s="223">
        <f t="shared" ca="1" si="774"/>
        <v>-1.0304498104527654E-2</v>
      </c>
      <c r="GC364" s="223">
        <f t="shared" ca="1" si="775"/>
        <v>-9.6172810516393526E-3</v>
      </c>
      <c r="GD364" s="223">
        <f t="shared" ca="1" si="776"/>
        <v>-8.8779471194658111E-3</v>
      </c>
      <c r="GE364" s="223">
        <f t="shared" ca="1" si="777"/>
        <v>-8.0905028226432706E-3</v>
      </c>
      <c r="GF364" s="223">
        <f t="shared" ca="1" si="778"/>
        <v>-7.2592153900424665E-3</v>
      </c>
      <c r="GG364" s="223">
        <f t="shared" ca="1" si="779"/>
        <v>-6.3885896402856076E-3</v>
      </c>
      <c r="GH364" s="223">
        <f t="shared" ca="1" si="780"/>
        <v>-5.483343569743877E-3</v>
      </c>
      <c r="GI364" s="223">
        <f t="shared" ca="1" si="781"/>
        <v>-4.5483827853064528E-3</v>
      </c>
      <c r="GJ364" s="223">
        <f t="shared" ca="1" si="782"/>
        <v>-3.5887739204716763E-3</v>
      </c>
      <c r="GK364" s="223">
        <f t="shared" ca="1" si="783"/>
        <v>-2.6097171788210679E-3</v>
      </c>
      <c r="GL364" s="223">
        <f t="shared" ca="1" si="784"/>
        <v>-1.6165181536657181E-3</v>
      </c>
      <c r="GM364" s="223">
        <f t="shared" ca="1" si="785"/>
        <v>-6.1455907657626419E-4</v>
      </c>
      <c r="GN364" s="223">
        <f t="shared" ca="1" si="786"/>
        <v>3.9073034939616624E-4</v>
      </c>
      <c r="GO364" s="223">
        <f t="shared" ca="1" si="787"/>
        <v>1.3939023737512928E-3</v>
      </c>
      <c r="GP364" s="223">
        <f t="shared" ca="1" si="788"/>
        <v>2.3895207203717328E-3</v>
      </c>
      <c r="GQ364" s="223">
        <f t="shared" ca="1" si="789"/>
        <v>3.3721900471741432E-3</v>
      </c>
      <c r="GR364" s="223">
        <f t="shared" ca="1" si="790"/>
        <v>4.336585183935514E-3</v>
      </c>
      <c r="GS364" s="223">
        <f t="shared" ca="1" si="791"/>
        <v>5.2774799898520613E-3</v>
      </c>
      <c r="GT364" s="223">
        <f t="shared" ca="1" si="792"/>
        <v>6.189775674448908E-3</v>
      </c>
      <c r="GU364" s="223">
        <f t="shared" ca="1" si="793"/>
        <v>7.0685284283675178E-3</v>
      </c>
      <c r="GV364" s="223">
        <f t="shared" ca="1" si="794"/>
        <v>7.9089762142970019E-3</v>
      </c>
      <c r="GW364" s="223">
        <f t="shared" ca="1" si="795"/>
        <v>8.7065645728667783E-3</v>
      </c>
      <c r="GX364" s="223">
        <f t="shared" ca="1" si="796"/>
        <v>9.456971303656643E-3</v>
      </c>
      <c r="GY364" s="223">
        <f t="shared" ca="1" si="797"/>
        <v>1.0156129887575227E-2</v>
      </c>
      <c r="GZ364" s="223">
        <f t="shared" ca="1" si="798"/>
        <v>1.0800251523679324E-2</v>
      </c>
      <c r="HA364" s="223">
        <f t="shared" ca="1" si="799"/>
        <v>1.1385845661014537E-2</v>
      </c>
      <c r="HB364" s="223">
        <f t="shared" ca="1" si="800"/>
        <v>1.1909738914213215E-2</v>
      </c>
      <c r="HC364" s="223">
        <f t="shared" ca="1" si="801"/>
        <v>1.2369092260344784E-2</v>
      </c>
      <c r="HD364" s="223">
        <f t="shared" ca="1" si="802"/>
        <v>1.2761416423826999E-2</v>
      </c>
      <c r="HE364" s="223">
        <f t="shared" ca="1" si="803"/>
        <v>1.3084585366025945E-2</v>
      </c>
      <c r="HF364" s="223">
        <f t="shared" ca="1" si="804"/>
        <v>1.3336847806443642E-2</v>
      </c>
      <c r="HG364" s="223">
        <f t="shared" ca="1" si="805"/>
        <v>1.351683671305879E-2</v>
      </c>
      <c r="HH364" s="223">
        <f t="shared" ca="1" si="806"/>
        <v>1.3623576710391735E-2</v>
      </c>
      <c r="HI364" s="223">
        <f t="shared" ca="1" si="807"/>
        <v>1.365648936514869E-2</v>
      </c>
      <c r="HJ364" s="223">
        <f t="shared" ca="1" si="808"/>
        <v>1.361539632080189E-2</v>
      </c>
      <c r="HK364" s="223">
        <f t="shared" ca="1" si="809"/>
        <v>1.3500520264119065E-2</v>
      </c>
      <c r="HL364" s="223">
        <f t="shared" ca="1" si="810"/>
        <v>1.3312483718404537E-2</v>
      </c>
      <c r="HM364" s="223">
        <f t="shared" ca="1" si="811"/>
        <v>1.3052305669991507E-2</v>
      </c>
      <c r="HN364" s="223">
        <f t="shared" ca="1" si="812"/>
        <v>1.2721396046266847E-2</v>
      </c>
      <c r="HO364" s="223">
        <f t="shared" ca="1" si="813"/>
        <v>1.2321548075152382E-2</v>
      </c>
      <c r="HP364" s="223">
        <f t="shared" ca="1" si="814"/>
        <v>1.1854928567447463E-2</v>
      </c>
      <c r="HQ364" s="223">
        <f t="shared" ca="1" si="815"/>
        <v>1.1324066174693479E-2</v>
      </c>
      <c r="HR364" s="223">
        <f t="shared" ca="1" si="816"/>
        <v>1.0731837686192102E-2</v>
      </c>
      <c r="HS364" s="223">
        <f t="shared" ca="1" si="817"/>
        <v>1.0081452439434693E-2</v>
      </c>
      <c r="HT364" s="223">
        <f t="shared" ca="1" si="818"/>
        <v>9.3764349284245364E-3</v>
      </c>
      <c r="HU364" s="223">
        <f t="shared" ca="1" si="819"/>
        <v>8.6206057041383621E-3</v>
      </c>
      <c r="HV364" s="223">
        <f t="shared" ca="1" si="820"/>
        <v>7.8180606706296004E-3</v>
      </c>
      <c r="HW364" s="223">
        <f t="shared" ca="1" si="821"/>
        <v>6.9731488889694408E-3</v>
      </c>
      <c r="HX364" s="223">
        <f t="shared" ca="1" si="822"/>
        <v>6.0904490093081111E-3</v>
      </c>
      <c r="HY364" s="223">
        <f t="shared" ca="1" si="823"/>
        <v>5.1747444587728429E-3</v>
      </c>
      <c r="HZ364" s="223">
        <f t="shared" ca="1" si="824"/>
        <v>4.2309975196620688E-3</v>
      </c>
      <c r="IA364" s="223">
        <f t="shared" ca="1" si="825"/>
        <v>3.2643224384075369E-3</v>
      </c>
      <c r="IB364" s="223">
        <f t="shared" ca="1" si="826"/>
        <v>2.2799577110298266E-3</v>
      </c>
      <c r="IC364" s="223">
        <f t="shared" ca="1" si="827"/>
        <v>1.2832376952745857E-3</v>
      </c>
      <c r="ID364" s="223">
        <f t="shared" ca="1" si="828"/>
        <v>2.7956370326552788E-4</v>
      </c>
      <c r="IE364" s="223">
        <f t="shared" ca="1" si="829"/>
        <v>8.5155101572696387E-5</v>
      </c>
      <c r="IF364" s="223">
        <f t="shared" ca="1" si="830"/>
        <v>-1.7268820144118251E-3</v>
      </c>
      <c r="IG364" s="223">
        <f t="shared" ca="1" si="831"/>
        <v>-2.7187806368923141E-3</v>
      </c>
      <c r="IH364" s="223">
        <f t="shared" ca="1" si="832"/>
        <v>-3.6959459515392072E-3</v>
      </c>
      <c r="II364" s="223">
        <f t="shared" ca="1" si="833"/>
        <v>-4.6530826148482238E-3</v>
      </c>
      <c r="IJ364" s="223">
        <f t="shared" ca="1" si="834"/>
        <v>-5.5850038203121583E-3</v>
      </c>
      <c r="IK364" s="223">
        <f t="shared" ca="1" si="835"/>
        <v>-6.4866594061744583E-3</v>
      </c>
      <c r="IL364" s="223">
        <f t="shared" ca="1" si="836"/>
        <v>-7.3531632226935366E-3</v>
      </c>
      <c r="IM364" s="223">
        <f t="shared" ca="1" si="837"/>
        <v>-8.1798196106115124E-3</v>
      </c>
      <c r="IN364" s="223">
        <f t="shared" ca="1" si="838"/>
        <v>-8.9621488473385878E-3</v>
      </c>
      <c r="IO364" s="223">
        <f t="shared" ca="1" si="839"/>
        <v>-9.6959114229578439E-3</v>
      </c>
      <c r="IP364" s="223">
        <f t="shared" ca="1" si="840"/>
        <v>-1.0377131014496962E-2</v>
      </c>
      <c r="IQ364" s="223">
        <f t="shared" ca="1" si="841"/>
        <v>-1.1002116033966709E-2</v>
      </c>
      <c r="IR364" s="223">
        <f t="shared" ca="1" si="842"/>
        <v>-1.1567479633396233E-2</v>
      </c>
      <c r="IS364" s="223">
        <f t="shared" ca="1" si="843"/>
        <v>-1.2070158058455646E-2</v>
      </c>
      <c r="IT364" s="223">
        <f t="shared" ca="1" si="844"/>
        <v>-1.2507427251206153E-2</v>
      </c>
      <c r="IU364" s="223">
        <f t="shared" ca="1" si="845"/>
        <v>-1.2876917612006133E-2</v>
      </c>
      <c r="IV364" s="223">
        <f t="shared" ca="1" si="846"/>
        <v>-1.317662684057678E-2</v>
      </c>
      <c r="IW364" s="223">
        <f t="shared" ca="1" si="847"/>
        <v>-1.3404930786640871E-2</v>
      </c>
      <c r="IX364" s="223">
        <f t="shared" ca="1" si="848"/>
        <v>-1.3560592251333839E-2</v>
      </c>
      <c r="IY364" s="223">
        <f t="shared" ca="1" si="849"/>
        <v>-1.364276769169159E-2</v>
      </c>
      <c r="IZ364" s="223">
        <f t="shared" ca="1" si="850"/>
        <v>-1.3651011791882934E-2</v>
      </c>
      <c r="JA364" s="223">
        <f t="shared" ca="1" si="851"/>
        <v>-1.3585279876414641E-2</v>
      </c>
      <c r="JB364" s="223">
        <f t="shared" ca="1" si="852"/>
        <v>-1.3445928152231822E-2</v>
      </c>
    </row>
    <row r="365" spans="1:262">
      <c r="B365" s="230">
        <v>4</v>
      </c>
      <c r="C365" s="229">
        <f t="shared" si="853"/>
        <v>7.8125000000000002E-5</v>
      </c>
      <c r="D365" s="226">
        <f t="shared" ca="1" si="597"/>
        <v>36.039877153674063</v>
      </c>
      <c r="E365" s="225">
        <f ca="1">J361</f>
        <v>3.987715367406295E-2</v>
      </c>
      <c r="F365" s="224">
        <v>4</v>
      </c>
      <c r="G365" s="223">
        <f t="shared" ca="1" si="854"/>
        <v>-2.5878475004904682E-4</v>
      </c>
      <c r="H365" s="223">
        <f t="shared" ca="1" si="598"/>
        <v>-2.5091095397666689E-4</v>
      </c>
      <c r="I365" s="223">
        <f t="shared" ca="1" si="599"/>
        <v>-2.4062074825561202E-4</v>
      </c>
      <c r="J365" s="223">
        <f t="shared" ca="1" si="600"/>
        <v>-2.2801323319217461E-4</v>
      </c>
      <c r="K365" s="223">
        <f t="shared" ca="1" si="601"/>
        <v>-2.1320982604838433E-4</v>
      </c>
      <c r="L365" s="223">
        <f t="shared" ca="1" si="602"/>
        <v>-1.9635309172740139E-4</v>
      </c>
      <c r="M365" s="223">
        <f t="shared" ca="1" si="603"/>
        <v>-1.7760536979556516E-4</v>
      </c>
      <c r="N365" s="223">
        <f t="shared" ca="1" si="604"/>
        <v>-1.571472110636266E-4</v>
      </c>
      <c r="O365" s="223">
        <f t="shared" ca="1" si="605"/>
        <v>-1.3517563878374131E-4</v>
      </c>
      <c r="P365" s="223">
        <f t="shared" ca="1" si="606"/>
        <v>-1.119022512078479E-4</v>
      </c>
      <c r="Q365" s="223">
        <f t="shared" ca="1" si="607"/>
        <v>-8.7551183780829939E-5</v>
      </c>
      <c r="R365" s="223">
        <f t="shared" ca="1" si="608"/>
        <v>-6.2356950593657077E-5</v>
      </c>
      <c r="S365" s="223">
        <f t="shared" ca="1" si="609"/>
        <v>-3.6562185884490675E-5</v>
      </c>
      <c r="T365" s="223">
        <f t="shared" ca="1" si="610"/>
        <v>-1.041530733833279E-5</v>
      </c>
      <c r="U365" s="223">
        <f t="shared" ca="1" si="611"/>
        <v>1.583187631107939E-5</v>
      </c>
      <c r="V365" s="223">
        <f t="shared" ca="1" si="612"/>
        <v>4.1926590337031989E-5</v>
      </c>
      <c r="W365" s="223">
        <f t="shared" ca="1" si="613"/>
        <v>6.7617528378633313E-5</v>
      </c>
      <c r="X365" s="223">
        <f t="shared" ca="1" si="614"/>
        <v>9.2657272658447351E-5</v>
      </c>
      <c r="Y365" s="223">
        <f t="shared" ca="1" si="615"/>
        <v>1.1680467675094299E-4</v>
      </c>
      <c r="Z365" s="223">
        <f t="shared" ca="1" si="616"/>
        <v>1.3982718795439576E-4</v>
      </c>
      <c r="AA365" s="223">
        <f t="shared" ca="1" si="617"/>
        <v>1.6150308690053149E-4</v>
      </c>
      <c r="AB365" s="223">
        <f t="shared" ca="1" si="618"/>
        <v>1.8162362283324711E-4</v>
      </c>
      <c r="AC365" s="223">
        <f t="shared" ca="1" si="619"/>
        <v>1.9999502399250702E-4</v>
      </c>
      <c r="AD365" s="223">
        <f t="shared" ca="1" si="620"/>
        <v>2.1644036374231799E-4</v>
      </c>
      <c r="AE365" s="223">
        <f t="shared" ca="1" si="621"/>
        <v>2.3080126447095218E-4</v>
      </c>
      <c r="AF365" s="223">
        <f t="shared" ca="1" si="622"/>
        <v>2.4293942285392593E-4</v>
      </c>
      <c r="AG365" s="223">
        <f t="shared" ca="1" si="623"/>
        <v>2.5273794179061891E-4</v>
      </c>
      <c r="AH365" s="223">
        <f t="shared" ca="1" si="624"/>
        <v>2.6010245618725541E-4</v>
      </c>
      <c r="AI365" s="223">
        <f t="shared" ca="1" si="625"/>
        <v>2.6496204174434283E-4</v>
      </c>
      <c r="AJ365" s="223">
        <f t="shared" ca="1" si="626"/>
        <v>2.6726989799644662E-4</v>
      </c>
      <c r="AK365" s="223">
        <f t="shared" ca="1" si="627"/>
        <v>2.6700379902625654E-4</v>
      </c>
      <c r="AL365" s="223">
        <f t="shared" ca="1" si="628"/>
        <v>2.6416630751232E-4</v>
      </c>
      <c r="AM365" s="223">
        <f t="shared" ca="1" si="629"/>
        <v>2.5878475004904682E-4</v>
      </c>
      <c r="AN365" s="223">
        <f t="shared" ca="1" si="630"/>
        <v>2.5091095397666689E-4</v>
      </c>
      <c r="AO365" s="223">
        <f t="shared" ca="1" si="631"/>
        <v>2.4062074825561205E-4</v>
      </c>
      <c r="AP365" s="223">
        <f t="shared" ca="1" si="632"/>
        <v>2.2801323319217464E-4</v>
      </c>
      <c r="AQ365" s="223">
        <f t="shared" ca="1" si="633"/>
        <v>2.1320982604838433E-4</v>
      </c>
      <c r="AR365" s="223">
        <f t="shared" ca="1" si="634"/>
        <v>1.9635309172740147E-4</v>
      </c>
      <c r="AS365" s="223">
        <f t="shared" ca="1" si="635"/>
        <v>1.7760536979556521E-4</v>
      </c>
      <c r="AT365" s="223">
        <f t="shared" ca="1" si="636"/>
        <v>1.5714721106362662E-4</v>
      </c>
      <c r="AU365" s="223">
        <f t="shared" ca="1" si="637"/>
        <v>1.3517563878374144E-4</v>
      </c>
      <c r="AV365" s="223">
        <f t="shared" ca="1" si="638"/>
        <v>1.1190225120784787E-4</v>
      </c>
      <c r="AW365" s="223">
        <f t="shared" ca="1" si="639"/>
        <v>8.7551183780829939E-5</v>
      </c>
      <c r="AX365" s="223">
        <f t="shared" ca="1" si="640"/>
        <v>6.2356950593657213E-5</v>
      </c>
      <c r="AY365" s="223">
        <f t="shared" ca="1" si="641"/>
        <v>3.6562185884490702E-5</v>
      </c>
      <c r="AZ365" s="223">
        <f t="shared" ca="1" si="642"/>
        <v>1.0415307338332878E-5</v>
      </c>
      <c r="BA365" s="223">
        <f t="shared" ca="1" si="643"/>
        <v>-1.5831876311079481E-5</v>
      </c>
      <c r="BB365" s="223">
        <f t="shared" ca="1" si="644"/>
        <v>-4.1926590337031955E-5</v>
      </c>
      <c r="BC365" s="223">
        <f t="shared" ca="1" si="645"/>
        <v>-6.7617528378633164E-5</v>
      </c>
      <c r="BD365" s="223">
        <f t="shared" ca="1" si="646"/>
        <v>-9.2657272658447392E-5</v>
      </c>
      <c r="BE365" s="223">
        <f t="shared" ca="1" si="647"/>
        <v>-1.1680467675094297E-4</v>
      </c>
      <c r="BF365" s="223">
        <f t="shared" ca="1" si="648"/>
        <v>-1.3982718795439584E-4</v>
      </c>
      <c r="BG365" s="223">
        <f t="shared" ca="1" si="649"/>
        <v>-1.6150308690053146E-4</v>
      </c>
      <c r="BH365" s="223">
        <f t="shared" ca="1" si="650"/>
        <v>-1.8162362283324709E-4</v>
      </c>
      <c r="BI365" s="223">
        <f t="shared" ca="1" si="651"/>
        <v>-1.9999502399250705E-4</v>
      </c>
      <c r="BJ365" s="223">
        <f t="shared" ca="1" si="652"/>
        <v>-2.1644036374231796E-4</v>
      </c>
      <c r="BK365" s="223">
        <f t="shared" ca="1" si="653"/>
        <v>-2.308012644709521E-4</v>
      </c>
      <c r="BL365" s="223">
        <f t="shared" ca="1" si="654"/>
        <v>-2.4293942285392591E-4</v>
      </c>
      <c r="BM365" s="223">
        <f t="shared" ca="1" si="655"/>
        <v>-2.5273794179061886E-4</v>
      </c>
      <c r="BN365" s="223">
        <f t="shared" ca="1" si="656"/>
        <v>-2.6010245618725541E-4</v>
      </c>
      <c r="BO365" s="223">
        <f t="shared" ca="1" si="657"/>
        <v>-2.6496204174434283E-4</v>
      </c>
      <c r="BP365" s="223">
        <f t="shared" ca="1" si="658"/>
        <v>-2.6726989799644662E-4</v>
      </c>
      <c r="BQ365" s="223">
        <f t="shared" ca="1" si="659"/>
        <v>-2.6700379902625654E-4</v>
      </c>
      <c r="BR365" s="223">
        <f t="shared" ca="1" si="660"/>
        <v>-2.6416630751232E-4</v>
      </c>
      <c r="BS365" s="223">
        <f t="shared" ca="1" si="661"/>
        <v>-2.5878475004904682E-4</v>
      </c>
      <c r="BT365" s="223">
        <f t="shared" ca="1" si="662"/>
        <v>-2.5091095397666689E-4</v>
      </c>
      <c r="BU365" s="223">
        <f t="shared" ca="1" si="663"/>
        <v>-2.4062074825561205E-4</v>
      </c>
      <c r="BV365" s="223">
        <f t="shared" ca="1" si="664"/>
        <v>-2.2801323319217458E-4</v>
      </c>
      <c r="BW365" s="223">
        <f t="shared" ca="1" si="665"/>
        <v>-2.1320982604838433E-4</v>
      </c>
      <c r="BX365" s="223">
        <f t="shared" ca="1" si="666"/>
        <v>-1.9635309172740147E-4</v>
      </c>
      <c r="BY365" s="223">
        <f t="shared" ca="1" si="667"/>
        <v>-1.7760536979556513E-4</v>
      </c>
      <c r="BZ365" s="223">
        <f t="shared" ca="1" si="668"/>
        <v>-1.5714721106362662E-4</v>
      </c>
      <c r="CA365" s="223">
        <f t="shared" ca="1" si="669"/>
        <v>-1.3517563878374144E-4</v>
      </c>
      <c r="CB365" s="223">
        <f t="shared" ca="1" si="670"/>
        <v>-1.119022512078479E-4</v>
      </c>
      <c r="CC365" s="223">
        <f t="shared" ca="1" si="671"/>
        <v>-8.7551183780829967E-5</v>
      </c>
      <c r="CD365" s="223">
        <f t="shared" ca="1" si="672"/>
        <v>-6.235695059365724E-5</v>
      </c>
      <c r="CE365" s="223">
        <f t="shared" ca="1" si="673"/>
        <v>-3.6562185884490729E-5</v>
      </c>
      <c r="CF365" s="223">
        <f t="shared" ca="1" si="674"/>
        <v>-1.0415307338332905E-5</v>
      </c>
      <c r="CG365" s="223">
        <f t="shared" ca="1" si="675"/>
        <v>1.5831876311079448E-5</v>
      </c>
      <c r="CH365" s="223">
        <f t="shared" ca="1" si="676"/>
        <v>4.1926590337031921E-5</v>
      </c>
      <c r="CI365" s="223">
        <f t="shared" ca="1" si="677"/>
        <v>6.7617528378633124E-5</v>
      </c>
      <c r="CJ365" s="223">
        <f t="shared" ca="1" si="678"/>
        <v>9.2657272658447135E-5</v>
      </c>
      <c r="CK365" s="223">
        <f t="shared" ca="1" si="679"/>
        <v>1.1680467675094317E-4</v>
      </c>
      <c r="CL365" s="223">
        <f t="shared" ca="1" si="680"/>
        <v>1.3982718795439581E-4</v>
      </c>
      <c r="CM365" s="223">
        <f t="shared" ca="1" si="681"/>
        <v>1.6150308690053141E-4</v>
      </c>
      <c r="CN365" s="223">
        <f t="shared" ca="1" si="682"/>
        <v>1.8162362283324706E-4</v>
      </c>
      <c r="CO365" s="223">
        <f t="shared" ca="1" si="683"/>
        <v>1.9999502399250689E-4</v>
      </c>
      <c r="CP365" s="223">
        <f t="shared" ca="1" si="684"/>
        <v>2.1644036374231782E-4</v>
      </c>
      <c r="CQ365" s="223">
        <f t="shared" ca="1" si="685"/>
        <v>2.3080126447095218E-4</v>
      </c>
      <c r="CR365" s="223">
        <f t="shared" ca="1" si="686"/>
        <v>2.4293942285392591E-4</v>
      </c>
      <c r="CS365" s="223">
        <f t="shared" ca="1" si="687"/>
        <v>2.5273794179061886E-4</v>
      </c>
      <c r="CT365" s="223">
        <f t="shared" ca="1" si="688"/>
        <v>2.6010245618725535E-4</v>
      </c>
      <c r="CU365" s="223">
        <f t="shared" ca="1" si="689"/>
        <v>2.6496204174434278E-4</v>
      </c>
      <c r="CV365" s="223">
        <f t="shared" ca="1" si="690"/>
        <v>2.6726989799644667E-4</v>
      </c>
      <c r="CW365" s="223">
        <f t="shared" ca="1" si="691"/>
        <v>2.6700379902625654E-4</v>
      </c>
      <c r="CX365" s="223">
        <f t="shared" ca="1" si="692"/>
        <v>2.6416630751232E-4</v>
      </c>
      <c r="CY365" s="223">
        <f t="shared" ca="1" si="693"/>
        <v>2.5878475004904682E-4</v>
      </c>
      <c r="CZ365" s="223">
        <f t="shared" ca="1" si="694"/>
        <v>2.50910953976667E-4</v>
      </c>
      <c r="DA365" s="223">
        <f t="shared" ca="1" si="695"/>
        <v>2.4062074825561197E-4</v>
      </c>
      <c r="DB365" s="223">
        <f t="shared" ca="1" si="696"/>
        <v>2.2801323319217458E-4</v>
      </c>
      <c r="DC365" s="223">
        <f t="shared" ca="1" si="697"/>
        <v>2.1320982604838436E-4</v>
      </c>
      <c r="DD365" s="223">
        <f t="shared" ca="1" si="698"/>
        <v>1.9635309172740149E-4</v>
      </c>
      <c r="DE365" s="223">
        <f t="shared" ca="1" si="699"/>
        <v>1.7760536979556538E-4</v>
      </c>
      <c r="DF365" s="223">
        <f t="shared" ca="1" si="700"/>
        <v>1.5714721106362646E-4</v>
      </c>
      <c r="DG365" s="223">
        <f t="shared" ca="1" si="701"/>
        <v>1.3517563878374128E-4</v>
      </c>
      <c r="DH365" s="223">
        <f t="shared" ca="1" si="702"/>
        <v>1.1190225120784794E-4</v>
      </c>
      <c r="DI365" s="223">
        <f t="shared" ca="1" si="703"/>
        <v>8.7551183780829994E-5</v>
      </c>
      <c r="DJ365" s="223">
        <f t="shared" ca="1" si="704"/>
        <v>6.2356950593657267E-5</v>
      </c>
      <c r="DK365" s="223">
        <f t="shared" ca="1" si="705"/>
        <v>3.6562185884490986E-5</v>
      </c>
      <c r="DL365" s="223">
        <f t="shared" ca="1" si="706"/>
        <v>1.0415307338332702E-5</v>
      </c>
      <c r="DM365" s="223">
        <f t="shared" ca="1" si="707"/>
        <v>-1.5831876311079417E-5</v>
      </c>
      <c r="DN365" s="223">
        <f t="shared" ca="1" si="708"/>
        <v>-4.1926590337031888E-5</v>
      </c>
      <c r="DO365" s="223">
        <f t="shared" ca="1" si="709"/>
        <v>-6.7617528378633097E-5</v>
      </c>
      <c r="DP365" s="223">
        <f t="shared" ca="1" si="710"/>
        <v>-9.2657272658447094E-5</v>
      </c>
      <c r="DQ365" s="223">
        <f t="shared" ca="1" si="711"/>
        <v>-1.1680467675094313E-4</v>
      </c>
      <c r="DR365" s="223">
        <f t="shared" ca="1" si="712"/>
        <v>-1.3982718795439578E-4</v>
      </c>
      <c r="DS365" s="223">
        <f t="shared" ca="1" si="713"/>
        <v>-1.6150308690053138E-4</v>
      </c>
      <c r="DT365" s="223">
        <f t="shared" ca="1" si="714"/>
        <v>-1.8162362283324701E-4</v>
      </c>
      <c r="DU365" s="223">
        <f t="shared" ca="1" si="715"/>
        <v>-1.9999502399250683E-4</v>
      </c>
      <c r="DV365" s="223">
        <f t="shared" ca="1" si="716"/>
        <v>-2.164403637423178E-4</v>
      </c>
      <c r="DW365" s="223">
        <f t="shared" ca="1" si="717"/>
        <v>-2.3080126447095215E-4</v>
      </c>
      <c r="DX365" s="223">
        <f t="shared" ca="1" si="718"/>
        <v>-2.4293942285392591E-4</v>
      </c>
      <c r="DY365" s="223">
        <f t="shared" ca="1" si="719"/>
        <v>-2.5273794179061886E-4</v>
      </c>
      <c r="DZ365" s="223">
        <f t="shared" ca="1" si="720"/>
        <v>-2.6010245618725535E-4</v>
      </c>
      <c r="EA365" s="223">
        <f t="shared" ca="1" si="721"/>
        <v>-2.6496204174434278E-4</v>
      </c>
      <c r="EB365" s="223">
        <f t="shared" ca="1" si="722"/>
        <v>-2.6726989799644662E-4</v>
      </c>
      <c r="EC365" s="223">
        <f t="shared" ca="1" si="723"/>
        <v>-2.6700379902625654E-4</v>
      </c>
      <c r="ED365" s="223">
        <f t="shared" ca="1" si="724"/>
        <v>-2.6416630751232E-4</v>
      </c>
      <c r="EE365" s="223">
        <f t="shared" ca="1" si="725"/>
        <v>-2.5878475004904687E-4</v>
      </c>
      <c r="EF365" s="223">
        <f t="shared" ca="1" si="726"/>
        <v>-2.50910953976667E-4</v>
      </c>
      <c r="EG365" s="223">
        <f t="shared" ca="1" si="727"/>
        <v>-2.4062074825561202E-4</v>
      </c>
      <c r="EH365" s="223">
        <f t="shared" ca="1" si="728"/>
        <v>-2.2801323319217461E-4</v>
      </c>
      <c r="EI365" s="223">
        <f t="shared" ca="1" si="729"/>
        <v>-2.1320982604838438E-4</v>
      </c>
      <c r="EJ365" s="223">
        <f t="shared" ca="1" si="730"/>
        <v>-1.9635309172740152E-4</v>
      </c>
      <c r="EK365" s="223">
        <f t="shared" ca="1" si="731"/>
        <v>-1.776053697955654E-4</v>
      </c>
      <c r="EL365" s="223">
        <f t="shared" ca="1" si="732"/>
        <v>-1.5714721106362649E-4</v>
      </c>
      <c r="EM365" s="223">
        <f t="shared" ca="1" si="733"/>
        <v>-1.3517563878374131E-4</v>
      </c>
      <c r="EN365" s="223">
        <f t="shared" ca="1" si="734"/>
        <v>-1.1190225120784797E-4</v>
      </c>
      <c r="EO365" s="223">
        <f t="shared" ca="1" si="735"/>
        <v>-8.7551183780830034E-5</v>
      </c>
      <c r="EP365" s="223">
        <f t="shared" ca="1" si="736"/>
        <v>-6.2356950593657321E-5</v>
      </c>
      <c r="EQ365" s="223">
        <f t="shared" ca="1" si="737"/>
        <v>-3.6562185884491027E-5</v>
      </c>
      <c r="ER365" s="223">
        <f t="shared" ca="1" si="738"/>
        <v>-1.0415307338332736E-5</v>
      </c>
      <c r="ES365" s="223">
        <f t="shared" ca="1" si="739"/>
        <v>1.5831876311079376E-5</v>
      </c>
      <c r="ET365" s="223">
        <f t="shared" ca="1" si="740"/>
        <v>4.192659033703186E-5</v>
      </c>
      <c r="EU365" s="223">
        <f t="shared" ca="1" si="741"/>
        <v>6.7617528378633069E-5</v>
      </c>
      <c r="EV365" s="223">
        <f t="shared" ca="1" si="742"/>
        <v>9.2657272658447067E-5</v>
      </c>
      <c r="EW365" s="223">
        <f t="shared" ca="1" si="743"/>
        <v>1.168046767509431E-4</v>
      </c>
      <c r="EX365" s="223">
        <f t="shared" ca="1" si="744"/>
        <v>1.3982718795439576E-4</v>
      </c>
      <c r="EY365" s="223">
        <f t="shared" ca="1" si="745"/>
        <v>1.6150308690053136E-4</v>
      </c>
      <c r="EZ365" s="223">
        <f t="shared" ca="1" si="746"/>
        <v>1.8162362283324698E-4</v>
      </c>
      <c r="FA365" s="223">
        <f t="shared" ca="1" si="747"/>
        <v>1.9999502399250683E-4</v>
      </c>
      <c r="FB365" s="223">
        <f t="shared" ca="1" si="748"/>
        <v>2.1644036374231774E-4</v>
      </c>
      <c r="FC365" s="223">
        <f t="shared" ca="1" si="749"/>
        <v>2.3080126447095218E-4</v>
      </c>
      <c r="FD365" s="223">
        <f t="shared" ca="1" si="750"/>
        <v>2.4293942285392588E-4</v>
      </c>
      <c r="FE365" s="223">
        <f t="shared" ca="1" si="751"/>
        <v>2.5273794179061886E-4</v>
      </c>
      <c r="FF365" s="223">
        <f t="shared" ca="1" si="752"/>
        <v>2.6010245618725541E-4</v>
      </c>
      <c r="FG365" s="223">
        <f t="shared" ca="1" si="753"/>
        <v>2.6496204174434278E-4</v>
      </c>
      <c r="FH365" s="223">
        <f t="shared" ca="1" si="754"/>
        <v>2.6726989799644662E-4</v>
      </c>
      <c r="FI365" s="223">
        <f t="shared" ca="1" si="755"/>
        <v>2.6700379902625654E-4</v>
      </c>
      <c r="FJ365" s="223">
        <f t="shared" ca="1" si="756"/>
        <v>2.6416630751232E-4</v>
      </c>
      <c r="FK365" s="223">
        <f t="shared" ca="1" si="757"/>
        <v>2.5878475004904687E-4</v>
      </c>
      <c r="FL365" s="223">
        <f t="shared" ca="1" si="758"/>
        <v>2.50910953976667E-4</v>
      </c>
      <c r="FM365" s="223">
        <f t="shared" ca="1" si="759"/>
        <v>2.4062074825561227E-4</v>
      </c>
      <c r="FN365" s="223">
        <f t="shared" ca="1" si="760"/>
        <v>2.2801323319217488E-4</v>
      </c>
      <c r="FO365" s="223">
        <f t="shared" ca="1" si="761"/>
        <v>2.1320982604838471E-4</v>
      </c>
      <c r="FP365" s="223">
        <f t="shared" ca="1" si="762"/>
        <v>1.963530917274012E-4</v>
      </c>
      <c r="FQ365" s="223">
        <f t="shared" ca="1" si="763"/>
        <v>1.7760536979556505E-4</v>
      </c>
      <c r="FR365" s="223">
        <f t="shared" ca="1" si="764"/>
        <v>1.5714721106362652E-4</v>
      </c>
      <c r="FS365" s="223">
        <f t="shared" ca="1" si="765"/>
        <v>1.3517563878374136E-4</v>
      </c>
      <c r="FT365" s="223">
        <f t="shared" ca="1" si="766"/>
        <v>1.1190225120784799E-4</v>
      </c>
      <c r="FU365" s="223">
        <f t="shared" ca="1" si="767"/>
        <v>8.7551183780830089E-5</v>
      </c>
      <c r="FV365" s="223">
        <f t="shared" ca="1" si="768"/>
        <v>6.2356950593657349E-5</v>
      </c>
      <c r="FW365" s="223">
        <f t="shared" ca="1" si="769"/>
        <v>3.6562185884491054E-5</v>
      </c>
      <c r="FX365" s="223">
        <f t="shared" ca="1" si="770"/>
        <v>1.0415307338333244E-5</v>
      </c>
      <c r="FY365" s="223">
        <f t="shared" ca="1" si="771"/>
        <v>-1.5831876311078872E-5</v>
      </c>
      <c r="FZ365" s="223">
        <f t="shared" ca="1" si="772"/>
        <v>-4.1926590337031352E-5</v>
      </c>
      <c r="GA365" s="223">
        <f t="shared" ca="1" si="773"/>
        <v>-6.761752837863349E-5</v>
      </c>
      <c r="GB365" s="223">
        <f t="shared" ca="1" si="774"/>
        <v>-9.2657272658447487E-5</v>
      </c>
      <c r="GC365" s="223">
        <f t="shared" ca="1" si="775"/>
        <v>-1.1680467675094307E-4</v>
      </c>
      <c r="GD365" s="223">
        <f t="shared" ca="1" si="776"/>
        <v>-1.3982718795439573E-4</v>
      </c>
      <c r="GE365" s="223">
        <f t="shared" ca="1" si="777"/>
        <v>-1.6150308690053133E-4</v>
      </c>
      <c r="GF365" s="223">
        <f t="shared" ca="1" si="778"/>
        <v>-1.8162362283324698E-4</v>
      </c>
      <c r="GG365" s="223">
        <f t="shared" ca="1" si="779"/>
        <v>-1.9999502399250681E-4</v>
      </c>
      <c r="GH365" s="223">
        <f t="shared" ca="1" si="780"/>
        <v>-2.1644036374231771E-4</v>
      </c>
      <c r="GI365" s="223">
        <f t="shared" ca="1" si="781"/>
        <v>-2.3080126447095191E-4</v>
      </c>
      <c r="GJ365" s="223">
        <f t="shared" ca="1" si="782"/>
        <v>-2.4293942285392566E-4</v>
      </c>
      <c r="GK365" s="223">
        <f t="shared" ca="1" si="783"/>
        <v>-2.5273794179061896E-4</v>
      </c>
      <c r="GL365" s="223">
        <f t="shared" ca="1" si="784"/>
        <v>-2.6010245618725546E-4</v>
      </c>
      <c r="GM365" s="223">
        <f t="shared" ca="1" si="785"/>
        <v>-2.6496204174434283E-4</v>
      </c>
      <c r="GN365" s="223">
        <f t="shared" ca="1" si="786"/>
        <v>-2.6726989799644662E-4</v>
      </c>
      <c r="GO365" s="223">
        <f t="shared" ca="1" si="787"/>
        <v>-2.6700379902625654E-4</v>
      </c>
      <c r="GP365" s="223">
        <f t="shared" ca="1" si="788"/>
        <v>-2.6416630751232006E-4</v>
      </c>
      <c r="GQ365" s="223">
        <f t="shared" ca="1" si="789"/>
        <v>-2.5878475004904693E-4</v>
      </c>
      <c r="GR365" s="223">
        <f t="shared" ca="1" si="790"/>
        <v>-2.5091095397666705E-4</v>
      </c>
      <c r="GS365" s="223">
        <f t="shared" ca="1" si="791"/>
        <v>-2.4062074825561227E-4</v>
      </c>
      <c r="GT365" s="223">
        <f t="shared" ca="1" si="792"/>
        <v>-2.2801323319217488E-4</v>
      </c>
      <c r="GU365" s="223">
        <f t="shared" ca="1" si="793"/>
        <v>-2.1320982604838471E-4</v>
      </c>
      <c r="GV365" s="223">
        <f t="shared" ca="1" si="794"/>
        <v>-1.9635309172740125E-4</v>
      </c>
      <c r="GW365" s="223">
        <f t="shared" ca="1" si="795"/>
        <v>-1.7760536979556508E-4</v>
      </c>
      <c r="GX365" s="223">
        <f t="shared" ca="1" si="796"/>
        <v>-1.5714721106362654E-4</v>
      </c>
      <c r="GY365" s="223">
        <f t="shared" ca="1" si="797"/>
        <v>-1.3517563878374139E-4</v>
      </c>
      <c r="GZ365" s="223">
        <f t="shared" ca="1" si="798"/>
        <v>-1.1190225120784802E-4</v>
      </c>
      <c r="HA365" s="223">
        <f t="shared" ca="1" si="799"/>
        <v>-8.7551183780830129E-5</v>
      </c>
      <c r="HB365" s="223">
        <f t="shared" ca="1" si="800"/>
        <v>-6.2356950593657376E-5</v>
      </c>
      <c r="HC365" s="223">
        <f t="shared" ca="1" si="801"/>
        <v>-3.6562185884491102E-5</v>
      </c>
      <c r="HD365" s="223">
        <f t="shared" ca="1" si="802"/>
        <v>-1.0415307338333278E-5</v>
      </c>
      <c r="HE365" s="223">
        <f t="shared" ca="1" si="803"/>
        <v>1.5831876311078838E-5</v>
      </c>
      <c r="HF365" s="223">
        <f t="shared" ca="1" si="804"/>
        <v>4.192659033703226E-5</v>
      </c>
      <c r="HG365" s="223">
        <f t="shared" ca="1" si="805"/>
        <v>6.7617528378633462E-5</v>
      </c>
      <c r="HH365" s="223">
        <f t="shared" ca="1" si="806"/>
        <v>9.265727265844746E-5</v>
      </c>
      <c r="HI365" s="223">
        <f t="shared" ca="1" si="807"/>
        <v>1.1680467675094305E-4</v>
      </c>
      <c r="HJ365" s="223">
        <f t="shared" ca="1" si="808"/>
        <v>1.398271879543957E-4</v>
      </c>
      <c r="HK365" s="223">
        <f t="shared" ca="1" si="809"/>
        <v>1.6150308690053133E-4</v>
      </c>
      <c r="HL365" s="223">
        <f t="shared" ca="1" si="810"/>
        <v>1.8162362283324695E-4</v>
      </c>
      <c r="HM365" s="223">
        <f t="shared" ca="1" si="811"/>
        <v>1.9999502399250678E-4</v>
      </c>
      <c r="HN365" s="223">
        <f t="shared" ca="1" si="812"/>
        <v>2.1644036374231771E-4</v>
      </c>
      <c r="HO365" s="223">
        <f t="shared" ca="1" si="813"/>
        <v>2.3080126447095188E-4</v>
      </c>
      <c r="HP365" s="223">
        <f t="shared" ca="1" si="814"/>
        <v>2.4293942285392566E-4</v>
      </c>
      <c r="HQ365" s="223">
        <f t="shared" ca="1" si="815"/>
        <v>2.5273794179061896E-4</v>
      </c>
      <c r="HR365" s="223">
        <f t="shared" ca="1" si="816"/>
        <v>2.6010245618725546E-4</v>
      </c>
      <c r="HS365" s="223">
        <f t="shared" ca="1" si="817"/>
        <v>2.6496204174434283E-4</v>
      </c>
      <c r="HT365" s="223">
        <f t="shared" ca="1" si="818"/>
        <v>2.6726989799644662E-4</v>
      </c>
      <c r="HU365" s="223">
        <f t="shared" ca="1" si="819"/>
        <v>2.6700379902625654E-4</v>
      </c>
      <c r="HV365" s="223">
        <f t="shared" ca="1" si="820"/>
        <v>2.6416630751232006E-4</v>
      </c>
      <c r="HW365" s="223">
        <f t="shared" ca="1" si="821"/>
        <v>2.5878475004904693E-4</v>
      </c>
      <c r="HX365" s="223">
        <f t="shared" ca="1" si="822"/>
        <v>2.5091095397666705E-4</v>
      </c>
      <c r="HY365" s="223">
        <f t="shared" ca="1" si="823"/>
        <v>2.4062074825561227E-4</v>
      </c>
      <c r="HZ365" s="223">
        <f t="shared" ca="1" si="824"/>
        <v>2.2801323319217493E-4</v>
      </c>
      <c r="IA365" s="223">
        <f t="shared" ca="1" si="825"/>
        <v>2.1320982604838474E-4</v>
      </c>
      <c r="IB365" s="223">
        <f t="shared" ca="1" si="826"/>
        <v>1.9635309172740128E-4</v>
      </c>
      <c r="IC365" s="223">
        <f t="shared" ca="1" si="827"/>
        <v>1.7760536979556511E-4</v>
      </c>
      <c r="ID365" s="223">
        <f t="shared" ca="1" si="828"/>
        <v>1.571472110636266E-4</v>
      </c>
      <c r="IE365" s="223">
        <f t="shared" ca="1" si="829"/>
        <v>1.7169485587672912E-4</v>
      </c>
      <c r="IF365" s="223">
        <f t="shared" ca="1" si="830"/>
        <v>1.1190225120784802E-4</v>
      </c>
      <c r="IG365" s="223">
        <f t="shared" ca="1" si="831"/>
        <v>8.7551183780830156E-5</v>
      </c>
      <c r="IH365" s="223">
        <f t="shared" ca="1" si="832"/>
        <v>6.2356950593657403E-5</v>
      </c>
      <c r="II365" s="223">
        <f t="shared" ca="1" si="833"/>
        <v>3.6562185884491129E-5</v>
      </c>
      <c r="IJ365" s="223">
        <f t="shared" ca="1" si="834"/>
        <v>1.0415307338333305E-5</v>
      </c>
      <c r="IK365" s="223">
        <f t="shared" ca="1" si="835"/>
        <v>-1.5831876311078807E-5</v>
      </c>
      <c r="IL365" s="223">
        <f t="shared" ca="1" si="836"/>
        <v>-4.1926590337031291E-5</v>
      </c>
      <c r="IM365" s="223">
        <f t="shared" ca="1" si="837"/>
        <v>-6.7617528378633422E-5</v>
      </c>
      <c r="IN365" s="223">
        <f t="shared" ca="1" si="838"/>
        <v>-9.2657272658447419E-5</v>
      </c>
      <c r="IO365" s="223">
        <f t="shared" ca="1" si="839"/>
        <v>-1.1680467675094302E-4</v>
      </c>
      <c r="IP365" s="223">
        <f t="shared" ca="1" si="840"/>
        <v>-1.3982718795439567E-4</v>
      </c>
      <c r="IQ365" s="223">
        <f t="shared" ca="1" si="841"/>
        <v>-1.6150308690053127E-4</v>
      </c>
      <c r="IR365" s="223">
        <f t="shared" ca="1" si="842"/>
        <v>-1.8162362283324695E-4</v>
      </c>
      <c r="IS365" s="223">
        <f t="shared" ca="1" si="843"/>
        <v>-1.9999502399250678E-4</v>
      </c>
      <c r="IT365" s="223">
        <f t="shared" ca="1" si="844"/>
        <v>-2.1644036374231769E-4</v>
      </c>
      <c r="IU365" s="223">
        <f t="shared" ca="1" si="845"/>
        <v>-2.3080126447095185E-4</v>
      </c>
      <c r="IV365" s="223">
        <f t="shared" ca="1" si="846"/>
        <v>-2.4293942285392563E-4</v>
      </c>
      <c r="IW365" s="223">
        <f t="shared" ca="1" si="847"/>
        <v>-2.5273794179061896E-4</v>
      </c>
      <c r="IX365" s="223">
        <f t="shared" ca="1" si="848"/>
        <v>-2.6010245618725541E-4</v>
      </c>
      <c r="IY365" s="223">
        <f t="shared" ca="1" si="849"/>
        <v>-2.6496204174434283E-4</v>
      </c>
      <c r="IZ365" s="223">
        <f t="shared" ca="1" si="850"/>
        <v>-2.6726989799644662E-4</v>
      </c>
      <c r="JA365" s="223">
        <f t="shared" ca="1" si="851"/>
        <v>-2.670037990262566E-4</v>
      </c>
      <c r="JB365" s="223">
        <f t="shared" ca="1" si="852"/>
        <v>-2.6416630751232006E-4</v>
      </c>
    </row>
    <row r="366" spans="1:262">
      <c r="B366" s="230">
        <v>5</v>
      </c>
      <c r="C366" s="229">
        <f t="shared" si="853"/>
        <v>9.7656250000000005E-5</v>
      </c>
      <c r="D366" s="226">
        <f t="shared" ca="1" si="597"/>
        <v>36.037219223350363</v>
      </c>
      <c r="E366" s="225">
        <f ca="1">K361</f>
        <v>3.7219223350363068E-2</v>
      </c>
      <c r="F366" s="224">
        <v>5</v>
      </c>
      <c r="G366" s="223">
        <f t="shared" ca="1" si="854"/>
        <v>7.6086182978033238E-3</v>
      </c>
      <c r="H366" s="223">
        <f t="shared" ca="1" si="598"/>
        <v>7.2867911348797245E-3</v>
      </c>
      <c r="I366" s="223">
        <f t="shared" ca="1" si="599"/>
        <v>6.8553638507235478E-3</v>
      </c>
      <c r="J366" s="223">
        <f t="shared" ca="1" si="600"/>
        <v>6.3208255132621268E-3</v>
      </c>
      <c r="K366" s="223">
        <f t="shared" ca="1" si="601"/>
        <v>5.6912160766405496E-3</v>
      </c>
      <c r="L366" s="223">
        <f t="shared" ca="1" si="602"/>
        <v>4.9760054528276915E-3</v>
      </c>
      <c r="M366" s="223">
        <f t="shared" ca="1" si="603"/>
        <v>4.1859510753255898E-3</v>
      </c>
      <c r="N366" s="223">
        <f t="shared" ca="1" si="604"/>
        <v>3.332936097356532E-3</v>
      </c>
      <c r="O366" s="223">
        <f t="shared" ca="1" si="605"/>
        <v>2.4297906581777122E-3</v>
      </c>
      <c r="P366" s="223">
        <f t="shared" ca="1" si="606"/>
        <v>1.4900989058444867E-3</v>
      </c>
      <c r="Q366" s="223">
        <f t="shared" ca="1" si="607"/>
        <v>5.2799467897945399E-4</v>
      </c>
      <c r="R366" s="223">
        <f t="shared" ca="1" si="608"/>
        <v>-4.4205107931623723E-4</v>
      </c>
      <c r="S366" s="223">
        <f t="shared" ca="1" si="609"/>
        <v>-1.4054479779167291E-3</v>
      </c>
      <c r="T366" s="223">
        <f t="shared" ca="1" si="610"/>
        <v>-2.3477056307347494E-3</v>
      </c>
      <c r="U366" s="223">
        <f t="shared" ca="1" si="611"/>
        <v>-3.2546516056160607E-3</v>
      </c>
      <c r="V366" s="223">
        <f t="shared" ca="1" si="612"/>
        <v>-4.1126445909107955E-3</v>
      </c>
      <c r="W366" s="223">
        <f t="shared" ca="1" si="613"/>
        <v>-4.9087795734980358E-3</v>
      </c>
      <c r="X366" s="223">
        <f t="shared" ca="1" si="614"/>
        <v>-5.631081942195173E-3</v>
      </c>
      <c r="Y366" s="223">
        <f t="shared" ca="1" si="615"/>
        <v>-6.2686875970560958E-3</v>
      </c>
      <c r="Z366" s="223">
        <f t="shared" ca="1" si="616"/>
        <v>-6.8120063555467065E-3</v>
      </c>
      <c r="AA366" s="223">
        <f t="shared" ca="1" si="617"/>
        <v>-7.252866197816803E-3</v>
      </c>
      <c r="AB366" s="223">
        <f t="shared" ca="1" si="618"/>
        <v>-7.5846361814851659E-3</v>
      </c>
      <c r="AC366" s="223">
        <f t="shared" ca="1" si="619"/>
        <v>-7.8023261771850653E-3</v>
      </c>
      <c r="AD366" s="223">
        <f t="shared" ca="1" si="620"/>
        <v>-7.9026619247547659E-3</v>
      </c>
      <c r="AE366" s="223">
        <f t="shared" ca="1" si="621"/>
        <v>-7.8841342811580475E-3</v>
      </c>
      <c r="AF366" s="223">
        <f t="shared" ca="1" si="622"/>
        <v>-7.7470219194001808E-3</v>
      </c>
      <c r="AG366" s="223">
        <f t="shared" ca="1" si="623"/>
        <v>-7.4933871370265462E-3</v>
      </c>
      <c r="AH366" s="223">
        <f t="shared" ca="1" si="624"/>
        <v>-7.1270448372479514E-3</v>
      </c>
      <c r="AI366" s="223">
        <f t="shared" ca="1" si="625"/>
        <v>-6.6535051492454256E-3</v>
      </c>
      <c r="AJ366" s="223">
        <f t="shared" ca="1" si="626"/>
        <v>-6.0798905506984895E-3</v>
      </c>
      <c r="AK366" s="223">
        <f t="shared" ca="1" si="627"/>
        <v>-5.4148287390912379E-3</v>
      </c>
      <c r="AL366" s="223">
        <f t="shared" ca="1" si="628"/>
        <v>-4.6683228631114937E-3</v>
      </c>
      <c r="AM366" s="223">
        <f t="shared" ca="1" si="629"/>
        <v>-3.8516010659835889E-3</v>
      </c>
      <c r="AN366" s="223">
        <f t="shared" ca="1" si="630"/>
        <v>-2.9769476037430761E-3</v>
      </c>
      <c r="AO366" s="223">
        <f t="shared" ca="1" si="631"/>
        <v>-2.0575180785917637E-3</v>
      </c>
      <c r="AP366" s="223">
        <f t="shared" ca="1" si="632"/>
        <v>-1.1071415663952888E-3</v>
      </c>
      <c r="AQ366" s="223">
        <f t="shared" ca="1" si="633"/>
        <v>-1.4011261451000881E-4</v>
      </c>
      <c r="AR366" s="223">
        <f t="shared" ca="1" si="634"/>
        <v>8.2902376151469139E-4</v>
      </c>
      <c r="AS366" s="223">
        <f t="shared" ca="1" si="635"/>
        <v>1.7856908485087476E-3</v>
      </c>
      <c r="AT366" s="223">
        <f t="shared" ca="1" si="636"/>
        <v>2.7154994830155908E-3</v>
      </c>
      <c r="AU366" s="223">
        <f t="shared" ca="1" si="637"/>
        <v>3.6044644777039475E-3</v>
      </c>
      <c r="AV366" s="223">
        <f t="shared" ca="1" si="638"/>
        <v>4.4392149716028072E-3</v>
      </c>
      <c r="AW366" s="223">
        <f t="shared" ca="1" si="639"/>
        <v>5.2071955402960071E-3</v>
      </c>
      <c r="AX366" s="223">
        <f t="shared" ca="1" si="640"/>
        <v>5.896855041192116E-3</v>
      </c>
      <c r="AY366" s="223">
        <f t="shared" ca="1" si="641"/>
        <v>6.4978203534608054E-3</v>
      </c>
      <c r="AZ366" s="223">
        <f t="shared" ca="1" si="642"/>
        <v>7.0010523994254985E-3</v>
      </c>
      <c r="BA366" s="223">
        <f t="shared" ca="1" si="643"/>
        <v>7.3989821007051926E-3</v>
      </c>
      <c r="BB366" s="223">
        <f t="shared" ca="1" si="644"/>
        <v>7.6856242241986521E-3</v>
      </c>
      <c r="BC366" s="223">
        <f t="shared" ca="1" si="645"/>
        <v>7.8566674055613097E-3</v>
      </c>
      <c r="BD366" s="223">
        <f t="shared" ca="1" si="646"/>
        <v>7.9095389961380321E-3</v>
      </c>
      <c r="BE366" s="223">
        <f t="shared" ca="1" si="647"/>
        <v>7.8434437579935345E-3</v>
      </c>
      <c r="BF366" s="223">
        <f t="shared" ca="1" si="648"/>
        <v>7.6593758250311289E-3</v>
      </c>
      <c r="BG366" s="223">
        <f t="shared" ca="1" si="649"/>
        <v>7.3601037502934747E-3</v>
      </c>
      <c r="BH366" s="223">
        <f t="shared" ca="1" si="650"/>
        <v>6.9501288643478475E-3</v>
      </c>
      <c r="BI366" s="223">
        <f t="shared" ca="1" si="651"/>
        <v>6.4356175710845488E-3</v>
      </c>
      <c r="BJ366" s="223">
        <f t="shared" ca="1" si="652"/>
        <v>5.8243085992627031E-3</v>
      </c>
      <c r="BK366" s="223">
        <f t="shared" ca="1" si="653"/>
        <v>5.125396604826471E-3</v>
      </c>
      <c r="BL366" s="223">
        <f t="shared" ca="1" si="654"/>
        <v>4.3493938747212711E-3</v>
      </c>
      <c r="BM366" s="223">
        <f t="shared" ca="1" si="655"/>
        <v>3.507972212313215E-3</v>
      </c>
      <c r="BN366" s="223">
        <f t="shared" ca="1" si="656"/>
        <v>2.6137873826023905E-3</v>
      </c>
      <c r="BO366" s="223">
        <f t="shared" ca="1" si="657"/>
        <v>1.6802887577371801E-3</v>
      </c>
      <c r="BP366" s="223">
        <f t="shared" ca="1" si="658"/>
        <v>7.2151702593849817E-4</v>
      </c>
      <c r="BQ366" s="223">
        <f t="shared" ca="1" si="659"/>
        <v>-2.481069935202151E-4</v>
      </c>
      <c r="BR366" s="223">
        <f t="shared" ca="1" si="660"/>
        <v>-1.2139992528577477E-3</v>
      </c>
      <c r="BS366" s="223">
        <f t="shared" ca="1" si="661"/>
        <v>-2.1616318334386629E-3</v>
      </c>
      <c r="BT366" s="223">
        <f t="shared" ca="1" si="662"/>
        <v>-3.0767514591921738E-3</v>
      </c>
      <c r="BU366" s="223">
        <f t="shared" ca="1" si="663"/>
        <v>-3.9455938791512438E-3</v>
      </c>
      <c r="BV366" s="223">
        <f t="shared" ca="1" si="664"/>
        <v>-4.7550908945989175E-3</v>
      </c>
      <c r="BW366" s="223">
        <f t="shared" ca="1" si="665"/>
        <v>-5.493066916940949E-3</v>
      </c>
      <c r="BX366" s="223">
        <f t="shared" ca="1" si="666"/>
        <v>-6.1484220998913215E-3</v>
      </c>
      <c r="BY366" s="223">
        <f t="shared" ca="1" si="667"/>
        <v>-6.7112992914921824E-3</v>
      </c>
      <c r="BZ366" s="223">
        <f t="shared" ca="1" si="668"/>
        <v>-7.1732322948543066E-3</v>
      </c>
      <c r="CA366" s="223">
        <f t="shared" ca="1" si="669"/>
        <v>-7.5272732076386928E-3</v>
      </c>
      <c r="CB366" s="223">
        <f t="shared" ca="1" si="670"/>
        <v>-7.7680969249748688E-3</v>
      </c>
      <c r="CC366" s="223">
        <f t="shared" ca="1" si="671"/>
        <v>-7.8920812339947667E-3</v>
      </c>
      <c r="CD366" s="223">
        <f t="shared" ca="1" si="672"/>
        <v>-7.8973612952858083E-3</v>
      </c>
      <c r="CE366" s="223">
        <f t="shared" ca="1" si="673"/>
        <v>-7.7838576918114804E-3</v>
      </c>
      <c r="CF366" s="223">
        <f t="shared" ca="1" si="674"/>
        <v>-7.5532776234174892E-3</v>
      </c>
      <c r="CG366" s="223">
        <f t="shared" ca="1" si="675"/>
        <v>-7.2090892289569967E-3</v>
      </c>
      <c r="CH366" s="223">
        <f t="shared" ca="1" si="676"/>
        <v>-6.7564694222541364E-3</v>
      </c>
      <c r="CI366" s="223">
        <f t="shared" ca="1" si="677"/>
        <v>-6.2022260265014121E-3</v>
      </c>
      <c r="CJ366" s="223">
        <f t="shared" ca="1" si="678"/>
        <v>-5.554695378262111E-3</v>
      </c>
      <c r="CK366" s="223">
        <f t="shared" ca="1" si="679"/>
        <v>-4.8236169412089582E-3</v>
      </c>
      <c r="CL366" s="223">
        <f t="shared" ca="1" si="680"/>
        <v>-4.0199868155249277E-3</v>
      </c>
      <c r="CM366" s="223">
        <f t="shared" ca="1" si="681"/>
        <v>-3.1558923463213158E-3</v>
      </c>
      <c r="CN366" s="223">
        <f t="shared" ca="1" si="682"/>
        <v>-2.2443303187162805E-3</v>
      </c>
      <c r="CO366" s="223">
        <f t="shared" ca="1" si="683"/>
        <v>-1.2990114740893013E-3</v>
      </c>
      <c r="CP366" s="223">
        <f t="shared" ca="1" si="684"/>
        <v>-3.3415428776878702E-4</v>
      </c>
      <c r="CQ366" s="223">
        <f t="shared" ca="1" si="685"/>
        <v>6.35728890071429E-4</v>
      </c>
      <c r="CR366" s="223">
        <f t="shared" ca="1" si="686"/>
        <v>1.5960501136668935E-3</v>
      </c>
      <c r="CS366" s="223">
        <f t="shared" ca="1" si="687"/>
        <v>2.5323652579452441E-3</v>
      </c>
      <c r="CT366" s="223">
        <f t="shared" ca="1" si="688"/>
        <v>3.4305912716119822E-3</v>
      </c>
      <c r="CU366" s="223">
        <f t="shared" ca="1" si="689"/>
        <v>4.2772179993504581E-3</v>
      </c>
      <c r="CV366" s="223">
        <f t="shared" ca="1" si="690"/>
        <v>5.0595113871331667E-3</v>
      </c>
      <c r="CW366" s="223">
        <f t="shared" ca="1" si="691"/>
        <v>5.7657050142471376E-3</v>
      </c>
      <c r="CX366" s="223">
        <f t="shared" ca="1" si="692"/>
        <v>6.3851770712137204E-3</v>
      </c>
      <c r="CY366" s="223">
        <f t="shared" ca="1" si="693"/>
        <v>6.9086101216899653E-3</v>
      </c>
      <c r="CZ366" s="223">
        <f t="shared" ca="1" si="694"/>
        <v>7.3281312453838685E-3</v>
      </c>
      <c r="DA366" s="223">
        <f t="shared" ca="1" si="695"/>
        <v>7.6374304541037257E-3</v>
      </c>
      <c r="DB366" s="223">
        <f t="shared" ca="1" si="696"/>
        <v>7.8318555998538892E-3</v>
      </c>
      <c r="DC366" s="223">
        <f t="shared" ca="1" si="697"/>
        <v>7.9084823474708556E-3</v>
      </c>
      <c r="DD366" s="223">
        <f t="shared" ca="1" si="698"/>
        <v>7.8661581593460865E-3</v>
      </c>
      <c r="DE366" s="223">
        <f t="shared" ca="1" si="699"/>
        <v>7.7055196306644409E-3</v>
      </c>
      <c r="DF366" s="223">
        <f t="shared" ca="1" si="700"/>
        <v>7.4289829144200542E-3</v>
      </c>
      <c r="DG366" s="223">
        <f t="shared" ca="1" si="701"/>
        <v>7.040707380226322E-3</v>
      </c>
      <c r="DH366" s="223">
        <f t="shared" ca="1" si="702"/>
        <v>6.5465330535253909E-3</v>
      </c>
      <c r="DI366" s="223">
        <f t="shared" ca="1" si="703"/>
        <v>5.9538927761695806E-3</v>
      </c>
      <c r="DJ366" s="223">
        <f t="shared" ca="1" si="704"/>
        <v>5.2717004095614323E-3</v>
      </c>
      <c r="DK366" s="223">
        <f t="shared" ca="1" si="705"/>
        <v>4.5102167618811285E-3</v>
      </c>
      <c r="DL366" s="223">
        <f t="shared" ca="1" si="706"/>
        <v>3.6808952559807331E-3</v>
      </c>
      <c r="DM366" s="223">
        <f t="shared" ca="1" si="707"/>
        <v>2.7962096592435864E-3</v>
      </c>
      <c r="DN366" s="223">
        <f t="shared" ca="1" si="708"/>
        <v>1.8694664665122641E-3</v>
      </c>
      <c r="DO366" s="223">
        <f t="shared" ca="1" si="709"/>
        <v>9.1460475802037397E-4</v>
      </c>
      <c r="DP366" s="223">
        <f t="shared" ca="1" si="710"/>
        <v>-5.401345734861113E-5</v>
      </c>
      <c r="DQ366" s="223">
        <f t="shared" ca="1" si="711"/>
        <v>-1.0218192600431936E-3</v>
      </c>
      <c r="DR366" s="223">
        <f t="shared" ca="1" si="712"/>
        <v>-1.9742559499547371E-3</v>
      </c>
      <c r="DS366" s="223">
        <f t="shared" ca="1" si="713"/>
        <v>-2.8969979927364288E-3</v>
      </c>
      <c r="DT366" s="223">
        <f t="shared" ca="1" si="714"/>
        <v>-3.7761664891741592E-3</v>
      </c>
      <c r="DU366" s="223">
        <f t="shared" ca="1" si="715"/>
        <v>-4.5985379267491876E-3</v>
      </c>
      <c r="DV366" s="223">
        <f t="shared" ca="1" si="716"/>
        <v>-5.3517430735749525E-3</v>
      </c>
      <c r="DW366" s="223">
        <f t="shared" ca="1" si="717"/>
        <v>-6.0244530231578896E-3</v>
      </c>
      <c r="DX366" s="223">
        <f t="shared" ca="1" si="718"/>
        <v>-6.6065495916961155E-3</v>
      </c>
      <c r="DY366" s="223">
        <f t="shared" ca="1" si="719"/>
        <v>-7.0892775049818182E-3</v>
      </c>
      <c r="DZ366" s="223">
        <f t="shared" ca="1" si="720"/>
        <v>-7.46537608587481E-3</v>
      </c>
      <c r="EA366" s="223">
        <f t="shared" ca="1" si="721"/>
        <v>-7.7291884616449234E-3</v>
      </c>
      <c r="EB366" s="223">
        <f t="shared" ca="1" si="722"/>
        <v>-7.8767466486033329E-3</v>
      </c>
      <c r="EC366" s="223">
        <f t="shared" ca="1" si="723"/>
        <v>-7.9058312342706466E-3</v>
      </c>
      <c r="ED366" s="223">
        <f t="shared" ca="1" si="724"/>
        <v>-7.8160047594064194E-3</v>
      </c>
      <c r="EE366" s="223">
        <f t="shared" ca="1" si="725"/>
        <v>-7.6086182978033238E-3</v>
      </c>
      <c r="EF366" s="223">
        <f t="shared" ca="1" si="726"/>
        <v>-7.2867911348797288E-3</v>
      </c>
      <c r="EG366" s="223">
        <f t="shared" ca="1" si="727"/>
        <v>-6.8553638507235512E-3</v>
      </c>
      <c r="EH366" s="223">
        <f t="shared" ca="1" si="728"/>
        <v>-6.3208255132621381E-3</v>
      </c>
      <c r="EI366" s="223">
        <f t="shared" ca="1" si="729"/>
        <v>-5.6912160766405496E-3</v>
      </c>
      <c r="EJ366" s="223">
        <f t="shared" ca="1" si="730"/>
        <v>-4.9760054528276993E-3</v>
      </c>
      <c r="EK366" s="223">
        <f t="shared" ca="1" si="731"/>
        <v>-4.1859510753255837E-3</v>
      </c>
      <c r="EL366" s="223">
        <f t="shared" ca="1" si="732"/>
        <v>-3.332936097356535E-3</v>
      </c>
      <c r="EM366" s="223">
        <f t="shared" ca="1" si="733"/>
        <v>-2.4297906581777252E-3</v>
      </c>
      <c r="EN366" s="223">
        <f t="shared" ca="1" si="734"/>
        <v>-1.4900989058444828E-3</v>
      </c>
      <c r="EO366" s="223">
        <f t="shared" ca="1" si="735"/>
        <v>-5.2799467897946071E-4</v>
      </c>
      <c r="EP366" s="223">
        <f t="shared" ca="1" si="736"/>
        <v>4.4205107931622194E-4</v>
      </c>
      <c r="EQ366" s="223">
        <f t="shared" ca="1" si="737"/>
        <v>1.4054479779167313E-3</v>
      </c>
      <c r="ER366" s="223">
        <f t="shared" ca="1" si="738"/>
        <v>2.3477056307347412E-3</v>
      </c>
      <c r="ES366" s="223">
        <f t="shared" ca="1" si="739"/>
        <v>3.2546516056160693E-3</v>
      </c>
      <c r="ET366" s="223">
        <f t="shared" ca="1" si="740"/>
        <v>4.1126445909107946E-3</v>
      </c>
      <c r="EU366" s="223">
        <f t="shared" ca="1" si="741"/>
        <v>4.9087795734980262E-3</v>
      </c>
      <c r="EV366" s="223">
        <f t="shared" ca="1" si="742"/>
        <v>5.6310819421951774E-3</v>
      </c>
      <c r="EW366" s="223">
        <f t="shared" ca="1" si="743"/>
        <v>6.2686875970560932E-3</v>
      </c>
      <c r="EX366" s="223">
        <f t="shared" ca="1" si="744"/>
        <v>6.8120063555466986E-3</v>
      </c>
      <c r="EY366" s="223">
        <f t="shared" ca="1" si="745"/>
        <v>7.2528661978168039E-3</v>
      </c>
      <c r="EZ366" s="223">
        <f t="shared" ca="1" si="746"/>
        <v>7.5846361814851633E-3</v>
      </c>
      <c r="FA366" s="223">
        <f t="shared" ca="1" si="747"/>
        <v>7.8023261771850618E-3</v>
      </c>
      <c r="FB366" s="223">
        <f t="shared" ca="1" si="748"/>
        <v>7.9026619247547659E-3</v>
      </c>
      <c r="FC366" s="223">
        <f t="shared" ca="1" si="749"/>
        <v>7.8841342811580475E-3</v>
      </c>
      <c r="FD366" s="223">
        <f t="shared" ca="1" si="750"/>
        <v>7.7470219194001799E-3</v>
      </c>
      <c r="FE366" s="223">
        <f t="shared" ca="1" si="751"/>
        <v>7.4933871370265462E-3</v>
      </c>
      <c r="FF366" s="223">
        <f t="shared" ca="1" si="752"/>
        <v>7.1270448372479566E-3</v>
      </c>
      <c r="FG366" s="223">
        <f t="shared" ca="1" si="753"/>
        <v>6.653505149245423E-3</v>
      </c>
      <c r="FH366" s="223">
        <f t="shared" ca="1" si="754"/>
        <v>6.079890550698493E-3</v>
      </c>
      <c r="FI366" s="223">
        <f t="shared" ca="1" si="755"/>
        <v>5.4148287390912491E-3</v>
      </c>
      <c r="FJ366" s="223">
        <f t="shared" ca="1" si="756"/>
        <v>4.6683228631114911E-3</v>
      </c>
      <c r="FK366" s="223">
        <f t="shared" ca="1" si="757"/>
        <v>3.8516010659835932E-3</v>
      </c>
      <c r="FL366" s="223">
        <f t="shared" ca="1" si="758"/>
        <v>2.9769476037430939E-3</v>
      </c>
      <c r="FM366" s="223">
        <f t="shared" ca="1" si="759"/>
        <v>2.0575180785917619E-3</v>
      </c>
      <c r="FN366" s="223">
        <f t="shared" ca="1" si="760"/>
        <v>1.1071415663953005E-3</v>
      </c>
      <c r="FO366" s="223">
        <f t="shared" ca="1" si="761"/>
        <v>1.4011261450999971E-4</v>
      </c>
      <c r="FP366" s="223">
        <f t="shared" ca="1" si="762"/>
        <v>-8.2902376151468662E-4</v>
      </c>
      <c r="FQ366" s="223">
        <f t="shared" ca="1" si="763"/>
        <v>-1.7856908485087363E-3</v>
      </c>
      <c r="FR366" s="223">
        <f t="shared" ca="1" si="764"/>
        <v>-2.7154994830155925E-3</v>
      </c>
      <c r="FS366" s="223">
        <f t="shared" ca="1" si="765"/>
        <v>-3.6044644777039432E-3</v>
      </c>
      <c r="FT366" s="223">
        <f t="shared" ca="1" si="766"/>
        <v>-4.4392149716027916E-3</v>
      </c>
      <c r="FU366" s="223">
        <f t="shared" ca="1" si="767"/>
        <v>-5.2071955402960089E-3</v>
      </c>
      <c r="FV366" s="223">
        <f t="shared" ca="1" si="768"/>
        <v>-5.8968550411921073E-3</v>
      </c>
      <c r="FW366" s="223">
        <f t="shared" ca="1" si="769"/>
        <v>-6.4978203534608106E-3</v>
      </c>
      <c r="FX366" s="223">
        <f t="shared" ca="1" si="770"/>
        <v>-7.0010523994254951E-3</v>
      </c>
      <c r="FY366" s="223">
        <f t="shared" ca="1" si="771"/>
        <v>-7.3989821007051882E-3</v>
      </c>
      <c r="FZ366" s="223">
        <f t="shared" ca="1" si="772"/>
        <v>-7.6856242241986547E-3</v>
      </c>
      <c r="GA366" s="223">
        <f t="shared" ca="1" si="773"/>
        <v>-7.856667405561308E-3</v>
      </c>
      <c r="GB366" s="223">
        <f t="shared" ca="1" si="774"/>
        <v>-7.9095389961380321E-3</v>
      </c>
      <c r="GC366" s="223">
        <f t="shared" ca="1" si="775"/>
        <v>-7.8434437579935345E-3</v>
      </c>
      <c r="GD366" s="223">
        <f t="shared" ca="1" si="776"/>
        <v>-7.6593758250311306E-3</v>
      </c>
      <c r="GE366" s="223">
        <f t="shared" ca="1" si="777"/>
        <v>-7.3601037502934816E-3</v>
      </c>
      <c r="GF366" s="223">
        <f t="shared" ca="1" si="778"/>
        <v>-6.9501288643478475E-3</v>
      </c>
      <c r="GG366" s="223">
        <f t="shared" ca="1" si="779"/>
        <v>-6.4356175710845558E-3</v>
      </c>
      <c r="GH366" s="223">
        <f t="shared" ca="1" si="780"/>
        <v>-5.8243085992626979E-3</v>
      </c>
      <c r="GI366" s="223">
        <f t="shared" ca="1" si="781"/>
        <v>-5.1253966048264744E-3</v>
      </c>
      <c r="GJ366" s="223">
        <f t="shared" ca="1" si="782"/>
        <v>-4.3493938747212807E-3</v>
      </c>
      <c r="GK366" s="223">
        <f t="shared" ca="1" si="783"/>
        <v>-3.5079722123132133E-3</v>
      </c>
      <c r="GL366" s="223">
        <f t="shared" ca="1" si="784"/>
        <v>-2.6137873826023953E-3</v>
      </c>
      <c r="GM366" s="223">
        <f t="shared" ca="1" si="785"/>
        <v>-1.6802887577371986E-3</v>
      </c>
      <c r="GN366" s="223">
        <f t="shared" ca="1" si="786"/>
        <v>-7.2151702593849579E-4</v>
      </c>
      <c r="GO366" s="223">
        <f t="shared" ca="1" si="787"/>
        <v>2.481069935202035E-4</v>
      </c>
      <c r="GP366" s="223">
        <f t="shared" ca="1" si="788"/>
        <v>1.213999252857729E-3</v>
      </c>
      <c r="GQ366" s="223">
        <f t="shared" ca="1" si="789"/>
        <v>2.1616318334386651E-3</v>
      </c>
      <c r="GR366" s="223">
        <f t="shared" ca="1" si="790"/>
        <v>3.0767514591921691E-3</v>
      </c>
      <c r="GS366" s="223">
        <f t="shared" ca="1" si="791"/>
        <v>3.9455938791512525E-3</v>
      </c>
      <c r="GT366" s="223">
        <f t="shared" ca="1" si="792"/>
        <v>4.7550908945989132E-3</v>
      </c>
      <c r="GU366" s="223">
        <f t="shared" ca="1" si="793"/>
        <v>5.4930669169409351E-3</v>
      </c>
      <c r="GV366" s="223">
        <f t="shared" ca="1" si="794"/>
        <v>6.1484220998913267E-3</v>
      </c>
      <c r="GW366" s="223">
        <f t="shared" ca="1" si="795"/>
        <v>6.7112992914921807E-3</v>
      </c>
      <c r="GX366" s="223">
        <f t="shared" ca="1" si="796"/>
        <v>7.1732322948542988E-3</v>
      </c>
      <c r="GY366" s="223">
        <f t="shared" ca="1" si="797"/>
        <v>7.527273207638692E-3</v>
      </c>
      <c r="GZ366" s="223">
        <f t="shared" ca="1" si="798"/>
        <v>7.7680969249748679E-3</v>
      </c>
      <c r="HA366" s="223">
        <f t="shared" ca="1" si="799"/>
        <v>7.8920812339947667E-3</v>
      </c>
      <c r="HB366" s="223">
        <f t="shared" ca="1" si="800"/>
        <v>7.8973612952858083E-3</v>
      </c>
      <c r="HC366" s="223">
        <f t="shared" ca="1" si="801"/>
        <v>7.7838576918114839E-3</v>
      </c>
      <c r="HD366" s="223">
        <f t="shared" ca="1" si="802"/>
        <v>7.5532776234174858E-3</v>
      </c>
      <c r="HE366" s="223">
        <f t="shared" ca="1" si="803"/>
        <v>7.2090892289569984E-3</v>
      </c>
      <c r="HF366" s="223">
        <f t="shared" ca="1" si="804"/>
        <v>6.7564694222541459E-3</v>
      </c>
      <c r="HG366" s="223">
        <f t="shared" ca="1" si="805"/>
        <v>6.202226026501406E-3</v>
      </c>
      <c r="HH366" s="223">
        <f t="shared" ca="1" si="806"/>
        <v>5.5546953782621145E-3</v>
      </c>
      <c r="HI366" s="223">
        <f t="shared" ca="1" si="807"/>
        <v>4.8236169412089729E-3</v>
      </c>
      <c r="HJ366" s="223">
        <f t="shared" ca="1" si="808"/>
        <v>4.0199868155249311E-3</v>
      </c>
      <c r="HK366" s="223">
        <f t="shared" ca="1" si="809"/>
        <v>3.1558923463213206E-3</v>
      </c>
      <c r="HL366" s="223">
        <f t="shared" ca="1" si="810"/>
        <v>2.2443303187162714E-3</v>
      </c>
      <c r="HM366" s="223">
        <f t="shared" ca="1" si="811"/>
        <v>1.2990114740893061E-3</v>
      </c>
      <c r="HN366" s="223">
        <f t="shared" ca="1" si="812"/>
        <v>3.3415428776880588E-4</v>
      </c>
      <c r="HO366" s="223">
        <f t="shared" ca="1" si="813"/>
        <v>-6.3572889007143822E-4</v>
      </c>
      <c r="HP366" s="223">
        <f t="shared" ca="1" si="814"/>
        <v>-1.5960501136668887E-3</v>
      </c>
      <c r="HQ366" s="223">
        <f t="shared" ca="1" si="815"/>
        <v>-2.5323652579452268E-3</v>
      </c>
      <c r="HR366" s="223">
        <f t="shared" ca="1" si="816"/>
        <v>-3.4305912716119783E-3</v>
      </c>
      <c r="HS366" s="223">
        <f t="shared" ca="1" si="817"/>
        <v>-4.2772179993504538E-3</v>
      </c>
      <c r="HT366" s="223">
        <f t="shared" ca="1" si="818"/>
        <v>-5.0595113871331737E-3</v>
      </c>
      <c r="HU366" s="223">
        <f t="shared" ca="1" si="819"/>
        <v>-5.7657050142471342E-3</v>
      </c>
      <c r="HV366" s="223">
        <f t="shared" ca="1" si="820"/>
        <v>-6.3851770712137169E-3</v>
      </c>
      <c r="HW366" s="223">
        <f t="shared" ca="1" si="821"/>
        <v>-6.9086101216899705E-3</v>
      </c>
      <c r="HX366" s="223">
        <f t="shared" ca="1" si="822"/>
        <v>-7.3281312453838668E-3</v>
      </c>
      <c r="HY366" s="223">
        <f t="shared" ca="1" si="823"/>
        <v>-7.6374304541037214E-3</v>
      </c>
      <c r="HZ366" s="223">
        <f t="shared" ca="1" si="824"/>
        <v>-7.8318555998538909E-3</v>
      </c>
      <c r="IA366" s="223">
        <f t="shared" ca="1" si="825"/>
        <v>-7.9084823474708556E-3</v>
      </c>
      <c r="IB366" s="223">
        <f t="shared" ca="1" si="826"/>
        <v>-7.8661581593460882E-3</v>
      </c>
      <c r="IC366" s="223">
        <f t="shared" ca="1" si="827"/>
        <v>-7.7055196306644418E-3</v>
      </c>
      <c r="ID366" s="223">
        <f t="shared" ca="1" si="828"/>
        <v>-7.4289829144200551E-3</v>
      </c>
      <c r="IE366" s="223">
        <f t="shared" ca="1" si="829"/>
        <v>-8.3785687528374689E-3</v>
      </c>
      <c r="IF366" s="223">
        <f t="shared" ca="1" si="830"/>
        <v>-6.5465330535253927E-3</v>
      </c>
      <c r="IG366" s="223">
        <f t="shared" ca="1" si="831"/>
        <v>-5.9538927761695927E-3</v>
      </c>
      <c r="IH366" s="223">
        <f t="shared" ca="1" si="832"/>
        <v>-5.2717004095614254E-3</v>
      </c>
      <c r="II366" s="223">
        <f t="shared" ca="1" si="833"/>
        <v>-4.5102167618811329E-3</v>
      </c>
      <c r="IJ366" s="223">
        <f t="shared" ca="1" si="834"/>
        <v>-3.6808952559807496E-3</v>
      </c>
      <c r="IK366" s="223">
        <f t="shared" ca="1" si="835"/>
        <v>-2.7962096592435907E-3</v>
      </c>
      <c r="IL366" s="223">
        <f t="shared" ca="1" si="836"/>
        <v>-1.8694664665122687E-3</v>
      </c>
      <c r="IM366" s="223">
        <f t="shared" ca="1" si="837"/>
        <v>-9.1460475802039305E-4</v>
      </c>
      <c r="IN366" s="223">
        <f t="shared" ca="1" si="838"/>
        <v>5.4013457348606143E-5</v>
      </c>
      <c r="IO366" s="223">
        <f t="shared" ca="1" si="839"/>
        <v>1.0218192600431888E-3</v>
      </c>
      <c r="IP366" s="223">
        <f t="shared" ca="1" si="840"/>
        <v>1.9742559499547458E-3</v>
      </c>
      <c r="IQ366" s="223">
        <f t="shared" ca="1" si="841"/>
        <v>2.8969979927364244E-3</v>
      </c>
      <c r="IR366" s="223">
        <f t="shared" ca="1" si="842"/>
        <v>3.7761664891741422E-3</v>
      </c>
      <c r="IS366" s="223">
        <f t="shared" ca="1" si="843"/>
        <v>4.5985379267491945E-3</v>
      </c>
      <c r="IT366" s="223">
        <f t="shared" ca="1" si="844"/>
        <v>5.351743073574949E-3</v>
      </c>
      <c r="IU366" s="223">
        <f t="shared" ca="1" si="845"/>
        <v>6.0244530231578783E-3</v>
      </c>
      <c r="IV366" s="223">
        <f t="shared" ca="1" si="846"/>
        <v>6.6065495916961129E-3</v>
      </c>
      <c r="IW366" s="223">
        <f t="shared" ca="1" si="847"/>
        <v>7.0892775049818165E-3</v>
      </c>
      <c r="IX366" s="223">
        <f t="shared" ca="1" si="848"/>
        <v>7.4653760858748135E-3</v>
      </c>
      <c r="IY366" s="223">
        <f t="shared" ca="1" si="849"/>
        <v>7.7291884616449225E-3</v>
      </c>
      <c r="IZ366" s="223">
        <f t="shared" ca="1" si="850"/>
        <v>7.8767466486033312E-3</v>
      </c>
      <c r="JA366" s="223">
        <f t="shared" ca="1" si="851"/>
        <v>7.9058312342706466E-3</v>
      </c>
      <c r="JB366" s="223">
        <f t="shared" ca="1" si="852"/>
        <v>7.8160047594064211E-3</v>
      </c>
    </row>
    <row r="367" spans="1:262">
      <c r="B367" s="230">
        <v>6</v>
      </c>
      <c r="C367" s="229">
        <f t="shared" si="853"/>
        <v>1.1718750000000001E-4</v>
      </c>
      <c r="D367" s="226">
        <f t="shared" ca="1" si="597"/>
        <v>36.02961290067212</v>
      </c>
      <c r="E367" s="225">
        <f ca="1">L361</f>
        <v>2.9612900672123629E-2</v>
      </c>
      <c r="F367" s="224">
        <v>6</v>
      </c>
      <c r="G367" s="223">
        <f t="shared" ca="1" si="854"/>
        <v>-2.3139215256543343E-4</v>
      </c>
      <c r="H367" s="223">
        <f t="shared" ca="1" si="598"/>
        <v>-2.1831200596711715E-4</v>
      </c>
      <c r="I367" s="223">
        <f t="shared" ca="1" si="599"/>
        <v>-2.0050606372649333E-4</v>
      </c>
      <c r="J367" s="223">
        <f t="shared" ca="1" si="600"/>
        <v>-1.7835977072038015E-4</v>
      </c>
      <c r="K367" s="223">
        <f t="shared" ca="1" si="601"/>
        <v>-1.5235252731211497E-4</v>
      </c>
      <c r="L367" s="223">
        <f t="shared" ca="1" si="602"/>
        <v>-1.2304731178144359E-4</v>
      </c>
      <c r="M367" s="223">
        <f t="shared" ca="1" si="603"/>
        <v>-9.1078493544918284E-5</v>
      </c>
      <c r="N367" s="223">
        <f t="shared" ca="1" si="604"/>
        <v>-5.7138100973780668E-5</v>
      </c>
      <c r="O367" s="223">
        <f t="shared" ca="1" si="605"/>
        <v>-2.1960841069600928E-5</v>
      </c>
      <c r="P367" s="223">
        <f t="shared" ca="1" si="606"/>
        <v>1.3691804723542517E-5</v>
      </c>
      <c r="Q367" s="223">
        <f t="shared" ca="1" si="607"/>
        <v>4.904806429270716E-5</v>
      </c>
      <c r="R367" s="223">
        <f t="shared" ca="1" si="608"/>
        <v>8.3342581391633949E-5</v>
      </c>
      <c r="S367" s="223">
        <f t="shared" ca="1" si="609"/>
        <v>1.1583298329215718E-4</v>
      </c>
      <c r="T367" s="223">
        <f t="shared" ca="1" si="610"/>
        <v>1.4581595091185575E-4</v>
      </c>
      <c r="U367" s="223">
        <f t="shared" ca="1" si="611"/>
        <v>1.7264244354821338E-4</v>
      </c>
      <c r="V367" s="223">
        <f t="shared" ca="1" si="612"/>
        <v>1.9573174864977107E-4</v>
      </c>
      <c r="W367" s="223">
        <f t="shared" ca="1" si="613"/>
        <v>2.145840524891552E-4</v>
      </c>
      <c r="X367" s="223">
        <f t="shared" ca="1" si="614"/>
        <v>2.2879125962087276E-4</v>
      </c>
      <c r="Y367" s="223">
        <f t="shared" ca="1" si="615"/>
        <v>2.3804582691528688E-4</v>
      </c>
      <c r="Z367" s="223">
        <f t="shared" ca="1" si="616"/>
        <v>2.4214742093861484E-4</v>
      </c>
      <c r="AA367" s="223">
        <f t="shared" ca="1" si="617"/>
        <v>2.410072545667766E-4</v>
      </c>
      <c r="AB367" s="223">
        <f t="shared" ca="1" si="618"/>
        <v>2.346500089585004E-4</v>
      </c>
      <c r="AC367" s="223">
        <f t="shared" ca="1" si="619"/>
        <v>2.2321329928277138E-4</v>
      </c>
      <c r="AD367" s="223">
        <f t="shared" ca="1" si="620"/>
        <v>2.0694469576601151E-4</v>
      </c>
      <c r="AE367" s="223">
        <f t="shared" ca="1" si="621"/>
        <v>1.8619636454432194E-4</v>
      </c>
      <c r="AF367" s="223">
        <f t="shared" ca="1" si="622"/>
        <v>1.6141744433015342E-4</v>
      </c>
      <c r="AG367" s="223">
        <f t="shared" ca="1" si="623"/>
        <v>1.3314432391554903E-4</v>
      </c>
      <c r="AH367" s="223">
        <f t="shared" ca="1" si="624"/>
        <v>1.019890309746527E-4</v>
      </c>
      <c r="AI367" s="223">
        <f t="shared" ca="1" si="625"/>
        <v>6.8625983512844924E-5</v>
      </c>
      <c r="AJ367" s="223">
        <f t="shared" ca="1" si="626"/>
        <v>3.3777390753620249E-5</v>
      </c>
      <c r="AK367" s="223">
        <f t="shared" ca="1" si="627"/>
        <v>-1.8023805100792701E-6</v>
      </c>
      <c r="AL367" s="223">
        <f t="shared" ca="1" si="628"/>
        <v>-3.7343135678797961E-5</v>
      </c>
      <c r="AM367" s="223">
        <f t="shared" ca="1" si="629"/>
        <v>-7.2075524733710032E-5</v>
      </c>
      <c r="AN367" s="223">
        <f t="shared" ca="1" si="630"/>
        <v>-1.0524769634114493E-4</v>
      </c>
      <c r="AO367" s="223">
        <f t="shared" ca="1" si="631"/>
        <v>-1.3614157316342373E-4</v>
      </c>
      <c r="AP367" s="223">
        <f t="shared" ca="1" si="632"/>
        <v>-1.6408839606467564E-4</v>
      </c>
      <c r="AQ367" s="223">
        <f t="shared" ca="1" si="633"/>
        <v>-1.8848320072652555E-4</v>
      </c>
      <c r="AR367" s="223">
        <f t="shared" ca="1" si="634"/>
        <v>-2.0879791329863584E-4</v>
      </c>
      <c r="AS367" s="223">
        <f t="shared" ca="1" si="635"/>
        <v>-2.2459278160282163E-4</v>
      </c>
      <c r="AT367" s="223">
        <f t="shared" ca="1" si="636"/>
        <v>-2.355258944396868E-4</v>
      </c>
      <c r="AU367" s="223">
        <f t="shared" ca="1" si="637"/>
        <v>-2.4136058293354405E-4</v>
      </c>
      <c r="AV367" s="223">
        <f t="shared" ca="1" si="638"/>
        <v>-2.4197054369884952E-4</v>
      </c>
      <c r="AW367" s="223">
        <f t="shared" ca="1" si="639"/>
        <v>-2.3734257292707292E-4</v>
      </c>
      <c r="AX367" s="223">
        <f t="shared" ca="1" si="640"/>
        <v>-2.2757685220927749E-4</v>
      </c>
      <c r="AY367" s="223">
        <f t="shared" ca="1" si="641"/>
        <v>-2.1288477990721486E-4</v>
      </c>
      <c r="AZ367" s="223">
        <f t="shared" ca="1" si="642"/>
        <v>-1.9358439501720106E-4</v>
      </c>
      <c r="BA367" s="223">
        <f t="shared" ca="1" si="643"/>
        <v>-1.7009349258630225E-4</v>
      </c>
      <c r="BB367" s="223">
        <f t="shared" ca="1" si="644"/>
        <v>-1.4292057971127637E-4</v>
      </c>
      <c r="BC367" s="223">
        <f t="shared" ca="1" si="645"/>
        <v>-1.1265386789558506E-4</v>
      </c>
      <c r="BD367" s="223">
        <f t="shared" ca="1" si="646"/>
        <v>-7.9948540046700435E-5</v>
      </c>
      <c r="BE367" s="223">
        <f t="shared" ca="1" si="647"/>
        <v>-4.5512567744764065E-5</v>
      </c>
      <c r="BF367" s="223">
        <f t="shared" ca="1" si="648"/>
        <v>-1.0091385795902544E-5</v>
      </c>
      <c r="BG367" s="223">
        <f t="shared" ca="1" si="649"/>
        <v>2.5548244180166206E-5</v>
      </c>
      <c r="BH367" s="223">
        <f t="shared" ca="1" si="650"/>
        <v>6.0634831823631998E-5</v>
      </c>
      <c r="BI367" s="223">
        <f t="shared" ca="1" si="651"/>
        <v>9.440885847103728E-5</v>
      </c>
      <c r="BJ367" s="223">
        <f t="shared" ca="1" si="652"/>
        <v>1.2613921844064756E-4</v>
      </c>
      <c r="BK367" s="223">
        <f t="shared" ca="1" si="653"/>
        <v>1.5513904526257217E-4</v>
      </c>
      <c r="BL367" s="223">
        <f t="shared" ca="1" si="654"/>
        <v>1.8078058026355112E-4</v>
      </c>
      <c r="BM367" s="223">
        <f t="shared" ca="1" si="655"/>
        <v>2.02508761646443E-4</v>
      </c>
      <c r="BN367" s="223">
        <f t="shared" ca="1" si="656"/>
        <v>2.1985323990188498E-4</v>
      </c>
      <c r="BO367" s="223">
        <f t="shared" ca="1" si="657"/>
        <v>2.3243855945474966E-4</v>
      </c>
      <c r="BP367" s="223">
        <f t="shared" ca="1" si="658"/>
        <v>2.3999228614349607E-4</v>
      </c>
      <c r="BQ367" s="223">
        <f t="shared" ca="1" si="659"/>
        <v>2.4235090459703539E-4</v>
      </c>
      <c r="BR367" s="223">
        <f t="shared" ca="1" si="660"/>
        <v>2.3946335784871004E-4</v>
      </c>
      <c r="BS367" s="223">
        <f t="shared" ca="1" si="661"/>
        <v>2.3139215256543348E-4</v>
      </c>
      <c r="BT367" s="223">
        <f t="shared" ca="1" si="662"/>
        <v>2.1831200596711709E-4</v>
      </c>
      <c r="BU367" s="223">
        <f t="shared" ca="1" si="663"/>
        <v>2.0050606372649336E-4</v>
      </c>
      <c r="BV367" s="223">
        <f t="shared" ca="1" si="664"/>
        <v>1.7835977072038023E-4</v>
      </c>
      <c r="BW367" s="223">
        <f t="shared" ca="1" si="665"/>
        <v>1.5235252731211519E-4</v>
      </c>
      <c r="BX367" s="223">
        <f t="shared" ca="1" si="666"/>
        <v>1.2304731178144353E-4</v>
      </c>
      <c r="BY367" s="223">
        <f t="shared" ca="1" si="667"/>
        <v>9.1078493544918365E-5</v>
      </c>
      <c r="BZ367" s="223">
        <f t="shared" ca="1" si="668"/>
        <v>5.7138100973780851E-5</v>
      </c>
      <c r="CA367" s="223">
        <f t="shared" ca="1" si="669"/>
        <v>2.1960841069600799E-5</v>
      </c>
      <c r="CB367" s="223">
        <f t="shared" ca="1" si="670"/>
        <v>-1.3691804723542534E-5</v>
      </c>
      <c r="CC367" s="223">
        <f t="shared" ca="1" si="671"/>
        <v>-4.9048064292707018E-5</v>
      </c>
      <c r="CD367" s="223">
        <f t="shared" ca="1" si="672"/>
        <v>-8.3342581391633718E-5</v>
      </c>
      <c r="CE367" s="223">
        <f t="shared" ca="1" si="673"/>
        <v>-1.1583298329215725E-4</v>
      </c>
      <c r="CF367" s="223">
        <f t="shared" ca="1" si="674"/>
        <v>-1.458159509118557E-4</v>
      </c>
      <c r="CG367" s="223">
        <f t="shared" ca="1" si="675"/>
        <v>-1.7264244354821322E-4</v>
      </c>
      <c r="CH367" s="223">
        <f t="shared" ca="1" si="676"/>
        <v>-1.9573174864977088E-4</v>
      </c>
      <c r="CI367" s="223">
        <f t="shared" ca="1" si="677"/>
        <v>-2.145840524891552E-4</v>
      </c>
      <c r="CJ367" s="223">
        <f t="shared" ca="1" si="678"/>
        <v>-2.2879125962087273E-4</v>
      </c>
      <c r="CK367" s="223">
        <f t="shared" ca="1" si="679"/>
        <v>-2.3804582691528683E-4</v>
      </c>
      <c r="CL367" s="223">
        <f t="shared" ca="1" si="680"/>
        <v>-2.4214742093861481E-4</v>
      </c>
      <c r="CM367" s="223">
        <f t="shared" ca="1" si="681"/>
        <v>-2.4100725456677663E-4</v>
      </c>
      <c r="CN367" s="223">
        <f t="shared" ca="1" si="682"/>
        <v>-2.3465000895850043E-4</v>
      </c>
      <c r="CO367" s="223">
        <f t="shared" ca="1" si="683"/>
        <v>-2.2321329928277152E-4</v>
      </c>
      <c r="CP367" s="223">
        <f t="shared" ca="1" si="684"/>
        <v>-2.0694469576601149E-4</v>
      </c>
      <c r="CQ367" s="223">
        <f t="shared" ca="1" si="685"/>
        <v>-1.8619636454432202E-4</v>
      </c>
      <c r="CR367" s="223">
        <f t="shared" ca="1" si="686"/>
        <v>-1.6141744433015358E-4</v>
      </c>
      <c r="CS367" s="223">
        <f t="shared" ca="1" si="687"/>
        <v>-1.3314432391554889E-4</v>
      </c>
      <c r="CT367" s="223">
        <f t="shared" ca="1" si="688"/>
        <v>-1.0198903097465278E-4</v>
      </c>
      <c r="CU367" s="223">
        <f t="shared" ca="1" si="689"/>
        <v>-6.8625983512845019E-5</v>
      </c>
      <c r="CV367" s="223">
        <f t="shared" ca="1" si="690"/>
        <v>-3.3777390753620533E-5</v>
      </c>
      <c r="CW367" s="223">
        <f t="shared" ca="1" si="691"/>
        <v>1.8023805100793989E-6</v>
      </c>
      <c r="CX367" s="223">
        <f t="shared" ca="1" si="692"/>
        <v>3.7343135678797873E-5</v>
      </c>
      <c r="CY367" s="223">
        <f t="shared" ca="1" si="693"/>
        <v>7.2075524733709748E-5</v>
      </c>
      <c r="CZ367" s="223">
        <f t="shared" ca="1" si="694"/>
        <v>1.0524769634114505E-4</v>
      </c>
      <c r="DA367" s="223">
        <f t="shared" ca="1" si="695"/>
        <v>1.3614157316342367E-4</v>
      </c>
      <c r="DB367" s="223">
        <f t="shared" ca="1" si="696"/>
        <v>1.6408839606467558E-4</v>
      </c>
      <c r="DC367" s="223">
        <f t="shared" ca="1" si="697"/>
        <v>1.8848320072652536E-4</v>
      </c>
      <c r="DD367" s="223">
        <f t="shared" ca="1" si="698"/>
        <v>2.0879791329863592E-4</v>
      </c>
      <c r="DE367" s="223">
        <f t="shared" ca="1" si="699"/>
        <v>2.245927816028216E-4</v>
      </c>
      <c r="DF367" s="223">
        <f t="shared" ca="1" si="700"/>
        <v>2.3552589443968678E-4</v>
      </c>
      <c r="DG367" s="223">
        <f t="shared" ca="1" si="701"/>
        <v>2.4136058293354408E-4</v>
      </c>
      <c r="DH367" s="223">
        <f t="shared" ca="1" si="702"/>
        <v>2.4197054369884952E-4</v>
      </c>
      <c r="DI367" s="223">
        <f t="shared" ca="1" si="703"/>
        <v>2.3734257292707295E-4</v>
      </c>
      <c r="DJ367" s="223">
        <f t="shared" ca="1" si="704"/>
        <v>2.2757685220927757E-4</v>
      </c>
      <c r="DK367" s="223">
        <f t="shared" ca="1" si="705"/>
        <v>2.1288477990721481E-4</v>
      </c>
      <c r="DL367" s="223">
        <f t="shared" ca="1" si="706"/>
        <v>1.9358439501720141E-4</v>
      </c>
      <c r="DM367" s="223">
        <f t="shared" ca="1" si="707"/>
        <v>1.700934925863023E-4</v>
      </c>
      <c r="DN367" s="223">
        <f t="shared" ca="1" si="708"/>
        <v>1.4292057971127629E-4</v>
      </c>
      <c r="DO367" s="223">
        <f t="shared" ca="1" si="709"/>
        <v>1.1265386789558555E-4</v>
      </c>
      <c r="DP367" s="223">
        <f t="shared" ca="1" si="710"/>
        <v>7.9948540046700516E-5</v>
      </c>
      <c r="DQ367" s="223">
        <f t="shared" ca="1" si="711"/>
        <v>4.5512567744763949E-5</v>
      </c>
      <c r="DR367" s="223">
        <f t="shared" ca="1" si="712"/>
        <v>1.0091385795902842E-5</v>
      </c>
      <c r="DS367" s="223">
        <f t="shared" ca="1" si="713"/>
        <v>-2.5548244180166118E-5</v>
      </c>
      <c r="DT367" s="223">
        <f t="shared" ca="1" si="714"/>
        <v>-6.063483182363233E-5</v>
      </c>
      <c r="DU367" s="223">
        <f t="shared" ca="1" si="715"/>
        <v>-9.4408858471037185E-5</v>
      </c>
      <c r="DV367" s="223">
        <f t="shared" ca="1" si="716"/>
        <v>-1.2613921844064751E-4</v>
      </c>
      <c r="DW367" s="223">
        <f t="shared" ca="1" si="717"/>
        <v>-1.5513904526257244E-4</v>
      </c>
      <c r="DX367" s="223">
        <f t="shared" ca="1" si="718"/>
        <v>-1.8078058026355104E-4</v>
      </c>
      <c r="DY367" s="223">
        <f t="shared" ca="1" si="719"/>
        <v>-2.0250876164644294E-4</v>
      </c>
      <c r="DZ367" s="223">
        <f t="shared" ca="1" si="720"/>
        <v>-2.1985323990188476E-4</v>
      </c>
      <c r="EA367" s="223">
        <f t="shared" ca="1" si="721"/>
        <v>-2.3243855945474963E-4</v>
      </c>
      <c r="EB367" s="223">
        <f t="shared" ca="1" si="722"/>
        <v>-2.3999228614349612E-4</v>
      </c>
      <c r="EC367" s="223">
        <f t="shared" ca="1" si="723"/>
        <v>-2.4235090459703539E-4</v>
      </c>
      <c r="ED367" s="223">
        <f t="shared" ca="1" si="724"/>
        <v>-2.3946335784871004E-4</v>
      </c>
      <c r="EE367" s="223">
        <f t="shared" ca="1" si="725"/>
        <v>-2.3139215256543337E-4</v>
      </c>
      <c r="EF367" s="223">
        <f t="shared" ca="1" si="726"/>
        <v>-2.1831200596711734E-4</v>
      </c>
      <c r="EG367" s="223">
        <f t="shared" ca="1" si="727"/>
        <v>-2.0050606372649341E-4</v>
      </c>
      <c r="EH367" s="223">
        <f t="shared" ca="1" si="728"/>
        <v>-1.7835977072037999E-4</v>
      </c>
      <c r="EI367" s="223">
        <f t="shared" ca="1" si="729"/>
        <v>-1.5235252731211525E-4</v>
      </c>
      <c r="EJ367" s="223">
        <f t="shared" ca="1" si="730"/>
        <v>-1.2304731178144364E-4</v>
      </c>
      <c r="EK367" s="223">
        <f t="shared" ca="1" si="731"/>
        <v>-9.1078493544918866E-5</v>
      </c>
      <c r="EL367" s="223">
        <f t="shared" ca="1" si="732"/>
        <v>-5.7138100973780939E-5</v>
      </c>
      <c r="EM367" s="223">
        <f t="shared" ca="1" si="733"/>
        <v>-2.1960841069600894E-5</v>
      </c>
      <c r="EN367" s="223">
        <f t="shared" ca="1" si="734"/>
        <v>1.3691804723542016E-5</v>
      </c>
      <c r="EO367" s="223">
        <f t="shared" ca="1" si="735"/>
        <v>4.904806429270693E-5</v>
      </c>
      <c r="EP367" s="223">
        <f t="shared" ca="1" si="736"/>
        <v>8.3342581391634044E-5</v>
      </c>
      <c r="EQ367" s="223">
        <f t="shared" ca="1" si="737"/>
        <v>1.1583298329215679E-4</v>
      </c>
      <c r="ER367" s="223">
        <f t="shared" ca="1" si="738"/>
        <v>1.4581595091185562E-4</v>
      </c>
      <c r="ES367" s="223">
        <f t="shared" ca="1" si="739"/>
        <v>1.7264244354821346E-4</v>
      </c>
      <c r="ET367" s="223">
        <f t="shared" ca="1" si="740"/>
        <v>1.9573174864977085E-4</v>
      </c>
      <c r="EU367" s="223">
        <f t="shared" ca="1" si="741"/>
        <v>2.1458405248915514E-4</v>
      </c>
      <c r="EV367" s="223">
        <f t="shared" ca="1" si="742"/>
        <v>2.2879125962087284E-4</v>
      </c>
      <c r="EW367" s="223">
        <f t="shared" ca="1" si="743"/>
        <v>2.380458269152868E-4</v>
      </c>
      <c r="EX367" s="223">
        <f t="shared" ca="1" si="744"/>
        <v>2.4214742093861484E-4</v>
      </c>
      <c r="EY367" s="223">
        <f t="shared" ca="1" si="745"/>
        <v>2.4100725456677668E-4</v>
      </c>
      <c r="EZ367" s="223">
        <f t="shared" ca="1" si="746"/>
        <v>2.3465000895850046E-4</v>
      </c>
      <c r="FA367" s="223">
        <f t="shared" ca="1" si="747"/>
        <v>2.2321329928277138E-4</v>
      </c>
      <c r="FB367" s="223">
        <f t="shared" ca="1" si="748"/>
        <v>2.0694469576601178E-4</v>
      </c>
      <c r="FC367" s="223">
        <f t="shared" ca="1" si="749"/>
        <v>1.8619636454432207E-4</v>
      </c>
      <c r="FD367" s="223">
        <f t="shared" ca="1" si="750"/>
        <v>1.6141744433015331E-4</v>
      </c>
      <c r="FE367" s="223">
        <f t="shared" ca="1" si="751"/>
        <v>1.3314432391554936E-4</v>
      </c>
      <c r="FF367" s="223">
        <f t="shared" ca="1" si="752"/>
        <v>1.0198903097465283E-4</v>
      </c>
      <c r="FG367" s="223">
        <f t="shared" ca="1" si="753"/>
        <v>6.8625983512844707E-5</v>
      </c>
      <c r="FH367" s="223">
        <f t="shared" ca="1" si="754"/>
        <v>3.3777390753620635E-5</v>
      </c>
      <c r="FI367" s="223">
        <f t="shared" ca="1" si="755"/>
        <v>-1.802380510079304E-6</v>
      </c>
      <c r="FJ367" s="223">
        <f t="shared" ca="1" si="756"/>
        <v>-3.7343135678797358E-5</v>
      </c>
      <c r="FK367" s="223">
        <f t="shared" ca="1" si="757"/>
        <v>-7.2075524733709667E-5</v>
      </c>
      <c r="FL367" s="223">
        <f t="shared" ca="1" si="758"/>
        <v>-1.0524769634114497E-4</v>
      </c>
      <c r="FM367" s="223">
        <f t="shared" ca="1" si="759"/>
        <v>-1.3614157316342324E-4</v>
      </c>
      <c r="FN367" s="223">
        <f t="shared" ca="1" si="760"/>
        <v>-1.6408839606467553E-4</v>
      </c>
      <c r="FO367" s="223">
        <f t="shared" ca="1" si="761"/>
        <v>-1.8848320072652555E-4</v>
      </c>
      <c r="FP367" s="223">
        <f t="shared" ca="1" si="762"/>
        <v>-2.0879791329863563E-4</v>
      </c>
      <c r="FQ367" s="223">
        <f t="shared" ca="1" si="763"/>
        <v>-2.2459278160282155E-4</v>
      </c>
      <c r="FR367" s="223">
        <f t="shared" ca="1" si="764"/>
        <v>-2.3552589443968683E-4</v>
      </c>
      <c r="FS367" s="223">
        <f t="shared" ca="1" si="765"/>
        <v>-2.41360582933544E-4</v>
      </c>
      <c r="FT367" s="223">
        <f t="shared" ca="1" si="766"/>
        <v>-2.4197054369884952E-4</v>
      </c>
      <c r="FU367" s="223">
        <f t="shared" ca="1" si="767"/>
        <v>-2.373425729270729E-4</v>
      </c>
      <c r="FV367" s="223">
        <f t="shared" ca="1" si="768"/>
        <v>-2.2757685220927762E-4</v>
      </c>
      <c r="FW367" s="223">
        <f t="shared" ca="1" si="769"/>
        <v>-2.1288477990721484E-4</v>
      </c>
      <c r="FX367" s="223">
        <f t="shared" ca="1" si="770"/>
        <v>-1.9358439501720144E-4</v>
      </c>
      <c r="FY367" s="223">
        <f t="shared" ca="1" si="771"/>
        <v>-1.7009349258630238E-4</v>
      </c>
      <c r="FZ367" s="223">
        <f t="shared" ca="1" si="772"/>
        <v>-1.4292057971127635E-4</v>
      </c>
      <c r="GA367" s="223">
        <f t="shared" ca="1" si="773"/>
        <v>-1.1265386789558561E-4</v>
      </c>
      <c r="GB367" s="223">
        <f t="shared" ca="1" si="774"/>
        <v>-7.9948540046700597E-5</v>
      </c>
      <c r="GC367" s="223">
        <f t="shared" ca="1" si="775"/>
        <v>-4.5512567744764037E-5</v>
      </c>
      <c r="GD367" s="223">
        <f t="shared" ca="1" si="776"/>
        <v>-1.009138579590293E-5</v>
      </c>
      <c r="GE367" s="223">
        <f t="shared" ca="1" si="777"/>
        <v>2.554824418016603E-5</v>
      </c>
      <c r="GF367" s="223">
        <f t="shared" ca="1" si="778"/>
        <v>6.0634831823632241E-5</v>
      </c>
      <c r="GG367" s="223">
        <f t="shared" ca="1" si="779"/>
        <v>9.4408858471037104E-5</v>
      </c>
      <c r="GH367" s="223">
        <f t="shared" ca="1" si="780"/>
        <v>1.2613921844064745E-4</v>
      </c>
      <c r="GI367" s="223">
        <f t="shared" ca="1" si="781"/>
        <v>1.5513904526257238E-4</v>
      </c>
      <c r="GJ367" s="223">
        <f t="shared" ca="1" si="782"/>
        <v>1.8078058026355101E-4</v>
      </c>
      <c r="GK367" s="223">
        <f t="shared" ca="1" si="783"/>
        <v>2.0250876164644292E-4</v>
      </c>
      <c r="GL367" s="223">
        <f t="shared" ca="1" si="784"/>
        <v>2.1985323990188473E-4</v>
      </c>
      <c r="GM367" s="223">
        <f t="shared" ca="1" si="785"/>
        <v>2.324385594547496E-4</v>
      </c>
      <c r="GN367" s="223">
        <f t="shared" ca="1" si="786"/>
        <v>2.3999228614349609E-4</v>
      </c>
      <c r="GO367" s="223">
        <f t="shared" ca="1" si="787"/>
        <v>2.4235090459703536E-4</v>
      </c>
      <c r="GP367" s="223">
        <f t="shared" ca="1" si="788"/>
        <v>2.3946335784871006E-4</v>
      </c>
      <c r="GQ367" s="223">
        <f t="shared" ca="1" si="789"/>
        <v>2.313921525654334E-4</v>
      </c>
      <c r="GR367" s="223">
        <f t="shared" ca="1" si="790"/>
        <v>2.1831200596711739E-4</v>
      </c>
      <c r="GS367" s="223">
        <f t="shared" ca="1" si="791"/>
        <v>2.0050606372649346E-4</v>
      </c>
      <c r="GT367" s="223">
        <f t="shared" ca="1" si="792"/>
        <v>1.7835977072038007E-4</v>
      </c>
      <c r="GU367" s="223">
        <f t="shared" ca="1" si="793"/>
        <v>1.5235252731211533E-4</v>
      </c>
      <c r="GV367" s="223">
        <f t="shared" ca="1" si="794"/>
        <v>1.230473117814437E-4</v>
      </c>
      <c r="GW367" s="223">
        <f t="shared" ca="1" si="795"/>
        <v>9.1078493544918961E-5</v>
      </c>
      <c r="GX367" s="223">
        <f t="shared" ca="1" si="796"/>
        <v>5.7138100973781027E-5</v>
      </c>
      <c r="GY367" s="223">
        <f t="shared" ca="1" si="797"/>
        <v>2.1960841069600982E-5</v>
      </c>
      <c r="GZ367" s="223">
        <f t="shared" ca="1" si="798"/>
        <v>-1.3691804723541921E-5</v>
      </c>
      <c r="HA367" s="223">
        <f t="shared" ca="1" si="799"/>
        <v>-4.9048064292706842E-5</v>
      </c>
      <c r="HB367" s="223">
        <f t="shared" ca="1" si="800"/>
        <v>-8.3342581391633949E-5</v>
      </c>
      <c r="HC367" s="223">
        <f t="shared" ca="1" si="801"/>
        <v>-1.1583298329215672E-4</v>
      </c>
      <c r="HD367" s="223">
        <f t="shared" ca="1" si="802"/>
        <v>-1.4581595091185554E-4</v>
      </c>
      <c r="HE367" s="223">
        <f t="shared" ca="1" si="803"/>
        <v>-1.7264244354821341E-4</v>
      </c>
      <c r="HF367" s="223">
        <f t="shared" ca="1" si="804"/>
        <v>-1.957317486497708E-4</v>
      </c>
      <c r="HG367" s="223">
        <f t="shared" ca="1" si="805"/>
        <v>-2.1458405248915512E-4</v>
      </c>
      <c r="HH367" s="223">
        <f t="shared" ca="1" si="806"/>
        <v>-2.2879125962087281E-4</v>
      </c>
      <c r="HI367" s="223">
        <f t="shared" ca="1" si="807"/>
        <v>-2.3804582691528678E-4</v>
      </c>
      <c r="HJ367" s="223">
        <f t="shared" ca="1" si="808"/>
        <v>-2.4214742093861481E-4</v>
      </c>
      <c r="HK367" s="223">
        <f t="shared" ca="1" si="809"/>
        <v>-2.4100725456677668E-4</v>
      </c>
      <c r="HL367" s="223">
        <f t="shared" ca="1" si="810"/>
        <v>-2.3465000895850048E-4</v>
      </c>
      <c r="HM367" s="223">
        <f t="shared" ca="1" si="811"/>
        <v>-2.2321329928277144E-4</v>
      </c>
      <c r="HN367" s="223">
        <f t="shared" ca="1" si="812"/>
        <v>-2.0694469576601184E-4</v>
      </c>
      <c r="HO367" s="223">
        <f t="shared" ca="1" si="813"/>
        <v>-1.8619636454432213E-4</v>
      </c>
      <c r="HP367" s="223">
        <f t="shared" ca="1" si="814"/>
        <v>-1.6141744433015336E-4</v>
      </c>
      <c r="HQ367" s="223">
        <f t="shared" ca="1" si="815"/>
        <v>-1.3314432391554868E-4</v>
      </c>
      <c r="HR367" s="223">
        <f t="shared" ca="1" si="816"/>
        <v>-1.019890309746537E-4</v>
      </c>
      <c r="HS367" s="223">
        <f t="shared" ca="1" si="817"/>
        <v>-6.8625983512845615E-5</v>
      </c>
      <c r="HT367" s="223">
        <f t="shared" ca="1" si="818"/>
        <v>-3.3777390753620716E-5</v>
      </c>
      <c r="HU367" s="223">
        <f t="shared" ca="1" si="819"/>
        <v>1.8023805100792159E-6</v>
      </c>
      <c r="HV367" s="223">
        <f t="shared" ca="1" si="820"/>
        <v>3.7343135678798117E-5</v>
      </c>
      <c r="HW367" s="223">
        <f t="shared" ca="1" si="821"/>
        <v>7.2075524733710398E-5</v>
      </c>
      <c r="HX367" s="223">
        <f t="shared" ca="1" si="822"/>
        <v>1.0524769634114411E-4</v>
      </c>
      <c r="HY367" s="223">
        <f t="shared" ca="1" si="823"/>
        <v>1.3614157316342316E-4</v>
      </c>
      <c r="HZ367" s="223">
        <f t="shared" ca="1" si="824"/>
        <v>1.6408839606467547E-4</v>
      </c>
      <c r="IA367" s="223">
        <f t="shared" ca="1" si="825"/>
        <v>1.8848320072652552E-4</v>
      </c>
      <c r="IB367" s="223">
        <f t="shared" ca="1" si="826"/>
        <v>2.0879791329863603E-4</v>
      </c>
      <c r="IC367" s="223">
        <f t="shared" ca="1" si="827"/>
        <v>2.245927816028212E-4</v>
      </c>
      <c r="ID367" s="223">
        <f t="shared" ca="1" si="828"/>
        <v>2.3552589443968664E-4</v>
      </c>
      <c r="IE367" s="223">
        <f t="shared" ca="1" si="829"/>
        <v>2.6922589373005226E-4</v>
      </c>
      <c r="IF367" s="223">
        <f t="shared" ca="1" si="830"/>
        <v>2.4197054369884955E-4</v>
      </c>
      <c r="IG367" s="223">
        <f t="shared" ca="1" si="831"/>
        <v>2.373425729270729E-4</v>
      </c>
      <c r="IH367" s="223">
        <f t="shared" ca="1" si="832"/>
        <v>2.2757685220927735E-4</v>
      </c>
      <c r="II367" s="223">
        <f t="shared" ca="1" si="833"/>
        <v>2.128847799072153E-4</v>
      </c>
      <c r="IJ367" s="223">
        <f t="shared" ca="1" si="834"/>
        <v>1.9358439501720152E-4</v>
      </c>
      <c r="IK367" s="223">
        <f t="shared" ca="1" si="835"/>
        <v>1.7009349258630244E-4</v>
      </c>
      <c r="IL367" s="223">
        <f t="shared" ca="1" si="836"/>
        <v>1.4292057971127645E-4</v>
      </c>
      <c r="IM367" s="223">
        <f t="shared" ca="1" si="837"/>
        <v>1.1265386789558492E-4</v>
      </c>
      <c r="IN367" s="223">
        <f t="shared" ca="1" si="838"/>
        <v>7.9948540046699879E-5</v>
      </c>
      <c r="IO367" s="223">
        <f t="shared" ca="1" si="839"/>
        <v>4.5512567744764966E-5</v>
      </c>
      <c r="IP367" s="223">
        <f t="shared" ca="1" si="840"/>
        <v>1.0091385795903018E-5</v>
      </c>
      <c r="IQ367" s="223">
        <f t="shared" ca="1" si="841"/>
        <v>-2.5548244180165935E-5</v>
      </c>
      <c r="IR367" s="223">
        <f t="shared" ca="1" si="842"/>
        <v>-6.0634831823632153E-5</v>
      </c>
      <c r="IS367" s="223">
        <f t="shared" ca="1" si="843"/>
        <v>-9.4408858471037809E-5</v>
      </c>
      <c r="IT367" s="223">
        <f t="shared" ca="1" si="844"/>
        <v>-1.2613921844064661E-4</v>
      </c>
      <c r="IU367" s="223">
        <f t="shared" ca="1" si="845"/>
        <v>-1.5513904526257165E-4</v>
      </c>
      <c r="IV367" s="223">
        <f t="shared" ca="1" si="846"/>
        <v>-1.8078058026355093E-4</v>
      </c>
      <c r="IW367" s="223">
        <f t="shared" ca="1" si="847"/>
        <v>-2.0250876164644286E-4</v>
      </c>
      <c r="IX367" s="223">
        <f t="shared" ca="1" si="848"/>
        <v>-2.1985323990188506E-4</v>
      </c>
      <c r="IY367" s="223">
        <f t="shared" ca="1" si="849"/>
        <v>-2.3243855945474982E-4</v>
      </c>
      <c r="IZ367" s="223">
        <f t="shared" ca="1" si="850"/>
        <v>-2.3999228614349596E-4</v>
      </c>
      <c r="JA367" s="223">
        <f t="shared" ca="1" si="851"/>
        <v>-2.4235090459703539E-4</v>
      </c>
      <c r="JB367" s="223">
        <f t="shared" ca="1" si="852"/>
        <v>-2.3946335784871006E-4</v>
      </c>
    </row>
    <row r="368" spans="1:262">
      <c r="B368" s="230">
        <v>7</v>
      </c>
      <c r="C368" s="229">
        <f t="shared" si="853"/>
        <v>1.3671875000000001E-4</v>
      </c>
      <c r="D368" s="226">
        <f t="shared" ca="1" si="597"/>
        <v>36.022620033058466</v>
      </c>
      <c r="E368" s="225">
        <f ca="1">M361</f>
        <v>2.2620033058467257E-2</v>
      </c>
      <c r="F368" s="224">
        <v>7</v>
      </c>
      <c r="G368" s="223">
        <f t="shared" ca="1" si="854"/>
        <v>-5.8727748057859838E-3</v>
      </c>
      <c r="H368" s="223">
        <f t="shared" ca="1" si="598"/>
        <v>-5.4414467978594148E-3</v>
      </c>
      <c r="I368" s="223">
        <f t="shared" ca="1" si="599"/>
        <v>-4.8498969385735715E-3</v>
      </c>
      <c r="J368" s="223">
        <f t="shared" ca="1" si="600"/>
        <v>-4.1155432450748087E-3</v>
      </c>
      <c r="K368" s="223">
        <f t="shared" ca="1" si="601"/>
        <v>-3.26000855274051E-3</v>
      </c>
      <c r="L368" s="223">
        <f t="shared" ca="1" si="602"/>
        <v>-2.3084838369490986E-3</v>
      </c>
      <c r="M368" s="223">
        <f t="shared" ca="1" si="603"/>
        <v>-1.2889864719838615E-3</v>
      </c>
      <c r="N368" s="223">
        <f t="shared" ca="1" si="604"/>
        <v>-2.3153526742589615E-4</v>
      </c>
      <c r="O368" s="223">
        <f t="shared" ca="1" si="605"/>
        <v>8.3273342714530166E-4</v>
      </c>
      <c r="P368" s="223">
        <f t="shared" ca="1" si="606"/>
        <v>1.8724825230982669E-3</v>
      </c>
      <c r="Q368" s="223">
        <f t="shared" ca="1" si="607"/>
        <v>2.8570969044002126E-3</v>
      </c>
      <c r="R368" s="223">
        <f t="shared" ca="1" si="608"/>
        <v>3.7575848809901008E-3</v>
      </c>
      <c r="S368" s="223">
        <f t="shared" ca="1" si="609"/>
        <v>4.5474318408362992E-3</v>
      </c>
      <c r="T368" s="223">
        <f t="shared" ca="1" si="610"/>
        <v>5.2033809651370845E-3</v>
      </c>
      <c r="U368" s="223">
        <f t="shared" ca="1" si="611"/>
        <v>5.7061180187272225E-3</v>
      </c>
      <c r="V368" s="223">
        <f t="shared" ca="1" si="612"/>
        <v>6.0408400522321435E-3</v>
      </c>
      <c r="W368" s="223">
        <f t="shared" ca="1" si="613"/>
        <v>6.1976912706967263E-3</v>
      </c>
      <c r="X368" s="223">
        <f t="shared" ca="1" si="614"/>
        <v>6.1720532346610417E-3</v>
      </c>
      <c r="Y368" s="223">
        <f t="shared" ca="1" si="615"/>
        <v>5.9646808487950126E-3</v>
      </c>
      <c r="Z368" s="223">
        <f t="shared" ca="1" si="616"/>
        <v>5.5816801339453976E-3</v>
      </c>
      <c r="AA368" s="223">
        <f t="shared" ca="1" si="617"/>
        <v>5.0343284370908074E-3</v>
      </c>
      <c r="AB368" s="223">
        <f t="shared" ca="1" si="618"/>
        <v>4.3387423730714718E-3</v>
      </c>
      <c r="AC368" s="223">
        <f t="shared" ca="1" si="619"/>
        <v>3.5154032754549131E-3</v>
      </c>
      <c r="AD368" s="223">
        <f t="shared" ca="1" si="620"/>
        <v>2.5885541295016831E-3</v>
      </c>
      <c r="AE368" s="223">
        <f t="shared" ca="1" si="621"/>
        <v>1.5854857443682448E-3</v>
      </c>
      <c r="AF368" s="223">
        <f t="shared" ca="1" si="622"/>
        <v>5.357331830031512E-4</v>
      </c>
      <c r="AG368" s="223">
        <f t="shared" ca="1" si="623"/>
        <v>-5.2979388937050874E-4</v>
      </c>
      <c r="AH368" s="223">
        <f t="shared" ca="1" si="624"/>
        <v>-1.5797213315452306E-3</v>
      </c>
      <c r="AI368" s="223">
        <f t="shared" ca="1" si="625"/>
        <v>-2.5831343289823045E-3</v>
      </c>
      <c r="AJ368" s="223">
        <f t="shared" ca="1" si="626"/>
        <v>-3.5104876717220184E-3</v>
      </c>
      <c r="AK368" s="223">
        <f t="shared" ca="1" si="627"/>
        <v>-4.3344757046771187E-3</v>
      </c>
      <c r="AL368" s="223">
        <f t="shared" ca="1" si="628"/>
        <v>-5.030836334870818E-3</v>
      </c>
      <c r="AM368" s="223">
        <f t="shared" ca="1" si="629"/>
        <v>-5.5790654218551639E-3</v>
      </c>
      <c r="AN368" s="223">
        <f t="shared" ca="1" si="630"/>
        <v>-5.9630205162874211E-3</v>
      </c>
      <c r="AO368" s="223">
        <f t="shared" ca="1" si="631"/>
        <v>-6.1713961697539522E-3</v>
      </c>
      <c r="AP368" s="223">
        <f t="shared" ca="1" si="632"/>
        <v>-6.1980568204792093E-3</v>
      </c>
      <c r="AQ368" s="223">
        <f t="shared" ca="1" si="633"/>
        <v>-6.0422174531949546E-3</v>
      </c>
      <c r="AR368" s="223">
        <f t="shared" ca="1" si="634"/>
        <v>-5.7084667136912655E-3</v>
      </c>
      <c r="AS368" s="223">
        <f t="shared" ca="1" si="635"/>
        <v>-5.2066317974479998E-3</v>
      </c>
      <c r="AT368" s="223">
        <f t="shared" ca="1" si="636"/>
        <v>-4.5514890906624582E-3</v>
      </c>
      <c r="AU368" s="223">
        <f t="shared" ca="1" si="637"/>
        <v>-3.7623290837657834E-3</v>
      </c>
      <c r="AV368" s="223">
        <f t="shared" ca="1" si="638"/>
        <v>-2.8623883684257339E-3</v>
      </c>
      <c r="AW368" s="223">
        <f t="shared" ca="1" si="639"/>
        <v>-1.8781654427222926E-3</v>
      </c>
      <c r="AX368" s="223">
        <f t="shared" ca="1" si="640"/>
        <v>-8.3864047041786567E-4</v>
      </c>
      <c r="AY368" s="223">
        <f t="shared" ca="1" si="641"/>
        <v>2.2557803171175804E-4</v>
      </c>
      <c r="AZ368" s="223">
        <f t="shared" ca="1" si="642"/>
        <v>1.2831544529372579E-3</v>
      </c>
      <c r="BA368" s="223">
        <f t="shared" ca="1" si="643"/>
        <v>2.302948756710034E-3</v>
      </c>
      <c r="BB368" s="223">
        <f t="shared" ca="1" si="644"/>
        <v>3.2549333901703524E-3</v>
      </c>
      <c r="BC368" s="223">
        <f t="shared" ca="1" si="645"/>
        <v>4.1110774368901442E-3</v>
      </c>
      <c r="BD368" s="223">
        <f t="shared" ca="1" si="646"/>
        <v>4.8461719792246248E-3</v>
      </c>
      <c r="BE368" s="223">
        <f t="shared" ca="1" si="647"/>
        <v>5.4385723677134387E-3</v>
      </c>
      <c r="BF368" s="223">
        <f t="shared" ca="1" si="648"/>
        <v>5.8708355416200522E-3</v>
      </c>
      <c r="BG368" s="223">
        <f t="shared" ca="1" si="649"/>
        <v>6.1302336348877757E-3</v>
      </c>
      <c r="BH368" s="223">
        <f t="shared" ca="1" si="650"/>
        <v>6.2091287445311836E-3</v>
      </c>
      <c r="BI368" s="223">
        <f t="shared" ca="1" si="651"/>
        <v>6.1051978265144061E-3</v>
      </c>
      <c r="BJ368" s="223">
        <f t="shared" ca="1" si="652"/>
        <v>5.8215010971212231E-3</v>
      </c>
      <c r="BK368" s="223">
        <f t="shared" ca="1" si="653"/>
        <v>5.3663919257580595E-3</v>
      </c>
      <c r="BL368" s="223">
        <f t="shared" ca="1" si="654"/>
        <v>4.7532708723706778E-3</v>
      </c>
      <c r="BM368" s="223">
        <f t="shared" ca="1" si="655"/>
        <v>4.0001911117727553E-3</v>
      </c>
      <c r="BN368" s="223">
        <f t="shared" ca="1" si="656"/>
        <v>3.1293268630546373E-3</v>
      </c>
      <c r="BO368" s="223">
        <f t="shared" ca="1" si="657"/>
        <v>2.1663204760169535E-3</v>
      </c>
      <c r="BP368" s="223">
        <f t="shared" ca="1" si="658"/>
        <v>1.1395273994831187E-3</v>
      </c>
      <c r="BQ368" s="223">
        <f t="shared" ca="1" si="659"/>
        <v>7.918126318369348E-5</v>
      </c>
      <c r="BR368" s="223">
        <f t="shared" ca="1" si="660"/>
        <v>-9.8349634286110338E-4</v>
      </c>
      <c r="BS368" s="223">
        <f t="shared" ca="1" si="661"/>
        <v>-2.0172151791683609E-3</v>
      </c>
      <c r="BT368" s="223">
        <f t="shared" ca="1" si="662"/>
        <v>-2.9915376889832731E-3</v>
      </c>
      <c r="BU368" s="223">
        <f t="shared" ca="1" si="663"/>
        <v>-3.8777752234698325E-3</v>
      </c>
      <c r="BV368" s="223">
        <f t="shared" ca="1" si="664"/>
        <v>-4.6498327708059482E-3</v>
      </c>
      <c r="BW368" s="223">
        <f t="shared" ca="1" si="665"/>
        <v>-5.284977316375214E-3</v>
      </c>
      <c r="BX368" s="223">
        <f t="shared" ca="1" si="666"/>
        <v>-5.764507209908459E-3</v>
      </c>
      <c r="BY368" s="223">
        <f t="shared" ca="1" si="667"/>
        <v>-6.0743028302501058E-3</v>
      </c>
      <c r="BZ368" s="223">
        <f t="shared" ca="1" si="668"/>
        <v>-6.2052423335821356E-3</v>
      </c>
      <c r="CA368" s="223">
        <f t="shared" ca="1" si="669"/>
        <v>-6.1534702435176126E-3</v>
      </c>
      <c r="CB368" s="223">
        <f t="shared" ca="1" si="670"/>
        <v>-5.9205109745049398E-3</v>
      </c>
      <c r="CC368" s="223">
        <f t="shared" ca="1" si="671"/>
        <v>-5.5132239458785459E-3</v>
      </c>
      <c r="CD368" s="223">
        <f t="shared" ca="1" si="672"/>
        <v>-4.9436016082099986E-3</v>
      </c>
      <c r="CE368" s="223">
        <f t="shared" ca="1" si="673"/>
        <v>-4.2284163290161056E-3</v>
      </c>
      <c r="CF368" s="223">
        <f t="shared" ca="1" si="674"/>
        <v>-3.3887265351737811E-3</v>
      </c>
      <c r="CG368" s="223">
        <f t="shared" ca="1" si="675"/>
        <v>-2.4492566535376415E-3</v>
      </c>
      <c r="CH368" s="223">
        <f t="shared" ca="1" si="676"/>
        <v>-1.4376691072322E-3</v>
      </c>
      <c r="CI368" s="223">
        <f t="shared" ca="1" si="677"/>
        <v>-3.8374980348067074E-4</v>
      </c>
      <c r="CJ368" s="223">
        <f t="shared" ca="1" si="678"/>
        <v>6.8146890395089077E-4</v>
      </c>
      <c r="CK368" s="223">
        <f t="shared" ca="1" si="679"/>
        <v>1.7266219535728895E-3</v>
      </c>
      <c r="CL368" s="223">
        <f t="shared" ca="1" si="680"/>
        <v>2.7209351114756784E-3</v>
      </c>
      <c r="CM368" s="223">
        <f t="shared" ca="1" si="681"/>
        <v>3.6351311098831961E-3</v>
      </c>
      <c r="CN368" s="223">
        <f t="shared" ca="1" si="682"/>
        <v>4.4422917079651528E-3</v>
      </c>
      <c r="CO368" s="223">
        <f t="shared" ca="1" si="683"/>
        <v>5.1186502917725009E-3</v>
      </c>
      <c r="CP368" s="223">
        <f t="shared" ca="1" si="684"/>
        <v>5.6442916754169984E-3</v>
      </c>
      <c r="CQ368" s="223">
        <f t="shared" ca="1" si="685"/>
        <v>6.0037384980482725E-3</v>
      </c>
      <c r="CR368" s="223">
        <f t="shared" ca="1" si="686"/>
        <v>6.186406950336453E-3</v>
      </c>
      <c r="CS368" s="223">
        <f t="shared" ca="1" si="687"/>
        <v>6.1869184117238473E-3</v>
      </c>
      <c r="CT368" s="223">
        <f t="shared" ca="1" si="688"/>
        <v>6.0052578223755574E-3</v>
      </c>
      <c r="CU368" s="223">
        <f t="shared" ca="1" si="689"/>
        <v>5.6467741266120258E-3</v>
      </c>
      <c r="CV368" s="223">
        <f t="shared" ca="1" si="690"/>
        <v>5.1220227747667806E-3</v>
      </c>
      <c r="CW368" s="223">
        <f t="shared" ca="1" si="691"/>
        <v>4.4464549209573276E-3</v>
      </c>
      <c r="CX368" s="223">
        <f t="shared" ca="1" si="692"/>
        <v>3.6399624682523024E-3</v>
      </c>
      <c r="CY368" s="223">
        <f t="shared" ca="1" si="693"/>
        <v>2.7262923572503915E-3</v>
      </c>
      <c r="CZ368" s="223">
        <f t="shared" ca="1" si="694"/>
        <v>1.732347344177007E-3</v>
      </c>
      <c r="DA368" s="223">
        <f t="shared" ca="1" si="695"/>
        <v>6.8739385688856088E-4</v>
      </c>
      <c r="DB368" s="223">
        <f t="shared" ca="1" si="696"/>
        <v>-3.7779974676142316E-4</v>
      </c>
      <c r="DC368" s="223">
        <f t="shared" ca="1" si="697"/>
        <v>-1.4318691444570287E-3</v>
      </c>
      <c r="DD368" s="223">
        <f t="shared" ca="1" si="698"/>
        <v>-2.4437775629587602E-3</v>
      </c>
      <c r="DE368" s="223">
        <f t="shared" ca="1" si="699"/>
        <v>-3.38372964705297E-3</v>
      </c>
      <c r="DF368" s="223">
        <f t="shared" ca="1" si="700"/>
        <v>-4.2240487753010692E-3</v>
      </c>
      <c r="DG368" s="223">
        <f t="shared" ca="1" si="701"/>
        <v>-4.9399919902760932E-3</v>
      </c>
      <c r="DH368" s="223">
        <f t="shared" ca="1" si="702"/>
        <v>-5.5104785478978955E-3</v>
      </c>
      <c r="DI368" s="223">
        <f t="shared" ca="1" si="703"/>
        <v>-5.9187106339392576E-3</v>
      </c>
      <c r="DJ368" s="223">
        <f t="shared" ca="1" si="704"/>
        <v>-6.1526679708821573E-3</v>
      </c>
      <c r="DK368" s="223">
        <f t="shared" ca="1" si="705"/>
        <v>-6.2054617515661884E-3</v>
      </c>
      <c r="DL368" s="223">
        <f t="shared" ca="1" si="706"/>
        <v>-6.0755374781536094E-3</v>
      </c>
      <c r="DM368" s="223">
        <f t="shared" ca="1" si="707"/>
        <v>-5.7667207338755033E-3</v>
      </c>
      <c r="DN368" s="223">
        <f t="shared" ca="1" si="708"/>
        <v>-5.2881045398229468E-3</v>
      </c>
      <c r="DO368" s="223">
        <f t="shared" ca="1" si="709"/>
        <v>-4.6537816135305181E-3</v>
      </c>
      <c r="DP368" s="223">
        <f t="shared" ca="1" si="710"/>
        <v>-3.8824294129217547E-3</v>
      </c>
      <c r="DQ368" s="223">
        <f t="shared" ca="1" si="711"/>
        <v>-2.9967601838795373E-3</v>
      </c>
      <c r="DR368" s="223">
        <f t="shared" ca="1" si="712"/>
        <v>-2.0228522046340058E-3</v>
      </c>
      <c r="DS368" s="223">
        <f t="shared" ca="1" si="713"/>
        <v>-9.8938191828659358E-4</v>
      </c>
      <c r="DT368" s="223">
        <f t="shared" ca="1" si="714"/>
        <v>7.3220436890679484E-5</v>
      </c>
      <c r="DU368" s="223">
        <f t="shared" ca="1" si="715"/>
        <v>1.133666837155268E-3</v>
      </c>
      <c r="DV368" s="223">
        <f t="shared" ca="1" si="716"/>
        <v>2.1607327402430607E-3</v>
      </c>
      <c r="DW368" s="223">
        <f t="shared" ca="1" si="717"/>
        <v>3.1241764831232903E-3</v>
      </c>
      <c r="DX368" s="223">
        <f t="shared" ca="1" si="718"/>
        <v>3.9956297391543182E-3</v>
      </c>
      <c r="DY368" s="223">
        <f t="shared" ca="1" si="719"/>
        <v>4.7494328153829084E-3</v>
      </c>
      <c r="DZ368" s="223">
        <f t="shared" ca="1" si="720"/>
        <v>5.3633901948959856E-3</v>
      </c>
      <c r="EA368" s="223">
        <f t="shared" ca="1" si="721"/>
        <v>5.8194240774952534E-3</v>
      </c>
      <c r="EB368" s="223">
        <f t="shared" ca="1" si="722"/>
        <v>6.1041066753759381E-3</v>
      </c>
      <c r="EC368" s="223">
        <f t="shared" ca="1" si="723"/>
        <v>6.2090555905147515E-3</v>
      </c>
      <c r="ED368" s="223">
        <f t="shared" ca="1" si="724"/>
        <v>6.1311806319925607E-3</v>
      </c>
      <c r="EE368" s="223">
        <f t="shared" ca="1" si="725"/>
        <v>5.8727748057859856E-3</v>
      </c>
      <c r="EF368" s="223">
        <f t="shared" ca="1" si="726"/>
        <v>5.4414467978594156E-3</v>
      </c>
      <c r="EG368" s="223">
        <f t="shared" ca="1" si="727"/>
        <v>4.8498969385735707E-3</v>
      </c>
      <c r="EH368" s="223">
        <f t="shared" ca="1" si="728"/>
        <v>4.1155432450748078E-3</v>
      </c>
      <c r="EI368" s="223">
        <f t="shared" ca="1" si="729"/>
        <v>3.260008552740507E-3</v>
      </c>
      <c r="EJ368" s="223">
        <f t="shared" ca="1" si="730"/>
        <v>2.3084838369491142E-3</v>
      </c>
      <c r="EK368" s="223">
        <f t="shared" ca="1" si="731"/>
        <v>1.2889864719838749E-3</v>
      </c>
      <c r="EL368" s="223">
        <f t="shared" ca="1" si="732"/>
        <v>2.315352674259084E-4</v>
      </c>
      <c r="EM368" s="223">
        <f t="shared" ca="1" si="733"/>
        <v>-8.3273342714529092E-4</v>
      </c>
      <c r="EN368" s="223">
        <f t="shared" ca="1" si="734"/>
        <v>-1.8724825230982591E-3</v>
      </c>
      <c r="EO368" s="223">
        <f t="shared" ca="1" si="735"/>
        <v>-2.8570969044002066E-3</v>
      </c>
      <c r="EP368" s="223">
        <f t="shared" ca="1" si="736"/>
        <v>-3.7575848809900964E-3</v>
      </c>
      <c r="EQ368" s="223">
        <f t="shared" ca="1" si="737"/>
        <v>-4.5474318408362975E-3</v>
      </c>
      <c r="ER368" s="223">
        <f t="shared" ca="1" si="738"/>
        <v>-5.2033809651370845E-3</v>
      </c>
      <c r="ES368" s="223">
        <f t="shared" ca="1" si="739"/>
        <v>-5.7061180187272225E-3</v>
      </c>
      <c r="ET368" s="223">
        <f t="shared" ca="1" si="740"/>
        <v>-6.0408400522321427E-3</v>
      </c>
      <c r="EU368" s="223">
        <f t="shared" ca="1" si="741"/>
        <v>-6.1976912706967272E-3</v>
      </c>
      <c r="EV368" s="223">
        <f t="shared" ca="1" si="742"/>
        <v>-6.1720532346610435E-3</v>
      </c>
      <c r="EW368" s="223">
        <f t="shared" ca="1" si="743"/>
        <v>-5.9646808487950169E-3</v>
      </c>
      <c r="EX368" s="223">
        <f t="shared" ca="1" si="744"/>
        <v>-5.5816801339454028E-3</v>
      </c>
      <c r="EY368" s="223">
        <f t="shared" ca="1" si="745"/>
        <v>-5.0343284370908134E-3</v>
      </c>
      <c r="EZ368" s="223">
        <f t="shared" ca="1" si="746"/>
        <v>-4.3387423730714778E-3</v>
      </c>
      <c r="FA368" s="223">
        <f t="shared" ca="1" si="747"/>
        <v>-3.5154032754549178E-3</v>
      </c>
      <c r="FB368" s="223">
        <f t="shared" ca="1" si="748"/>
        <v>-2.5885541295016879E-3</v>
      </c>
      <c r="FC368" s="223">
        <f t="shared" ca="1" si="749"/>
        <v>-1.5854857443682443E-3</v>
      </c>
      <c r="FD368" s="223">
        <f t="shared" ca="1" si="750"/>
        <v>-5.357331830031512E-4</v>
      </c>
      <c r="FE368" s="223">
        <f t="shared" ca="1" si="751"/>
        <v>5.2979388937050885E-4</v>
      </c>
      <c r="FF368" s="223">
        <f t="shared" ca="1" si="752"/>
        <v>1.5797213315452362E-3</v>
      </c>
      <c r="FG368" s="223">
        <f t="shared" ca="1" si="753"/>
        <v>2.5831343289823092E-3</v>
      </c>
      <c r="FH368" s="223">
        <f t="shared" ca="1" si="754"/>
        <v>3.5104876717220049E-3</v>
      </c>
      <c r="FI368" s="223">
        <f t="shared" ca="1" si="755"/>
        <v>4.3344757046771109E-3</v>
      </c>
      <c r="FJ368" s="223">
        <f t="shared" ca="1" si="756"/>
        <v>5.030836334870812E-3</v>
      </c>
      <c r="FK368" s="223">
        <f t="shared" ca="1" si="757"/>
        <v>5.5790654218551596E-3</v>
      </c>
      <c r="FL368" s="223">
        <f t="shared" ca="1" si="758"/>
        <v>5.9630205162874194E-3</v>
      </c>
      <c r="FM368" s="223">
        <f t="shared" ca="1" si="759"/>
        <v>6.1713961697539513E-3</v>
      </c>
      <c r="FN368" s="223">
        <f t="shared" ca="1" si="760"/>
        <v>6.1980568204792101E-3</v>
      </c>
      <c r="FO368" s="223">
        <f t="shared" ca="1" si="761"/>
        <v>6.0422174531949546E-3</v>
      </c>
      <c r="FP368" s="223">
        <f t="shared" ca="1" si="762"/>
        <v>5.7084667136912655E-3</v>
      </c>
      <c r="FQ368" s="223">
        <f t="shared" ca="1" si="763"/>
        <v>5.2066317974479998E-3</v>
      </c>
      <c r="FR368" s="223">
        <f t="shared" ca="1" si="764"/>
        <v>4.5514890906624547E-3</v>
      </c>
      <c r="FS368" s="223">
        <f t="shared" ca="1" si="765"/>
        <v>3.7623290837657964E-3</v>
      </c>
      <c r="FT368" s="223">
        <f t="shared" ca="1" si="766"/>
        <v>2.8623883684257487E-3</v>
      </c>
      <c r="FU368" s="223">
        <f t="shared" ca="1" si="767"/>
        <v>1.878165442722303E-3</v>
      </c>
      <c r="FV368" s="223">
        <f t="shared" ca="1" si="768"/>
        <v>8.386404704178764E-4</v>
      </c>
      <c r="FW368" s="223">
        <f t="shared" ca="1" si="769"/>
        <v>-2.255780317117472E-4</v>
      </c>
      <c r="FX368" s="223">
        <f t="shared" ca="1" si="770"/>
        <v>-1.2831544529372527E-3</v>
      </c>
      <c r="FY368" s="223">
        <f t="shared" ca="1" si="771"/>
        <v>-2.3029487567100288E-3</v>
      </c>
      <c r="FZ368" s="223">
        <f t="shared" ca="1" si="772"/>
        <v>-3.2549333901703481E-3</v>
      </c>
      <c r="GA368" s="223">
        <f t="shared" ca="1" si="773"/>
        <v>-4.1110774368901398E-3</v>
      </c>
      <c r="GB368" s="223">
        <f t="shared" ca="1" si="774"/>
        <v>-4.8461719792246283E-3</v>
      </c>
      <c r="GC368" s="223">
        <f t="shared" ca="1" si="775"/>
        <v>-5.4385723677134413E-3</v>
      </c>
      <c r="GD368" s="223">
        <f t="shared" ca="1" si="776"/>
        <v>-5.870835541620054E-3</v>
      </c>
      <c r="GE368" s="223">
        <f t="shared" ca="1" si="777"/>
        <v>-6.130233634887774E-3</v>
      </c>
      <c r="GF368" s="223">
        <f t="shared" ca="1" si="778"/>
        <v>-6.2091287445311836E-3</v>
      </c>
      <c r="GG368" s="223">
        <f t="shared" ca="1" si="779"/>
        <v>-6.1051978265144087E-3</v>
      </c>
      <c r="GH368" s="223">
        <f t="shared" ca="1" si="780"/>
        <v>-5.8215010971212249E-3</v>
      </c>
      <c r="GI368" s="223">
        <f t="shared" ca="1" si="781"/>
        <v>-5.3663919257580621E-3</v>
      </c>
      <c r="GJ368" s="223">
        <f t="shared" ca="1" si="782"/>
        <v>-4.7532708723706813E-3</v>
      </c>
      <c r="GK368" s="223">
        <f t="shared" ca="1" si="783"/>
        <v>-4.0001911117727752E-3</v>
      </c>
      <c r="GL368" s="223">
        <f t="shared" ca="1" si="784"/>
        <v>-3.1293268630546416E-3</v>
      </c>
      <c r="GM368" s="223">
        <f t="shared" ca="1" si="785"/>
        <v>-2.1663204760169795E-3</v>
      </c>
      <c r="GN368" s="223">
        <f t="shared" ca="1" si="786"/>
        <v>-1.1395273994831137E-3</v>
      </c>
      <c r="GO368" s="223">
        <f t="shared" ca="1" si="787"/>
        <v>-7.918126318370996E-5</v>
      </c>
      <c r="GP368" s="223">
        <f t="shared" ca="1" si="788"/>
        <v>9.8349634286110901E-4</v>
      </c>
      <c r="GQ368" s="223">
        <f t="shared" ca="1" si="789"/>
        <v>2.0172151791683452E-3</v>
      </c>
      <c r="GR368" s="223">
        <f t="shared" ca="1" si="790"/>
        <v>2.9915376889832778E-3</v>
      </c>
      <c r="GS368" s="223">
        <f t="shared" ca="1" si="791"/>
        <v>3.8777752234698281E-3</v>
      </c>
      <c r="GT368" s="223">
        <f t="shared" ca="1" si="792"/>
        <v>4.6498327708059603E-3</v>
      </c>
      <c r="GU368" s="223">
        <f t="shared" ca="1" si="793"/>
        <v>5.2849773163752113E-3</v>
      </c>
      <c r="GV368" s="223">
        <f t="shared" ca="1" si="794"/>
        <v>5.7645072099084494E-3</v>
      </c>
      <c r="GW368" s="223">
        <f t="shared" ca="1" si="795"/>
        <v>6.074302830250105E-3</v>
      </c>
      <c r="GX368" s="223">
        <f t="shared" ca="1" si="796"/>
        <v>6.2052423335821356E-3</v>
      </c>
      <c r="GY368" s="223">
        <f t="shared" ca="1" si="797"/>
        <v>6.1534702435176126E-3</v>
      </c>
      <c r="GZ368" s="223">
        <f t="shared" ca="1" si="798"/>
        <v>5.9205109745049441E-3</v>
      </c>
      <c r="HA368" s="223">
        <f t="shared" ca="1" si="799"/>
        <v>5.5132239458785424E-3</v>
      </c>
      <c r="HB368" s="223">
        <f t="shared" ca="1" si="800"/>
        <v>4.943601608210009E-3</v>
      </c>
      <c r="HC368" s="223">
        <f t="shared" ca="1" si="801"/>
        <v>4.2284163290161013E-3</v>
      </c>
      <c r="HD368" s="223">
        <f t="shared" ca="1" si="802"/>
        <v>3.3887265351737949E-3</v>
      </c>
      <c r="HE368" s="223">
        <f t="shared" ca="1" si="803"/>
        <v>2.4492566535376263E-3</v>
      </c>
      <c r="HF368" s="223">
        <f t="shared" ca="1" si="804"/>
        <v>1.4376691072322052E-3</v>
      </c>
      <c r="HG368" s="223">
        <f t="shared" ca="1" si="805"/>
        <v>3.8374980348065404E-4</v>
      </c>
      <c r="HH368" s="223">
        <f t="shared" ca="1" si="806"/>
        <v>-6.8146890395088546E-4</v>
      </c>
      <c r="HI368" s="223">
        <f t="shared" ca="1" si="807"/>
        <v>-1.7266219535728633E-3</v>
      </c>
      <c r="HJ368" s="223">
        <f t="shared" ca="1" si="808"/>
        <v>-2.7209351114756736E-3</v>
      </c>
      <c r="HK368" s="223">
        <f t="shared" ca="1" si="809"/>
        <v>-3.6351311098831826E-3</v>
      </c>
      <c r="HL368" s="223">
        <f t="shared" ca="1" si="810"/>
        <v>-4.4422917079651571E-3</v>
      </c>
      <c r="HM368" s="223">
        <f t="shared" ca="1" si="811"/>
        <v>-5.1186502917724913E-3</v>
      </c>
      <c r="HN368" s="223">
        <f t="shared" ca="1" si="812"/>
        <v>-5.644291675417001E-3</v>
      </c>
      <c r="HO368" s="223">
        <f t="shared" ca="1" si="813"/>
        <v>-6.0037384980482691E-3</v>
      </c>
      <c r="HP368" s="223">
        <f t="shared" ca="1" si="814"/>
        <v>-6.1864069503364538E-3</v>
      </c>
      <c r="HQ368" s="223">
        <f t="shared" ca="1" si="815"/>
        <v>-6.1869184117238482E-3</v>
      </c>
      <c r="HR368" s="223">
        <f t="shared" ca="1" si="816"/>
        <v>-6.0052578223755539E-3</v>
      </c>
      <c r="HS368" s="223">
        <f t="shared" ca="1" si="817"/>
        <v>-5.6467741266120284E-3</v>
      </c>
      <c r="HT368" s="223">
        <f t="shared" ca="1" si="818"/>
        <v>-5.1220227747667962E-3</v>
      </c>
      <c r="HU368" s="223">
        <f t="shared" ca="1" si="819"/>
        <v>-4.4464549209573311E-3</v>
      </c>
      <c r="HV368" s="223">
        <f t="shared" ca="1" si="820"/>
        <v>-3.6399624682523246E-3</v>
      </c>
      <c r="HW368" s="223">
        <f t="shared" ca="1" si="821"/>
        <v>-2.7262923572503959E-3</v>
      </c>
      <c r="HX368" s="223">
        <f t="shared" ca="1" si="822"/>
        <v>-1.7323473441770332E-3</v>
      </c>
      <c r="HY368" s="223">
        <f t="shared" ca="1" si="823"/>
        <v>-6.8739385688854407E-4</v>
      </c>
      <c r="HZ368" s="223">
        <f t="shared" ca="1" si="824"/>
        <v>3.7779974676141785E-4</v>
      </c>
      <c r="IA368" s="223">
        <f t="shared" ca="1" si="825"/>
        <v>1.431869144457045E-3</v>
      </c>
      <c r="IB368" s="223">
        <f t="shared" ca="1" si="826"/>
        <v>2.4437775629587554E-3</v>
      </c>
      <c r="IC368" s="223">
        <f t="shared" ca="1" si="827"/>
        <v>3.3837296470529848E-3</v>
      </c>
      <c r="ID368" s="223">
        <f t="shared" ca="1" si="828"/>
        <v>4.2240487753010657E-3</v>
      </c>
      <c r="IE368" s="223">
        <f t="shared" ca="1" si="829"/>
        <v>4.7940028833143994E-3</v>
      </c>
      <c r="IF368" s="223">
        <f t="shared" ca="1" si="830"/>
        <v>5.5104785478978938E-3</v>
      </c>
      <c r="IG368" s="223">
        <f t="shared" ca="1" si="831"/>
        <v>5.918710633939249E-3</v>
      </c>
      <c r="IH368" s="223">
        <f t="shared" ca="1" si="832"/>
        <v>6.1526679708821565E-3</v>
      </c>
      <c r="II368" s="223">
        <f t="shared" ca="1" si="833"/>
        <v>6.2054617515661893E-3</v>
      </c>
      <c r="IJ368" s="223">
        <f t="shared" ca="1" si="834"/>
        <v>6.0755374781536102E-3</v>
      </c>
      <c r="IK368" s="223">
        <f t="shared" ca="1" si="835"/>
        <v>5.766720733875505E-3</v>
      </c>
      <c r="IL368" s="223">
        <f t="shared" ca="1" si="836"/>
        <v>5.288104539822939E-3</v>
      </c>
      <c r="IM368" s="223">
        <f t="shared" ca="1" si="837"/>
        <v>4.6537816135305207E-3</v>
      </c>
      <c r="IN368" s="223">
        <f t="shared" ca="1" si="838"/>
        <v>3.8824294129217417E-3</v>
      </c>
      <c r="IO368" s="223">
        <f t="shared" ca="1" si="839"/>
        <v>2.996760183879542E-3</v>
      </c>
      <c r="IP368" s="223">
        <f t="shared" ca="1" si="840"/>
        <v>2.0228522046339902E-3</v>
      </c>
      <c r="IQ368" s="223">
        <f t="shared" ca="1" si="841"/>
        <v>9.8938191828659879E-4</v>
      </c>
      <c r="IR368" s="223">
        <f t="shared" ca="1" si="842"/>
        <v>-7.3220436890652162E-5</v>
      </c>
      <c r="IS368" s="223">
        <f t="shared" ca="1" si="843"/>
        <v>-1.1336668371552626E-3</v>
      </c>
      <c r="IT368" s="223">
        <f t="shared" ca="1" si="844"/>
        <v>-2.1607327402430347E-3</v>
      </c>
      <c r="IU368" s="223">
        <f t="shared" ca="1" si="845"/>
        <v>-3.1241764831232859E-3</v>
      </c>
      <c r="IV368" s="223">
        <f t="shared" ca="1" si="846"/>
        <v>-3.9956297391542965E-3</v>
      </c>
      <c r="IW368" s="223">
        <f t="shared" ca="1" si="847"/>
        <v>-4.7494328153829188E-3</v>
      </c>
      <c r="IX368" s="223">
        <f t="shared" ca="1" si="848"/>
        <v>-5.363390194895983E-3</v>
      </c>
      <c r="IY368" s="223">
        <f t="shared" ca="1" si="849"/>
        <v>-5.8194240774952595E-3</v>
      </c>
      <c r="IZ368" s="223">
        <f t="shared" ca="1" si="850"/>
        <v>-6.1041066753759372E-3</v>
      </c>
      <c r="JA368" s="223">
        <f t="shared" ca="1" si="851"/>
        <v>-6.2090555905147523E-3</v>
      </c>
      <c r="JB368" s="223">
        <f t="shared" ca="1" si="852"/>
        <v>-6.1311806319925615E-3</v>
      </c>
    </row>
    <row r="369" spans="2:262">
      <c r="B369" s="230">
        <v>8</v>
      </c>
      <c r="C369" s="229">
        <f t="shared" si="853"/>
        <v>1.5625E-4</v>
      </c>
      <c r="D369" s="226">
        <f t="shared" ca="1" si="597"/>
        <v>36.018097467310596</v>
      </c>
      <c r="E369" s="225">
        <f ca="1">N361</f>
        <v>1.8097467310599764E-2</v>
      </c>
      <c r="F369" s="224">
        <v>8</v>
      </c>
      <c r="G369" s="223">
        <f t="shared" ca="1" si="854"/>
        <v>-2.6502763278088187E-4</v>
      </c>
      <c r="H369" s="223">
        <f t="shared" ca="1" si="598"/>
        <v>-2.4054933511053717E-4</v>
      </c>
      <c r="I369" s="223">
        <f t="shared" ca="1" si="599"/>
        <v>-2.0682686139351588E-4</v>
      </c>
      <c r="J369" s="223">
        <f t="shared" ca="1" si="600"/>
        <v>-1.6515614738298195E-4</v>
      </c>
      <c r="K369" s="223">
        <f t="shared" ca="1" si="601"/>
        <v>-1.1713857524915449E-4</v>
      </c>
      <c r="L369" s="223">
        <f t="shared" ca="1" si="602"/>
        <v>-6.4619433360571873E-5</v>
      </c>
      <c r="M369" s="223">
        <f t="shared" ca="1" si="603"/>
        <v>-9.6170028869381789E-6</v>
      </c>
      <c r="N369" s="223">
        <f t="shared" ca="1" si="604"/>
        <v>4.5755003614363181E-5</v>
      </c>
      <c r="O369" s="223">
        <f t="shared" ca="1" si="605"/>
        <v>9.9368670986466206E-5</v>
      </c>
      <c r="P369" s="223">
        <f t="shared" ca="1" si="606"/>
        <v>1.4916365605915205E-4</v>
      </c>
      <c r="Q369" s="223">
        <f t="shared" ca="1" si="607"/>
        <v>1.9322636548142665E-4</v>
      </c>
      <c r="R369" s="223">
        <f t="shared" ca="1" si="608"/>
        <v>2.2986349404084433E-4</v>
      </c>
      <c r="S369" s="223">
        <f t="shared" ca="1" si="609"/>
        <v>2.5766709743320489E-4</v>
      </c>
      <c r="T369" s="223">
        <f t="shared" ca="1" si="610"/>
        <v>2.755686987725804E-4</v>
      </c>
      <c r="U369" s="223">
        <f t="shared" ca="1" si="611"/>
        <v>2.8288034955883235E-4</v>
      </c>
      <c r="V369" s="223">
        <f t="shared" ca="1" si="612"/>
        <v>2.7932106715266599E-4</v>
      </c>
      <c r="W369" s="223">
        <f t="shared" ca="1" si="613"/>
        <v>2.6502763278088187E-4</v>
      </c>
      <c r="X369" s="223">
        <f t="shared" ca="1" si="614"/>
        <v>2.4054933511053722E-4</v>
      </c>
      <c r="Y369" s="223">
        <f t="shared" ca="1" si="615"/>
        <v>2.0682686139351594E-4</v>
      </c>
      <c r="Z369" s="223">
        <f t="shared" ca="1" si="616"/>
        <v>1.6515614738298197E-4</v>
      </c>
      <c r="AA369" s="223">
        <f t="shared" ca="1" si="617"/>
        <v>1.1713857524915447E-4</v>
      </c>
      <c r="AB369" s="223">
        <f t="shared" ca="1" si="618"/>
        <v>6.4619433360572009E-5</v>
      </c>
      <c r="AC369" s="223">
        <f t="shared" ca="1" si="619"/>
        <v>9.6170028869382805E-6</v>
      </c>
      <c r="AD369" s="223">
        <f t="shared" ca="1" si="620"/>
        <v>-4.5755003614363147E-5</v>
      </c>
      <c r="AE369" s="223">
        <f t="shared" ca="1" si="621"/>
        <v>-9.9368670986466247E-5</v>
      </c>
      <c r="AF369" s="223">
        <f t="shared" ca="1" si="622"/>
        <v>-1.4916365605915211E-4</v>
      </c>
      <c r="AG369" s="223">
        <f t="shared" ca="1" si="623"/>
        <v>-1.9322636548142663E-4</v>
      </c>
      <c r="AH369" s="223">
        <f t="shared" ca="1" si="624"/>
        <v>-2.2986349404084433E-4</v>
      </c>
      <c r="AI369" s="223">
        <f t="shared" ca="1" si="625"/>
        <v>-2.5766709743320489E-4</v>
      </c>
      <c r="AJ369" s="223">
        <f t="shared" ca="1" si="626"/>
        <v>-2.7556869877258034E-4</v>
      </c>
      <c r="AK369" s="223">
        <f t="shared" ca="1" si="627"/>
        <v>-2.8288034955883229E-4</v>
      </c>
      <c r="AL369" s="223">
        <f t="shared" ca="1" si="628"/>
        <v>-2.7932106715266599E-4</v>
      </c>
      <c r="AM369" s="223">
        <f t="shared" ca="1" si="629"/>
        <v>-2.6502763278088187E-4</v>
      </c>
      <c r="AN369" s="223">
        <f t="shared" ca="1" si="630"/>
        <v>-2.4054933511053717E-4</v>
      </c>
      <c r="AO369" s="223">
        <f t="shared" ca="1" si="631"/>
        <v>-2.0682686139351597E-4</v>
      </c>
      <c r="AP369" s="223">
        <f t="shared" ca="1" si="632"/>
        <v>-1.6515614738298197E-4</v>
      </c>
      <c r="AQ369" s="223">
        <f t="shared" ca="1" si="633"/>
        <v>-1.1713857524915449E-4</v>
      </c>
      <c r="AR369" s="223">
        <f t="shared" ca="1" si="634"/>
        <v>-6.4619433360572036E-5</v>
      </c>
      <c r="AS369" s="223">
        <f t="shared" ca="1" si="635"/>
        <v>-9.6170028869383076E-6</v>
      </c>
      <c r="AT369" s="223">
        <f t="shared" ca="1" si="636"/>
        <v>4.5755003614363113E-5</v>
      </c>
      <c r="AU369" s="223">
        <f t="shared" ca="1" si="637"/>
        <v>9.9368670986465976E-5</v>
      </c>
      <c r="AV369" s="223">
        <f t="shared" ca="1" si="638"/>
        <v>1.4916365605915211E-4</v>
      </c>
      <c r="AW369" s="223">
        <f t="shared" ca="1" si="639"/>
        <v>1.932263654814266E-4</v>
      </c>
      <c r="AX369" s="223">
        <f t="shared" ca="1" si="640"/>
        <v>2.2986349404084417E-4</v>
      </c>
      <c r="AY369" s="223">
        <f t="shared" ca="1" si="641"/>
        <v>2.5766709743320489E-4</v>
      </c>
      <c r="AZ369" s="223">
        <f t="shared" ca="1" si="642"/>
        <v>2.7556869877258034E-4</v>
      </c>
      <c r="BA369" s="223">
        <f t="shared" ca="1" si="643"/>
        <v>2.8288034955883229E-4</v>
      </c>
      <c r="BB369" s="223">
        <f t="shared" ca="1" si="644"/>
        <v>2.7932106715266599E-4</v>
      </c>
      <c r="BC369" s="223">
        <f t="shared" ca="1" si="645"/>
        <v>2.6502763278088198E-4</v>
      </c>
      <c r="BD369" s="223">
        <f t="shared" ca="1" si="646"/>
        <v>2.4054933511053717E-4</v>
      </c>
      <c r="BE369" s="223">
        <f t="shared" ca="1" si="647"/>
        <v>2.0682686139351599E-4</v>
      </c>
      <c r="BF369" s="223">
        <f t="shared" ca="1" si="648"/>
        <v>1.6515614738298178E-4</v>
      </c>
      <c r="BG369" s="223">
        <f t="shared" ca="1" si="649"/>
        <v>1.1713857524915453E-4</v>
      </c>
      <c r="BH369" s="223">
        <f t="shared" ca="1" si="650"/>
        <v>6.4619433360572063E-5</v>
      </c>
      <c r="BI369" s="223">
        <f t="shared" ca="1" si="651"/>
        <v>9.617002886938084E-6</v>
      </c>
      <c r="BJ369" s="223">
        <f t="shared" ca="1" si="652"/>
        <v>-4.5755003614363079E-5</v>
      </c>
      <c r="BK369" s="223">
        <f t="shared" ca="1" si="653"/>
        <v>-9.9368670986465949E-5</v>
      </c>
      <c r="BL369" s="223">
        <f t="shared" ca="1" si="654"/>
        <v>-1.4916365605915205E-4</v>
      </c>
      <c r="BM369" s="223">
        <f t="shared" ca="1" si="655"/>
        <v>-1.9322636548142657E-4</v>
      </c>
      <c r="BN369" s="223">
        <f t="shared" ca="1" si="656"/>
        <v>-2.2986349404084414E-4</v>
      </c>
      <c r="BO369" s="223">
        <f t="shared" ca="1" si="657"/>
        <v>-2.5766709743320489E-4</v>
      </c>
      <c r="BP369" s="223">
        <f t="shared" ca="1" si="658"/>
        <v>-2.7556869877258034E-4</v>
      </c>
      <c r="BQ369" s="223">
        <f t="shared" ca="1" si="659"/>
        <v>-2.8288034955883229E-4</v>
      </c>
      <c r="BR369" s="223">
        <f t="shared" ca="1" si="660"/>
        <v>-2.7932106715266599E-4</v>
      </c>
      <c r="BS369" s="223">
        <f t="shared" ca="1" si="661"/>
        <v>-2.6502763278088198E-4</v>
      </c>
      <c r="BT369" s="223">
        <f t="shared" ca="1" si="662"/>
        <v>-2.4054933511053717E-4</v>
      </c>
      <c r="BU369" s="223">
        <f t="shared" ca="1" si="663"/>
        <v>-2.0682686139351605E-4</v>
      </c>
      <c r="BV369" s="223">
        <f t="shared" ca="1" si="664"/>
        <v>-1.6515614738298181E-4</v>
      </c>
      <c r="BW369" s="223">
        <f t="shared" ca="1" si="665"/>
        <v>-1.1713857524915457E-4</v>
      </c>
      <c r="BX369" s="223">
        <f t="shared" ca="1" si="666"/>
        <v>-6.4619433360572117E-5</v>
      </c>
      <c r="BY369" s="223">
        <f t="shared" ca="1" si="667"/>
        <v>-9.6170028869381247E-6</v>
      </c>
      <c r="BZ369" s="223">
        <f t="shared" ca="1" si="668"/>
        <v>4.5755003614363046E-5</v>
      </c>
      <c r="CA369" s="223">
        <f t="shared" ca="1" si="669"/>
        <v>9.9368670986465894E-5</v>
      </c>
      <c r="CB369" s="223">
        <f t="shared" ca="1" si="670"/>
        <v>1.4916365605915205E-4</v>
      </c>
      <c r="CC369" s="223">
        <f t="shared" ca="1" si="671"/>
        <v>1.9322636548142655E-4</v>
      </c>
      <c r="CD369" s="223">
        <f t="shared" ca="1" si="672"/>
        <v>2.2986349404084409E-4</v>
      </c>
      <c r="CE369" s="223">
        <f t="shared" ca="1" si="673"/>
        <v>2.5766709743320484E-4</v>
      </c>
      <c r="CF369" s="223">
        <f t="shared" ca="1" si="674"/>
        <v>2.7556869877258034E-4</v>
      </c>
      <c r="CG369" s="223">
        <f t="shared" ca="1" si="675"/>
        <v>2.8288034955883229E-4</v>
      </c>
      <c r="CH369" s="223">
        <f t="shared" ca="1" si="676"/>
        <v>2.7932106715266604E-4</v>
      </c>
      <c r="CI369" s="223">
        <f t="shared" ca="1" si="677"/>
        <v>2.6502763278088198E-4</v>
      </c>
      <c r="CJ369" s="223">
        <f t="shared" ca="1" si="678"/>
        <v>2.4054933511053747E-4</v>
      </c>
      <c r="CK369" s="223">
        <f t="shared" ca="1" si="679"/>
        <v>2.0682686139351569E-4</v>
      </c>
      <c r="CL369" s="223">
        <f t="shared" ca="1" si="680"/>
        <v>1.6515614738298187E-4</v>
      </c>
      <c r="CM369" s="223">
        <f t="shared" ca="1" si="681"/>
        <v>1.171385752491546E-4</v>
      </c>
      <c r="CN369" s="223">
        <f t="shared" ca="1" si="682"/>
        <v>6.4619433360572144E-5</v>
      </c>
      <c r="CO369" s="223">
        <f t="shared" ca="1" si="683"/>
        <v>9.61700288693866E-6</v>
      </c>
      <c r="CP369" s="223">
        <f t="shared" ca="1" si="684"/>
        <v>-4.5755003614362517E-5</v>
      </c>
      <c r="CQ369" s="223">
        <f t="shared" ca="1" si="685"/>
        <v>-9.9368670986466342E-5</v>
      </c>
      <c r="CR369" s="223">
        <f t="shared" ca="1" si="686"/>
        <v>-1.49163656059152E-4</v>
      </c>
      <c r="CS369" s="223">
        <f t="shared" ca="1" si="687"/>
        <v>-1.9322636548142657E-4</v>
      </c>
      <c r="CT369" s="223">
        <f t="shared" ca="1" si="688"/>
        <v>-2.2986349404084406E-4</v>
      </c>
      <c r="CU369" s="223">
        <f t="shared" ca="1" si="689"/>
        <v>-2.5766709743320462E-4</v>
      </c>
      <c r="CV369" s="223">
        <f t="shared" ca="1" si="690"/>
        <v>-2.755686987725804E-4</v>
      </c>
      <c r="CW369" s="223">
        <f t="shared" ca="1" si="691"/>
        <v>-2.8288034955883229E-4</v>
      </c>
      <c r="CX369" s="223">
        <f t="shared" ca="1" si="692"/>
        <v>-2.7932106715266604E-4</v>
      </c>
      <c r="CY369" s="223">
        <f t="shared" ca="1" si="693"/>
        <v>-2.6502763278088198E-4</v>
      </c>
      <c r="CZ369" s="223">
        <f t="shared" ca="1" si="694"/>
        <v>-2.4054933511053747E-4</v>
      </c>
      <c r="DA369" s="223">
        <f t="shared" ca="1" si="695"/>
        <v>-2.0682686139351572E-4</v>
      </c>
      <c r="DB369" s="223">
        <f t="shared" ca="1" si="696"/>
        <v>-1.6515614738298192E-4</v>
      </c>
      <c r="DC369" s="223">
        <f t="shared" ca="1" si="697"/>
        <v>-1.1713857524915463E-4</v>
      </c>
      <c r="DD369" s="223">
        <f t="shared" ca="1" si="698"/>
        <v>-6.4619433360572172E-5</v>
      </c>
      <c r="DE369" s="223">
        <f t="shared" ca="1" si="699"/>
        <v>-9.6170028869386939E-6</v>
      </c>
      <c r="DF369" s="223">
        <f t="shared" ca="1" si="700"/>
        <v>4.5755003614363472E-5</v>
      </c>
      <c r="DG369" s="223">
        <f t="shared" ca="1" si="701"/>
        <v>9.9368670986466314E-5</v>
      </c>
      <c r="DH369" s="223">
        <f t="shared" ca="1" si="702"/>
        <v>1.49163656059152E-4</v>
      </c>
      <c r="DI369" s="223">
        <f t="shared" ca="1" si="703"/>
        <v>1.9322636548142655E-4</v>
      </c>
      <c r="DJ369" s="223">
        <f t="shared" ca="1" si="704"/>
        <v>2.2986349404084406E-4</v>
      </c>
      <c r="DK369" s="223">
        <f t="shared" ca="1" si="705"/>
        <v>2.5766709743320462E-4</v>
      </c>
      <c r="DL369" s="223">
        <f t="shared" ca="1" si="706"/>
        <v>2.755686987725804E-4</v>
      </c>
      <c r="DM369" s="223">
        <f t="shared" ca="1" si="707"/>
        <v>2.8288034955883229E-4</v>
      </c>
      <c r="DN369" s="223">
        <f t="shared" ca="1" si="708"/>
        <v>2.7932106715266604E-4</v>
      </c>
      <c r="DO369" s="223">
        <f t="shared" ca="1" si="709"/>
        <v>2.6502763278088198E-4</v>
      </c>
      <c r="DP369" s="223">
        <f t="shared" ca="1" si="710"/>
        <v>2.4054933511053752E-4</v>
      </c>
      <c r="DQ369" s="223">
        <f t="shared" ca="1" si="711"/>
        <v>2.0682686139351578E-4</v>
      </c>
      <c r="DR369" s="223">
        <f t="shared" ca="1" si="712"/>
        <v>1.6515614738298195E-4</v>
      </c>
      <c r="DS369" s="223">
        <f t="shared" ca="1" si="713"/>
        <v>1.1713857524915463E-4</v>
      </c>
      <c r="DT369" s="223">
        <f t="shared" ca="1" si="714"/>
        <v>6.4619433360572212E-5</v>
      </c>
      <c r="DU369" s="223">
        <f t="shared" ca="1" si="715"/>
        <v>9.6170028869387277E-6</v>
      </c>
      <c r="DV369" s="223">
        <f t="shared" ca="1" si="716"/>
        <v>-4.5755003614362449E-5</v>
      </c>
      <c r="DW369" s="223">
        <f t="shared" ca="1" si="717"/>
        <v>-9.9368670986466274E-5</v>
      </c>
      <c r="DX369" s="223">
        <f t="shared" ca="1" si="718"/>
        <v>-1.4916365605915195E-4</v>
      </c>
      <c r="DY369" s="223">
        <f t="shared" ca="1" si="719"/>
        <v>-1.9322636548142649E-4</v>
      </c>
      <c r="DZ369" s="223">
        <f t="shared" ca="1" si="720"/>
        <v>-2.2986349404084403E-4</v>
      </c>
      <c r="EA369" s="223">
        <f t="shared" ca="1" si="721"/>
        <v>-2.5766709743320457E-4</v>
      </c>
      <c r="EB369" s="223">
        <f t="shared" ca="1" si="722"/>
        <v>-2.755686987725804E-4</v>
      </c>
      <c r="EC369" s="223">
        <f t="shared" ca="1" si="723"/>
        <v>-2.8288034955883235E-4</v>
      </c>
      <c r="ED369" s="223">
        <f t="shared" ca="1" si="724"/>
        <v>-2.7932106715266604E-4</v>
      </c>
      <c r="EE369" s="223">
        <f t="shared" ca="1" si="725"/>
        <v>-2.6502763278088198E-4</v>
      </c>
      <c r="EF369" s="223">
        <f t="shared" ca="1" si="726"/>
        <v>-2.4054933511053755E-4</v>
      </c>
      <c r="EG369" s="223">
        <f t="shared" ca="1" si="727"/>
        <v>-2.0682686139351578E-4</v>
      </c>
      <c r="EH369" s="223">
        <f t="shared" ca="1" si="728"/>
        <v>-1.6515614738298195E-4</v>
      </c>
      <c r="EI369" s="223">
        <f t="shared" ca="1" si="729"/>
        <v>-1.1713857524915466E-4</v>
      </c>
      <c r="EJ369" s="223">
        <f t="shared" ca="1" si="730"/>
        <v>-6.4619433360572253E-5</v>
      </c>
      <c r="EK369" s="223">
        <f t="shared" ca="1" si="731"/>
        <v>-9.6170028869387684E-6</v>
      </c>
      <c r="EL369" s="223">
        <f t="shared" ca="1" si="732"/>
        <v>4.5755003614363405E-5</v>
      </c>
      <c r="EM369" s="223">
        <f t="shared" ca="1" si="733"/>
        <v>9.9368670986466247E-5</v>
      </c>
      <c r="EN369" s="223">
        <f t="shared" ca="1" si="734"/>
        <v>1.4916365605915192E-4</v>
      </c>
      <c r="EO369" s="223">
        <f t="shared" ca="1" si="735"/>
        <v>1.9322636548142646E-4</v>
      </c>
      <c r="EP369" s="223">
        <f t="shared" ca="1" si="736"/>
        <v>2.2986349404084401E-4</v>
      </c>
      <c r="EQ369" s="223">
        <f t="shared" ca="1" si="737"/>
        <v>2.5766709743320457E-4</v>
      </c>
      <c r="ER369" s="223">
        <f t="shared" ca="1" si="738"/>
        <v>2.755686987725804E-4</v>
      </c>
      <c r="ES369" s="223">
        <f t="shared" ca="1" si="739"/>
        <v>2.8288034955883229E-4</v>
      </c>
      <c r="ET369" s="223">
        <f t="shared" ca="1" si="740"/>
        <v>2.7932106715266604E-4</v>
      </c>
      <c r="EU369" s="223">
        <f t="shared" ca="1" si="741"/>
        <v>2.6502763278088198E-4</v>
      </c>
      <c r="EV369" s="223">
        <f t="shared" ca="1" si="742"/>
        <v>2.4054933511053755E-4</v>
      </c>
      <c r="EW369" s="223">
        <f t="shared" ca="1" si="743"/>
        <v>2.068268613935158E-4</v>
      </c>
      <c r="EX369" s="223">
        <f t="shared" ca="1" si="744"/>
        <v>1.6515614738298197E-4</v>
      </c>
      <c r="EY369" s="223">
        <f t="shared" ca="1" si="745"/>
        <v>1.1713857524915471E-4</v>
      </c>
      <c r="EZ369" s="223">
        <f t="shared" ca="1" si="746"/>
        <v>6.461943336057228E-5</v>
      </c>
      <c r="FA369" s="223">
        <f t="shared" ca="1" si="747"/>
        <v>9.6170028869388023E-6</v>
      </c>
      <c r="FB369" s="223">
        <f t="shared" ca="1" si="748"/>
        <v>-4.5755003614362381E-5</v>
      </c>
      <c r="FC369" s="223">
        <f t="shared" ca="1" si="749"/>
        <v>-9.936867098646622E-5</v>
      </c>
      <c r="FD369" s="223">
        <f t="shared" ca="1" si="750"/>
        <v>-1.4916365605915189E-4</v>
      </c>
      <c r="FE369" s="223">
        <f t="shared" ca="1" si="751"/>
        <v>-1.9322636548142644E-4</v>
      </c>
      <c r="FF369" s="223">
        <f t="shared" ca="1" si="752"/>
        <v>-2.2986349404084401E-4</v>
      </c>
      <c r="FG369" s="223">
        <f t="shared" ca="1" si="753"/>
        <v>-2.5766709743320457E-4</v>
      </c>
      <c r="FH369" s="223">
        <f t="shared" ca="1" si="754"/>
        <v>-2.755686987725804E-4</v>
      </c>
      <c r="FI369" s="223">
        <f t="shared" ca="1" si="755"/>
        <v>-2.8288034955883229E-4</v>
      </c>
      <c r="FJ369" s="223">
        <f t="shared" ca="1" si="756"/>
        <v>-2.7932106715266604E-4</v>
      </c>
      <c r="FK369" s="223">
        <f t="shared" ca="1" si="757"/>
        <v>-2.6502763278088204E-4</v>
      </c>
      <c r="FL369" s="223">
        <f t="shared" ca="1" si="758"/>
        <v>-2.4054933511053755E-4</v>
      </c>
      <c r="FM369" s="223">
        <f t="shared" ca="1" si="759"/>
        <v>-2.0682686139351648E-4</v>
      </c>
      <c r="FN369" s="223">
        <f t="shared" ca="1" si="760"/>
        <v>-1.6515614738298284E-4</v>
      </c>
      <c r="FO369" s="223">
        <f t="shared" ca="1" si="761"/>
        <v>-1.1713857524915567E-4</v>
      </c>
      <c r="FP369" s="223">
        <f t="shared" ca="1" si="762"/>
        <v>-6.4619433360571331E-5</v>
      </c>
      <c r="FQ369" s="223">
        <f t="shared" ca="1" si="763"/>
        <v>-9.6170028869378333E-6</v>
      </c>
      <c r="FR369" s="223">
        <f t="shared" ca="1" si="764"/>
        <v>4.5755003614363337E-5</v>
      </c>
      <c r="FS369" s="223">
        <f t="shared" ca="1" si="765"/>
        <v>9.9368670986466179E-5</v>
      </c>
      <c r="FT369" s="223">
        <f t="shared" ca="1" si="766"/>
        <v>1.4916365605915186E-4</v>
      </c>
      <c r="FU369" s="223">
        <f t="shared" ca="1" si="767"/>
        <v>1.9322636548142641E-4</v>
      </c>
      <c r="FV369" s="223">
        <f t="shared" ca="1" si="768"/>
        <v>2.2986349404084401E-4</v>
      </c>
      <c r="FW369" s="223">
        <f t="shared" ca="1" si="769"/>
        <v>2.5766709743320457E-4</v>
      </c>
      <c r="FX369" s="223">
        <f t="shared" ca="1" si="770"/>
        <v>2.7556869877258012E-4</v>
      </c>
      <c r="FY369" s="223">
        <f t="shared" ca="1" si="771"/>
        <v>2.8288034955883229E-4</v>
      </c>
      <c r="FZ369" s="223">
        <f t="shared" ca="1" si="772"/>
        <v>2.793210671526662E-4</v>
      </c>
      <c r="GA369" s="223">
        <f t="shared" ca="1" si="773"/>
        <v>2.6502763278088166E-4</v>
      </c>
      <c r="GB369" s="223">
        <f t="shared" ca="1" si="774"/>
        <v>2.4054933511053709E-4</v>
      </c>
      <c r="GC369" s="223">
        <f t="shared" ca="1" si="775"/>
        <v>2.0682686139351586E-4</v>
      </c>
      <c r="GD369" s="223">
        <f t="shared" ca="1" si="776"/>
        <v>1.6515614738298203E-4</v>
      </c>
      <c r="GE369" s="223">
        <f t="shared" ca="1" si="777"/>
        <v>1.1713857524915478E-4</v>
      </c>
      <c r="GF369" s="223">
        <f t="shared" ca="1" si="778"/>
        <v>6.4619433360572348E-5</v>
      </c>
      <c r="GG369" s="223">
        <f t="shared" ca="1" si="779"/>
        <v>9.6170028869388633E-6</v>
      </c>
      <c r="GH369" s="223">
        <f t="shared" ca="1" si="780"/>
        <v>-4.5755003614362314E-5</v>
      </c>
      <c r="GI369" s="223">
        <f t="shared" ca="1" si="781"/>
        <v>-9.9368670986465203E-5</v>
      </c>
      <c r="GJ369" s="223">
        <f t="shared" ca="1" si="782"/>
        <v>-1.4916365605915097E-4</v>
      </c>
      <c r="GK369" s="223">
        <f t="shared" ca="1" si="783"/>
        <v>-1.9322636548142714E-4</v>
      </c>
      <c r="GL369" s="223">
        <f t="shared" ca="1" si="784"/>
        <v>-2.2986349404084455E-4</v>
      </c>
      <c r="GM369" s="223">
        <f t="shared" ca="1" si="785"/>
        <v>-2.5766709743320495E-4</v>
      </c>
      <c r="GN369" s="223">
        <f t="shared" ca="1" si="786"/>
        <v>-2.755686987725804E-4</v>
      </c>
      <c r="GO369" s="223">
        <f t="shared" ca="1" si="787"/>
        <v>-2.8288034955883229E-4</v>
      </c>
      <c r="GP369" s="223">
        <f t="shared" ca="1" si="788"/>
        <v>-2.7932106715266604E-4</v>
      </c>
      <c r="GQ369" s="223">
        <f t="shared" ca="1" si="789"/>
        <v>-2.6502763278088204E-4</v>
      </c>
      <c r="GR369" s="223">
        <f t="shared" ca="1" si="790"/>
        <v>-2.405493351105376E-4</v>
      </c>
      <c r="GS369" s="223">
        <f t="shared" ca="1" si="791"/>
        <v>-2.0682686139351656E-4</v>
      </c>
      <c r="GT369" s="223">
        <f t="shared" ca="1" si="792"/>
        <v>-1.651561473829829E-4</v>
      </c>
      <c r="GU369" s="223">
        <f t="shared" ca="1" si="793"/>
        <v>-1.1713857524915574E-4</v>
      </c>
      <c r="GV369" s="223">
        <f t="shared" ca="1" si="794"/>
        <v>-6.4619433360571413E-5</v>
      </c>
      <c r="GW369" s="223">
        <f t="shared" ca="1" si="795"/>
        <v>-9.6170028869378943E-6</v>
      </c>
      <c r="GX369" s="223">
        <f t="shared" ca="1" si="796"/>
        <v>4.5755003614363269E-5</v>
      </c>
      <c r="GY369" s="223">
        <f t="shared" ca="1" si="797"/>
        <v>9.9368670986466125E-5</v>
      </c>
      <c r="GZ369" s="223">
        <f t="shared" ca="1" si="798"/>
        <v>1.4916365605915178E-4</v>
      </c>
      <c r="HA369" s="223">
        <f t="shared" ca="1" si="799"/>
        <v>1.9322636548142638E-4</v>
      </c>
      <c r="HB369" s="223">
        <f t="shared" ca="1" si="800"/>
        <v>2.2986349404084395E-4</v>
      </c>
      <c r="HC369" s="223">
        <f t="shared" ca="1" si="801"/>
        <v>2.5766709743320451E-4</v>
      </c>
      <c r="HD369" s="223">
        <f t="shared" ca="1" si="802"/>
        <v>2.7556869877258012E-4</v>
      </c>
      <c r="HE369" s="223">
        <f t="shared" ca="1" si="803"/>
        <v>2.8288034955883224E-4</v>
      </c>
      <c r="HF369" s="223">
        <f t="shared" ca="1" si="804"/>
        <v>2.7932106715266588E-4</v>
      </c>
      <c r="HG369" s="223">
        <f t="shared" ca="1" si="805"/>
        <v>2.6502763278088177E-4</v>
      </c>
      <c r="HH369" s="223">
        <f t="shared" ca="1" si="806"/>
        <v>2.4054933511053709E-4</v>
      </c>
      <c r="HI369" s="223">
        <f t="shared" ca="1" si="807"/>
        <v>2.0682686139351588E-4</v>
      </c>
      <c r="HJ369" s="223">
        <f t="shared" ca="1" si="808"/>
        <v>1.6515614738298208E-4</v>
      </c>
      <c r="HK369" s="223">
        <f t="shared" ca="1" si="809"/>
        <v>1.1713857524915483E-4</v>
      </c>
      <c r="HL369" s="223">
        <f t="shared" ca="1" si="810"/>
        <v>6.4619433360572402E-5</v>
      </c>
      <c r="HM369" s="223">
        <f t="shared" ca="1" si="811"/>
        <v>9.6170028869389446E-6</v>
      </c>
      <c r="HN369" s="223">
        <f t="shared" ca="1" si="812"/>
        <v>-4.5755003614362246E-5</v>
      </c>
      <c r="HO369" s="223">
        <f t="shared" ca="1" si="813"/>
        <v>-9.9368670986465135E-5</v>
      </c>
      <c r="HP369" s="223">
        <f t="shared" ca="1" si="814"/>
        <v>-1.4916365605915092E-4</v>
      </c>
      <c r="HQ369" s="223">
        <f t="shared" ca="1" si="815"/>
        <v>-1.9322636548142709E-4</v>
      </c>
      <c r="HR369" s="223">
        <f t="shared" ca="1" si="816"/>
        <v>-2.2986349404084452E-4</v>
      </c>
      <c r="HS369" s="223">
        <f t="shared" ca="1" si="817"/>
        <v>-2.5766709743320495E-4</v>
      </c>
      <c r="HT369" s="223">
        <f t="shared" ca="1" si="818"/>
        <v>-2.755686987725804E-4</v>
      </c>
      <c r="HU369" s="223">
        <f t="shared" ca="1" si="819"/>
        <v>-2.8288034955883229E-4</v>
      </c>
      <c r="HV369" s="223">
        <f t="shared" ca="1" si="820"/>
        <v>-2.7932106715266604E-4</v>
      </c>
      <c r="HW369" s="223">
        <f t="shared" ca="1" si="821"/>
        <v>-2.6502763278088209E-4</v>
      </c>
      <c r="HX369" s="223">
        <f t="shared" ca="1" si="822"/>
        <v>-2.4054933511053768E-4</v>
      </c>
      <c r="HY369" s="223">
        <f t="shared" ca="1" si="823"/>
        <v>-2.0682686139351662E-4</v>
      </c>
      <c r="HZ369" s="223">
        <f t="shared" ca="1" si="824"/>
        <v>-1.6515614738298295E-4</v>
      </c>
      <c r="IA369" s="223">
        <f t="shared" ca="1" si="825"/>
        <v>-1.1713857524915579E-4</v>
      </c>
      <c r="IB369" s="223">
        <f t="shared" ca="1" si="826"/>
        <v>-6.4619433360571467E-5</v>
      </c>
      <c r="IC369" s="223">
        <f t="shared" ca="1" si="827"/>
        <v>-9.6170028869379688E-6</v>
      </c>
      <c r="ID369" s="223">
        <f t="shared" ca="1" si="828"/>
        <v>4.5755003614363201E-5</v>
      </c>
      <c r="IE369" s="223">
        <f t="shared" ca="1" si="829"/>
        <v>4.5566478547726731E-5</v>
      </c>
      <c r="IF369" s="223">
        <f t="shared" ca="1" si="830"/>
        <v>1.4916365605915173E-4</v>
      </c>
      <c r="IG369" s="223">
        <f t="shared" ca="1" si="831"/>
        <v>1.9322636548142627E-4</v>
      </c>
      <c r="IH369" s="223">
        <f t="shared" ca="1" si="832"/>
        <v>2.298634940408439E-4</v>
      </c>
      <c r="II369" s="223">
        <f t="shared" ca="1" si="833"/>
        <v>2.5766709743320451E-4</v>
      </c>
      <c r="IJ369" s="223">
        <f t="shared" ca="1" si="834"/>
        <v>2.7556869877258012E-4</v>
      </c>
      <c r="IK369" s="223">
        <f t="shared" ca="1" si="835"/>
        <v>2.8288034955883224E-4</v>
      </c>
      <c r="IL369" s="223">
        <f t="shared" ca="1" si="836"/>
        <v>2.7932106715266626E-4</v>
      </c>
      <c r="IM369" s="223">
        <f t="shared" ca="1" si="837"/>
        <v>2.6502763278088177E-4</v>
      </c>
      <c r="IN369" s="223">
        <f t="shared" ca="1" si="838"/>
        <v>2.4054933511053714E-4</v>
      </c>
      <c r="IO369" s="223">
        <f t="shared" ca="1" si="839"/>
        <v>2.0682686139351594E-4</v>
      </c>
      <c r="IP369" s="223">
        <f t="shared" ca="1" si="840"/>
        <v>1.6515614738298216E-4</v>
      </c>
      <c r="IQ369" s="223">
        <f t="shared" ca="1" si="841"/>
        <v>1.1713857524915493E-4</v>
      </c>
      <c r="IR369" s="223">
        <f t="shared" ca="1" si="842"/>
        <v>6.4619433360572497E-5</v>
      </c>
      <c r="IS369" s="223">
        <f t="shared" ca="1" si="843"/>
        <v>9.6170028869390123E-6</v>
      </c>
      <c r="IT369" s="223">
        <f t="shared" ca="1" si="844"/>
        <v>-4.5755003614362178E-5</v>
      </c>
      <c r="IU369" s="223">
        <f t="shared" ca="1" si="845"/>
        <v>-9.9368670986465081E-5</v>
      </c>
      <c r="IV369" s="223">
        <f t="shared" ca="1" si="846"/>
        <v>-1.4916365605915086E-4</v>
      </c>
      <c r="IW369" s="223">
        <f t="shared" ca="1" si="847"/>
        <v>-1.9322636548142703E-4</v>
      </c>
      <c r="IX369" s="223">
        <f t="shared" ca="1" si="848"/>
        <v>-2.2986349404084444E-4</v>
      </c>
      <c r="IY369" s="223">
        <f t="shared" ca="1" si="849"/>
        <v>-2.5766709743320489E-4</v>
      </c>
      <c r="IZ369" s="223">
        <f t="shared" ca="1" si="850"/>
        <v>-2.7556869877258034E-4</v>
      </c>
      <c r="JA369" s="223">
        <f t="shared" ca="1" si="851"/>
        <v>-2.8288034955883229E-4</v>
      </c>
      <c r="JB369" s="223">
        <f t="shared" ca="1" si="852"/>
        <v>-2.793210671526661E-4</v>
      </c>
    </row>
    <row r="370" spans="2:262">
      <c r="B370" s="230">
        <v>9</v>
      </c>
      <c r="C370" s="229">
        <f t="shared" si="853"/>
        <v>1.7578124999999999E-4</v>
      </c>
      <c r="D370" s="226">
        <f t="shared" ca="1" si="597"/>
        <v>36.018937196123794</v>
      </c>
      <c r="E370" s="225">
        <f ca="1">O361</f>
        <v>1.8937196123796744E-2</v>
      </c>
      <c r="F370" s="224">
        <v>9</v>
      </c>
      <c r="G370" s="223">
        <f t="shared" ca="1" si="854"/>
        <v>4.1432766405508749E-3</v>
      </c>
      <c r="H370" s="223">
        <f t="shared" ca="1" si="598"/>
        <v>3.6677496380799748E-3</v>
      </c>
      <c r="I370" s="223">
        <f t="shared" ca="1" si="599"/>
        <v>3.0139856280944734E-3</v>
      </c>
      <c r="J370" s="223">
        <f t="shared" ca="1" si="600"/>
        <v>2.2137547563946041E-3</v>
      </c>
      <c r="K370" s="223">
        <f t="shared" ca="1" si="601"/>
        <v>1.3059448342998051E-3</v>
      </c>
      <c r="L370" s="223">
        <f t="shared" ca="1" si="602"/>
        <v>3.3467155668366253E-4</v>
      </c>
      <c r="M370" s="223">
        <f t="shared" ca="1" si="603"/>
        <v>-6.5286533286068669E-4</v>
      </c>
      <c r="N370" s="223">
        <f t="shared" ca="1" si="604"/>
        <v>-1.6086757484846314E-3</v>
      </c>
      <c r="O370" s="223">
        <f t="shared" ca="1" si="605"/>
        <v>-2.486311375814872E-3</v>
      </c>
      <c r="P370" s="223">
        <f t="shared" ca="1" si="606"/>
        <v>-3.2431228621585591E-3</v>
      </c>
      <c r="Q370" s="223">
        <f t="shared" ca="1" si="607"/>
        <v>-3.8423323933546379E-3</v>
      </c>
      <c r="R370" s="223">
        <f t="shared" ca="1" si="608"/>
        <v>-4.2548209388657563E-3</v>
      </c>
      <c r="S370" s="223">
        <f t="shared" ca="1" si="609"/>
        <v>-4.460543312613063E-3</v>
      </c>
      <c r="T370" s="223">
        <f t="shared" ca="1" si="610"/>
        <v>-4.4495022836256014E-3</v>
      </c>
      <c r="U370" s="223">
        <f t="shared" ca="1" si="611"/>
        <v>-4.2222343988765317E-3</v>
      </c>
      <c r="V370" s="223">
        <f t="shared" ca="1" si="612"/>
        <v>-3.7897839093859543E-3</v>
      </c>
      <c r="W370" s="223">
        <f t="shared" ca="1" si="613"/>
        <v>-3.1731660666707022E-3</v>
      </c>
      <c r="X370" s="223">
        <f t="shared" ca="1" si="614"/>
        <v>-2.4023458710472146E-3</v>
      </c>
      <c r="Y370" s="223">
        <f t="shared" ca="1" si="615"/>
        <v>-1.5147819002693595E-3</v>
      </c>
      <c r="Z370" s="223">
        <f t="shared" ca="1" si="616"/>
        <v>-5.5360598222603313E-4</v>
      </c>
      <c r="AA370" s="223">
        <f t="shared" ca="1" si="617"/>
        <v>4.344728281493349E-4</v>
      </c>
      <c r="AB370" s="223">
        <f t="shared" ca="1" si="618"/>
        <v>1.4014381099643723E-3</v>
      </c>
      <c r="AC370" s="223">
        <f t="shared" ca="1" si="619"/>
        <v>2.3002994698694771E-3</v>
      </c>
      <c r="AD370" s="223">
        <f t="shared" ca="1" si="620"/>
        <v>3.0873760749919247E-3</v>
      </c>
      <c r="AE370" s="223">
        <f t="shared" ca="1" si="621"/>
        <v>3.7244193553297479E-3</v>
      </c>
      <c r="AF370" s="223">
        <f t="shared" ca="1" si="622"/>
        <v>4.1804717213119926E-3</v>
      </c>
      <c r="AG370" s="223">
        <f t="shared" ca="1" si="623"/>
        <v>4.4333709707701421E-3</v>
      </c>
      <c r="AH370" s="223">
        <f t="shared" ca="1" si="624"/>
        <v>4.4708272775508201E-3</v>
      </c>
      <c r="AI370" s="223">
        <f t="shared" ca="1" si="625"/>
        <v>4.2910204247112397E-3</v>
      </c>
      <c r="AJ370" s="223">
        <f t="shared" ca="1" si="626"/>
        <v>3.9026882593083561E-3</v>
      </c>
      <c r="AK370" s="223">
        <f t="shared" ca="1" si="627"/>
        <v>3.3247020702558013E-3</v>
      </c>
      <c r="AL370" s="223">
        <f t="shared" ca="1" si="628"/>
        <v>2.5851495240758245E-3</v>
      </c>
      <c r="AM370" s="223">
        <f t="shared" ca="1" si="629"/>
        <v>1.7199697239619399E-3</v>
      </c>
      <c r="AN370" s="223">
        <f t="shared" ca="1" si="630"/>
        <v>7.712067224670638E-4</v>
      </c>
      <c r="AO370" s="223">
        <f t="shared" ca="1" si="631"/>
        <v>-2.1503364033964611E-4</v>
      </c>
      <c r="AP370" s="223">
        <f t="shared" ca="1" si="632"/>
        <v>-1.1908242842857235E-3</v>
      </c>
      <c r="AQ370" s="223">
        <f t="shared" ca="1" si="633"/>
        <v>-2.1087459410187308E-3</v>
      </c>
      <c r="AR370" s="223">
        <f t="shared" ca="1" si="634"/>
        <v>-2.9241915284384306E-3</v>
      </c>
      <c r="AS370" s="223">
        <f t="shared" ca="1" si="635"/>
        <v>-3.597533864857263E-3</v>
      </c>
      <c r="AT370" s="223">
        <f t="shared" ca="1" si="636"/>
        <v>-4.0960513812155121E-3</v>
      </c>
      <c r="AU370" s="223">
        <f t="shared" ca="1" si="637"/>
        <v>-4.3955182499412007E-3</v>
      </c>
      <c r="AV370" s="223">
        <f t="shared" ca="1" si="638"/>
        <v>-4.481381656966198E-3</v>
      </c>
      <c r="AW370" s="223">
        <f t="shared" ca="1" si="639"/>
        <v>-4.3494690064938184E-3</v>
      </c>
      <c r="AX370" s="223">
        <f t="shared" ca="1" si="640"/>
        <v>-4.0061906913789634E-3</v>
      </c>
      <c r="AY370" s="223">
        <f t="shared" ca="1" si="641"/>
        <v>-3.4682285753441467E-3</v>
      </c>
      <c r="AZ370" s="223">
        <f t="shared" ca="1" si="642"/>
        <v>-2.7617253254685835E-3</v>
      </c>
      <c r="BA370" s="223">
        <f t="shared" ca="1" si="643"/>
        <v>-1.9210139899379437E-3</v>
      </c>
      <c r="BB370" s="223">
        <f t="shared" ca="1" si="644"/>
        <v>-9.8694955816394474E-4</v>
      </c>
      <c r="BC370" s="223">
        <f t="shared" ca="1" si="645"/>
        <v>-4.9235823443471083E-6</v>
      </c>
      <c r="BD370" s="223">
        <f t="shared" ca="1" si="646"/>
        <v>9.7734165860234546E-4</v>
      </c>
      <c r="BE370" s="223">
        <f t="shared" ca="1" si="647"/>
        <v>1.9121122584917407E-3</v>
      </c>
      <c r="BF370" s="223">
        <f t="shared" ca="1" si="648"/>
        <v>2.7539623483640004E-3</v>
      </c>
      <c r="BG370" s="223">
        <f t="shared" ca="1" si="649"/>
        <v>3.4619816001975859E-3</v>
      </c>
      <c r="BH370" s="223">
        <f t="shared" ca="1" si="650"/>
        <v>4.0017632945699554E-3</v>
      </c>
      <c r="BI370" s="223">
        <f t="shared" ca="1" si="651"/>
        <v>4.3470763406462231E-3</v>
      </c>
      <c r="BJ370" s="223">
        <f t="shared" ca="1" si="652"/>
        <v>4.4811399954472701E-3</v>
      </c>
      <c r="BK370" s="223">
        <f t="shared" ca="1" si="653"/>
        <v>4.3974393364712627E-3</v>
      </c>
      <c r="BL370" s="223">
        <f t="shared" ca="1" si="654"/>
        <v>4.1000418591731818E-3</v>
      </c>
      <c r="BM370" s="223">
        <f t="shared" ca="1" si="655"/>
        <v>3.6033998140135408E-3</v>
      </c>
      <c r="BN370" s="223">
        <f t="shared" ca="1" si="656"/>
        <v>2.9316478886537161E-3</v>
      </c>
      <c r="BO370" s="223">
        <f t="shared" ca="1" si="657"/>
        <v>2.1174303649512307E-3</v>
      </c>
      <c r="BP370" s="223">
        <f t="shared" ca="1" si="658"/>
        <v>1.2003147459286329E-3</v>
      </c>
      <c r="BQ370" s="223">
        <f t="shared" ca="1" si="659"/>
        <v>2.2486894368721412E-4</v>
      </c>
      <c r="BR370" s="223">
        <f t="shared" ca="1" si="660"/>
        <v>-7.6150453125837559E-4</v>
      </c>
      <c r="BS370" s="223">
        <f t="shared" ca="1" si="661"/>
        <v>-1.7108721300527906E-3</v>
      </c>
      <c r="BT370" s="223">
        <f t="shared" ca="1" si="662"/>
        <v>-2.5770986317737487E-3</v>
      </c>
      <c r="BU370" s="223">
        <f t="shared" ca="1" si="663"/>
        <v>-3.3180891186292572E-3</v>
      </c>
      <c r="BV370" s="223">
        <f t="shared" ca="1" si="664"/>
        <v>-3.8978346096347123E-3</v>
      </c>
      <c r="BW370" s="223">
        <f t="shared" ca="1" si="665"/>
        <v>-4.2881619436877117E-3</v>
      </c>
      <c r="BX370" s="223">
        <f t="shared" ca="1" si="666"/>
        <v>-4.4701028751778027E-3</v>
      </c>
      <c r="BY370" s="223">
        <f t="shared" ca="1" si="667"/>
        <v>-4.4348158499169536E-3</v>
      </c>
      <c r="BZ370" s="223">
        <f t="shared" ca="1" si="668"/>
        <v>-4.1840156670073965E-3</v>
      </c>
      <c r="CA370" s="223">
        <f t="shared" ca="1" si="669"/>
        <v>-3.7298901469104244E-3</v>
      </c>
      <c r="CB370" s="223">
        <f t="shared" ca="1" si="670"/>
        <v>-3.0945078552930541E-3</v>
      </c>
      <c r="CC370" s="223">
        <f t="shared" ca="1" si="671"/>
        <v>-2.3087456647503477E-3</v>
      </c>
      <c r="CD370" s="223">
        <f t="shared" ca="1" si="672"/>
        <v>-1.4107882703352243E-3</v>
      </c>
      <c r="CE370" s="223">
        <f t="shared" ca="1" si="673"/>
        <v>-4.4427257604855316E-4</v>
      </c>
      <c r="CF370" s="223">
        <f t="shared" ca="1" si="674"/>
        <v>5.4383287279868495E-4</v>
      </c>
      <c r="CG370" s="223">
        <f t="shared" ca="1" si="675"/>
        <v>1.5055103607978359E-3</v>
      </c>
      <c r="CH370" s="223">
        <f t="shared" ca="1" si="676"/>
        <v>2.3940264588523737E-3</v>
      </c>
      <c r="CI370" s="223">
        <f t="shared" ca="1" si="677"/>
        <v>3.1662030697438646E-3</v>
      </c>
      <c r="CJ370" s="223">
        <f t="shared" ca="1" si="678"/>
        <v>3.7845156997148694E-3</v>
      </c>
      <c r="CK370" s="223">
        <f t="shared" ca="1" si="679"/>
        <v>4.2189169890082274E-3</v>
      </c>
      <c r="CL370" s="223">
        <f t="shared" ca="1" si="680"/>
        <v>4.4482968855472623E-3</v>
      </c>
      <c r="CM370" s="223">
        <f t="shared" ca="1" si="681"/>
        <v>4.4615085035362026E-3</v>
      </c>
      <c r="CN370" s="223">
        <f t="shared" ca="1" si="682"/>
        <v>4.2579098146232983E-3</v>
      </c>
      <c r="CO370" s="223">
        <f t="shared" ca="1" si="683"/>
        <v>3.8473948477436176E-3</v>
      </c>
      <c r="CP370" s="223">
        <f t="shared" ca="1" si="684"/>
        <v>3.2499128814621101E-3</v>
      </c>
      <c r="CQ370" s="223">
        <f t="shared" ca="1" si="685"/>
        <v>2.4944989940208582E-3</v>
      </c>
      <c r="CR370" s="223">
        <f t="shared" ca="1" si="686"/>
        <v>1.6178630822281277E-3</v>
      </c>
      <c r="CS370" s="223">
        <f t="shared" ca="1" si="687"/>
        <v>6.6260591686049381E-4</v>
      </c>
      <c r="CT370" s="223">
        <f t="shared" ca="1" si="688"/>
        <v>-3.2485107331428051E-4</v>
      </c>
      <c r="CU370" s="223">
        <f t="shared" ca="1" si="689"/>
        <v>-1.2965216852166006E-3</v>
      </c>
      <c r="CV370" s="223">
        <f t="shared" ca="1" si="690"/>
        <v>-2.2051868664996642E-3</v>
      </c>
      <c r="CW370" s="223">
        <f t="shared" ca="1" si="691"/>
        <v>-3.0066893603368336E-3</v>
      </c>
      <c r="CX370" s="223">
        <f t="shared" ca="1" si="692"/>
        <v>-3.6620795599899836E-3</v>
      </c>
      <c r="CY370" s="223">
        <f t="shared" ca="1" si="693"/>
        <v>-4.1395082937687438E-3</v>
      </c>
      <c r="CZ370" s="223">
        <f t="shared" ca="1" si="694"/>
        <v>-4.4157745590946464E-3</v>
      </c>
      <c r="DA370" s="223">
        <f t="shared" ca="1" si="695"/>
        <v>-4.4774529923884403E-3</v>
      </c>
      <c r="DB370" s="223">
        <f t="shared" ca="1" si="696"/>
        <v>-4.3215462845469241E-3</v>
      </c>
      <c r="DC370" s="223">
        <f t="shared" ca="1" si="697"/>
        <v>-3.9556308373966008E-3</v>
      </c>
      <c r="DD370" s="223">
        <f t="shared" ca="1" si="698"/>
        <v>-3.3974885828409857E-3</v>
      </c>
      <c r="DE370" s="223">
        <f t="shared" ca="1" si="699"/>
        <v>-2.674242856722465E-3</v>
      </c>
      <c r="DF370" s="223">
        <f t="shared" ca="1" si="700"/>
        <v>-1.8210403202478585E-3</v>
      </c>
      <c r="DG370" s="223">
        <f t="shared" ca="1" si="701"/>
        <v>-8.7934298198130939E-4</v>
      </c>
      <c r="DH370" s="223">
        <f t="shared" ca="1" si="702"/>
        <v>1.0508667914068423E-4</v>
      </c>
      <c r="DI370" s="223">
        <f t="shared" ca="1" si="703"/>
        <v>1.0844095753337758E-3</v>
      </c>
      <c r="DJ370" s="223">
        <f t="shared" ca="1" si="704"/>
        <v>2.0110347858340134E-3</v>
      </c>
      <c r="DK370" s="223">
        <f t="shared" ca="1" si="705"/>
        <v>2.8399322729058558E-3</v>
      </c>
      <c r="DL370" s="223">
        <f t="shared" ca="1" si="706"/>
        <v>3.5308211498448049E-3</v>
      </c>
      <c r="DM370" s="223">
        <f t="shared" ca="1" si="707"/>
        <v>4.0501271604714605E-3</v>
      </c>
      <c r="DN370" s="223">
        <f t="shared" ca="1" si="708"/>
        <v>4.3726142449530036E-3</v>
      </c>
      <c r="DO370" s="223">
        <f t="shared" ca="1" si="709"/>
        <v>4.4826109048034515E-3</v>
      </c>
      <c r="DP370" s="223">
        <f t="shared" ca="1" si="710"/>
        <v>4.3747717709483229E-3</v>
      </c>
      <c r="DQ370" s="223">
        <f t="shared" ca="1" si="711"/>
        <v>4.0543373658899606E-3</v>
      </c>
      <c r="DR370" s="223">
        <f t="shared" ca="1" si="712"/>
        <v>3.536879436638943E-3</v>
      </c>
      <c r="DS370" s="223">
        <f t="shared" ca="1" si="713"/>
        <v>2.8475442341462046E-3</v>
      </c>
      <c r="DT370" s="223">
        <f t="shared" ca="1" si="714"/>
        <v>2.0198305126318339E-3</v>
      </c>
      <c r="DU370" s="223">
        <f t="shared" ca="1" si="715"/>
        <v>1.0939616328371677E-3</v>
      </c>
      <c r="DV370" s="223">
        <f t="shared" ca="1" si="716"/>
        <v>1.1493087804748375E-4</v>
      </c>
      <c r="DW370" s="223">
        <f t="shared" ca="1" si="717"/>
        <v>-8.6968502780092674E-4</v>
      </c>
      <c r="DX370" s="223">
        <f t="shared" ca="1" si="718"/>
        <v>-1.8120379462234308E-3</v>
      </c>
      <c r="DY370" s="223">
        <f t="shared" ca="1" si="719"/>
        <v>-2.6663335398807711E-3</v>
      </c>
      <c r="DZ370" s="223">
        <f t="shared" ca="1" si="720"/>
        <v>-3.391056682286234E-3</v>
      </c>
      <c r="EA370" s="223">
        <f t="shared" ca="1" si="721"/>
        <v>-3.950988916095367E-3</v>
      </c>
      <c r="EB370" s="223">
        <f t="shared" ca="1" si="722"/>
        <v>-4.3189199200994914E-3</v>
      </c>
      <c r="EC370" s="223">
        <f t="shared" ca="1" si="723"/>
        <v>-4.4769698149184477E-3</v>
      </c>
      <c r="ED370" s="223">
        <f t="shared" ca="1" si="724"/>
        <v>-4.4174580489687604E-3</v>
      </c>
      <c r="EE370" s="223">
        <f t="shared" ca="1" si="725"/>
        <v>-4.1432766405508793E-3</v>
      </c>
      <c r="EF370" s="223">
        <f t="shared" ca="1" si="726"/>
        <v>-3.6677496380799774E-3</v>
      </c>
      <c r="EG370" s="223">
        <f t="shared" ca="1" si="727"/>
        <v>-3.0139856280944812E-3</v>
      </c>
      <c r="EH370" s="223">
        <f t="shared" ca="1" si="728"/>
        <v>-2.2137547563946063E-3</v>
      </c>
      <c r="EI370" s="223">
        <f t="shared" ca="1" si="729"/>
        <v>-1.3059448342998144E-3</v>
      </c>
      <c r="EJ370" s="223">
        <f t="shared" ca="1" si="730"/>
        <v>-3.346715566836635E-4</v>
      </c>
      <c r="EK370" s="223">
        <f t="shared" ca="1" si="731"/>
        <v>6.528653328606778E-4</v>
      </c>
      <c r="EL370" s="223">
        <f t="shared" ca="1" si="732"/>
        <v>1.6086757484846316E-3</v>
      </c>
      <c r="EM370" s="223">
        <f t="shared" ca="1" si="733"/>
        <v>2.4863113758148659E-3</v>
      </c>
      <c r="EN370" s="223">
        <f t="shared" ca="1" si="734"/>
        <v>3.2431228621585596E-3</v>
      </c>
      <c r="EO370" s="223">
        <f t="shared" ca="1" si="735"/>
        <v>3.8423323933546348E-3</v>
      </c>
      <c r="EP370" s="223">
        <f t="shared" ca="1" si="736"/>
        <v>4.2548209388657571E-3</v>
      </c>
      <c r="EQ370" s="223">
        <f t="shared" ca="1" si="737"/>
        <v>4.4605433126130621E-3</v>
      </c>
      <c r="ER370" s="223">
        <f t="shared" ca="1" si="738"/>
        <v>4.4495022836256041E-3</v>
      </c>
      <c r="ES370" s="223">
        <f t="shared" ca="1" si="739"/>
        <v>4.2222343988765334E-3</v>
      </c>
      <c r="ET370" s="223">
        <f t="shared" ca="1" si="740"/>
        <v>3.7897839093859603E-3</v>
      </c>
      <c r="EU370" s="223">
        <f t="shared" ca="1" si="741"/>
        <v>3.1731660666707039E-3</v>
      </c>
      <c r="EV370" s="223">
        <f t="shared" ca="1" si="742"/>
        <v>2.4023458710472085E-3</v>
      </c>
      <c r="EW370" s="223">
        <f t="shared" ca="1" si="743"/>
        <v>1.5147819002693753E-3</v>
      </c>
      <c r="EX370" s="223">
        <f t="shared" ca="1" si="744"/>
        <v>5.5360598222604202E-4</v>
      </c>
      <c r="EY370" s="223">
        <f t="shared" ca="1" si="745"/>
        <v>-4.3447282814933398E-4</v>
      </c>
      <c r="EZ370" s="223">
        <f t="shared" ca="1" si="746"/>
        <v>-1.401438109964379E-3</v>
      </c>
      <c r="FA370" s="223">
        <f t="shared" ca="1" si="747"/>
        <v>-2.3002994698694663E-3</v>
      </c>
      <c r="FB370" s="223">
        <f t="shared" ca="1" si="748"/>
        <v>-3.0873760749919213E-3</v>
      </c>
      <c r="FC370" s="223">
        <f t="shared" ca="1" si="749"/>
        <v>-3.7244193553297505E-3</v>
      </c>
      <c r="FD370" s="223">
        <f t="shared" ca="1" si="750"/>
        <v>-4.1804717213119848E-3</v>
      </c>
      <c r="FE370" s="223">
        <f t="shared" ca="1" si="751"/>
        <v>-4.4333709707701395E-3</v>
      </c>
      <c r="FF370" s="223">
        <f t="shared" ca="1" si="752"/>
        <v>-4.470827277550821E-3</v>
      </c>
      <c r="FG370" s="223">
        <f t="shared" ca="1" si="753"/>
        <v>-4.291020424711238E-3</v>
      </c>
      <c r="FH370" s="223">
        <f t="shared" ca="1" si="754"/>
        <v>-3.9026882593083648E-3</v>
      </c>
      <c r="FI370" s="223">
        <f t="shared" ca="1" si="755"/>
        <v>-3.3247020702558069E-3</v>
      </c>
      <c r="FJ370" s="223">
        <f t="shared" ca="1" si="756"/>
        <v>-2.5851495240758254E-3</v>
      </c>
      <c r="FK370" s="223">
        <f t="shared" ca="1" si="757"/>
        <v>-1.7199697239619332E-3</v>
      </c>
      <c r="FL370" s="223">
        <f t="shared" ca="1" si="758"/>
        <v>-7.7120672246708071E-4</v>
      </c>
      <c r="FM370" s="223">
        <f t="shared" ca="1" si="759"/>
        <v>2.1503364033963733E-4</v>
      </c>
      <c r="FN370" s="223">
        <f t="shared" ca="1" si="760"/>
        <v>1.1908242842857263E-3</v>
      </c>
      <c r="FO370" s="223">
        <f t="shared" ca="1" si="761"/>
        <v>2.1087459410187408E-3</v>
      </c>
      <c r="FP370" s="223">
        <f t="shared" ca="1" si="762"/>
        <v>2.9241915284384202E-3</v>
      </c>
      <c r="FQ370" s="223">
        <f t="shared" ca="1" si="763"/>
        <v>3.59753386485726E-3</v>
      </c>
      <c r="FR370" s="223">
        <f t="shared" ca="1" si="764"/>
        <v>4.0960513812155139E-3</v>
      </c>
      <c r="FS370" s="223">
        <f t="shared" ca="1" si="765"/>
        <v>4.3955182499411964E-3</v>
      </c>
      <c r="FT370" s="223">
        <f t="shared" ca="1" si="766"/>
        <v>4.481381656966198E-3</v>
      </c>
      <c r="FU370" s="223">
        <f t="shared" ca="1" si="767"/>
        <v>4.3494690064938193E-3</v>
      </c>
      <c r="FV370" s="223">
        <f t="shared" ca="1" si="768"/>
        <v>4.0061906913789625E-3</v>
      </c>
      <c r="FW370" s="223">
        <f t="shared" ca="1" si="769"/>
        <v>3.468228575344155E-3</v>
      </c>
      <c r="FX370" s="223">
        <f t="shared" ca="1" si="770"/>
        <v>2.761725325468587E-3</v>
      </c>
      <c r="FY370" s="223">
        <f t="shared" ca="1" si="771"/>
        <v>1.9210139899379411E-3</v>
      </c>
      <c r="FZ370" s="223">
        <f t="shared" ca="1" si="772"/>
        <v>9.869495581639339E-4</v>
      </c>
      <c r="GA370" s="223">
        <f t="shared" ca="1" si="773"/>
        <v>4.9235823443599018E-6</v>
      </c>
      <c r="GB370" s="223">
        <f t="shared" ca="1" si="774"/>
        <v>-9.7734165860234069E-4</v>
      </c>
      <c r="GC370" s="223">
        <f t="shared" ca="1" si="775"/>
        <v>-1.9121122584917437E-3</v>
      </c>
      <c r="GD370" s="223">
        <f t="shared" ca="1" si="776"/>
        <v>-2.7539623483639839E-3</v>
      </c>
      <c r="GE370" s="223">
        <f t="shared" ca="1" si="777"/>
        <v>-3.4619816001975777E-3</v>
      </c>
      <c r="GF370" s="223">
        <f t="shared" ca="1" si="778"/>
        <v>-4.0017632945699528E-3</v>
      </c>
      <c r="GG370" s="223">
        <f t="shared" ca="1" si="779"/>
        <v>-4.3470763406462248E-3</v>
      </c>
      <c r="GH370" s="223">
        <f t="shared" ca="1" si="780"/>
        <v>-4.4811399954472692E-3</v>
      </c>
      <c r="GI370" s="223">
        <f t="shared" ca="1" si="781"/>
        <v>-4.3974393364712653E-3</v>
      </c>
      <c r="GJ370" s="223">
        <f t="shared" ca="1" si="782"/>
        <v>-4.1000418591731818E-3</v>
      </c>
      <c r="GK370" s="223">
        <f t="shared" ca="1" si="783"/>
        <v>-3.6033998140135338E-3</v>
      </c>
      <c r="GL370" s="223">
        <f t="shared" ca="1" si="784"/>
        <v>-2.9316478886537256E-3</v>
      </c>
      <c r="GM370" s="223">
        <f t="shared" ca="1" si="785"/>
        <v>-2.117430364951235E-3</v>
      </c>
      <c r="GN370" s="223">
        <f t="shared" ca="1" si="786"/>
        <v>-1.2003147459286299E-3</v>
      </c>
      <c r="GO370" s="223">
        <f t="shared" ca="1" si="787"/>
        <v>-2.2486894368720317E-4</v>
      </c>
      <c r="GP370" s="223">
        <f t="shared" ca="1" si="788"/>
        <v>7.615045312583628E-4</v>
      </c>
      <c r="GQ370" s="223">
        <f t="shared" ca="1" si="789"/>
        <v>1.710872130052786E-3</v>
      </c>
      <c r="GR370" s="223">
        <f t="shared" ca="1" si="790"/>
        <v>2.5770986317737513E-3</v>
      </c>
      <c r="GS370" s="223">
        <f t="shared" ca="1" si="791"/>
        <v>3.3180891186292433E-3</v>
      </c>
      <c r="GT370" s="223">
        <f t="shared" ca="1" si="792"/>
        <v>3.8978346096347058E-3</v>
      </c>
      <c r="GU370" s="223">
        <f t="shared" ca="1" si="793"/>
        <v>4.2881619436877108E-3</v>
      </c>
      <c r="GV370" s="223">
        <f t="shared" ca="1" si="794"/>
        <v>4.4701028751778027E-3</v>
      </c>
      <c r="GW370" s="223">
        <f t="shared" ca="1" si="795"/>
        <v>4.4348158499169553E-3</v>
      </c>
      <c r="GX370" s="223">
        <f t="shared" ca="1" si="796"/>
        <v>4.1840156670073982E-3</v>
      </c>
      <c r="GY370" s="223">
        <f t="shared" ca="1" si="797"/>
        <v>3.729890146910427E-3</v>
      </c>
      <c r="GZ370" s="223">
        <f t="shared" ca="1" si="798"/>
        <v>3.0945078552930463E-3</v>
      </c>
      <c r="HA370" s="223">
        <f t="shared" ca="1" si="799"/>
        <v>2.3087456647503655E-3</v>
      </c>
      <c r="HB370" s="223">
        <f t="shared" ca="1" si="800"/>
        <v>1.4107882703352295E-3</v>
      </c>
      <c r="HC370" s="223">
        <f t="shared" ca="1" si="801"/>
        <v>4.4427257604854242E-4</v>
      </c>
      <c r="HD370" s="223">
        <f t="shared" ca="1" si="802"/>
        <v>-5.4383287279866424E-4</v>
      </c>
      <c r="HE370" s="223">
        <f t="shared" ca="1" si="803"/>
        <v>-1.5055103607978311E-3</v>
      </c>
      <c r="HF370" s="223">
        <f t="shared" ca="1" si="804"/>
        <v>-2.3940264588523693E-3</v>
      </c>
      <c r="HG370" s="223">
        <f t="shared" ca="1" si="805"/>
        <v>-3.1662030697438719E-3</v>
      </c>
      <c r="HH370" s="223">
        <f t="shared" ca="1" si="806"/>
        <v>-3.7845156997148586E-3</v>
      </c>
      <c r="HI370" s="223">
        <f t="shared" ca="1" si="807"/>
        <v>-4.2189169890082256E-3</v>
      </c>
      <c r="HJ370" s="223">
        <f t="shared" ca="1" si="808"/>
        <v>-4.4482968855472614E-3</v>
      </c>
      <c r="HK370" s="223">
        <f t="shared" ca="1" si="809"/>
        <v>-4.4615085035362018E-3</v>
      </c>
      <c r="HL370" s="223">
        <f t="shared" ca="1" si="810"/>
        <v>-4.2579098146233044E-3</v>
      </c>
      <c r="HM370" s="223">
        <f t="shared" ca="1" si="811"/>
        <v>-3.8473948477436202E-3</v>
      </c>
      <c r="HN370" s="223">
        <f t="shared" ca="1" si="812"/>
        <v>-3.2499128814621136E-3</v>
      </c>
      <c r="HO370" s="223">
        <f t="shared" ca="1" si="813"/>
        <v>-2.4944989940208486E-3</v>
      </c>
      <c r="HP370" s="223">
        <f t="shared" ca="1" si="814"/>
        <v>-1.6178630822281321E-3</v>
      </c>
      <c r="HQ370" s="223">
        <f t="shared" ca="1" si="815"/>
        <v>-6.6260591686049869E-4</v>
      </c>
      <c r="HR370" s="223">
        <f t="shared" ca="1" si="816"/>
        <v>3.2485107331429135E-4</v>
      </c>
      <c r="HS370" s="223">
        <f t="shared" ca="1" si="817"/>
        <v>1.2965216852165807E-3</v>
      </c>
      <c r="HT370" s="223">
        <f t="shared" ca="1" si="818"/>
        <v>2.2051868664996598E-3</v>
      </c>
      <c r="HU370" s="223">
        <f t="shared" ca="1" si="819"/>
        <v>3.0066893603368301E-3</v>
      </c>
      <c r="HV370" s="223">
        <f t="shared" ca="1" si="820"/>
        <v>3.6620795599899897E-3</v>
      </c>
      <c r="HW370" s="223">
        <f t="shared" ca="1" si="821"/>
        <v>4.139508293768736E-3</v>
      </c>
      <c r="HX370" s="223">
        <f t="shared" ca="1" si="822"/>
        <v>4.4157745590946455E-3</v>
      </c>
      <c r="HY370" s="223">
        <f t="shared" ca="1" si="823"/>
        <v>4.4774529923884412E-3</v>
      </c>
      <c r="HZ370" s="223">
        <f t="shared" ca="1" si="824"/>
        <v>4.3215462845469215E-3</v>
      </c>
      <c r="IA370" s="223">
        <f t="shared" ca="1" si="825"/>
        <v>3.9556308373966094E-3</v>
      </c>
      <c r="IB370" s="223">
        <f t="shared" ca="1" si="826"/>
        <v>3.3974885828409887E-3</v>
      </c>
      <c r="IC370" s="223">
        <f t="shared" ca="1" si="827"/>
        <v>2.6742428567224563E-3</v>
      </c>
      <c r="ID370" s="223">
        <f t="shared" ca="1" si="828"/>
        <v>1.821040320247878E-3</v>
      </c>
      <c r="IE370" s="223">
        <f t="shared" ca="1" si="829"/>
        <v>2.2331810441128513E-3</v>
      </c>
      <c r="IF370" s="223">
        <f t="shared" ca="1" si="830"/>
        <v>-1.0508667914067935E-4</v>
      </c>
      <c r="IG370" s="223">
        <f t="shared" ca="1" si="831"/>
        <v>-1.0844095753337864E-3</v>
      </c>
      <c r="IH370" s="223">
        <f t="shared" ca="1" si="832"/>
        <v>-2.0110347858339948E-3</v>
      </c>
      <c r="II370" s="223">
        <f t="shared" ca="1" si="833"/>
        <v>-2.8399322729058519E-3</v>
      </c>
      <c r="IJ370" s="223">
        <f t="shared" ca="1" si="834"/>
        <v>-3.5308211498448023E-3</v>
      </c>
      <c r="IK370" s="223">
        <f t="shared" ca="1" si="835"/>
        <v>-4.0501271604714657E-3</v>
      </c>
      <c r="IL370" s="223">
        <f t="shared" ca="1" si="836"/>
        <v>-4.3726142449529992E-3</v>
      </c>
      <c r="IM370" s="223">
        <f t="shared" ca="1" si="837"/>
        <v>-4.4826109048034515E-3</v>
      </c>
      <c r="IN370" s="223">
        <f t="shared" ca="1" si="838"/>
        <v>-4.3747717709483238E-3</v>
      </c>
      <c r="IO370" s="223">
        <f t="shared" ca="1" si="839"/>
        <v>-4.0543373658899562E-3</v>
      </c>
      <c r="IP370" s="223">
        <f t="shared" ca="1" si="840"/>
        <v>-3.5368794366389465E-3</v>
      </c>
      <c r="IQ370" s="223">
        <f t="shared" ca="1" si="841"/>
        <v>-2.847544234146209E-3</v>
      </c>
      <c r="IR370" s="223">
        <f t="shared" ca="1" si="842"/>
        <v>-2.0198305126318244E-3</v>
      </c>
      <c r="IS370" s="223">
        <f t="shared" ca="1" si="843"/>
        <v>-1.0939616328371881E-3</v>
      </c>
      <c r="IT370" s="223">
        <f t="shared" ca="1" si="844"/>
        <v>-1.1493087804748873E-4</v>
      </c>
      <c r="IU370" s="223">
        <f t="shared" ca="1" si="845"/>
        <v>8.6968502780092186E-4</v>
      </c>
      <c r="IV370" s="223">
        <f t="shared" ca="1" si="846"/>
        <v>1.8120379462234408E-3</v>
      </c>
      <c r="IW370" s="223">
        <f t="shared" ca="1" si="847"/>
        <v>2.6663335398807546E-3</v>
      </c>
      <c r="IX370" s="223">
        <f t="shared" ca="1" si="848"/>
        <v>3.3910566822862305E-3</v>
      </c>
      <c r="IY370" s="223">
        <f t="shared" ca="1" si="849"/>
        <v>3.9509889160953644E-3</v>
      </c>
      <c r="IZ370" s="223">
        <f t="shared" ca="1" si="850"/>
        <v>4.318919920099494E-3</v>
      </c>
      <c r="JA370" s="223">
        <f t="shared" ca="1" si="851"/>
        <v>4.4769698149184469E-3</v>
      </c>
      <c r="JB370" s="223">
        <f t="shared" ca="1" si="852"/>
        <v>4.4174580489687613E-3</v>
      </c>
    </row>
    <row r="371" spans="2:262">
      <c r="B371" s="230">
        <v>10</v>
      </c>
      <c r="C371" s="229">
        <f t="shared" si="853"/>
        <v>1.9531249999999998E-4</v>
      </c>
      <c r="D371" s="226">
        <f t="shared" ca="1" si="597"/>
        <v>36.020885967229368</v>
      </c>
      <c r="E371" s="225">
        <f ca="1">P361</f>
        <v>2.0885967229371596E-2</v>
      </c>
      <c r="F371" s="224">
        <v>10</v>
      </c>
      <c r="G371" s="223">
        <f t="shared" ca="1" si="854"/>
        <v>-2.3776993330828244E-4</v>
      </c>
      <c r="H371" s="223">
        <f t="shared" ca="1" si="598"/>
        <v>-2.0479075168120071E-4</v>
      </c>
      <c r="I371" s="223">
        <f t="shared" ca="1" si="599"/>
        <v>-1.5953692568365316E-4</v>
      </c>
      <c r="J371" s="223">
        <f t="shared" ca="1" si="600"/>
        <v>-1.0472085622223706E-4</v>
      </c>
      <c r="K371" s="223">
        <f t="shared" ca="1" si="601"/>
        <v>-4.3628081110071401E-5</v>
      </c>
      <c r="L371" s="223">
        <f t="shared" ca="1" si="602"/>
        <v>2.0079651834885451E-5</v>
      </c>
      <c r="M371" s="223">
        <f t="shared" ca="1" si="603"/>
        <v>8.2583860776279578E-5</v>
      </c>
      <c r="N371" s="223">
        <f t="shared" ca="1" si="604"/>
        <v>1.4013820009003102E-4</v>
      </c>
      <c r="O371" s="223">
        <f t="shared" ca="1" si="605"/>
        <v>1.8929300693124149E-4</v>
      </c>
      <c r="P371" s="223">
        <f t="shared" ca="1" si="606"/>
        <v>2.2710206537892034E-4</v>
      </c>
      <c r="Q371" s="223">
        <f t="shared" ca="1" si="607"/>
        <v>2.5129919523392524E-4</v>
      </c>
      <c r="R371" s="223">
        <f t="shared" ca="1" si="608"/>
        <v>2.6043408118016939E-4</v>
      </c>
      <c r="S371" s="223">
        <f t="shared" ca="1" si="609"/>
        <v>2.5395920104961348E-4</v>
      </c>
      <c r="T371" s="223">
        <f t="shared" ca="1" si="610"/>
        <v>2.3226264292871399E-4</v>
      </c>
      <c r="U371" s="223">
        <f t="shared" ca="1" si="611"/>
        <v>1.9664484413122114E-4</v>
      </c>
      <c r="V371" s="223">
        <f t="shared" ca="1" si="612"/>
        <v>1.4924064624499445E-4</v>
      </c>
      <c r="W371" s="223">
        <f t="shared" ca="1" si="613"/>
        <v>9.289133807797E-5</v>
      </c>
      <c r="X371" s="223">
        <f t="shared" ca="1" si="614"/>
        <v>3.0974355928388208E-5</v>
      </c>
      <c r="Y371" s="223">
        <f t="shared" ca="1" si="615"/>
        <v>-3.2799151481753501E-5</v>
      </c>
      <c r="Z371" s="223">
        <f t="shared" ca="1" si="616"/>
        <v>-9.4606759959514272E-5</v>
      </c>
      <c r="AA371" s="223">
        <f t="shared" ca="1" si="617"/>
        <v>-1.5074387636665256E-4</v>
      </c>
      <c r="AB371" s="223">
        <f t="shared" ca="1" si="618"/>
        <v>-1.978457826471805E-4</v>
      </c>
      <c r="AC371" s="223">
        <f t="shared" ca="1" si="619"/>
        <v>-2.330893085943472E-4</v>
      </c>
      <c r="AD371" s="223">
        <f t="shared" ca="1" si="620"/>
        <v>-2.5436204559686819E-4</v>
      </c>
      <c r="AE371" s="223">
        <f t="shared" ca="1" si="621"/>
        <v>-2.6038895911656852E-4</v>
      </c>
      <c r="AF371" s="223">
        <f t="shared" ca="1" si="622"/>
        <v>-2.5080881106286752E-4</v>
      </c>
      <c r="AG371" s="223">
        <f t="shared" ca="1" si="623"/>
        <v>-2.2619581149852539E-4</v>
      </c>
      <c r="AH371" s="223">
        <f t="shared" ca="1" si="624"/>
        <v>-1.8802520192767535E-4</v>
      </c>
      <c r="AI371" s="223">
        <f t="shared" ca="1" si="625"/>
        <v>-1.3858483301759487E-4</v>
      </c>
      <c r="AJ371" s="223">
        <f t="shared" ca="1" si="626"/>
        <v>-8.083803656395293E-5</v>
      </c>
      <c r="AK371" s="223">
        <f t="shared" ca="1" si="627"/>
        <v>-1.824601081024042E-5</v>
      </c>
      <c r="AL371" s="223">
        <f t="shared" ca="1" si="628"/>
        <v>4.5439635099835518E-5</v>
      </c>
      <c r="AM371" s="223">
        <f t="shared" ca="1" si="629"/>
        <v>1.0640174317143269E-4</v>
      </c>
      <c r="AN371" s="223">
        <f t="shared" ca="1" si="630"/>
        <v>1.6098639744150262E-4</v>
      </c>
      <c r="AO371" s="223">
        <f t="shared" ca="1" si="631"/>
        <v>2.0592193054347837E-4</v>
      </c>
      <c r="AP371" s="223">
        <f t="shared" ca="1" si="632"/>
        <v>2.3851501924915797E-4</v>
      </c>
      <c r="AQ371" s="223">
        <f t="shared" ca="1" si="633"/>
        <v>2.5681211551248449E-4</v>
      </c>
      <c r="AR371" s="223">
        <f t="shared" ca="1" si="634"/>
        <v>2.5971653724307669E-4</v>
      </c>
      <c r="AS371" s="223">
        <f t="shared" ca="1" si="635"/>
        <v>2.4705420068201384E-4</v>
      </c>
      <c r="AT371" s="223">
        <f t="shared" ca="1" si="636"/>
        <v>2.1958405454602364E-4</v>
      </c>
      <c r="AU371" s="223">
        <f t="shared" ca="1" si="637"/>
        <v>1.7895259054362324E-4</v>
      </c>
      <c r="AV371" s="223">
        <f t="shared" ca="1" si="638"/>
        <v>1.2759515678885793E-4</v>
      </c>
      <c r="AW371" s="223">
        <f t="shared" ca="1" si="639"/>
        <v>6.8589989139277542E-5</v>
      </c>
      <c r="AX371" s="223">
        <f t="shared" ca="1" si="640"/>
        <v>5.4737094538887367E-6</v>
      </c>
      <c r="AY371" s="223">
        <f t="shared" ca="1" si="641"/>
        <v>-5.7970650656920062E-5</v>
      </c>
      <c r="AZ371" s="223">
        <f t="shared" ca="1" si="642"/>
        <v>-1.1794039526435973E-4</v>
      </c>
      <c r="BA371" s="223">
        <f t="shared" ca="1" si="643"/>
        <v>-1.7084108818417304E-4</v>
      </c>
      <c r="BB371" s="223">
        <f t="shared" ca="1" si="644"/>
        <v>-2.1350199447246624E-4</v>
      </c>
      <c r="BC371" s="223">
        <f t="shared" ca="1" si="645"/>
        <v>-2.4336612633114933E-4</v>
      </c>
      <c r="BD371" s="223">
        <f t="shared" ca="1" si="646"/>
        <v>-2.586435025477465E-4</v>
      </c>
      <c r="BE371" s="223">
        <f t="shared" ca="1" si="647"/>
        <v>-2.5841843548288435E-4</v>
      </c>
      <c r="BF371" s="223">
        <f t="shared" ca="1" si="648"/>
        <v>-2.4270441509232493E-4</v>
      </c>
      <c r="BG371" s="223">
        <f t="shared" ca="1" si="649"/>
        <v>-2.12443300372829E-4</v>
      </c>
      <c r="BH371" s="223">
        <f t="shared" ca="1" si="650"/>
        <v>-1.6944886669455583E-4</v>
      </c>
      <c r="BI371" s="223">
        <f t="shared" ca="1" si="651"/>
        <v>-1.1629809265140109E-4</v>
      </c>
      <c r="BJ371" s="223">
        <f t="shared" ca="1" si="652"/>
        <v>-5.6176702422992126E-5</v>
      </c>
      <c r="BK371" s="223">
        <f t="shared" ca="1" si="653"/>
        <v>7.3117785479774619E-6</v>
      </c>
      <c r="BL371" s="223">
        <f t="shared" ca="1" si="654"/>
        <v>7.0362009838942786E-5</v>
      </c>
      <c r="BM371" s="223">
        <f t="shared" ca="1" si="655"/>
        <v>1.2919491861473599E-4</v>
      </c>
      <c r="BN371" s="223">
        <f t="shared" ca="1" si="656"/>
        <v>1.8028420778149574E-4</v>
      </c>
      <c r="BO371" s="223">
        <f t="shared" ca="1" si="657"/>
        <v>2.2056771339620413E-4</v>
      </c>
      <c r="BP371" s="223">
        <f t="shared" ca="1" si="658"/>
        <v>2.4763094309845381E-4</v>
      </c>
      <c r="BQ371" s="223">
        <f t="shared" ca="1" si="659"/>
        <v>2.5985179473087585E-4</v>
      </c>
      <c r="BR371" s="223">
        <f t="shared" ca="1" si="660"/>
        <v>2.5649778107683207E-4</v>
      </c>
      <c r="BS371" s="223">
        <f t="shared" ca="1" si="661"/>
        <v>2.3776993330828255E-4</v>
      </c>
      <c r="BT371" s="223">
        <f t="shared" ca="1" si="662"/>
        <v>2.0479075168120108E-4</v>
      </c>
      <c r="BU371" s="223">
        <f t="shared" ca="1" si="663"/>
        <v>1.595369256836534E-4</v>
      </c>
      <c r="BV371" s="223">
        <f t="shared" ca="1" si="664"/>
        <v>1.0472085622223715E-4</v>
      </c>
      <c r="BW371" s="223">
        <f t="shared" ca="1" si="665"/>
        <v>4.3628081110071272E-5</v>
      </c>
      <c r="BX371" s="223">
        <f t="shared" ca="1" si="666"/>
        <v>-2.0079651834884949E-5</v>
      </c>
      <c r="BY371" s="223">
        <f t="shared" ca="1" si="667"/>
        <v>-8.2583860776279307E-5</v>
      </c>
      <c r="BZ371" s="223">
        <f t="shared" ca="1" si="668"/>
        <v>-1.4013820009003096E-4</v>
      </c>
      <c r="CA371" s="223">
        <f t="shared" ca="1" si="669"/>
        <v>-1.8929300693124162E-4</v>
      </c>
      <c r="CB371" s="223">
        <f t="shared" ca="1" si="670"/>
        <v>-2.271020653789201E-4</v>
      </c>
      <c r="CC371" s="223">
        <f t="shared" ca="1" si="671"/>
        <v>-2.5129919523392513E-4</v>
      </c>
      <c r="CD371" s="223">
        <f t="shared" ca="1" si="672"/>
        <v>-2.6043408118016939E-4</v>
      </c>
      <c r="CE371" s="223">
        <f t="shared" ca="1" si="673"/>
        <v>-2.5395920104961343E-4</v>
      </c>
      <c r="CF371" s="223">
        <f t="shared" ca="1" si="674"/>
        <v>-2.3226264292871415E-4</v>
      </c>
      <c r="CG371" s="223">
        <f t="shared" ca="1" si="675"/>
        <v>-1.9664484413122122E-4</v>
      </c>
      <c r="CH371" s="223">
        <f t="shared" ca="1" si="676"/>
        <v>-1.4924064624499439E-4</v>
      </c>
      <c r="CI371" s="223">
        <f t="shared" ca="1" si="677"/>
        <v>-9.2891338077970596E-5</v>
      </c>
      <c r="CJ371" s="223">
        <f t="shared" ca="1" si="678"/>
        <v>-3.0974355928388595E-5</v>
      </c>
      <c r="CK371" s="223">
        <f t="shared" ca="1" si="679"/>
        <v>3.2799151481753338E-5</v>
      </c>
      <c r="CL371" s="223">
        <f t="shared" ca="1" si="680"/>
        <v>9.460675995951434E-5</v>
      </c>
      <c r="CM371" s="223">
        <f t="shared" ca="1" si="681"/>
        <v>1.5074387636665205E-4</v>
      </c>
      <c r="CN371" s="223">
        <f t="shared" ca="1" si="682"/>
        <v>1.9784578264718023E-4</v>
      </c>
      <c r="CO371" s="223">
        <f t="shared" ca="1" si="683"/>
        <v>2.3308930859434709E-4</v>
      </c>
      <c r="CP371" s="223">
        <f t="shared" ca="1" si="684"/>
        <v>2.5436204559686824E-4</v>
      </c>
      <c r="CQ371" s="223">
        <f t="shared" ca="1" si="685"/>
        <v>2.6038895911656857E-4</v>
      </c>
      <c r="CR371" s="223">
        <f t="shared" ca="1" si="686"/>
        <v>2.5080881106286757E-4</v>
      </c>
      <c r="CS371" s="223">
        <f t="shared" ca="1" si="687"/>
        <v>2.2619581149852539E-4</v>
      </c>
      <c r="CT371" s="223">
        <f t="shared" ca="1" si="688"/>
        <v>1.8802520192767519E-4</v>
      </c>
      <c r="CU371" s="223">
        <f t="shared" ca="1" si="689"/>
        <v>1.385848330175952E-4</v>
      </c>
      <c r="CV371" s="223">
        <f t="shared" ca="1" si="690"/>
        <v>8.0838036563953079E-5</v>
      </c>
      <c r="CW371" s="223">
        <f t="shared" ca="1" si="691"/>
        <v>1.8246010810240345E-5</v>
      </c>
      <c r="CX371" s="223">
        <f t="shared" ca="1" si="692"/>
        <v>-4.5439635099834908E-5</v>
      </c>
      <c r="CY371" s="223">
        <f t="shared" ca="1" si="693"/>
        <v>-1.0640174317143254E-4</v>
      </c>
      <c r="CZ371" s="223">
        <f t="shared" ca="1" si="694"/>
        <v>-1.6098639744150246E-4</v>
      </c>
      <c r="DA371" s="223">
        <f t="shared" ca="1" si="695"/>
        <v>-2.0592193054347856E-4</v>
      </c>
      <c r="DB371" s="223">
        <f t="shared" ca="1" si="696"/>
        <v>-2.3851501924915773E-4</v>
      </c>
      <c r="DC371" s="223">
        <f t="shared" ca="1" si="697"/>
        <v>-2.5681211551248443E-4</v>
      </c>
      <c r="DD371" s="223">
        <f t="shared" ca="1" si="698"/>
        <v>-2.5971653724307669E-4</v>
      </c>
      <c r="DE371" s="223">
        <f t="shared" ca="1" si="699"/>
        <v>-2.4705420068201373E-4</v>
      </c>
      <c r="DF371" s="223">
        <f t="shared" ca="1" si="700"/>
        <v>-2.1958405454602396E-4</v>
      </c>
      <c r="DG371" s="223">
        <f t="shared" ca="1" si="701"/>
        <v>-1.7895259054362335E-4</v>
      </c>
      <c r="DH371" s="223">
        <f t="shared" ca="1" si="702"/>
        <v>-1.2759515678885809E-4</v>
      </c>
      <c r="DI371" s="223">
        <f t="shared" ca="1" si="703"/>
        <v>-6.8589989139277243E-5</v>
      </c>
      <c r="DJ371" s="223">
        <f t="shared" ca="1" si="704"/>
        <v>-5.4737094538893601E-6</v>
      </c>
      <c r="DK371" s="223">
        <f t="shared" ca="1" si="705"/>
        <v>5.7970650656919906E-5</v>
      </c>
      <c r="DL371" s="223">
        <f t="shared" ca="1" si="706"/>
        <v>1.179403952643596E-4</v>
      </c>
      <c r="DM371" s="223">
        <f t="shared" ca="1" si="707"/>
        <v>1.7084108818417326E-4</v>
      </c>
      <c r="DN371" s="223">
        <f t="shared" ca="1" si="708"/>
        <v>2.1350199447246616E-4</v>
      </c>
      <c r="DO371" s="223">
        <f t="shared" ca="1" si="709"/>
        <v>2.4336612633114925E-4</v>
      </c>
      <c r="DP371" s="223">
        <f t="shared" ca="1" si="710"/>
        <v>2.5864350254774655E-4</v>
      </c>
      <c r="DQ371" s="223">
        <f t="shared" ca="1" si="711"/>
        <v>2.584184354828844E-4</v>
      </c>
      <c r="DR371" s="223">
        <f t="shared" ca="1" si="712"/>
        <v>2.4270441509232496E-4</v>
      </c>
      <c r="DS371" s="223">
        <f t="shared" ca="1" si="713"/>
        <v>2.1244330037282908E-4</v>
      </c>
      <c r="DT371" s="223">
        <f t="shared" ca="1" si="714"/>
        <v>1.6944886669455558E-4</v>
      </c>
      <c r="DU371" s="223">
        <f t="shared" ca="1" si="715"/>
        <v>1.1629809265140164E-4</v>
      </c>
      <c r="DV371" s="223">
        <f t="shared" ca="1" si="716"/>
        <v>5.6176702422992268E-5</v>
      </c>
      <c r="DW371" s="223">
        <f t="shared" ca="1" si="717"/>
        <v>-7.3117785479772925E-6</v>
      </c>
      <c r="DX371" s="223">
        <f t="shared" ca="1" si="718"/>
        <v>-7.0362009838943084E-5</v>
      </c>
      <c r="DY371" s="223">
        <f t="shared" ca="1" si="719"/>
        <v>-1.2919491861473545E-4</v>
      </c>
      <c r="DZ371" s="223">
        <f t="shared" ca="1" si="720"/>
        <v>-1.8028420778149566E-4</v>
      </c>
      <c r="EA371" s="223">
        <f t="shared" ca="1" si="721"/>
        <v>-2.2056771339620403E-4</v>
      </c>
      <c r="EB371" s="223">
        <f t="shared" ca="1" si="722"/>
        <v>-2.4763094309845386E-4</v>
      </c>
      <c r="EC371" s="223">
        <f t="shared" ca="1" si="723"/>
        <v>-2.598517947308758E-4</v>
      </c>
      <c r="ED371" s="223">
        <f t="shared" ca="1" si="724"/>
        <v>-2.5649778107683207E-4</v>
      </c>
      <c r="EE371" s="223">
        <f t="shared" ca="1" si="725"/>
        <v>-2.3776993330828244E-4</v>
      </c>
      <c r="EF371" s="223">
        <f t="shared" ca="1" si="726"/>
        <v>-2.0479075168120117E-4</v>
      </c>
      <c r="EG371" s="223">
        <f t="shared" ca="1" si="727"/>
        <v>-1.5953692568365353E-4</v>
      </c>
      <c r="EH371" s="223">
        <f t="shared" ca="1" si="728"/>
        <v>-1.0472085622223816E-4</v>
      </c>
      <c r="EI371" s="223">
        <f t="shared" ca="1" si="729"/>
        <v>-4.3628081110071435E-5</v>
      </c>
      <c r="EJ371" s="223">
        <f t="shared" ca="1" si="730"/>
        <v>2.0079651834884787E-5</v>
      </c>
      <c r="EK371" s="223">
        <f t="shared" ca="1" si="731"/>
        <v>8.2583860776280039E-5</v>
      </c>
      <c r="EL371" s="223">
        <f t="shared" ca="1" si="732"/>
        <v>1.4013820009003083E-4</v>
      </c>
      <c r="EM371" s="223">
        <f t="shared" ca="1" si="733"/>
        <v>1.8929300693124086E-4</v>
      </c>
      <c r="EN371" s="223">
        <f t="shared" ca="1" si="734"/>
        <v>2.2710206537892045E-4</v>
      </c>
      <c r="EO371" s="223">
        <f t="shared" ca="1" si="735"/>
        <v>2.5129919523392513E-4</v>
      </c>
      <c r="EP371" s="223">
        <f t="shared" ca="1" si="736"/>
        <v>2.6043408118016939E-4</v>
      </c>
      <c r="EQ371" s="223">
        <f t="shared" ca="1" si="737"/>
        <v>2.5395920104961343E-4</v>
      </c>
      <c r="ER371" s="223">
        <f t="shared" ca="1" si="738"/>
        <v>2.3226264292871423E-4</v>
      </c>
      <c r="ES371" s="223">
        <f t="shared" ca="1" si="739"/>
        <v>1.9664484413122073E-4</v>
      </c>
      <c r="ET371" s="223">
        <f t="shared" ca="1" si="740"/>
        <v>1.4924064624499453E-4</v>
      </c>
      <c r="EU371" s="223">
        <f t="shared" ca="1" si="741"/>
        <v>9.2891338077970786E-5</v>
      </c>
      <c r="EV371" s="223">
        <f t="shared" ca="1" si="742"/>
        <v>3.0974355928387836E-5</v>
      </c>
      <c r="EW371" s="223">
        <f t="shared" ca="1" si="743"/>
        <v>-3.2799151481753189E-5</v>
      </c>
      <c r="EX371" s="223">
        <f t="shared" ca="1" si="744"/>
        <v>-9.4606759959513324E-5</v>
      </c>
      <c r="EY371" s="223">
        <f t="shared" ca="1" si="745"/>
        <v>-1.5074387636665267E-4</v>
      </c>
      <c r="EZ371" s="223">
        <f t="shared" ca="1" si="746"/>
        <v>-1.9784578264718015E-4</v>
      </c>
      <c r="FA371" s="223">
        <f t="shared" ca="1" si="747"/>
        <v>-2.330893085943466E-4</v>
      </c>
      <c r="FB371" s="223">
        <f t="shared" ca="1" si="748"/>
        <v>-2.5436204559686824E-4</v>
      </c>
      <c r="FC371" s="223">
        <f t="shared" ca="1" si="749"/>
        <v>-2.6038895911656852E-4</v>
      </c>
      <c r="FD371" s="223">
        <f t="shared" ca="1" si="750"/>
        <v>-2.5080881106286735E-4</v>
      </c>
      <c r="FE371" s="223">
        <f t="shared" ca="1" si="751"/>
        <v>-2.2619581149852544E-4</v>
      </c>
      <c r="FF371" s="223">
        <f t="shared" ca="1" si="752"/>
        <v>-1.8802520192767592E-4</v>
      </c>
      <c r="FG371" s="223">
        <f t="shared" ca="1" si="753"/>
        <v>-1.3858483301759452E-4</v>
      </c>
      <c r="FH371" s="223">
        <f t="shared" ca="1" si="754"/>
        <v>-8.0838036563953241E-5</v>
      </c>
      <c r="FI371" s="223">
        <f t="shared" ca="1" si="755"/>
        <v>-1.8246010810241423E-5</v>
      </c>
      <c r="FJ371" s="223">
        <f t="shared" ca="1" si="756"/>
        <v>4.543963509983566E-5</v>
      </c>
      <c r="FK371" s="223">
        <f t="shared" ca="1" si="757"/>
        <v>1.0640174317143238E-4</v>
      </c>
      <c r="FL371" s="223">
        <f t="shared" ca="1" si="758"/>
        <v>1.6098639744150162E-4</v>
      </c>
      <c r="FM371" s="223">
        <f t="shared" ca="1" si="759"/>
        <v>2.0592193054347845E-4</v>
      </c>
      <c r="FN371" s="223">
        <f t="shared" ca="1" si="760"/>
        <v>2.3851501924915768E-4</v>
      </c>
      <c r="FO371" s="223">
        <f t="shared" ca="1" si="761"/>
        <v>2.5681211551248459E-4</v>
      </c>
      <c r="FP371" s="223">
        <f t="shared" ca="1" si="762"/>
        <v>2.5971653724307669E-4</v>
      </c>
      <c r="FQ371" s="223">
        <f t="shared" ca="1" si="763"/>
        <v>2.4705420068201405E-4</v>
      </c>
      <c r="FR371" s="223">
        <f t="shared" ca="1" si="764"/>
        <v>2.1958405454602356E-4</v>
      </c>
      <c r="FS371" s="223">
        <f t="shared" ca="1" si="765"/>
        <v>1.7895259054362346E-4</v>
      </c>
      <c r="FT371" s="223">
        <f t="shared" ca="1" si="766"/>
        <v>1.2759515678885901E-4</v>
      </c>
      <c r="FU371" s="223">
        <f t="shared" ca="1" si="767"/>
        <v>6.8589989139277406E-5</v>
      </c>
      <c r="FV371" s="223">
        <f t="shared" ca="1" si="768"/>
        <v>5.473709453889516E-6</v>
      </c>
      <c r="FW371" s="223">
        <f t="shared" ca="1" si="769"/>
        <v>-5.7970650656920658E-5</v>
      </c>
      <c r="FX371" s="223">
        <f t="shared" ca="1" si="770"/>
        <v>-1.1794039526435946E-4</v>
      </c>
      <c r="FY371" s="223">
        <f t="shared" ca="1" si="771"/>
        <v>-1.7084108818417242E-4</v>
      </c>
      <c r="FZ371" s="223">
        <f t="shared" ca="1" si="772"/>
        <v>-2.1350199447246659E-4</v>
      </c>
      <c r="GA371" s="223">
        <f t="shared" ca="1" si="773"/>
        <v>-2.4336612633114917E-4</v>
      </c>
      <c r="GB371" s="223">
        <f t="shared" ca="1" si="774"/>
        <v>-2.5864350254774639E-4</v>
      </c>
      <c r="GC371" s="223">
        <f t="shared" ca="1" si="775"/>
        <v>-2.584184354828843E-4</v>
      </c>
      <c r="GD371" s="223">
        <f t="shared" ca="1" si="776"/>
        <v>-2.4270441509232504E-4</v>
      </c>
      <c r="GE371" s="223">
        <f t="shared" ca="1" si="777"/>
        <v>-2.1244330037282973E-4</v>
      </c>
      <c r="GF371" s="223">
        <f t="shared" ca="1" si="778"/>
        <v>-1.6944886669455572E-4</v>
      </c>
      <c r="GG371" s="223">
        <f t="shared" ca="1" si="779"/>
        <v>-1.162980926514018E-4</v>
      </c>
      <c r="GH371" s="223">
        <f t="shared" ca="1" si="780"/>
        <v>-5.6176702422991529E-5</v>
      </c>
      <c r="GI371" s="223">
        <f t="shared" ca="1" si="781"/>
        <v>7.3117785479771366E-6</v>
      </c>
      <c r="GJ371" s="223">
        <f t="shared" ca="1" si="782"/>
        <v>7.0362009838942041E-5</v>
      </c>
      <c r="GK371" s="223">
        <f t="shared" ca="1" si="783"/>
        <v>1.2919491861473613E-4</v>
      </c>
      <c r="GL371" s="223">
        <f t="shared" ca="1" si="784"/>
        <v>1.8028420778149552E-4</v>
      </c>
      <c r="GM371" s="223">
        <f t="shared" ca="1" si="785"/>
        <v>2.2056771339620346E-4</v>
      </c>
      <c r="GN371" s="223">
        <f t="shared" ca="1" si="786"/>
        <v>2.4763094309845381E-4</v>
      </c>
      <c r="GO371" s="223">
        <f t="shared" ca="1" si="787"/>
        <v>2.5985179473087585E-4</v>
      </c>
      <c r="GP371" s="223">
        <f t="shared" ca="1" si="788"/>
        <v>2.5649778107683229E-4</v>
      </c>
      <c r="GQ371" s="223">
        <f t="shared" ca="1" si="789"/>
        <v>2.3776993330828253E-4</v>
      </c>
      <c r="GR371" s="223">
        <f t="shared" ca="1" si="790"/>
        <v>2.0479075168120127E-4</v>
      </c>
      <c r="GS371" s="223">
        <f t="shared" ca="1" si="791"/>
        <v>1.5953692568365291E-4</v>
      </c>
      <c r="GT371" s="223">
        <f t="shared" ca="1" si="792"/>
        <v>1.0472085622223745E-4</v>
      </c>
      <c r="GU371" s="223">
        <f t="shared" ca="1" si="793"/>
        <v>4.3628081110072499E-5</v>
      </c>
      <c r="GV371" s="223">
        <f t="shared" ca="1" si="794"/>
        <v>-2.0079651834885556E-5</v>
      </c>
      <c r="GW371" s="223">
        <f t="shared" ca="1" si="795"/>
        <v>-8.2583860776279009E-5</v>
      </c>
      <c r="GX371" s="223">
        <f t="shared" ca="1" si="796"/>
        <v>-1.401382000900299E-4</v>
      </c>
      <c r="GY371" s="223">
        <f t="shared" ca="1" si="797"/>
        <v>-1.8929300693124138E-4</v>
      </c>
      <c r="GZ371" s="223">
        <f t="shared" ca="1" si="798"/>
        <v>-2.2710206537891996E-4</v>
      </c>
      <c r="HA371" s="223">
        <f t="shared" ca="1" si="799"/>
        <v>-2.5129919523392535E-4</v>
      </c>
      <c r="HB371" s="223">
        <f t="shared" ca="1" si="800"/>
        <v>-2.6043408118016939E-4</v>
      </c>
      <c r="HC371" s="223">
        <f t="shared" ca="1" si="801"/>
        <v>-2.539592010496137E-4</v>
      </c>
      <c r="HD371" s="223">
        <f t="shared" ca="1" si="802"/>
        <v>-2.3226264292871383E-4</v>
      </c>
      <c r="HE371" s="223">
        <f t="shared" ca="1" si="803"/>
        <v>-1.9664484413122143E-4</v>
      </c>
      <c r="HF371" s="223">
        <f t="shared" ca="1" si="804"/>
        <v>-1.492406462449954E-4</v>
      </c>
      <c r="HG371" s="223">
        <f t="shared" ca="1" si="805"/>
        <v>-9.2891338077970027E-5</v>
      </c>
      <c r="HH371" s="223">
        <f t="shared" ca="1" si="806"/>
        <v>-3.097435592838892E-5</v>
      </c>
      <c r="HI371" s="223">
        <f t="shared" ca="1" si="807"/>
        <v>3.2799151481752112E-5</v>
      </c>
      <c r="HJ371" s="223">
        <f t="shared" ca="1" si="808"/>
        <v>9.4606759959514028E-5</v>
      </c>
      <c r="HK371" s="223">
        <f t="shared" ca="1" si="809"/>
        <v>1.507438763666518E-4</v>
      </c>
      <c r="HL371" s="223">
        <f t="shared" ca="1" si="810"/>
        <v>1.9784578264718067E-4</v>
      </c>
      <c r="HM371" s="223">
        <f t="shared" ca="1" si="811"/>
        <v>2.3308930859434695E-4</v>
      </c>
      <c r="HN371" s="223">
        <f t="shared" ca="1" si="812"/>
        <v>2.5436204559686797E-4</v>
      </c>
      <c r="HO371" s="223">
        <f t="shared" ca="1" si="813"/>
        <v>2.6038895911656852E-4</v>
      </c>
      <c r="HP371" s="223">
        <f t="shared" ca="1" si="814"/>
        <v>2.5080881106286763E-4</v>
      </c>
      <c r="HQ371" s="223">
        <f t="shared" ca="1" si="815"/>
        <v>2.2619581149852595E-4</v>
      </c>
      <c r="HR371" s="223">
        <f t="shared" ca="1" si="816"/>
        <v>1.880252019276754E-4</v>
      </c>
      <c r="HS371" s="223">
        <f t="shared" ca="1" si="817"/>
        <v>1.3858483301759547E-4</v>
      </c>
      <c r="HT371" s="223">
        <f t="shared" ca="1" si="818"/>
        <v>8.083803656395251E-5</v>
      </c>
      <c r="HU371" s="223">
        <f t="shared" ca="1" si="819"/>
        <v>1.8246010810240657E-5</v>
      </c>
      <c r="HV371" s="223">
        <f t="shared" ca="1" si="820"/>
        <v>-4.5439635099834597E-5</v>
      </c>
      <c r="HW371" s="223">
        <f t="shared" ca="1" si="821"/>
        <v>-1.0640174317143308E-4</v>
      </c>
      <c r="HX371" s="223">
        <f t="shared" ca="1" si="822"/>
        <v>-1.6098639744150224E-4</v>
      </c>
      <c r="HY371" s="223">
        <f t="shared" ca="1" si="823"/>
        <v>-2.0592193054347777E-4</v>
      </c>
      <c r="HZ371" s="223">
        <f t="shared" ca="1" si="824"/>
        <v>-2.38515019249158E-4</v>
      </c>
      <c r="IA371" s="223">
        <f t="shared" ca="1" si="825"/>
        <v>-2.5681211551248438E-4</v>
      </c>
      <c r="IB371" s="223">
        <f t="shared" ca="1" si="826"/>
        <v>-2.597165372430768E-4</v>
      </c>
      <c r="IC371" s="223">
        <f t="shared" ca="1" si="827"/>
        <v>-2.4705420068201384E-4</v>
      </c>
      <c r="ID371" s="223">
        <f t="shared" ca="1" si="828"/>
        <v>-2.1958405454602413E-4</v>
      </c>
      <c r="IE371" s="223">
        <f t="shared" ca="1" si="829"/>
        <v>-2.500988157495813E-4</v>
      </c>
      <c r="IF371" s="223">
        <f t="shared" ca="1" si="830"/>
        <v>-1.2759515678885836E-4</v>
      </c>
      <c r="IG371" s="223">
        <f t="shared" ca="1" si="831"/>
        <v>-6.8589989139278436E-5</v>
      </c>
      <c r="IH371" s="223">
        <f t="shared" ca="1" si="832"/>
        <v>-5.473709453888757E-6</v>
      </c>
      <c r="II371" s="223">
        <f t="shared" ca="1" si="833"/>
        <v>5.7970650656919594E-5</v>
      </c>
      <c r="IJ371" s="223">
        <f t="shared" ca="1" si="834"/>
        <v>1.1794039526435851E-4</v>
      </c>
      <c r="IK371" s="223">
        <f t="shared" ca="1" si="835"/>
        <v>1.7084108818417299E-4</v>
      </c>
      <c r="IL371" s="223">
        <f t="shared" ca="1" si="836"/>
        <v>2.1350199447246597E-4</v>
      </c>
      <c r="IM371" s="223">
        <f t="shared" ca="1" si="837"/>
        <v>2.4336612633114879E-4</v>
      </c>
      <c r="IN371" s="223">
        <f t="shared" ca="1" si="838"/>
        <v>2.586435025477465E-4</v>
      </c>
      <c r="IO371" s="223">
        <f t="shared" ca="1" si="839"/>
        <v>2.5841843548288446E-4</v>
      </c>
      <c r="IP371" s="223">
        <f t="shared" ca="1" si="840"/>
        <v>2.4270441509232474E-4</v>
      </c>
      <c r="IQ371" s="223">
        <f t="shared" ca="1" si="841"/>
        <v>2.1244330037282927E-4</v>
      </c>
      <c r="IR371" s="223">
        <f t="shared" ca="1" si="842"/>
        <v>1.6944886669455653E-4</v>
      </c>
      <c r="IS371" s="223">
        <f t="shared" ca="1" si="843"/>
        <v>1.1629809265140109E-4</v>
      </c>
      <c r="IT371" s="223">
        <f t="shared" ca="1" si="844"/>
        <v>5.6176702422992607E-5</v>
      </c>
      <c r="IU371" s="223">
        <f t="shared" ca="1" si="845"/>
        <v>-7.3117785479760524E-6</v>
      </c>
      <c r="IV371" s="223">
        <f t="shared" ca="1" si="846"/>
        <v>-7.0362009838942772E-5</v>
      </c>
      <c r="IW371" s="223">
        <f t="shared" ca="1" si="847"/>
        <v>-1.2919491861473518E-4</v>
      </c>
      <c r="IX371" s="223">
        <f t="shared" ca="1" si="848"/>
        <v>-1.8028420778149607E-4</v>
      </c>
      <c r="IY371" s="223">
        <f t="shared" ca="1" si="849"/>
        <v>-2.2056771339620389E-4</v>
      </c>
      <c r="IZ371" s="223">
        <f t="shared" ca="1" si="850"/>
        <v>-2.4763094309845348E-4</v>
      </c>
      <c r="JA371" s="223">
        <f t="shared" ca="1" si="851"/>
        <v>-2.5985179473087585E-4</v>
      </c>
      <c r="JB371" s="223">
        <f t="shared" ca="1" si="852"/>
        <v>-2.5649778107683213E-4</v>
      </c>
    </row>
    <row r="372" spans="2:262">
      <c r="B372" s="230">
        <v>11</v>
      </c>
      <c r="C372" s="229">
        <f t="shared" si="853"/>
        <v>2.1484374999999997E-4</v>
      </c>
      <c r="D372" s="226">
        <f t="shared" ca="1" si="597"/>
        <v>36.025090979164425</v>
      </c>
      <c r="E372" s="225">
        <f ca="1">Q361</f>
        <v>2.5090979164423755E-2</v>
      </c>
      <c r="F372" s="224">
        <v>11</v>
      </c>
      <c r="G372" s="223">
        <f t="shared" ca="1" si="854"/>
        <v>-3.8827678775142571E-3</v>
      </c>
      <c r="H372" s="223">
        <f t="shared" ca="1" si="598"/>
        <v>-3.2394843441697022E-3</v>
      </c>
      <c r="I372" s="223">
        <f t="shared" ca="1" si="599"/>
        <v>-2.3615070753453364E-3</v>
      </c>
      <c r="J372" s="223">
        <f t="shared" ca="1" si="600"/>
        <v>-1.3124436526791444E-3</v>
      </c>
      <c r="K372" s="223">
        <f t="shared" ca="1" si="601"/>
        <v>-1.6829648496926859E-4</v>
      </c>
      <c r="L372" s="223">
        <f t="shared" ca="1" si="602"/>
        <v>9.8804340433737811E-4</v>
      </c>
      <c r="M372" s="223">
        <f t="shared" ca="1" si="603"/>
        <v>2.0728016551040912E-3</v>
      </c>
      <c r="N372" s="223">
        <f t="shared" ca="1" si="604"/>
        <v>3.0073898443236163E-3</v>
      </c>
      <c r="O372" s="223">
        <f t="shared" ca="1" si="605"/>
        <v>3.7240990498466596E-3</v>
      </c>
      <c r="P372" s="223">
        <f t="shared" ca="1" si="606"/>
        <v>4.1710052174638822E-3</v>
      </c>
      <c r="Q372" s="223">
        <f t="shared" ca="1" si="607"/>
        <v>4.3157309479525275E-3</v>
      </c>
      <c r="R372" s="223">
        <f t="shared" ca="1" si="608"/>
        <v>4.1477911706347403E-3</v>
      </c>
      <c r="S372" s="223">
        <f t="shared" ca="1" si="609"/>
        <v>3.6793527643982967E-3</v>
      </c>
      <c r="T372" s="223">
        <f t="shared" ca="1" si="610"/>
        <v>2.944353093255993E-3</v>
      </c>
      <c r="U372" s="223">
        <f t="shared" ca="1" si="611"/>
        <v>1.9960413166634919E-3</v>
      </c>
      <c r="V372" s="223">
        <f t="shared" ca="1" si="612"/>
        <v>9.0312060142218786E-4</v>
      </c>
      <c r="W372" s="223">
        <f t="shared" ca="1" si="613"/>
        <v>-2.552292763085168E-4</v>
      </c>
      <c r="X372" s="223">
        <f t="shared" ca="1" si="614"/>
        <v>-1.395088337015067E-3</v>
      </c>
      <c r="Y372" s="223">
        <f t="shared" ca="1" si="615"/>
        <v>-2.433876221462451E-3</v>
      </c>
      <c r="Z372" s="223">
        <f t="shared" ca="1" si="616"/>
        <v>-3.2963349616932369E-3</v>
      </c>
      <c r="AA372" s="223">
        <f t="shared" ca="1" si="617"/>
        <v>-3.9199812603868886E-3</v>
      </c>
      <c r="AB372" s="223">
        <f t="shared" ca="1" si="618"/>
        <v>-4.2596332725618139E-3</v>
      </c>
      <c r="AC372" s="223">
        <f t="shared" ca="1" si="619"/>
        <v>-4.2906839339350699E-3</v>
      </c>
      <c r="AD372" s="223">
        <f t="shared" ca="1" si="620"/>
        <v>-4.0108836902774721E-3</v>
      </c>
      <c r="AE372" s="223">
        <f t="shared" ca="1" si="621"/>
        <v>-3.4405034728223656E-3</v>
      </c>
      <c r="AF372" s="223">
        <f t="shared" ca="1" si="622"/>
        <v>-2.6208661125071029E-3</v>
      </c>
      <c r="AG372" s="223">
        <f t="shared" ca="1" si="623"/>
        <v>-1.6113525889550027E-3</v>
      </c>
      <c r="AH372" s="223">
        <f t="shared" ca="1" si="624"/>
        <v>-4.8510000507759582E-4</v>
      </c>
      <c r="AI372" s="223">
        <f t="shared" ca="1" si="625"/>
        <v>6.7629704013293633E-4</v>
      </c>
      <c r="AJ372" s="223">
        <f t="shared" ca="1" si="626"/>
        <v>1.7886978063744404E-3</v>
      </c>
      <c r="AK372" s="223">
        <f t="shared" ca="1" si="627"/>
        <v>2.7715112293160466E-3</v>
      </c>
      <c r="AL372" s="223">
        <f t="shared" ca="1" si="628"/>
        <v>3.5535345714217651E-3</v>
      </c>
      <c r="AM372" s="223">
        <f t="shared" ca="1" si="629"/>
        <v>4.0781119085098599E-3</v>
      </c>
      <c r="AN372" s="223">
        <f t="shared" ca="1" si="630"/>
        <v>4.3072387306925652E-3</v>
      </c>
      <c r="AO372" s="223">
        <f t="shared" ca="1" si="631"/>
        <v>4.2243152881073906E-3</v>
      </c>
      <c r="AP372" s="223">
        <f t="shared" ca="1" si="632"/>
        <v>3.8353492074107774E-3</v>
      </c>
      <c r="AQ372" s="223">
        <f t="shared" ca="1" si="633"/>
        <v>3.1685202520326432E-3</v>
      </c>
      <c r="AR372" s="223">
        <f t="shared" ca="1" si="634"/>
        <v>2.2721387583836163E-3</v>
      </c>
      <c r="AS372" s="223">
        <f t="shared" ca="1" si="635"/>
        <v>1.2111456549599511E-3</v>
      </c>
      <c r="AT372" s="223">
        <f t="shared" ca="1" si="636"/>
        <v>6.2407630501469719E-5</v>
      </c>
      <c r="AU372" s="223">
        <f t="shared" ca="1" si="637"/>
        <v>-1.0908516937593073E-3</v>
      </c>
      <c r="AV372" s="223">
        <f t="shared" ca="1" si="638"/>
        <v>-2.1650811380567441E-3</v>
      </c>
      <c r="AW372" s="223">
        <f t="shared" ca="1" si="639"/>
        <v>-3.0824550689691776E-3</v>
      </c>
      <c r="AX372" s="223">
        <f t="shared" ca="1" si="640"/>
        <v>-3.7765117006679063E-3</v>
      </c>
      <c r="AY372" s="223">
        <f t="shared" ca="1" si="641"/>
        <v>-4.1969681096311433E-3</v>
      </c>
      <c r="AZ372" s="223">
        <f t="shared" ca="1" si="642"/>
        <v>-4.3133631252705498E-3</v>
      </c>
      <c r="BA372" s="223">
        <f t="shared" ca="1" si="643"/>
        <v>-4.1172641768096032E-3</v>
      </c>
      <c r="BB372" s="223">
        <f t="shared" ca="1" si="644"/>
        <v>-3.6228782150615701E-3</v>
      </c>
      <c r="BC372" s="223">
        <f t="shared" ca="1" si="645"/>
        <v>-2.8660224491264879E-3</v>
      </c>
      <c r="BD372" s="223">
        <f t="shared" ca="1" si="646"/>
        <v>-1.9015294659395052E-3</v>
      </c>
      <c r="BE372" s="223">
        <f t="shared" ca="1" si="647"/>
        <v>-7.9927472622807257E-4</v>
      </c>
      <c r="BF372" s="223">
        <f t="shared" ca="1" si="648"/>
        <v>3.6088576367186698E-4</v>
      </c>
      <c r="BG372" s="223">
        <f t="shared" ca="1" si="649"/>
        <v>1.4949008492545824E-3</v>
      </c>
      <c r="BH372" s="223">
        <f t="shared" ca="1" si="650"/>
        <v>2.5206135548258195E-3</v>
      </c>
      <c r="BI372" s="223">
        <f t="shared" ca="1" si="651"/>
        <v>3.363713181266791E-3</v>
      </c>
      <c r="BJ372" s="223">
        <f t="shared" ca="1" si="652"/>
        <v>3.9631189577853231E-3</v>
      </c>
      <c r="BK372" s="223">
        <f t="shared" ca="1" si="653"/>
        <v>4.2754052135605342E-3</v>
      </c>
      <c r="BL372" s="223">
        <f t="shared" ca="1" si="654"/>
        <v>4.2779474750280445E-3</v>
      </c>
      <c r="BM372" s="223">
        <f t="shared" ca="1" si="655"/>
        <v>3.9705615607635945E-3</v>
      </c>
      <c r="BN372" s="223">
        <f t="shared" ca="1" si="656"/>
        <v>3.3755169250346338E-3</v>
      </c>
      <c r="BO372" s="223">
        <f t="shared" ca="1" si="657"/>
        <v>2.5359232833080054E-3</v>
      </c>
      <c r="BP372" s="223">
        <f t="shared" ca="1" si="658"/>
        <v>1.5126074052566542E-3</v>
      </c>
      <c r="BQ372" s="223">
        <f t="shared" ca="1" si="659"/>
        <v>3.797063449546079E-4</v>
      </c>
      <c r="BR372" s="223">
        <f t="shared" ca="1" si="660"/>
        <v>-7.8070363066081762E-4</v>
      </c>
      <c r="BS372" s="223">
        <f t="shared" ca="1" si="661"/>
        <v>-1.8845532923756059E-3</v>
      </c>
      <c r="BT372" s="223">
        <f t="shared" ca="1" si="662"/>
        <v>-2.851871085154392E-3</v>
      </c>
      <c r="BU372" s="223">
        <f t="shared" ca="1" si="663"/>
        <v>-3.6125768968361376E-3</v>
      </c>
      <c r="BV372" s="223">
        <f t="shared" ca="1" si="664"/>
        <v>-4.1115592128780709E-3</v>
      </c>
      <c r="BW372" s="223">
        <f t="shared" ca="1" si="665"/>
        <v>-4.3126678281091074E-3</v>
      </c>
      <c r="BX372" s="223">
        <f t="shared" ca="1" si="666"/>
        <v>-4.2013328520370489E-3</v>
      </c>
      <c r="BY372" s="223">
        <f t="shared" ca="1" si="667"/>
        <v>-3.7856202663576967E-3</v>
      </c>
      <c r="BZ372" s="223">
        <f t="shared" ca="1" si="668"/>
        <v>-3.0956475617743636E-3</v>
      </c>
      <c r="CA372" s="223">
        <f t="shared" ca="1" si="669"/>
        <v>-2.1814017899945866E-3</v>
      </c>
      <c r="CB372" s="223">
        <f t="shared" ca="1" si="670"/>
        <v>-1.1091181083858631E-3</v>
      </c>
      <c r="CC372" s="223">
        <f t="shared" ca="1" si="671"/>
        <v>4.3518815989371869E-5</v>
      </c>
      <c r="CD372" s="223">
        <f t="shared" ca="1" si="672"/>
        <v>1.193002894910488E-3</v>
      </c>
      <c r="CE372" s="223">
        <f t="shared" ca="1" si="673"/>
        <v>2.2560564570894299E-3</v>
      </c>
      <c r="CF372" s="223">
        <f t="shared" ca="1" si="674"/>
        <v>3.1556635379416105E-3</v>
      </c>
      <c r="CG372" s="223">
        <f t="shared" ca="1" si="675"/>
        <v>3.826649522053539E-3</v>
      </c>
      <c r="CH372" s="223">
        <f t="shared" ca="1" si="676"/>
        <v>4.2204029051439093E-3</v>
      </c>
      <c r="CI372" s="223">
        <f t="shared" ca="1" si="677"/>
        <v>4.3083970939289448E-3</v>
      </c>
      <c r="CJ372" s="223">
        <f t="shared" ca="1" si="678"/>
        <v>4.0842570969987805E-3</v>
      </c>
      <c r="CK372" s="223">
        <f t="shared" ca="1" si="679"/>
        <v>3.5642213793562324E-3</v>
      </c>
      <c r="CL372" s="223">
        <f t="shared" ca="1" si="680"/>
        <v>2.7859654202411115E-3</v>
      </c>
      <c r="CM372" s="223">
        <f t="shared" ca="1" si="681"/>
        <v>1.8058722049680031E-3</v>
      </c>
      <c r="CN372" s="223">
        <f t="shared" ca="1" si="682"/>
        <v>6.9494739782568473E-4</v>
      </c>
      <c r="CO372" s="223">
        <f t="shared" ca="1" si="683"/>
        <v>-4.6632486694556916E-4</v>
      </c>
      <c r="CP372" s="223">
        <f t="shared" ca="1" si="684"/>
        <v>-1.59381288912045E-3</v>
      </c>
      <c r="CQ372" s="223">
        <f t="shared" ca="1" si="685"/>
        <v>-2.6058325648355726E-3</v>
      </c>
      <c r="CR372" s="223">
        <f t="shared" ca="1" si="686"/>
        <v>-3.4290652257972878E-3</v>
      </c>
      <c r="CS372" s="223">
        <f t="shared" ca="1" si="687"/>
        <v>-4.0038694205141506E-3</v>
      </c>
      <c r="CT372" s="223">
        <f t="shared" ca="1" si="688"/>
        <v>-4.2886018103263038E-3</v>
      </c>
      <c r="CU372" s="223">
        <f t="shared" ca="1" si="689"/>
        <v>-4.2626341405248213E-3</v>
      </c>
      <c r="CV372" s="223">
        <f t="shared" ca="1" si="690"/>
        <v>-3.927847713434374E-3</v>
      </c>
      <c r="CW372" s="223">
        <f t="shared" ca="1" si="691"/>
        <v>-3.3084970920699694E-3</v>
      </c>
      <c r="CX372" s="223">
        <f t="shared" ca="1" si="692"/>
        <v>-2.4494529087473226E-3</v>
      </c>
      <c r="CY372" s="223">
        <f t="shared" ca="1" si="693"/>
        <v>-1.4129510834174125E-3</v>
      </c>
      <c r="CZ372" s="223">
        <f t="shared" ca="1" si="694"/>
        <v>-2.7408396392755415E-4</v>
      </c>
      <c r="DA372" s="223">
        <f t="shared" ca="1" si="695"/>
        <v>8.8463995451397795E-4</v>
      </c>
      <c r="DB372" s="223">
        <f t="shared" ca="1" si="696"/>
        <v>1.9792735939414309E-3</v>
      </c>
      <c r="DC372" s="223">
        <f t="shared" ca="1" si="697"/>
        <v>2.9305130804893687E-3</v>
      </c>
      <c r="DD372" s="223">
        <f t="shared" ca="1" si="698"/>
        <v>3.6694431410108073E-3</v>
      </c>
      <c r="DE372" s="223">
        <f t="shared" ca="1" si="699"/>
        <v>4.1425298677175461E-3</v>
      </c>
      <c r="DF372" s="223">
        <f t="shared" ca="1" si="700"/>
        <v>4.3154991356870341E-3</v>
      </c>
      <c r="DG372" s="223">
        <f t="shared" ca="1" si="701"/>
        <v>4.1758196901545948E-3</v>
      </c>
      <c r="DH372" s="223">
        <f t="shared" ca="1" si="702"/>
        <v>3.7336110092096226E-3</v>
      </c>
      <c r="DI372" s="223">
        <f t="shared" ca="1" si="703"/>
        <v>3.0209101691785886E-3</v>
      </c>
      <c r="DJ372" s="223">
        <f t="shared" ca="1" si="704"/>
        <v>2.0893508267351315E-3</v>
      </c>
      <c r="DK372" s="223">
        <f t="shared" ca="1" si="705"/>
        <v>1.0064224705358812E-3</v>
      </c>
      <c r="DL372" s="223">
        <f t="shared" ca="1" si="706"/>
        <v>-1.4941904837273466E-4</v>
      </c>
      <c r="DM372" s="223">
        <f t="shared" ca="1" si="707"/>
        <v>-1.2944354757270264E-3</v>
      </c>
      <c r="DN372" s="223">
        <f t="shared" ca="1" si="708"/>
        <v>-2.3456728120717497E-3</v>
      </c>
      <c r="DO372" s="223">
        <f t="shared" ca="1" si="709"/>
        <v>-3.2269711531966484E-3</v>
      </c>
      <c r="DP372" s="223">
        <f t="shared" ca="1" si="710"/>
        <v>-3.8744823128547281E-3</v>
      </c>
      <c r="DQ372" s="223">
        <f t="shared" ca="1" si="711"/>
        <v>-4.241295487757645E-3</v>
      </c>
      <c r="DR372" s="223">
        <f t="shared" ca="1" si="712"/>
        <v>-4.3008358452793017E-3</v>
      </c>
      <c r="DS372" s="223">
        <f t="shared" ca="1" si="713"/>
        <v>-4.0487898134329344E-3</v>
      </c>
      <c r="DT372" s="223">
        <f t="shared" ca="1" si="714"/>
        <v>-3.5034175899667924E-3</v>
      </c>
      <c r="DU372" s="223">
        <f t="shared" ca="1" si="715"/>
        <v>-2.7042302299605391E-3</v>
      </c>
      <c r="DV372" s="223">
        <f t="shared" ca="1" si="716"/>
        <v>-1.7091271541061393E-3</v>
      </c>
      <c r="DW372" s="223">
        <f t="shared" ca="1" si="717"/>
        <v>-5.9020145909660367E-4</v>
      </c>
      <c r="DX372" s="223">
        <f t="shared" ca="1" si="718"/>
        <v>5.7148307355643331E-4</v>
      </c>
      <c r="DY372" s="223">
        <f t="shared" ca="1" si="719"/>
        <v>1.6917648756984141E-3</v>
      </c>
      <c r="DZ372" s="223">
        <f t="shared" ca="1" si="720"/>
        <v>2.6894819187466249E-3</v>
      </c>
      <c r="EA372" s="223">
        <f t="shared" ca="1" si="721"/>
        <v>3.4923517296567719E-3</v>
      </c>
      <c r="EB372" s="223">
        <f t="shared" ca="1" si="722"/>
        <v>4.042208102018381E-3</v>
      </c>
      <c r="EC372" s="223">
        <f t="shared" ca="1" si="723"/>
        <v>4.2992151137226835E-3</v>
      </c>
      <c r="ED372" s="223">
        <f t="shared" ca="1" si="724"/>
        <v>4.2447531546055033E-3</v>
      </c>
      <c r="EE372" s="223">
        <f t="shared" ca="1" si="725"/>
        <v>3.8827678775142662E-3</v>
      </c>
      <c r="EF372" s="223">
        <f t="shared" ca="1" si="726"/>
        <v>3.2394843441697165E-3</v>
      </c>
      <c r="EG372" s="223">
        <f t="shared" ca="1" si="727"/>
        <v>2.3615070753453538E-3</v>
      </c>
      <c r="EH372" s="223">
        <f t="shared" ca="1" si="728"/>
        <v>1.3124436526791641E-3</v>
      </c>
      <c r="EI372" s="223">
        <f t="shared" ca="1" si="729"/>
        <v>1.6829648496928962E-4</v>
      </c>
      <c r="EJ372" s="223">
        <f t="shared" ca="1" si="730"/>
        <v>-9.8804340433735751E-4</v>
      </c>
      <c r="EK372" s="223">
        <f t="shared" ca="1" si="731"/>
        <v>-2.0728016551040725E-3</v>
      </c>
      <c r="EL372" s="223">
        <f t="shared" ca="1" si="732"/>
        <v>-3.0073898443236011E-3</v>
      </c>
      <c r="EM372" s="223">
        <f t="shared" ca="1" si="733"/>
        <v>-3.7240990498466488E-3</v>
      </c>
      <c r="EN372" s="223">
        <f t="shared" ca="1" si="734"/>
        <v>-4.171005217463877E-3</v>
      </c>
      <c r="EO372" s="223">
        <f t="shared" ca="1" si="735"/>
        <v>-4.3157309479525275E-3</v>
      </c>
      <c r="EP372" s="223">
        <f t="shared" ca="1" si="736"/>
        <v>-4.1477911706347464E-3</v>
      </c>
      <c r="EQ372" s="223">
        <f t="shared" ca="1" si="737"/>
        <v>-3.679352764398308E-3</v>
      </c>
      <c r="ER372" s="223">
        <f t="shared" ca="1" si="738"/>
        <v>-2.9443530932560082E-3</v>
      </c>
      <c r="ES372" s="223">
        <f t="shared" ca="1" si="739"/>
        <v>-1.996041316663511E-3</v>
      </c>
      <c r="ET372" s="223">
        <f t="shared" ca="1" si="740"/>
        <v>-9.0312060142220857E-4</v>
      </c>
      <c r="EU372" s="223">
        <f t="shared" ca="1" si="741"/>
        <v>2.5522927630849566E-4</v>
      </c>
      <c r="EV372" s="223">
        <f t="shared" ca="1" si="742"/>
        <v>1.395088337015047E-3</v>
      </c>
      <c r="EW372" s="223">
        <f t="shared" ca="1" si="743"/>
        <v>2.4338762214624336E-3</v>
      </c>
      <c r="EX372" s="223">
        <f t="shared" ca="1" si="744"/>
        <v>3.2963349616932235E-3</v>
      </c>
      <c r="EY372" s="223">
        <f t="shared" ca="1" si="745"/>
        <v>3.9199812603868799E-3</v>
      </c>
      <c r="EZ372" s="223">
        <f t="shared" ca="1" si="746"/>
        <v>4.2596332725618096E-3</v>
      </c>
      <c r="FA372" s="223">
        <f t="shared" ca="1" si="747"/>
        <v>4.2906839339350716E-3</v>
      </c>
      <c r="FB372" s="223">
        <f t="shared" ca="1" si="748"/>
        <v>4.01088369027748E-3</v>
      </c>
      <c r="FC372" s="223">
        <f t="shared" ca="1" si="749"/>
        <v>3.4405034728223782E-3</v>
      </c>
      <c r="FD372" s="223">
        <f t="shared" ca="1" si="750"/>
        <v>2.6208661125071198E-3</v>
      </c>
      <c r="FE372" s="223">
        <f t="shared" ca="1" si="751"/>
        <v>1.6113525889550227E-3</v>
      </c>
      <c r="FF372" s="223">
        <f t="shared" ca="1" si="752"/>
        <v>4.8510000507761707E-4</v>
      </c>
      <c r="FG372" s="223">
        <f t="shared" ca="1" si="753"/>
        <v>-6.762970401329154E-4</v>
      </c>
      <c r="FH372" s="223">
        <f t="shared" ca="1" si="754"/>
        <v>-1.7886978063744209E-3</v>
      </c>
      <c r="FI372" s="223">
        <f t="shared" ca="1" si="755"/>
        <v>-2.7715112293160305E-3</v>
      </c>
      <c r="FJ372" s="223">
        <f t="shared" ca="1" si="756"/>
        <v>-3.5535345714217529E-3</v>
      </c>
      <c r="FK372" s="223">
        <f t="shared" ca="1" si="757"/>
        <v>-4.078111908509853E-3</v>
      </c>
      <c r="FL372" s="223">
        <f t="shared" ca="1" si="758"/>
        <v>-4.3072387306925652E-3</v>
      </c>
      <c r="FM372" s="223">
        <f t="shared" ca="1" si="759"/>
        <v>-4.2243152881073949E-3</v>
      </c>
      <c r="FN372" s="223">
        <f t="shared" ca="1" si="760"/>
        <v>-3.8353492074107869E-3</v>
      </c>
      <c r="FO372" s="223">
        <f t="shared" ca="1" si="761"/>
        <v>-3.168520252032658E-3</v>
      </c>
      <c r="FP372" s="223">
        <f t="shared" ca="1" si="762"/>
        <v>-2.2721387583836345E-3</v>
      </c>
      <c r="FQ372" s="223">
        <f t="shared" ca="1" si="763"/>
        <v>-1.2111456549599715E-3</v>
      </c>
      <c r="FR372" s="223">
        <f t="shared" ca="1" si="764"/>
        <v>-6.2407630501490753E-5</v>
      </c>
      <c r="FS372" s="223">
        <f t="shared" ca="1" si="765"/>
        <v>1.0908516937592869E-3</v>
      </c>
      <c r="FT372" s="223">
        <f t="shared" ca="1" si="766"/>
        <v>2.1650811380567259E-3</v>
      </c>
      <c r="FU372" s="223">
        <f t="shared" ca="1" si="767"/>
        <v>3.0824550689691624E-3</v>
      </c>
      <c r="FV372" s="223">
        <f t="shared" ca="1" si="768"/>
        <v>3.7765117006678959E-3</v>
      </c>
      <c r="FW372" s="223">
        <f t="shared" ca="1" si="769"/>
        <v>4.1969681096311381E-3</v>
      </c>
      <c r="FX372" s="223">
        <f t="shared" ca="1" si="770"/>
        <v>4.3133631252705506E-3</v>
      </c>
      <c r="FY372" s="223">
        <f t="shared" ca="1" si="771"/>
        <v>4.1172641768096102E-3</v>
      </c>
      <c r="FZ372" s="223">
        <f t="shared" ca="1" si="772"/>
        <v>3.6228782150615813E-3</v>
      </c>
      <c r="GA372" s="223">
        <f t="shared" ca="1" si="773"/>
        <v>2.866022449126504E-3</v>
      </c>
      <c r="GB372" s="223">
        <f t="shared" ca="1" si="774"/>
        <v>1.9015294659395241E-3</v>
      </c>
      <c r="GC372" s="223">
        <f t="shared" ca="1" si="775"/>
        <v>7.992747262280935E-4</v>
      </c>
      <c r="GD372" s="223">
        <f t="shared" ca="1" si="776"/>
        <v>-3.60885763671846E-4</v>
      </c>
      <c r="GE372" s="223">
        <f t="shared" ca="1" si="777"/>
        <v>-1.4949008492545625E-3</v>
      </c>
      <c r="GF372" s="223">
        <f t="shared" ca="1" si="778"/>
        <v>-2.5206135548258026E-3</v>
      </c>
      <c r="GG372" s="223">
        <f t="shared" ca="1" si="779"/>
        <v>-3.3637131812667776E-3</v>
      </c>
      <c r="GH372" s="223">
        <f t="shared" ca="1" si="780"/>
        <v>-3.9631189577853145E-3</v>
      </c>
      <c r="GI372" s="223">
        <f t="shared" ca="1" si="781"/>
        <v>-4.2754052135605307E-3</v>
      </c>
      <c r="GJ372" s="223">
        <f t="shared" ca="1" si="782"/>
        <v>-4.277947475028048E-3</v>
      </c>
      <c r="GK372" s="223">
        <f t="shared" ca="1" si="783"/>
        <v>-3.970561560763604E-3</v>
      </c>
      <c r="GL372" s="223">
        <f t="shared" ca="1" si="784"/>
        <v>-3.3755169250346468E-3</v>
      </c>
      <c r="GM372" s="223">
        <f t="shared" ca="1" si="785"/>
        <v>-2.5359232833080223E-3</v>
      </c>
      <c r="GN372" s="223">
        <f t="shared" ca="1" si="786"/>
        <v>-1.5126074052566739E-3</v>
      </c>
      <c r="GO372" s="223">
        <f t="shared" ca="1" si="787"/>
        <v>-3.7970634495462883E-4</v>
      </c>
      <c r="GP372" s="223">
        <f t="shared" ca="1" si="788"/>
        <v>7.807036306607968E-4</v>
      </c>
      <c r="GQ372" s="223">
        <f t="shared" ca="1" si="789"/>
        <v>1.8845532923755866E-3</v>
      </c>
      <c r="GR372" s="223">
        <f t="shared" ca="1" si="790"/>
        <v>2.8518710851543759E-3</v>
      </c>
      <c r="GS372" s="223">
        <f t="shared" ca="1" si="791"/>
        <v>3.6125768968361259E-3</v>
      </c>
      <c r="GT372" s="223">
        <f t="shared" ca="1" si="792"/>
        <v>4.1115592128780649E-3</v>
      </c>
      <c r="GU372" s="223">
        <f t="shared" ca="1" si="793"/>
        <v>4.3126678281091065E-3</v>
      </c>
      <c r="GV372" s="223">
        <f t="shared" ca="1" si="794"/>
        <v>4.2013328520370541E-3</v>
      </c>
      <c r="GW372" s="223">
        <f t="shared" ca="1" si="795"/>
        <v>3.7856202663577071E-3</v>
      </c>
      <c r="GX372" s="223">
        <f t="shared" ca="1" si="796"/>
        <v>3.0956475617743779E-3</v>
      </c>
      <c r="GY372" s="223">
        <f t="shared" ca="1" si="797"/>
        <v>2.1814017899946052E-3</v>
      </c>
      <c r="GZ372" s="223">
        <f t="shared" ca="1" si="798"/>
        <v>1.1091181083858837E-3</v>
      </c>
      <c r="HA372" s="223">
        <f t="shared" ca="1" si="799"/>
        <v>-4.3518815989350619E-5</v>
      </c>
      <c r="HB372" s="223">
        <f t="shared" ca="1" si="800"/>
        <v>-1.1930028949104679E-3</v>
      </c>
      <c r="HC372" s="223">
        <f t="shared" ca="1" si="801"/>
        <v>-2.2560564570894117E-3</v>
      </c>
      <c r="HD372" s="223">
        <f t="shared" ca="1" si="802"/>
        <v>-3.1556635379415962E-3</v>
      </c>
      <c r="HE372" s="223">
        <f t="shared" ca="1" si="803"/>
        <v>-3.8266495220535286E-3</v>
      </c>
      <c r="HF372" s="223">
        <f t="shared" ca="1" si="804"/>
        <v>-4.220402905143905E-3</v>
      </c>
      <c r="HG372" s="223">
        <f t="shared" ca="1" si="805"/>
        <v>-4.3083970939289456E-3</v>
      </c>
      <c r="HH372" s="223">
        <f t="shared" ca="1" si="806"/>
        <v>-4.0842570969987866E-3</v>
      </c>
      <c r="HI372" s="223">
        <f t="shared" ca="1" si="807"/>
        <v>-3.5642213793562441E-3</v>
      </c>
      <c r="HJ372" s="223">
        <f t="shared" ca="1" si="808"/>
        <v>-2.7859654202411275E-3</v>
      </c>
      <c r="HK372" s="223">
        <f t="shared" ca="1" si="809"/>
        <v>-1.8058722049680222E-3</v>
      </c>
      <c r="HL372" s="223">
        <f t="shared" ca="1" si="810"/>
        <v>-6.9494739782570577E-4</v>
      </c>
      <c r="HM372" s="223">
        <f t="shared" ca="1" si="811"/>
        <v>4.6632486694554823E-4</v>
      </c>
      <c r="HN372" s="223">
        <f t="shared" ca="1" si="812"/>
        <v>1.5938128891204305E-3</v>
      </c>
      <c r="HO372" s="223">
        <f t="shared" ca="1" si="813"/>
        <v>2.6058325648355557E-3</v>
      </c>
      <c r="HP372" s="223">
        <f t="shared" ca="1" si="814"/>
        <v>3.4290652257972748E-3</v>
      </c>
      <c r="HQ372" s="223">
        <f t="shared" ca="1" si="815"/>
        <v>4.0038694205141419E-3</v>
      </c>
      <c r="HR372" s="223">
        <f t="shared" ca="1" si="816"/>
        <v>4.2886018103263012E-3</v>
      </c>
      <c r="HS372" s="223">
        <f t="shared" ca="1" si="817"/>
        <v>4.2626341405248248E-3</v>
      </c>
      <c r="HT372" s="223">
        <f t="shared" ca="1" si="818"/>
        <v>3.9278477134343827E-3</v>
      </c>
      <c r="HU372" s="223">
        <f t="shared" ca="1" si="819"/>
        <v>3.3084970920699832E-3</v>
      </c>
      <c r="HV372" s="223">
        <f t="shared" ca="1" si="820"/>
        <v>2.4494529087473395E-3</v>
      </c>
      <c r="HW372" s="223">
        <f t="shared" ca="1" si="821"/>
        <v>1.4129510834174326E-3</v>
      </c>
      <c r="HX372" s="223">
        <f t="shared" ca="1" si="822"/>
        <v>2.7408396392757496E-4</v>
      </c>
      <c r="HY372" s="223">
        <f t="shared" ca="1" si="823"/>
        <v>-8.8463995451395724E-4</v>
      </c>
      <c r="HZ372" s="223">
        <f t="shared" ca="1" si="824"/>
        <v>-1.9792735939414123E-3</v>
      </c>
      <c r="IA372" s="223">
        <f t="shared" ca="1" si="825"/>
        <v>-2.9305130804893535E-3</v>
      </c>
      <c r="IB372" s="223">
        <f t="shared" ca="1" si="826"/>
        <v>-3.669443141010796E-3</v>
      </c>
      <c r="IC372" s="223">
        <f t="shared" ca="1" si="827"/>
        <v>-4.14252986771754E-3</v>
      </c>
      <c r="ID372" s="223">
        <f t="shared" ca="1" si="828"/>
        <v>-4.3154991356870332E-3</v>
      </c>
      <c r="IE372" s="223">
        <f t="shared" ca="1" si="829"/>
        <v>-4.6180592202647785E-3</v>
      </c>
      <c r="IF372" s="223">
        <f t="shared" ca="1" si="830"/>
        <v>-3.733611009209633E-3</v>
      </c>
      <c r="IG372" s="223">
        <f t="shared" ca="1" si="831"/>
        <v>-3.0209101691786042E-3</v>
      </c>
      <c r="IH372" s="223">
        <f t="shared" ca="1" si="832"/>
        <v>-2.0893508267351502E-3</v>
      </c>
      <c r="II372" s="223">
        <f t="shared" ca="1" si="833"/>
        <v>-1.0064224705359018E-3</v>
      </c>
      <c r="IJ372" s="223">
        <f t="shared" ca="1" si="834"/>
        <v>1.4941904837271341E-4</v>
      </c>
      <c r="IK372" s="223">
        <f t="shared" ca="1" si="835"/>
        <v>1.2944354757270062E-3</v>
      </c>
      <c r="IL372" s="223">
        <f t="shared" ca="1" si="836"/>
        <v>2.3456728120717319E-3</v>
      </c>
      <c r="IM372" s="223">
        <f t="shared" ca="1" si="837"/>
        <v>3.2269711531966341E-3</v>
      </c>
      <c r="IN372" s="223">
        <f t="shared" ca="1" si="838"/>
        <v>3.874482312854719E-3</v>
      </c>
      <c r="IO372" s="223">
        <f t="shared" ca="1" si="839"/>
        <v>4.2412954877576415E-3</v>
      </c>
      <c r="IP372" s="223">
        <f t="shared" ca="1" si="840"/>
        <v>4.3008358452793025E-3</v>
      </c>
      <c r="IQ372" s="223">
        <f t="shared" ca="1" si="841"/>
        <v>4.0487898134329422E-3</v>
      </c>
      <c r="IR372" s="223">
        <f t="shared" ca="1" si="842"/>
        <v>3.503417589966805E-3</v>
      </c>
      <c r="IS372" s="223">
        <f t="shared" ca="1" si="843"/>
        <v>2.7042302299605555E-3</v>
      </c>
      <c r="IT372" s="223">
        <f t="shared" ca="1" si="844"/>
        <v>1.7091271541061588E-3</v>
      </c>
      <c r="IU372" s="223">
        <f t="shared" ca="1" si="845"/>
        <v>5.9020145909662459E-4</v>
      </c>
      <c r="IV372" s="223">
        <f t="shared" ca="1" si="846"/>
        <v>-5.7148307355641228E-4</v>
      </c>
      <c r="IW372" s="223">
        <f t="shared" ca="1" si="847"/>
        <v>-1.6917648756983946E-3</v>
      </c>
      <c r="IX372" s="223">
        <f t="shared" ca="1" si="848"/>
        <v>-2.6894819187466084E-3</v>
      </c>
      <c r="IY372" s="223">
        <f t="shared" ca="1" si="849"/>
        <v>-3.4923517296567589E-3</v>
      </c>
      <c r="IZ372" s="223">
        <f t="shared" ca="1" si="850"/>
        <v>-4.042208102018374E-3</v>
      </c>
      <c r="JA372" s="223">
        <f t="shared" ca="1" si="851"/>
        <v>-4.2992151137226809E-3</v>
      </c>
      <c r="JB372" s="223">
        <f t="shared" ca="1" si="852"/>
        <v>-4.2447531546055076E-3</v>
      </c>
    </row>
    <row r="373" spans="2:262">
      <c r="B373" s="230">
        <v>12</v>
      </c>
      <c r="C373" s="229">
        <f t="shared" si="853"/>
        <v>2.3437499999999996E-4</v>
      </c>
      <c r="D373" s="226">
        <f t="shared" ca="1" si="597"/>
        <v>36.026589189425316</v>
      </c>
      <c r="E373" s="225">
        <f ca="1">R361</f>
        <v>2.6589189425316066E-2</v>
      </c>
      <c r="F373" s="224">
        <v>12</v>
      </c>
      <c r="G373" s="223">
        <f t="shared" ca="1" si="854"/>
        <v>-2.7477384126175223E-4</v>
      </c>
      <c r="H373" s="223">
        <f t="shared" ca="1" si="598"/>
        <v>-2.2160547958128966E-4</v>
      </c>
      <c r="I373" s="223">
        <f t="shared" ca="1" si="599"/>
        <v>-1.4935260279948074E-4</v>
      </c>
      <c r="J373" s="223">
        <f t="shared" ca="1" si="600"/>
        <v>-6.4237580149539047E-5</v>
      </c>
      <c r="K373" s="223">
        <f t="shared" ca="1" si="601"/>
        <v>2.64095397696316E-5</v>
      </c>
      <c r="L373" s="223">
        <f t="shared" ca="1" si="602"/>
        <v>1.1478228785690787E-4</v>
      </c>
      <c r="M373" s="223">
        <f t="shared" ca="1" si="603"/>
        <v>1.9327006238616933E-4</v>
      </c>
      <c r="N373" s="223">
        <f t="shared" ca="1" si="604"/>
        <v>2.5511354891670371E-4</v>
      </c>
      <c r="O373" s="223">
        <f t="shared" ca="1" si="605"/>
        <v>2.9498682791420221E-4</v>
      </c>
      <c r="P373" s="223">
        <f t="shared" ca="1" si="606"/>
        <v>3.0945603936488819E-4</v>
      </c>
      <c r="Q373" s="223">
        <f t="shared" ca="1" si="607"/>
        <v>2.972751044941894E-4</v>
      </c>
      <c r="R373" s="223">
        <f t="shared" ca="1" si="608"/>
        <v>2.594930372341059E-4</v>
      </c>
      <c r="S373" s="223">
        <f t="shared" ca="1" si="609"/>
        <v>1.9936360384776236E-4</v>
      </c>
      <c r="T373" s="223">
        <f t="shared" ca="1" si="610"/>
        <v>1.220651107636156E-4</v>
      </c>
      <c r="U373" s="223">
        <f t="shared" ca="1" si="611"/>
        <v>3.4254452302884925E-5</v>
      </c>
      <c r="V373" s="223">
        <f t="shared" ca="1" si="612"/>
        <v>-5.6506176589524346E-5</v>
      </c>
      <c r="W373" s="223">
        <f t="shared" ca="1" si="613"/>
        <v>-1.4240053149593073E-4</v>
      </c>
      <c r="X373" s="223">
        <f t="shared" ca="1" si="614"/>
        <v>-2.1603144824679753E-4</v>
      </c>
      <c r="Y373" s="223">
        <f t="shared" ca="1" si="615"/>
        <v>-2.710578817320808E-4</v>
      </c>
      <c r="Z373" s="223">
        <f t="shared" ca="1" si="616"/>
        <v>-3.0274099244831994E-4</v>
      </c>
      <c r="AA373" s="223">
        <f t="shared" ca="1" si="617"/>
        <v>-3.0835225217471407E-4</v>
      </c>
      <c r="AB373" s="223">
        <f t="shared" ca="1" si="618"/>
        <v>-2.8740842299138715E-4</v>
      </c>
      <c r="AC373" s="223">
        <f t="shared" ca="1" si="619"/>
        <v>-2.4171317340457144E-4</v>
      </c>
      <c r="AD373" s="223">
        <f t="shared" ca="1" si="620"/>
        <v>-1.7520174762594931E-4</v>
      </c>
      <c r="AE373" s="223">
        <f t="shared" ca="1" si="621"/>
        <v>-9.360206498351987E-5</v>
      </c>
      <c r="AF373" s="223">
        <f t="shared" ca="1" si="622"/>
        <v>-3.9414353551657717E-6</v>
      </c>
      <c r="AG373" s="223">
        <f t="shared" ca="1" si="623"/>
        <v>8.6058628039441614E-5</v>
      </c>
      <c r="AH373" s="223">
        <f t="shared" ca="1" si="624"/>
        <v>1.6864738017259909E-4</v>
      </c>
      <c r="AI373" s="223">
        <f t="shared" ca="1" si="625"/>
        <v>2.3671233316600683E-4</v>
      </c>
      <c r="AJ373" s="223">
        <f t="shared" ca="1" si="626"/>
        <v>2.8439177897106733E-4</v>
      </c>
      <c r="AK373" s="223">
        <f t="shared" ca="1" si="627"/>
        <v>3.0757959573009968E-4</v>
      </c>
      <c r="AL373" s="223">
        <f t="shared" ca="1" si="628"/>
        <v>3.0427886423361003E-4</v>
      </c>
      <c r="AM373" s="223">
        <f t="shared" ca="1" si="629"/>
        <v>2.7477384126175218E-4</v>
      </c>
      <c r="AN373" s="223">
        <f t="shared" ca="1" si="630"/>
        <v>2.2160547958128979E-4</v>
      </c>
      <c r="AO373" s="223">
        <f t="shared" ca="1" si="631"/>
        <v>1.4935260279948069E-4</v>
      </c>
      <c r="AP373" s="223">
        <f t="shared" ca="1" si="632"/>
        <v>6.4237580149539278E-5</v>
      </c>
      <c r="AQ373" s="223">
        <f t="shared" ca="1" si="633"/>
        <v>-2.6409539769631634E-5</v>
      </c>
      <c r="AR373" s="223">
        <f t="shared" ca="1" si="634"/>
        <v>-1.1478228785690758E-4</v>
      </c>
      <c r="AS373" s="223">
        <f t="shared" ca="1" si="635"/>
        <v>-1.9327006238616923E-4</v>
      </c>
      <c r="AT373" s="223">
        <f t="shared" ca="1" si="636"/>
        <v>-2.551135489167035E-4</v>
      </c>
      <c r="AU373" s="223">
        <f t="shared" ca="1" si="637"/>
        <v>-2.949868279142021E-4</v>
      </c>
      <c r="AV373" s="223">
        <f t="shared" ca="1" si="638"/>
        <v>-3.0945603936488819E-4</v>
      </c>
      <c r="AW373" s="223">
        <f t="shared" ca="1" si="639"/>
        <v>-2.9727510449418945E-4</v>
      </c>
      <c r="AX373" s="223">
        <f t="shared" ca="1" si="640"/>
        <v>-2.5949303723410584E-4</v>
      </c>
      <c r="AY373" s="223">
        <f t="shared" ca="1" si="641"/>
        <v>-1.9936360384776255E-4</v>
      </c>
      <c r="AZ373" s="223">
        <f t="shared" ca="1" si="642"/>
        <v>-1.2206511076361573E-4</v>
      </c>
      <c r="BA373" s="223">
        <f t="shared" ca="1" si="643"/>
        <v>-3.4254452302885291E-5</v>
      </c>
      <c r="BB373" s="223">
        <f t="shared" ca="1" si="644"/>
        <v>5.650617658952423E-5</v>
      </c>
      <c r="BC373" s="223">
        <f t="shared" ca="1" si="645"/>
        <v>1.4240053149593086E-4</v>
      </c>
      <c r="BD373" s="223">
        <f t="shared" ca="1" si="646"/>
        <v>2.1603144824679747E-4</v>
      </c>
      <c r="BE373" s="223">
        <f t="shared" ca="1" si="647"/>
        <v>2.7105788173208085E-4</v>
      </c>
      <c r="BF373" s="223">
        <f t="shared" ca="1" si="648"/>
        <v>3.0274099244832E-4</v>
      </c>
      <c r="BG373" s="223">
        <f t="shared" ca="1" si="649"/>
        <v>3.0835225217471402E-4</v>
      </c>
      <c r="BH373" s="223">
        <f t="shared" ca="1" si="650"/>
        <v>2.8740842299138732E-4</v>
      </c>
      <c r="BI373" s="223">
        <f t="shared" ca="1" si="651"/>
        <v>2.4171317340457188E-4</v>
      </c>
      <c r="BJ373" s="223">
        <f t="shared" ca="1" si="652"/>
        <v>1.7520174762594918E-4</v>
      </c>
      <c r="BK373" s="223">
        <f t="shared" ca="1" si="653"/>
        <v>9.3602064983519978E-5</v>
      </c>
      <c r="BL373" s="223">
        <f t="shared" ca="1" si="654"/>
        <v>3.9414353551661579E-6</v>
      </c>
      <c r="BM373" s="223">
        <f t="shared" ca="1" si="655"/>
        <v>-8.6058628039442035E-5</v>
      </c>
      <c r="BN373" s="223">
        <f t="shared" ca="1" si="656"/>
        <v>-1.6864738017259898E-4</v>
      </c>
      <c r="BO373" s="223">
        <f t="shared" ca="1" si="657"/>
        <v>-2.3671233316600673E-4</v>
      </c>
      <c r="BP373" s="223">
        <f t="shared" ca="1" si="658"/>
        <v>-2.8439177897106712E-4</v>
      </c>
      <c r="BQ373" s="223">
        <f t="shared" ca="1" si="659"/>
        <v>-3.0757959573009974E-4</v>
      </c>
      <c r="BR373" s="223">
        <f t="shared" ca="1" si="660"/>
        <v>-3.0427886423361008E-4</v>
      </c>
      <c r="BS373" s="223">
        <f t="shared" ca="1" si="661"/>
        <v>-2.747738412617525E-4</v>
      </c>
      <c r="BT373" s="223">
        <f t="shared" ca="1" si="662"/>
        <v>-2.2160547958128952E-4</v>
      </c>
      <c r="BU373" s="223">
        <f t="shared" ca="1" si="663"/>
        <v>-1.4935260279948083E-4</v>
      </c>
      <c r="BV373" s="223">
        <f t="shared" ca="1" si="664"/>
        <v>-6.4237580149539386E-5</v>
      </c>
      <c r="BW373" s="223">
        <f t="shared" ca="1" si="665"/>
        <v>2.640953976963097E-5</v>
      </c>
      <c r="BX373" s="223">
        <f t="shared" ca="1" si="666"/>
        <v>1.14782287856908E-4</v>
      </c>
      <c r="BY373" s="223">
        <f t="shared" ca="1" si="667"/>
        <v>1.9327006238616915E-4</v>
      </c>
      <c r="BZ373" s="223">
        <f t="shared" ca="1" si="668"/>
        <v>2.5511354891670344E-4</v>
      </c>
      <c r="CA373" s="223">
        <f t="shared" ca="1" si="669"/>
        <v>2.9498682791420227E-4</v>
      </c>
      <c r="CB373" s="223">
        <f t="shared" ca="1" si="670"/>
        <v>3.0945603936488819E-4</v>
      </c>
      <c r="CC373" s="223">
        <f t="shared" ca="1" si="671"/>
        <v>2.9727510449418945E-4</v>
      </c>
      <c r="CD373" s="223">
        <f t="shared" ca="1" si="672"/>
        <v>2.5949303723410622E-4</v>
      </c>
      <c r="CE373" s="223">
        <f t="shared" ca="1" si="673"/>
        <v>1.9936360384776222E-4</v>
      </c>
      <c r="CF373" s="223">
        <f t="shared" ca="1" si="674"/>
        <v>1.2206511076361579E-4</v>
      </c>
      <c r="CG373" s="223">
        <f t="shared" ca="1" si="675"/>
        <v>3.425445230288542E-5</v>
      </c>
      <c r="CH373" s="223">
        <f t="shared" ca="1" si="676"/>
        <v>-5.650617658952358E-5</v>
      </c>
      <c r="CI373" s="223">
        <f t="shared" ca="1" si="677"/>
        <v>-1.4240053149593078E-4</v>
      </c>
      <c r="CJ373" s="223">
        <f t="shared" ca="1" si="678"/>
        <v>-2.1603144824679739E-4</v>
      </c>
      <c r="CK373" s="223">
        <f t="shared" ca="1" si="679"/>
        <v>-2.7105788173208053E-4</v>
      </c>
      <c r="CL373" s="223">
        <f t="shared" ca="1" si="680"/>
        <v>-3.0274099244832E-4</v>
      </c>
      <c r="CM373" s="223">
        <f t="shared" ca="1" si="681"/>
        <v>-3.0835225217471407E-4</v>
      </c>
      <c r="CN373" s="223">
        <f t="shared" ca="1" si="682"/>
        <v>-2.8740842299138737E-4</v>
      </c>
      <c r="CO373" s="223">
        <f t="shared" ca="1" si="683"/>
        <v>-2.4171317340457193E-4</v>
      </c>
      <c r="CP373" s="223">
        <f t="shared" ca="1" si="684"/>
        <v>-1.7520174762594926E-4</v>
      </c>
      <c r="CQ373" s="223">
        <f t="shared" ca="1" si="685"/>
        <v>-9.36020649835201E-5</v>
      </c>
      <c r="CR373" s="223">
        <f t="shared" ca="1" si="686"/>
        <v>-3.9414353551662663E-6</v>
      </c>
      <c r="CS373" s="223">
        <f t="shared" ca="1" si="687"/>
        <v>8.6058628039441913E-5</v>
      </c>
      <c r="CT373" s="223">
        <f t="shared" ca="1" si="688"/>
        <v>1.686473801725989E-4</v>
      </c>
      <c r="CU373" s="223">
        <f t="shared" ca="1" si="689"/>
        <v>2.367123331660067E-4</v>
      </c>
      <c r="CV373" s="223">
        <f t="shared" ca="1" si="690"/>
        <v>2.8439177897106706E-4</v>
      </c>
      <c r="CW373" s="223">
        <f t="shared" ca="1" si="691"/>
        <v>3.0757959573009974E-4</v>
      </c>
      <c r="CX373" s="223">
        <f t="shared" ca="1" si="692"/>
        <v>3.0427886423361008E-4</v>
      </c>
      <c r="CY373" s="223">
        <f t="shared" ca="1" si="693"/>
        <v>2.747738412617525E-4</v>
      </c>
      <c r="CZ373" s="223">
        <f t="shared" ca="1" si="694"/>
        <v>2.2160547958128957E-4</v>
      </c>
      <c r="DA373" s="223">
        <f t="shared" ca="1" si="695"/>
        <v>1.4935260279948091E-4</v>
      </c>
      <c r="DB373" s="223">
        <f t="shared" ca="1" si="696"/>
        <v>6.4237580149539494E-5</v>
      </c>
      <c r="DC373" s="223">
        <f t="shared" ca="1" si="697"/>
        <v>-2.6409539769630848E-5</v>
      </c>
      <c r="DD373" s="223">
        <f t="shared" ca="1" si="698"/>
        <v>-1.1478228785690788E-4</v>
      </c>
      <c r="DE373" s="223">
        <f t="shared" ca="1" si="699"/>
        <v>-1.9327006238616906E-4</v>
      </c>
      <c r="DF373" s="223">
        <f t="shared" ca="1" si="700"/>
        <v>-2.5511354891670333E-4</v>
      </c>
      <c r="DG373" s="223">
        <f t="shared" ca="1" si="701"/>
        <v>-2.9498682791420221E-4</v>
      </c>
      <c r="DH373" s="223">
        <f t="shared" ca="1" si="702"/>
        <v>-3.0945603936488825E-4</v>
      </c>
      <c r="DI373" s="223">
        <f t="shared" ca="1" si="703"/>
        <v>-2.9727510449418945E-4</v>
      </c>
      <c r="DJ373" s="223">
        <f t="shared" ca="1" si="704"/>
        <v>-2.5949303723410628E-4</v>
      </c>
      <c r="DK373" s="223">
        <f t="shared" ca="1" si="705"/>
        <v>-1.993636038477623E-4</v>
      </c>
      <c r="DL373" s="223">
        <f t="shared" ca="1" si="706"/>
        <v>-1.2206511076361695E-4</v>
      </c>
      <c r="DM373" s="223">
        <f t="shared" ca="1" si="707"/>
        <v>-3.4254452302885522E-5</v>
      </c>
      <c r="DN373" s="223">
        <f t="shared" ca="1" si="708"/>
        <v>5.6506176589524549E-5</v>
      </c>
      <c r="DO373" s="223">
        <f t="shared" ca="1" si="709"/>
        <v>1.424005314959297E-4</v>
      </c>
      <c r="DP373" s="223">
        <f t="shared" ca="1" si="710"/>
        <v>2.1603144824679731E-4</v>
      </c>
      <c r="DQ373" s="223">
        <f t="shared" ca="1" si="711"/>
        <v>2.7105788173208102E-4</v>
      </c>
      <c r="DR373" s="223">
        <f t="shared" ca="1" si="712"/>
        <v>3.0274099244831978E-4</v>
      </c>
      <c r="DS373" s="223">
        <f t="shared" ca="1" si="713"/>
        <v>3.0835225217471407E-4</v>
      </c>
      <c r="DT373" s="223">
        <f t="shared" ca="1" si="714"/>
        <v>2.8740842299138694E-4</v>
      </c>
      <c r="DU373" s="223">
        <f t="shared" ca="1" si="715"/>
        <v>2.4171317340457201E-4</v>
      </c>
      <c r="DV373" s="223">
        <f t="shared" ca="1" si="716"/>
        <v>1.7520174762594937E-4</v>
      </c>
      <c r="DW373" s="223">
        <f t="shared" ca="1" si="717"/>
        <v>9.3602064983519138E-5</v>
      </c>
      <c r="DX373" s="223">
        <f t="shared" ca="1" si="718"/>
        <v>3.9414353551663815E-6</v>
      </c>
      <c r="DY373" s="223">
        <f t="shared" ca="1" si="719"/>
        <v>-8.6058628039441818E-5</v>
      </c>
      <c r="DZ373" s="223">
        <f t="shared" ca="1" si="720"/>
        <v>-1.6864738017259787E-4</v>
      </c>
      <c r="EA373" s="223">
        <f t="shared" ca="1" si="721"/>
        <v>-2.3671233316600659E-4</v>
      </c>
      <c r="EB373" s="223">
        <f t="shared" ca="1" si="722"/>
        <v>-2.843917789710675E-4</v>
      </c>
      <c r="EC373" s="223">
        <f t="shared" ca="1" si="723"/>
        <v>-3.0757959573009957E-4</v>
      </c>
      <c r="ED373" s="223">
        <f t="shared" ca="1" si="724"/>
        <v>-3.0427886423361013E-4</v>
      </c>
      <c r="EE373" s="223">
        <f t="shared" ca="1" si="725"/>
        <v>-2.7477384126175207E-4</v>
      </c>
      <c r="EF373" s="223">
        <f t="shared" ca="1" si="726"/>
        <v>-2.2160547958129041E-4</v>
      </c>
      <c r="EG373" s="223">
        <f t="shared" ca="1" si="727"/>
        <v>-1.4935260279948101E-4</v>
      </c>
      <c r="EH373" s="223">
        <f t="shared" ca="1" si="728"/>
        <v>-6.4237580149538532E-5</v>
      </c>
      <c r="EI373" s="223">
        <f t="shared" ca="1" si="729"/>
        <v>2.640953976963074E-5</v>
      </c>
      <c r="EJ373" s="223">
        <f t="shared" ca="1" si="730"/>
        <v>1.1478228785690778E-4</v>
      </c>
      <c r="EK373" s="223">
        <f t="shared" ca="1" si="731"/>
        <v>1.9327006238616812E-4</v>
      </c>
      <c r="EL373" s="223">
        <f t="shared" ca="1" si="732"/>
        <v>2.5511354891670333E-4</v>
      </c>
      <c r="EM373" s="223">
        <f t="shared" ca="1" si="733"/>
        <v>2.9498682791420221E-4</v>
      </c>
      <c r="EN373" s="223">
        <f t="shared" ca="1" si="734"/>
        <v>3.0945603936488819E-4</v>
      </c>
      <c r="EO373" s="223">
        <f t="shared" ca="1" si="735"/>
        <v>2.9727510449418951E-4</v>
      </c>
      <c r="EP373" s="223">
        <f t="shared" ca="1" si="736"/>
        <v>2.5949303723410574E-4</v>
      </c>
      <c r="EQ373" s="223">
        <f t="shared" ca="1" si="737"/>
        <v>1.9936360384776322E-4</v>
      </c>
      <c r="ER373" s="223">
        <f t="shared" ca="1" si="738"/>
        <v>1.2206511076361603E-4</v>
      </c>
      <c r="ES373" s="223">
        <f t="shared" ca="1" si="739"/>
        <v>3.4254452302884553E-5</v>
      </c>
      <c r="ET373" s="223">
        <f t="shared" ca="1" si="740"/>
        <v>-5.6506176589523356E-5</v>
      </c>
      <c r="EU373" s="223">
        <f t="shared" ca="1" si="741"/>
        <v>-1.4240053149593056E-4</v>
      </c>
      <c r="EV373" s="223">
        <f t="shared" ca="1" si="742"/>
        <v>-2.1603144824679802E-4</v>
      </c>
      <c r="EW373" s="223">
        <f t="shared" ca="1" si="743"/>
        <v>-2.7105788173208042E-4</v>
      </c>
      <c r="EX373" s="223">
        <f t="shared" ca="1" si="744"/>
        <v>-3.0274099244832E-4</v>
      </c>
      <c r="EY373" s="223">
        <f t="shared" ca="1" si="745"/>
        <v>-3.0835225217471413E-4</v>
      </c>
      <c r="EZ373" s="223">
        <f t="shared" ca="1" si="746"/>
        <v>-2.8740842299138742E-4</v>
      </c>
      <c r="FA373" s="223">
        <f t="shared" ca="1" si="747"/>
        <v>-2.4171317340457142E-4</v>
      </c>
      <c r="FB373" s="223">
        <f t="shared" ca="1" si="748"/>
        <v>-1.7520174762595037E-4</v>
      </c>
      <c r="FC373" s="223">
        <f t="shared" ca="1" si="749"/>
        <v>-9.3602064983520304E-5</v>
      </c>
      <c r="FD373" s="223">
        <f t="shared" ca="1" si="750"/>
        <v>-3.9414353551654057E-6</v>
      </c>
      <c r="FE373" s="223">
        <f t="shared" ca="1" si="751"/>
        <v>8.6058628039440652E-5</v>
      </c>
      <c r="FF373" s="223">
        <f t="shared" ca="1" si="752"/>
        <v>1.6864738017259871E-4</v>
      </c>
      <c r="FG373" s="223">
        <f t="shared" ca="1" si="753"/>
        <v>2.3671233316600724E-4</v>
      </c>
      <c r="FH373" s="223">
        <f t="shared" ca="1" si="754"/>
        <v>2.8439177897106701E-4</v>
      </c>
      <c r="FI373" s="223">
        <f t="shared" ca="1" si="755"/>
        <v>3.0757959573009968E-4</v>
      </c>
      <c r="FJ373" s="223">
        <f t="shared" ca="1" si="756"/>
        <v>3.0427886423361035E-4</v>
      </c>
      <c r="FK373" s="223">
        <f t="shared" ca="1" si="757"/>
        <v>2.7477384126175266E-4</v>
      </c>
      <c r="FL373" s="223">
        <f t="shared" ca="1" si="758"/>
        <v>2.2160547958128974E-4</v>
      </c>
      <c r="FM373" s="223">
        <f t="shared" ca="1" si="759"/>
        <v>1.4935260279948207E-4</v>
      </c>
      <c r="FN373" s="223">
        <f t="shared" ca="1" si="760"/>
        <v>6.4237580149539738E-5</v>
      </c>
      <c r="FO373" s="223">
        <f t="shared" ca="1" si="761"/>
        <v>-2.6409539769631722E-5</v>
      </c>
      <c r="FP373" s="223">
        <f t="shared" ca="1" si="762"/>
        <v>-1.1478228785690665E-4</v>
      </c>
      <c r="FQ373" s="223">
        <f t="shared" ca="1" si="763"/>
        <v>-1.9327006238616885E-4</v>
      </c>
      <c r="FR373" s="223">
        <f t="shared" ca="1" si="764"/>
        <v>-2.5511354891670387E-4</v>
      </c>
      <c r="FS373" s="223">
        <f t="shared" ca="1" si="765"/>
        <v>-2.9498682791420183E-4</v>
      </c>
      <c r="FT373" s="223">
        <f t="shared" ca="1" si="766"/>
        <v>-3.0945603936488819E-4</v>
      </c>
      <c r="FU373" s="223">
        <f t="shared" ca="1" si="767"/>
        <v>-2.9727510449418929E-4</v>
      </c>
      <c r="FV373" s="223">
        <f t="shared" ca="1" si="768"/>
        <v>-2.5949303723410644E-4</v>
      </c>
      <c r="FW373" s="223">
        <f t="shared" ca="1" si="769"/>
        <v>-1.9936360384776246E-4</v>
      </c>
      <c r="FX373" s="223">
        <f t="shared" ca="1" si="770"/>
        <v>-1.2206511076361713E-4</v>
      </c>
      <c r="FY373" s="223">
        <f t="shared" ca="1" si="771"/>
        <v>-3.4254452302885766E-5</v>
      </c>
      <c r="FZ373" s="223">
        <f t="shared" ca="1" si="772"/>
        <v>5.6506176589524325E-5</v>
      </c>
      <c r="GA373" s="223">
        <f t="shared" ca="1" si="773"/>
        <v>1.4240053149592951E-4</v>
      </c>
      <c r="GB373" s="223">
        <f t="shared" ca="1" si="774"/>
        <v>2.1603144824679712E-4</v>
      </c>
      <c r="GC373" s="223">
        <f t="shared" ca="1" si="775"/>
        <v>2.7105788173208091E-4</v>
      </c>
      <c r="GD373" s="223">
        <f t="shared" ca="1" si="776"/>
        <v>3.0274099244831972E-4</v>
      </c>
      <c r="GE373" s="223">
        <f t="shared" ca="1" si="777"/>
        <v>3.0835225217471407E-4</v>
      </c>
      <c r="GF373" s="223">
        <f t="shared" ca="1" si="778"/>
        <v>2.874084229913871E-4</v>
      </c>
      <c r="GG373" s="223">
        <f t="shared" ca="1" si="779"/>
        <v>2.4171317340457218E-4</v>
      </c>
      <c r="GH373" s="223">
        <f t="shared" ca="1" si="780"/>
        <v>1.7520174762594953E-4</v>
      </c>
      <c r="GI373" s="223">
        <f t="shared" ca="1" si="781"/>
        <v>9.3602064983519355E-5</v>
      </c>
      <c r="GJ373" s="223">
        <f t="shared" ca="1" si="782"/>
        <v>3.9414353551666119E-6</v>
      </c>
      <c r="GK373" s="223">
        <f t="shared" ca="1" si="783"/>
        <v>-8.6058628039441587E-5</v>
      </c>
      <c r="GL373" s="223">
        <f t="shared" ca="1" si="784"/>
        <v>-1.6864738017259768E-4</v>
      </c>
      <c r="GM373" s="223">
        <f t="shared" ca="1" si="785"/>
        <v>-2.3671233316600645E-4</v>
      </c>
      <c r="GN373" s="223">
        <f t="shared" ca="1" si="786"/>
        <v>-2.8439177897106733E-4</v>
      </c>
      <c r="GO373" s="223">
        <f t="shared" ca="1" si="787"/>
        <v>-3.0757959573009957E-4</v>
      </c>
      <c r="GP373" s="223">
        <f t="shared" ca="1" si="788"/>
        <v>-3.0427886423361013E-4</v>
      </c>
      <c r="GQ373" s="223">
        <f t="shared" ca="1" si="789"/>
        <v>-2.7477384126175218E-4</v>
      </c>
      <c r="GR373" s="223">
        <f t="shared" ca="1" si="790"/>
        <v>-2.2160547958129055E-4</v>
      </c>
      <c r="GS373" s="223">
        <f t="shared" ca="1" si="791"/>
        <v>-1.4935260279948118E-4</v>
      </c>
      <c r="GT373" s="223">
        <f t="shared" ca="1" si="792"/>
        <v>-6.4237580149538763E-5</v>
      </c>
      <c r="GU373" s="223">
        <f t="shared" ca="1" si="793"/>
        <v>2.6409539769630516E-5</v>
      </c>
      <c r="GV373" s="223">
        <f t="shared" ca="1" si="794"/>
        <v>1.1478228785690757E-4</v>
      </c>
      <c r="GW373" s="223">
        <f t="shared" ca="1" si="795"/>
        <v>1.9327006238616793E-4</v>
      </c>
      <c r="GX373" s="223">
        <f t="shared" ca="1" si="796"/>
        <v>2.5511354891670317E-4</v>
      </c>
      <c r="GY373" s="223">
        <f t="shared" ca="1" si="797"/>
        <v>2.949868279142021E-4</v>
      </c>
      <c r="GZ373" s="223">
        <f t="shared" ca="1" si="798"/>
        <v>3.0945603936488819E-4</v>
      </c>
      <c r="HA373" s="223">
        <f t="shared" ca="1" si="799"/>
        <v>2.9727510449418962E-4</v>
      </c>
      <c r="HB373" s="223">
        <f t="shared" ca="1" si="800"/>
        <v>2.594930372341059E-4</v>
      </c>
      <c r="HC373" s="223">
        <f t="shared" ca="1" si="801"/>
        <v>1.9936360384776339E-4</v>
      </c>
      <c r="HD373" s="223">
        <f t="shared" ca="1" si="802"/>
        <v>1.2206511076361622E-4</v>
      </c>
      <c r="HE373" s="223">
        <f t="shared" ca="1" si="803"/>
        <v>3.4254452302884783E-5</v>
      </c>
      <c r="HF373" s="223">
        <f t="shared" ca="1" si="804"/>
        <v>-5.6506176589523133E-5</v>
      </c>
      <c r="HG373" s="223">
        <f t="shared" ca="1" si="805"/>
        <v>-1.4240053149593038E-4</v>
      </c>
      <c r="HH373" s="223">
        <f t="shared" ca="1" si="806"/>
        <v>-2.1603144824679785E-4</v>
      </c>
      <c r="HI373" s="223">
        <f t="shared" ca="1" si="807"/>
        <v>-2.7105788173208031E-4</v>
      </c>
      <c r="HJ373" s="223">
        <f t="shared" ca="1" si="808"/>
        <v>-3.0274099244831994E-4</v>
      </c>
      <c r="HK373" s="223">
        <f t="shared" ca="1" si="809"/>
        <v>-3.0835225217471418E-4</v>
      </c>
      <c r="HL373" s="223">
        <f t="shared" ca="1" si="810"/>
        <v>-2.8740842299138753E-4</v>
      </c>
      <c r="HM373" s="223">
        <f t="shared" ca="1" si="811"/>
        <v>-2.4171317340457153E-4</v>
      </c>
      <c r="HN373" s="223">
        <f t="shared" ca="1" si="812"/>
        <v>-1.7520174762595053E-4</v>
      </c>
      <c r="HO373" s="223">
        <f t="shared" ca="1" si="813"/>
        <v>-9.360206498352052E-5</v>
      </c>
      <c r="HP373" s="223">
        <f t="shared" ca="1" si="814"/>
        <v>-3.9414353551656294E-6</v>
      </c>
      <c r="HQ373" s="223">
        <f t="shared" ca="1" si="815"/>
        <v>8.6058628039442536E-5</v>
      </c>
      <c r="HR373" s="223">
        <f t="shared" ca="1" si="816"/>
        <v>1.6864738017259668E-4</v>
      </c>
      <c r="HS373" s="223">
        <f t="shared" ca="1" si="817"/>
        <v>2.3671233316600567E-4</v>
      </c>
      <c r="HT373" s="223">
        <f t="shared" ca="1" si="818"/>
        <v>2.8439177897106684E-4</v>
      </c>
      <c r="HU373" s="223">
        <f t="shared" ca="1" si="819"/>
        <v>3.0757959573009968E-4</v>
      </c>
      <c r="HV373" s="223">
        <f t="shared" ca="1" si="820"/>
        <v>3.0427886423360997E-4</v>
      </c>
      <c r="HW373" s="223">
        <f t="shared" ca="1" si="821"/>
        <v>2.7477384126175174E-4</v>
      </c>
      <c r="HX373" s="223">
        <f t="shared" ca="1" si="822"/>
        <v>2.2160547958129144E-4</v>
      </c>
      <c r="HY373" s="223">
        <f t="shared" ca="1" si="823"/>
        <v>1.4935260279948226E-4</v>
      </c>
      <c r="HZ373" s="223">
        <f t="shared" ca="1" si="824"/>
        <v>6.4237580149539955E-5</v>
      </c>
      <c r="IA373" s="223">
        <f t="shared" ca="1" si="825"/>
        <v>-2.6409539769631495E-5</v>
      </c>
      <c r="IB373" s="223">
        <f t="shared" ca="1" si="826"/>
        <v>-1.1478228785690848E-4</v>
      </c>
      <c r="IC373" s="223">
        <f t="shared" ca="1" si="827"/>
        <v>-1.9327006238616698E-4</v>
      </c>
      <c r="ID373" s="223">
        <f t="shared" ca="1" si="828"/>
        <v>-2.5511354891670247E-4</v>
      </c>
      <c r="IE373" s="223">
        <f t="shared" ca="1" si="829"/>
        <v>-2.519471234252123E-4</v>
      </c>
      <c r="IF373" s="223">
        <f t="shared" ca="1" si="830"/>
        <v>-3.0945603936488819E-4</v>
      </c>
      <c r="IG373" s="223">
        <f t="shared" ca="1" si="831"/>
        <v>-2.9727510449418929E-4</v>
      </c>
      <c r="IH373" s="223">
        <f t="shared" ca="1" si="832"/>
        <v>-2.594930372341053E-4</v>
      </c>
      <c r="II373" s="223">
        <f t="shared" ca="1" si="833"/>
        <v>-1.9936360384776431E-4</v>
      </c>
      <c r="IJ373" s="223">
        <f t="shared" ca="1" si="834"/>
        <v>-1.2206511076361733E-4</v>
      </c>
      <c r="IK373" s="223">
        <f t="shared" ca="1" si="835"/>
        <v>-3.4254452302885982E-5</v>
      </c>
      <c r="IL373" s="223">
        <f t="shared" ca="1" si="836"/>
        <v>5.6506176589524102E-5</v>
      </c>
      <c r="IM373" s="223">
        <f t="shared" ca="1" si="837"/>
        <v>1.4240053149593124E-4</v>
      </c>
      <c r="IN373" s="223">
        <f t="shared" ca="1" si="838"/>
        <v>2.1603144824679856E-4</v>
      </c>
      <c r="IO373" s="223">
        <f t="shared" ca="1" si="839"/>
        <v>2.7105788173207971E-4</v>
      </c>
      <c r="IP373" s="223">
        <f t="shared" ca="1" si="840"/>
        <v>3.0274099244831967E-4</v>
      </c>
      <c r="IQ373" s="223">
        <f t="shared" ca="1" si="841"/>
        <v>3.0835225217471413E-4</v>
      </c>
      <c r="IR373" s="223">
        <f t="shared" ca="1" si="842"/>
        <v>2.8740842299138715E-4</v>
      </c>
      <c r="IS373" s="223">
        <f t="shared" ca="1" si="843"/>
        <v>2.4171317340457093E-4</v>
      </c>
      <c r="IT373" s="223">
        <f t="shared" ca="1" si="844"/>
        <v>1.7520174762595156E-4</v>
      </c>
      <c r="IU373" s="223">
        <f t="shared" ca="1" si="845"/>
        <v>9.3602064983521686E-5</v>
      </c>
      <c r="IV373" s="223">
        <f t="shared" ca="1" si="846"/>
        <v>3.9414353551668355E-6</v>
      </c>
      <c r="IW373" s="223">
        <f t="shared" ca="1" si="847"/>
        <v>-8.6058628039441384E-5</v>
      </c>
      <c r="IX373" s="223">
        <f t="shared" ca="1" si="848"/>
        <v>-1.6864738017259933E-4</v>
      </c>
      <c r="IY373" s="223">
        <f t="shared" ca="1" si="849"/>
        <v>-2.3671233316600773E-4</v>
      </c>
      <c r="IZ373" s="223">
        <f t="shared" ca="1" si="850"/>
        <v>-2.8439177897106641E-4</v>
      </c>
      <c r="JA373" s="223">
        <f t="shared" ca="1" si="851"/>
        <v>-3.0757959573009952E-4</v>
      </c>
      <c r="JB373" s="223">
        <f t="shared" ca="1" si="852"/>
        <v>-3.0427886423361019E-4</v>
      </c>
    </row>
    <row r="374" spans="2:262">
      <c r="B374" s="230">
        <v>13</v>
      </c>
      <c r="C374" s="229">
        <f t="shared" si="853"/>
        <v>2.5390624999999995E-4</v>
      </c>
      <c r="D374" s="226">
        <f t="shared" ca="1" si="597"/>
        <v>36.027935282386423</v>
      </c>
      <c r="E374" s="225">
        <f ca="1">S361</f>
        <v>2.7935282386425519E-2</v>
      </c>
      <c r="F374" s="224">
        <v>13</v>
      </c>
      <c r="G374" s="223">
        <f t="shared" ca="1" si="854"/>
        <v>2.8519985247653658E-3</v>
      </c>
      <c r="H374" s="223">
        <f t="shared" ca="1" si="598"/>
        <v>2.2084232760139046E-3</v>
      </c>
      <c r="I374" s="223">
        <f t="shared" ca="1" si="599"/>
        <v>1.3419217457402272E-3</v>
      </c>
      <c r="J374" s="223">
        <f t="shared" ca="1" si="600"/>
        <v>3.3996175144799449E-4</v>
      </c>
      <c r="K374" s="223">
        <f t="shared" ca="1" si="601"/>
        <v>-6.963152190929548E-4</v>
      </c>
      <c r="L374" s="223">
        <f t="shared" ca="1" si="602"/>
        <v>-1.6623035976571444E-3</v>
      </c>
      <c r="M374" s="223">
        <f t="shared" ca="1" si="603"/>
        <v>-2.460493002260341E-3</v>
      </c>
      <c r="N374" s="223">
        <f t="shared" ca="1" si="604"/>
        <v>-3.0103112899391746E-3</v>
      </c>
      <c r="O374" s="223">
        <f t="shared" ca="1" si="605"/>
        <v>-3.2562578020489028E-3</v>
      </c>
      <c r="P374" s="223">
        <f t="shared" ca="1" si="606"/>
        <v>-3.173505802703576E-3</v>
      </c>
      <c r="Q374" s="223">
        <f t="shared" ca="1" si="607"/>
        <v>-2.7704085798362383E-3</v>
      </c>
      <c r="R374" s="223">
        <f t="shared" ca="1" si="608"/>
        <v>-2.0876562339189092E-3</v>
      </c>
      <c r="S374" s="223">
        <f t="shared" ca="1" si="609"/>
        <v>-1.1941682711572273E-3</v>
      </c>
      <c r="T374" s="223">
        <f t="shared" ca="1" si="610"/>
        <v>-1.8013661774879603E-4</v>
      </c>
      <c r="U374" s="223">
        <f t="shared" ca="1" si="611"/>
        <v>8.5207868133882925E-4</v>
      </c>
      <c r="V374" s="223">
        <f t="shared" ca="1" si="612"/>
        <v>1.798282057776341E-3</v>
      </c>
      <c r="W374" s="223">
        <f t="shared" ca="1" si="613"/>
        <v>2.5629602996881133E-3</v>
      </c>
      <c r="X374" s="223">
        <f t="shared" ca="1" si="614"/>
        <v>3.0689240028137356E-3</v>
      </c>
      <c r="Y374" s="223">
        <f t="shared" ca="1" si="615"/>
        <v>3.2650993498519387E-3</v>
      </c>
      <c r="Z374" s="223">
        <f t="shared" ca="1" si="616"/>
        <v>3.1316836874271002E-3</v>
      </c>
      <c r="AA374" s="223">
        <f t="shared" ca="1" si="617"/>
        <v>2.682144477979155E-3</v>
      </c>
      <c r="AB374" s="223">
        <f t="shared" ca="1" si="618"/>
        <v>1.961859845099312E-3</v>
      </c>
      <c r="AC374" s="223">
        <f t="shared" ca="1" si="619"/>
        <v>1.0435379406122203E-3</v>
      </c>
      <c r="AD374" s="223">
        <f t="shared" ca="1" si="620"/>
        <v>1.9877519159339392E-5</v>
      </c>
      <c r="AE374" s="223">
        <f t="shared" ca="1" si="621"/>
        <v>-1.0057894114080786E-3</v>
      </c>
      <c r="AF374" s="223">
        <f t="shared" ca="1" si="622"/>
        <v>-1.9299282989074474E-3</v>
      </c>
      <c r="AG374" s="223">
        <f t="shared" ca="1" si="623"/>
        <v>-2.6592532012651277E-3</v>
      </c>
      <c r="AH374" s="223">
        <f t="shared" ca="1" si="624"/>
        <v>-3.1201434089595244E-3</v>
      </c>
      <c r="AI374" s="223">
        <f t="shared" ca="1" si="625"/>
        <v>-3.266074987332254E-3</v>
      </c>
      <c r="AJ374" s="223">
        <f t="shared" ca="1" si="626"/>
        <v>-3.0823170718445171E-3</v>
      </c>
      <c r="AK374" s="223">
        <f t="shared" ca="1" si="627"/>
        <v>-2.5874188551465076E-3</v>
      </c>
      <c r="AL374" s="223">
        <f t="shared" ca="1" si="628"/>
        <v>-1.8313371640742457E-3</v>
      </c>
      <c r="AM374" s="223">
        <f t="shared" ca="1" si="629"/>
        <v>-8.9039363576515261E-4</v>
      </c>
      <c r="AN374" s="223">
        <f t="shared" ca="1" si="630"/>
        <v>1.4042946611483712E-4</v>
      </c>
      <c r="AO374" s="223">
        <f t="shared" ca="1" si="631"/>
        <v>1.1570771066884979E-3</v>
      </c>
      <c r="AP374" s="223">
        <f t="shared" ca="1" si="632"/>
        <v>2.0569251737247319E-3</v>
      </c>
      <c r="AQ374" s="223">
        <f t="shared" ca="1" si="633"/>
        <v>2.7491397289572269E-3</v>
      </c>
      <c r="AR374" s="223">
        <f t="shared" ca="1" si="634"/>
        <v>3.1638461163408424E-3</v>
      </c>
      <c r="AS374" s="223">
        <f t="shared" ca="1" si="635"/>
        <v>3.2591823640937046E-3</v>
      </c>
      <c r="AT374" s="223">
        <f t="shared" ca="1" si="636"/>
        <v>3.0255248844567721E-3</v>
      </c>
      <c r="AU374" s="223">
        <f t="shared" ca="1" si="637"/>
        <v>2.4864599136606887E-3</v>
      </c>
      <c r="AV374" s="223">
        <f t="shared" ca="1" si="638"/>
        <v>1.6964026314147335E-3</v>
      </c>
      <c r="AW374" s="223">
        <f t="shared" ca="1" si="639"/>
        <v>7.3510429466025506E-4</v>
      </c>
      <c r="AX374" s="223">
        <f t="shared" ca="1" si="640"/>
        <v>-3.0039814450498015E-4</v>
      </c>
      <c r="AY374" s="223">
        <f t="shared" ca="1" si="641"/>
        <v>-1.3055773018709254E-3</v>
      </c>
      <c r="AZ374" s="223">
        <f t="shared" ca="1" si="642"/>
        <v>-2.1789667356331508E-3</v>
      </c>
      <c r="BA374" s="223">
        <f t="shared" ca="1" si="643"/>
        <v>-2.8324033382460634E-3</v>
      </c>
      <c r="BB374" s="223">
        <f t="shared" ca="1" si="644"/>
        <v>-3.1999268413077054E-3</v>
      </c>
      <c r="BC374" s="223">
        <f t="shared" ca="1" si="645"/>
        <v>-3.2444380850693935E-3</v>
      </c>
      <c r="BD374" s="223">
        <f t="shared" ca="1" si="646"/>
        <v>-2.9614439426176894E-3</v>
      </c>
      <c r="BE374" s="223">
        <f t="shared" ca="1" si="647"/>
        <v>-2.3795108724546906E-3</v>
      </c>
      <c r="BF374" s="223">
        <f t="shared" ca="1" si="648"/>
        <v>-1.5573813162288218E-3</v>
      </c>
      <c r="BG374" s="223">
        <f t="shared" ca="1" si="649"/>
        <v>-5.7804402292198375E-4</v>
      </c>
      <c r="BH374" s="223">
        <f t="shared" ca="1" si="650"/>
        <v>4.5964313745322938E-4</v>
      </c>
      <c r="BI374" s="223">
        <f t="shared" ca="1" si="651"/>
        <v>1.4509322469780745E-3</v>
      </c>
      <c r="BJ374" s="223">
        <f t="shared" ca="1" si="652"/>
        <v>2.2957589758204845E-3</v>
      </c>
      <c r="BK374" s="223">
        <f t="shared" ca="1" si="653"/>
        <v>2.9088434398038339E-3</v>
      </c>
      <c r="BL374" s="223">
        <f t="shared" ca="1" si="654"/>
        <v>3.2282986622333702E-3</v>
      </c>
      <c r="BM374" s="223">
        <f t="shared" ca="1" si="655"/>
        <v>3.2218776705189374E-3</v>
      </c>
      <c r="BN374" s="223">
        <f t="shared" ca="1" si="656"/>
        <v>2.8902286229289843E-3</v>
      </c>
      <c r="BO374" s="223">
        <f t="shared" ca="1" si="657"/>
        <v>2.2668293811364203E-3</v>
      </c>
      <c r="BP374" s="223">
        <f t="shared" ca="1" si="658"/>
        <v>1.4146081330416176E-3</v>
      </c>
      <c r="BQ374" s="223">
        <f t="shared" ca="1" si="659"/>
        <v>4.1959119250182815E-4</v>
      </c>
      <c r="BR374" s="223">
        <f t="shared" ca="1" si="660"/>
        <v>-6.1778080982338116E-4</v>
      </c>
      <c r="BS374" s="223">
        <f t="shared" ca="1" si="661"/>
        <v>-1.5927917692156034E-3</v>
      </c>
      <c r="BT374" s="223">
        <f t="shared" ca="1" si="662"/>
        <v>-2.4070205315503213E-3</v>
      </c>
      <c r="BU374" s="223">
        <f t="shared" ca="1" si="663"/>
        <v>-2.9782758827305257E-3</v>
      </c>
      <c r="BV374" s="223">
        <f t="shared" ca="1" si="664"/>
        <v>-3.2488932289161465E-3</v>
      </c>
      <c r="BW374" s="223">
        <f t="shared" ca="1" si="665"/>
        <v>-3.1915554704570457E-3</v>
      </c>
      <c r="BX374" s="223">
        <f t="shared" ca="1" si="666"/>
        <v>-2.8120504893335203E-3</v>
      </c>
      <c r="BY374" s="223">
        <f t="shared" ca="1" si="667"/>
        <v>-2.1486868992881807E-3</v>
      </c>
      <c r="BZ374" s="223">
        <f t="shared" ca="1" si="668"/>
        <v>-1.2684270349568874E-3</v>
      </c>
      <c r="CA374" s="223">
        <f t="shared" ca="1" si="669"/>
        <v>-2.6012753014707638E-4</v>
      </c>
      <c r="CB374" s="223">
        <f t="shared" ca="1" si="670"/>
        <v>7.744301941114603E-4</v>
      </c>
      <c r="CC374" s="223">
        <f t="shared" ca="1" si="671"/>
        <v>1.7308141165689999E-3</v>
      </c>
      <c r="CD374" s="223">
        <f t="shared" ca="1" si="672"/>
        <v>2.5124833639895623E-3</v>
      </c>
      <c r="CE374" s="223">
        <f t="shared" ca="1" si="673"/>
        <v>3.0405333981895566E-3</v>
      </c>
      <c r="CF374" s="223">
        <f t="shared" ca="1" si="674"/>
        <v>3.2616609272410274E-3</v>
      </c>
      <c r="CG374" s="223">
        <f t="shared" ca="1" si="675"/>
        <v>3.1535445337195823E-3</v>
      </c>
      <c r="CH374" s="223">
        <f t="shared" ca="1" si="676"/>
        <v>2.7270978798027128E-3</v>
      </c>
      <c r="CI374" s="223">
        <f t="shared" ca="1" si="677"/>
        <v>2.0253680424968099E-3</v>
      </c>
      <c r="CJ374" s="223">
        <f t="shared" ca="1" si="678"/>
        <v>1.1191901850438489E-3</v>
      </c>
      <c r="CK374" s="223">
        <f t="shared" ca="1" si="679"/>
        <v>1.0003719778771934E-4</v>
      </c>
      <c r="CL374" s="223">
        <f t="shared" ca="1" si="680"/>
        <v>-9.2921390822983999E-4</v>
      </c>
      <c r="CM374" s="223">
        <f t="shared" ca="1" si="681"/>
        <v>-1.8646667811141799E-3</v>
      </c>
      <c r="CN374" s="223">
        <f t="shared" ca="1" si="682"/>
        <v>-2.6118934039373945E-3</v>
      </c>
      <c r="CO374" s="223">
        <f t="shared" ca="1" si="683"/>
        <v>-3.0954660023730816E-3</v>
      </c>
      <c r="CP374" s="223">
        <f t="shared" ca="1" si="684"/>
        <v>-3.2665709987044281E-3</v>
      </c>
      <c r="CQ374" s="223">
        <f t="shared" ca="1" si="685"/>
        <v>-3.107936431982507E-3</v>
      </c>
      <c r="CR374" s="223">
        <f t="shared" ca="1" si="686"/>
        <v>-2.6355754526138976E-3</v>
      </c>
      <c r="CS374" s="223">
        <f t="shared" ca="1" si="687"/>
        <v>-1.897169896689786E-3</v>
      </c>
      <c r="CT374" s="223">
        <f t="shared" ca="1" si="688"/>
        <v>-9.6725710794555734E-4</v>
      </c>
      <c r="CU374" s="223">
        <f t="shared" ca="1" si="689"/>
        <v>6.0294132943320322E-5</v>
      </c>
      <c r="CV374" s="223">
        <f t="shared" ca="1" si="690"/>
        <v>1.0817590646537794E-3</v>
      </c>
      <c r="CW374" s="223">
        <f t="shared" ca="1" si="691"/>
        <v>1.9940273000581257E-3</v>
      </c>
      <c r="CX374" s="223">
        <f t="shared" ca="1" si="692"/>
        <v>2.7050111639003046E-3</v>
      </c>
      <c r="CY374" s="223">
        <f t="shared" ca="1" si="693"/>
        <v>3.1429413578260889E-3</v>
      </c>
      <c r="CZ374" s="223">
        <f t="shared" ca="1" si="694"/>
        <v>3.2636116145141215E-3</v>
      </c>
      <c r="DA374" s="223">
        <f t="shared" ca="1" si="695"/>
        <v>3.0548410391577048E-3</v>
      </c>
      <c r="DB374" s="223">
        <f t="shared" ca="1" si="696"/>
        <v>2.5377036933105965E-3</v>
      </c>
      <c r="DC374" s="223">
        <f t="shared" ca="1" si="697"/>
        <v>1.7644013024291792E-3</v>
      </c>
      <c r="DD374" s="223">
        <f t="shared" ca="1" si="698"/>
        <v>8.1299382375250818E-4</v>
      </c>
      <c r="DE374" s="223">
        <f t="shared" ca="1" si="699"/>
        <v>-2.2048020982696857E-4</v>
      </c>
      <c r="DF374" s="223">
        <f t="shared" ca="1" si="700"/>
        <v>-1.2316981687400532E-3</v>
      </c>
      <c r="DG374" s="223">
        <f t="shared" ca="1" si="701"/>
        <v>-2.1185840325800859E-3</v>
      </c>
      <c r="DH374" s="223">
        <f t="shared" ca="1" si="702"/>
        <v>-2.791612315038384E-3</v>
      </c>
      <c r="DI374" s="223">
        <f t="shared" ca="1" si="703"/>
        <v>-3.1828450922589406E-3</v>
      </c>
      <c r="DJ374" s="223">
        <f t="shared" ca="1" si="704"/>
        <v>-3.252789904085836E-3</v>
      </c>
      <c r="DK374" s="223">
        <f t="shared" ca="1" si="705"/>
        <v>-2.9943862666970984E-3</v>
      </c>
      <c r="DL374" s="223">
        <f t="shared" ca="1" si="706"/>
        <v>-2.4337183835335119E-3</v>
      </c>
      <c r="DM374" s="223">
        <f t="shared" ca="1" si="707"/>
        <v>-1.6273821108877087E-3</v>
      </c>
      <c r="DN374" s="223">
        <f t="shared" ca="1" si="708"/>
        <v>-6.5677196622819024E-4</v>
      </c>
      <c r="DO374" s="223">
        <f t="shared" ca="1" si="709"/>
        <v>3.8013513057335831E-4</v>
      </c>
      <c r="DP374" s="223">
        <f t="shared" ca="1" si="710"/>
        <v>1.3786700040538252E-3</v>
      </c>
      <c r="DQ374" s="223">
        <f t="shared" ca="1" si="711"/>
        <v>2.2380369106014897E-3</v>
      </c>
      <c r="DR374" s="223">
        <f t="shared" ca="1" si="712"/>
        <v>2.8714882275931749E-3</v>
      </c>
      <c r="DS374" s="223">
        <f t="shared" ca="1" si="713"/>
        <v>3.2150810740802392E-3</v>
      </c>
      <c r="DT374" s="223">
        <f t="shared" ca="1" si="714"/>
        <v>3.2341319378678601E-3</v>
      </c>
      <c r="DU374" s="223">
        <f t="shared" ca="1" si="715"/>
        <v>2.9267177554427671E-3</v>
      </c>
      <c r="DV374" s="223">
        <f t="shared" ca="1" si="716"/>
        <v>2.323870033001941E-3</v>
      </c>
      <c r="DW374" s="223">
        <f t="shared" ca="1" si="717"/>
        <v>1.4864424132992719E-3</v>
      </c>
      <c r="DX374" s="223">
        <f t="shared" ca="1" si="718"/>
        <v>4.9896788751082125E-4</v>
      </c>
      <c r="DY374" s="223">
        <f t="shared" ca="1" si="719"/>
        <v>-5.3887427249429173E-4</v>
      </c>
      <c r="DZ374" s="223">
        <f t="shared" ca="1" si="720"/>
        <v>-1.5223205025706012E-3</v>
      </c>
      <c r="EA374" s="223">
        <f t="shared" ca="1" si="721"/>
        <v>-2.3520981616763905E-3</v>
      </c>
      <c r="EB374" s="223">
        <f t="shared" ca="1" si="722"/>
        <v>-2.94444647349502E-3</v>
      </c>
      <c r="EC374" s="223">
        <f t="shared" ca="1" si="723"/>
        <v>-3.2395716439862351E-3</v>
      </c>
      <c r="ED374" s="223">
        <f t="shared" ca="1" si="724"/>
        <v>-3.2076826645350588E-3</v>
      </c>
      <c r="EE374" s="223">
        <f t="shared" ca="1" si="725"/>
        <v>-2.8519985247653658E-3</v>
      </c>
      <c r="EF374" s="223">
        <f t="shared" ca="1" si="726"/>
        <v>-2.208423276013892E-3</v>
      </c>
      <c r="EG374" s="223">
        <f t="shared" ca="1" si="727"/>
        <v>-1.3419217457402183E-3</v>
      </c>
      <c r="EH374" s="223">
        <f t="shared" ca="1" si="728"/>
        <v>-3.3996175144799081E-4</v>
      </c>
      <c r="EI374" s="223">
        <f t="shared" ca="1" si="729"/>
        <v>6.9631521909295177E-4</v>
      </c>
      <c r="EJ374" s="223">
        <f t="shared" ca="1" si="730"/>
        <v>1.6623035976571564E-3</v>
      </c>
      <c r="EK374" s="223">
        <f t="shared" ca="1" si="731"/>
        <v>2.4604930022603449E-3</v>
      </c>
      <c r="EL374" s="223">
        <f t="shared" ca="1" si="732"/>
        <v>3.010311289939175E-3</v>
      </c>
      <c r="EM374" s="223">
        <f t="shared" ca="1" si="733"/>
        <v>3.2562578020489041E-3</v>
      </c>
      <c r="EN374" s="223">
        <f t="shared" ca="1" si="734"/>
        <v>3.1735058027035738E-3</v>
      </c>
      <c r="EO374" s="223">
        <f t="shared" ca="1" si="735"/>
        <v>2.770408579836237E-3</v>
      </c>
      <c r="EP374" s="223">
        <f t="shared" ca="1" si="736"/>
        <v>2.087656233918911E-3</v>
      </c>
      <c r="EQ374" s="223">
        <f t="shared" ca="1" si="737"/>
        <v>1.194168271157213E-3</v>
      </c>
      <c r="ER374" s="223">
        <f t="shared" ca="1" si="738"/>
        <v>1.8013661774878952E-4</v>
      </c>
      <c r="ES374" s="223">
        <f t="shared" ca="1" si="739"/>
        <v>-8.520786813388299E-4</v>
      </c>
      <c r="ET374" s="223">
        <f t="shared" ca="1" si="740"/>
        <v>-1.7982820577763367E-3</v>
      </c>
      <c r="EU374" s="223">
        <f t="shared" ca="1" si="741"/>
        <v>-2.5629602996881207E-3</v>
      </c>
      <c r="EV374" s="223">
        <f t="shared" ca="1" si="742"/>
        <v>-3.0689240028137377E-3</v>
      </c>
      <c r="EW374" s="223">
        <f t="shared" ca="1" si="743"/>
        <v>-3.2650993498519383E-3</v>
      </c>
      <c r="EX374" s="223">
        <f t="shared" ca="1" si="744"/>
        <v>-3.1316836874270958E-3</v>
      </c>
      <c r="EY374" s="223">
        <f t="shared" ca="1" si="745"/>
        <v>-2.6821444779791498E-3</v>
      </c>
      <c r="EZ374" s="223">
        <f t="shared" ca="1" si="746"/>
        <v>-1.9618598450993115E-3</v>
      </c>
      <c r="FA374" s="223">
        <f t="shared" ca="1" si="747"/>
        <v>-1.043537940612225E-3</v>
      </c>
      <c r="FB374" s="223">
        <f t="shared" ca="1" si="748"/>
        <v>-1.9877519159327357E-5</v>
      </c>
      <c r="FC374" s="223">
        <f t="shared" ca="1" si="749"/>
        <v>1.0057894114080847E-3</v>
      </c>
      <c r="FD374" s="223">
        <f t="shared" ca="1" si="750"/>
        <v>1.9299282989074479E-3</v>
      </c>
      <c r="FE374" s="223">
        <f t="shared" ca="1" si="751"/>
        <v>2.6592532012651381E-3</v>
      </c>
      <c r="FF374" s="223">
        <f t="shared" ca="1" si="752"/>
        <v>3.1201434089595265E-3</v>
      </c>
      <c r="FG374" s="223">
        <f t="shared" ca="1" si="753"/>
        <v>3.266074987332254E-3</v>
      </c>
      <c r="FH374" s="223">
        <f t="shared" ca="1" si="754"/>
        <v>3.0823170718445188E-3</v>
      </c>
      <c r="FI374" s="223">
        <f t="shared" ca="1" si="755"/>
        <v>2.5874188551465002E-3</v>
      </c>
      <c r="FJ374" s="223">
        <f t="shared" ca="1" si="756"/>
        <v>1.8313371640742405E-3</v>
      </c>
      <c r="FK374" s="223">
        <f t="shared" ca="1" si="757"/>
        <v>8.9039363576515196E-4</v>
      </c>
      <c r="FL374" s="223">
        <f t="shared" ca="1" si="758"/>
        <v>-1.4042946611485501E-4</v>
      </c>
      <c r="FM374" s="223">
        <f t="shared" ca="1" si="759"/>
        <v>-1.1570771066885094E-3</v>
      </c>
      <c r="FN374" s="223">
        <f t="shared" ca="1" si="760"/>
        <v>-2.0569251737247371E-3</v>
      </c>
      <c r="FO374" s="223">
        <f t="shared" ca="1" si="761"/>
        <v>-2.7491397289572238E-3</v>
      </c>
      <c r="FP374" s="223">
        <f t="shared" ca="1" si="762"/>
        <v>-3.1638461163408459E-3</v>
      </c>
      <c r="FQ374" s="223">
        <f t="shared" ca="1" si="763"/>
        <v>-3.2591823640937042E-3</v>
      </c>
      <c r="FR374" s="223">
        <f t="shared" ca="1" si="764"/>
        <v>-3.0255248844567721E-3</v>
      </c>
      <c r="FS374" s="223">
        <f t="shared" ca="1" si="765"/>
        <v>-2.486459913660677E-3</v>
      </c>
      <c r="FT374" s="223">
        <f t="shared" ca="1" si="766"/>
        <v>-1.6964026314147229E-3</v>
      </c>
      <c r="FU374" s="223">
        <f t="shared" ca="1" si="767"/>
        <v>-7.3510429466024888E-4</v>
      </c>
      <c r="FV374" s="223">
        <f t="shared" ca="1" si="768"/>
        <v>3.00398144504975E-4</v>
      </c>
      <c r="FW374" s="223">
        <f t="shared" ca="1" si="769"/>
        <v>1.3055773018709365E-3</v>
      </c>
      <c r="FX374" s="223">
        <f t="shared" ca="1" si="770"/>
        <v>2.178966735633156E-3</v>
      </c>
      <c r="FY374" s="223">
        <f t="shared" ca="1" si="771"/>
        <v>2.8324033382460638E-3</v>
      </c>
      <c r="FZ374" s="223">
        <f t="shared" ca="1" si="772"/>
        <v>3.1999268413077093E-3</v>
      </c>
      <c r="GA374" s="223">
        <f t="shared" ca="1" si="773"/>
        <v>3.2444380850693926E-3</v>
      </c>
      <c r="GB374" s="223">
        <f t="shared" ca="1" si="774"/>
        <v>2.9614439426176868E-3</v>
      </c>
      <c r="GC374" s="223">
        <f t="shared" ca="1" si="775"/>
        <v>2.379510872454694E-3</v>
      </c>
      <c r="GD374" s="223">
        <f t="shared" ca="1" si="776"/>
        <v>1.5573813162288058E-3</v>
      </c>
      <c r="GE374" s="223">
        <f t="shared" ca="1" si="777"/>
        <v>5.7804402292197746E-4</v>
      </c>
      <c r="GF374" s="223">
        <f t="shared" ca="1" si="778"/>
        <v>-4.5964313745323562E-4</v>
      </c>
      <c r="GG374" s="223">
        <f t="shared" ca="1" si="779"/>
        <v>-1.4509322469780698E-3</v>
      </c>
      <c r="GH374" s="223">
        <f t="shared" ca="1" si="780"/>
        <v>-2.2957589758204893E-3</v>
      </c>
      <c r="GI374" s="223">
        <f t="shared" ca="1" si="781"/>
        <v>-2.9088434398038369E-3</v>
      </c>
      <c r="GJ374" s="223">
        <f t="shared" ca="1" si="782"/>
        <v>-3.2282986622333698E-3</v>
      </c>
      <c r="GK374" s="223">
        <f t="shared" ca="1" si="783"/>
        <v>-3.2218776705189348E-3</v>
      </c>
      <c r="GL374" s="223">
        <f t="shared" ca="1" si="784"/>
        <v>-2.8902286229289813E-3</v>
      </c>
      <c r="GM374" s="223">
        <f t="shared" ca="1" si="785"/>
        <v>-2.266829381136416E-3</v>
      </c>
      <c r="GN374" s="223">
        <f t="shared" ca="1" si="786"/>
        <v>-1.4146081330416219E-3</v>
      </c>
      <c r="GO374" s="223">
        <f t="shared" ca="1" si="787"/>
        <v>-4.1959119250181036E-4</v>
      </c>
      <c r="GP374" s="223">
        <f t="shared" ca="1" si="788"/>
        <v>6.1778080982338745E-4</v>
      </c>
      <c r="GQ374" s="223">
        <f t="shared" ca="1" si="789"/>
        <v>1.5927917692155989E-3</v>
      </c>
      <c r="GR374" s="223">
        <f t="shared" ca="1" si="790"/>
        <v>2.4070205315503334E-3</v>
      </c>
      <c r="GS374" s="223">
        <f t="shared" ca="1" si="791"/>
        <v>2.9782758827305278E-3</v>
      </c>
      <c r="GT374" s="223">
        <f t="shared" ca="1" si="792"/>
        <v>3.2488932289161474E-3</v>
      </c>
      <c r="GU374" s="223">
        <f t="shared" ca="1" si="793"/>
        <v>3.191555470457047E-3</v>
      </c>
      <c r="GV374" s="223">
        <f t="shared" ca="1" si="794"/>
        <v>2.8120504893335107E-3</v>
      </c>
      <c r="GW374" s="223">
        <f t="shared" ca="1" si="795"/>
        <v>2.1486868992881755E-3</v>
      </c>
      <c r="GX374" s="223">
        <f t="shared" ca="1" si="796"/>
        <v>1.2684270349568817E-3</v>
      </c>
      <c r="GY374" s="223">
        <f t="shared" ca="1" si="797"/>
        <v>2.6012753014705839E-4</v>
      </c>
      <c r="GZ374" s="223">
        <f t="shared" ca="1" si="798"/>
        <v>-7.7443019411144393E-4</v>
      </c>
      <c r="HA374" s="223">
        <f t="shared" ca="1" si="799"/>
        <v>-1.7308141165690055E-3</v>
      </c>
      <c r="HB374" s="223">
        <f t="shared" ca="1" si="800"/>
        <v>-2.512483363989574E-3</v>
      </c>
      <c r="HC374" s="223">
        <f t="shared" ca="1" si="801"/>
        <v>-3.0405333981895545E-3</v>
      </c>
      <c r="HD374" s="223">
        <f t="shared" ca="1" si="802"/>
        <v>-3.2616609272410274E-3</v>
      </c>
      <c r="HE374" s="223">
        <f t="shared" ca="1" si="803"/>
        <v>-3.1535445337195745E-3</v>
      </c>
      <c r="HF374" s="223">
        <f t="shared" ca="1" si="804"/>
        <v>-2.7270978798027154E-3</v>
      </c>
      <c r="HG374" s="223">
        <f t="shared" ca="1" si="805"/>
        <v>-2.0253680424968052E-3</v>
      </c>
      <c r="HH374" s="223">
        <f t="shared" ca="1" si="806"/>
        <v>-1.1191901850438209E-3</v>
      </c>
      <c r="HI374" s="223">
        <f t="shared" ca="1" si="807"/>
        <v>-1.0003719778772454E-4</v>
      </c>
      <c r="HJ374" s="223">
        <f t="shared" ca="1" si="808"/>
        <v>9.2921390822985723E-4</v>
      </c>
      <c r="HK374" s="223">
        <f t="shared" ca="1" si="809"/>
        <v>1.864666781114166E-3</v>
      </c>
      <c r="HL374" s="223">
        <f t="shared" ca="1" si="810"/>
        <v>2.611893403937398E-3</v>
      </c>
      <c r="HM374" s="223">
        <f t="shared" ca="1" si="811"/>
        <v>3.0954660023730872E-3</v>
      </c>
      <c r="HN374" s="223">
        <f t="shared" ca="1" si="812"/>
        <v>3.2665709987044281E-3</v>
      </c>
      <c r="HO374" s="223">
        <f t="shared" ca="1" si="813"/>
        <v>3.1079364319825053E-3</v>
      </c>
      <c r="HP374" s="223">
        <f t="shared" ca="1" si="814"/>
        <v>2.6355754526138867E-3</v>
      </c>
      <c r="HQ374" s="223">
        <f t="shared" ca="1" si="815"/>
        <v>1.8971698966897901E-3</v>
      </c>
      <c r="HR374" s="223">
        <f t="shared" ca="1" si="816"/>
        <v>9.6725710794555095E-4</v>
      </c>
      <c r="HS374" s="223">
        <f t="shared" ca="1" si="817"/>
        <v>-6.0294132943349813E-5</v>
      </c>
      <c r="HT374" s="223">
        <f t="shared" ca="1" si="818"/>
        <v>-1.0817590646537744E-3</v>
      </c>
      <c r="HU374" s="223">
        <f t="shared" ca="1" si="819"/>
        <v>-1.9940273000581404E-3</v>
      </c>
      <c r="HV374" s="223">
        <f t="shared" ca="1" si="820"/>
        <v>-2.7050111639003215E-3</v>
      </c>
      <c r="HW374" s="223">
        <f t="shared" ca="1" si="821"/>
        <v>-3.142941357826088E-3</v>
      </c>
      <c r="HX374" s="223">
        <f t="shared" ca="1" si="822"/>
        <v>-3.2636116145141206E-3</v>
      </c>
      <c r="HY374" s="223">
        <f t="shared" ca="1" si="823"/>
        <v>-3.0548410391577109E-3</v>
      </c>
      <c r="HZ374" s="223">
        <f t="shared" ca="1" si="824"/>
        <v>-2.5377036933105926E-3</v>
      </c>
      <c r="IA374" s="223">
        <f t="shared" ca="1" si="825"/>
        <v>-1.7644013024291536E-3</v>
      </c>
      <c r="IB374" s="223">
        <f t="shared" ca="1" si="826"/>
        <v>-8.1299382375252423E-4</v>
      </c>
      <c r="IC374" s="223">
        <f t="shared" ca="1" si="827"/>
        <v>2.2048020982697508E-4</v>
      </c>
      <c r="ID374" s="223">
        <f t="shared" ca="1" si="828"/>
        <v>1.2316981687400808E-3</v>
      </c>
      <c r="IE374" s="223">
        <f t="shared" ca="1" si="829"/>
        <v>1.0292441544496626E-3</v>
      </c>
      <c r="IF374" s="223">
        <f t="shared" ca="1" si="830"/>
        <v>2.7916123150383875E-3</v>
      </c>
      <c r="IG374" s="223">
        <f t="shared" ca="1" si="831"/>
        <v>3.1828450922589471E-3</v>
      </c>
      <c r="IH374" s="223">
        <f t="shared" ca="1" si="832"/>
        <v>3.2527899040858356E-3</v>
      </c>
      <c r="II374" s="223">
        <f t="shared" ca="1" si="833"/>
        <v>2.9943862666970958E-3</v>
      </c>
      <c r="IJ374" s="223">
        <f t="shared" ca="1" si="834"/>
        <v>2.4337183835335236E-3</v>
      </c>
      <c r="IK374" s="223">
        <f t="shared" ca="1" si="835"/>
        <v>1.627382110887703E-3</v>
      </c>
      <c r="IL374" s="223">
        <f t="shared" ca="1" si="836"/>
        <v>6.5677196622818395E-4</v>
      </c>
      <c r="IM374" s="223">
        <f t="shared" ca="1" si="837"/>
        <v>-3.8013513057334161E-4</v>
      </c>
      <c r="IN374" s="223">
        <f t="shared" ca="1" si="838"/>
        <v>-1.3786700040538313E-3</v>
      </c>
      <c r="IO374" s="223">
        <f t="shared" ca="1" si="839"/>
        <v>-2.2380369106015114E-3</v>
      </c>
      <c r="IP374" s="223">
        <f t="shared" ca="1" si="840"/>
        <v>-2.8714882275931676E-3</v>
      </c>
      <c r="IQ374" s="223">
        <f t="shared" ca="1" si="841"/>
        <v>-3.2150810740802405E-3</v>
      </c>
      <c r="IR374" s="223">
        <f t="shared" ca="1" si="842"/>
        <v>-3.2341319378678562E-3</v>
      </c>
      <c r="IS374" s="223">
        <f t="shared" ca="1" si="843"/>
        <v>-2.926717755442764E-3</v>
      </c>
      <c r="IT374" s="223">
        <f t="shared" ca="1" si="844"/>
        <v>-2.3238700330019363E-3</v>
      </c>
      <c r="IU374" s="223">
        <f t="shared" ca="1" si="845"/>
        <v>-1.486442413299245E-3</v>
      </c>
      <c r="IV374" s="223">
        <f t="shared" ca="1" si="846"/>
        <v>-4.9896788751081496E-4</v>
      </c>
      <c r="IW374" s="223">
        <f t="shared" ca="1" si="847"/>
        <v>5.3887427249429802E-4</v>
      </c>
      <c r="IX374" s="223">
        <f t="shared" ca="1" si="848"/>
        <v>1.5223205025705862E-3</v>
      </c>
      <c r="IY374" s="223">
        <f t="shared" ca="1" si="849"/>
        <v>2.3520981616763949E-3</v>
      </c>
      <c r="IZ374" s="223">
        <f t="shared" ca="1" si="850"/>
        <v>2.944446473495033E-3</v>
      </c>
      <c r="JA374" s="223">
        <f t="shared" ca="1" si="851"/>
        <v>3.2395716439862329E-3</v>
      </c>
      <c r="JB374" s="223">
        <f t="shared" ca="1" si="852"/>
        <v>3.2076826645350575E-3</v>
      </c>
    </row>
    <row r="375" spans="2:262">
      <c r="B375" s="230">
        <v>14</v>
      </c>
      <c r="C375" s="229">
        <f t="shared" si="853"/>
        <v>2.7343749999999997E-4</v>
      </c>
      <c r="D375" s="226">
        <f t="shared" ca="1" si="597"/>
        <v>36.026065008599147</v>
      </c>
      <c r="E375" s="225">
        <f ca="1">T361</f>
        <v>2.6065008599149973E-2</v>
      </c>
      <c r="F375" s="224">
        <v>14</v>
      </c>
      <c r="G375" s="223">
        <f t="shared" ca="1" si="854"/>
        <v>-2.4959476625944284E-4</v>
      </c>
      <c r="H375" s="223">
        <f t="shared" ca="1" si="598"/>
        <v>-1.8534580971800137E-4</v>
      </c>
      <c r="I375" s="223">
        <f t="shared" ca="1" si="599"/>
        <v>-9.9427728033608411E-5</v>
      </c>
      <c r="J375" s="223">
        <f t="shared" ca="1" si="600"/>
        <v>-1.8853647713496205E-6</v>
      </c>
      <c r="K375" s="223">
        <f t="shared" ca="1" si="601"/>
        <v>9.5877420011269678E-5</v>
      </c>
      <c r="L375" s="223">
        <f t="shared" ca="1" si="602"/>
        <v>1.8243099636469119E-4</v>
      </c>
      <c r="M375" s="223">
        <f t="shared" ca="1" si="603"/>
        <v>2.4765622385393069E-4</v>
      </c>
      <c r="N375" s="223">
        <f t="shared" ca="1" si="604"/>
        <v>2.8392749918592112E-4</v>
      </c>
      <c r="O375" s="223">
        <f t="shared" ca="1" si="605"/>
        <v>2.8700427974759119E-4</v>
      </c>
      <c r="P375" s="223">
        <f t="shared" ca="1" si="606"/>
        <v>2.5652685337102286E-4</v>
      </c>
      <c r="Q375" s="223">
        <f t="shared" ca="1" si="607"/>
        <v>1.9605839295553181E-4</v>
      </c>
      <c r="R375" s="223">
        <f t="shared" ca="1" si="608"/>
        <v>1.1266837926218028E-4</v>
      </c>
      <c r="S375" s="223">
        <f t="shared" ca="1" si="609"/>
        <v>1.6106094700659415E-5</v>
      </c>
      <c r="T375" s="223">
        <f t="shared" ca="1" si="610"/>
        <v>-8.2339183504817108E-5</v>
      </c>
      <c r="U375" s="223">
        <f t="shared" ca="1" si="611"/>
        <v>-1.7115803382261211E-4</v>
      </c>
      <c r="V375" s="223">
        <f t="shared" ca="1" si="612"/>
        <v>-2.3996647840333299E-4</v>
      </c>
      <c r="W375" s="223">
        <f t="shared" ca="1" si="613"/>
        <v>-2.807199933444434E-4</v>
      </c>
      <c r="X375" s="223">
        <f t="shared" ca="1" si="614"/>
        <v>-2.8865400902002253E-4</v>
      </c>
      <c r="Y375" s="223">
        <f t="shared" ca="1" si="615"/>
        <v>-2.6284094482373338E-4</v>
      </c>
      <c r="Z375" s="223">
        <f t="shared" ca="1" si="616"/>
        <v>-2.0629865435174545E-4</v>
      </c>
      <c r="AA375" s="223">
        <f t="shared" ca="1" si="617"/>
        <v>-1.2563760249652503E-4</v>
      </c>
      <c r="AB375" s="223">
        <f t="shared" ca="1" si="618"/>
        <v>-3.028802363710799E-5</v>
      </c>
      <c r="AC375" s="223">
        <f t="shared" ca="1" si="619"/>
        <v>6.8602584693240877E-5</v>
      </c>
      <c r="AD375" s="223">
        <f t="shared" ca="1" si="620"/>
        <v>1.594727365853812E-4</v>
      </c>
      <c r="AE375" s="223">
        <f t="shared" ca="1" si="621"/>
        <v>2.3169863268768047E-4</v>
      </c>
      <c r="AF375" s="223">
        <f t="shared" ca="1" si="622"/>
        <v>2.7683620845083155E-4</v>
      </c>
      <c r="AG375" s="223">
        <f t="shared" ca="1" si="623"/>
        <v>2.8960834550161957E-4</v>
      </c>
      <c r="AH375" s="223">
        <f t="shared" ca="1" si="624"/>
        <v>2.6852182941821588E-4</v>
      </c>
      <c r="AI375" s="223">
        <f t="shared" ca="1" si="625"/>
        <v>2.1604192421999764E-4</v>
      </c>
      <c r="AJ375" s="223">
        <f t="shared" ca="1" si="626"/>
        <v>1.3830415374190135E-4</v>
      </c>
      <c r="AK375" s="223">
        <f t="shared" ca="1" si="627"/>
        <v>4.4396986071697453E-5</v>
      </c>
      <c r="AL375" s="223">
        <f t="shared" ca="1" si="628"/>
        <v>-5.470071624626188E-5</v>
      </c>
      <c r="AM375" s="223">
        <f t="shared" ca="1" si="629"/>
        <v>-1.4740325555755407E-4</v>
      </c>
      <c r="AN375" s="223">
        <f t="shared" ca="1" si="630"/>
        <v>-2.2287260467148006E-4</v>
      </c>
      <c r="AO375" s="223">
        <f t="shared" ca="1" si="631"/>
        <v>-2.7228550088307356E-4</v>
      </c>
      <c r="AP375" s="223">
        <f t="shared" ca="1" si="632"/>
        <v>-2.8986499011220802E-4</v>
      </c>
      <c r="AQ375" s="223">
        <f t="shared" ca="1" si="633"/>
        <v>-2.7355582140589537E-4</v>
      </c>
      <c r="AR375" s="223">
        <f t="shared" ca="1" si="634"/>
        <v>-2.2526473016976618E-4</v>
      </c>
      <c r="AS375" s="223">
        <f t="shared" ca="1" si="635"/>
        <v>-1.5063751816690035E-4</v>
      </c>
      <c r="AT375" s="223">
        <f t="shared" ca="1" si="636"/>
        <v>-5.8398992278123267E-5</v>
      </c>
      <c r="AU375" s="223">
        <f t="shared" ca="1" si="637"/>
        <v>4.0667068982628768E-5</v>
      </c>
      <c r="AV375" s="223">
        <f t="shared" ca="1" si="638"/>
        <v>1.349786671760885E-4</v>
      </c>
      <c r="AW375" s="223">
        <f t="shared" ca="1" si="639"/>
        <v>2.1350965702929151E-4</v>
      </c>
      <c r="AX375" s="223">
        <f t="shared" ca="1" si="640"/>
        <v>2.6707883369429515E-4</v>
      </c>
      <c r="AY375" s="223">
        <f t="shared" ca="1" si="641"/>
        <v>2.8942332457244159E-4</v>
      </c>
      <c r="AZ375" s="223">
        <f t="shared" ca="1" si="642"/>
        <v>2.779307934591479E-4</v>
      </c>
      <c r="BA375" s="223">
        <f t="shared" ca="1" si="643"/>
        <v>2.3394485365369567E-4</v>
      </c>
      <c r="BB375" s="223">
        <f t="shared" ca="1" si="644"/>
        <v>1.6260798361634695E-4</v>
      </c>
      <c r="BC375" s="223">
        <f t="shared" ca="1" si="645"/>
        <v>7.2260310197002961E-5</v>
      </c>
      <c r="BD375" s="223">
        <f t="shared" ca="1" si="646"/>
        <v>-2.6535451187801434E-5</v>
      </c>
      <c r="BE375" s="223">
        <f t="shared" ca="1" si="647"/>
        <v>-1.2222890336266033E-4</v>
      </c>
      <c r="BF375" s="223">
        <f t="shared" ca="1" si="648"/>
        <v>-2.0363234592208213E-4</v>
      </c>
      <c r="BG375" s="223">
        <f t="shared" ca="1" si="649"/>
        <v>-2.6122875020180417E-4</v>
      </c>
      <c r="BH375" s="223">
        <f t="shared" ca="1" si="650"/>
        <v>-2.8828441289329099E-4</v>
      </c>
      <c r="BI375" s="223">
        <f t="shared" ca="1" si="651"/>
        <v>-2.8163620588709501E-4</v>
      </c>
      <c r="BJ375" s="223">
        <f t="shared" ca="1" si="652"/>
        <v>-2.4206138349402466E-4</v>
      </c>
      <c r="BK375" s="223">
        <f t="shared" ca="1" si="653"/>
        <v>-1.74186712190485E-4</v>
      </c>
      <c r="BL375" s="223">
        <f t="shared" ca="1" si="654"/>
        <v>-8.5947546699363442E-5</v>
      </c>
      <c r="BM375" s="223">
        <f t="shared" ca="1" si="655"/>
        <v>1.2339907166832693E-5</v>
      </c>
      <c r="BN375" s="223">
        <f t="shared" ca="1" si="656"/>
        <v>1.0918467941504494E-4</v>
      </c>
      <c r="BO375" s="223">
        <f t="shared" ca="1" si="657"/>
        <v>1.9326446665745986E-4</v>
      </c>
      <c r="BP375" s="223">
        <f t="shared" ca="1" si="658"/>
        <v>2.5474934376914073E-4</v>
      </c>
      <c r="BQ375" s="223">
        <f t="shared" ca="1" si="659"/>
        <v>2.8645099881274806E-4</v>
      </c>
      <c r="BR375" s="223">
        <f t="shared" ca="1" si="660"/>
        <v>2.8466313202664206E-4</v>
      </c>
      <c r="BS375" s="223">
        <f t="shared" ca="1" si="661"/>
        <v>2.495947662594429E-4</v>
      </c>
      <c r="BT375" s="223">
        <f t="shared" ca="1" si="662"/>
        <v>1.8534580971800129E-4</v>
      </c>
      <c r="BU375" s="223">
        <f t="shared" ca="1" si="663"/>
        <v>9.9427728033609143E-5</v>
      </c>
      <c r="BV375" s="223">
        <f t="shared" ca="1" si="664"/>
        <v>1.8853647713501829E-6</v>
      </c>
      <c r="BW375" s="223">
        <f t="shared" ca="1" si="665"/>
        <v>-9.5877420011269312E-5</v>
      </c>
      <c r="BX375" s="223">
        <f t="shared" ca="1" si="666"/>
        <v>-1.8243099636469098E-4</v>
      </c>
      <c r="BY375" s="223">
        <f t="shared" ca="1" si="667"/>
        <v>-2.4765622385393069E-4</v>
      </c>
      <c r="BZ375" s="223">
        <f t="shared" ca="1" si="668"/>
        <v>-2.8392749918592107E-4</v>
      </c>
      <c r="CA375" s="223">
        <f t="shared" ca="1" si="669"/>
        <v>-2.8700427974759129E-4</v>
      </c>
      <c r="CB375" s="223">
        <f t="shared" ca="1" si="670"/>
        <v>-2.5652685337102313E-4</v>
      </c>
      <c r="CC375" s="223">
        <f t="shared" ca="1" si="671"/>
        <v>-1.9605839295553209E-4</v>
      </c>
      <c r="CD375" s="223">
        <f t="shared" ca="1" si="672"/>
        <v>-1.1266837926218048E-4</v>
      </c>
      <c r="CE375" s="223">
        <f t="shared" ca="1" si="673"/>
        <v>-1.6106094700659415E-5</v>
      </c>
      <c r="CF375" s="223">
        <f t="shared" ca="1" si="674"/>
        <v>8.2339183504817365E-5</v>
      </c>
      <c r="CG375" s="223">
        <f t="shared" ca="1" si="675"/>
        <v>1.7115803382261152E-4</v>
      </c>
      <c r="CH375" s="223">
        <f t="shared" ca="1" si="676"/>
        <v>2.3996647840333272E-4</v>
      </c>
      <c r="CI375" s="223">
        <f t="shared" ca="1" si="677"/>
        <v>2.8071999334444329E-4</v>
      </c>
      <c r="CJ375" s="223">
        <f t="shared" ca="1" si="678"/>
        <v>2.8865400902002258E-4</v>
      </c>
      <c r="CK375" s="223">
        <f t="shared" ca="1" si="679"/>
        <v>2.6284094482373338E-4</v>
      </c>
      <c r="CL375" s="223">
        <f t="shared" ca="1" si="680"/>
        <v>2.0629865435174526E-4</v>
      </c>
      <c r="CM375" s="223">
        <f t="shared" ca="1" si="681"/>
        <v>1.2563760249652571E-4</v>
      </c>
      <c r="CN375" s="223">
        <f t="shared" ca="1" si="682"/>
        <v>3.0288023637108498E-5</v>
      </c>
      <c r="CO375" s="223">
        <f t="shared" ca="1" si="683"/>
        <v>-6.8602584693240633E-5</v>
      </c>
      <c r="CP375" s="223">
        <f t="shared" ca="1" si="684"/>
        <v>-1.5947273658538098E-4</v>
      </c>
      <c r="CQ375" s="223">
        <f t="shared" ca="1" si="685"/>
        <v>-2.3169863268768064E-4</v>
      </c>
      <c r="CR375" s="223">
        <f t="shared" ca="1" si="686"/>
        <v>-2.768362084508316E-4</v>
      </c>
      <c r="CS375" s="223">
        <f t="shared" ca="1" si="687"/>
        <v>-2.8960834550161957E-4</v>
      </c>
      <c r="CT375" s="223">
        <f t="shared" ca="1" si="688"/>
        <v>-2.6852182941821599E-4</v>
      </c>
      <c r="CU375" s="223">
        <f t="shared" ca="1" si="689"/>
        <v>-2.160419242199978E-4</v>
      </c>
      <c r="CV375" s="223">
        <f t="shared" ca="1" si="690"/>
        <v>-1.3830415374190157E-4</v>
      </c>
      <c r="CW375" s="223">
        <f t="shared" ca="1" si="691"/>
        <v>-4.4396986071697209E-5</v>
      </c>
      <c r="CX375" s="223">
        <f t="shared" ca="1" si="692"/>
        <v>5.4700716246262144E-5</v>
      </c>
      <c r="CY375" s="223">
        <f t="shared" ca="1" si="693"/>
        <v>1.4740325555755431E-4</v>
      </c>
      <c r="CZ375" s="223">
        <f t="shared" ca="1" si="694"/>
        <v>2.2287260467148057E-4</v>
      </c>
      <c r="DA375" s="223">
        <f t="shared" ca="1" si="695"/>
        <v>2.7228550088307312E-4</v>
      </c>
      <c r="DB375" s="223">
        <f t="shared" ca="1" si="696"/>
        <v>2.8986499011220802E-4</v>
      </c>
      <c r="DC375" s="223">
        <f t="shared" ca="1" si="697"/>
        <v>2.7355582140589559E-4</v>
      </c>
      <c r="DD375" s="223">
        <f t="shared" ca="1" si="698"/>
        <v>2.2526473016976664E-4</v>
      </c>
      <c r="DE375" s="223">
        <f t="shared" ca="1" si="699"/>
        <v>1.50637518166901E-4</v>
      </c>
      <c r="DF375" s="223">
        <f t="shared" ca="1" si="700"/>
        <v>5.8398992278123505E-5</v>
      </c>
      <c r="DG375" s="223">
        <f t="shared" ca="1" si="701"/>
        <v>-4.0667068982628517E-5</v>
      </c>
      <c r="DH375" s="223">
        <f t="shared" ca="1" si="702"/>
        <v>-1.3497866717608828E-4</v>
      </c>
      <c r="DI375" s="223">
        <f t="shared" ca="1" si="703"/>
        <v>-2.1350965702929167E-4</v>
      </c>
      <c r="DJ375" s="223">
        <f t="shared" ca="1" si="704"/>
        <v>-2.6707883369429526E-4</v>
      </c>
      <c r="DK375" s="223">
        <f t="shared" ca="1" si="705"/>
        <v>-2.8942332457244159E-4</v>
      </c>
      <c r="DL375" s="223">
        <f t="shared" ca="1" si="706"/>
        <v>-2.7793079345914774E-4</v>
      </c>
      <c r="DM375" s="223">
        <f t="shared" ca="1" si="707"/>
        <v>-2.3394485365369643E-4</v>
      </c>
      <c r="DN375" s="223">
        <f t="shared" ca="1" si="708"/>
        <v>-1.6260798361634801E-4</v>
      </c>
      <c r="DO375" s="223">
        <f t="shared" ca="1" si="709"/>
        <v>-7.2260310197004208E-5</v>
      </c>
      <c r="DP375" s="223">
        <f t="shared" ca="1" si="710"/>
        <v>2.6535451187801183E-5</v>
      </c>
      <c r="DQ375" s="223">
        <f t="shared" ca="1" si="711"/>
        <v>1.2222890336266009E-4</v>
      </c>
      <c r="DR375" s="223">
        <f t="shared" ca="1" si="712"/>
        <v>2.0363234592208195E-4</v>
      </c>
      <c r="DS375" s="223">
        <f t="shared" ca="1" si="713"/>
        <v>2.6122875020180412E-4</v>
      </c>
      <c r="DT375" s="223">
        <f t="shared" ca="1" si="714"/>
        <v>2.8828441289329099E-4</v>
      </c>
      <c r="DU375" s="223">
        <f t="shared" ca="1" si="715"/>
        <v>2.8163620588709506E-4</v>
      </c>
      <c r="DV375" s="223">
        <f t="shared" ca="1" si="716"/>
        <v>2.4206138349402425E-4</v>
      </c>
      <c r="DW375" s="223">
        <f t="shared" ca="1" si="717"/>
        <v>1.741867121904844E-4</v>
      </c>
      <c r="DX375" s="223">
        <f t="shared" ca="1" si="718"/>
        <v>8.594754669936271E-5</v>
      </c>
      <c r="DY375" s="223">
        <f t="shared" ca="1" si="719"/>
        <v>-1.2339907166831405E-5</v>
      </c>
      <c r="DZ375" s="223">
        <f t="shared" ca="1" si="720"/>
        <v>-1.0918467941504375E-4</v>
      </c>
      <c r="EA375" s="223">
        <f t="shared" ca="1" si="721"/>
        <v>-1.9326446665745886E-4</v>
      </c>
      <c r="EB375" s="223">
        <f t="shared" ca="1" si="722"/>
        <v>-2.5474934376914062E-4</v>
      </c>
      <c r="EC375" s="223">
        <f t="shared" ca="1" si="723"/>
        <v>-2.86450998812748E-4</v>
      </c>
      <c r="ED375" s="223">
        <f t="shared" ca="1" si="724"/>
        <v>-2.8466313202664211E-4</v>
      </c>
      <c r="EE375" s="223">
        <f t="shared" ca="1" si="725"/>
        <v>-2.49594766259443E-4</v>
      </c>
      <c r="EF375" s="223">
        <f t="shared" ca="1" si="726"/>
        <v>-1.8534580971800148E-4</v>
      </c>
      <c r="EG375" s="223">
        <f t="shared" ca="1" si="727"/>
        <v>-9.9427728033608411E-5</v>
      </c>
      <c r="EH375" s="223">
        <f t="shared" ca="1" si="728"/>
        <v>-1.8853647713494104E-6</v>
      </c>
      <c r="EI375" s="223">
        <f t="shared" ca="1" si="729"/>
        <v>9.5877420011270057E-5</v>
      </c>
      <c r="EJ375" s="223">
        <f t="shared" ca="1" si="730"/>
        <v>1.8243099636469E-4</v>
      </c>
      <c r="EK375" s="223">
        <f t="shared" ca="1" si="731"/>
        <v>2.4765622385393004E-4</v>
      </c>
      <c r="EL375" s="223">
        <f t="shared" ca="1" si="732"/>
        <v>2.8392749918592085E-4</v>
      </c>
      <c r="EM375" s="223">
        <f t="shared" ca="1" si="733"/>
        <v>2.8700427974759135E-4</v>
      </c>
      <c r="EN375" s="223">
        <f t="shared" ca="1" si="734"/>
        <v>2.5652685337102318E-4</v>
      </c>
      <c r="EO375" s="223">
        <f t="shared" ca="1" si="735"/>
        <v>1.960583929555323E-4</v>
      </c>
      <c r="EP375" s="223">
        <f t="shared" ca="1" si="736"/>
        <v>1.1266837926218073E-4</v>
      </c>
      <c r="EQ375" s="223">
        <f t="shared" ca="1" si="737"/>
        <v>1.6106094700659659E-5</v>
      </c>
      <c r="ER375" s="223">
        <f t="shared" ca="1" si="738"/>
        <v>-8.2339183504817121E-5</v>
      </c>
      <c r="ES375" s="223">
        <f t="shared" ca="1" si="739"/>
        <v>-1.7115803382261211E-4</v>
      </c>
      <c r="ET375" s="223">
        <f t="shared" ca="1" si="740"/>
        <v>-2.3996647840333316E-4</v>
      </c>
      <c r="EU375" s="223">
        <f t="shared" ca="1" si="741"/>
        <v>-2.8071999334444351E-4</v>
      </c>
      <c r="EV375" s="223">
        <f t="shared" ca="1" si="742"/>
        <v>-2.8865400902002269E-4</v>
      </c>
      <c r="EW375" s="223">
        <f t="shared" ca="1" si="743"/>
        <v>-2.6284094482373387E-4</v>
      </c>
      <c r="EX375" s="223">
        <f t="shared" ca="1" si="744"/>
        <v>-2.0629865435174618E-4</v>
      </c>
      <c r="EY375" s="223">
        <f t="shared" ca="1" si="745"/>
        <v>-1.2563760249652593E-4</v>
      </c>
      <c r="EZ375" s="223">
        <f t="shared" ca="1" si="746"/>
        <v>-3.0288023637108742E-5</v>
      </c>
      <c r="FA375" s="223">
        <f t="shared" ca="1" si="747"/>
        <v>6.8602584693240403E-5</v>
      </c>
      <c r="FB375" s="223">
        <f t="shared" ca="1" si="748"/>
        <v>1.5947273658538076E-4</v>
      </c>
      <c r="FC375" s="223">
        <f t="shared" ca="1" si="749"/>
        <v>2.3169863268768047E-4</v>
      </c>
      <c r="FD375" s="223">
        <f t="shared" ca="1" si="750"/>
        <v>2.7683620845083155E-4</v>
      </c>
      <c r="FE375" s="223">
        <f t="shared" ca="1" si="751"/>
        <v>2.8960834550161957E-4</v>
      </c>
      <c r="FF375" s="223">
        <f t="shared" ca="1" si="752"/>
        <v>2.6852182941821567E-4</v>
      </c>
      <c r="FG375" s="223">
        <f t="shared" ca="1" si="753"/>
        <v>2.1604192421999729E-4</v>
      </c>
      <c r="FH375" s="223">
        <f t="shared" ca="1" si="754"/>
        <v>1.3830415374190274E-4</v>
      </c>
      <c r="FI375" s="223">
        <f t="shared" ca="1" si="755"/>
        <v>4.439698607169847E-5</v>
      </c>
      <c r="FJ375" s="223">
        <f t="shared" ca="1" si="756"/>
        <v>-5.4700716246260884E-5</v>
      </c>
      <c r="FK375" s="223">
        <f t="shared" ca="1" si="757"/>
        <v>-1.474032555575532E-4</v>
      </c>
      <c r="FL375" s="223">
        <f t="shared" ca="1" si="758"/>
        <v>-2.2287260467147973E-4</v>
      </c>
      <c r="FM375" s="223">
        <f t="shared" ca="1" si="759"/>
        <v>-2.7228550088307345E-4</v>
      </c>
      <c r="FN375" s="223">
        <f t="shared" ca="1" si="760"/>
        <v>-2.8986499011220796E-4</v>
      </c>
      <c r="FO375" s="223">
        <f t="shared" ca="1" si="761"/>
        <v>-2.7355582140589537E-4</v>
      </c>
      <c r="FP375" s="223">
        <f t="shared" ca="1" si="762"/>
        <v>-2.2526473016976612E-4</v>
      </c>
      <c r="FQ375" s="223">
        <f t="shared" ca="1" si="763"/>
        <v>-1.5063751816690035E-4</v>
      </c>
      <c r="FR375" s="223">
        <f t="shared" ca="1" si="764"/>
        <v>-5.8398992278122752E-5</v>
      </c>
      <c r="FS375" s="223">
        <f t="shared" ca="1" si="765"/>
        <v>4.066706898262725E-5</v>
      </c>
      <c r="FT375" s="223">
        <f t="shared" ca="1" si="766"/>
        <v>1.3497866717608714E-4</v>
      </c>
      <c r="FU375" s="223">
        <f t="shared" ca="1" si="767"/>
        <v>2.1350965702929083E-4</v>
      </c>
      <c r="FV375" s="223">
        <f t="shared" ca="1" si="768"/>
        <v>2.6707883369429477E-4</v>
      </c>
      <c r="FW375" s="223">
        <f t="shared" ca="1" si="769"/>
        <v>2.8942332457244159E-4</v>
      </c>
      <c r="FX375" s="223">
        <f t="shared" ca="1" si="770"/>
        <v>2.7793079345914807E-4</v>
      </c>
      <c r="FY375" s="223">
        <f t="shared" ca="1" si="771"/>
        <v>2.3394485365369597E-4</v>
      </c>
      <c r="FZ375" s="223">
        <f t="shared" ca="1" si="772"/>
        <v>1.6260798361634739E-4</v>
      </c>
      <c r="GA375" s="223">
        <f t="shared" ca="1" si="773"/>
        <v>7.2260310197003449E-5</v>
      </c>
      <c r="GB375" s="223">
        <f t="shared" ca="1" si="774"/>
        <v>-2.6535451187801959E-5</v>
      </c>
      <c r="GC375" s="223">
        <f t="shared" ca="1" si="775"/>
        <v>-1.2222890336266079E-4</v>
      </c>
      <c r="GD375" s="223">
        <f t="shared" ca="1" si="776"/>
        <v>-2.0363234592208246E-4</v>
      </c>
      <c r="GE375" s="223">
        <f t="shared" ca="1" si="777"/>
        <v>-2.6122875020180358E-4</v>
      </c>
      <c r="GF375" s="223">
        <f t="shared" ca="1" si="778"/>
        <v>-2.8828441289329083E-4</v>
      </c>
      <c r="GG375" s="223">
        <f t="shared" ca="1" si="779"/>
        <v>-2.8163620588709533E-4</v>
      </c>
      <c r="GH375" s="223">
        <f t="shared" ca="1" si="780"/>
        <v>-2.4206138349402491E-4</v>
      </c>
      <c r="GI375" s="223">
        <f t="shared" ca="1" si="781"/>
        <v>-1.7418671219048541E-4</v>
      </c>
      <c r="GJ375" s="223">
        <f t="shared" ca="1" si="782"/>
        <v>-8.5947546699363902E-5</v>
      </c>
      <c r="GK375" s="223">
        <f t="shared" ca="1" si="783"/>
        <v>1.2339907166830138E-5</v>
      </c>
      <c r="GL375" s="223">
        <f t="shared" ca="1" si="784"/>
        <v>1.0918467941504446E-4</v>
      </c>
      <c r="GM375" s="223">
        <f t="shared" ca="1" si="785"/>
        <v>1.9326446665745791E-4</v>
      </c>
      <c r="GN375" s="223">
        <f t="shared" ca="1" si="786"/>
        <v>2.5474934376914094E-4</v>
      </c>
      <c r="GO375" s="223">
        <f t="shared" ca="1" si="787"/>
        <v>2.8645099881274778E-4</v>
      </c>
      <c r="GP375" s="223">
        <f t="shared" ca="1" si="788"/>
        <v>2.8466313202664195E-4</v>
      </c>
      <c r="GQ375" s="223">
        <f t="shared" ca="1" si="789"/>
        <v>2.4959476625944366E-4</v>
      </c>
      <c r="GR375" s="223">
        <f t="shared" ca="1" si="790"/>
        <v>1.8534580971800086E-4</v>
      </c>
      <c r="GS375" s="223">
        <f t="shared" ca="1" si="791"/>
        <v>9.9427728033609603E-5</v>
      </c>
      <c r="GT375" s="223">
        <f t="shared" ca="1" si="792"/>
        <v>1.8853647713486311E-6</v>
      </c>
      <c r="GU375" s="223">
        <f t="shared" ca="1" si="793"/>
        <v>-9.5877420011268838E-5</v>
      </c>
      <c r="GV375" s="223">
        <f t="shared" ca="1" si="794"/>
        <v>-1.82430996364689E-4</v>
      </c>
      <c r="GW375" s="223">
        <f t="shared" ca="1" si="795"/>
        <v>-2.4765622385393042E-4</v>
      </c>
      <c r="GX375" s="223">
        <f t="shared" ca="1" si="796"/>
        <v>-2.8392749918592058E-4</v>
      </c>
      <c r="GY375" s="223">
        <f t="shared" ca="1" si="797"/>
        <v>-2.8700427974759124E-4</v>
      </c>
      <c r="GZ375" s="223">
        <f t="shared" ca="1" si="798"/>
        <v>-2.5652685337102378E-4</v>
      </c>
      <c r="HA375" s="223">
        <f t="shared" ca="1" si="799"/>
        <v>-1.9605839295553171E-4</v>
      </c>
      <c r="HB375" s="223">
        <f t="shared" ca="1" si="800"/>
        <v>-1.1266837926218189E-4</v>
      </c>
      <c r="HC375" s="223">
        <f t="shared" ca="1" si="801"/>
        <v>-1.6106094700658873E-5</v>
      </c>
      <c r="HD375" s="223">
        <f t="shared" ca="1" si="802"/>
        <v>8.2339183504815902E-5</v>
      </c>
      <c r="HE375" s="223">
        <f t="shared" ca="1" si="803"/>
        <v>1.7115803382261274E-4</v>
      </c>
      <c r="HF375" s="223">
        <f t="shared" ca="1" si="804"/>
        <v>2.3996647840333245E-4</v>
      </c>
      <c r="HG375" s="223">
        <f t="shared" ca="1" si="805"/>
        <v>2.8071999334444372E-4</v>
      </c>
      <c r="HH375" s="223">
        <f t="shared" ca="1" si="806"/>
        <v>2.8865400902002258E-4</v>
      </c>
      <c r="HI375" s="223">
        <f t="shared" ca="1" si="807"/>
        <v>2.6284094482373441E-4</v>
      </c>
      <c r="HJ375" s="223">
        <f t="shared" ca="1" si="808"/>
        <v>2.0629865435174561E-4</v>
      </c>
      <c r="HK375" s="223">
        <f t="shared" ca="1" si="809"/>
        <v>1.2563760249652709E-4</v>
      </c>
      <c r="HL375" s="223">
        <f t="shared" ca="1" si="810"/>
        <v>3.0288023637107949E-5</v>
      </c>
      <c r="HM375" s="223">
        <f t="shared" ca="1" si="811"/>
        <v>-6.8602584693239143E-5</v>
      </c>
      <c r="HN375" s="223">
        <f t="shared" ca="1" si="812"/>
        <v>-1.5947273658538141E-4</v>
      </c>
      <c r="HO375" s="223">
        <f t="shared" ca="1" si="813"/>
        <v>-2.3169863268767972E-4</v>
      </c>
      <c r="HP375" s="223">
        <f t="shared" ca="1" si="814"/>
        <v>-2.7683620845083182E-4</v>
      </c>
      <c r="HQ375" s="223">
        <f t="shared" ca="1" si="815"/>
        <v>-2.8960834550161957E-4</v>
      </c>
      <c r="HR375" s="223">
        <f t="shared" ca="1" si="816"/>
        <v>-2.685218294182154E-4</v>
      </c>
      <c r="HS375" s="223">
        <f t="shared" ca="1" si="817"/>
        <v>-2.1604192421999815E-4</v>
      </c>
      <c r="HT375" s="223">
        <f t="shared" ca="1" si="818"/>
        <v>-1.3830415374190385E-4</v>
      </c>
      <c r="HU375" s="223">
        <f t="shared" ca="1" si="819"/>
        <v>-4.4396986071697697E-5</v>
      </c>
      <c r="HV375" s="223">
        <f t="shared" ca="1" si="820"/>
        <v>5.470071624625963E-5</v>
      </c>
      <c r="HW375" s="223">
        <f t="shared" ca="1" si="821"/>
        <v>1.4740325555755388E-4</v>
      </c>
      <c r="HX375" s="223">
        <f t="shared" ca="1" si="822"/>
        <v>2.2287260467147889E-4</v>
      </c>
      <c r="HY375" s="223">
        <f t="shared" ca="1" si="823"/>
        <v>2.7228550088307366E-4</v>
      </c>
      <c r="HZ375" s="223">
        <f t="shared" ca="1" si="824"/>
        <v>2.8986499011220802E-4</v>
      </c>
      <c r="IA375" s="223">
        <f t="shared" ca="1" si="825"/>
        <v>2.7355582140589505E-4</v>
      </c>
      <c r="IB375" s="223">
        <f t="shared" ca="1" si="826"/>
        <v>2.2526473016976694E-4</v>
      </c>
      <c r="IC375" s="223">
        <f t="shared" ca="1" si="827"/>
        <v>1.5063751816689965E-4</v>
      </c>
      <c r="ID375" s="223">
        <f t="shared" ca="1" si="828"/>
        <v>5.8398992278123999E-5</v>
      </c>
      <c r="IE375" s="223">
        <f t="shared" ca="1" si="829"/>
        <v>6.5470892598237329E-5</v>
      </c>
      <c r="IF375" s="223">
        <f t="shared" ca="1" si="830"/>
        <v>-1.3497866717608782E-4</v>
      </c>
      <c r="IG375" s="223">
        <f t="shared" ca="1" si="831"/>
        <v>-2.1350965702928996E-4</v>
      </c>
      <c r="IH375" s="223">
        <f t="shared" ca="1" si="832"/>
        <v>-2.6707883369429504E-4</v>
      </c>
      <c r="II375" s="223">
        <f t="shared" ca="1" si="833"/>
        <v>-2.8942332457244148E-4</v>
      </c>
      <c r="IJ375" s="223">
        <f t="shared" ca="1" si="834"/>
        <v>-2.7793079345914785E-4</v>
      </c>
      <c r="IK375" s="223">
        <f t="shared" ca="1" si="835"/>
        <v>-2.3394485365369673E-4</v>
      </c>
      <c r="IL375" s="223">
        <f t="shared" ca="1" si="836"/>
        <v>-1.6260798361634674E-4</v>
      </c>
      <c r="IM375" s="223">
        <f t="shared" ca="1" si="837"/>
        <v>-7.2260310197004682E-5</v>
      </c>
      <c r="IN375" s="223">
        <f t="shared" ca="1" si="838"/>
        <v>2.6535451187802745E-5</v>
      </c>
      <c r="IO375" s="223">
        <f t="shared" ca="1" si="839"/>
        <v>1.2222890336265963E-4</v>
      </c>
      <c r="IP375" s="223">
        <f t="shared" ca="1" si="840"/>
        <v>2.03632345922083E-4</v>
      </c>
      <c r="IQ375" s="223">
        <f t="shared" ca="1" si="841"/>
        <v>2.612287502018039E-4</v>
      </c>
      <c r="IR375" s="223">
        <f t="shared" ca="1" si="842"/>
        <v>2.8828441289329072E-4</v>
      </c>
      <c r="IS375" s="223">
        <f t="shared" ca="1" si="843"/>
        <v>2.8163620588709517E-4</v>
      </c>
      <c r="IT375" s="223">
        <f t="shared" ca="1" si="844"/>
        <v>2.4206138349402564E-4</v>
      </c>
      <c r="IU375" s="223">
        <f t="shared" ca="1" si="845"/>
        <v>1.7418671219048476E-4</v>
      </c>
      <c r="IV375" s="223">
        <f t="shared" ca="1" si="846"/>
        <v>8.5947546699365149E-5</v>
      </c>
      <c r="IW375" s="223">
        <f t="shared" ca="1" si="847"/>
        <v>-1.2339907166832977E-5</v>
      </c>
      <c r="IX375" s="223">
        <f t="shared" ca="1" si="848"/>
        <v>-1.0918467941504329E-4</v>
      </c>
      <c r="IY375" s="223">
        <f t="shared" ca="1" si="849"/>
        <v>-1.9326446665746005E-4</v>
      </c>
      <c r="IZ375" s="223">
        <f t="shared" ca="1" si="850"/>
        <v>-2.5474934376914035E-4</v>
      </c>
      <c r="JA375" s="223">
        <f t="shared" ca="1" si="851"/>
        <v>-2.8645099881274827E-4</v>
      </c>
      <c r="JB375" s="223">
        <f t="shared" ca="1" si="852"/>
        <v>-2.8466313202664216E-4</v>
      </c>
    </row>
    <row r="376" spans="2:262">
      <c r="B376" s="230">
        <v>15</v>
      </c>
      <c r="C376" s="229">
        <f t="shared" si="853"/>
        <v>2.9296874999999999E-4</v>
      </c>
      <c r="D376" s="226">
        <f t="shared" ca="1" si="597"/>
        <v>36.024486632468424</v>
      </c>
      <c r="E376" s="225">
        <f ca="1">U361</f>
        <v>2.4486632468426601E-2</v>
      </c>
      <c r="F376" s="224">
        <v>15</v>
      </c>
      <c r="G376" s="223">
        <f t="shared" ca="1" si="854"/>
        <v>-3.0316697977566991E-3</v>
      </c>
      <c r="H376" s="223">
        <f t="shared" ca="1" si="598"/>
        <v>-2.1445407727812586E-3</v>
      </c>
      <c r="I376" s="223">
        <f t="shared" ca="1" si="599"/>
        <v>-9.7001239786810264E-4</v>
      </c>
      <c r="J376" s="223">
        <f t="shared" ca="1" si="600"/>
        <v>3.3451160879854479E-4</v>
      </c>
      <c r="K376" s="223">
        <f t="shared" ca="1" si="601"/>
        <v>1.5942062421394339E-3</v>
      </c>
      <c r="L376" s="223">
        <f t="shared" ca="1" si="602"/>
        <v>2.6402542787484174E-3</v>
      </c>
      <c r="M376" s="223">
        <f t="shared" ca="1" si="603"/>
        <v>3.3324702161903297E-3</v>
      </c>
      <c r="N376" s="223">
        <f t="shared" ca="1" si="604"/>
        <v>3.5780871493252282E-3</v>
      </c>
      <c r="O376" s="223">
        <f t="shared" ca="1" si="605"/>
        <v>3.3441888716567842E-3</v>
      </c>
      <c r="P376" s="223">
        <f t="shared" ca="1" si="606"/>
        <v>2.6621211210728721E-3</v>
      </c>
      <c r="Q376" s="223">
        <f t="shared" ca="1" si="607"/>
        <v>1.6232907995169211E-3</v>
      </c>
      <c r="R376" s="223">
        <f t="shared" ca="1" si="608"/>
        <v>3.6691613165507465E-4</v>
      </c>
      <c r="S376" s="223">
        <f t="shared" ca="1" si="609"/>
        <v>-9.3863058229595687E-4</v>
      </c>
      <c r="T376" s="223">
        <f t="shared" ca="1" si="610"/>
        <v>-2.1183872797514427E-3</v>
      </c>
      <c r="U376" s="223">
        <f t="shared" ca="1" si="611"/>
        <v>-3.0142495720064601E-3</v>
      </c>
      <c r="V376" s="223">
        <f t="shared" ca="1" si="612"/>
        <v>-3.5061590093939982E-3</v>
      </c>
      <c r="W376" s="223">
        <f t="shared" ca="1" si="613"/>
        <v>-3.5281926426618242E-3</v>
      </c>
      <c r="X376" s="223">
        <f t="shared" ca="1" si="614"/>
        <v>-3.0773976476163797E-3</v>
      </c>
      <c r="Y376" s="223">
        <f t="shared" ca="1" si="615"/>
        <v>-2.2141870460922722E-3</v>
      </c>
      <c r="Z376" s="223">
        <f t="shared" ca="1" si="616"/>
        <v>-1.054243490938122E-3</v>
      </c>
      <c r="AA376" s="223">
        <f t="shared" ca="1" si="617"/>
        <v>2.4698387556494096E-4</v>
      </c>
      <c r="AB376" s="223">
        <f t="shared" ca="1" si="618"/>
        <v>1.5151118455988927E-3</v>
      </c>
      <c r="AC376" s="223">
        <f t="shared" ca="1" si="619"/>
        <v>2.5801930071810142E-3</v>
      </c>
      <c r="AD376" s="223">
        <f t="shared" ca="1" si="620"/>
        <v>3.2994911450083811E-3</v>
      </c>
      <c r="AE376" s="223">
        <f t="shared" ca="1" si="621"/>
        <v>3.5766099490425994E-3</v>
      </c>
      <c r="AF376" s="223">
        <f t="shared" ca="1" si="622"/>
        <v>3.3744115083864734E-3</v>
      </c>
      <c r="AG376" s="223">
        <f t="shared" ca="1" si="623"/>
        <v>2.7199933262166986E-3</v>
      </c>
      <c r="AH376" s="223">
        <f t="shared" ca="1" si="624"/>
        <v>1.7010568640909844E-3</v>
      </c>
      <c r="AI376" s="223">
        <f t="shared" ca="1" si="625"/>
        <v>4.5415428299388539E-4</v>
      </c>
      <c r="AJ376" s="223">
        <f t="shared" ca="1" si="626"/>
        <v>-8.536115129044921E-4</v>
      </c>
      <c r="AK376" s="223">
        <f t="shared" ca="1" si="627"/>
        <v>-2.0469810720785153E-3</v>
      </c>
      <c r="AL376" s="223">
        <f t="shared" ca="1" si="628"/>
        <v>-2.9660256862960449E-3</v>
      </c>
      <c r="AM376" s="223">
        <f t="shared" ca="1" si="629"/>
        <v>-3.4875801408676341E-3</v>
      </c>
      <c r="AN376" s="223">
        <f t="shared" ca="1" si="630"/>
        <v>-3.54174862728105E-3</v>
      </c>
      <c r="AO376" s="223">
        <f t="shared" ca="1" si="631"/>
        <v>-3.1212717882044458E-3</v>
      </c>
      <c r="AP376" s="223">
        <f t="shared" ca="1" si="632"/>
        <v>-2.2824995759205043E-3</v>
      </c>
      <c r="AQ376" s="223">
        <f t="shared" ca="1" si="633"/>
        <v>-1.1378395471499068E-3</v>
      </c>
      <c r="AR376" s="223">
        <f t="shared" ca="1" si="634"/>
        <v>1.5930736848001736E-4</v>
      </c>
      <c r="AS376" s="223">
        <f t="shared" ca="1" si="635"/>
        <v>1.4351048023362439E-3</v>
      </c>
      <c r="AT376" s="223">
        <f t="shared" ca="1" si="636"/>
        <v>2.5185775238257208E-3</v>
      </c>
      <c r="AU376" s="223">
        <f t="shared" ca="1" si="637"/>
        <v>3.2645245837366029E-3</v>
      </c>
      <c r="AV376" s="223">
        <f t="shared" ca="1" si="638"/>
        <v>3.5729783326647275E-3</v>
      </c>
      <c r="AW376" s="223">
        <f t="shared" ca="1" si="639"/>
        <v>3.4026015258008836E-3</v>
      </c>
      <c r="AX376" s="223">
        <f t="shared" ca="1" si="640"/>
        <v>2.7762271090879132E-3</v>
      </c>
      <c r="AY376" s="223">
        <f t="shared" ca="1" si="641"/>
        <v>1.7777982756167323E-3</v>
      </c>
      <c r="AZ376" s="223">
        <f t="shared" ca="1" si="642"/>
        <v>5.4111886877454324E-4</v>
      </c>
      <c r="BA376" s="223">
        <f t="shared" ca="1" si="643"/>
        <v>-7.6807825985623489E-4</v>
      </c>
      <c r="BB376" s="223">
        <f t="shared" ca="1" si="644"/>
        <v>-1.9743418395493121E-3</v>
      </c>
      <c r="BC376" s="223">
        <f t="shared" ca="1" si="645"/>
        <v>-2.9160151776190528E-3</v>
      </c>
      <c r="BD376" s="223">
        <f t="shared" ca="1" si="646"/>
        <v>-3.4669004844734342E-3</v>
      </c>
      <c r="BE376" s="223">
        <f t="shared" ca="1" si="647"/>
        <v>-3.5531711949617112E-3</v>
      </c>
      <c r="BF376" s="223">
        <f t="shared" ca="1" si="648"/>
        <v>-3.1632657913791685E-3</v>
      </c>
      <c r="BG376" s="223">
        <f t="shared" ca="1" si="649"/>
        <v>-2.3494372133523603E-3</v>
      </c>
      <c r="BH376" s="223">
        <f t="shared" ca="1" si="650"/>
        <v>-1.2207502113650492E-3</v>
      </c>
      <c r="BI376" s="223">
        <f t="shared" ca="1" si="651"/>
        <v>7.153490059320759E-5</v>
      </c>
      <c r="BJ376" s="223">
        <f t="shared" ca="1" si="652"/>
        <v>1.3542333056026923E-3</v>
      </c>
      <c r="BK376" s="223">
        <f t="shared" ca="1" si="653"/>
        <v>2.4554449435457452E-3</v>
      </c>
      <c r="BL376" s="223">
        <f t="shared" ca="1" si="654"/>
        <v>3.227591594924013E-3</v>
      </c>
      <c r="BM376" s="223">
        <f t="shared" ca="1" si="655"/>
        <v>3.5671944877415235E-3</v>
      </c>
      <c r="BN376" s="223">
        <f t="shared" ca="1" si="656"/>
        <v>3.4287419432876168E-3</v>
      </c>
      <c r="BO376" s="223">
        <f t="shared" ca="1" si="657"/>
        <v>2.8307885965584267E-3</v>
      </c>
      <c r="BP376" s="223">
        <f t="shared" ca="1" si="658"/>
        <v>1.8534688079374028E-3</v>
      </c>
      <c r="BQ376" s="223">
        <f t="shared" ca="1" si="659"/>
        <v>6.2775750478238251E-4</v>
      </c>
      <c r="BR376" s="223">
        <f t="shared" ca="1" si="660"/>
        <v>-6.8208234518454857E-4</v>
      </c>
      <c r="BS376" s="223">
        <f t="shared" ca="1" si="661"/>
        <v>-1.9005133373213713E-3</v>
      </c>
      <c r="BT376" s="223">
        <f t="shared" ca="1" si="662"/>
        <v>-2.8642481704358853E-3</v>
      </c>
      <c r="BU376" s="223">
        <f t="shared" ca="1" si="663"/>
        <v>-3.4441324968631426E-3</v>
      </c>
      <c r="BV376" s="223">
        <f t="shared" ca="1" si="664"/>
        <v>-3.5624534651761582E-3</v>
      </c>
      <c r="BW376" s="223">
        <f t="shared" ca="1" si="665"/>
        <v>-3.2033543615232933E-3</v>
      </c>
      <c r="BX376" s="223">
        <f t="shared" ca="1" si="666"/>
        <v>-2.4149596376580045E-3</v>
      </c>
      <c r="BY376" s="223">
        <f t="shared" ca="1" si="667"/>
        <v>-1.30292554129965E-3</v>
      </c>
      <c r="BZ376" s="223">
        <f t="shared" ca="1" si="668"/>
        <v>-1.6280657242851207E-5</v>
      </c>
      <c r="CA376" s="223">
        <f t="shared" ca="1" si="669"/>
        <v>1.2725460693638964E-3</v>
      </c>
      <c r="CB376" s="223">
        <f t="shared" ca="1" si="670"/>
        <v>2.3908332950467867E-3</v>
      </c>
      <c r="CC376" s="223">
        <f t="shared" ca="1" si="671"/>
        <v>3.1887144256220689E-3</v>
      </c>
      <c r="CD376" s="223">
        <f t="shared" ca="1" si="672"/>
        <v>3.5592618982448966E-3</v>
      </c>
      <c r="CE376" s="223">
        <f t="shared" ca="1" si="673"/>
        <v>3.4528170148366349E-3</v>
      </c>
      <c r="CF376" s="223">
        <f t="shared" ca="1" si="674"/>
        <v>2.8836449228283852E-3</v>
      </c>
      <c r="CG376" s="223">
        <f t="shared" ca="1" si="675"/>
        <v>1.9280228799538448E-3</v>
      </c>
      <c r="CH376" s="223">
        <f t="shared" ca="1" si="676"/>
        <v>7.140180031427059E-4</v>
      </c>
      <c r="CI376" s="223">
        <f t="shared" ca="1" si="677"/>
        <v>-5.9567556961282473E-4</v>
      </c>
      <c r="CJ376" s="223">
        <f t="shared" ca="1" si="678"/>
        <v>-1.8255400369237994E-3</v>
      </c>
      <c r="CK376" s="223">
        <f t="shared" ca="1" si="679"/>
        <v>-2.8107558472559926E-3</v>
      </c>
      <c r="CL376" s="223">
        <f t="shared" ca="1" si="680"/>
        <v>-3.419289892621153E-3</v>
      </c>
      <c r="CM376" s="223">
        <f t="shared" ca="1" si="681"/>
        <v>-3.5695898466318958E-3</v>
      </c>
      <c r="CN376" s="223">
        <f t="shared" ca="1" si="682"/>
        <v>-3.2415133507811655E-3</v>
      </c>
      <c r="CO376" s="223">
        <f t="shared" ca="1" si="683"/>
        <v>-2.4790273805790804E-3</v>
      </c>
      <c r="CP376" s="223">
        <f t="shared" ca="1" si="684"/>
        <v>-1.3843160376077078E-3</v>
      </c>
      <c r="CQ376" s="223">
        <f t="shared" ca="1" si="685"/>
        <v>-1.0408640821975984E-4</v>
      </c>
      <c r="CR376" s="223">
        <f t="shared" ca="1" si="686"/>
        <v>1.1900922989564664E-3</v>
      </c>
      <c r="CS376" s="223">
        <f t="shared" ca="1" si="687"/>
        <v>2.3247814979699072E-3</v>
      </c>
      <c r="CT376" s="223">
        <f t="shared" ca="1" si="688"/>
        <v>3.1479164939838375E-3</v>
      </c>
      <c r="CU376" s="223">
        <f t="shared" ca="1" si="689"/>
        <v>3.5491853424701428E-3</v>
      </c>
      <c r="CV376" s="223">
        <f t="shared" ca="1" si="690"/>
        <v>3.4748122385250598E-3</v>
      </c>
      <c r="CW376" s="223">
        <f t="shared" ca="1" si="691"/>
        <v>2.9347642492232526E-3</v>
      </c>
      <c r="CX376" s="223">
        <f t="shared" ca="1" si="692"/>
        <v>2.0014155830808218E-3</v>
      </c>
      <c r="CY376" s="223">
        <f t="shared" ca="1" si="693"/>
        <v>7.9984840375680135E-4</v>
      </c>
      <c r="CZ376" s="223">
        <f t="shared" ca="1" si="694"/>
        <v>-5.0890998135171039E-4</v>
      </c>
      <c r="DA376" s="223">
        <f t="shared" ca="1" si="695"/>
        <v>-1.7494670994693121E-3</v>
      </c>
      <c r="DB376" s="223">
        <f t="shared" ca="1" si="696"/>
        <v>-2.7555704298546429E-3</v>
      </c>
      <c r="DC376" s="223">
        <f t="shared" ca="1" si="697"/>
        <v>-3.3923876360033292E-3</v>
      </c>
      <c r="DD376" s="223">
        <f t="shared" ca="1" si="698"/>
        <v>-3.5745760406395845E-3</v>
      </c>
      <c r="DE376" s="223">
        <f t="shared" ca="1" si="699"/>
        <v>-3.2777197736045234E-3</v>
      </c>
      <c r="DF376" s="223">
        <f t="shared" ca="1" si="700"/>
        <v>-2.5416018501029092E-3</v>
      </c>
      <c r="DG376" s="223">
        <f t="shared" ca="1" si="701"/>
        <v>-1.464872673697621E-3</v>
      </c>
      <c r="DH376" s="223">
        <f t="shared" ca="1" si="702"/>
        <v>-1.9182946143641091E-4</v>
      </c>
      <c r="DI376" s="223">
        <f t="shared" ca="1" si="703"/>
        <v>1.1069216614485861E-3</v>
      </c>
      <c r="DJ376" s="223">
        <f t="shared" ca="1" si="704"/>
        <v>2.2573293394478199E-3</v>
      </c>
      <c r="DK376" s="223">
        <f t="shared" ca="1" si="705"/>
        <v>3.105222375157821E-3</v>
      </c>
      <c r="DL376" s="223">
        <f t="shared" ca="1" si="706"/>
        <v>3.5369708901576702E-3</v>
      </c>
      <c r="DM376" s="223">
        <f t="shared" ca="1" si="707"/>
        <v>3.4947143652525894E-3</v>
      </c>
      <c r="DN376" s="223">
        <f t="shared" ca="1" si="708"/>
        <v>2.9841157833722983E-3</v>
      </c>
      <c r="DO376" s="223">
        <f t="shared" ca="1" si="709"/>
        <v>2.0736027082982784E-3</v>
      </c>
      <c r="DP376" s="223">
        <f t="shared" ca="1" si="710"/>
        <v>8.851970056007319E-4</v>
      </c>
      <c r="DQ376" s="223">
        <f t="shared" ca="1" si="711"/>
        <v>-4.2183784474718691E-4</v>
      </c>
      <c r="DR376" s="223">
        <f t="shared" ca="1" si="712"/>
        <v>-1.6723403484508927E-3</v>
      </c>
      <c r="DS376" s="223">
        <f t="shared" ca="1" si="713"/>
        <v>-2.6987251598637563E-3</v>
      </c>
      <c r="DT376" s="223">
        <f t="shared" ca="1" si="714"/>
        <v>-3.3634419319231289E-3</v>
      </c>
      <c r="DU376" s="223">
        <f t="shared" ca="1" si="715"/>
        <v>-3.5774090437023995E-3</v>
      </c>
      <c r="DV376" s="223">
        <f t="shared" ca="1" si="716"/>
        <v>-3.3119518205980882E-3</v>
      </c>
      <c r="DW376" s="223">
        <f t="shared" ca="1" si="717"/>
        <v>-2.6026453537088498E-3</v>
      </c>
      <c r="DX376" s="223">
        <f t="shared" ca="1" si="718"/>
        <v>-1.5445469252639934E-3</v>
      </c>
      <c r="DY376" s="223">
        <f t="shared" ca="1" si="719"/>
        <v>-2.7945696375845832E-4</v>
      </c>
      <c r="DZ376" s="223">
        <f t="shared" ca="1" si="720"/>
        <v>1.0230842557222919E-3</v>
      </c>
      <c r="EA376" s="223">
        <f t="shared" ca="1" si="721"/>
        <v>2.1885174501386296E-3</v>
      </c>
      <c r="EB376" s="223">
        <f t="shared" ca="1" si="722"/>
        <v>3.0606577864847402E-3</v>
      </c>
      <c r="EC376" s="223">
        <f t="shared" ca="1" si="723"/>
        <v>3.5226258988368276E-3</v>
      </c>
      <c r="ED376" s="223">
        <f t="shared" ca="1" si="724"/>
        <v>3.5125114067222833E-3</v>
      </c>
      <c r="EE376" s="223">
        <f t="shared" ca="1" si="725"/>
        <v>3.031669797756703E-3</v>
      </c>
      <c r="EF376" s="223">
        <f t="shared" ca="1" si="726"/>
        <v>2.1445407727812764E-3</v>
      </c>
      <c r="EG376" s="223">
        <f t="shared" ca="1" si="727"/>
        <v>9.7001239786811218E-4</v>
      </c>
      <c r="EH376" s="223">
        <f t="shared" ca="1" si="728"/>
        <v>-3.3451160879852088E-4</v>
      </c>
      <c r="EI376" s="223">
        <f t="shared" ca="1" si="729"/>
        <v>-1.5942062421394221E-3</v>
      </c>
      <c r="EJ376" s="223">
        <f t="shared" ca="1" si="730"/>
        <v>-2.6402542787484001E-3</v>
      </c>
      <c r="EK376" s="223">
        <f t="shared" ca="1" si="731"/>
        <v>-3.332470216190324E-3</v>
      </c>
      <c r="EL376" s="223">
        <f t="shared" ca="1" si="732"/>
        <v>-3.5780871493252277E-3</v>
      </c>
      <c r="EM376" s="223">
        <f t="shared" ca="1" si="733"/>
        <v>-3.3441888716567898E-3</v>
      </c>
      <c r="EN376" s="223">
        <f t="shared" ca="1" si="734"/>
        <v>-2.6621211210728938E-3</v>
      </c>
      <c r="EO376" s="223">
        <f t="shared" ca="1" si="735"/>
        <v>-1.6232907995169387E-3</v>
      </c>
      <c r="EP376" s="223">
        <f t="shared" ca="1" si="736"/>
        <v>-3.6691613165508127E-4</v>
      </c>
      <c r="EQ376" s="223">
        <f t="shared" ca="1" si="737"/>
        <v>9.3863058229593519E-4</v>
      </c>
      <c r="ER376" s="223">
        <f t="shared" ca="1" si="738"/>
        <v>2.1183872797514349E-3</v>
      </c>
      <c r="ES376" s="223">
        <f t="shared" ca="1" si="739"/>
        <v>3.0142495720064471E-3</v>
      </c>
      <c r="ET376" s="223">
        <f t="shared" ca="1" si="740"/>
        <v>3.5061590093939956E-3</v>
      </c>
      <c r="EU376" s="223">
        <f t="shared" ca="1" si="741"/>
        <v>3.5281926426618286E-3</v>
      </c>
      <c r="EV376" s="223">
        <f t="shared" ca="1" si="742"/>
        <v>3.077397647616388E-3</v>
      </c>
      <c r="EW376" s="223">
        <f t="shared" ca="1" si="743"/>
        <v>2.2141870460922952E-3</v>
      </c>
      <c r="EX376" s="223">
        <f t="shared" ca="1" si="744"/>
        <v>1.0542434909381407E-3</v>
      </c>
      <c r="EY376" s="223">
        <f t="shared" ca="1" si="745"/>
        <v>-2.4698387556490914E-4</v>
      </c>
      <c r="EZ376" s="223">
        <f t="shared" ca="1" si="746"/>
        <v>-1.5151118455988752E-3</v>
      </c>
      <c r="FA376" s="223">
        <f t="shared" ca="1" si="747"/>
        <v>-2.5801930071810103E-3</v>
      </c>
      <c r="FB376" s="223">
        <f t="shared" ca="1" si="748"/>
        <v>-3.2994911450083737E-3</v>
      </c>
      <c r="FC376" s="223">
        <f t="shared" ca="1" si="749"/>
        <v>-3.576609949042599E-3</v>
      </c>
      <c r="FD376" s="223">
        <f t="shared" ca="1" si="750"/>
        <v>-3.3744115083864817E-3</v>
      </c>
      <c r="FE376" s="223">
        <f t="shared" ca="1" si="751"/>
        <v>-2.7199933262167068E-3</v>
      </c>
      <c r="FF376" s="223">
        <f t="shared" ca="1" si="752"/>
        <v>-1.7010568640910071E-3</v>
      </c>
      <c r="FG376" s="223">
        <f t="shared" ca="1" si="753"/>
        <v>-4.541542829938983E-4</v>
      </c>
      <c r="FH376" s="223">
        <f t="shared" ca="1" si="754"/>
        <v>8.5361151290446109E-4</v>
      </c>
      <c r="FI376" s="223">
        <f t="shared" ca="1" si="755"/>
        <v>2.0469810720784992E-3</v>
      </c>
      <c r="FJ376" s="223">
        <f t="shared" ca="1" si="756"/>
        <v>2.966025686296041E-3</v>
      </c>
      <c r="FK376" s="223">
        <f t="shared" ca="1" si="757"/>
        <v>3.4875801408676302E-3</v>
      </c>
      <c r="FL376" s="223">
        <f t="shared" ca="1" si="758"/>
        <v>3.5417486272810508E-3</v>
      </c>
      <c r="FM376" s="223">
        <f t="shared" ca="1" si="759"/>
        <v>3.1212717882044584E-3</v>
      </c>
      <c r="FN376" s="223">
        <f t="shared" ca="1" si="760"/>
        <v>2.2824995759205139E-3</v>
      </c>
      <c r="FO376" s="223">
        <f t="shared" ca="1" si="761"/>
        <v>1.1378395471499311E-3</v>
      </c>
      <c r="FP376" s="223">
        <f t="shared" ca="1" si="762"/>
        <v>-1.5930736848000445E-4</v>
      </c>
      <c r="FQ376" s="223">
        <f t="shared" ca="1" si="763"/>
        <v>-1.4351048023362202E-3</v>
      </c>
      <c r="FR376" s="223">
        <f t="shared" ca="1" si="764"/>
        <v>-2.5185775238257073E-3</v>
      </c>
      <c r="FS376" s="223">
        <f t="shared" ca="1" si="765"/>
        <v>-3.264524583736589E-3</v>
      </c>
      <c r="FT376" s="223">
        <f t="shared" ca="1" si="766"/>
        <v>-3.5729783326647262E-3</v>
      </c>
      <c r="FU376" s="223">
        <f t="shared" ca="1" si="767"/>
        <v>-3.4026015258008858E-3</v>
      </c>
      <c r="FV376" s="223">
        <f t="shared" ca="1" si="768"/>
        <v>-2.7762271090879249E-3</v>
      </c>
      <c r="FW376" s="223">
        <f t="shared" ca="1" si="769"/>
        <v>-1.7777982756167383E-3</v>
      </c>
      <c r="FX376" s="223">
        <f t="shared" ca="1" si="770"/>
        <v>-5.4111886877453695E-4</v>
      </c>
      <c r="FY376" s="223">
        <f t="shared" ca="1" si="771"/>
        <v>7.6807825985622839E-4</v>
      </c>
      <c r="FZ376" s="223">
        <f t="shared" ca="1" si="772"/>
        <v>1.9743418395492961E-3</v>
      </c>
      <c r="GA376" s="223">
        <f t="shared" ca="1" si="773"/>
        <v>2.9160151776190264E-3</v>
      </c>
      <c r="GB376" s="223">
        <f t="shared" ca="1" si="774"/>
        <v>3.4669004844734325E-3</v>
      </c>
      <c r="GC376" s="223">
        <f t="shared" ca="1" si="775"/>
        <v>3.5531711949617138E-3</v>
      </c>
      <c r="GD376" s="223">
        <f t="shared" ca="1" si="776"/>
        <v>3.1632657913791833E-3</v>
      </c>
      <c r="GE376" s="223">
        <f t="shared" ca="1" si="777"/>
        <v>2.3494372133523941E-3</v>
      </c>
      <c r="GF376" s="223">
        <f t="shared" ca="1" si="778"/>
        <v>1.2207502113650557E-3</v>
      </c>
      <c r="GG376" s="223">
        <f t="shared" ca="1" si="779"/>
        <v>-7.1534900593188074E-5</v>
      </c>
      <c r="GH376" s="223">
        <f t="shared" ca="1" si="780"/>
        <v>-1.3542333056026628E-3</v>
      </c>
      <c r="GI376" s="223">
        <f t="shared" ca="1" si="781"/>
        <v>-2.4554449435457495E-3</v>
      </c>
      <c r="GJ376" s="223">
        <f t="shared" ca="1" si="782"/>
        <v>-3.2275915949240099E-3</v>
      </c>
      <c r="GK376" s="223">
        <f t="shared" ca="1" si="783"/>
        <v>-3.5671944877415213E-3</v>
      </c>
      <c r="GL376" s="223">
        <f t="shared" ca="1" si="784"/>
        <v>-3.4287419432876293E-3</v>
      </c>
      <c r="GM376" s="223">
        <f t="shared" ca="1" si="785"/>
        <v>-2.830788596558431E-3</v>
      </c>
      <c r="GN376" s="223">
        <f t="shared" ca="1" si="786"/>
        <v>-1.8534688079374195E-3</v>
      </c>
      <c r="GO376" s="223">
        <f t="shared" ca="1" si="787"/>
        <v>-6.2775750478241395E-4</v>
      </c>
      <c r="GP376" s="223">
        <f t="shared" ca="1" si="788"/>
        <v>6.8208234518450466E-4</v>
      </c>
      <c r="GQ376" s="223">
        <f t="shared" ca="1" si="789"/>
        <v>1.9005133373213657E-3</v>
      </c>
      <c r="GR376" s="223">
        <f t="shared" ca="1" si="790"/>
        <v>2.864248170435874E-3</v>
      </c>
      <c r="GS376" s="223">
        <f t="shared" ca="1" si="791"/>
        <v>3.4441324968631339E-3</v>
      </c>
      <c r="GT376" s="223">
        <f t="shared" ca="1" si="792"/>
        <v>3.5624534651761569E-3</v>
      </c>
      <c r="GU376" s="223">
        <f t="shared" ca="1" si="793"/>
        <v>3.2033543615232964E-3</v>
      </c>
      <c r="GV376" s="223">
        <f t="shared" ca="1" si="794"/>
        <v>2.4149596376580283E-3</v>
      </c>
      <c r="GW376" s="223">
        <f t="shared" ca="1" si="795"/>
        <v>1.3029255412996916E-3</v>
      </c>
      <c r="GX376" s="223">
        <f t="shared" ca="1" si="796"/>
        <v>1.6280657242857821E-5</v>
      </c>
      <c r="GY376" s="223">
        <f t="shared" ca="1" si="797"/>
        <v>-1.2725460693638786E-3</v>
      </c>
      <c r="GZ376" s="223">
        <f t="shared" ca="1" si="798"/>
        <v>-2.3908332950467628E-3</v>
      </c>
      <c r="HA376" s="223">
        <f t="shared" ca="1" si="799"/>
        <v>-3.1887144256220719E-3</v>
      </c>
      <c r="HB376" s="223">
        <f t="shared" ca="1" si="800"/>
        <v>-3.5592618982448958E-3</v>
      </c>
      <c r="HC376" s="223">
        <f t="shared" ca="1" si="801"/>
        <v>-3.4528170148366401E-3</v>
      </c>
      <c r="HD376" s="223">
        <f t="shared" ca="1" si="802"/>
        <v>-2.8836449228284038E-3</v>
      </c>
      <c r="HE376" s="223">
        <f t="shared" ca="1" si="803"/>
        <v>-1.9280228799538396E-3</v>
      </c>
      <c r="HF376" s="223">
        <f t="shared" ca="1" si="804"/>
        <v>-7.1401800314272487E-4</v>
      </c>
      <c r="HG376" s="223">
        <f t="shared" ca="1" si="805"/>
        <v>5.9567556961279307E-4</v>
      </c>
      <c r="HH376" s="223">
        <f t="shared" ca="1" si="806"/>
        <v>1.825540036923761E-3</v>
      </c>
      <c r="HI376" s="223">
        <f t="shared" ca="1" si="807"/>
        <v>2.8107558472559883E-3</v>
      </c>
      <c r="HJ376" s="223">
        <f t="shared" ca="1" si="808"/>
        <v>3.4192898926211478E-3</v>
      </c>
      <c r="HK376" s="223">
        <f t="shared" ca="1" si="809"/>
        <v>3.5695898466318985E-3</v>
      </c>
      <c r="HL376" s="223">
        <f t="shared" ca="1" si="810"/>
        <v>3.2415133507811629E-3</v>
      </c>
      <c r="HM376" s="223">
        <f t="shared" ca="1" si="811"/>
        <v>2.4790273805790942E-3</v>
      </c>
      <c r="HN376" s="223">
        <f t="shared" ca="1" si="812"/>
        <v>1.3843160376077253E-3</v>
      </c>
      <c r="HO376" s="223">
        <f t="shared" ca="1" si="813"/>
        <v>1.040864082198044E-4</v>
      </c>
      <c r="HP376" s="223">
        <f t="shared" ca="1" si="814"/>
        <v>-1.1900922989564722E-3</v>
      </c>
      <c r="HQ376" s="223">
        <f t="shared" ca="1" si="815"/>
        <v>-2.3247814979698925E-3</v>
      </c>
      <c r="HR376" s="223">
        <f t="shared" ca="1" si="816"/>
        <v>-3.147916493983828E-3</v>
      </c>
      <c r="HS376" s="223">
        <f t="shared" ca="1" si="817"/>
        <v>-3.5491853424701367E-3</v>
      </c>
      <c r="HT376" s="223">
        <f t="shared" ca="1" si="818"/>
        <v>-3.4748122385250585E-3</v>
      </c>
      <c r="HU376" s="223">
        <f t="shared" ca="1" si="819"/>
        <v>-2.9347642492232634E-3</v>
      </c>
      <c r="HV376" s="223">
        <f t="shared" ca="1" si="820"/>
        <v>-2.0014155830808374E-3</v>
      </c>
      <c r="HW376" s="223">
        <f t="shared" ca="1" si="821"/>
        <v>-7.998484037567955E-4</v>
      </c>
      <c r="HX376" s="223">
        <f t="shared" ca="1" si="822"/>
        <v>5.089099813516912E-4</v>
      </c>
      <c r="HY376" s="223">
        <f t="shared" ca="1" si="823"/>
        <v>1.7494670994692954E-3</v>
      </c>
      <c r="HZ376" s="223">
        <f t="shared" ca="1" si="824"/>
        <v>2.7555704298546143E-3</v>
      </c>
      <c r="IA376" s="223">
        <f t="shared" ca="1" si="825"/>
        <v>3.3923876360033309E-3</v>
      </c>
      <c r="IB376" s="223">
        <f t="shared" ca="1" si="826"/>
        <v>3.5745760406395853E-3</v>
      </c>
      <c r="IC376" s="223">
        <f t="shared" ca="1" si="827"/>
        <v>3.2777197736045312E-3</v>
      </c>
      <c r="ID376" s="223">
        <f t="shared" ca="1" si="828"/>
        <v>2.5416018501029404E-3</v>
      </c>
      <c r="IE376" s="223">
        <f t="shared" ca="1" si="829"/>
        <v>2.298940786261514E-3</v>
      </c>
      <c r="IF376" s="223">
        <f t="shared" ca="1" si="830"/>
        <v>1.918294614364301E-4</v>
      </c>
      <c r="IG376" s="223">
        <f t="shared" ca="1" si="831"/>
        <v>-1.1069216614485436E-3</v>
      </c>
      <c r="IH376" s="223">
        <f t="shared" ca="1" si="832"/>
        <v>-2.2573293394478246E-3</v>
      </c>
      <c r="II376" s="223">
        <f t="shared" ca="1" si="833"/>
        <v>-3.105222375157811E-3</v>
      </c>
      <c r="IJ376" s="223">
        <f t="shared" ca="1" si="834"/>
        <v>-3.5369708901576676E-3</v>
      </c>
      <c r="IK376" s="223">
        <f t="shared" ca="1" si="835"/>
        <v>-3.4947143652525989E-3</v>
      </c>
      <c r="IL376" s="223">
        <f t="shared" ca="1" si="836"/>
        <v>-2.9841157833722948E-3</v>
      </c>
      <c r="IM376" s="223">
        <f t="shared" ca="1" si="837"/>
        <v>-2.0736027082982936E-3</v>
      </c>
      <c r="IN376" s="223">
        <f t="shared" ca="1" si="838"/>
        <v>-8.8519700560075066E-4</v>
      </c>
      <c r="IO376" s="223">
        <f t="shared" ca="1" si="839"/>
        <v>4.2183784474714256E-4</v>
      </c>
      <c r="IP376" s="223">
        <f t="shared" ca="1" si="840"/>
        <v>1.6723403484508979E-3</v>
      </c>
      <c r="IQ376" s="223">
        <f t="shared" ca="1" si="841"/>
        <v>2.6987251598637437E-3</v>
      </c>
      <c r="IR376" s="223">
        <f t="shared" ca="1" si="842"/>
        <v>3.3634419319231138E-3</v>
      </c>
      <c r="IS376" s="223">
        <f t="shared" ca="1" si="843"/>
        <v>3.5774090437023995E-3</v>
      </c>
      <c r="IT376" s="223">
        <f t="shared" ca="1" si="844"/>
        <v>3.311951820598096E-3</v>
      </c>
      <c r="IU376" s="223">
        <f t="shared" ca="1" si="845"/>
        <v>2.6026453537088628E-3</v>
      </c>
      <c r="IV376" s="223">
        <f t="shared" ca="1" si="846"/>
        <v>1.5445469252640331E-3</v>
      </c>
      <c r="IW376" s="223">
        <f t="shared" ca="1" si="847"/>
        <v>2.7945696375845214E-4</v>
      </c>
      <c r="IX376" s="223">
        <f t="shared" ca="1" si="848"/>
        <v>-1.0230842557222737E-3</v>
      </c>
      <c r="IY376" s="223">
        <f t="shared" ca="1" si="849"/>
        <v>-2.1885174501386148E-3</v>
      </c>
      <c r="IZ376" s="223">
        <f t="shared" ca="1" si="850"/>
        <v>-3.0606577864847168E-3</v>
      </c>
      <c r="JA376" s="223">
        <f t="shared" ca="1" si="851"/>
        <v>-3.522625898836828E-3</v>
      </c>
      <c r="JB376" s="223">
        <f t="shared" ca="1" si="852"/>
        <v>-3.5125114067222872E-3</v>
      </c>
    </row>
    <row r="377" spans="2:262">
      <c r="B377" s="230">
        <v>16</v>
      </c>
      <c r="C377" s="229">
        <f t="shared" si="853"/>
        <v>3.1250000000000001E-4</v>
      </c>
      <c r="D377" s="226">
        <f t="shared" ca="1" si="597"/>
        <v>36.021610274665484</v>
      </c>
      <c r="E377" s="225">
        <f ca="1">V361</f>
        <v>2.1610274665481759E-2</v>
      </c>
      <c r="F377" s="224">
        <v>16</v>
      </c>
      <c r="G377" s="223">
        <f t="shared" ca="1" si="854"/>
        <v>-2.9339382224221868E-4</v>
      </c>
      <c r="H377" s="223">
        <f t="shared" ca="1" si="598"/>
        <v>-1.9766541121856714E-4</v>
      </c>
      <c r="I377" s="223">
        <f t="shared" ca="1" si="599"/>
        <v>-7.184423317830346E-5</v>
      </c>
      <c r="J377" s="223">
        <f t="shared" ca="1" si="600"/>
        <v>6.4914578093761374E-5</v>
      </c>
      <c r="K377" s="223">
        <f t="shared" ca="1" si="601"/>
        <v>1.9179073330316684E-4</v>
      </c>
      <c r="L377" s="223">
        <f t="shared" ca="1" si="602"/>
        <v>2.8946848795449189E-4</v>
      </c>
      <c r="M377" s="223">
        <f t="shared" ca="1" si="603"/>
        <v>3.4307728935312323E-4</v>
      </c>
      <c r="N377" s="223">
        <f t="shared" ca="1" si="604"/>
        <v>3.4445568345111398E-4</v>
      </c>
      <c r="O377" s="223">
        <f t="shared" ca="1" si="605"/>
        <v>2.9339382224221873E-4</v>
      </c>
      <c r="P377" s="223">
        <f t="shared" ca="1" si="606"/>
        <v>1.9766541121856717E-4</v>
      </c>
      <c r="Q377" s="223">
        <f t="shared" ca="1" si="607"/>
        <v>7.1844233178303677E-5</v>
      </c>
      <c r="R377" s="223">
        <f t="shared" ca="1" si="608"/>
        <v>-6.4914578093761333E-5</v>
      </c>
      <c r="S377" s="223">
        <f t="shared" ca="1" si="609"/>
        <v>-1.9179073330316689E-4</v>
      </c>
      <c r="T377" s="223">
        <f t="shared" ca="1" si="610"/>
        <v>-2.8946848795449189E-4</v>
      </c>
      <c r="U377" s="223">
        <f t="shared" ca="1" si="611"/>
        <v>-3.4307728935312318E-4</v>
      </c>
      <c r="V377" s="223">
        <f t="shared" ca="1" si="612"/>
        <v>-3.4445568345111398E-4</v>
      </c>
      <c r="W377" s="223">
        <f t="shared" ca="1" si="613"/>
        <v>-2.9339382224221868E-4</v>
      </c>
      <c r="X377" s="223">
        <f t="shared" ca="1" si="614"/>
        <v>-1.976654112185672E-4</v>
      </c>
      <c r="Y377" s="223">
        <f t="shared" ca="1" si="615"/>
        <v>-7.1844233178303704E-5</v>
      </c>
      <c r="Z377" s="223">
        <f t="shared" ca="1" si="616"/>
        <v>6.4914578093761292E-5</v>
      </c>
      <c r="AA377" s="223">
        <f t="shared" ca="1" si="617"/>
        <v>1.9179073330316689E-4</v>
      </c>
      <c r="AB377" s="223">
        <f t="shared" ca="1" si="618"/>
        <v>2.8946848795449167E-4</v>
      </c>
      <c r="AC377" s="223">
        <f t="shared" ca="1" si="619"/>
        <v>3.4307728935312318E-4</v>
      </c>
      <c r="AD377" s="223">
        <f t="shared" ca="1" si="620"/>
        <v>3.4445568345111398E-4</v>
      </c>
      <c r="AE377" s="223">
        <f t="shared" ca="1" si="621"/>
        <v>2.9339382224221868E-4</v>
      </c>
      <c r="AF377" s="223">
        <f t="shared" ca="1" si="622"/>
        <v>1.9766541121856696E-4</v>
      </c>
      <c r="AG377" s="223">
        <f t="shared" ca="1" si="623"/>
        <v>7.1844233178303731E-5</v>
      </c>
      <c r="AH377" s="223">
        <f t="shared" ca="1" si="624"/>
        <v>-6.4914578093761252E-5</v>
      </c>
      <c r="AI377" s="223">
        <f t="shared" ca="1" si="625"/>
        <v>-1.9179073330316686E-4</v>
      </c>
      <c r="AJ377" s="223">
        <f t="shared" ca="1" si="626"/>
        <v>-2.8946848795449167E-4</v>
      </c>
      <c r="AK377" s="223">
        <f t="shared" ca="1" si="627"/>
        <v>-3.4307728935312318E-4</v>
      </c>
      <c r="AL377" s="223">
        <f t="shared" ca="1" si="628"/>
        <v>-3.4445568345111403E-4</v>
      </c>
      <c r="AM377" s="223">
        <f t="shared" ca="1" si="629"/>
        <v>-2.9339382224221868E-4</v>
      </c>
      <c r="AN377" s="223">
        <f t="shared" ca="1" si="630"/>
        <v>-1.9766541121856704E-4</v>
      </c>
      <c r="AO377" s="223">
        <f t="shared" ca="1" si="631"/>
        <v>-7.1844233178303786E-5</v>
      </c>
      <c r="AP377" s="223">
        <f t="shared" ca="1" si="632"/>
        <v>6.4914578093761211E-5</v>
      </c>
      <c r="AQ377" s="223">
        <f t="shared" ca="1" si="633"/>
        <v>1.9179073330316681E-4</v>
      </c>
      <c r="AR377" s="223">
        <f t="shared" ca="1" si="634"/>
        <v>2.8946848795449162E-4</v>
      </c>
      <c r="AS377" s="223">
        <f t="shared" ca="1" si="635"/>
        <v>3.4307728935312318E-4</v>
      </c>
      <c r="AT377" s="223">
        <f t="shared" ca="1" si="636"/>
        <v>3.4445568345111403E-4</v>
      </c>
      <c r="AU377" s="223">
        <f t="shared" ca="1" si="637"/>
        <v>2.9339382224221906E-4</v>
      </c>
      <c r="AV377" s="223">
        <f t="shared" ca="1" si="638"/>
        <v>1.9766541121856706E-4</v>
      </c>
      <c r="AW377" s="223">
        <f t="shared" ca="1" si="639"/>
        <v>7.1844233178303813E-5</v>
      </c>
      <c r="AX377" s="223">
        <f t="shared" ca="1" si="640"/>
        <v>-6.491457809376056E-5</v>
      </c>
      <c r="AY377" s="223">
        <f t="shared" ca="1" si="641"/>
        <v>-1.9179073330316678E-4</v>
      </c>
      <c r="AZ377" s="223">
        <f t="shared" ca="1" si="642"/>
        <v>-2.8946848795449162E-4</v>
      </c>
      <c r="BA377" s="223">
        <f t="shared" ca="1" si="643"/>
        <v>-3.4307728935312323E-4</v>
      </c>
      <c r="BB377" s="223">
        <f t="shared" ca="1" si="644"/>
        <v>-3.4445568345111403E-4</v>
      </c>
      <c r="BC377" s="223">
        <f t="shared" ca="1" si="645"/>
        <v>-2.9339382224221906E-4</v>
      </c>
      <c r="BD377" s="223">
        <f t="shared" ca="1" si="646"/>
        <v>-1.9766541121856712E-4</v>
      </c>
      <c r="BE377" s="223">
        <f t="shared" ca="1" si="647"/>
        <v>-7.1844233178303867E-5</v>
      </c>
      <c r="BF377" s="223">
        <f t="shared" ca="1" si="648"/>
        <v>6.4914578093761739E-5</v>
      </c>
      <c r="BG377" s="223">
        <f t="shared" ca="1" si="649"/>
        <v>1.9179073330316673E-4</v>
      </c>
      <c r="BH377" s="223">
        <f t="shared" ca="1" si="650"/>
        <v>2.8946848795449162E-4</v>
      </c>
      <c r="BI377" s="223">
        <f t="shared" ca="1" si="651"/>
        <v>3.4307728935312328E-4</v>
      </c>
      <c r="BJ377" s="223">
        <f t="shared" ca="1" si="652"/>
        <v>3.4445568345111403E-4</v>
      </c>
      <c r="BK377" s="223">
        <f t="shared" ca="1" si="653"/>
        <v>2.9339382224221911E-4</v>
      </c>
      <c r="BL377" s="223">
        <f t="shared" ca="1" si="654"/>
        <v>1.9766541121856714E-4</v>
      </c>
      <c r="BM377" s="223">
        <f t="shared" ca="1" si="655"/>
        <v>7.1844233178303894E-5</v>
      </c>
      <c r="BN377" s="223">
        <f t="shared" ca="1" si="656"/>
        <v>-6.4914578093760466E-5</v>
      </c>
      <c r="BO377" s="223">
        <f t="shared" ca="1" si="657"/>
        <v>-1.917907333031667E-4</v>
      </c>
      <c r="BP377" s="223">
        <f t="shared" ca="1" si="658"/>
        <v>-2.8946848795449156E-4</v>
      </c>
      <c r="BQ377" s="223">
        <f t="shared" ca="1" si="659"/>
        <v>-3.4307728935312328E-4</v>
      </c>
      <c r="BR377" s="223">
        <f t="shared" ca="1" si="660"/>
        <v>-3.4445568345111403E-4</v>
      </c>
      <c r="BS377" s="223">
        <f t="shared" ca="1" si="661"/>
        <v>-2.9339382224221916E-4</v>
      </c>
      <c r="BT377" s="223">
        <f t="shared" ca="1" si="662"/>
        <v>-1.9766541121856714E-4</v>
      </c>
      <c r="BU377" s="223">
        <f t="shared" ca="1" si="663"/>
        <v>-7.1844233178303935E-5</v>
      </c>
      <c r="BV377" s="223">
        <f t="shared" ca="1" si="664"/>
        <v>6.4914578093761658E-5</v>
      </c>
      <c r="BW377" s="223">
        <f t="shared" ca="1" si="665"/>
        <v>1.9179073330316668E-4</v>
      </c>
      <c r="BX377" s="223">
        <f t="shared" ca="1" si="666"/>
        <v>2.8946848795449156E-4</v>
      </c>
      <c r="BY377" s="223">
        <f t="shared" ca="1" si="667"/>
        <v>3.4307728935312328E-4</v>
      </c>
      <c r="BZ377" s="223">
        <f t="shared" ca="1" si="668"/>
        <v>3.4445568345111403E-4</v>
      </c>
      <c r="CA377" s="223">
        <f t="shared" ca="1" si="669"/>
        <v>2.9339382224221916E-4</v>
      </c>
      <c r="CB377" s="223">
        <f t="shared" ca="1" si="670"/>
        <v>1.976654112185672E-4</v>
      </c>
      <c r="CC377" s="223">
        <f t="shared" ca="1" si="671"/>
        <v>7.1844233178303989E-5</v>
      </c>
      <c r="CD377" s="223">
        <f t="shared" ca="1" si="672"/>
        <v>-6.4914578093760384E-5</v>
      </c>
      <c r="CE377" s="223">
        <f t="shared" ca="1" si="673"/>
        <v>-1.9179073330316665E-4</v>
      </c>
      <c r="CF377" s="223">
        <f t="shared" ca="1" si="674"/>
        <v>-2.8946848795449151E-4</v>
      </c>
      <c r="CG377" s="223">
        <f t="shared" ca="1" si="675"/>
        <v>-3.4307728935312328E-4</v>
      </c>
      <c r="CH377" s="223">
        <f t="shared" ca="1" si="676"/>
        <v>-3.4445568345111403E-4</v>
      </c>
      <c r="CI377" s="223">
        <f t="shared" ca="1" si="677"/>
        <v>-2.9339382224221916E-4</v>
      </c>
      <c r="CJ377" s="223">
        <f t="shared" ca="1" si="678"/>
        <v>-1.9766541121856828E-4</v>
      </c>
      <c r="CK377" s="223">
        <f t="shared" ca="1" si="679"/>
        <v>-7.1844233178302823E-5</v>
      </c>
      <c r="CL377" s="223">
        <f t="shared" ca="1" si="680"/>
        <v>6.4914578093761563E-5</v>
      </c>
      <c r="CM377" s="223">
        <f t="shared" ca="1" si="681"/>
        <v>1.9179073330316662E-4</v>
      </c>
      <c r="CN377" s="223">
        <f t="shared" ca="1" si="682"/>
        <v>2.8946848795449151E-4</v>
      </c>
      <c r="CO377" s="223">
        <f t="shared" ca="1" si="683"/>
        <v>3.4307728935312296E-4</v>
      </c>
      <c r="CP377" s="223">
        <f t="shared" ca="1" si="684"/>
        <v>3.444556834511143E-4</v>
      </c>
      <c r="CQ377" s="223">
        <f t="shared" ca="1" si="685"/>
        <v>2.9339382224221851E-4</v>
      </c>
      <c r="CR377" s="223">
        <f t="shared" ca="1" si="686"/>
        <v>1.9766541121856728E-4</v>
      </c>
      <c r="CS377" s="223">
        <f t="shared" ca="1" si="687"/>
        <v>7.1844233178304084E-5</v>
      </c>
      <c r="CT377" s="223">
        <f t="shared" ca="1" si="688"/>
        <v>-6.4914578093760303E-5</v>
      </c>
      <c r="CU377" s="223">
        <f t="shared" ca="1" si="689"/>
        <v>-1.9179073330316551E-4</v>
      </c>
      <c r="CV377" s="223">
        <f t="shared" ca="1" si="690"/>
        <v>-2.8946848795449216E-4</v>
      </c>
      <c r="CW377" s="223">
        <f t="shared" ca="1" si="691"/>
        <v>-3.4307728935312323E-4</v>
      </c>
      <c r="CX377" s="223">
        <f t="shared" ca="1" si="692"/>
        <v>-3.4445568345111408E-4</v>
      </c>
      <c r="CY377" s="223">
        <f t="shared" ca="1" si="693"/>
        <v>-2.9339382224221922E-4</v>
      </c>
      <c r="CZ377" s="223">
        <f t="shared" ca="1" si="694"/>
        <v>-1.9766541121856834E-4</v>
      </c>
      <c r="DA377" s="223">
        <f t="shared" ca="1" si="695"/>
        <v>-7.1844233178302905E-5</v>
      </c>
      <c r="DB377" s="223">
        <f t="shared" ca="1" si="696"/>
        <v>6.4914578093761482E-5</v>
      </c>
      <c r="DC377" s="223">
        <f t="shared" ca="1" si="697"/>
        <v>1.9179073330316651E-4</v>
      </c>
      <c r="DD377" s="223">
        <f t="shared" ca="1" si="698"/>
        <v>2.8946848795449146E-4</v>
      </c>
      <c r="DE377" s="223">
        <f t="shared" ca="1" si="699"/>
        <v>3.4307728935312296E-4</v>
      </c>
      <c r="DF377" s="223">
        <f t="shared" ca="1" si="700"/>
        <v>3.4445568345111387E-4</v>
      </c>
      <c r="DG377" s="223">
        <f t="shared" ca="1" si="701"/>
        <v>2.9339382224221851E-4</v>
      </c>
      <c r="DH377" s="223">
        <f t="shared" ca="1" si="702"/>
        <v>1.9766541121856736E-4</v>
      </c>
      <c r="DI377" s="223">
        <f t="shared" ca="1" si="703"/>
        <v>7.1844233178304165E-5</v>
      </c>
      <c r="DJ377" s="223">
        <f t="shared" ca="1" si="704"/>
        <v>-6.4914578093760222E-5</v>
      </c>
      <c r="DK377" s="223">
        <f t="shared" ca="1" si="705"/>
        <v>-1.9179073330316543E-4</v>
      </c>
      <c r="DL377" s="223">
        <f t="shared" ca="1" si="706"/>
        <v>-2.8946848795449211E-4</v>
      </c>
      <c r="DM377" s="223">
        <f t="shared" ca="1" si="707"/>
        <v>-3.4307728935312318E-4</v>
      </c>
      <c r="DN377" s="223">
        <f t="shared" ca="1" si="708"/>
        <v>-3.4445568345111408E-4</v>
      </c>
      <c r="DO377" s="223">
        <f t="shared" ca="1" si="709"/>
        <v>-2.9339382224221927E-4</v>
      </c>
      <c r="DP377" s="223">
        <f t="shared" ca="1" si="710"/>
        <v>-1.9766541121856845E-4</v>
      </c>
      <c r="DQ377" s="223">
        <f t="shared" ca="1" si="711"/>
        <v>-7.1844233178302972E-5</v>
      </c>
      <c r="DR377" s="223">
        <f t="shared" ca="1" si="712"/>
        <v>6.4914578093761401E-5</v>
      </c>
      <c r="DS377" s="223">
        <f t="shared" ca="1" si="713"/>
        <v>1.9179073330316643E-4</v>
      </c>
      <c r="DT377" s="223">
        <f t="shared" ca="1" si="714"/>
        <v>2.894684879544914E-4</v>
      </c>
      <c r="DU377" s="223">
        <f t="shared" ca="1" si="715"/>
        <v>3.4307728935312296E-4</v>
      </c>
      <c r="DV377" s="223">
        <f t="shared" ca="1" si="716"/>
        <v>3.444556834511143E-4</v>
      </c>
      <c r="DW377" s="223">
        <f t="shared" ca="1" si="717"/>
        <v>2.9339382224221862E-4</v>
      </c>
      <c r="DX377" s="223">
        <f t="shared" ca="1" si="718"/>
        <v>1.9766541121856744E-4</v>
      </c>
      <c r="DY377" s="223">
        <f t="shared" ca="1" si="719"/>
        <v>7.1844233178304246E-5</v>
      </c>
      <c r="DZ377" s="223">
        <f t="shared" ca="1" si="720"/>
        <v>-6.491457809376014E-5</v>
      </c>
      <c r="EA377" s="223">
        <f t="shared" ca="1" si="721"/>
        <v>-1.9179073330316535E-4</v>
      </c>
      <c r="EB377" s="223">
        <f t="shared" ca="1" si="722"/>
        <v>-2.8946848795449205E-4</v>
      </c>
      <c r="EC377" s="223">
        <f t="shared" ca="1" si="723"/>
        <v>-3.4307728935312318E-4</v>
      </c>
      <c r="ED377" s="223">
        <f t="shared" ca="1" si="724"/>
        <v>-3.4445568345111408E-4</v>
      </c>
      <c r="EE377" s="223">
        <f t="shared" ca="1" si="725"/>
        <v>-2.9339382224221933E-4</v>
      </c>
      <c r="EF377" s="223">
        <f t="shared" ca="1" si="726"/>
        <v>-1.9766541121856847E-4</v>
      </c>
      <c r="EG377" s="223">
        <f t="shared" ca="1" si="727"/>
        <v>-7.1844233178303054E-5</v>
      </c>
      <c r="EH377" s="223">
        <f t="shared" ca="1" si="728"/>
        <v>6.4914578093761319E-5</v>
      </c>
      <c r="EI377" s="223">
        <f t="shared" ca="1" si="729"/>
        <v>1.917907333031664E-4</v>
      </c>
      <c r="EJ377" s="223">
        <f t="shared" ca="1" si="730"/>
        <v>2.8946848795449135E-4</v>
      </c>
      <c r="EK377" s="223">
        <f t="shared" ca="1" si="731"/>
        <v>3.4307728935312291E-4</v>
      </c>
      <c r="EL377" s="223">
        <f t="shared" ca="1" si="732"/>
        <v>3.4445568345111387E-4</v>
      </c>
      <c r="EM377" s="223">
        <f t="shared" ca="1" si="733"/>
        <v>2.9339382224221868E-4</v>
      </c>
      <c r="EN377" s="223">
        <f t="shared" ca="1" si="734"/>
        <v>1.9766541121856747E-4</v>
      </c>
      <c r="EO377" s="223">
        <f t="shared" ca="1" si="735"/>
        <v>7.1844233178304341E-5</v>
      </c>
      <c r="EP377" s="223">
        <f t="shared" ca="1" si="736"/>
        <v>-6.4914578093760045E-5</v>
      </c>
      <c r="EQ377" s="223">
        <f t="shared" ca="1" si="737"/>
        <v>-1.9179073330316529E-4</v>
      </c>
      <c r="ER377" s="223">
        <f t="shared" ca="1" si="738"/>
        <v>-2.89468487954492E-4</v>
      </c>
      <c r="ES377" s="223">
        <f t="shared" ca="1" si="739"/>
        <v>-3.4307728935312318E-4</v>
      </c>
      <c r="ET377" s="223">
        <f t="shared" ca="1" si="740"/>
        <v>-3.4445568345111414E-4</v>
      </c>
      <c r="EU377" s="223">
        <f t="shared" ca="1" si="741"/>
        <v>-2.9339382224221933E-4</v>
      </c>
      <c r="EV377" s="223">
        <f t="shared" ca="1" si="742"/>
        <v>-1.9766541121856855E-4</v>
      </c>
      <c r="EW377" s="223">
        <f t="shared" ca="1" si="743"/>
        <v>-7.1844233178303162E-5</v>
      </c>
      <c r="EX377" s="223">
        <f t="shared" ca="1" si="744"/>
        <v>6.4914578093761238E-5</v>
      </c>
      <c r="EY377" s="223">
        <f t="shared" ca="1" si="745"/>
        <v>1.917907333031663E-4</v>
      </c>
      <c r="EZ377" s="223">
        <f t="shared" ca="1" si="746"/>
        <v>2.8946848795449129E-4</v>
      </c>
      <c r="FA377" s="223">
        <f t="shared" ca="1" si="747"/>
        <v>3.4307728935312291E-4</v>
      </c>
      <c r="FB377" s="223">
        <f t="shared" ca="1" si="748"/>
        <v>3.4445568345111435E-4</v>
      </c>
      <c r="FC377" s="223">
        <f t="shared" ca="1" si="749"/>
        <v>2.9339382224221873E-4</v>
      </c>
      <c r="FD377" s="223">
        <f t="shared" ca="1" si="750"/>
        <v>1.9766541121856758E-4</v>
      </c>
      <c r="FE377" s="223">
        <f t="shared" ca="1" si="751"/>
        <v>7.1844233178304436E-5</v>
      </c>
      <c r="FF377" s="223">
        <f t="shared" ca="1" si="752"/>
        <v>-6.4914578093759964E-5</v>
      </c>
      <c r="FG377" s="223">
        <f t="shared" ca="1" si="753"/>
        <v>-1.9179073330316524E-4</v>
      </c>
      <c r="FH377" s="223">
        <f t="shared" ca="1" si="754"/>
        <v>-2.8946848795449194E-4</v>
      </c>
      <c r="FI377" s="223">
        <f t="shared" ca="1" si="755"/>
        <v>-3.4307728935312312E-4</v>
      </c>
      <c r="FJ377" s="223">
        <f t="shared" ca="1" si="756"/>
        <v>-3.4445568345111414E-4</v>
      </c>
      <c r="FK377" s="223">
        <f t="shared" ca="1" si="757"/>
        <v>-2.9339382224221938E-4</v>
      </c>
      <c r="FL377" s="223">
        <f t="shared" ca="1" si="758"/>
        <v>-1.9766541121856861E-4</v>
      </c>
      <c r="FM377" s="223">
        <f t="shared" ca="1" si="759"/>
        <v>-7.1844233178305683E-5</v>
      </c>
      <c r="FN377" s="223">
        <f t="shared" ca="1" si="760"/>
        <v>6.4914578093758704E-5</v>
      </c>
      <c r="FO377" s="223">
        <f t="shared" ca="1" si="761"/>
        <v>1.9179073330316415E-4</v>
      </c>
      <c r="FP377" s="223">
        <f t="shared" ca="1" si="762"/>
        <v>2.8946848795449265E-4</v>
      </c>
      <c r="FQ377" s="223">
        <f t="shared" ca="1" si="763"/>
        <v>3.4307728935312339E-4</v>
      </c>
      <c r="FR377" s="223">
        <f t="shared" ca="1" si="764"/>
        <v>3.4445568345111392E-4</v>
      </c>
      <c r="FS377" s="223">
        <f t="shared" ca="1" si="765"/>
        <v>2.9339382224221873E-4</v>
      </c>
      <c r="FT377" s="223">
        <f t="shared" ca="1" si="766"/>
        <v>1.9766541121856761E-4</v>
      </c>
      <c r="FU377" s="223">
        <f t="shared" ca="1" si="767"/>
        <v>7.1844233178304517E-5</v>
      </c>
      <c r="FV377" s="223">
        <f t="shared" ca="1" si="768"/>
        <v>-6.4914578093759883E-5</v>
      </c>
      <c r="FW377" s="223">
        <f t="shared" ca="1" si="769"/>
        <v>-1.9179073330316516E-4</v>
      </c>
      <c r="FX377" s="223">
        <f t="shared" ca="1" si="770"/>
        <v>-2.8946848795449048E-4</v>
      </c>
      <c r="FY377" s="223">
        <f t="shared" ca="1" si="771"/>
        <v>-3.4307728935312258E-4</v>
      </c>
      <c r="FZ377" s="223">
        <f t="shared" ca="1" si="772"/>
        <v>-3.4445568345111463E-4</v>
      </c>
      <c r="GA377" s="223">
        <f t="shared" ca="1" si="773"/>
        <v>-2.9339382224221813E-4</v>
      </c>
      <c r="GB377" s="223">
        <f t="shared" ca="1" si="774"/>
        <v>-1.9766541121856666E-4</v>
      </c>
      <c r="GC377" s="223">
        <f t="shared" ca="1" si="775"/>
        <v>-7.1844233178303325E-5</v>
      </c>
      <c r="GD377" s="223">
        <f t="shared" ca="1" si="776"/>
        <v>6.4914578093761062E-5</v>
      </c>
      <c r="GE377" s="223">
        <f t="shared" ca="1" si="777"/>
        <v>1.9179073330316616E-4</v>
      </c>
      <c r="GF377" s="223">
        <f t="shared" ca="1" si="778"/>
        <v>2.8946848795449119E-4</v>
      </c>
      <c r="GG377" s="223">
        <f t="shared" ca="1" si="779"/>
        <v>3.4307728935312291E-4</v>
      </c>
      <c r="GH377" s="223">
        <f t="shared" ca="1" si="780"/>
        <v>3.4445568345111441E-4</v>
      </c>
      <c r="GI377" s="223">
        <f t="shared" ca="1" si="781"/>
        <v>2.9339382224222014E-4</v>
      </c>
      <c r="GJ377" s="223">
        <f t="shared" ca="1" si="782"/>
        <v>1.9766541121856975E-4</v>
      </c>
      <c r="GK377" s="223">
        <f t="shared" ca="1" si="783"/>
        <v>7.1844233178302159E-5</v>
      </c>
      <c r="GL377" s="223">
        <f t="shared" ca="1" si="784"/>
        <v>-6.4914578093762241E-5</v>
      </c>
      <c r="GM377" s="223">
        <f t="shared" ca="1" si="785"/>
        <v>-1.9179073330316716E-4</v>
      </c>
      <c r="GN377" s="223">
        <f t="shared" ca="1" si="786"/>
        <v>-2.8946848795449189E-4</v>
      </c>
      <c r="GO377" s="223">
        <f t="shared" ca="1" si="787"/>
        <v>-3.4307728935312312E-4</v>
      </c>
      <c r="GP377" s="223">
        <f t="shared" ca="1" si="788"/>
        <v>-3.4445568345111419E-4</v>
      </c>
      <c r="GQ377" s="223">
        <f t="shared" ca="1" si="789"/>
        <v>-2.9339382224221949E-4</v>
      </c>
      <c r="GR377" s="223">
        <f t="shared" ca="1" si="790"/>
        <v>-1.9766541121856874E-4</v>
      </c>
      <c r="GS377" s="223">
        <f t="shared" ca="1" si="791"/>
        <v>-7.1844233178305832E-5</v>
      </c>
      <c r="GT377" s="223">
        <f t="shared" ca="1" si="792"/>
        <v>6.4914578093758528E-5</v>
      </c>
      <c r="GU377" s="223">
        <f t="shared" ca="1" si="793"/>
        <v>1.9179073330316402E-4</v>
      </c>
      <c r="GV377" s="223">
        <f t="shared" ca="1" si="794"/>
        <v>2.8946848795449254E-4</v>
      </c>
      <c r="GW377" s="223">
        <f t="shared" ca="1" si="795"/>
        <v>3.4307728935312334E-4</v>
      </c>
      <c r="GX377" s="223">
        <f t="shared" ca="1" si="796"/>
        <v>3.4445568345111392E-4</v>
      </c>
      <c r="GY377" s="223">
        <f t="shared" ca="1" si="797"/>
        <v>2.9339382224221884E-4</v>
      </c>
      <c r="GZ377" s="223">
        <f t="shared" ca="1" si="798"/>
        <v>1.976654112185678E-4</v>
      </c>
      <c r="HA377" s="223">
        <f t="shared" ca="1" si="799"/>
        <v>7.1844233178304653E-5</v>
      </c>
      <c r="HB377" s="223">
        <f t="shared" ca="1" si="800"/>
        <v>-6.4914578093759707E-5</v>
      </c>
      <c r="HC377" s="223">
        <f t="shared" ca="1" si="801"/>
        <v>-1.9179073330316502E-4</v>
      </c>
      <c r="HD377" s="223">
        <f t="shared" ca="1" si="802"/>
        <v>-2.8946848795449043E-4</v>
      </c>
      <c r="HE377" s="223">
        <f t="shared" ca="1" si="803"/>
        <v>-3.4307728935312258E-4</v>
      </c>
      <c r="HF377" s="223">
        <f t="shared" ca="1" si="804"/>
        <v>-3.444556834511137E-4</v>
      </c>
      <c r="HG377" s="223">
        <f t="shared" ca="1" si="805"/>
        <v>-2.9339382224221819E-4</v>
      </c>
      <c r="HH377" s="223">
        <f t="shared" ca="1" si="806"/>
        <v>-1.9766541121856679E-4</v>
      </c>
      <c r="HI377" s="223">
        <f t="shared" ca="1" si="807"/>
        <v>-7.1844233178303487E-5</v>
      </c>
      <c r="HJ377" s="223">
        <f t="shared" ca="1" si="808"/>
        <v>6.4914578093760899E-5</v>
      </c>
      <c r="HK377" s="223">
        <f t="shared" ca="1" si="809"/>
        <v>1.9179073330316602E-4</v>
      </c>
      <c r="HL377" s="223">
        <f t="shared" ca="1" si="810"/>
        <v>2.8946848795449108E-4</v>
      </c>
      <c r="HM377" s="223">
        <f t="shared" ca="1" si="811"/>
        <v>3.430772893531228E-4</v>
      </c>
      <c r="HN377" s="223">
        <f t="shared" ca="1" si="812"/>
        <v>3.4445568345111441E-4</v>
      </c>
      <c r="HO377" s="223">
        <f t="shared" ca="1" si="813"/>
        <v>2.9339382224222025E-4</v>
      </c>
      <c r="HP377" s="223">
        <f t="shared" ca="1" si="814"/>
        <v>1.9766541121856988E-4</v>
      </c>
      <c r="HQ377" s="223">
        <f t="shared" ca="1" si="815"/>
        <v>7.1844233178302322E-5</v>
      </c>
      <c r="HR377" s="223">
        <f t="shared" ca="1" si="816"/>
        <v>-6.4914578093762078E-5</v>
      </c>
      <c r="HS377" s="223">
        <f t="shared" ca="1" si="817"/>
        <v>-1.9179073330316703E-4</v>
      </c>
      <c r="HT377" s="223">
        <f t="shared" ca="1" si="818"/>
        <v>-2.8946848795449178E-4</v>
      </c>
      <c r="HU377" s="223">
        <f t="shared" ca="1" si="819"/>
        <v>-3.4307728935312307E-4</v>
      </c>
      <c r="HV377" s="223">
        <f t="shared" ca="1" si="820"/>
        <v>-3.4445568345111419E-4</v>
      </c>
      <c r="HW377" s="223">
        <f t="shared" ca="1" si="821"/>
        <v>-2.933938222422196E-4</v>
      </c>
      <c r="HX377" s="223">
        <f t="shared" ca="1" si="822"/>
        <v>-1.9766541121856893E-4</v>
      </c>
      <c r="HY377" s="223">
        <f t="shared" ca="1" si="823"/>
        <v>-7.1844233178306008E-5</v>
      </c>
      <c r="HZ377" s="223">
        <f t="shared" ca="1" si="824"/>
        <v>6.4914578093758365E-5</v>
      </c>
      <c r="IA377" s="223">
        <f t="shared" ca="1" si="825"/>
        <v>1.9179073330316386E-4</v>
      </c>
      <c r="IB377" s="223">
        <f t="shared" ca="1" si="826"/>
        <v>2.8946848795449243E-4</v>
      </c>
      <c r="IC377" s="223">
        <f t="shared" ca="1" si="827"/>
        <v>3.4307728935312328E-4</v>
      </c>
      <c r="ID377" s="223">
        <f t="shared" ca="1" si="828"/>
        <v>3.4445568345111398E-4</v>
      </c>
      <c r="IE377" s="223">
        <f t="shared" ca="1" si="829"/>
        <v>2.9339382224221873E-4</v>
      </c>
      <c r="IF377" s="223">
        <f t="shared" ca="1" si="830"/>
        <v>1.9766541121856793E-4</v>
      </c>
      <c r="IG377" s="223">
        <f t="shared" ca="1" si="831"/>
        <v>7.1844233178304843E-5</v>
      </c>
      <c r="IH377" s="223">
        <f t="shared" ca="1" si="832"/>
        <v>-6.4914578093759544E-5</v>
      </c>
      <c r="II377" s="223">
        <f t="shared" ca="1" si="833"/>
        <v>-1.9179073330316489E-4</v>
      </c>
      <c r="IJ377" s="223">
        <f t="shared" ca="1" si="834"/>
        <v>-2.8946848795449032E-4</v>
      </c>
      <c r="IK377" s="223">
        <f t="shared" ca="1" si="835"/>
        <v>-3.4307728935312253E-4</v>
      </c>
      <c r="IL377" s="223">
        <f t="shared" ca="1" si="836"/>
        <v>-3.4445568345111468E-4</v>
      </c>
      <c r="IM377" s="223">
        <f t="shared" ca="1" si="837"/>
        <v>-2.933938222422183E-4</v>
      </c>
      <c r="IN377" s="223">
        <f t="shared" ca="1" si="838"/>
        <v>-1.9766541121856693E-4</v>
      </c>
      <c r="IO377" s="223">
        <f t="shared" ca="1" si="839"/>
        <v>-7.1844233178303677E-5</v>
      </c>
      <c r="IP377" s="223">
        <f t="shared" ca="1" si="840"/>
        <v>6.4914578093760723E-5</v>
      </c>
      <c r="IQ377" s="223">
        <f t="shared" ca="1" si="841"/>
        <v>1.9179073330316589E-4</v>
      </c>
      <c r="IR377" s="223">
        <f t="shared" ca="1" si="842"/>
        <v>2.8946848795449102E-4</v>
      </c>
      <c r="IS377" s="223">
        <f t="shared" ca="1" si="843"/>
        <v>3.430772893531228E-4</v>
      </c>
      <c r="IT377" s="223">
        <f t="shared" ca="1" si="844"/>
        <v>3.4445568345111446E-4</v>
      </c>
      <c r="IU377" s="223">
        <f t="shared" ca="1" si="845"/>
        <v>2.9339382224222036E-4</v>
      </c>
      <c r="IV377" s="223">
        <f t="shared" ca="1" si="846"/>
        <v>1.9766541121857005E-4</v>
      </c>
      <c r="IW377" s="223">
        <f t="shared" ca="1" si="847"/>
        <v>7.1844233178302471E-5</v>
      </c>
      <c r="IX377" s="223">
        <f t="shared" ca="1" si="848"/>
        <v>-6.4914578093761902E-5</v>
      </c>
      <c r="IY377" s="223">
        <f t="shared" ca="1" si="849"/>
        <v>-1.9179073330316689E-4</v>
      </c>
      <c r="IZ377" s="223">
        <f t="shared" ca="1" si="850"/>
        <v>-2.8946848795449167E-4</v>
      </c>
      <c r="JA377" s="223">
        <f t="shared" ca="1" si="851"/>
        <v>-3.4307728935312307E-4</v>
      </c>
      <c r="JB377" s="223">
        <f t="shared" ca="1" si="852"/>
        <v>-3.4445568345111425E-4</v>
      </c>
    </row>
    <row r="378" spans="2:262">
      <c r="B378" s="230">
        <v>17</v>
      </c>
      <c r="C378" s="229">
        <f t="shared" si="853"/>
        <v>3.3203125000000002E-4</v>
      </c>
      <c r="D378" s="226">
        <f t="shared" ca="1" si="597"/>
        <v>36.020308303030419</v>
      </c>
      <c r="E378" s="225">
        <f ca="1">W361</f>
        <v>2.030830303041933E-2</v>
      </c>
      <c r="F378" s="224">
        <v>17</v>
      </c>
      <c r="G378" s="223">
        <f t="shared" ca="1" si="854"/>
        <v>2.2359940251214425E-3</v>
      </c>
      <c r="H378" s="223">
        <f t="shared" ca="1" si="598"/>
        <v>1.4196824336425956E-3</v>
      </c>
      <c r="I378" s="223">
        <f t="shared" ca="1" si="599"/>
        <v>3.5978103655254001E-4</v>
      </c>
      <c r="J378" s="223">
        <f t="shared" ca="1" si="600"/>
        <v>-7.6185176657567405E-4</v>
      </c>
      <c r="K378" s="223">
        <f t="shared" ca="1" si="601"/>
        <v>-1.7527656713594401E-3</v>
      </c>
      <c r="L378" s="223">
        <f t="shared" ca="1" si="602"/>
        <v>-2.4429391858624243E-3</v>
      </c>
      <c r="M378" s="223">
        <f t="shared" ca="1" si="603"/>
        <v>-2.7139520012522968E-3</v>
      </c>
      <c r="N378" s="223">
        <f t="shared" ca="1" si="604"/>
        <v>-2.5193036062495172E-3</v>
      </c>
      <c r="O378" s="223">
        <f t="shared" ca="1" si="605"/>
        <v>-1.8923918675724928E-3</v>
      </c>
      <c r="P378" s="223">
        <f t="shared" ca="1" si="606"/>
        <v>-9.4078260764807653E-4</v>
      </c>
      <c r="Q378" s="223">
        <f t="shared" ca="1" si="607"/>
        <v>1.7224659175633678E-4</v>
      </c>
      <c r="R378" s="223">
        <f t="shared" ca="1" si="608"/>
        <v>1.2557216367887294E-3</v>
      </c>
      <c r="S378" s="223">
        <f t="shared" ca="1" si="609"/>
        <v>2.1237393498441852E-3</v>
      </c>
      <c r="T378" s="223">
        <f t="shared" ca="1" si="610"/>
        <v>2.6273648276093271E-3</v>
      </c>
      <c r="U378" s="223">
        <f t="shared" ca="1" si="611"/>
        <v>2.6801857645413589E-3</v>
      </c>
      <c r="V378" s="223">
        <f t="shared" ca="1" si="612"/>
        <v>2.2731391184735448E-3</v>
      </c>
      <c r="W378" s="223">
        <f t="shared" ca="1" si="613"/>
        <v>1.4760661518183169E-3</v>
      </c>
      <c r="X378" s="223">
        <f t="shared" ca="1" si="614"/>
        <v>4.2572903363860586E-4</v>
      </c>
      <c r="Y378" s="223">
        <f t="shared" ca="1" si="615"/>
        <v>-6.976548801410189E-4</v>
      </c>
      <c r="Z378" s="223">
        <f t="shared" ca="1" si="616"/>
        <v>-1.7013348287167978E-3</v>
      </c>
      <c r="AA378" s="223">
        <f t="shared" ca="1" si="617"/>
        <v>-2.4130989161211674E-3</v>
      </c>
      <c r="AB378" s="223">
        <f t="shared" ca="1" si="618"/>
        <v>-2.710822312474374E-3</v>
      </c>
      <c r="AC378" s="223">
        <f t="shared" ca="1" si="619"/>
        <v>-2.5434214919645886E-3</v>
      </c>
      <c r="AD378" s="223">
        <f t="shared" ca="1" si="620"/>
        <v>-1.9396191691657357E-3</v>
      </c>
      <c r="AE378" s="223">
        <f t="shared" ca="1" si="621"/>
        <v>-1.0030160416371987E-3</v>
      </c>
      <c r="AF378" s="223">
        <f t="shared" ca="1" si="622"/>
        <v>1.0568506838200373E-4</v>
      </c>
      <c r="AG378" s="223">
        <f t="shared" ca="1" si="623"/>
        <v>1.1962526827312438E-3</v>
      </c>
      <c r="AH378" s="223">
        <f t="shared" ca="1" si="624"/>
        <v>2.0815666772968471E-3</v>
      </c>
      <c r="AI378" s="223">
        <f t="shared" ca="1" si="625"/>
        <v>2.6097244443330741E-3</v>
      </c>
      <c r="AJ378" s="223">
        <f t="shared" ca="1" si="626"/>
        <v>2.690104416117698E-3</v>
      </c>
      <c r="AK378" s="223">
        <f t="shared" ca="1" si="627"/>
        <v>2.3089149578188234E-3</v>
      </c>
      <c r="AL378" s="223">
        <f t="shared" ca="1" si="628"/>
        <v>1.5315607429378527E-3</v>
      </c>
      <c r="AM378" s="223">
        <f t="shared" ca="1" si="629"/>
        <v>4.9142058747384193E-4</v>
      </c>
      <c r="AN378" s="223">
        <f t="shared" ca="1" si="630"/>
        <v>-6.3303775249356434E-4</v>
      </c>
      <c r="AO378" s="223">
        <f t="shared" ca="1" si="631"/>
        <v>-1.6488791655903446E-3</v>
      </c>
      <c r="AP378" s="223">
        <f t="shared" ca="1" si="632"/>
        <v>-2.3818050858244173E-3</v>
      </c>
      <c r="AQ378" s="223">
        <f t="shared" ca="1" si="633"/>
        <v>-2.7060597256995914E-3</v>
      </c>
      <c r="AR378" s="223">
        <f t="shared" ca="1" si="634"/>
        <v>-2.5660073156775552E-3</v>
      </c>
      <c r="AS378" s="223">
        <f t="shared" ca="1" si="635"/>
        <v>-1.9856781166985062E-3</v>
      </c>
      <c r="AT378" s="223">
        <f t="shared" ca="1" si="636"/>
        <v>-1.0646452962680287E-3</v>
      </c>
      <c r="AU378" s="223">
        <f t="shared" ca="1" si="637"/>
        <v>3.9059884274298946E-5</v>
      </c>
      <c r="AV378" s="223">
        <f t="shared" ca="1" si="638"/>
        <v>1.1360631507884588E-3</v>
      </c>
      <c r="AW378" s="223">
        <f t="shared" ca="1" si="639"/>
        <v>2.0381401468178937E-3</v>
      </c>
      <c r="AX378" s="223">
        <f t="shared" ca="1" si="640"/>
        <v>2.5905120606354382E-3</v>
      </c>
      <c r="AY378" s="223">
        <f t="shared" ca="1" si="641"/>
        <v>2.6984026493832502E-3</v>
      </c>
      <c r="AZ378" s="223">
        <f t="shared" ca="1" si="642"/>
        <v>2.3432999931294065E-3</v>
      </c>
      <c r="BA378" s="223">
        <f t="shared" ca="1" si="643"/>
        <v>1.5861327791345857E-3</v>
      </c>
      <c r="BB378" s="223">
        <f t="shared" ca="1" si="644"/>
        <v>5.5681612792257587E-4</v>
      </c>
      <c r="BC378" s="223">
        <f t="shared" ca="1" si="645"/>
        <v>-5.6803930657480927E-4</v>
      </c>
      <c r="BD378" s="223">
        <f t="shared" ca="1" si="646"/>
        <v>-1.5954302793101034E-3</v>
      </c>
      <c r="BE378" s="223">
        <f t="shared" ca="1" si="647"/>
        <v>-2.3490765452053946E-3</v>
      </c>
      <c r="BF378" s="223">
        <f t="shared" ca="1" si="648"/>
        <v>-2.6996671097321381E-3</v>
      </c>
      <c r="BG378" s="223">
        <f t="shared" ca="1" si="649"/>
        <v>-2.5870474725327511E-3</v>
      </c>
      <c r="BH378" s="223">
        <f t="shared" ca="1" si="650"/>
        <v>-2.0305409659830717E-3</v>
      </c>
      <c r="BI378" s="223">
        <f t="shared" ca="1" si="651"/>
        <v>-1.1256332483820339E-3</v>
      </c>
      <c r="BJ378" s="223">
        <f t="shared" ca="1" si="652"/>
        <v>-2.7588828047149451E-5</v>
      </c>
      <c r="BK378" s="223">
        <f t="shared" ca="1" si="653"/>
        <v>1.0751892968837631E-3</v>
      </c>
      <c r="BL378" s="223">
        <f t="shared" ca="1" si="654"/>
        <v>1.9934859169254697E-3</v>
      </c>
      <c r="BM378" s="223">
        <f t="shared" ca="1" si="655"/>
        <v>2.5697392493379601E-3</v>
      </c>
      <c r="BN378" s="223">
        <f t="shared" ca="1" si="656"/>
        <v>2.7050754657925898E-3</v>
      </c>
      <c r="BO378" s="223">
        <f t="shared" ca="1" si="657"/>
        <v>2.3762735121457559E-3</v>
      </c>
      <c r="BP378" s="223">
        <f t="shared" ca="1" si="658"/>
        <v>1.639749388254493E-3</v>
      </c>
      <c r="BQ378" s="223">
        <f t="shared" ca="1" si="659"/>
        <v>6.2187626315655942E-4</v>
      </c>
      <c r="BR378" s="223">
        <f t="shared" ca="1" si="660"/>
        <v>-5.0269869501813592E-4</v>
      </c>
      <c r="BS378" s="223">
        <f t="shared" ca="1" si="661"/>
        <v>-1.5410203654865865E-3</v>
      </c>
      <c r="BT378" s="223">
        <f t="shared" ca="1" si="662"/>
        <v>-2.3149330087131729E-3</v>
      </c>
      <c r="BU378" s="223">
        <f t="shared" ca="1" si="663"/>
        <v>-2.6916483152448368E-3</v>
      </c>
      <c r="BV378" s="223">
        <f t="shared" ca="1" si="664"/>
        <v>-2.6065292887264293E-3</v>
      </c>
      <c r="BW378" s="223">
        <f t="shared" ca="1" si="665"/>
        <v>-2.0741806933165397E-3</v>
      </c>
      <c r="BX378" s="223">
        <f t="shared" ca="1" si="666"/>
        <v>-1.1859431611173524E-3</v>
      </c>
      <c r="BY378" s="223">
        <f t="shared" ca="1" si="667"/>
        <v>-9.4220921890194936E-5</v>
      </c>
      <c r="BZ378" s="223">
        <f t="shared" ca="1" si="668"/>
        <v>1.0136677891505505E-3</v>
      </c>
      <c r="CA378" s="223">
        <f t="shared" ca="1" si="669"/>
        <v>1.947630885657929E-3</v>
      </c>
      <c r="CB378" s="223">
        <f t="shared" ca="1" si="670"/>
        <v>2.5474185232054205E-3</v>
      </c>
      <c r="CC378" s="223">
        <f t="shared" ca="1" si="671"/>
        <v>2.7101188458906215E-3</v>
      </c>
      <c r="CD378" s="223">
        <f t="shared" ca="1" si="672"/>
        <v>2.4078156528529794E-3</v>
      </c>
      <c r="CE378" s="223">
        <f t="shared" ca="1" si="673"/>
        <v>1.6923782736570944E-3</v>
      </c>
      <c r="CF378" s="223">
        <f t="shared" ca="1" si="674"/>
        <v>6.8656180338305E-4</v>
      </c>
      <c r="CG378" s="223">
        <f t="shared" ca="1" si="675"/>
        <v>-4.3705527656468911E-4</v>
      </c>
      <c r="CH378" s="223">
        <f t="shared" ca="1" si="676"/>
        <v>-1.4856821986173551E-3</v>
      </c>
      <c r="CI378" s="223">
        <f t="shared" ca="1" si="677"/>
        <v>-2.2793950431374225E-3</v>
      </c>
      <c r="CJ378" s="223">
        <f t="shared" ca="1" si="678"/>
        <v>-2.682008172459646E-3</v>
      </c>
      <c r="CK378" s="223">
        <f t="shared" ca="1" si="679"/>
        <v>-2.6244410291409864E-3</v>
      </c>
      <c r="CL378" s="223">
        <f t="shared" ca="1" si="680"/>
        <v>-2.1165710117589586E-3</v>
      </c>
      <c r="CM378" s="223">
        <f t="shared" ca="1" si="681"/>
        <v>-1.2455387060376934E-3</v>
      </c>
      <c r="CN378" s="223">
        <f t="shared" ca="1" si="682"/>
        <v>-1.6079626057305055E-4</v>
      </c>
      <c r="CO378" s="223">
        <f t="shared" ca="1" si="683"/>
        <v>9.5153568584463379E-4</v>
      </c>
      <c r="CP378" s="223">
        <f t="shared" ca="1" si="684"/>
        <v>1.9006026743714781E-3</v>
      </c>
      <c r="CQ378" s="223">
        <f t="shared" ca="1" si="685"/>
        <v>2.5235633274086162E-3</v>
      </c>
      <c r="CR378" s="223">
        <f t="shared" ca="1" si="686"/>
        <v>2.7135297517337591E-3</v>
      </c>
      <c r="CS378" s="223">
        <f t="shared" ca="1" si="687"/>
        <v>2.4379074154449541E-3</v>
      </c>
      <c r="CT378" s="223">
        <f t="shared" ca="1" si="688"/>
        <v>1.7439877336697523E-3</v>
      </c>
      <c r="CU378" s="223">
        <f t="shared" ca="1" si="689"/>
        <v>7.5083378445140077E-4</v>
      </c>
      <c r="CV378" s="223">
        <f t="shared" ca="1" si="690"/>
        <v>-3.7114859235520809E-4</v>
      </c>
      <c r="CW378" s="223">
        <f t="shared" ca="1" si="691"/>
        <v>-1.4294491123449285E-3</v>
      </c>
      <c r="CX378" s="223">
        <f t="shared" ca="1" si="692"/>
        <v>-2.2424840552197622E-3</v>
      </c>
      <c r="CY378" s="223">
        <f t="shared" ca="1" si="693"/>
        <v>-2.6707524882381086E-3</v>
      </c>
      <c r="CZ378" s="223">
        <f t="shared" ca="1" si="694"/>
        <v>-2.6407719044137623E-3</v>
      </c>
      <c r="DA378" s="223">
        <f t="shared" ca="1" si="695"/>
        <v>-2.1576863869675945E-3</v>
      </c>
      <c r="DB378" s="223">
        <f t="shared" ca="1" si="696"/>
        <v>-1.3043839850151921E-3</v>
      </c>
      <c r="DC378" s="223">
        <f t="shared" ca="1" si="697"/>
        <v>-2.2727474160107739E-4</v>
      </c>
      <c r="DD378" s="223">
        <f t="shared" ca="1" si="698"/>
        <v>8.8883041302176605E-4</v>
      </c>
      <c r="DE378" s="223">
        <f t="shared" ca="1" si="699"/>
        <v>1.8524296111020896E-3</v>
      </c>
      <c r="DF378" s="223">
        <f t="shared" ca="1" si="700"/>
        <v>2.4981880314254874E-3</v>
      </c>
      <c r="DG378" s="223">
        <f t="shared" ca="1" si="701"/>
        <v>2.7153061287198662E-3</v>
      </c>
      <c r="DH378" s="223">
        <f t="shared" ca="1" si="702"/>
        <v>2.4665306737690863E-3</v>
      </c>
      <c r="DI378" s="223">
        <f t="shared" ca="1" si="703"/>
        <v>1.794546680683534E-3</v>
      </c>
      <c r="DJ378" s="223">
        <f t="shared" ca="1" si="704"/>
        <v>8.1465349132348139E-4</v>
      </c>
      <c r="DK378" s="223">
        <f t="shared" ca="1" si="705"/>
        <v>-3.0501834211181305E-4</v>
      </c>
      <c r="DL378" s="223">
        <f t="shared" ca="1" si="706"/>
        <v>-1.3723549793777541E-3</v>
      </c>
      <c r="DM378" s="223">
        <f t="shared" ca="1" si="707"/>
        <v>-2.2042222787591065E-3</v>
      </c>
      <c r="DN378" s="223">
        <f t="shared" ca="1" si="708"/>
        <v>-2.6578880425835285E-3</v>
      </c>
      <c r="DO378" s="223">
        <f t="shared" ca="1" si="709"/>
        <v>-2.6555120774361366E-3</v>
      </c>
      <c r="DP378" s="223">
        <f t="shared" ca="1" si="710"/>
        <v>-2.1975020525778111E-3</v>
      </c>
      <c r="DQ378" s="223">
        <f t="shared" ca="1" si="711"/>
        <v>-1.3624435518541931E-3</v>
      </c>
      <c r="DR378" s="223">
        <f t="shared" ca="1" si="712"/>
        <v>-2.9361632082313262E-4</v>
      </c>
      <c r="DS378" s="223">
        <f t="shared" ca="1" si="713"/>
        <v>8.255897419936222E-4</v>
      </c>
      <c r="DT378" s="223">
        <f t="shared" ca="1" si="714"/>
        <v>1.8031407135017925E-3</v>
      </c>
      <c r="DU378" s="223">
        <f t="shared" ca="1" si="715"/>
        <v>2.4713079203855038E-3</v>
      </c>
      <c r="DV378" s="223">
        <f t="shared" ca="1" si="716"/>
        <v>2.7154469068258677E-3</v>
      </c>
      <c r="DW378" s="223">
        <f t="shared" ca="1" si="717"/>
        <v>2.4936681862448708E-3</v>
      </c>
      <c r="DX378" s="223">
        <f t="shared" ca="1" si="718"/>
        <v>1.8440246598793088E-3</v>
      </c>
      <c r="DY378" s="223">
        <f t="shared" ca="1" si="719"/>
        <v>8.7798248139422637E-4</v>
      </c>
      <c r="DZ378" s="223">
        <f t="shared" ca="1" si="720"/>
        <v>-2.3870436022451939E-4</v>
      </c>
      <c r="EA378" s="223">
        <f t="shared" ca="1" si="721"/>
        <v>-1.314434191086677E-3</v>
      </c>
      <c r="EB378" s="223">
        <f t="shared" ca="1" si="722"/>
        <v>-2.1646327612189057E-3</v>
      </c>
      <c r="EC378" s="223">
        <f t="shared" ca="1" si="723"/>
        <v>-2.6434225845569275E-3</v>
      </c>
      <c r="ED378" s="223">
        <f t="shared" ca="1" si="724"/>
        <v>-2.6686526692790593E-3</v>
      </c>
      <c r="EE378" s="223">
        <f t="shared" ca="1" si="725"/>
        <v>-2.2359940251214382E-3</v>
      </c>
      <c r="EF378" s="223">
        <f t="shared" ca="1" si="726"/>
        <v>-1.4196824336425867E-3</v>
      </c>
      <c r="EG378" s="223">
        <f t="shared" ca="1" si="727"/>
        <v>-3.5978103655254554E-4</v>
      </c>
      <c r="EH378" s="223">
        <f t="shared" ca="1" si="728"/>
        <v>7.6185176657567199E-4</v>
      </c>
      <c r="EI378" s="223">
        <f t="shared" ca="1" si="729"/>
        <v>1.7527656713594414E-3</v>
      </c>
      <c r="EJ378" s="223">
        <f t="shared" ca="1" si="730"/>
        <v>2.442939185862426E-3</v>
      </c>
      <c r="EK378" s="223">
        <f t="shared" ca="1" si="731"/>
        <v>2.7139520012522977E-3</v>
      </c>
      <c r="EL378" s="223">
        <f t="shared" ca="1" si="732"/>
        <v>2.5193036062495129E-3</v>
      </c>
      <c r="EM378" s="223">
        <f t="shared" ca="1" si="733"/>
        <v>1.892391867572496E-3</v>
      </c>
      <c r="EN378" s="223">
        <f t="shared" ca="1" si="734"/>
        <v>9.407826076480775E-4</v>
      </c>
      <c r="EO378" s="223">
        <f t="shared" ca="1" si="735"/>
        <v>-1.722465917563383E-4</v>
      </c>
      <c r="EP378" s="223">
        <f t="shared" ca="1" si="736"/>
        <v>-1.2557216367887329E-3</v>
      </c>
      <c r="EQ378" s="223">
        <f t="shared" ca="1" si="737"/>
        <v>-2.1237393498441904E-3</v>
      </c>
      <c r="ER378" s="223">
        <f t="shared" ca="1" si="738"/>
        <v>-2.6273648276093301E-3</v>
      </c>
      <c r="ES378" s="223">
        <f t="shared" ca="1" si="739"/>
        <v>-2.6801857645413589E-3</v>
      </c>
      <c r="ET378" s="223">
        <f t="shared" ca="1" si="740"/>
        <v>-2.2731391184735448E-3</v>
      </c>
      <c r="EU378" s="223">
        <f t="shared" ca="1" si="741"/>
        <v>-1.476066151818316E-3</v>
      </c>
      <c r="EV378" s="223">
        <f t="shared" ca="1" si="742"/>
        <v>-4.2572903363859957E-4</v>
      </c>
      <c r="EW378" s="223">
        <f t="shared" ca="1" si="743"/>
        <v>6.9765488014102747E-4</v>
      </c>
      <c r="EX378" s="223">
        <f t="shared" ca="1" si="744"/>
        <v>1.7013348287168084E-3</v>
      </c>
      <c r="EY378" s="223">
        <f t="shared" ca="1" si="745"/>
        <v>2.4130989161211648E-3</v>
      </c>
      <c r="EZ378" s="223">
        <f t="shared" ca="1" si="746"/>
        <v>2.7108223124743744E-3</v>
      </c>
      <c r="FA378" s="223">
        <f t="shared" ca="1" si="747"/>
        <v>2.5434214919645873E-3</v>
      </c>
      <c r="FB378" s="223">
        <f t="shared" ca="1" si="748"/>
        <v>1.9396191691657329E-3</v>
      </c>
      <c r="FC378" s="223">
        <f t="shared" ca="1" si="749"/>
        <v>1.0030160416371905E-3</v>
      </c>
      <c r="FD378" s="223">
        <f t="shared" ca="1" si="750"/>
        <v>-1.0568506838201734E-4</v>
      </c>
      <c r="FE378" s="223">
        <f t="shared" ca="1" si="751"/>
        <v>-1.1962526827312605E-3</v>
      </c>
      <c r="FF378" s="223">
        <f t="shared" ca="1" si="752"/>
        <v>-2.0815666772968592E-3</v>
      </c>
      <c r="FG378" s="223">
        <f t="shared" ca="1" si="753"/>
        <v>-2.6097244443330806E-3</v>
      </c>
      <c r="FH378" s="223">
        <f t="shared" ca="1" si="754"/>
        <v>-2.6901044161176993E-3</v>
      </c>
      <c r="FI378" s="223">
        <f t="shared" ca="1" si="755"/>
        <v>-2.308914957818829E-3</v>
      </c>
      <c r="FJ378" s="223">
        <f t="shared" ca="1" si="756"/>
        <v>-1.5315607429378575E-3</v>
      </c>
      <c r="FK378" s="223">
        <f t="shared" ca="1" si="757"/>
        <v>-4.914205874738428E-4</v>
      </c>
      <c r="FL378" s="223">
        <f t="shared" ca="1" si="758"/>
        <v>6.3303775249356369E-4</v>
      </c>
      <c r="FM378" s="223">
        <f t="shared" ca="1" si="759"/>
        <v>1.6488791655903479E-3</v>
      </c>
      <c r="FN378" s="223">
        <f t="shared" ca="1" si="760"/>
        <v>2.3818050858244212E-3</v>
      </c>
      <c r="FO378" s="223">
        <f t="shared" ca="1" si="761"/>
        <v>2.7060597256995922E-3</v>
      </c>
      <c r="FP378" s="223">
        <f t="shared" ca="1" si="762"/>
        <v>2.5660073156775504E-3</v>
      </c>
      <c r="FQ378" s="223">
        <f t="shared" ca="1" si="763"/>
        <v>1.9856781166984975E-3</v>
      </c>
      <c r="FR378" s="223">
        <f t="shared" ca="1" si="764"/>
        <v>1.064645296268007E-3</v>
      </c>
      <c r="FS378" s="223">
        <f t="shared" ca="1" si="765"/>
        <v>-3.9059884274283713E-5</v>
      </c>
      <c r="FT378" s="223">
        <f t="shared" ca="1" si="766"/>
        <v>-1.1360631507884448E-3</v>
      </c>
      <c r="FU378" s="223">
        <f t="shared" ca="1" si="767"/>
        <v>-2.0381401468178902E-3</v>
      </c>
      <c r="FV378" s="223">
        <f t="shared" ca="1" si="768"/>
        <v>-2.590512060635436E-3</v>
      </c>
      <c r="FW378" s="223">
        <f t="shared" ca="1" si="769"/>
        <v>-2.6984026493832511E-3</v>
      </c>
      <c r="FX378" s="223">
        <f t="shared" ca="1" si="770"/>
        <v>-2.3432999931294047E-3</v>
      </c>
      <c r="FY378" s="223">
        <f t="shared" ca="1" si="771"/>
        <v>-1.5861327791345825E-3</v>
      </c>
      <c r="FZ378" s="223">
        <f t="shared" ca="1" si="772"/>
        <v>-5.5681612792257197E-4</v>
      </c>
      <c r="GA378" s="223">
        <f t="shared" ca="1" si="773"/>
        <v>5.680393065748226E-4</v>
      </c>
      <c r="GB378" s="223">
        <f t="shared" ca="1" si="774"/>
        <v>1.5954302793101144E-3</v>
      </c>
      <c r="GC378" s="223">
        <f t="shared" ca="1" si="775"/>
        <v>2.3490765452054067E-3</v>
      </c>
      <c r="GD378" s="223">
        <f t="shared" ca="1" si="776"/>
        <v>2.6996671097321403E-3</v>
      </c>
      <c r="GE378" s="223">
        <f t="shared" ca="1" si="777"/>
        <v>2.5870474725327554E-3</v>
      </c>
      <c r="GF378" s="223">
        <f t="shared" ca="1" si="778"/>
        <v>2.0305409659830756E-3</v>
      </c>
      <c r="GG378" s="223">
        <f t="shared" ca="1" si="779"/>
        <v>1.1256332483820393E-3</v>
      </c>
      <c r="GH378" s="223">
        <f t="shared" ca="1" si="780"/>
        <v>2.7588828047155089E-5</v>
      </c>
      <c r="GI378" s="223">
        <f t="shared" ca="1" si="781"/>
        <v>-1.0751892968837665E-3</v>
      </c>
      <c r="GJ378" s="223">
        <f t="shared" ca="1" si="782"/>
        <v>-1.9934859169254723E-3</v>
      </c>
      <c r="GK378" s="223">
        <f t="shared" ca="1" si="783"/>
        <v>-2.569739249337961E-3</v>
      </c>
      <c r="GL378" s="223">
        <f t="shared" ca="1" si="784"/>
        <v>-2.7050754657925885E-3</v>
      </c>
      <c r="GM378" s="223">
        <f t="shared" ca="1" si="785"/>
        <v>-2.3762735121457498E-3</v>
      </c>
      <c r="GN378" s="223">
        <f t="shared" ca="1" si="786"/>
        <v>-1.6397493882544822E-3</v>
      </c>
      <c r="GO378" s="223">
        <f t="shared" ca="1" si="787"/>
        <v>-6.2187626315653687E-4</v>
      </c>
      <c r="GP378" s="223">
        <f t="shared" ca="1" si="788"/>
        <v>5.0269869501815879E-4</v>
      </c>
      <c r="GQ378" s="223">
        <f t="shared" ca="1" si="789"/>
        <v>1.5410203654865737E-3</v>
      </c>
      <c r="GR378" s="223">
        <f t="shared" ca="1" si="790"/>
        <v>2.3149330087131694E-3</v>
      </c>
      <c r="GS378" s="223">
        <f t="shared" ca="1" si="791"/>
        <v>2.6916483152448364E-3</v>
      </c>
      <c r="GT378" s="223">
        <f t="shared" ca="1" si="792"/>
        <v>2.6065292887264306E-3</v>
      </c>
      <c r="GU378" s="223">
        <f t="shared" ca="1" si="793"/>
        <v>2.0741806933165367E-3</v>
      </c>
      <c r="GV378" s="223">
        <f t="shared" ca="1" si="794"/>
        <v>1.1859431611173489E-3</v>
      </c>
      <c r="GW378" s="223">
        <f t="shared" ca="1" si="795"/>
        <v>9.4220921890190924E-5</v>
      </c>
      <c r="GX378" s="223">
        <f t="shared" ca="1" si="796"/>
        <v>-1.0136677891505633E-3</v>
      </c>
      <c r="GY378" s="223">
        <f t="shared" ca="1" si="797"/>
        <v>-1.9476308856579386E-3</v>
      </c>
      <c r="GZ378" s="223">
        <f t="shared" ca="1" si="798"/>
        <v>-2.5474185232054252E-3</v>
      </c>
      <c r="HA378" s="223">
        <f t="shared" ca="1" si="799"/>
        <v>-2.7101188458906202E-3</v>
      </c>
      <c r="HB378" s="223">
        <f t="shared" ca="1" si="800"/>
        <v>-2.4078156528529863E-3</v>
      </c>
      <c r="HC378" s="223">
        <f t="shared" ca="1" si="801"/>
        <v>-1.6923782736571065E-3</v>
      </c>
      <c r="HD378" s="223">
        <f t="shared" ca="1" si="802"/>
        <v>-6.8656180338306486E-4</v>
      </c>
      <c r="HE378" s="223">
        <f t="shared" ca="1" si="803"/>
        <v>4.3705527656469302E-4</v>
      </c>
      <c r="HF378" s="223">
        <f t="shared" ca="1" si="804"/>
        <v>1.4856821986173583E-3</v>
      </c>
      <c r="HG378" s="223">
        <f t="shared" ca="1" si="805"/>
        <v>2.2793950431374247E-3</v>
      </c>
      <c r="HH378" s="223">
        <f t="shared" ca="1" si="806"/>
        <v>2.6820081724596469E-3</v>
      </c>
      <c r="HI378" s="223">
        <f t="shared" ca="1" si="807"/>
        <v>2.6244410291409851E-3</v>
      </c>
      <c r="HJ378" s="223">
        <f t="shared" ca="1" si="808"/>
        <v>2.116571011758956E-3</v>
      </c>
      <c r="HK378" s="223">
        <f t="shared" ca="1" si="809"/>
        <v>1.2455387060376726E-3</v>
      </c>
      <c r="HL378" s="223">
        <f t="shared" ca="1" si="810"/>
        <v>1.6079626057302734E-4</v>
      </c>
      <c r="HM378" s="223">
        <f t="shared" ca="1" si="811"/>
        <v>-9.5153568584465547E-4</v>
      </c>
      <c r="HN378" s="223">
        <f t="shared" ca="1" si="812"/>
        <v>-1.9006026743714668E-3</v>
      </c>
      <c r="HO378" s="223">
        <f t="shared" ca="1" si="813"/>
        <v>-2.5235633274086106E-3</v>
      </c>
      <c r="HP378" s="223">
        <f t="shared" ca="1" si="814"/>
        <v>-2.71352975173376E-3</v>
      </c>
      <c r="HQ378" s="223">
        <f t="shared" ca="1" si="815"/>
        <v>-2.4379074154449523E-3</v>
      </c>
      <c r="HR378" s="223">
        <f t="shared" ca="1" si="816"/>
        <v>-1.7439877336697493E-3</v>
      </c>
      <c r="HS378" s="223">
        <f t="shared" ca="1" si="817"/>
        <v>-7.5083378445139676E-4</v>
      </c>
      <c r="HT378" s="223">
        <f t="shared" ca="1" si="818"/>
        <v>3.7114859235521215E-4</v>
      </c>
      <c r="HU378" s="223">
        <f t="shared" ca="1" si="819"/>
        <v>1.4294491123449319E-3</v>
      </c>
      <c r="HV378" s="223">
        <f t="shared" ca="1" si="820"/>
        <v>2.2424840552197648E-3</v>
      </c>
      <c r="HW378" s="223">
        <f t="shared" ca="1" si="821"/>
        <v>2.6707524882381129E-3</v>
      </c>
      <c r="HX378" s="223">
        <f t="shared" ca="1" si="822"/>
        <v>2.6407719044137567E-3</v>
      </c>
      <c r="HY378" s="223">
        <f t="shared" ca="1" si="823"/>
        <v>2.1576863869676036E-3</v>
      </c>
      <c r="HZ378" s="223">
        <f t="shared" ca="1" si="824"/>
        <v>1.3043839850152054E-3</v>
      </c>
      <c r="IA378" s="223">
        <f t="shared" ca="1" si="825"/>
        <v>2.2727474160109262E-4</v>
      </c>
      <c r="IB378" s="223">
        <f t="shared" ca="1" si="826"/>
        <v>-8.8883041302176996E-4</v>
      </c>
      <c r="IC378" s="223">
        <f t="shared" ca="1" si="827"/>
        <v>-1.8524296111020928E-3</v>
      </c>
      <c r="ID378" s="223">
        <f t="shared" ca="1" si="828"/>
        <v>-2.4981880314254891E-3</v>
      </c>
      <c r="IE378" s="223">
        <f t="shared" ca="1" si="829"/>
        <v>-2.1603495479066898E-3</v>
      </c>
      <c r="IF378" s="223">
        <f t="shared" ca="1" si="830"/>
        <v>-2.466530673769085E-3</v>
      </c>
      <c r="IG378" s="223">
        <f t="shared" ca="1" si="831"/>
        <v>-1.794546680683531E-3</v>
      </c>
      <c r="IH378" s="223">
        <f t="shared" ca="1" si="832"/>
        <v>-8.1465349132345917E-4</v>
      </c>
      <c r="II378" s="223">
        <f t="shared" ca="1" si="833"/>
        <v>3.0501834211183626E-4</v>
      </c>
      <c r="IJ378" s="223">
        <f t="shared" ca="1" si="834"/>
        <v>1.3723549793777743E-3</v>
      </c>
      <c r="IK378" s="223">
        <f t="shared" ca="1" si="835"/>
        <v>2.2042222787590974E-3</v>
      </c>
      <c r="IL378" s="223">
        <f t="shared" ca="1" si="836"/>
        <v>2.6578880425835254E-3</v>
      </c>
      <c r="IM378" s="223">
        <f t="shared" ca="1" si="837"/>
        <v>2.6555120774361396E-3</v>
      </c>
      <c r="IN378" s="223">
        <f t="shared" ca="1" si="838"/>
        <v>2.1975020525778089E-3</v>
      </c>
      <c r="IO378" s="223">
        <f t="shared" ca="1" si="839"/>
        <v>1.3624435518541896E-3</v>
      </c>
      <c r="IP378" s="223">
        <f t="shared" ca="1" si="840"/>
        <v>2.9361632082312871E-4</v>
      </c>
      <c r="IQ378" s="223">
        <f t="shared" ca="1" si="841"/>
        <v>-8.255897419936261E-4</v>
      </c>
      <c r="IR378" s="223">
        <f t="shared" ca="1" si="842"/>
        <v>-1.8031407135017956E-3</v>
      </c>
      <c r="IS378" s="223">
        <f t="shared" ca="1" si="843"/>
        <v>-2.4713079203855046E-3</v>
      </c>
      <c r="IT378" s="223">
        <f t="shared" ca="1" si="844"/>
        <v>-2.7154469068258681E-3</v>
      </c>
      <c r="IU378" s="223">
        <f t="shared" ca="1" si="845"/>
        <v>-2.4936681862448616E-3</v>
      </c>
      <c r="IV378" s="223">
        <f t="shared" ca="1" si="846"/>
        <v>-1.8440246598792921E-3</v>
      </c>
      <c r="IW378" s="223">
        <f t="shared" ca="1" si="847"/>
        <v>-8.779824813942409E-4</v>
      </c>
      <c r="IX378" s="223">
        <f t="shared" ca="1" si="848"/>
        <v>2.3870436022450421E-4</v>
      </c>
      <c r="IY378" s="223">
        <f t="shared" ca="1" si="849"/>
        <v>1.3144341910866636E-3</v>
      </c>
      <c r="IZ378" s="223">
        <f t="shared" ca="1" si="850"/>
        <v>2.1646327612189083E-3</v>
      </c>
      <c r="JA378" s="223">
        <f t="shared" ca="1" si="851"/>
        <v>2.6434225845569279E-3</v>
      </c>
      <c r="JB378" s="223">
        <f t="shared" ca="1" si="852"/>
        <v>2.6686526692790589E-3</v>
      </c>
    </row>
    <row r="379" spans="2:262">
      <c r="B379" s="230">
        <v>18</v>
      </c>
      <c r="C379" s="229">
        <f t="shared" si="853"/>
        <v>3.5156250000000004E-4</v>
      </c>
      <c r="D379" s="226">
        <f t="shared" ca="1" si="597"/>
        <v>36.019594843035826</v>
      </c>
      <c r="E379" s="225">
        <f ca="1">X361</f>
        <v>1.9594843035826152E-2</v>
      </c>
      <c r="F379" s="224">
        <v>18</v>
      </c>
      <c r="G379" s="223">
        <f t="shared" ca="1" si="854"/>
        <v>-2.7238706791848347E-4</v>
      </c>
      <c r="H379" s="223">
        <f t="shared" ca="1" si="598"/>
        <v>-1.635393157420024E-4</v>
      </c>
      <c r="I379" s="223">
        <f t="shared" ca="1" si="599"/>
        <v>-2.3288512952525289E-5</v>
      </c>
      <c r="J379" s="223">
        <f t="shared" ca="1" si="600"/>
        <v>1.2143418301830344E-4</v>
      </c>
      <c r="K379" s="223">
        <f t="shared" ca="1" si="601"/>
        <v>2.4283891548800324E-4</v>
      </c>
      <c r="L379" s="223">
        <f t="shared" ca="1" si="602"/>
        <v>3.176133760914238E-4</v>
      </c>
      <c r="M379" s="223">
        <f t="shared" ca="1" si="603"/>
        <v>3.3139926719086992E-4</v>
      </c>
      <c r="N379" s="223">
        <f t="shared" ca="1" si="604"/>
        <v>2.8154940248757948E-4</v>
      </c>
      <c r="O379" s="223">
        <f t="shared" ca="1" si="605"/>
        <v>1.776360234772797E-4</v>
      </c>
      <c r="P379" s="223">
        <f t="shared" ca="1" si="606"/>
        <v>3.9612724105391349E-5</v>
      </c>
      <c r="Q379" s="223">
        <f t="shared" ca="1" si="607"/>
        <v>-1.0601706655182628E-4</v>
      </c>
      <c r="R379" s="223">
        <f t="shared" ca="1" si="608"/>
        <v>-2.3128931020780411E-4</v>
      </c>
      <c r="S379" s="223">
        <f t="shared" ca="1" si="609"/>
        <v>-3.1214905353169721E-4</v>
      </c>
      <c r="T379" s="223">
        <f t="shared" ca="1" si="610"/>
        <v>-3.3306949429473754E-4</v>
      </c>
      <c r="U379" s="223">
        <f t="shared" ca="1" si="611"/>
        <v>-2.9003345988526787E-4</v>
      </c>
      <c r="V379" s="223">
        <f t="shared" ca="1" si="612"/>
        <v>-1.9130479047292206E-4</v>
      </c>
      <c r="W379" s="223">
        <f t="shared" ca="1" si="613"/>
        <v>-5.5841504736222649E-5</v>
      </c>
      <c r="X379" s="223">
        <f t="shared" ca="1" si="614"/>
        <v>9.0344545686027141E-5</v>
      </c>
      <c r="Y379" s="223">
        <f t="shared" ca="1" si="615"/>
        <v>2.1918250872076357E-4</v>
      </c>
      <c r="Z379" s="223">
        <f t="shared" ca="1" si="616"/>
        <v>3.0593273656098481E-4</v>
      </c>
      <c r="AA379" s="223">
        <f t="shared" ca="1" si="617"/>
        <v>3.3393732781340687E-4</v>
      </c>
      <c r="AB379" s="223">
        <f t="shared" ca="1" si="618"/>
        <v>2.9781880127416165E-4</v>
      </c>
      <c r="AC379" s="223">
        <f t="shared" ca="1" si="619"/>
        <v>2.0451268747199481E-4</v>
      </c>
      <c r="AD379" s="223">
        <f t="shared" ca="1" si="620"/>
        <v>7.193575829100656E-5</v>
      </c>
      <c r="AE379" s="223">
        <f t="shared" ca="1" si="621"/>
        <v>-7.4454376896423023E-5</v>
      </c>
      <c r="AF379" s="223">
        <f t="shared" ca="1" si="622"/>
        <v>-2.065476773720943E-4</v>
      </c>
      <c r="AG379" s="223">
        <f t="shared" ca="1" si="623"/>
        <v>-2.9897940083135405E-4</v>
      </c>
      <c r="AH379" s="223">
        <f t="shared" ca="1" si="624"/>
        <v>-3.3400067705991837E-4</v>
      </c>
      <c r="AI379" s="223">
        <f t="shared" ca="1" si="625"/>
        <v>-3.0488667108494031E-4</v>
      </c>
      <c r="AJ379" s="223">
        <f t="shared" ca="1" si="626"/>
        <v>-2.1722789549375148E-4</v>
      </c>
      <c r="AK379" s="223">
        <f t="shared" ca="1" si="627"/>
        <v>-8.7856712303238874E-5</v>
      </c>
      <c r="AL379" s="223">
        <f t="shared" ca="1" si="628"/>
        <v>5.8384840991442219E-5</v>
      </c>
      <c r="AM379" s="223">
        <f t="shared" ca="1" si="629"/>
        <v>1.9341525457719581E-4</v>
      </c>
      <c r="AN379" s="223">
        <f t="shared" ca="1" si="630"/>
        <v>2.9130579753761798E-4</v>
      </c>
      <c r="AO379" s="223">
        <f t="shared" ca="1" si="631"/>
        <v>3.3325938942038838E-4</v>
      </c>
      <c r="AP379" s="223">
        <f t="shared" ca="1" si="632"/>
        <v>3.1122004220015664E-4</v>
      </c>
      <c r="AQ379" s="223">
        <f t="shared" ca="1" si="633"/>
        <v>2.2941978248834725E-4</v>
      </c>
      <c r="AR379" s="223">
        <f t="shared" ca="1" si="634"/>
        <v>1.0356601180019353E-4</v>
      </c>
      <c r="AS379" s="223">
        <f t="shared" ca="1" si="635"/>
        <v>-4.2174650890604943E-5</v>
      </c>
      <c r="AT379" s="223">
        <f t="shared" ca="1" si="636"/>
        <v>-1.7981687749284546E-4</v>
      </c>
      <c r="AU379" s="223">
        <f t="shared" ca="1" si="637"/>
        <v>-2.8293041306223934E-4</v>
      </c>
      <c r="AV379" s="223">
        <f t="shared" ca="1" si="638"/>
        <v>-3.3171525072166967E-4</v>
      </c>
      <c r="AW379" s="223">
        <f t="shared" ca="1" si="639"/>
        <v>-3.1680365697405648E-4</v>
      </c>
      <c r="AX379" s="223">
        <f t="shared" ca="1" si="640"/>
        <v>-2.4105897713212849E-4</v>
      </c>
      <c r="AY379" s="223">
        <f t="shared" ca="1" si="641"/>
        <v>-1.1902581170341082E-4</v>
      </c>
      <c r="AZ379" s="223">
        <f t="shared" ca="1" si="642"/>
        <v>2.5862858361708477E-5</v>
      </c>
      <c r="BA379" s="223">
        <f t="shared" ca="1" si="643"/>
        <v>1.6578530580051599E-4</v>
      </c>
      <c r="BB379" s="223">
        <f t="shared" ca="1" si="644"/>
        <v>2.7387342444001617E-4</v>
      </c>
      <c r="BC379" s="223">
        <f t="shared" ca="1" si="645"/>
        <v>3.293719809291379E-4</v>
      </c>
      <c r="BD379" s="223">
        <f t="shared" ca="1" si="646"/>
        <v>3.2162406398958301E-4</v>
      </c>
      <c r="BE379" s="223">
        <f t="shared" ca="1" si="647"/>
        <v>2.521174395857266E-4</v>
      </c>
      <c r="BF379" s="223">
        <f t="shared" ca="1" si="648"/>
        <v>1.3419886800080364E-4</v>
      </c>
      <c r="BG379" s="223">
        <f t="shared" ca="1" si="649"/>
        <v>-9.4887599417009858E-6</v>
      </c>
      <c r="BH379" s="223">
        <f t="shared" ca="1" si="650"/>
        <v>-1.5135434278543632E-4</v>
      </c>
      <c r="BI379" s="223">
        <f t="shared" ca="1" si="651"/>
        <v>-2.6415665074983876E-4</v>
      </c>
      <c r="BJ379" s="223">
        <f t="shared" ca="1" si="652"/>
        <v>-3.2623522518496976E-4</v>
      </c>
      <c r="BK379" s="223">
        <f t="shared" ca="1" si="653"/>
        <v>-3.2566965046401756E-4</v>
      </c>
      <c r="BL379" s="223">
        <f t="shared" ca="1" si="654"/>
        <v>-2.62568529044483E-4</v>
      </c>
      <c r="BM379" s="223">
        <f t="shared" ca="1" si="655"/>
        <v>-1.490486274707511E-4</v>
      </c>
      <c r="BN379" s="223">
        <f t="shared" ca="1" si="656"/>
        <v>-6.908197732124452E-6</v>
      </c>
      <c r="BO379" s="223">
        <f t="shared" ca="1" si="657"/>
        <v>1.365587539015108E-4</v>
      </c>
      <c r="BP379" s="223">
        <f t="shared" ca="1" si="658"/>
        <v>2.5380350055061445E-4</v>
      </c>
      <c r="BQ379" s="223">
        <f t="shared" ca="1" si="659"/>
        <v>3.2231254020849995E-4</v>
      </c>
      <c r="BR379" s="223">
        <f t="shared" ca="1" si="660"/>
        <v>3.2893067022519203E-4</v>
      </c>
      <c r="BS379" s="223">
        <f t="shared" ca="1" si="661"/>
        <v>2.7238706791848357E-4</v>
      </c>
      <c r="BT379" s="223">
        <f t="shared" ca="1" si="662"/>
        <v>1.6353931574200254E-4</v>
      </c>
      <c r="BU379" s="223">
        <f t="shared" ca="1" si="663"/>
        <v>2.3288512952525363E-5</v>
      </c>
      <c r="BV379" s="223">
        <f t="shared" ca="1" si="664"/>
        <v>-1.2143418301830344E-4</v>
      </c>
      <c r="BW379" s="223">
        <f t="shared" ca="1" si="665"/>
        <v>-2.4283891548800327E-4</v>
      </c>
      <c r="BX379" s="223">
        <f t="shared" ca="1" si="666"/>
        <v>-3.1761337609142386E-4</v>
      </c>
      <c r="BY379" s="223">
        <f t="shared" ca="1" si="667"/>
        <v>-3.3139926719087009E-4</v>
      </c>
      <c r="BZ379" s="223">
        <f t="shared" ca="1" si="668"/>
        <v>-2.8154940248757991E-4</v>
      </c>
      <c r="CA379" s="223">
        <f t="shared" ca="1" si="669"/>
        <v>-1.7763602347727923E-4</v>
      </c>
      <c r="CB379" s="223">
        <f t="shared" ca="1" si="670"/>
        <v>-3.9612724105392E-5</v>
      </c>
      <c r="CC379" s="223">
        <f t="shared" ca="1" si="671"/>
        <v>1.0601706655182679E-4</v>
      </c>
      <c r="CD379" s="223">
        <f t="shared" ca="1" si="672"/>
        <v>2.3128931020780384E-4</v>
      </c>
      <c r="CE379" s="223">
        <f t="shared" ca="1" si="673"/>
        <v>3.1214905353169661E-4</v>
      </c>
      <c r="CF379" s="223">
        <f t="shared" ca="1" si="674"/>
        <v>3.3306949429473754E-4</v>
      </c>
      <c r="CG379" s="223">
        <f t="shared" ca="1" si="675"/>
        <v>2.9003345988526852E-4</v>
      </c>
      <c r="CH379" s="223">
        <f t="shared" ca="1" si="676"/>
        <v>1.9130479047292217E-4</v>
      </c>
      <c r="CI379" s="223">
        <f t="shared" ca="1" si="677"/>
        <v>5.5841504736223909E-5</v>
      </c>
      <c r="CJ379" s="223">
        <f t="shared" ca="1" si="678"/>
        <v>-9.0344545686027358E-5</v>
      </c>
      <c r="CK379" s="223">
        <f t="shared" ca="1" si="679"/>
        <v>-2.1918250872076281E-4</v>
      </c>
      <c r="CL379" s="223">
        <f t="shared" ca="1" si="680"/>
        <v>-3.0593273656098486E-4</v>
      </c>
      <c r="CM379" s="223">
        <f t="shared" ca="1" si="681"/>
        <v>-3.3393732781340687E-4</v>
      </c>
      <c r="CN379" s="223">
        <f t="shared" ca="1" si="682"/>
        <v>-2.9781880127416159E-4</v>
      </c>
      <c r="CO379" s="223">
        <f t="shared" ca="1" si="683"/>
        <v>-2.0451268747199509E-4</v>
      </c>
      <c r="CP379" s="223">
        <f t="shared" ca="1" si="684"/>
        <v>-7.1935758291005747E-5</v>
      </c>
      <c r="CQ379" s="223">
        <f t="shared" ca="1" si="685"/>
        <v>7.445437689642267E-5</v>
      </c>
      <c r="CR379" s="223">
        <f t="shared" ca="1" si="686"/>
        <v>2.0654767737209311E-4</v>
      </c>
      <c r="CS379" s="223">
        <f t="shared" ca="1" si="687"/>
        <v>2.9897940083135384E-4</v>
      </c>
      <c r="CT379" s="223">
        <f t="shared" ca="1" si="688"/>
        <v>3.3400067705991837E-4</v>
      </c>
      <c r="CU379" s="223">
        <f t="shared" ca="1" si="689"/>
        <v>3.048866710849402E-4</v>
      </c>
      <c r="CV379" s="223">
        <f t="shared" ca="1" si="690"/>
        <v>2.1722789549375222E-4</v>
      </c>
      <c r="CW379" s="223">
        <f t="shared" ca="1" si="691"/>
        <v>8.7856712303238644E-5</v>
      </c>
      <c r="CX379" s="223">
        <f t="shared" ca="1" si="692"/>
        <v>-5.838484099144127E-5</v>
      </c>
      <c r="CY379" s="223">
        <f t="shared" ca="1" si="693"/>
        <v>-1.9341525457719602E-4</v>
      </c>
      <c r="CZ379" s="223">
        <f t="shared" ca="1" si="694"/>
        <v>-2.9130579753761744E-4</v>
      </c>
      <c r="DA379" s="223">
        <f t="shared" ca="1" si="695"/>
        <v>-3.3325938942038838E-4</v>
      </c>
      <c r="DB379" s="223">
        <f t="shared" ca="1" si="696"/>
        <v>-3.112200422001568E-4</v>
      </c>
      <c r="DC379" s="223">
        <f t="shared" ca="1" si="697"/>
        <v>-2.2941978248834663E-4</v>
      </c>
      <c r="DD379" s="223">
        <f t="shared" ca="1" si="698"/>
        <v>-1.0356601180019388E-4</v>
      </c>
      <c r="DE379" s="223">
        <f t="shared" ca="1" si="699"/>
        <v>4.2174650890603398E-5</v>
      </c>
      <c r="DF379" s="223">
        <f t="shared" ca="1" si="700"/>
        <v>1.7981687749284514E-4</v>
      </c>
      <c r="DG379" s="223">
        <f t="shared" ca="1" si="701"/>
        <v>2.8293041306223852E-4</v>
      </c>
      <c r="DH379" s="223">
        <f t="shared" ca="1" si="702"/>
        <v>3.3171525072166961E-4</v>
      </c>
      <c r="DI379" s="223">
        <f t="shared" ca="1" si="703"/>
        <v>3.1680365697405697E-4</v>
      </c>
      <c r="DJ379" s="223">
        <f t="shared" ca="1" si="704"/>
        <v>2.4105897713212876E-4</v>
      </c>
      <c r="DK379" s="223">
        <f t="shared" ca="1" si="705"/>
        <v>1.1902581170341116E-4</v>
      </c>
      <c r="DL379" s="223">
        <f t="shared" ca="1" si="706"/>
        <v>-2.586285836170929E-5</v>
      </c>
      <c r="DM379" s="223">
        <f t="shared" ca="1" si="707"/>
        <v>-1.6578530580051566E-4</v>
      </c>
      <c r="DN379" s="223">
        <f t="shared" ca="1" si="708"/>
        <v>-2.7387342444001661E-4</v>
      </c>
      <c r="DO379" s="223">
        <f t="shared" ca="1" si="709"/>
        <v>-3.2937198092913785E-4</v>
      </c>
      <c r="DP379" s="223">
        <f t="shared" ca="1" si="710"/>
        <v>-3.2162406398958285E-4</v>
      </c>
      <c r="DQ379" s="223">
        <f t="shared" ca="1" si="711"/>
        <v>-2.5211743958572681E-4</v>
      </c>
      <c r="DR379" s="223">
        <f t="shared" ca="1" si="712"/>
        <v>-1.3419886800080511E-4</v>
      </c>
      <c r="DS379" s="223">
        <f t="shared" ca="1" si="713"/>
        <v>9.4887599417006199E-6</v>
      </c>
      <c r="DT379" s="223">
        <f t="shared" ca="1" si="714"/>
        <v>1.5135434278543494E-4</v>
      </c>
      <c r="DU379" s="223">
        <f t="shared" ca="1" si="715"/>
        <v>2.641566507498386E-4</v>
      </c>
      <c r="DV379" s="223">
        <f t="shared" ca="1" si="716"/>
        <v>3.2623522518496944E-4</v>
      </c>
      <c r="DW379" s="223">
        <f t="shared" ca="1" si="717"/>
        <v>3.2566965046401761E-4</v>
      </c>
      <c r="DX379" s="223">
        <f t="shared" ca="1" si="718"/>
        <v>2.6256852904448321E-4</v>
      </c>
      <c r="DY379" s="223">
        <f t="shared" ca="1" si="719"/>
        <v>1.4904862747075039E-4</v>
      </c>
      <c r="DZ379" s="223">
        <f t="shared" ca="1" si="720"/>
        <v>6.9081977321248179E-6</v>
      </c>
      <c r="EA379" s="223">
        <f t="shared" ca="1" si="721"/>
        <v>-1.3655875390151153E-4</v>
      </c>
      <c r="EB379" s="223">
        <f t="shared" ca="1" si="722"/>
        <v>-2.5380350055061418E-4</v>
      </c>
      <c r="EC379" s="223">
        <f t="shared" ca="1" si="723"/>
        <v>-3.2231254020850011E-4</v>
      </c>
      <c r="ED379" s="223">
        <f t="shared" ca="1" si="724"/>
        <v>-3.2893067022519209E-4</v>
      </c>
      <c r="EE379" s="223">
        <f t="shared" ca="1" si="725"/>
        <v>-2.723870679184845E-4</v>
      </c>
      <c r="EF379" s="223">
        <f t="shared" ca="1" si="726"/>
        <v>-1.6353931574200289E-4</v>
      </c>
      <c r="EG379" s="223">
        <f t="shared" ca="1" si="727"/>
        <v>-2.3288512952526922E-5</v>
      </c>
      <c r="EH379" s="223">
        <f t="shared" ca="1" si="728"/>
        <v>1.214341830183031E-4</v>
      </c>
      <c r="EI379" s="223">
        <f t="shared" ca="1" si="729"/>
        <v>2.4283891548800224E-4</v>
      </c>
      <c r="EJ379" s="223">
        <f t="shared" ca="1" si="730"/>
        <v>3.1761337609142375E-4</v>
      </c>
      <c r="EK379" s="223">
        <f t="shared" ca="1" si="731"/>
        <v>3.3139926719087009E-4</v>
      </c>
      <c r="EL379" s="223">
        <f t="shared" ca="1" si="732"/>
        <v>2.8154940248757948E-4</v>
      </c>
      <c r="EM379" s="223">
        <f t="shared" ca="1" si="733"/>
        <v>1.7763602347728056E-4</v>
      </c>
      <c r="EN379" s="223">
        <f t="shared" ca="1" si="734"/>
        <v>3.9612724105391207E-5</v>
      </c>
      <c r="EO379" s="223">
        <f t="shared" ca="1" si="735"/>
        <v>-1.060170665518253E-4</v>
      </c>
      <c r="EP379" s="223">
        <f t="shared" ca="1" si="736"/>
        <v>-2.312893102078044E-4</v>
      </c>
      <c r="EQ379" s="223">
        <f t="shared" ca="1" si="737"/>
        <v>-3.1214905353169693E-4</v>
      </c>
      <c r="ER379" s="223">
        <f t="shared" ca="1" si="738"/>
        <v>-3.3306949429473765E-4</v>
      </c>
      <c r="ES379" s="223">
        <f t="shared" ca="1" si="739"/>
        <v>-2.9003345988526803E-4</v>
      </c>
      <c r="ET379" s="223">
        <f t="shared" ca="1" si="740"/>
        <v>-1.9130479047292342E-4</v>
      </c>
      <c r="EU379" s="223">
        <f t="shared" ca="1" si="741"/>
        <v>-5.5841504736223096E-5</v>
      </c>
      <c r="EV379" s="223">
        <f t="shared" ca="1" si="742"/>
        <v>9.0344545686028144E-5</v>
      </c>
      <c r="EW379" s="223">
        <f t="shared" ca="1" si="743"/>
        <v>2.1918250872076162E-4</v>
      </c>
      <c r="EX379" s="223">
        <f t="shared" ca="1" si="744"/>
        <v>3.0593273656098421E-4</v>
      </c>
      <c r="EY379" s="223">
        <f t="shared" ca="1" si="745"/>
        <v>3.3393732781340692E-4</v>
      </c>
      <c r="EZ379" s="223">
        <f t="shared" ca="1" si="746"/>
        <v>2.9781880127416116E-4</v>
      </c>
      <c r="FA379" s="223">
        <f t="shared" ca="1" si="747"/>
        <v>2.045126874719963E-4</v>
      </c>
      <c r="FB379" s="223">
        <f t="shared" ca="1" si="748"/>
        <v>7.1935758291007292E-5</v>
      </c>
      <c r="FC379" s="223">
        <f t="shared" ca="1" si="749"/>
        <v>-7.445437689642347E-5</v>
      </c>
      <c r="FD379" s="223">
        <f t="shared" ca="1" si="750"/>
        <v>-2.0654767737209186E-4</v>
      </c>
      <c r="FE379" s="223">
        <f t="shared" ca="1" si="751"/>
        <v>-2.9897940083135319E-4</v>
      </c>
      <c r="FF379" s="223">
        <f t="shared" ca="1" si="752"/>
        <v>-3.3400067705991837E-4</v>
      </c>
      <c r="FG379" s="223">
        <f t="shared" ca="1" si="753"/>
        <v>-3.0488667108493988E-4</v>
      </c>
      <c r="FH379" s="223">
        <f t="shared" ca="1" si="754"/>
        <v>-2.1722789549375341E-4</v>
      </c>
      <c r="FI379" s="223">
        <f t="shared" ca="1" si="755"/>
        <v>-8.7856712303240134E-5</v>
      </c>
      <c r="FJ379" s="223">
        <f t="shared" ca="1" si="756"/>
        <v>5.8384840991442076E-5</v>
      </c>
      <c r="FK379" s="223">
        <f t="shared" ca="1" si="757"/>
        <v>1.9341525457719668E-4</v>
      </c>
      <c r="FL379" s="223">
        <f t="shared" ca="1" si="758"/>
        <v>2.9130579753761668E-4</v>
      </c>
      <c r="FM379" s="223">
        <f t="shared" ca="1" si="759"/>
        <v>3.3325938942038827E-4</v>
      </c>
      <c r="FN379" s="223">
        <f t="shared" ca="1" si="760"/>
        <v>3.1122004220015647E-4</v>
      </c>
      <c r="FO379" s="223">
        <f t="shared" ca="1" si="761"/>
        <v>2.2941978248834603E-4</v>
      </c>
      <c r="FP379" s="223">
        <f t="shared" ca="1" si="762"/>
        <v>1.0356601180019537E-4</v>
      </c>
      <c r="FQ379" s="223">
        <f t="shared" ca="1" si="763"/>
        <v>-4.2174650890604211E-5</v>
      </c>
      <c r="FR379" s="223">
        <f t="shared" ca="1" si="764"/>
        <v>-1.7981687749284584E-4</v>
      </c>
      <c r="FS379" s="223">
        <f t="shared" ca="1" si="765"/>
        <v>-2.8293041306223771E-4</v>
      </c>
      <c r="FT379" s="223">
        <f t="shared" ca="1" si="766"/>
        <v>-3.3171525072166945E-4</v>
      </c>
      <c r="FU379" s="223">
        <f t="shared" ca="1" si="767"/>
        <v>-3.1680365697405669E-4</v>
      </c>
      <c r="FV379" s="223">
        <f t="shared" ca="1" si="768"/>
        <v>-2.4105897713212816E-4</v>
      </c>
      <c r="FW379" s="223">
        <f t="shared" ca="1" si="769"/>
        <v>-1.1902581170341263E-4</v>
      </c>
      <c r="FX379" s="223">
        <f t="shared" ca="1" si="770"/>
        <v>2.5862858361707745E-5</v>
      </c>
      <c r="FY379" s="223">
        <f t="shared" ca="1" si="771"/>
        <v>1.6578530580051636E-4</v>
      </c>
      <c r="FZ379" s="223">
        <f t="shared" ca="1" si="772"/>
        <v>2.7387342444001709E-4</v>
      </c>
      <c r="GA379" s="223">
        <f t="shared" ca="1" si="773"/>
        <v>3.2937198092913757E-4</v>
      </c>
      <c r="GB379" s="223">
        <f t="shared" ca="1" si="774"/>
        <v>3.2162406398958328E-4</v>
      </c>
      <c r="GC379" s="223">
        <f t="shared" ca="1" si="775"/>
        <v>2.5211743958572633E-4</v>
      </c>
      <c r="GD379" s="223">
        <f t="shared" ca="1" si="776"/>
        <v>1.3419886800080652E-4</v>
      </c>
      <c r="GE379" s="223">
        <f t="shared" ca="1" si="777"/>
        <v>-9.4887599416990681E-6</v>
      </c>
      <c r="GF379" s="223">
        <f t="shared" ca="1" si="778"/>
        <v>-1.5135434278543567E-4</v>
      </c>
      <c r="GG379" s="223">
        <f t="shared" ca="1" si="779"/>
        <v>-2.6415665074983909E-4</v>
      </c>
      <c r="GH379" s="223">
        <f t="shared" ca="1" si="780"/>
        <v>-3.2623522518496911E-4</v>
      </c>
      <c r="GI379" s="223">
        <f t="shared" ca="1" si="781"/>
        <v>-3.2566965046401794E-4</v>
      </c>
      <c r="GJ379" s="223">
        <f t="shared" ca="1" si="782"/>
        <v>-2.6256852904448267E-4</v>
      </c>
      <c r="GK379" s="223">
        <f t="shared" ca="1" si="783"/>
        <v>-1.4904862747074966E-4</v>
      </c>
      <c r="GL379" s="223">
        <f t="shared" ca="1" si="784"/>
        <v>-6.9081977321263833E-6</v>
      </c>
      <c r="GM379" s="223">
        <f t="shared" ca="1" si="785"/>
        <v>1.3655875390151012E-4</v>
      </c>
      <c r="GN379" s="223">
        <f t="shared" ca="1" si="786"/>
        <v>2.5380350055061472E-4</v>
      </c>
      <c r="GO379" s="223">
        <f t="shared" ca="1" si="787"/>
        <v>3.2231254020850038E-4</v>
      </c>
      <c r="GP379" s="223">
        <f t="shared" ca="1" si="788"/>
        <v>3.2893067022519236E-4</v>
      </c>
      <c r="GQ379" s="223">
        <f t="shared" ca="1" si="789"/>
        <v>2.7238706791848401E-4</v>
      </c>
      <c r="GR379" s="223">
        <f t="shared" ca="1" si="790"/>
        <v>1.6353931574200219E-4</v>
      </c>
      <c r="GS379" s="223">
        <f t="shared" ca="1" si="791"/>
        <v>2.328851295252846E-5</v>
      </c>
      <c r="GT379" s="223">
        <f t="shared" ca="1" si="792"/>
        <v>-1.2143418301830165E-4</v>
      </c>
      <c r="GU379" s="223">
        <f t="shared" ca="1" si="793"/>
        <v>-2.4283891548800276E-4</v>
      </c>
      <c r="GV379" s="223">
        <f t="shared" ca="1" si="794"/>
        <v>-3.1761337609142402E-4</v>
      </c>
      <c r="GW379" s="223">
        <f t="shared" ca="1" si="795"/>
        <v>-3.313992671908703E-4</v>
      </c>
      <c r="GX379" s="223">
        <f t="shared" ca="1" si="796"/>
        <v>-2.8154940248758029E-4</v>
      </c>
      <c r="GY379" s="223">
        <f t="shared" ca="1" si="797"/>
        <v>-1.7763602347727986E-4</v>
      </c>
      <c r="GZ379" s="223">
        <f t="shared" ca="1" si="798"/>
        <v>-3.9612724105390387E-5</v>
      </c>
      <c r="HA379" s="223">
        <f t="shared" ca="1" si="799"/>
        <v>1.0601706655182384E-4</v>
      </c>
      <c r="HB379" s="223">
        <f t="shared" ca="1" si="800"/>
        <v>2.3128931020780329E-4</v>
      </c>
      <c r="HC379" s="223">
        <f t="shared" ca="1" si="801"/>
        <v>3.1214905353169726E-4</v>
      </c>
      <c r="HD379" s="223">
        <f t="shared" ca="1" si="802"/>
        <v>3.3306949429473781E-4</v>
      </c>
      <c r="HE379" s="223">
        <f t="shared" ca="1" si="803"/>
        <v>2.9003345988526884E-4</v>
      </c>
      <c r="HF379" s="223">
        <f t="shared" ca="1" si="804"/>
        <v>1.9130479047292276E-4</v>
      </c>
      <c r="HG379" s="223">
        <f t="shared" ca="1" si="805"/>
        <v>5.5841504736222296E-5</v>
      </c>
      <c r="HH379" s="223">
        <f t="shared" ca="1" si="806"/>
        <v>-9.0344545686024349E-5</v>
      </c>
      <c r="HI379" s="223">
        <f t="shared" ca="1" si="807"/>
        <v>-2.1918250872076227E-4</v>
      </c>
      <c r="HJ379" s="223">
        <f t="shared" ca="1" si="808"/>
        <v>-3.0593273656098459E-4</v>
      </c>
      <c r="HK379" s="223">
        <f t="shared" ca="1" si="809"/>
        <v>-3.3393732781340687E-4</v>
      </c>
      <c r="HL379" s="223">
        <f t="shared" ca="1" si="810"/>
        <v>-2.9781880127416295E-4</v>
      </c>
      <c r="HM379" s="223">
        <f t="shared" ca="1" si="811"/>
        <v>-2.0451268747199568E-4</v>
      </c>
      <c r="HN379" s="223">
        <f t="shared" ca="1" si="812"/>
        <v>-7.1935758291006478E-5</v>
      </c>
      <c r="HO379" s="223">
        <f t="shared" ca="1" si="813"/>
        <v>7.4454376896424256E-5</v>
      </c>
      <c r="HP379" s="223">
        <f t="shared" ca="1" si="814"/>
        <v>2.0654767737209251E-4</v>
      </c>
      <c r="HQ379" s="223">
        <f t="shared" ca="1" si="815"/>
        <v>2.9897940083135357E-4</v>
      </c>
      <c r="HR379" s="223">
        <f t="shared" ca="1" si="816"/>
        <v>3.3400067705991837E-4</v>
      </c>
      <c r="HS379" s="223">
        <f t="shared" ca="1" si="817"/>
        <v>3.048866710849415E-4</v>
      </c>
      <c r="HT379" s="223">
        <f t="shared" ca="1" si="818"/>
        <v>2.1722789549375273E-4</v>
      </c>
      <c r="HU379" s="223">
        <f t="shared" ca="1" si="819"/>
        <v>8.7856712303239348E-5</v>
      </c>
      <c r="HV379" s="223">
        <f t="shared" ca="1" si="820"/>
        <v>-5.8384840991442883E-5</v>
      </c>
      <c r="HW379" s="223">
        <f t="shared" ca="1" si="821"/>
        <v>-1.9341525457719348E-4</v>
      </c>
      <c r="HX379" s="223">
        <f t="shared" ca="1" si="822"/>
        <v>-2.9130579753761711E-4</v>
      </c>
      <c r="HY379" s="223">
        <f t="shared" ca="1" si="823"/>
        <v>-3.3325938942038838E-4</v>
      </c>
      <c r="HZ379" s="223">
        <f t="shared" ca="1" si="824"/>
        <v>-3.112200422001562E-4</v>
      </c>
      <c r="IA379" s="223">
        <f t="shared" ca="1" si="825"/>
        <v>-2.2941978248834885E-4</v>
      </c>
      <c r="IB379" s="223">
        <f t="shared" ca="1" si="826"/>
        <v>-1.035660118001946E-4</v>
      </c>
      <c r="IC379" s="223">
        <f t="shared" ca="1" si="827"/>
        <v>4.2174650890605025E-5</v>
      </c>
      <c r="ID379" s="223">
        <f t="shared" ca="1" si="828"/>
        <v>1.7981687749284251E-4</v>
      </c>
      <c r="IE379" s="223">
        <f t="shared" ca="1" si="829"/>
        <v>1.909422791301368E-4</v>
      </c>
      <c r="IF379" s="223">
        <f t="shared" ca="1" si="830"/>
        <v>3.317152507216695E-4</v>
      </c>
      <c r="IG379" s="223">
        <f t="shared" ca="1" si="831"/>
        <v>3.1680365697405648E-4</v>
      </c>
      <c r="IH379" s="223">
        <f t="shared" ca="1" si="832"/>
        <v>2.410589771321309E-4</v>
      </c>
      <c r="II379" s="223">
        <f t="shared" ca="1" si="833"/>
        <v>1.1902581170341185E-4</v>
      </c>
      <c r="IJ379" s="223">
        <f t="shared" ca="1" si="834"/>
        <v>-2.5862858361708559E-5</v>
      </c>
      <c r="IK379" s="223">
        <f t="shared" ca="1" si="835"/>
        <v>-1.6578530580051707E-4</v>
      </c>
      <c r="IL379" s="223">
        <f t="shared" ca="1" si="836"/>
        <v>-2.7387342444001482E-4</v>
      </c>
      <c r="IM379" s="223">
        <f t="shared" ca="1" si="837"/>
        <v>-3.2937198092913774E-4</v>
      </c>
      <c r="IN379" s="223">
        <f t="shared" ca="1" si="838"/>
        <v>-3.2162406398958301E-4</v>
      </c>
      <c r="IO379" s="223">
        <f t="shared" ca="1" si="839"/>
        <v>-2.5211743958572567E-4</v>
      </c>
      <c r="IP379" s="223">
        <f t="shared" ca="1" si="840"/>
        <v>-1.3419886800080581E-4</v>
      </c>
      <c r="IQ379" s="223">
        <f t="shared" ca="1" si="841"/>
        <v>9.4887599416998813E-6</v>
      </c>
      <c r="IR379" s="223">
        <f t="shared" ca="1" si="842"/>
        <v>1.5135434278543638E-4</v>
      </c>
      <c r="IS379" s="223">
        <f t="shared" ca="1" si="843"/>
        <v>2.641566507498367E-4</v>
      </c>
      <c r="IT379" s="223">
        <f t="shared" ca="1" si="844"/>
        <v>3.2623522518496933E-4</v>
      </c>
      <c r="IU379" s="223">
        <f t="shared" ca="1" si="845"/>
        <v>3.2566965046401772E-4</v>
      </c>
      <c r="IV379" s="223">
        <f t="shared" ca="1" si="846"/>
        <v>2.6256852904448224E-4</v>
      </c>
      <c r="IW379" s="223">
        <f t="shared" ca="1" si="847"/>
        <v>1.4904862747075316E-4</v>
      </c>
      <c r="IX379" s="223">
        <f t="shared" ca="1" si="848"/>
        <v>6.9081977321255566E-6</v>
      </c>
      <c r="IY379" s="223">
        <f t="shared" ca="1" si="849"/>
        <v>-1.3655875390151088E-4</v>
      </c>
      <c r="IZ379" s="223">
        <f t="shared" ca="1" si="850"/>
        <v>-2.5380350055061526E-4</v>
      </c>
      <c r="JA379" s="223">
        <f t="shared" ca="1" si="851"/>
        <v>-3.223125402084993E-4</v>
      </c>
      <c r="JB379" s="223">
        <f t="shared" ca="1" si="852"/>
        <v>-3.2893067022519225E-4</v>
      </c>
    </row>
    <row r="380" spans="2:262">
      <c r="B380" s="230">
        <v>19</v>
      </c>
      <c r="C380" s="229">
        <f t="shared" si="853"/>
        <v>3.7109375000000006E-4</v>
      </c>
      <c r="D380" s="226">
        <f t="shared" ca="1" si="597"/>
        <v>36.020518688598372</v>
      </c>
      <c r="E380" s="225">
        <f ca="1">Y361</f>
        <v>2.051868859837223E-2</v>
      </c>
      <c r="F380" s="224">
        <v>19</v>
      </c>
      <c r="G380" s="223">
        <f t="shared" ca="1" si="854"/>
        <v>-2.6613810967089507E-3</v>
      </c>
      <c r="H380" s="223">
        <f t="shared" ca="1" si="598"/>
        <v>-1.496778411237994E-3</v>
      </c>
      <c r="I380" s="223">
        <f t="shared" ca="1" si="599"/>
        <v>-1.2536604136230791E-5</v>
      </c>
      <c r="J380" s="223">
        <f t="shared" ca="1" si="600"/>
        <v>1.4743824123000949E-3</v>
      </c>
      <c r="K380" s="223">
        <f t="shared" ca="1" si="601"/>
        <v>2.646445003979652E-3</v>
      </c>
      <c r="L380" s="223">
        <f t="shared" ca="1" si="602"/>
        <v>3.2533555663640792E-3</v>
      </c>
      <c r="M380" s="223">
        <f t="shared" ca="1" si="603"/>
        <v>3.1655075006325386E-3</v>
      </c>
      <c r="N380" s="223">
        <f t="shared" ca="1" si="604"/>
        <v>2.4016608839992431E-3</v>
      </c>
      <c r="O380" s="223">
        <f t="shared" ca="1" si="605"/>
        <v>1.1249362290051161E-3</v>
      </c>
      <c r="P380" s="223">
        <f t="shared" ca="1" si="606"/>
        <v>-3.9202012991401724E-4</v>
      </c>
      <c r="Q380" s="223">
        <f t="shared" ca="1" si="607"/>
        <v>-1.8252600421991597E-3</v>
      </c>
      <c r="R380" s="223">
        <f t="shared" ca="1" si="608"/>
        <v>-2.8687131214728684E-3</v>
      </c>
      <c r="S380" s="223">
        <f t="shared" ca="1" si="609"/>
        <v>-3.2995485043168559E-3</v>
      </c>
      <c r="T380" s="223">
        <f t="shared" ca="1" si="610"/>
        <v>-3.0257606925853955E-3</v>
      </c>
      <c r="U380" s="223">
        <f t="shared" ca="1" si="611"/>
        <v>-2.1058174561220402E-3</v>
      </c>
      <c r="V380" s="223">
        <f t="shared" ca="1" si="612"/>
        <v>-7.3617395879445823E-4</v>
      </c>
      <c r="W380" s="223">
        <f t="shared" ca="1" si="613"/>
        <v>7.9068051631700791E-4</v>
      </c>
      <c r="X380" s="223">
        <f t="shared" ca="1" si="614"/>
        <v>2.1486840621067955E-3</v>
      </c>
      <c r="Y380" s="223">
        <f t="shared" ca="1" si="615"/>
        <v>3.0478331234135578E-3</v>
      </c>
      <c r="Z380" s="223">
        <f t="shared" ca="1" si="616"/>
        <v>3.2961131615364459E-3</v>
      </c>
      <c r="AA380" s="223">
        <f t="shared" ca="1" si="617"/>
        <v>2.8405036273359075E-3</v>
      </c>
      <c r="AB380" s="223">
        <f t="shared" ca="1" si="618"/>
        <v>1.7783005736044407E-3</v>
      </c>
      <c r="AC380" s="223">
        <f t="shared" ca="1" si="619"/>
        <v>3.3633894701090897E-4</v>
      </c>
      <c r="AD380" s="223">
        <f t="shared" ca="1" si="620"/>
        <v>-1.1774483317871262E-3</v>
      </c>
      <c r="AE380" s="223">
        <f t="shared" ca="1" si="621"/>
        <v>-2.4397898737196721E-3</v>
      </c>
      <c r="AF380" s="223">
        <f t="shared" ca="1" si="622"/>
        <v>-3.1811108782471742E-3</v>
      </c>
      <c r="AG380" s="223">
        <f t="shared" ca="1" si="623"/>
        <v>-3.2431012087758945E-3</v>
      </c>
      <c r="AH380" s="223">
        <f t="shared" ca="1" si="624"/>
        <v>-2.6125227435831863E-3</v>
      </c>
      <c r="AI380" s="223">
        <f t="shared" ca="1" si="625"/>
        <v>-1.4240363952130663E-3</v>
      </c>
      <c r="AJ380" s="223">
        <f t="shared" ca="1" si="626"/>
        <v>6.8554915600838224E-5</v>
      </c>
      <c r="AK380" s="223">
        <f t="shared" ca="1" si="627"/>
        <v>1.5465062283752241E-3</v>
      </c>
      <c r="AL380" s="223">
        <f t="shared" ca="1" si="628"/>
        <v>2.6941989746690998E-3</v>
      </c>
      <c r="AM380" s="223">
        <f t="shared" ca="1" si="629"/>
        <v>3.266541764485739E-3</v>
      </c>
      <c r="AN380" s="223">
        <f t="shared" ca="1" si="630"/>
        <v>3.14130999514838E-3</v>
      </c>
      <c r="AO380" s="223">
        <f t="shared" ca="1" si="631"/>
        <v>2.3452470860240568E-3</v>
      </c>
      <c r="AP380" s="223">
        <f t="shared" ca="1" si="632"/>
        <v>1.0483533839409365E-3</v>
      </c>
      <c r="AQ380" s="223">
        <f t="shared" ca="1" si="633"/>
        <v>-4.7241764847086234E-4</v>
      </c>
      <c r="AR380" s="223">
        <f t="shared" ca="1" si="634"/>
        <v>-1.8923032317965662E-3</v>
      </c>
      <c r="AS380" s="223">
        <f t="shared" ca="1" si="635"/>
        <v>-2.9080848152721449E-3</v>
      </c>
      <c r="AT380" s="223">
        <f t="shared" ca="1" si="636"/>
        <v>-3.3028408220809376E-3</v>
      </c>
      <c r="AU380" s="223">
        <f t="shared" ca="1" si="637"/>
        <v>-2.9922705552543859E-3</v>
      </c>
      <c r="AV380" s="223">
        <f t="shared" ca="1" si="638"/>
        <v>-2.0426967293290946E-3</v>
      </c>
      <c r="AW380" s="223">
        <f t="shared" ca="1" si="639"/>
        <v>-6.5690216196430634E-4</v>
      </c>
      <c r="AX380" s="223">
        <f t="shared" ca="1" si="640"/>
        <v>8.6917478018031305E-4</v>
      </c>
      <c r="AY380" s="223">
        <f t="shared" ca="1" si="641"/>
        <v>2.2096382332509584E-3</v>
      </c>
      <c r="AZ380" s="223">
        <f t="shared" ca="1" si="642"/>
        <v>3.0782303534006533E-3</v>
      </c>
      <c r="BA380" s="223">
        <f t="shared" ca="1" si="643"/>
        <v>3.2894620794192797E-3</v>
      </c>
      <c r="BB380" s="223">
        <f t="shared" ca="1" si="644"/>
        <v>2.7982245809962153E-3</v>
      </c>
      <c r="BC380" s="223">
        <f t="shared" ca="1" si="645"/>
        <v>1.7094223124776383E-3</v>
      </c>
      <c r="BD380" s="223">
        <f t="shared" ca="1" si="646"/>
        <v>2.5557052002550583E-4</v>
      </c>
      <c r="BE380" s="223">
        <f t="shared" ca="1" si="647"/>
        <v>-1.2528587141657349E-3</v>
      </c>
      <c r="BF380" s="223">
        <f t="shared" ca="1" si="648"/>
        <v>-2.4937382189402961E-3</v>
      </c>
      <c r="BG380" s="223">
        <f t="shared" ca="1" si="649"/>
        <v>-3.2020764417892561E-3</v>
      </c>
      <c r="BH380" s="223">
        <f t="shared" ca="1" si="650"/>
        <v>-3.2266067652433669E-3</v>
      </c>
      <c r="BI380" s="223">
        <f t="shared" ca="1" si="651"/>
        <v>-2.5620907044452039E-3</v>
      </c>
      <c r="BJ380" s="223">
        <f t="shared" ca="1" si="652"/>
        <v>-1.3504365929118197E-3</v>
      </c>
      <c r="BK380" s="223">
        <f t="shared" ca="1" si="653"/>
        <v>1.4960514042018934E-4</v>
      </c>
      <c r="BL380" s="223">
        <f t="shared" ca="1" si="654"/>
        <v>1.6176984869259699E-3</v>
      </c>
      <c r="BM380" s="223">
        <f t="shared" ca="1" si="655"/>
        <v>2.7403300606387961E-3</v>
      </c>
      <c r="BN380" s="223">
        <f t="shared" ca="1" si="656"/>
        <v>3.2777603199923367E-3</v>
      </c>
      <c r="BO380" s="223">
        <f t="shared" ca="1" si="657"/>
        <v>3.1152202819842937E-3</v>
      </c>
      <c r="BP380" s="223">
        <f t="shared" ca="1" si="658"/>
        <v>2.2874205988986907E-3</v>
      </c>
      <c r="BQ380" s="223">
        <f t="shared" ca="1" si="659"/>
        <v>9.711390499987317E-4</v>
      </c>
      <c r="BR380" s="223">
        <f t="shared" ca="1" si="660"/>
        <v>-5.5253060030110242E-4</v>
      </c>
      <c r="BS380" s="223">
        <f t="shared" ca="1" si="661"/>
        <v>-1.9582065686849135E-3</v>
      </c>
      <c r="BT380" s="223">
        <f t="shared" ca="1" si="662"/>
        <v>-2.9457047875189983E-3</v>
      </c>
      <c r="BU380" s="223">
        <f t="shared" ca="1" si="663"/>
        <v>-3.3041436320349715E-3</v>
      </c>
      <c r="BV380" s="223">
        <f t="shared" ca="1" si="664"/>
        <v>-2.956977986029096E-3</v>
      </c>
      <c r="BW380" s="223">
        <f t="shared" ca="1" si="665"/>
        <v>-1.9783455584077639E-3</v>
      </c>
      <c r="BX380" s="223">
        <f t="shared" ca="1" si="666"/>
        <v>-5.7723467183492931E-4</v>
      </c>
      <c r="BY380" s="223">
        <f t="shared" ca="1" si="667"/>
        <v>9.4714548565659007E-4</v>
      </c>
      <c r="BZ380" s="223">
        <f t="shared" ca="1" si="668"/>
        <v>2.2692614009471191E-3</v>
      </c>
      <c r="CA380" s="223">
        <f t="shared" ca="1" si="669"/>
        <v>3.1067733725253046E-3</v>
      </c>
      <c r="CB380" s="223">
        <f t="shared" ca="1" si="670"/>
        <v>3.2808295483463821E-3</v>
      </c>
      <c r="CC380" s="223">
        <f t="shared" ca="1" si="671"/>
        <v>2.754259988801288E-3</v>
      </c>
      <c r="CD380" s="223">
        <f t="shared" ca="1" si="672"/>
        <v>1.6395143592692163E-3</v>
      </c>
      <c r="CE380" s="223">
        <f t="shared" ca="1" si="673"/>
        <v>1.7464814691523064E-4</v>
      </c>
      <c r="CF380" s="223">
        <f t="shared" ca="1" si="674"/>
        <v>-1.3275144213023191E-3</v>
      </c>
      <c r="CG380" s="223">
        <f t="shared" ca="1" si="675"/>
        <v>-2.5461844295046969E-3</v>
      </c>
      <c r="CH380" s="223">
        <f t="shared" ca="1" si="676"/>
        <v>-3.2211131942161573E-3</v>
      </c>
      <c r="CI380" s="223">
        <f t="shared" ca="1" si="677"/>
        <v>-3.2081687344460534E-3</v>
      </c>
      <c r="CJ380" s="223">
        <f t="shared" ca="1" si="678"/>
        <v>-2.5101153576695978E-3</v>
      </c>
      <c r="CK380" s="223">
        <f t="shared" ca="1" si="679"/>
        <v>-1.2760233381030636E-3</v>
      </c>
      <c r="CL380" s="223">
        <f t="shared" ca="1" si="680"/>
        <v>2.3056524869704192E-4</v>
      </c>
      <c r="CM380" s="223">
        <f t="shared" ca="1" si="681"/>
        <v>1.6879163043978344E-3</v>
      </c>
      <c r="CN380" s="223">
        <f t="shared" ca="1" si="682"/>
        <v>2.7848104742475037E-3</v>
      </c>
      <c r="CO380" s="223">
        <f t="shared" ca="1" si="683"/>
        <v>3.287004475245524E-3</v>
      </c>
      <c r="CP380" s="223">
        <f t="shared" ca="1" si="684"/>
        <v>3.0872540766079272E-3</v>
      </c>
      <c r="CQ380" s="223">
        <f t="shared" ca="1" si="685"/>
        <v>2.2282162551367224E-3</v>
      </c>
      <c r="CR380" s="223">
        <f t="shared" ca="1" si="686"/>
        <v>8.9333973820604701E-4</v>
      </c>
      <c r="CS380" s="223">
        <f t="shared" ca="1" si="687"/>
        <v>-6.3231072835818244E-4</v>
      </c>
      <c r="CT380" s="223">
        <f t="shared" ca="1" si="688"/>
        <v>-2.0229303551583546E-3</v>
      </c>
      <c r="CU380" s="223">
        <f t="shared" ca="1" si="689"/>
        <v>-2.9815503773488526E-3</v>
      </c>
      <c r="CV380" s="223">
        <f t="shared" ca="1" si="690"/>
        <v>-3.303456149414955E-3</v>
      </c>
      <c r="CW380" s="223">
        <f t="shared" ca="1" si="691"/>
        <v>-2.9199042438335515E-3</v>
      </c>
      <c r="CX380" s="223">
        <f t="shared" ca="1" si="692"/>
        <v>-1.9128027060971344E-3</v>
      </c>
      <c r="CY380" s="223">
        <f t="shared" ca="1" si="693"/>
        <v>-4.9721947712345665E-4</v>
      </c>
      <c r="CZ380" s="223">
        <f t="shared" ca="1" si="694"/>
        <v>1.024545666108336E-3</v>
      </c>
      <c r="DA380" s="223">
        <f t="shared" ca="1" si="695"/>
        <v>2.3275176504284813E-3</v>
      </c>
      <c r="DB380" s="223">
        <f t="shared" ca="1" si="696"/>
        <v>3.1334449875400818E-3</v>
      </c>
      <c r="DC380" s="223">
        <f t="shared" ca="1" si="697"/>
        <v>3.27022076823168E-3</v>
      </c>
      <c r="DD380" s="223">
        <f t="shared" ca="1" si="698"/>
        <v>2.7086363333775143E-3</v>
      </c>
      <c r="DE380" s="223">
        <f t="shared" ca="1" si="699"/>
        <v>1.5686188239161507E-3</v>
      </c>
      <c r="DF380" s="223">
        <f t="shared" ca="1" si="700"/>
        <v>9.3620572291756941E-5</v>
      </c>
      <c r="DG380" s="223">
        <f t="shared" ca="1" si="701"/>
        <v>-1.4013704833904933E-3</v>
      </c>
      <c r="DH380" s="223">
        <f t="shared" ca="1" si="702"/>
        <v>-2.5970969137767475E-3</v>
      </c>
      <c r="DI380" s="223">
        <f t="shared" ca="1" si="703"/>
        <v>-3.238209668500038E-3</v>
      </c>
      <c r="DJ380" s="223">
        <f t="shared" ca="1" si="704"/>
        <v>-3.1877982227642701E-3</v>
      </c>
      <c r="DK380" s="223">
        <f t="shared" ca="1" si="705"/>
        <v>-2.4566280112618055E-3</v>
      </c>
      <c r="DL380" s="223">
        <f t="shared" ca="1" si="706"/>
        <v>-1.2008414545490414E-3</v>
      </c>
      <c r="DM380" s="223">
        <f t="shared" ca="1" si="707"/>
        <v>3.1138647308945767E-4</v>
      </c>
      <c r="DN380" s="223">
        <f t="shared" ca="1" si="708"/>
        <v>1.7571173842031754E-3</v>
      </c>
      <c r="DO380" s="223">
        <f t="shared" ca="1" si="709"/>
        <v>2.8276134221573018E-3</v>
      </c>
      <c r="DP380" s="223">
        <f t="shared" ca="1" si="710"/>
        <v>3.2942686619118382E-3</v>
      </c>
      <c r="DQ380" s="223">
        <f t="shared" ca="1" si="711"/>
        <v>3.0574282248156739E-3</v>
      </c>
      <c r="DR380" s="223">
        <f t="shared" ca="1" si="712"/>
        <v>2.167669717221014E-3</v>
      </c>
      <c r="DS380" s="223">
        <f t="shared" ca="1" si="713"/>
        <v>8.1500231195916889E-4</v>
      </c>
      <c r="DT380" s="223">
        <f t="shared" ca="1" si="714"/>
        <v>-7.1170997607609759E-4</v>
      </c>
      <c r="DU380" s="223">
        <f t="shared" ca="1" si="715"/>
        <v>-2.0864356040280678E-3</v>
      </c>
      <c r="DV380" s="223">
        <f t="shared" ca="1" si="716"/>
        <v>-3.0155999927187313E-3</v>
      </c>
      <c r="DW380" s="223">
        <f t="shared" ca="1" si="717"/>
        <v>-3.3007787883347134E-3</v>
      </c>
      <c r="DX380" s="223">
        <f t="shared" ca="1" si="718"/>
        <v>-2.8810716605037799E-3</v>
      </c>
      <c r="DY380" s="223">
        <f t="shared" ca="1" si="719"/>
        <v>-1.8461076529606522E-3</v>
      </c>
      <c r="DZ380" s="223">
        <f t="shared" ca="1" si="720"/>
        <v>-4.1690477599117546E-4</v>
      </c>
      <c r="EA380" s="223">
        <f t="shared" ca="1" si="721"/>
        <v>1.1013286985610707E-3</v>
      </c>
      <c r="EB380" s="223">
        <f t="shared" ca="1" si="722"/>
        <v>2.3843718903087336E-3</v>
      </c>
      <c r="EC380" s="223">
        <f t="shared" ca="1" si="723"/>
        <v>3.1582291324614279E-3</v>
      </c>
      <c r="ED380" s="223">
        <f t="shared" ca="1" si="724"/>
        <v>3.2576421294076229E-3</v>
      </c>
      <c r="EE380" s="223">
        <f t="shared" ca="1" si="725"/>
        <v>2.6613810967089642E-3</v>
      </c>
      <c r="EF380" s="223">
        <f t="shared" ca="1" si="726"/>
        <v>1.4967784112380153E-3</v>
      </c>
      <c r="EG380" s="223">
        <f t="shared" ca="1" si="727"/>
        <v>1.2536604136256704E-5</v>
      </c>
      <c r="EH380" s="223">
        <f t="shared" ca="1" si="728"/>
        <v>-1.4743824123000695E-3</v>
      </c>
      <c r="EI380" s="223">
        <f t="shared" ca="1" si="729"/>
        <v>-2.6464450039796333E-3</v>
      </c>
      <c r="EJ380" s="223">
        <f t="shared" ca="1" si="730"/>
        <v>-3.2533555663640783E-3</v>
      </c>
      <c r="EK380" s="223">
        <f t="shared" ca="1" si="731"/>
        <v>-3.1655075006325412E-3</v>
      </c>
      <c r="EL380" s="223">
        <f t="shared" ca="1" si="732"/>
        <v>-2.4016608839992517E-3</v>
      </c>
      <c r="EM380" s="223">
        <f t="shared" ca="1" si="733"/>
        <v>-1.1249362290051315E-3</v>
      </c>
      <c r="EN380" s="223">
        <f t="shared" ca="1" si="734"/>
        <v>3.9202012991397452E-4</v>
      </c>
      <c r="EO380" s="223">
        <f t="shared" ca="1" si="735"/>
        <v>1.8252600421991435E-3</v>
      </c>
      <c r="EP380" s="223">
        <f t="shared" ca="1" si="736"/>
        <v>2.8687131214728688E-3</v>
      </c>
      <c r="EQ380" s="223">
        <f t="shared" ca="1" si="737"/>
        <v>3.2995485043168541E-3</v>
      </c>
      <c r="ER380" s="223">
        <f t="shared" ca="1" si="738"/>
        <v>3.0257606925853963E-3</v>
      </c>
      <c r="ES380" s="223">
        <f t="shared" ca="1" si="739"/>
        <v>2.1058174561220618E-3</v>
      </c>
      <c r="ET380" s="223">
        <f t="shared" ca="1" si="740"/>
        <v>7.3617395879446593E-4</v>
      </c>
      <c r="EU380" s="223">
        <f t="shared" ca="1" si="741"/>
        <v>-7.9068051631697484E-4</v>
      </c>
      <c r="EV380" s="223">
        <f t="shared" ca="1" si="742"/>
        <v>-2.1486840621067851E-3</v>
      </c>
      <c r="EW380" s="223">
        <f t="shared" ca="1" si="743"/>
        <v>-3.0478331234135435E-3</v>
      </c>
      <c r="EX380" s="223">
        <f t="shared" ca="1" si="744"/>
        <v>-3.2961131615364472E-3</v>
      </c>
      <c r="EY380" s="223">
        <f t="shared" ca="1" si="745"/>
        <v>-2.8405036273359296E-3</v>
      </c>
      <c r="EZ380" s="223">
        <f t="shared" ca="1" si="746"/>
        <v>-1.7783005736044571E-3</v>
      </c>
      <c r="FA380" s="223">
        <f t="shared" ca="1" si="747"/>
        <v>-3.3633894701091082E-4</v>
      </c>
      <c r="FB380" s="223">
        <f t="shared" ca="1" si="748"/>
        <v>1.1774483317871028E-3</v>
      </c>
      <c r="FC380" s="223">
        <f t="shared" ca="1" si="749"/>
        <v>2.4397898737196708E-3</v>
      </c>
      <c r="FD380" s="223">
        <f t="shared" ca="1" si="750"/>
        <v>3.1811108782471655E-3</v>
      </c>
      <c r="FE380" s="223">
        <f t="shared" ca="1" si="751"/>
        <v>3.2431012087758958E-3</v>
      </c>
      <c r="FF380" s="223">
        <f t="shared" ca="1" si="752"/>
        <v>2.6125227435832054E-3</v>
      </c>
      <c r="FG380" s="223">
        <f t="shared" ca="1" si="753"/>
        <v>1.4240363952130785E-3</v>
      </c>
      <c r="FH380" s="223">
        <f t="shared" ca="1" si="754"/>
        <v>-6.8554915600801199E-5</v>
      </c>
      <c r="FI380" s="223">
        <f t="shared" ca="1" si="755"/>
        <v>-1.5465062283752068E-3</v>
      </c>
      <c r="FJ380" s="223">
        <f t="shared" ca="1" si="756"/>
        <v>-2.6941989746691025E-3</v>
      </c>
      <c r="FK380" s="223">
        <f t="shared" ca="1" si="757"/>
        <v>-3.266541764485736E-3</v>
      </c>
      <c r="FL380" s="223">
        <f t="shared" ca="1" si="758"/>
        <v>-3.1413099951483805E-3</v>
      </c>
      <c r="FM380" s="223">
        <f t="shared" ca="1" si="759"/>
        <v>-2.3452470860240784E-3</v>
      </c>
      <c r="FN380" s="223">
        <f t="shared" ca="1" si="760"/>
        <v>-1.0483533839409438E-3</v>
      </c>
      <c r="FO380" s="223">
        <f t="shared" ca="1" si="761"/>
        <v>4.7241764847083149E-4</v>
      </c>
      <c r="FP380" s="223">
        <f t="shared" ca="1" si="762"/>
        <v>1.8923032317965599E-3</v>
      </c>
      <c r="FQ380" s="223">
        <f t="shared" ca="1" si="763"/>
        <v>2.9080848152721298E-3</v>
      </c>
      <c r="FR380" s="223">
        <f t="shared" ca="1" si="764"/>
        <v>3.3028408220809376E-3</v>
      </c>
      <c r="FS380" s="223">
        <f t="shared" ca="1" si="765"/>
        <v>2.9922705552544041E-3</v>
      </c>
      <c r="FT380" s="223">
        <f t="shared" ca="1" si="766"/>
        <v>2.0426967293291098E-3</v>
      </c>
      <c r="FU380" s="223">
        <f t="shared" ca="1" si="767"/>
        <v>6.5690216196430222E-4</v>
      </c>
      <c r="FV380" s="223">
        <f t="shared" ca="1" si="768"/>
        <v>-8.6917478018029419E-4</v>
      </c>
      <c r="FW380" s="223">
        <f t="shared" ca="1" si="769"/>
        <v>-2.209638233250961E-3</v>
      </c>
      <c r="FX380" s="223">
        <f t="shared" ca="1" si="770"/>
        <v>-3.0782303534006416E-3</v>
      </c>
      <c r="FY380" s="223">
        <f t="shared" ca="1" si="771"/>
        <v>-3.289462079419281E-3</v>
      </c>
      <c r="FZ380" s="223">
        <f t="shared" ca="1" si="772"/>
        <v>-2.7982245809962322E-3</v>
      </c>
      <c r="GA380" s="223">
        <f t="shared" ca="1" si="773"/>
        <v>-1.7094223124776446E-3</v>
      </c>
      <c r="GB380" s="223">
        <f t="shared" ca="1" si="774"/>
        <v>-2.5557052002553684E-4</v>
      </c>
      <c r="GC380" s="223">
        <f t="shared" ca="1" si="775"/>
        <v>1.2528587141657169E-3</v>
      </c>
      <c r="GD380" s="223">
        <f t="shared" ca="1" si="776"/>
        <v>2.4937382189402675E-3</v>
      </c>
      <c r="GE380" s="223">
        <f t="shared" ca="1" si="777"/>
        <v>3.2020764417892513E-3</v>
      </c>
      <c r="GF380" s="223">
        <f t="shared" ca="1" si="778"/>
        <v>3.2266067652433664E-3</v>
      </c>
      <c r="GG380" s="223">
        <f t="shared" ca="1" si="779"/>
        <v>2.5620907044452156E-3</v>
      </c>
      <c r="GH380" s="223">
        <f t="shared" ca="1" si="780"/>
        <v>1.350436592911816E-3</v>
      </c>
      <c r="GI380" s="223">
        <f t="shared" ca="1" si="781"/>
        <v>-1.4960514042015811E-4</v>
      </c>
      <c r="GJ380" s="223">
        <f t="shared" ca="1" si="782"/>
        <v>-1.6176984869259634E-3</v>
      </c>
      <c r="GK380" s="223">
        <f t="shared" ca="1" si="783"/>
        <v>-2.7403300606387779E-3</v>
      </c>
      <c r="GL380" s="223">
        <f t="shared" ca="1" si="784"/>
        <v>-3.2777603199923358E-3</v>
      </c>
      <c r="GM380" s="223">
        <f t="shared" ca="1" si="785"/>
        <v>-3.1152202819843041E-3</v>
      </c>
      <c r="GN380" s="223">
        <f t="shared" ca="1" si="786"/>
        <v>-2.2874205988987046E-3</v>
      </c>
      <c r="GO380" s="223">
        <f t="shared" ca="1" si="787"/>
        <v>-9.7113904999877269E-4</v>
      </c>
      <c r="GP380" s="223">
        <f t="shared" ca="1" si="788"/>
        <v>5.5253060030108323E-4</v>
      </c>
      <c r="GQ380" s="223">
        <f t="shared" ca="1" si="789"/>
        <v>1.9582065686849165E-3</v>
      </c>
      <c r="GR380" s="223">
        <f t="shared" ca="1" si="790"/>
        <v>2.9457047875189896E-3</v>
      </c>
      <c r="GS380" s="223">
        <f t="shared" ca="1" si="791"/>
        <v>3.3041436320349711E-3</v>
      </c>
      <c r="GT380" s="223">
        <f t="shared" ca="1" si="792"/>
        <v>2.9569779860291099E-3</v>
      </c>
      <c r="GU380" s="223">
        <f t="shared" ca="1" si="793"/>
        <v>1.9783455584077604E-3</v>
      </c>
      <c r="GV380" s="223">
        <f t="shared" ca="1" si="794"/>
        <v>5.7723467183497137E-4</v>
      </c>
      <c r="GW380" s="223">
        <f t="shared" ca="1" si="795"/>
        <v>-9.4714548565657153E-4</v>
      </c>
      <c r="GX380" s="223">
        <f t="shared" ca="1" si="796"/>
        <v>-2.2692614009470879E-3</v>
      </c>
      <c r="GY380" s="223">
        <f t="shared" ca="1" si="797"/>
        <v>-3.1067733725252977E-3</v>
      </c>
      <c r="GZ380" s="223">
        <f t="shared" ca="1" si="798"/>
        <v>-3.2808295483463873E-3</v>
      </c>
      <c r="HA380" s="223">
        <f t="shared" ca="1" si="799"/>
        <v>-2.7542599888012984E-3</v>
      </c>
      <c r="HB380" s="223">
        <f t="shared" ca="1" si="800"/>
        <v>-1.6395143592692128E-3</v>
      </c>
      <c r="HC380" s="223">
        <f t="shared" ca="1" si="801"/>
        <v>-1.7464814691525005E-4</v>
      </c>
      <c r="HD380" s="223">
        <f t="shared" ca="1" si="802"/>
        <v>1.3275144213023226E-3</v>
      </c>
      <c r="HE380" s="223">
        <f t="shared" ca="1" si="803"/>
        <v>2.5461844295046848E-3</v>
      </c>
      <c r="HF380" s="223">
        <f t="shared" ca="1" si="804"/>
        <v>3.221113194216153E-3</v>
      </c>
      <c r="HG380" s="223">
        <f t="shared" ca="1" si="805"/>
        <v>3.2081687344460634E-3</v>
      </c>
      <c r="HH380" s="223">
        <f t="shared" ca="1" si="806"/>
        <v>2.5101153576696103E-3</v>
      </c>
      <c r="HI380" s="223">
        <f t="shared" ca="1" si="807"/>
        <v>1.2760233381031031E-3</v>
      </c>
      <c r="HJ380" s="223">
        <f t="shared" ca="1" si="808"/>
        <v>-2.3056524869702252E-4</v>
      </c>
      <c r="HK380" s="223">
        <f t="shared" ca="1" si="809"/>
        <v>-1.6879163043977976E-3</v>
      </c>
      <c r="HL380" s="223">
        <f t="shared" ca="1" si="810"/>
        <v>-2.7848104742474932E-3</v>
      </c>
      <c r="HM380" s="223">
        <f t="shared" ca="1" si="811"/>
        <v>-3.2870044752455244E-3</v>
      </c>
      <c r="HN380" s="223">
        <f t="shared" ca="1" si="812"/>
        <v>-3.0872540766079342E-3</v>
      </c>
      <c r="HO380" s="223">
        <f t="shared" ca="1" si="813"/>
        <v>-2.2282162551367189E-3</v>
      </c>
      <c r="HP380" s="223">
        <f t="shared" ca="1" si="814"/>
        <v>-8.9333973820606577E-4</v>
      </c>
      <c r="HQ380" s="223">
        <f t="shared" ca="1" si="815"/>
        <v>6.3231072835816336E-4</v>
      </c>
      <c r="HR380" s="223">
        <f t="shared" ca="1" si="816"/>
        <v>2.0229303551583208E-3</v>
      </c>
      <c r="HS380" s="223">
        <f t="shared" ca="1" si="817"/>
        <v>2.9815503773488444E-3</v>
      </c>
      <c r="HT380" s="223">
        <f t="shared" ca="1" si="818"/>
        <v>3.3034561494149563E-3</v>
      </c>
      <c r="HU380" s="223">
        <f t="shared" ca="1" si="819"/>
        <v>2.9199042438335606E-3</v>
      </c>
      <c r="HV380" s="223">
        <f t="shared" ca="1" si="820"/>
        <v>1.9128027060971689E-3</v>
      </c>
      <c r="HW380" s="223">
        <f t="shared" ca="1" si="821"/>
        <v>4.9721947712347563E-4</v>
      </c>
      <c r="HX380" s="223">
        <f t="shared" ca="1" si="822"/>
        <v>-1.0245456661083399E-3</v>
      </c>
      <c r="HY380" s="223">
        <f t="shared" ca="1" si="823"/>
        <v>-2.3275176504284675E-3</v>
      </c>
      <c r="HZ380" s="223">
        <f t="shared" ca="1" si="824"/>
        <v>-3.1334449875400831E-3</v>
      </c>
      <c r="IA380" s="223">
        <f t="shared" ca="1" si="825"/>
        <v>-3.270220768231683E-3</v>
      </c>
      <c r="IB380" s="223">
        <f t="shared" ca="1" si="826"/>
        <v>-2.7086363333775256E-3</v>
      </c>
      <c r="IC380" s="223">
        <f t="shared" ca="1" si="827"/>
        <v>-1.5686188239161891E-3</v>
      </c>
      <c r="ID380" s="223">
        <f t="shared" ca="1" si="828"/>
        <v>-9.3620572291776348E-5</v>
      </c>
      <c r="IE380" s="223">
        <f t="shared" ca="1" si="829"/>
        <v>6.9553595487456153E-4</v>
      </c>
      <c r="IF380" s="223">
        <f t="shared" ca="1" si="830"/>
        <v>2.5970969137767358E-3</v>
      </c>
      <c r="IG380" s="223">
        <f t="shared" ca="1" si="831"/>
        <v>3.2382096685000389E-3</v>
      </c>
      <c r="IH380" s="223">
        <f t="shared" ca="1" si="832"/>
        <v>3.1877982227642757E-3</v>
      </c>
      <c r="II380" s="223">
        <f t="shared" ca="1" si="833"/>
        <v>2.4566280112618029E-3</v>
      </c>
      <c r="IJ380" s="223">
        <f t="shared" ca="1" si="834"/>
        <v>1.2008414545490597E-3</v>
      </c>
      <c r="IK380" s="223">
        <f t="shared" ca="1" si="835"/>
        <v>-3.1138647308946168E-4</v>
      </c>
      <c r="IL380" s="223">
        <f t="shared" ca="1" si="836"/>
        <v>-1.7571173842031592E-3</v>
      </c>
      <c r="IM380" s="223">
        <f t="shared" ca="1" si="837"/>
        <v>-2.8276134221572923E-3</v>
      </c>
      <c r="IN380" s="223">
        <f t="shared" ca="1" si="838"/>
        <v>-3.2942686619118347E-3</v>
      </c>
      <c r="IO380" s="223">
        <f t="shared" ca="1" si="839"/>
        <v>-3.0574282248156813E-3</v>
      </c>
      <c r="IP380" s="223">
        <f t="shared" ca="1" si="840"/>
        <v>-2.1676697172210465E-3</v>
      </c>
      <c r="IQ380" s="223">
        <f t="shared" ca="1" si="841"/>
        <v>-8.1500231195918787E-4</v>
      </c>
      <c r="IR380" s="223">
        <f t="shared" ca="1" si="842"/>
        <v>7.1170997607610149E-4</v>
      </c>
      <c r="IS380" s="223">
        <f t="shared" ca="1" si="843"/>
        <v>2.0864356040280526E-3</v>
      </c>
      <c r="IT380" s="223">
        <f t="shared" ca="1" si="844"/>
        <v>3.0155999927187331E-3</v>
      </c>
      <c r="IU380" s="223">
        <f t="shared" ca="1" si="845"/>
        <v>3.3007787883347147E-3</v>
      </c>
      <c r="IV380" s="223">
        <f t="shared" ca="1" si="846"/>
        <v>2.8810716605037778E-3</v>
      </c>
      <c r="IW380" s="223">
        <f t="shared" ca="1" si="847"/>
        <v>1.8461076529606877E-3</v>
      </c>
      <c r="IX380" s="223">
        <f t="shared" ca="1" si="848"/>
        <v>4.1690477599119465E-4</v>
      </c>
      <c r="IY380" s="223">
        <f t="shared" ca="1" si="849"/>
        <v>-1.1013286985610301E-3</v>
      </c>
      <c r="IZ380" s="223">
        <f t="shared" ca="1" si="850"/>
        <v>-2.3843718903087201E-3</v>
      </c>
      <c r="JA380" s="223">
        <f t="shared" ca="1" si="851"/>
        <v>-3.1582291324614145E-3</v>
      </c>
      <c r="JB380" s="223">
        <f t="shared" ca="1" si="852"/>
        <v>-3.2576421294076264E-3</v>
      </c>
    </row>
    <row r="381" spans="2:262">
      <c r="B381" s="230">
        <v>20</v>
      </c>
      <c r="C381" s="229">
        <f t="shared" si="853"/>
        <v>3.9062500000000008E-4</v>
      </c>
      <c r="D381" s="226">
        <f t="shared" ca="1" si="597"/>
        <v>36.022159646219237</v>
      </c>
      <c r="E381" s="225">
        <f ca="1">Z361</f>
        <v>2.2159646219235336E-2</v>
      </c>
      <c r="F381" s="224">
        <v>20</v>
      </c>
      <c r="G381" s="223">
        <f t="shared" ca="1" si="854"/>
        <v>-3.2922664337463857E-4</v>
      </c>
      <c r="H381" s="223">
        <f t="shared" ca="1" si="598"/>
        <v>-1.7458632247708639E-4</v>
      </c>
      <c r="I381" s="223">
        <f t="shared" ca="1" si="599"/>
        <v>2.1283862860795136E-5</v>
      </c>
      <c r="J381" s="223">
        <f t="shared" ca="1" si="600"/>
        <v>2.1212770496590539E-4</v>
      </c>
      <c r="K381" s="223">
        <f t="shared" ca="1" si="601"/>
        <v>3.5287600467289701E-4</v>
      </c>
      <c r="L381" s="223">
        <f t="shared" ca="1" si="602"/>
        <v>4.1028999943272938E-4</v>
      </c>
      <c r="M381" s="223">
        <f t="shared" ca="1" si="603"/>
        <v>3.7081094542550016E-4</v>
      </c>
      <c r="N381" s="223">
        <f t="shared" ca="1" si="604"/>
        <v>2.4376211621500253E-4</v>
      </c>
      <c r="O381" s="223">
        <f t="shared" ca="1" si="605"/>
        <v>5.914704203963117E-5</v>
      </c>
      <c r="P381" s="223">
        <f t="shared" ca="1" si="606"/>
        <v>-1.3943604801888886E-4</v>
      </c>
      <c r="Q381" s="223">
        <f t="shared" ca="1" si="607"/>
        <v>-3.0509027356874399E-4</v>
      </c>
      <c r="R381" s="223">
        <f t="shared" ca="1" si="608"/>
        <v>-3.9869515159337546E-4</v>
      </c>
      <c r="S381" s="223">
        <f t="shared" ca="1" si="609"/>
        <v>-3.9814519079683371E-4</v>
      </c>
      <c r="T381" s="223">
        <f t="shared" ca="1" si="610"/>
        <v>-3.0357026853014579E-4</v>
      </c>
      <c r="U381" s="223">
        <f t="shared" ca="1" si="611"/>
        <v>-1.3730495928451794E-4</v>
      </c>
      <c r="V381" s="223">
        <f t="shared" ca="1" si="612"/>
        <v>6.1385941943142879E-5</v>
      </c>
      <c r="W381" s="223">
        <f t="shared" ca="1" si="613"/>
        <v>2.455800943479405E-4</v>
      </c>
      <c r="X381" s="223">
        <f t="shared" ca="1" si="614"/>
        <v>3.7177867266910506E-4</v>
      </c>
      <c r="Y381" s="223">
        <f t="shared" ca="1" si="615"/>
        <v>4.1017893976824031E-4</v>
      </c>
      <c r="Z381" s="223">
        <f t="shared" ca="1" si="616"/>
        <v>3.5171238566984329E-4</v>
      </c>
      <c r="AA381" s="223">
        <f t="shared" ca="1" si="617"/>
        <v>2.1018632394560863E-4</v>
      </c>
      <c r="AB381" s="223">
        <f t="shared" ca="1" si="618"/>
        <v>1.9023191455844882E-5</v>
      </c>
      <c r="AC381" s="223">
        <f t="shared" ca="1" si="619"/>
        <v>-1.7663240982424954E-4</v>
      </c>
      <c r="AD381" s="223">
        <f t="shared" ca="1" si="620"/>
        <v>-3.3057494785004236E-4</v>
      </c>
      <c r="AE381" s="223">
        <f t="shared" ca="1" si="621"/>
        <v>-4.0644974211535286E-4</v>
      </c>
      <c r="AF381" s="223">
        <f t="shared" ca="1" si="622"/>
        <v>-3.8633839307082726E-4</v>
      </c>
      <c r="AG381" s="223">
        <f t="shared" ca="1" si="623"/>
        <v>-2.7499034605131864E-4</v>
      </c>
      <c r="AH381" s="223">
        <f t="shared" ca="1" si="624"/>
        <v>-9.8701274275513897E-5</v>
      </c>
      <c r="AI381" s="223">
        <f t="shared" ca="1" si="625"/>
        <v>1.0089684084760865E-4</v>
      </c>
      <c r="AJ381" s="223">
        <f t="shared" ca="1" si="626"/>
        <v>2.7666741317366946E-4</v>
      </c>
      <c r="AK381" s="223">
        <f t="shared" ca="1" si="627"/>
        <v>3.8710090881261395E-4</v>
      </c>
      <c r="AL381" s="223">
        <f t="shared" ca="1" si="628"/>
        <v>4.0611763268716606E-4</v>
      </c>
      <c r="AM381" s="223">
        <f t="shared" ca="1" si="629"/>
        <v>3.2922664337463911E-4</v>
      </c>
      <c r="AN381" s="223">
        <f t="shared" ca="1" si="630"/>
        <v>1.7458632247708655E-4</v>
      </c>
      <c r="AO381" s="223">
        <f t="shared" ca="1" si="631"/>
        <v>-2.1283862860794357E-5</v>
      </c>
      <c r="AP381" s="223">
        <f t="shared" ca="1" si="632"/>
        <v>-2.1212770496590534E-4</v>
      </c>
      <c r="AQ381" s="223">
        <f t="shared" ca="1" si="633"/>
        <v>-3.5287600467289663E-4</v>
      </c>
      <c r="AR381" s="223">
        <f t="shared" ca="1" si="634"/>
        <v>-4.1028999943272938E-4</v>
      </c>
      <c r="AS381" s="223">
        <f t="shared" ca="1" si="635"/>
        <v>-3.7081094542550037E-4</v>
      </c>
      <c r="AT381" s="223">
        <f t="shared" ca="1" si="636"/>
        <v>-2.4376211621500243E-4</v>
      </c>
      <c r="AU381" s="223">
        <f t="shared" ca="1" si="637"/>
        <v>-5.914704203963178E-5</v>
      </c>
      <c r="AV381" s="223">
        <f t="shared" ca="1" si="638"/>
        <v>1.3943604801888897E-4</v>
      </c>
      <c r="AW381" s="223">
        <f t="shared" ca="1" si="639"/>
        <v>3.0509027356874355E-4</v>
      </c>
      <c r="AX381" s="223">
        <f t="shared" ca="1" si="640"/>
        <v>3.9869515159337557E-4</v>
      </c>
      <c r="AY381" s="223">
        <f t="shared" ca="1" si="641"/>
        <v>3.9814519079683382E-4</v>
      </c>
      <c r="AZ381" s="223">
        <f t="shared" ca="1" si="642"/>
        <v>3.0357026853014546E-4</v>
      </c>
      <c r="BA381" s="223">
        <f t="shared" ca="1" si="643"/>
        <v>1.3730495928451818E-4</v>
      </c>
      <c r="BB381" s="223">
        <f t="shared" ca="1" si="644"/>
        <v>-6.1385941943141903E-5</v>
      </c>
      <c r="BC381" s="223">
        <f t="shared" ca="1" si="645"/>
        <v>-2.4558009434794028E-4</v>
      </c>
      <c r="BD381" s="223">
        <f t="shared" ca="1" si="646"/>
        <v>-3.7177867266910468E-4</v>
      </c>
      <c r="BE381" s="223">
        <f t="shared" ca="1" si="647"/>
        <v>-4.1017893976824025E-4</v>
      </c>
      <c r="BF381" s="223">
        <f t="shared" ca="1" si="648"/>
        <v>-3.5171238566984378E-4</v>
      </c>
      <c r="BG381" s="223">
        <f t="shared" ca="1" si="649"/>
        <v>-2.1018632394560882E-4</v>
      </c>
      <c r="BH381" s="223">
        <f t="shared" ca="1" si="650"/>
        <v>-1.9023191455845851E-5</v>
      </c>
      <c r="BI381" s="223">
        <f t="shared" ca="1" si="651"/>
        <v>1.7663240982424932E-4</v>
      </c>
      <c r="BJ381" s="223">
        <f t="shared" ca="1" si="652"/>
        <v>3.305749478500422E-4</v>
      </c>
      <c r="BK381" s="223">
        <f t="shared" ca="1" si="653"/>
        <v>4.0644974211535292E-4</v>
      </c>
      <c r="BL381" s="223">
        <f t="shared" ca="1" si="654"/>
        <v>3.8633839307082737E-4</v>
      </c>
      <c r="BM381" s="223">
        <f t="shared" ca="1" si="655"/>
        <v>2.7499034605131832E-4</v>
      </c>
      <c r="BN381" s="223">
        <f t="shared" ca="1" si="656"/>
        <v>9.8701274275514155E-5</v>
      </c>
      <c r="BO381" s="223">
        <f t="shared" ca="1" si="657"/>
        <v>-1.0089684084760911E-4</v>
      </c>
      <c r="BP381" s="223">
        <f t="shared" ca="1" si="658"/>
        <v>-2.766674131736693E-4</v>
      </c>
      <c r="BQ381" s="223">
        <f t="shared" ca="1" si="659"/>
        <v>-3.8710090881261412E-4</v>
      </c>
      <c r="BR381" s="223">
        <f t="shared" ca="1" si="660"/>
        <v>-4.0611763268716606E-4</v>
      </c>
      <c r="BS381" s="223">
        <f t="shared" ca="1" si="661"/>
        <v>-3.2922664337463922E-4</v>
      </c>
      <c r="BT381" s="223">
        <f t="shared" ca="1" si="662"/>
        <v>-1.7458632247708809E-4</v>
      </c>
      <c r="BU381" s="223">
        <f t="shared" ca="1" si="663"/>
        <v>2.1283862860794093E-5</v>
      </c>
      <c r="BV381" s="223">
        <f t="shared" ca="1" si="664"/>
        <v>2.1212770496590509E-4</v>
      </c>
      <c r="BW381" s="223">
        <f t="shared" ca="1" si="665"/>
        <v>3.5287600467289723E-4</v>
      </c>
      <c r="BX381" s="223">
        <f t="shared" ca="1" si="666"/>
        <v>4.1028999943272933E-4</v>
      </c>
      <c r="BY381" s="223">
        <f t="shared" ca="1" si="667"/>
        <v>3.7081094542550054E-4</v>
      </c>
      <c r="BZ381" s="223">
        <f t="shared" ca="1" si="668"/>
        <v>2.4376211621500262E-4</v>
      </c>
      <c r="CA381" s="223">
        <f t="shared" ca="1" si="669"/>
        <v>5.9147042039630574E-5</v>
      </c>
      <c r="CB381" s="223">
        <f t="shared" ca="1" si="670"/>
        <v>-1.3943604801888737E-4</v>
      </c>
      <c r="CC381" s="223">
        <f t="shared" ca="1" si="671"/>
        <v>-3.0509027356874334E-4</v>
      </c>
      <c r="CD381" s="223">
        <f t="shared" ca="1" si="672"/>
        <v>-3.9869515159337546E-4</v>
      </c>
      <c r="CE381" s="223">
        <f t="shared" ca="1" si="673"/>
        <v>-3.9814519079683344E-4</v>
      </c>
      <c r="CF381" s="223">
        <f t="shared" ca="1" si="674"/>
        <v>-3.035702685301466E-4</v>
      </c>
      <c r="CG381" s="223">
        <f t="shared" ca="1" si="675"/>
        <v>-1.373049592845184E-4</v>
      </c>
      <c r="CH381" s="223">
        <f t="shared" ca="1" si="676"/>
        <v>6.1385941943143096E-5</v>
      </c>
      <c r="CI381" s="223">
        <f t="shared" ca="1" si="677"/>
        <v>2.4558009434793893E-4</v>
      </c>
      <c r="CJ381" s="223">
        <f t="shared" ca="1" si="678"/>
        <v>3.7177867266910457E-4</v>
      </c>
      <c r="CK381" s="223">
        <f t="shared" ca="1" si="679"/>
        <v>4.1017893976824031E-4</v>
      </c>
      <c r="CL381" s="223">
        <f t="shared" ca="1" si="680"/>
        <v>3.5171238566984319E-4</v>
      </c>
      <c r="CM381" s="223">
        <f t="shared" ca="1" si="681"/>
        <v>2.1018632394561034E-4</v>
      </c>
      <c r="CN381" s="223">
        <f t="shared" ca="1" si="682"/>
        <v>1.9023191455846115E-5</v>
      </c>
      <c r="CO381" s="223">
        <f t="shared" ca="1" si="683"/>
        <v>-1.7663240982424908E-4</v>
      </c>
      <c r="CP381" s="223">
        <f t="shared" ca="1" si="684"/>
        <v>-3.3057494785004296E-4</v>
      </c>
      <c r="CQ381" s="223">
        <f t="shared" ca="1" si="685"/>
        <v>-4.064497421153527E-4</v>
      </c>
      <c r="CR381" s="223">
        <f t="shared" ca="1" si="686"/>
        <v>-3.8633839307082747E-4</v>
      </c>
      <c r="CS381" s="223">
        <f t="shared" ca="1" si="687"/>
        <v>-2.7499034605131848E-4</v>
      </c>
      <c r="CT381" s="223">
        <f t="shared" ca="1" si="688"/>
        <v>-9.8701274275512976E-5</v>
      </c>
      <c r="CU381" s="223">
        <f t="shared" ca="1" si="689"/>
        <v>1.0089684084760746E-4</v>
      </c>
      <c r="CV381" s="223">
        <f t="shared" ca="1" si="690"/>
        <v>2.7666741317366908E-4</v>
      </c>
      <c r="CW381" s="223">
        <f t="shared" ca="1" si="691"/>
        <v>3.8710090881261401E-4</v>
      </c>
      <c r="CX381" s="223">
        <f t="shared" ca="1" si="692"/>
        <v>4.0611763268716633E-4</v>
      </c>
      <c r="CY381" s="223">
        <f t="shared" ca="1" si="693"/>
        <v>3.2922664337463938E-4</v>
      </c>
      <c r="CZ381" s="223">
        <f t="shared" ca="1" si="694"/>
        <v>1.7458632247708698E-4</v>
      </c>
      <c r="DA381" s="223">
        <f t="shared" ca="1" si="695"/>
        <v>-2.1283862860795305E-5</v>
      </c>
      <c r="DB381" s="223">
        <f t="shared" ca="1" si="696"/>
        <v>-2.1212770496590363E-4</v>
      </c>
      <c r="DC381" s="223">
        <f t="shared" ca="1" si="697"/>
        <v>-3.5287600467289636E-4</v>
      </c>
      <c r="DD381" s="223">
        <f t="shared" ca="1" si="698"/>
        <v>-4.1028999943272938E-4</v>
      </c>
      <c r="DE381" s="223">
        <f t="shared" ca="1" si="699"/>
        <v>-3.7081094542549999E-4</v>
      </c>
      <c r="DF381" s="223">
        <f t="shared" ca="1" si="700"/>
        <v>-2.43762116215004E-4</v>
      </c>
      <c r="DG381" s="223">
        <f t="shared" ca="1" si="701"/>
        <v>-5.9147042039632275E-5</v>
      </c>
      <c r="DH381" s="223">
        <f t="shared" ca="1" si="702"/>
        <v>1.3943604801888851E-4</v>
      </c>
      <c r="DI381" s="223">
        <f t="shared" ca="1" si="703"/>
        <v>3.050902735687442E-4</v>
      </c>
      <c r="DJ381" s="223">
        <f t="shared" ca="1" si="704"/>
        <v>3.9869515159337508E-4</v>
      </c>
      <c r="DK381" s="223">
        <f t="shared" ca="1" si="705"/>
        <v>3.9814519079683388E-4</v>
      </c>
      <c r="DL381" s="223">
        <f t="shared" ca="1" si="706"/>
        <v>3.0357026853014579E-4</v>
      </c>
      <c r="DM381" s="223">
        <f t="shared" ca="1" si="707"/>
        <v>1.3730495928451726E-4</v>
      </c>
      <c r="DN381" s="223">
        <f t="shared" ca="1" si="708"/>
        <v>-6.1385941943141415E-5</v>
      </c>
      <c r="DO381" s="223">
        <f t="shared" ca="1" si="709"/>
        <v>-2.4558009434793991E-4</v>
      </c>
      <c r="DP381" s="223">
        <f t="shared" ca="1" si="710"/>
        <v>-3.7177867266910511E-4</v>
      </c>
      <c r="DQ381" s="223">
        <f t="shared" ca="1" si="711"/>
        <v>-4.1017893976824042E-4</v>
      </c>
      <c r="DR381" s="223">
        <f t="shared" ca="1" si="712"/>
        <v>-3.5171238566984405E-4</v>
      </c>
      <c r="DS381" s="223">
        <f t="shared" ca="1" si="713"/>
        <v>-2.1018632394560928E-4</v>
      </c>
      <c r="DT381" s="223">
        <f t="shared" ca="1" si="714"/>
        <v>-1.9023191455844902E-5</v>
      </c>
      <c r="DU381" s="223">
        <f t="shared" ca="1" si="715"/>
        <v>1.7663240982424756E-4</v>
      </c>
      <c r="DV381" s="223">
        <f t="shared" ca="1" si="716"/>
        <v>3.3057494785004187E-4</v>
      </c>
      <c r="DW381" s="223">
        <f t="shared" ca="1" si="717"/>
        <v>4.0644974211535286E-4</v>
      </c>
      <c r="DX381" s="223">
        <f t="shared" ca="1" si="718"/>
        <v>3.8633839307082704E-4</v>
      </c>
      <c r="DY381" s="223">
        <f t="shared" ca="1" si="719"/>
        <v>2.7499034605131973E-4</v>
      </c>
      <c r="DZ381" s="223">
        <f t="shared" ca="1" si="720"/>
        <v>9.8701274275514656E-5</v>
      </c>
      <c r="EA381" s="223">
        <f t="shared" ca="1" si="721"/>
        <v>-1.0089684084760864E-4</v>
      </c>
      <c r="EB381" s="223">
        <f t="shared" ca="1" si="722"/>
        <v>-2.7666741317366995E-4</v>
      </c>
      <c r="EC381" s="223">
        <f t="shared" ca="1" si="723"/>
        <v>-3.8710090881261341E-4</v>
      </c>
      <c r="ED381" s="223">
        <f t="shared" ca="1" si="724"/>
        <v>-4.0611763268716617E-4</v>
      </c>
      <c r="EE381" s="223">
        <f t="shared" ca="1" si="725"/>
        <v>-3.2922664337463868E-4</v>
      </c>
      <c r="EF381" s="223">
        <f t="shared" ca="1" si="726"/>
        <v>-1.7458632247708856E-4</v>
      </c>
      <c r="EG381" s="223">
        <f t="shared" ca="1" si="727"/>
        <v>2.1283862860793598E-5</v>
      </c>
      <c r="EH381" s="223">
        <f t="shared" ca="1" si="728"/>
        <v>2.1212770496590219E-4</v>
      </c>
      <c r="EI381" s="223">
        <f t="shared" ca="1" si="729"/>
        <v>3.5287600467289696E-4</v>
      </c>
      <c r="EJ381" s="223">
        <f t="shared" ca="1" si="730"/>
        <v>4.1028999943272927E-4</v>
      </c>
      <c r="EK381" s="223">
        <f t="shared" ca="1" si="731"/>
        <v>3.7081094542549945E-4</v>
      </c>
      <c r="EL381" s="223">
        <f t="shared" ca="1" si="732"/>
        <v>2.43762116215003E-4</v>
      </c>
      <c r="EM381" s="223">
        <f t="shared" ca="1" si="733"/>
        <v>5.9147042039633976E-5</v>
      </c>
      <c r="EN381" s="223">
        <f t="shared" ca="1" si="734"/>
        <v>-1.3943604801888964E-4</v>
      </c>
      <c r="EO381" s="223">
        <f t="shared" ca="1" si="735"/>
        <v>-3.0509027356874307E-4</v>
      </c>
      <c r="EP381" s="223">
        <f t="shared" ca="1" si="736"/>
        <v>-3.9869515159337464E-4</v>
      </c>
      <c r="EQ381" s="223">
        <f t="shared" ca="1" si="737"/>
        <v>-3.981451907968336E-4</v>
      </c>
      <c r="ER381" s="223">
        <f t="shared" ca="1" si="738"/>
        <v>-3.0357026853014698E-4</v>
      </c>
      <c r="ES381" s="223">
        <f t="shared" ca="1" si="739"/>
        <v>-1.3730495928451612E-4</v>
      </c>
      <c r="ET381" s="223">
        <f t="shared" ca="1" si="740"/>
        <v>6.1385941943142608E-5</v>
      </c>
      <c r="EU381" s="223">
        <f t="shared" ca="1" si="741"/>
        <v>2.455800943479385E-4</v>
      </c>
      <c r="EV381" s="223">
        <f t="shared" ca="1" si="742"/>
        <v>3.7177867266910566E-4</v>
      </c>
      <c r="EW381" s="223">
        <f t="shared" ca="1" si="743"/>
        <v>4.1017893976824031E-4</v>
      </c>
      <c r="EX381" s="223">
        <f t="shared" ca="1" si="744"/>
        <v>3.5171238566984497E-4</v>
      </c>
      <c r="EY381" s="223">
        <f t="shared" ca="1" si="745"/>
        <v>2.101863239456082E-4</v>
      </c>
      <c r="EZ381" s="223">
        <f t="shared" ca="1" si="746"/>
        <v>1.9023191455846616E-5</v>
      </c>
      <c r="FA381" s="223">
        <f t="shared" ca="1" si="747"/>
        <v>-1.7663240982424602E-4</v>
      </c>
      <c r="FB381" s="223">
        <f t="shared" ca="1" si="748"/>
        <v>-3.3057494785004263E-4</v>
      </c>
      <c r="FC381" s="223">
        <f t="shared" ca="1" si="749"/>
        <v>-4.0644974211535259E-4</v>
      </c>
      <c r="FD381" s="223">
        <f t="shared" ca="1" si="750"/>
        <v>-3.8633839307082666E-4</v>
      </c>
      <c r="FE381" s="223">
        <f t="shared" ca="1" si="751"/>
        <v>-2.7499034605131886E-4</v>
      </c>
      <c r="FF381" s="223">
        <f t="shared" ca="1" si="752"/>
        <v>-9.8701274275516282E-5</v>
      </c>
      <c r="FG381" s="223">
        <f t="shared" ca="1" si="753"/>
        <v>1.0089684084760981E-4</v>
      </c>
      <c r="FH381" s="223">
        <f t="shared" ca="1" si="754"/>
        <v>2.766674131736687E-4</v>
      </c>
      <c r="FI381" s="223">
        <f t="shared" ca="1" si="755"/>
        <v>3.8710090881261292E-4</v>
      </c>
      <c r="FJ381" s="223">
        <f t="shared" ca="1" si="756"/>
        <v>4.0611763268716595E-4</v>
      </c>
      <c r="FK381" s="223">
        <f t="shared" ca="1" si="757"/>
        <v>3.2922664337463971E-4</v>
      </c>
      <c r="FL381" s="223">
        <f t="shared" ca="1" si="758"/>
        <v>1.7458632247709007E-4</v>
      </c>
      <c r="FM381" s="223">
        <f t="shared" ca="1" si="759"/>
        <v>-2.1283862860794797E-5</v>
      </c>
      <c r="FN381" s="223">
        <f t="shared" ca="1" si="760"/>
        <v>-2.121277049659032E-4</v>
      </c>
      <c r="FO381" s="223">
        <f t="shared" ca="1" si="761"/>
        <v>-3.5287600467289761E-4</v>
      </c>
      <c r="FP381" s="223">
        <f t="shared" ca="1" si="762"/>
        <v>-4.1028999943272933E-4</v>
      </c>
      <c r="FQ381" s="223">
        <f t="shared" ca="1" si="763"/>
        <v>-3.7081094542550146E-4</v>
      </c>
      <c r="FR381" s="223">
        <f t="shared" ca="1" si="764"/>
        <v>-2.4376211621500205E-4</v>
      </c>
      <c r="FS381" s="223">
        <f t="shared" ca="1" si="765"/>
        <v>-5.9147042039632769E-5</v>
      </c>
      <c r="FT381" s="223">
        <f t="shared" ca="1" si="766"/>
        <v>1.3943604801888528E-4</v>
      </c>
      <c r="FU381" s="223">
        <f t="shared" ca="1" si="767"/>
        <v>3.0509027356874382E-4</v>
      </c>
      <c r="FV381" s="223">
        <f t="shared" ca="1" si="768"/>
        <v>3.9869515159337497E-4</v>
      </c>
      <c r="FW381" s="223">
        <f t="shared" ca="1" si="769"/>
        <v>3.9814519079683328E-4</v>
      </c>
      <c r="FX381" s="223">
        <f t="shared" ca="1" si="770"/>
        <v>3.0357026853014611E-4</v>
      </c>
      <c r="FY381" s="223">
        <f t="shared" ca="1" si="771"/>
        <v>1.3730495928452051E-4</v>
      </c>
      <c r="FZ381" s="223">
        <f t="shared" ca="1" si="772"/>
        <v>-6.1385941943143801E-5</v>
      </c>
      <c r="GA381" s="223">
        <f t="shared" ca="1" si="773"/>
        <v>-2.4558009434793953E-4</v>
      </c>
      <c r="GB381" s="223">
        <f t="shared" ca="1" si="774"/>
        <v>-3.717786726691036E-4</v>
      </c>
      <c r="GC381" s="223">
        <f t="shared" ca="1" si="775"/>
        <v>-4.1017893976824025E-4</v>
      </c>
      <c r="GD381" s="223">
        <f t="shared" ca="1" si="776"/>
        <v>-3.5171238566984432E-4</v>
      </c>
      <c r="GE381" s="223">
        <f t="shared" ca="1" si="777"/>
        <v>-2.1018632394561223E-4</v>
      </c>
      <c r="GF381" s="223">
        <f t="shared" ca="1" si="778"/>
        <v>-1.9023191455845417E-5</v>
      </c>
      <c r="GG381" s="223">
        <f t="shared" ca="1" si="779"/>
        <v>1.766324098242471E-4</v>
      </c>
      <c r="GH381" s="223">
        <f t="shared" ca="1" si="780"/>
        <v>3.3057494785004339E-4</v>
      </c>
      <c r="GI381" s="223">
        <f t="shared" ca="1" si="781"/>
        <v>4.0644974211535281E-4</v>
      </c>
      <c r="GJ381" s="223">
        <f t="shared" ca="1" si="782"/>
        <v>3.8633839307082823E-4</v>
      </c>
      <c r="GK381" s="223">
        <f t="shared" ca="1" si="783"/>
        <v>2.7499034605131799E-4</v>
      </c>
      <c r="GL381" s="223">
        <f t="shared" ca="1" si="784"/>
        <v>9.8701274275515144E-5</v>
      </c>
      <c r="GM381" s="223">
        <f t="shared" ca="1" si="785"/>
        <v>-1.0089684084760532E-4</v>
      </c>
      <c r="GN381" s="223">
        <f t="shared" ca="1" si="786"/>
        <v>-2.7666741317366962E-4</v>
      </c>
      <c r="GO381" s="223">
        <f t="shared" ca="1" si="787"/>
        <v>-3.871009088126133E-4</v>
      </c>
      <c r="GP381" s="223">
        <f t="shared" ca="1" si="788"/>
        <v>-4.0611763268716666E-4</v>
      </c>
      <c r="GQ381" s="223">
        <f t="shared" ca="1" si="789"/>
        <v>-3.2922664337463895E-4</v>
      </c>
      <c r="GR381" s="223">
        <f t="shared" ca="1" si="790"/>
        <v>-1.7458632247708899E-4</v>
      </c>
      <c r="GS381" s="223">
        <f t="shared" ca="1" si="791"/>
        <v>2.1283862860795997E-5</v>
      </c>
      <c r="GT381" s="223">
        <f t="shared" ca="1" si="792"/>
        <v>2.1212770496590425E-4</v>
      </c>
      <c r="GU381" s="223">
        <f t="shared" ca="1" si="793"/>
        <v>3.5287600467289528E-4</v>
      </c>
      <c r="GV381" s="223">
        <f t="shared" ca="1" si="794"/>
        <v>4.1028999943272944E-4</v>
      </c>
      <c r="GW381" s="223">
        <f t="shared" ca="1" si="795"/>
        <v>3.7081094542550097E-4</v>
      </c>
      <c r="GX381" s="223">
        <f t="shared" ca="1" si="796"/>
        <v>2.4376211621500579E-4</v>
      </c>
      <c r="GY381" s="223">
        <f t="shared" ca="1" si="797"/>
        <v>5.9147042039631563E-5</v>
      </c>
      <c r="GZ381" s="223">
        <f t="shared" ca="1" si="798"/>
        <v>-1.3943604801888642E-4</v>
      </c>
      <c r="HA381" s="223">
        <f t="shared" ca="1" si="799"/>
        <v>-3.0509027356874469E-4</v>
      </c>
      <c r="HB381" s="223">
        <f t="shared" ca="1" si="800"/>
        <v>-3.9869515159337524E-4</v>
      </c>
      <c r="HC381" s="223">
        <f t="shared" ca="1" si="801"/>
        <v>-3.9814519079683447E-4</v>
      </c>
      <c r="HD381" s="223">
        <f t="shared" ca="1" si="802"/>
        <v>-3.0357026853014535E-4</v>
      </c>
      <c r="HE381" s="223">
        <f t="shared" ca="1" si="803"/>
        <v>-1.3730495928451937E-4</v>
      </c>
      <c r="HF381" s="223">
        <f t="shared" ca="1" si="804"/>
        <v>6.138594194313922E-5</v>
      </c>
      <c r="HG381" s="223">
        <f t="shared" ca="1" si="805"/>
        <v>2.4558009434794045E-4</v>
      </c>
      <c r="HH381" s="223">
        <f t="shared" ca="1" si="806"/>
        <v>3.7177867266910414E-4</v>
      </c>
      <c r="HI381" s="223">
        <f t="shared" ca="1" si="807"/>
        <v>4.1017893976824047E-4</v>
      </c>
      <c r="HJ381" s="223">
        <f t="shared" ca="1" si="808"/>
        <v>3.5171238566984367E-4</v>
      </c>
      <c r="HK381" s="223">
        <f t="shared" ca="1" si="809"/>
        <v>2.1018632394561118E-4</v>
      </c>
      <c r="HL381" s="223">
        <f t="shared" ca="1" si="810"/>
        <v>1.9023191455844197E-5</v>
      </c>
      <c r="HM381" s="223">
        <f t="shared" ca="1" si="811"/>
        <v>-1.7663240982424819E-4</v>
      </c>
      <c r="HN381" s="223">
        <f t="shared" ca="1" si="812"/>
        <v>-3.3057494785004063E-4</v>
      </c>
      <c r="HO381" s="223">
        <f t="shared" ca="1" si="813"/>
        <v>-4.0644974211535297E-4</v>
      </c>
      <c r="HP381" s="223">
        <f t="shared" ca="1" si="814"/>
        <v>-3.863383930708278E-4</v>
      </c>
      <c r="HQ381" s="223">
        <f t="shared" ca="1" si="815"/>
        <v>-2.7499034605132141E-4</v>
      </c>
      <c r="HR381" s="223">
        <f t="shared" ca="1" si="816"/>
        <v>-9.8701274275513951E-5</v>
      </c>
      <c r="HS381" s="223">
        <f t="shared" ca="1" si="817"/>
        <v>1.0089684084760647E-4</v>
      </c>
      <c r="HT381" s="223">
        <f t="shared" ca="1" si="818"/>
        <v>2.7666741317367049E-4</v>
      </c>
      <c r="HU381" s="223">
        <f t="shared" ca="1" si="819"/>
        <v>3.8710090881261368E-4</v>
      </c>
      <c r="HV381" s="223">
        <f t="shared" ca="1" si="820"/>
        <v>4.0611763268716649E-4</v>
      </c>
      <c r="HW381" s="223">
        <f t="shared" ca="1" si="821"/>
        <v>3.2922664337463824E-4</v>
      </c>
      <c r="HX381" s="223">
        <f t="shared" ca="1" si="822"/>
        <v>1.7458632247708791E-4</v>
      </c>
      <c r="HY381" s="223">
        <f t="shared" ca="1" si="823"/>
        <v>-2.1283862860791375E-5</v>
      </c>
      <c r="HZ381" s="223">
        <f t="shared" ca="1" si="824"/>
        <v>-2.1212770496590528E-4</v>
      </c>
      <c r="IA381" s="223">
        <f t="shared" ca="1" si="825"/>
        <v>-3.5287600467289587E-4</v>
      </c>
      <c r="IB381" s="223">
        <f t="shared" ca="1" si="826"/>
        <v>-4.1028999943272916E-4</v>
      </c>
      <c r="IC381" s="223">
        <f t="shared" ca="1" si="827"/>
        <v>-3.7081094542550043E-4</v>
      </c>
      <c r="ID381" s="223">
        <f t="shared" ca="1" si="828"/>
        <v>-2.4376211621500481E-4</v>
      </c>
      <c r="IE381" s="223">
        <f t="shared" ca="1" si="829"/>
        <v>-8.8952593212951659E-5</v>
      </c>
      <c r="IF381" s="223">
        <f t="shared" ca="1" si="830"/>
        <v>1.3943604801888756E-4</v>
      </c>
      <c r="IG381" s="223">
        <f t="shared" ca="1" si="831"/>
        <v>3.0509027356874155E-4</v>
      </c>
      <c r="IH381" s="223">
        <f t="shared" ca="1" si="832"/>
        <v>3.9869515159337551E-4</v>
      </c>
      <c r="II381" s="223">
        <f t="shared" ca="1" si="833"/>
        <v>3.9814519079683415E-4</v>
      </c>
      <c r="IJ381" s="223">
        <f t="shared" ca="1" si="834"/>
        <v>3.0357026853014844E-4</v>
      </c>
      <c r="IK381" s="223">
        <f t="shared" ca="1" si="835"/>
        <v>1.3730495928451823E-4</v>
      </c>
      <c r="IL381" s="223">
        <f t="shared" ca="1" si="836"/>
        <v>-6.1385941943140412E-5</v>
      </c>
      <c r="IM381" s="223">
        <f t="shared" ca="1" si="837"/>
        <v>-2.4558009434793676E-4</v>
      </c>
      <c r="IN381" s="223">
        <f t="shared" ca="1" si="838"/>
        <v>-3.7177867266910468E-4</v>
      </c>
      <c r="IO381" s="223">
        <f t="shared" ca="1" si="839"/>
        <v>-4.1017893976824047E-4</v>
      </c>
      <c r="IP381" s="223">
        <f t="shared" ca="1" si="840"/>
        <v>-3.5171238566984308E-4</v>
      </c>
      <c r="IQ381" s="223">
        <f t="shared" ca="1" si="841"/>
        <v>-2.1018632394561015E-4</v>
      </c>
      <c r="IR381" s="223">
        <f t="shared" ca="1" si="842"/>
        <v>-1.9023191455848819E-5</v>
      </c>
      <c r="IS381" s="223">
        <f t="shared" ca="1" si="843"/>
        <v>1.7663240982424927E-4</v>
      </c>
      <c r="IT381" s="223">
        <f t="shared" ca="1" si="844"/>
        <v>3.3057494785004133E-4</v>
      </c>
      <c r="IU381" s="223">
        <f t="shared" ca="1" si="845"/>
        <v>4.0644974211535232E-4</v>
      </c>
      <c r="IV381" s="223">
        <f t="shared" ca="1" si="846"/>
        <v>3.8633839307082742E-4</v>
      </c>
      <c r="IW381" s="223">
        <f t="shared" ca="1" si="847"/>
        <v>2.7499034605132049E-4</v>
      </c>
      <c r="IX381" s="223">
        <f t="shared" ca="1" si="848"/>
        <v>9.8701274275512786E-5</v>
      </c>
      <c r="IY381" s="223">
        <f t="shared" ca="1" si="849"/>
        <v>-1.0089684084760766E-4</v>
      </c>
      <c r="IZ381" s="223">
        <f t="shared" ca="1" si="850"/>
        <v>-2.7666741317366707E-4</v>
      </c>
      <c r="JA381" s="223">
        <f t="shared" ca="1" si="851"/>
        <v>-3.8710090881261406E-4</v>
      </c>
      <c r="JB381" s="223">
        <f t="shared" ca="1" si="852"/>
        <v>-4.0611763268716633E-4</v>
      </c>
    </row>
    <row r="382" spans="2:262">
      <c r="B382" s="230">
        <v>21</v>
      </c>
      <c r="C382" s="229">
        <f t="shared" si="853"/>
        <v>4.1015625000000009E-4</v>
      </c>
      <c r="D382" s="226">
        <f t="shared" ca="1" si="597"/>
        <v>36.023638387766312</v>
      </c>
      <c r="E382" s="225">
        <f ca="1">AA361</f>
        <v>2.3638387766312437E-2</v>
      </c>
      <c r="F382" s="224">
        <v>21</v>
      </c>
      <c r="G382" s="223">
        <f t="shared" ca="1" si="854"/>
        <v>1.9548490334377121E-3</v>
      </c>
      <c r="H382" s="223">
        <f t="shared" ca="1" si="598"/>
        <v>9.6356526111258316E-4</v>
      </c>
      <c r="I382" s="223">
        <f t="shared" ca="1" si="599"/>
        <v>-2.7807783588105719E-4</v>
      </c>
      <c r="J382" s="223">
        <f t="shared" ca="1" si="600"/>
        <v>-1.4474690761441253E-3</v>
      </c>
      <c r="K382" s="223">
        <f t="shared" ca="1" si="601"/>
        <v>-2.2407701904892394E-3</v>
      </c>
      <c r="L382" s="223">
        <f t="shared" ca="1" si="602"/>
        <v>-2.4518609094736276E-3</v>
      </c>
      <c r="M382" s="223">
        <f t="shared" ca="1" si="603"/>
        <v>-2.0258943721927153E-3</v>
      </c>
      <c r="N382" s="223">
        <f t="shared" ca="1" si="604"/>
        <v>-1.0735477677368355E-3</v>
      </c>
      <c r="O382" s="223">
        <f t="shared" ca="1" si="605"/>
        <v>1.5773447810948153E-4</v>
      </c>
      <c r="P382" s="223">
        <f t="shared" ca="1" si="606"/>
        <v>1.3480332026415986E-3</v>
      </c>
      <c r="Q382" s="223">
        <f t="shared" ca="1" si="607"/>
        <v>2.1880778282926555E-3</v>
      </c>
      <c r="R382" s="223">
        <f t="shared" ca="1" si="608"/>
        <v>2.459602905220082E-3</v>
      </c>
      <c r="S382" s="223">
        <f t="shared" ca="1" si="609"/>
        <v>2.0920591539577166E-3</v>
      </c>
      <c r="T382" s="223">
        <f t="shared" ca="1" si="610"/>
        <v>1.1809440037569307E-3</v>
      </c>
      <c r="U382" s="223">
        <f t="shared" ca="1" si="611"/>
        <v>-3.7011124164231673E-5</v>
      </c>
      <c r="V382" s="223">
        <f t="shared" ca="1" si="612"/>
        <v>-1.2453497990801451E-3</v>
      </c>
      <c r="W382" s="223">
        <f t="shared" ca="1" si="613"/>
        <v>-2.1301141949547331E-3</v>
      </c>
      <c r="X382" s="223">
        <f t="shared" ca="1" si="614"/>
        <v>-2.4614195021320905E-3</v>
      </c>
      <c r="Y382" s="223">
        <f t="shared" ca="1" si="615"/>
        <v>-2.1531839819780955E-3</v>
      </c>
      <c r="Z382" s="223">
        <f t="shared" ca="1" si="616"/>
        <v>-1.2854952422334974E-3</v>
      </c>
      <c r="AA382" s="223">
        <f t="shared" ca="1" si="617"/>
        <v>-8.3801392820919232E-5</v>
      </c>
      <c r="AB382" s="223">
        <f t="shared" ca="1" si="618"/>
        <v>1.1396662387729479E-3</v>
      </c>
      <c r="AC382" s="223">
        <f t="shared" ca="1" si="619"/>
        <v>2.0670189299451937E-3</v>
      </c>
      <c r="AD382" s="223">
        <f t="shared" ca="1" si="620"/>
        <v>2.4573063238685772E-3</v>
      </c>
      <c r="AE382" s="223">
        <f t="shared" ca="1" si="621"/>
        <v>2.209121601189243E-3</v>
      </c>
      <c r="AF382" s="223">
        <f t="shared" ca="1" si="622"/>
        <v>1.3869496100754387E-3</v>
      </c>
      <c r="AG382" s="223">
        <f t="shared" ca="1" si="623"/>
        <v>2.0441202491063612E-4</v>
      </c>
      <c r="AH382" s="223">
        <f t="shared" ca="1" si="624"/>
        <v>-1.0312371226735737E-3</v>
      </c>
      <c r="AI382" s="223">
        <f t="shared" ca="1" si="625"/>
        <v>-1.9989440352839449E-3</v>
      </c>
      <c r="AJ382" s="223">
        <f t="shared" ca="1" si="626"/>
        <v>-2.4472732794362513E-3</v>
      </c>
      <c r="AK382" s="223">
        <f t="shared" ca="1" si="627"/>
        <v>-2.2597372529669299E-3</v>
      </c>
      <c r="AL382" s="223">
        <f t="shared" ca="1" si="628"/>
        <v>-1.4850626948242698E-3</v>
      </c>
      <c r="AM382" s="223">
        <f t="shared" ca="1" si="629"/>
        <v>-3.245302105279557E-4</v>
      </c>
      <c r="AN382" s="223">
        <f t="shared" ca="1" si="630"/>
        <v>9.2032366601997899E-4</v>
      </c>
      <c r="AO382" s="223">
        <f t="shared" ca="1" si="631"/>
        <v>1.9260535093548737E-3</v>
      </c>
      <c r="AP382" s="223">
        <f t="shared" ca="1" si="632"/>
        <v>2.4313445393179403E-3</v>
      </c>
      <c r="AQ382" s="223">
        <f t="shared" ca="1" si="633"/>
        <v>2.3049089997726094E-3</v>
      </c>
      <c r="AR382" s="223">
        <f t="shared" ca="1" si="634"/>
        <v>1.5795981334651437E-3</v>
      </c>
      <c r="AS382" s="223">
        <f t="shared" ca="1" si="635"/>
        <v>4.4386657444263279E-4</v>
      </c>
      <c r="AT382" s="223">
        <f t="shared" ca="1" si="636"/>
        <v>-8.0719306904410149E-4</v>
      </c>
      <c r="AU382" s="223">
        <f t="shared" ca="1" si="637"/>
        <v>-1.8485229518194091E-3</v>
      </c>
      <c r="AV382" s="223">
        <f t="shared" ca="1" si="638"/>
        <v>-2.4095584772437836E-3</v>
      </c>
      <c r="AW382" s="223">
        <f t="shared" ca="1" si="639"/>
        <v>-2.3445280189116555E-3</v>
      </c>
      <c r="AX382" s="223">
        <f t="shared" ca="1" si="640"/>
        <v>-1.6703281818460369E-3</v>
      </c>
      <c r="AY382" s="223">
        <f t="shared" ca="1" si="641"/>
        <v>-5.621336249013488E-4</v>
      </c>
      <c r="AZ382" s="223">
        <f t="shared" ca="1" si="642"/>
        <v>6.921178732631338E-4</v>
      </c>
      <c r="BA382" s="223">
        <f t="shared" ca="1" si="643"/>
        <v>1.7665391405815177E-3</v>
      </c>
      <c r="BB382" s="223">
        <f t="shared" ca="1" si="644"/>
        <v>2.3819675777455485E-3</v>
      </c>
      <c r="BC382" s="223">
        <f t="shared" ca="1" si="645"/>
        <v>2.3784988646967397E-3</v>
      </c>
      <c r="BD382" s="223">
        <f t="shared" ca="1" si="646"/>
        <v>1.7570342633333941E-3</v>
      </c>
      <c r="BE382" s="223">
        <f t="shared" ca="1" si="647"/>
        <v>6.7904644622059562E-4</v>
      </c>
      <c r="BF382" s="223">
        <f t="shared" ca="1" si="648"/>
        <v>-5.7537530490311788E-4</v>
      </c>
      <c r="BG382" s="223">
        <f t="shared" ca="1" si="649"/>
        <v>-1.6802995818234175E-3</v>
      </c>
      <c r="BH382" s="223">
        <f t="shared" ca="1" si="650"/>
        <v>-2.3486383097168053E-3</v>
      </c>
      <c r="BI382" s="223">
        <f t="shared" ca="1" si="651"/>
        <v>-2.4067396983848762E-3</v>
      </c>
      <c r="BJ382" s="223">
        <f t="shared" ca="1" si="652"/>
        <v>-1.8395074953823621E-3</v>
      </c>
      <c r="BK382" s="223">
        <f t="shared" ca="1" si="653"/>
        <v>-7.9432338517344467E-4</v>
      </c>
      <c r="BL382" s="223">
        <f t="shared" ca="1" si="654"/>
        <v>4.572466070366658E-4</v>
      </c>
      <c r="BM382" s="223">
        <f t="shared" ca="1" si="655"/>
        <v>1.5900120341958374E-3</v>
      </c>
      <c r="BN382" s="223">
        <f t="shared" ca="1" si="656"/>
        <v>2.3096509662835366E-3</v>
      </c>
      <c r="BO382" s="223">
        <f t="shared" ca="1" si="657"/>
        <v>2.4291824853341008E-3</v>
      </c>
      <c r="BP382" s="223">
        <f t="shared" ca="1" si="658"/>
        <v>1.9175491927531261E-3</v>
      </c>
      <c r="BQ382" s="223">
        <f t="shared" ca="1" si="659"/>
        <v>9.0768672951689936E-4</v>
      </c>
      <c r="BR382" s="223">
        <f t="shared" ca="1" si="660"/>
        <v>-3.380163620437812E-4</v>
      </c>
      <c r="BS382" s="223">
        <f t="shared" ca="1" si="661"/>
        <v>-1.495894008309273E-3</v>
      </c>
      <c r="BT382" s="223">
        <f t="shared" ca="1" si="662"/>
        <v>-2.2650994713709596E-3</v>
      </c>
      <c r="BU382" s="223">
        <f t="shared" ca="1" si="663"/>
        <v>-2.4457731589049019E-3</v>
      </c>
      <c r="BV382" s="223">
        <f t="shared" ca="1" si="664"/>
        <v>-1.9909713461610645E-3</v>
      </c>
      <c r="BW382" s="223">
        <f t="shared" ca="1" si="665"/>
        <v>-1.0188633770249885E-3</v>
      </c>
      <c r="BX382" s="223">
        <f t="shared" ca="1" si="666"/>
        <v>2.1797180602799643E-4</v>
      </c>
      <c r="BY382" s="223">
        <f t="shared" ca="1" si="667"/>
        <v>1.3981722427318655E-3</v>
      </c>
      <c r="BZ382" s="223">
        <f t="shared" ca="1" si="668"/>
        <v>2.2150911534325655E-3</v>
      </c>
      <c r="CA382" s="223">
        <f t="shared" ca="1" si="669"/>
        <v>2.4564717507114722E-3</v>
      </c>
      <c r="CB382" s="223">
        <f t="shared" ca="1" si="670"/>
        <v>2.0595970752076177E-3</v>
      </c>
      <c r="CC382" s="223">
        <f t="shared" ca="1" si="671"/>
        <v>1.1275854934159322E-3</v>
      </c>
      <c r="CD382" s="223">
        <f t="shared" ca="1" si="672"/>
        <v>-9.7402136839414867E-5</v>
      </c>
      <c r="CE382" s="223">
        <f t="shared" ca="1" si="673"/>
        <v>-1.2970821577562781E-3</v>
      </c>
      <c r="CF382" s="223">
        <f t="shared" ca="1" si="674"/>
        <v>-2.1597464868864809E-3</v>
      </c>
      <c r="CG382" s="223">
        <f t="shared" ca="1" si="675"/>
        <v>-2.461252486909064E-3</v>
      </c>
      <c r="CH382" s="223">
        <f t="shared" ca="1" si="676"/>
        <v>-2.1232610545005985E-3</v>
      </c>
      <c r="CI382" s="223">
        <f t="shared" ca="1" si="677"/>
        <v>-1.2335911575884122E-3</v>
      </c>
      <c r="CJ382" s="223">
        <f t="shared" ca="1" si="678"/>
        <v>-2.3402182628214909E-5</v>
      </c>
      <c r="CK382" s="223">
        <f t="shared" ca="1" si="679"/>
        <v>1.1928672882516767E-3</v>
      </c>
      <c r="CL382" s="223">
        <f t="shared" ca="1" si="680"/>
        <v>2.099198801882046E-3</v>
      </c>
      <c r="CM382" s="223">
        <f t="shared" ca="1" si="681"/>
        <v>2.4601038502854358E-3</v>
      </c>
      <c r="CN382" s="223">
        <f t="shared" ca="1" si="682"/>
        <v>2.1818099119375826E-3</v>
      </c>
      <c r="CO382" s="223">
        <f t="shared" ca="1" si="683"/>
        <v>1.3366249926124224E-3</v>
      </c>
      <c r="CP382" s="223">
        <f t="shared" ca="1" si="684"/>
        <v>1.4415012418812182E-4</v>
      </c>
      <c r="CQ382" s="223">
        <f t="shared" ca="1" si="685"/>
        <v>-1.0857786969668422E-3</v>
      </c>
      <c r="CR382" s="223">
        <f t="shared" ca="1" si="686"/>
        <v>-2.0335939630957687E-3</v>
      </c>
      <c r="CS382" s="223">
        <f t="shared" ca="1" si="687"/>
        <v>-2.4530286080068219E-3</v>
      </c>
      <c r="CT382" s="223">
        <f t="shared" ca="1" si="688"/>
        <v>-2.2351025981927307E-3</v>
      </c>
      <c r="CU382" s="223">
        <f t="shared" ca="1" si="689"/>
        <v>-1.4364387809547223E-3</v>
      </c>
      <c r="CV382" s="223">
        <f t="shared" ca="1" si="690"/>
        <v>-2.6455079547279972E-4</v>
      </c>
      <c r="CW382" s="223">
        <f t="shared" ca="1" si="691"/>
        <v>9.7607436969804871E-4</v>
      </c>
      <c r="CX382" s="223">
        <f t="shared" ca="1" si="692"/>
        <v>1.9630900183305994E-3</v>
      </c>
      <c r="CY382" s="223">
        <f t="shared" ca="1" si="693"/>
        <v>2.4400438049515896E-3</v>
      </c>
      <c r="CZ382" s="223">
        <f t="shared" ca="1" si="694"/>
        <v>2.2830107265169601E-3</v>
      </c>
      <c r="DA382" s="223">
        <f t="shared" ca="1" si="695"/>
        <v>1.5327920624565242E-3</v>
      </c>
      <c r="DB382" s="223">
        <f t="shared" ca="1" si="696"/>
        <v>3.8431414071925338E-4</v>
      </c>
      <c r="DC382" s="223">
        <f t="shared" ca="1" si="697"/>
        <v>-8.6401859377861941E-4</v>
      </c>
      <c r="DD382" s="223">
        <f t="shared" ca="1" si="698"/>
        <v>-1.8878568177648934E-3</v>
      </c>
      <c r="DE382" s="223">
        <f t="shared" ca="1" si="699"/>
        <v>-2.4211807226476351E-3</v>
      </c>
      <c r="DF382" s="223">
        <f t="shared" ca="1" si="700"/>
        <v>-2.3254188820328943E-3</v>
      </c>
      <c r="DG382" s="223">
        <f t="shared" ca="1" si="701"/>
        <v>-1.6254527136231401E-3</v>
      </c>
      <c r="DH382" s="223">
        <f t="shared" ca="1" si="702"/>
        <v>-5.0315163953878865E-4</v>
      </c>
      <c r="DI382" s="223">
        <f t="shared" ca="1" si="703"/>
        <v>7.4988132138768641E-4</v>
      </c>
      <c r="DJ382" s="223">
        <f t="shared" ca="1" si="704"/>
        <v>1.808075604768464E-3</v>
      </c>
      <c r="DK382" s="223">
        <f t="shared" ca="1" si="705"/>
        <v>2.3964848039124357E-3</v>
      </c>
      <c r="DL382" s="223">
        <f t="shared" ca="1" si="706"/>
        <v>2.362224899779373E-3</v>
      </c>
      <c r="DM382" s="223">
        <f t="shared" ca="1" si="707"/>
        <v>1.7141975068297819E-3</v>
      </c>
      <c r="DN382" s="223">
        <f t="shared" ca="1" si="708"/>
        <v>6.207770019877963E-4</v>
      </c>
      <c r="DO382" s="223">
        <f t="shared" ca="1" si="709"/>
        <v>-6.3393751921168406E-4</v>
      </c>
      <c r="DP382" s="223">
        <f t="shared" ca="1" si="710"/>
        <v>-1.7239385792714404E-3</v>
      </c>
      <c r="DQ382" s="223">
        <f t="shared" ca="1" si="711"/>
        <v>-2.3660155433773327E-3</v>
      </c>
      <c r="DR382" s="223">
        <f t="shared" ca="1" si="712"/>
        <v>-2.3933401108358139E-3</v>
      </c>
      <c r="DS382" s="223">
        <f t="shared" ca="1" si="713"/>
        <v>-1.7988126480965156E-3</v>
      </c>
      <c r="DT382" s="223">
        <f t="shared" ca="1" si="714"/>
        <v>-7.3690685826537138E-4</v>
      </c>
      <c r="DU382" s="223">
        <f t="shared" ca="1" si="715"/>
        <v>5.1646650602554887E-4</v>
      </c>
      <c r="DV382" s="223">
        <f t="shared" ca="1" si="716"/>
        <v>1.635648434737754E-3</v>
      </c>
      <c r="DW382" s="223">
        <f t="shared" ca="1" si="717"/>
        <v>2.3298463441597476E-3</v>
      </c>
      <c r="DX382" s="223">
        <f t="shared" ca="1" si="718"/>
        <v>2.4186895559334207E-3</v>
      </c>
      <c r="DY382" s="223">
        <f t="shared" ca="1" si="719"/>
        <v>1.8790942921366042E-3</v>
      </c>
      <c r="DZ382" s="223">
        <f t="shared" ca="1" si="720"/>
        <v>8.5126144137596764E-4</v>
      </c>
      <c r="EA382" s="223">
        <f t="shared" ca="1" si="721"/>
        <v>-3.9775127978924077E-4</v>
      </c>
      <c r="EB382" s="223">
        <f t="shared" ca="1" si="722"/>
        <v>-1.5434178698589156E-3</v>
      </c>
      <c r="EC382" s="223">
        <f t="shared" ca="1" si="723"/>
        <v>-2.28806434102865E-3</v>
      </c>
      <c r="ED382" s="223">
        <f t="shared" ca="1" si="724"/>
        <v>-2.4382121660385995E-3</v>
      </c>
      <c r="EE382" s="223">
        <f t="shared" ca="1" si="725"/>
        <v>-1.9548490334377142E-3</v>
      </c>
      <c r="EF382" s="223">
        <f t="shared" ca="1" si="726"/>
        <v>-9.6356526111259313E-4</v>
      </c>
      <c r="EG382" s="223">
        <f t="shared" ca="1" si="727"/>
        <v>2.7807783588107475E-4</v>
      </c>
      <c r="EH382" s="223">
        <f t="shared" ca="1" si="728"/>
        <v>1.4474690761441345E-3</v>
      </c>
      <c r="EI382" s="223">
        <f t="shared" ca="1" si="729"/>
        <v>2.2407701904892416E-3</v>
      </c>
      <c r="EJ382" s="223">
        <f t="shared" ca="1" si="730"/>
        <v>2.4518609094736281E-3</v>
      </c>
      <c r="EK382" s="223">
        <f t="shared" ca="1" si="731"/>
        <v>2.0258943721927201E-3</v>
      </c>
      <c r="EL382" s="223">
        <f t="shared" ca="1" si="732"/>
        <v>1.0735477677368173E-3</v>
      </c>
      <c r="EM382" s="223">
        <f t="shared" ca="1" si="733"/>
        <v>-1.577344781094949E-4</v>
      </c>
      <c r="EN382" s="223">
        <f t="shared" ca="1" si="734"/>
        <v>-1.3480332026416042E-3</v>
      </c>
      <c r="EO382" s="223">
        <f t="shared" ca="1" si="735"/>
        <v>-2.1880778282926559E-3</v>
      </c>
      <c r="EP382" s="223">
        <f t="shared" ca="1" si="736"/>
        <v>-2.459602905220082E-3</v>
      </c>
      <c r="EQ382" s="223">
        <f t="shared" ca="1" si="737"/>
        <v>-2.0920591539577236E-3</v>
      </c>
      <c r="ER382" s="223">
        <f t="shared" ca="1" si="738"/>
        <v>-1.1809440037569168E-3</v>
      </c>
      <c r="ES382" s="223">
        <f t="shared" ca="1" si="739"/>
        <v>3.7011124164240618E-5</v>
      </c>
      <c r="ET382" s="223">
        <f t="shared" ca="1" si="740"/>
        <v>1.2453497990801473E-3</v>
      </c>
      <c r="EU382" s="223">
        <f t="shared" ca="1" si="741"/>
        <v>2.1301141949547301E-3</v>
      </c>
      <c r="EV382" s="223">
        <f t="shared" ca="1" si="742"/>
        <v>2.4614195021320901E-3</v>
      </c>
      <c r="EW382" s="223">
        <f t="shared" ca="1" si="743"/>
        <v>2.153183981978086E-3</v>
      </c>
      <c r="EX382" s="223">
        <f t="shared" ca="1" si="744"/>
        <v>1.2854952422334876E-3</v>
      </c>
      <c r="EY382" s="223">
        <f t="shared" ca="1" si="745"/>
        <v>8.3801392820916846E-5</v>
      </c>
      <c r="EZ382" s="223">
        <f t="shared" ca="1" si="746"/>
        <v>-1.1396662387729462E-3</v>
      </c>
      <c r="FA382" s="223">
        <f t="shared" ca="1" si="747"/>
        <v>-2.0670189299451898E-3</v>
      </c>
      <c r="FB382" s="223">
        <f t="shared" ca="1" si="748"/>
        <v>-2.4573063238685767E-3</v>
      </c>
      <c r="FC382" s="223">
        <f t="shared" ca="1" si="749"/>
        <v>-2.2091216011892378E-3</v>
      </c>
      <c r="FD382" s="223">
        <f t="shared" ca="1" si="750"/>
        <v>-1.386949610075433E-3</v>
      </c>
      <c r="FE382" s="223">
        <f t="shared" ca="1" si="751"/>
        <v>-2.0441202491063362E-4</v>
      </c>
      <c r="FF382" s="223">
        <f t="shared" ca="1" si="752"/>
        <v>1.0312371226735681E-3</v>
      </c>
      <c r="FG382" s="223">
        <f t="shared" ca="1" si="753"/>
        <v>1.9989440352839363E-3</v>
      </c>
      <c r="FH382" s="223">
        <f t="shared" ca="1" si="754"/>
        <v>2.4472732794362526E-3</v>
      </c>
      <c r="FI382" s="223">
        <f t="shared" ca="1" si="755"/>
        <v>2.2597372529669256E-3</v>
      </c>
      <c r="FJ382" s="223">
        <f t="shared" ca="1" si="756"/>
        <v>1.4850626948242681E-3</v>
      </c>
      <c r="FK382" s="223">
        <f t="shared" ca="1" si="757"/>
        <v>3.2453021052796194E-4</v>
      </c>
      <c r="FL382" s="223">
        <f t="shared" ca="1" si="758"/>
        <v>-9.2032366601996511E-4</v>
      </c>
      <c r="FM382" s="223">
        <f t="shared" ca="1" si="759"/>
        <v>-1.926053509354886E-3</v>
      </c>
      <c r="FN382" s="223">
        <f t="shared" ca="1" si="760"/>
        <v>-2.4313445393179421E-3</v>
      </c>
      <c r="FO382" s="223">
        <f t="shared" ca="1" si="761"/>
        <v>-2.3049089997726089E-3</v>
      </c>
      <c r="FP382" s="223">
        <f t="shared" ca="1" si="762"/>
        <v>-1.5795981334651417E-3</v>
      </c>
      <c r="FQ382" s="223">
        <f t="shared" ca="1" si="763"/>
        <v>-4.4386657444263903E-4</v>
      </c>
      <c r="FR382" s="223">
        <f t="shared" ca="1" si="764"/>
        <v>8.0719306904412013E-4</v>
      </c>
      <c r="FS382" s="223">
        <f t="shared" ca="1" si="765"/>
        <v>1.8485229518194165E-3</v>
      </c>
      <c r="FT382" s="223">
        <f t="shared" ca="1" si="766"/>
        <v>2.409558477243784E-3</v>
      </c>
      <c r="FU382" s="223">
        <f t="shared" ca="1" si="767"/>
        <v>2.344528018911655E-3</v>
      </c>
      <c r="FV382" s="223">
        <f t="shared" ca="1" si="768"/>
        <v>1.6703281818460415E-3</v>
      </c>
      <c r="FW382" s="223">
        <f t="shared" ca="1" si="769"/>
        <v>5.6213362490136354E-4</v>
      </c>
      <c r="FX382" s="223">
        <f t="shared" ca="1" si="770"/>
        <v>-6.9211787326315288E-4</v>
      </c>
      <c r="FY382" s="223">
        <f t="shared" ca="1" si="771"/>
        <v>-1.7665391405815257E-3</v>
      </c>
      <c r="FZ382" s="223">
        <f t="shared" ca="1" si="772"/>
        <v>-2.3819675777455489E-3</v>
      </c>
      <c r="GA382" s="223">
        <f t="shared" ca="1" si="773"/>
        <v>-2.3784988646967415E-3</v>
      </c>
      <c r="GB382" s="223">
        <f t="shared" ca="1" si="774"/>
        <v>-1.757034263333405E-3</v>
      </c>
      <c r="GC382" s="223">
        <f t="shared" ca="1" si="775"/>
        <v>-6.7904644622057654E-4</v>
      </c>
      <c r="GD382" s="223">
        <f t="shared" ca="1" si="776"/>
        <v>5.7537530490312872E-4</v>
      </c>
      <c r="GE382" s="223">
        <f t="shared" ca="1" si="777"/>
        <v>1.6802995818234192E-3</v>
      </c>
      <c r="GF382" s="223">
        <f t="shared" ca="1" si="778"/>
        <v>2.3486383097168057E-3</v>
      </c>
      <c r="GG382" s="223">
        <f t="shared" ca="1" si="779"/>
        <v>2.4067396983848775E-3</v>
      </c>
      <c r="GH382" s="223">
        <f t="shared" ca="1" si="780"/>
        <v>1.8395074953823721E-3</v>
      </c>
      <c r="GI382" s="223">
        <f t="shared" ca="1" si="781"/>
        <v>7.9432338517343394E-4</v>
      </c>
      <c r="GJ382" s="223">
        <f t="shared" ca="1" si="782"/>
        <v>-4.5724660703666818E-4</v>
      </c>
      <c r="GK382" s="223">
        <f t="shared" ca="1" si="783"/>
        <v>-1.5900120341958393E-3</v>
      </c>
      <c r="GL382" s="223">
        <f t="shared" ca="1" si="784"/>
        <v>-2.3096509662835344E-3</v>
      </c>
      <c r="GM382" s="223">
        <f t="shared" ca="1" si="785"/>
        <v>-2.4291824853341039E-3</v>
      </c>
      <c r="GN382" s="223">
        <f t="shared" ca="1" si="786"/>
        <v>-1.9175491927531135E-3</v>
      </c>
      <c r="GO382" s="223">
        <f t="shared" ca="1" si="787"/>
        <v>-9.0768672951689697E-4</v>
      </c>
      <c r="GP382" s="223">
        <f t="shared" ca="1" si="788"/>
        <v>3.3801636204378358E-4</v>
      </c>
      <c r="GQ382" s="223">
        <f t="shared" ca="1" si="789"/>
        <v>1.4958940083092749E-3</v>
      </c>
      <c r="GR382" s="223">
        <f t="shared" ca="1" si="790"/>
        <v>2.265099471370954E-3</v>
      </c>
      <c r="GS382" s="223">
        <f t="shared" ca="1" si="791"/>
        <v>2.4457731589048993E-3</v>
      </c>
      <c r="GT382" s="223">
        <f t="shared" ca="1" si="792"/>
        <v>1.9909713461610632E-3</v>
      </c>
      <c r="GU382" s="223">
        <f t="shared" ca="1" si="793"/>
        <v>1.0188633770249862E-3</v>
      </c>
      <c r="GV382" s="223">
        <f t="shared" ca="1" si="794"/>
        <v>-2.1797180602799887E-4</v>
      </c>
      <c r="GW382" s="223">
        <f t="shared" ca="1" si="795"/>
        <v>-1.3981722427318531E-3</v>
      </c>
      <c r="GX382" s="223">
        <f t="shared" ca="1" si="796"/>
        <v>-2.2150911534325741E-3</v>
      </c>
      <c r="GY382" s="223">
        <f t="shared" ca="1" si="797"/>
        <v>-2.4564717507114709E-3</v>
      </c>
      <c r="GZ382" s="223">
        <f t="shared" ca="1" si="798"/>
        <v>-2.0595970752076169E-3</v>
      </c>
      <c r="HA382" s="223">
        <f t="shared" ca="1" si="799"/>
        <v>-1.12758549341593E-3</v>
      </c>
      <c r="HB382" s="223">
        <f t="shared" ca="1" si="800"/>
        <v>9.740213683941728E-5</v>
      </c>
      <c r="HC382" s="223">
        <f t="shared" ca="1" si="801"/>
        <v>1.2970821577562653E-3</v>
      </c>
      <c r="HD382" s="223">
        <f t="shared" ca="1" si="802"/>
        <v>2.1597464868864909E-3</v>
      </c>
      <c r="HE382" s="223">
        <f t="shared" ca="1" si="803"/>
        <v>2.4612524869090636E-3</v>
      </c>
      <c r="HF382" s="223">
        <f t="shared" ca="1" si="804"/>
        <v>2.1232610545005972E-3</v>
      </c>
      <c r="HG382" s="223">
        <f t="shared" ca="1" si="805"/>
        <v>1.23359115758841E-3</v>
      </c>
      <c r="HH382" s="223">
        <f t="shared" ca="1" si="806"/>
        <v>2.3402182628230034E-5</v>
      </c>
      <c r="HI382" s="223">
        <f t="shared" ca="1" si="807"/>
        <v>-1.192867288251694E-3</v>
      </c>
      <c r="HJ382" s="223">
        <f t="shared" ca="1" si="808"/>
        <v>-2.0991988018820469E-3</v>
      </c>
      <c r="HK382" s="223">
        <f t="shared" ca="1" si="809"/>
        <v>-2.4601038502854362E-3</v>
      </c>
      <c r="HL382" s="223">
        <f t="shared" ca="1" si="810"/>
        <v>-2.1818099119375813E-3</v>
      </c>
      <c r="HM382" s="223">
        <f t="shared" ca="1" si="811"/>
        <v>-1.336624992612435E-3</v>
      </c>
      <c r="HN382" s="223">
        <f t="shared" ca="1" si="812"/>
        <v>-1.4415012418813683E-4</v>
      </c>
      <c r="HO382" s="223">
        <f t="shared" ca="1" si="813"/>
        <v>1.08577869696686E-3</v>
      </c>
      <c r="HP382" s="223">
        <f t="shared" ca="1" si="814"/>
        <v>2.03359396309577E-3</v>
      </c>
      <c r="HQ382" s="223">
        <f t="shared" ca="1" si="815"/>
        <v>2.4530286080068219E-3</v>
      </c>
      <c r="HR382" s="223">
        <f t="shared" ca="1" si="816"/>
        <v>2.2351025981927294E-3</v>
      </c>
      <c r="HS382" s="223">
        <f t="shared" ca="1" si="817"/>
        <v>1.4364387809547342E-3</v>
      </c>
      <c r="HT382" s="223">
        <f t="shared" ca="1" si="818"/>
        <v>2.6455079547277988E-4</v>
      </c>
      <c r="HU382" s="223">
        <f t="shared" ca="1" si="819"/>
        <v>-9.7607436969805099E-4</v>
      </c>
      <c r="HV382" s="223">
        <f t="shared" ca="1" si="820"/>
        <v>-1.9630900183306007E-3</v>
      </c>
      <c r="HW382" s="223">
        <f t="shared" ca="1" si="821"/>
        <v>-2.4400438049515896E-3</v>
      </c>
      <c r="HX382" s="223">
        <f t="shared" ca="1" si="822"/>
        <v>-2.2830107265169653E-3</v>
      </c>
      <c r="HY382" s="223">
        <f t="shared" ca="1" si="823"/>
        <v>-1.5327920624565088E-3</v>
      </c>
      <c r="HZ382" s="223">
        <f t="shared" ca="1" si="824"/>
        <v>-3.8431414071925094E-4</v>
      </c>
      <c r="IA382" s="223">
        <f t="shared" ca="1" si="825"/>
        <v>8.6401859377862168E-4</v>
      </c>
      <c r="IB382" s="223">
        <f t="shared" ca="1" si="826"/>
        <v>1.8878568177648951E-3</v>
      </c>
      <c r="IC382" s="223">
        <f t="shared" ca="1" si="827"/>
        <v>2.421180722647632E-3</v>
      </c>
      <c r="ID382" s="223">
        <f t="shared" ca="1" si="828"/>
        <v>2.3254188820328878E-3</v>
      </c>
      <c r="IE382" s="223">
        <f t="shared" ca="1" si="829"/>
        <v>1.5204637421991143E-3</v>
      </c>
      <c r="IF382" s="223">
        <f t="shared" ca="1" si="830"/>
        <v>5.0315163953878615E-4</v>
      </c>
      <c r="IG382" s="223">
        <f t="shared" ca="1" si="831"/>
        <v>-7.498813213876888E-4</v>
      </c>
      <c r="IH382" s="223">
        <f t="shared" ca="1" si="832"/>
        <v>-1.8080756047684657E-3</v>
      </c>
      <c r="II382" s="223">
        <f t="shared" ca="1" si="833"/>
        <v>-2.3964848039124318E-3</v>
      </c>
      <c r="IJ382" s="223">
        <f t="shared" ca="1" si="834"/>
        <v>-2.3622248997793673E-3</v>
      </c>
      <c r="IK382" s="223">
        <f t="shared" ca="1" si="835"/>
        <v>-1.7141975068297802E-3</v>
      </c>
      <c r="IL382" s="223">
        <f t="shared" ca="1" si="836"/>
        <v>-6.2077700198779381E-4</v>
      </c>
      <c r="IM382" s="223">
        <f t="shared" ca="1" si="837"/>
        <v>6.3393751921168634E-4</v>
      </c>
      <c r="IN382" s="223">
        <f t="shared" ca="1" si="838"/>
        <v>1.7239385792714298E-3</v>
      </c>
      <c r="IO382" s="223">
        <f t="shared" ca="1" si="839"/>
        <v>2.3660155433773379E-3</v>
      </c>
      <c r="IP382" s="223">
        <f t="shared" ca="1" si="840"/>
        <v>2.3933401108358131E-3</v>
      </c>
      <c r="IQ382" s="223">
        <f t="shared" ca="1" si="841"/>
        <v>1.7988126480965136E-3</v>
      </c>
      <c r="IR382" s="223">
        <f t="shared" ca="1" si="842"/>
        <v>7.369068582653691E-4</v>
      </c>
      <c r="IS382" s="223">
        <f t="shared" ca="1" si="843"/>
        <v>-5.1646650602553423E-4</v>
      </c>
      <c r="IT382" s="223">
        <f t="shared" ca="1" si="844"/>
        <v>-1.6356484347377427E-3</v>
      </c>
      <c r="IU382" s="223">
        <f t="shared" ca="1" si="845"/>
        <v>-2.3298463441597541E-3</v>
      </c>
      <c r="IV382" s="223">
        <f t="shared" ca="1" si="846"/>
        <v>-2.4186895559334272E-3</v>
      </c>
      <c r="IW382" s="223">
        <f t="shared" ca="1" si="847"/>
        <v>-1.8790942921366027E-3</v>
      </c>
      <c r="IX382" s="223">
        <f t="shared" ca="1" si="848"/>
        <v>-8.5126144137593273E-4</v>
      </c>
      <c r="IY382" s="223">
        <f t="shared" ca="1" si="849"/>
        <v>3.9775127978924321E-4</v>
      </c>
      <c r="IZ382" s="223">
        <f t="shared" ca="1" si="850"/>
        <v>1.5434178698589176E-3</v>
      </c>
      <c r="JA382" s="223">
        <f t="shared" ca="1" si="851"/>
        <v>2.2880643410286379E-3</v>
      </c>
      <c r="JB382" s="223">
        <f t="shared" ca="1" si="852"/>
        <v>2.438212166038599E-3</v>
      </c>
    </row>
    <row r="383" spans="2:262">
      <c r="B383" s="230">
        <v>22</v>
      </c>
      <c r="C383" s="229">
        <f t="shared" si="853"/>
        <v>4.2968750000000011E-4</v>
      </c>
      <c r="D383" s="226">
        <f t="shared" ca="1" si="597"/>
        <v>36.02468525780111</v>
      </c>
      <c r="E383" s="225">
        <f ca="1">AB361</f>
        <v>2.4685257801111266E-2</v>
      </c>
      <c r="F383" s="224">
        <v>22</v>
      </c>
      <c r="G383" s="223">
        <f t="shared" ca="1" si="854"/>
        <v>-3.1603280115215156E-4</v>
      </c>
      <c r="H383" s="223">
        <f t="shared" ca="1" si="598"/>
        <v>-1.4731073785112275E-4</v>
      </c>
      <c r="I383" s="223">
        <f t="shared" ca="1" si="599"/>
        <v>6.3327532321835603E-5</v>
      </c>
      <c r="J383" s="223">
        <f t="shared" ca="1" si="600"/>
        <v>2.5594641039743344E-4</v>
      </c>
      <c r="K383" s="223">
        <f t="shared" ca="1" si="601"/>
        <v>3.7573758532766395E-4</v>
      </c>
      <c r="L383" s="223">
        <f t="shared" ca="1" si="602"/>
        <v>3.8861534317847829E-4</v>
      </c>
      <c r="M383" s="223">
        <f t="shared" ca="1" si="603"/>
        <v>2.9091541093084582E-4</v>
      </c>
      <c r="N383" s="223">
        <f t="shared" ca="1" si="604"/>
        <v>1.1043759891226642E-4</v>
      </c>
      <c r="O383" s="223">
        <f t="shared" ca="1" si="605"/>
        <v>-1.0146443451727415E-4</v>
      </c>
      <c r="P383" s="223">
        <f t="shared" ca="1" si="606"/>
        <v>-2.8449549567819679E-4</v>
      </c>
      <c r="Q383" s="223">
        <f t="shared" ca="1" si="607"/>
        <v>-3.8657541760152216E-4</v>
      </c>
      <c r="R383" s="223">
        <f t="shared" ca="1" si="608"/>
        <v>-3.786580955210599E-4</v>
      </c>
      <c r="S383" s="223">
        <f t="shared" ca="1" si="609"/>
        <v>-2.6299634627173572E-4</v>
      </c>
      <c r="T383" s="223">
        <f t="shared" ca="1" si="610"/>
        <v>-7.2500885524552367E-5</v>
      </c>
      <c r="U383" s="223">
        <f t="shared" ca="1" si="611"/>
        <v>1.3862417874220938E-4</v>
      </c>
      <c r="V383" s="223">
        <f t="shared" ca="1" si="612"/>
        <v>3.1030473381452148E-4</v>
      </c>
      <c r="W383" s="223">
        <f t="shared" ca="1" si="613"/>
        <v>3.9369031728025836E-4</v>
      </c>
      <c r="X383" s="223">
        <f t="shared" ca="1" si="614"/>
        <v>3.6505416340820289E-4</v>
      </c>
      <c r="Y383" s="223">
        <f t="shared" ca="1" si="615"/>
        <v>2.325444830296017E-4</v>
      </c>
      <c r="Z383" s="223">
        <f t="shared" ca="1" si="616"/>
        <v>3.3865948976221398E-5</v>
      </c>
      <c r="AA383" s="223">
        <f t="shared" ca="1" si="617"/>
        <v>-1.7444889634617269E-4</v>
      </c>
      <c r="AB383" s="223">
        <f t="shared" ca="1" si="618"/>
        <v>-3.3312556773438986E-4</v>
      </c>
      <c r="AC383" s="223">
        <f t="shared" ca="1" si="619"/>
        <v>-3.9701376399056676E-4</v>
      </c>
      <c r="AD383" s="223">
        <f t="shared" ca="1" si="620"/>
        <v>-3.4793456014281992E-4</v>
      </c>
      <c r="AE383" s="223">
        <f t="shared" ca="1" si="621"/>
        <v>-1.9985308929414732E-4</v>
      </c>
      <c r="AF383" s="223">
        <f t="shared" ca="1" si="622"/>
        <v>5.0951351737614845E-6</v>
      </c>
      <c r="AG383" s="223">
        <f t="shared" ca="1" si="623"/>
        <v>2.0859357571485521E-4</v>
      </c>
      <c r="AH383" s="223">
        <f t="shared" ca="1" si="624"/>
        <v>3.5273822033201696E-4</v>
      </c>
      <c r="AI383" s="223">
        <f t="shared" ca="1" si="625"/>
        <v>3.9651375112384615E-4</v>
      </c>
      <c r="AJ383" s="223">
        <f t="shared" ca="1" si="626"/>
        <v>3.2746415686288381E-4</v>
      </c>
      <c r="AK383" s="223">
        <f t="shared" ca="1" si="627"/>
        <v>1.6523700105797862E-4</v>
      </c>
      <c r="AL383" s="223">
        <f t="shared" ca="1" si="628"/>
        <v>-4.400715038673683E-5</v>
      </c>
      <c r="AM383" s="223">
        <f t="shared" ca="1" si="629"/>
        <v>-2.4072938492055606E-4</v>
      </c>
      <c r="AN383" s="223">
        <f t="shared" ca="1" si="630"/>
        <v>-3.689538110415212E-4</v>
      </c>
      <c r="AO383" s="223">
        <f t="shared" ca="1" si="631"/>
        <v>-3.9219509407733801E-4</v>
      </c>
      <c r="AP383" s="223">
        <f t="shared" ca="1" si="632"/>
        <v>-3.0384009474224095E-4</v>
      </c>
      <c r="AQ383" s="223">
        <f t="shared" ca="1" si="633"/>
        <v>-1.2902959017388861E-4</v>
      </c>
      <c r="AR383" s="223">
        <f t="shared" ca="1" si="634"/>
        <v>8.2495352684732427E-5</v>
      </c>
      <c r="AS383" s="223">
        <f t="shared" ca="1" si="635"/>
        <v>2.705468385534041E-4</v>
      </c>
      <c r="AT383" s="223">
        <f t="shared" ca="1" si="636"/>
        <v>3.8161617486002629E-4</v>
      </c>
      <c r="AU383" s="223">
        <f t="shared" ca="1" si="637"/>
        <v>3.8409938387921818E-4</v>
      </c>
      <c r="AV383" s="223">
        <f t="shared" ca="1" si="638"/>
        <v>2.7728988641333911E-4</v>
      </c>
      <c r="AW383" s="223">
        <f t="shared" ca="1" si="639"/>
        <v>9.1579553801675239E-5</v>
      </c>
      <c r="AX383" s="223">
        <f t="shared" ca="1" si="640"/>
        <v>-1.2018907963982704E-4</v>
      </c>
      <c r="AY383" s="223">
        <f t="shared" ca="1" si="641"/>
        <v>-2.9775877823503692E-4</v>
      </c>
      <c r="AZ383" s="223">
        <f t="shared" ca="1" si="642"/>
        <v>-3.9060336630200799E-4</v>
      </c>
      <c r="BA383" s="223">
        <f t="shared" ca="1" si="643"/>
        <v>-3.7230458664425987E-4</v>
      </c>
      <c r="BB383" s="223">
        <f t="shared" ca="1" si="644"/>
        <v>-2.4806922489620589E-4</v>
      </c>
      <c r="BC383" s="223">
        <f t="shared" ca="1" si="645"/>
        <v>-5.3247556263875227E-5</v>
      </c>
      <c r="BD383" s="223">
        <f t="shared" ca="1" si="646"/>
        <v>1.5672532005595594E-4</v>
      </c>
      <c r="BE383" s="223">
        <f t="shared" ca="1" si="647"/>
        <v>3.2210313811076091E-4</v>
      </c>
      <c r="BF383" s="223">
        <f t="shared" ca="1" si="648"/>
        <v>3.9582883380098131E-4</v>
      </c>
      <c r="BG383" s="223">
        <f t="shared" ca="1" si="649"/>
        <v>3.5692429271752795E-4</v>
      </c>
      <c r="BH383" s="223">
        <f t="shared" ca="1" si="650"/>
        <v>2.1645952113488973E-4</v>
      </c>
      <c r="BI383" s="223">
        <f t="shared" ca="1" si="651"/>
        <v>1.4402755651178968E-5</v>
      </c>
      <c r="BJ383" s="223">
        <f t="shared" ca="1" si="652"/>
        <v>-1.9175220996517112E-4</v>
      </c>
      <c r="BK383" s="223">
        <f t="shared" ca="1" si="653"/>
        <v>-3.4334546868699205E-4</v>
      </c>
      <c r="BL383" s="223">
        <f t="shared" ca="1" si="654"/>
        <v>-3.9724225324840019E-4</v>
      </c>
      <c r="BM383" s="223">
        <f t="shared" ca="1" si="655"/>
        <v>-3.3810662273726065E-4</v>
      </c>
      <c r="BN383" s="223">
        <f t="shared" ca="1" si="656"/>
        <v>-1.8276519385623384E-4</v>
      </c>
      <c r="BO383" s="223">
        <f t="shared" ca="1" si="657"/>
        <v>2.4580751371785278E-5</v>
      </c>
      <c r="BP383" s="223">
        <f t="shared" ca="1" si="658"/>
        <v>2.2493242127000115E-4</v>
      </c>
      <c r="BQ383" s="223">
        <f t="shared" ca="1" si="659"/>
        <v>3.6128119470804214E-4</v>
      </c>
      <c r="BR383" s="223">
        <f t="shared" ca="1" si="660"/>
        <v>3.9483001264233221E-4</v>
      </c>
      <c r="BS383" s="223">
        <f t="shared" ca="1" si="661"/>
        <v>3.1603280115215281E-4</v>
      </c>
      <c r="BT383" s="223">
        <f t="shared" ca="1" si="662"/>
        <v>1.4731073785112454E-4</v>
      </c>
      <c r="BU383" s="223">
        <f t="shared" ca="1" si="663"/>
        <v>-6.3327532321833679E-5</v>
      </c>
      <c r="BV383" s="223">
        <f t="shared" ca="1" si="664"/>
        <v>-2.5594641039743197E-4</v>
      </c>
      <c r="BW383" s="223">
        <f t="shared" ca="1" si="665"/>
        <v>-3.7573758532766336E-4</v>
      </c>
      <c r="BX383" s="223">
        <f t="shared" ca="1" si="666"/>
        <v>-3.8861534317847867E-4</v>
      </c>
      <c r="BY383" s="223">
        <f t="shared" ca="1" si="667"/>
        <v>-2.9091541093084712E-4</v>
      </c>
      <c r="BZ383" s="223">
        <f t="shared" ca="1" si="668"/>
        <v>-1.1043759891226832E-4</v>
      </c>
      <c r="CA383" s="223">
        <f t="shared" ca="1" si="669"/>
        <v>1.0146443451727226E-4</v>
      </c>
      <c r="CB383" s="223">
        <f t="shared" ca="1" si="670"/>
        <v>2.8449549567819544E-4</v>
      </c>
      <c r="CC383" s="223">
        <f t="shared" ca="1" si="671"/>
        <v>3.8657541760152167E-4</v>
      </c>
      <c r="CD383" s="223">
        <f t="shared" ca="1" si="672"/>
        <v>3.7865809552106044E-4</v>
      </c>
      <c r="CE383" s="223">
        <f t="shared" ca="1" si="673"/>
        <v>2.6299634627173718E-4</v>
      </c>
      <c r="CF383" s="223">
        <f t="shared" ca="1" si="674"/>
        <v>7.2500885524554305E-5</v>
      </c>
      <c r="CG383" s="223">
        <f t="shared" ca="1" si="675"/>
        <v>-1.3862417874220756E-4</v>
      </c>
      <c r="CH383" s="223">
        <f t="shared" ca="1" si="676"/>
        <v>-3.1030473381452029E-4</v>
      </c>
      <c r="CI383" s="223">
        <f t="shared" ca="1" si="677"/>
        <v>-3.9369031728025814E-4</v>
      </c>
      <c r="CJ383" s="223">
        <f t="shared" ca="1" si="678"/>
        <v>-3.6505416340820371E-4</v>
      </c>
      <c r="CK383" s="223">
        <f t="shared" ca="1" si="679"/>
        <v>-2.325444830296033E-4</v>
      </c>
      <c r="CL383" s="223">
        <f t="shared" ca="1" si="680"/>
        <v>-3.3865948976223329E-5</v>
      </c>
      <c r="CM383" s="223">
        <f t="shared" ca="1" si="681"/>
        <v>1.7444889634617096E-4</v>
      </c>
      <c r="CN383" s="223">
        <f t="shared" ca="1" si="682"/>
        <v>3.3312556773438883E-4</v>
      </c>
      <c r="CO383" s="223">
        <f t="shared" ca="1" si="683"/>
        <v>3.9701376399056671E-4</v>
      </c>
      <c r="CP383" s="223">
        <f t="shared" ca="1" si="684"/>
        <v>3.479345601428209E-4</v>
      </c>
      <c r="CQ383" s="223">
        <f t="shared" ca="1" si="685"/>
        <v>1.9985308929414901E-4</v>
      </c>
      <c r="CR383" s="223">
        <f t="shared" ca="1" si="686"/>
        <v>-5.0951351737595397E-6</v>
      </c>
      <c r="CS383" s="223">
        <f t="shared" ca="1" si="687"/>
        <v>-2.0859357571485353E-4</v>
      </c>
      <c r="CT383" s="223">
        <f t="shared" ca="1" si="688"/>
        <v>-3.5273822033201615E-4</v>
      </c>
      <c r="CU383" s="223">
        <f t="shared" ca="1" si="689"/>
        <v>-3.9651375112384631E-4</v>
      </c>
      <c r="CV383" s="223">
        <f t="shared" ca="1" si="690"/>
        <v>-3.274641568628849E-4</v>
      </c>
      <c r="CW383" s="223">
        <f t="shared" ca="1" si="691"/>
        <v>-1.6523700105798041E-4</v>
      </c>
      <c r="CX383" s="223">
        <f t="shared" ca="1" si="692"/>
        <v>4.4007150386734899E-5</v>
      </c>
      <c r="CY383" s="223">
        <f t="shared" ca="1" si="693"/>
        <v>2.4072938492055452E-4</v>
      </c>
      <c r="CZ383" s="223">
        <f t="shared" ca="1" si="694"/>
        <v>3.689538110415205E-4</v>
      </c>
      <c r="DA383" s="223">
        <f t="shared" ca="1" si="695"/>
        <v>3.9219509407733828E-4</v>
      </c>
      <c r="DB383" s="223">
        <f t="shared" ca="1" si="696"/>
        <v>3.0384009474224215E-4</v>
      </c>
      <c r="DC383" s="223">
        <f t="shared" ca="1" si="697"/>
        <v>1.2902959017389043E-4</v>
      </c>
      <c r="DD383" s="223">
        <f t="shared" ca="1" si="698"/>
        <v>-8.249535268473053E-5</v>
      </c>
      <c r="DE383" s="223">
        <f t="shared" ca="1" si="699"/>
        <v>-2.7054683855340269E-4</v>
      </c>
      <c r="DF383" s="223">
        <f t="shared" ca="1" si="700"/>
        <v>-3.8161617486002575E-4</v>
      </c>
      <c r="DG383" s="223">
        <f t="shared" ca="1" si="701"/>
        <v>-3.8409938387921861E-4</v>
      </c>
      <c r="DH383" s="223">
        <f t="shared" ca="1" si="702"/>
        <v>-2.7728988641334047E-4</v>
      </c>
      <c r="DI383" s="223">
        <f t="shared" ca="1" si="703"/>
        <v>-9.1579553801677123E-5</v>
      </c>
      <c r="DJ383" s="223">
        <f t="shared" ca="1" si="704"/>
        <v>1.2018907963982518E-4</v>
      </c>
      <c r="DK383" s="223">
        <f t="shared" ca="1" si="705"/>
        <v>2.9775877823503562E-4</v>
      </c>
      <c r="DL383" s="223">
        <f t="shared" ca="1" si="706"/>
        <v>3.9060336630200761E-4</v>
      </c>
      <c r="DM383" s="223">
        <f t="shared" ca="1" si="707"/>
        <v>3.7230458664426057E-4</v>
      </c>
      <c r="DN383" s="223">
        <f t="shared" ca="1" si="708"/>
        <v>2.4806922489620741E-4</v>
      </c>
      <c r="DO383" s="223">
        <f t="shared" ca="1" si="709"/>
        <v>5.3247556263877165E-5</v>
      </c>
      <c r="DP383" s="223">
        <f t="shared" ca="1" si="710"/>
        <v>-1.5672532005595413E-4</v>
      </c>
      <c r="DQ383" s="223">
        <f t="shared" ca="1" si="711"/>
        <v>-3.2210313811075977E-4</v>
      </c>
      <c r="DR383" s="223">
        <f t="shared" ca="1" si="712"/>
        <v>-3.958288338009812E-4</v>
      </c>
      <c r="DS383" s="223">
        <f t="shared" ca="1" si="713"/>
        <v>-3.5692429271752882E-4</v>
      </c>
      <c r="DT383" s="223">
        <f t="shared" ca="1" si="714"/>
        <v>-2.1645952113489133E-4</v>
      </c>
      <c r="DU383" s="223">
        <f t="shared" ca="1" si="715"/>
        <v>-1.4402755651180912E-5</v>
      </c>
      <c r="DV383" s="223">
        <f t="shared" ca="1" si="716"/>
        <v>1.9175220996516939E-4</v>
      </c>
      <c r="DW383" s="223">
        <f t="shared" ca="1" si="717"/>
        <v>3.4334546868699107E-4</v>
      </c>
      <c r="DX383" s="223">
        <f t="shared" ca="1" si="718"/>
        <v>3.9724225324840019E-4</v>
      </c>
      <c r="DY383" s="223">
        <f t="shared" ca="1" si="719"/>
        <v>3.3810662273726173E-4</v>
      </c>
      <c r="DZ383" s="223">
        <f t="shared" ca="1" si="720"/>
        <v>1.8276519385623558E-4</v>
      </c>
      <c r="EA383" s="223">
        <f t="shared" ca="1" si="721"/>
        <v>-2.4580751371783329E-5</v>
      </c>
      <c r="EB383" s="223">
        <f t="shared" ca="1" si="722"/>
        <v>-2.2493242126999955E-4</v>
      </c>
      <c r="EC383" s="223">
        <f t="shared" ca="1" si="723"/>
        <v>-3.6128119470804138E-4</v>
      </c>
      <c r="ED383" s="223">
        <f t="shared" ca="1" si="724"/>
        <v>-3.9483001264233242E-4</v>
      </c>
      <c r="EE383" s="223">
        <f t="shared" ca="1" si="725"/>
        <v>-3.1603280115215389E-4</v>
      </c>
      <c r="EF383" s="223">
        <f t="shared" ca="1" si="726"/>
        <v>-1.4731073785112636E-4</v>
      </c>
      <c r="EG383" s="223">
        <f t="shared" ca="1" si="727"/>
        <v>6.3327532321831755E-5</v>
      </c>
      <c r="EH383" s="223">
        <f t="shared" ca="1" si="728"/>
        <v>2.5594641039743051E-4</v>
      </c>
      <c r="EI383" s="223">
        <f t="shared" ca="1" si="729"/>
        <v>3.7573758532766276E-4</v>
      </c>
      <c r="EJ383" s="223">
        <f t="shared" ca="1" si="730"/>
        <v>3.886153431784791E-4</v>
      </c>
      <c r="EK383" s="223">
        <f t="shared" ca="1" si="731"/>
        <v>2.9091541093084842E-4</v>
      </c>
      <c r="EL383" s="223">
        <f t="shared" ca="1" si="732"/>
        <v>1.1043759891227016E-4</v>
      </c>
      <c r="EM383" s="223">
        <f t="shared" ca="1" si="733"/>
        <v>-1.0146443451727037E-4</v>
      </c>
      <c r="EN383" s="223">
        <f t="shared" ca="1" si="734"/>
        <v>-2.8449549567819408E-4</v>
      </c>
      <c r="EO383" s="223">
        <f t="shared" ca="1" si="735"/>
        <v>-3.8657541760152124E-4</v>
      </c>
      <c r="EP383" s="223">
        <f t="shared" ca="1" si="736"/>
        <v>-3.7865809552106104E-4</v>
      </c>
      <c r="EQ383" s="223">
        <f t="shared" ca="1" si="737"/>
        <v>-2.6299634627173859E-4</v>
      </c>
      <c r="ER383" s="223">
        <f t="shared" ca="1" si="738"/>
        <v>-7.2500885524556216E-5</v>
      </c>
      <c r="ES383" s="223">
        <f t="shared" ca="1" si="739"/>
        <v>1.3862417874220575E-4</v>
      </c>
      <c r="ET383" s="223">
        <f t="shared" ca="1" si="740"/>
        <v>3.1030473381451899E-4</v>
      </c>
      <c r="EU383" s="223">
        <f t="shared" ca="1" si="741"/>
        <v>3.9369031728025787E-4</v>
      </c>
      <c r="EV383" s="223">
        <f t="shared" ca="1" si="742"/>
        <v>3.6505416340820447E-4</v>
      </c>
      <c r="EW383" s="223">
        <f t="shared" ca="1" si="743"/>
        <v>2.3254448302960487E-4</v>
      </c>
      <c r="EX383" s="223">
        <f t="shared" ca="1" si="744"/>
        <v>3.386594897622526E-5</v>
      </c>
      <c r="EY383" s="223">
        <f t="shared" ca="1" si="745"/>
        <v>-1.7444889634616917E-4</v>
      </c>
      <c r="EZ383" s="223">
        <f t="shared" ca="1" si="746"/>
        <v>-3.3312556773438775E-4</v>
      </c>
      <c r="FA383" s="223">
        <f t="shared" ca="1" si="747"/>
        <v>-3.970137639905666E-4</v>
      </c>
      <c r="FB383" s="223">
        <f t="shared" ca="1" si="748"/>
        <v>-3.4793456014282182E-4</v>
      </c>
      <c r="FC383" s="223">
        <f t="shared" ca="1" si="749"/>
        <v>-1.9985308929415069E-4</v>
      </c>
      <c r="FD383" s="223">
        <f t="shared" ca="1" si="750"/>
        <v>5.0951351737576017E-6</v>
      </c>
      <c r="FE383" s="223">
        <f t="shared" ca="1" si="751"/>
        <v>2.085935757148519E-4</v>
      </c>
      <c r="FF383" s="223">
        <f t="shared" ca="1" si="752"/>
        <v>3.5273822033201523E-4</v>
      </c>
      <c r="FG383" s="223">
        <f t="shared" ca="1" si="753"/>
        <v>3.9651375112384642E-4</v>
      </c>
      <c r="FH383" s="223">
        <f t="shared" ca="1" si="754"/>
        <v>3.2746415686288598E-4</v>
      </c>
      <c r="FI383" s="223">
        <f t="shared" ca="1" si="755"/>
        <v>1.6523700105798217E-4</v>
      </c>
      <c r="FJ383" s="223">
        <f t="shared" ca="1" si="756"/>
        <v>-4.4007150386732961E-5</v>
      </c>
      <c r="FK383" s="223">
        <f t="shared" ca="1" si="757"/>
        <v>-2.4072938492055294E-4</v>
      </c>
      <c r="FL383" s="223">
        <f t="shared" ca="1" si="758"/>
        <v>-3.6895381104151974E-4</v>
      </c>
      <c r="FM383" s="223">
        <f t="shared" ca="1" si="759"/>
        <v>-3.9219509407733855E-4</v>
      </c>
      <c r="FN383" s="223">
        <f t="shared" ca="1" si="760"/>
        <v>-3.0384009474224345E-4</v>
      </c>
      <c r="FO383" s="223">
        <f t="shared" ca="1" si="761"/>
        <v>-1.290295901738923E-4</v>
      </c>
      <c r="FP383" s="223">
        <f t="shared" ca="1" si="762"/>
        <v>8.2495352684728619E-5</v>
      </c>
      <c r="FQ383" s="223">
        <f t="shared" ca="1" si="763"/>
        <v>2.7054683855340129E-4</v>
      </c>
      <c r="FR383" s="223">
        <f t="shared" ca="1" si="764"/>
        <v>3.8161617486002521E-4</v>
      </c>
      <c r="FS383" s="223">
        <f t="shared" ca="1" si="765"/>
        <v>3.8409938387921915E-4</v>
      </c>
      <c r="FT383" s="223">
        <f t="shared" ca="1" si="766"/>
        <v>2.7728988641334188E-4</v>
      </c>
      <c r="FU383" s="223">
        <f t="shared" ca="1" si="767"/>
        <v>9.157955380167902E-5</v>
      </c>
      <c r="FV383" s="223">
        <f t="shared" ca="1" si="768"/>
        <v>-1.2018907963982331E-4</v>
      </c>
      <c r="FW383" s="223">
        <f t="shared" ca="1" si="769"/>
        <v>-2.9775877823503432E-4</v>
      </c>
      <c r="FX383" s="223">
        <f t="shared" ca="1" si="770"/>
        <v>-3.9060336630200728E-4</v>
      </c>
      <c r="FY383" s="223">
        <f t="shared" ca="1" si="771"/>
        <v>-3.7230458664426122E-4</v>
      </c>
      <c r="FZ383" s="223">
        <f t="shared" ca="1" si="772"/>
        <v>-2.4806922489620893E-4</v>
      </c>
      <c r="GA383" s="223">
        <f t="shared" ca="1" si="773"/>
        <v>-5.3247556263879089E-5</v>
      </c>
      <c r="GB383" s="223">
        <f t="shared" ca="1" si="774"/>
        <v>1.5672532005595234E-4</v>
      </c>
      <c r="GC383" s="223">
        <f t="shared" ca="1" si="775"/>
        <v>3.2210313811075863E-4</v>
      </c>
      <c r="GD383" s="223">
        <f t="shared" ca="1" si="776"/>
        <v>3.9582883380098098E-4</v>
      </c>
      <c r="GE383" s="223">
        <f t="shared" ca="1" si="777"/>
        <v>3.5692429271752974E-4</v>
      </c>
      <c r="GF383" s="223">
        <f t="shared" ca="1" si="778"/>
        <v>2.1645952113489301E-4</v>
      </c>
      <c r="GG383" s="223">
        <f t="shared" ca="1" si="779"/>
        <v>1.4402755651182864E-5</v>
      </c>
      <c r="GH383" s="223">
        <f t="shared" ca="1" si="780"/>
        <v>-1.9175220996516771E-4</v>
      </c>
      <c r="GI383" s="223">
        <f t="shared" ca="1" si="781"/>
        <v>-3.4334546868699015E-4</v>
      </c>
      <c r="GJ383" s="223">
        <f t="shared" ca="1" si="782"/>
        <v>-3.9724225324840024E-4</v>
      </c>
      <c r="GK383" s="223">
        <f t="shared" ca="1" si="783"/>
        <v>-3.3810662273726271E-4</v>
      </c>
      <c r="GL383" s="223">
        <f t="shared" ca="1" si="784"/>
        <v>-1.8276519385623726E-4</v>
      </c>
      <c r="GM383" s="223">
        <f t="shared" ca="1" si="785"/>
        <v>2.4580751371781385E-5</v>
      </c>
      <c r="GN383" s="223">
        <f t="shared" ca="1" si="786"/>
        <v>2.2493242126999795E-4</v>
      </c>
      <c r="GO383" s="223">
        <f t="shared" ca="1" si="787"/>
        <v>3.6128119470804057E-4</v>
      </c>
      <c r="GP383" s="223">
        <f t="shared" ca="1" si="788"/>
        <v>3.9483001264233264E-4</v>
      </c>
      <c r="GQ383" s="223">
        <f t="shared" ca="1" si="789"/>
        <v>3.1603280115215514E-4</v>
      </c>
      <c r="GR383" s="223">
        <f t="shared" ca="1" si="790"/>
        <v>1.4731073785112818E-4</v>
      </c>
      <c r="GS383" s="223">
        <f t="shared" ca="1" si="791"/>
        <v>-6.332753232182983E-5</v>
      </c>
      <c r="GT383" s="223">
        <f t="shared" ca="1" si="792"/>
        <v>-2.5594641039742899E-4</v>
      </c>
      <c r="GU383" s="223">
        <f t="shared" ca="1" si="793"/>
        <v>-3.7573758532766211E-4</v>
      </c>
      <c r="GV383" s="223">
        <f t="shared" ca="1" si="794"/>
        <v>-3.8861534317847954E-4</v>
      </c>
      <c r="GW383" s="223">
        <f t="shared" ca="1" si="795"/>
        <v>-2.9091541093084978E-4</v>
      </c>
      <c r="GX383" s="223">
        <f t="shared" ca="1" si="796"/>
        <v>-1.1043759891227203E-4</v>
      </c>
      <c r="GY383" s="223">
        <f t="shared" ca="1" si="797"/>
        <v>1.014644345172685E-4</v>
      </c>
      <c r="GZ383" s="223">
        <f t="shared" ca="1" si="798"/>
        <v>2.8449549567819267E-4</v>
      </c>
      <c r="HA383" s="223">
        <f t="shared" ca="1" si="799"/>
        <v>3.8657541760152086E-4</v>
      </c>
      <c r="HB383" s="223">
        <f t="shared" ca="1" si="800"/>
        <v>3.7865809552106169E-4</v>
      </c>
      <c r="HC383" s="223">
        <f t="shared" ca="1" si="801"/>
        <v>2.6299634627174006E-4</v>
      </c>
      <c r="HD383" s="223">
        <f t="shared" ca="1" si="802"/>
        <v>7.2500885524558141E-5</v>
      </c>
      <c r="HE383" s="223">
        <f t="shared" ca="1" si="803"/>
        <v>-1.3862417874220391E-4</v>
      </c>
      <c r="HF383" s="223">
        <f t="shared" ca="1" si="804"/>
        <v>-3.1030473381451779E-4</v>
      </c>
      <c r="HG383" s="223">
        <f t="shared" ca="1" si="805"/>
        <v>-3.9369031728025766E-4</v>
      </c>
      <c r="HH383" s="223">
        <f t="shared" ca="1" si="806"/>
        <v>-3.6505416340820517E-4</v>
      </c>
      <c r="HI383" s="223">
        <f t="shared" ca="1" si="807"/>
        <v>-2.3254448302960641E-4</v>
      </c>
      <c r="HJ383" s="223">
        <f t="shared" ca="1" si="808"/>
        <v>-3.3865948976227198E-5</v>
      </c>
      <c r="HK383" s="223">
        <f t="shared" ca="1" si="809"/>
        <v>1.7444889634616744E-4</v>
      </c>
      <c r="HL383" s="223">
        <f t="shared" ca="1" si="810"/>
        <v>3.3312556773438666E-4</v>
      </c>
      <c r="HM383" s="223">
        <f t="shared" ca="1" si="811"/>
        <v>3.970137639905666E-4</v>
      </c>
      <c r="HN383" s="223">
        <f t="shared" ca="1" si="812"/>
        <v>3.479345601428228E-4</v>
      </c>
      <c r="HO383" s="223">
        <f t="shared" ca="1" si="813"/>
        <v>1.9985308929415237E-4</v>
      </c>
      <c r="HP383" s="223">
        <f t="shared" ca="1" si="814"/>
        <v>-5.0951351737556501E-6</v>
      </c>
      <c r="HQ383" s="223">
        <f t="shared" ca="1" si="815"/>
        <v>-2.0859357571485022E-4</v>
      </c>
      <c r="HR383" s="223">
        <f t="shared" ca="1" si="816"/>
        <v>-3.5273822033201431E-4</v>
      </c>
      <c r="HS383" s="223">
        <f t="shared" ca="1" si="817"/>
        <v>-3.9651375112384653E-4</v>
      </c>
      <c r="HT383" s="223">
        <f t="shared" ca="1" si="818"/>
        <v>-3.2746415686288712E-4</v>
      </c>
      <c r="HU383" s="223">
        <f t="shared" ca="1" si="819"/>
        <v>-1.6523700105798396E-4</v>
      </c>
      <c r="HV383" s="223">
        <f t="shared" ca="1" si="820"/>
        <v>4.400715038673103E-5</v>
      </c>
      <c r="HW383" s="223">
        <f t="shared" ca="1" si="821"/>
        <v>2.407293849205514E-4</v>
      </c>
      <c r="HX383" s="223">
        <f t="shared" ca="1" si="822"/>
        <v>3.6895381104151904E-4</v>
      </c>
      <c r="HY383" s="223">
        <f t="shared" ca="1" si="823"/>
        <v>3.9219509407733888E-4</v>
      </c>
      <c r="HZ383" s="223">
        <f t="shared" ca="1" si="824"/>
        <v>3.0384009474224469E-4</v>
      </c>
      <c r="IA383" s="223">
        <f t="shared" ca="1" si="825"/>
        <v>1.2902959017389414E-4</v>
      </c>
      <c r="IB383" s="223">
        <f t="shared" ca="1" si="826"/>
        <v>-8.2495352684726722E-5</v>
      </c>
      <c r="IC383" s="223">
        <f t="shared" ca="1" si="827"/>
        <v>-2.7054683855339988E-4</v>
      </c>
      <c r="ID383" s="223">
        <f t="shared" ca="1" si="828"/>
        <v>-3.8161617486002467E-4</v>
      </c>
      <c r="IE383" s="223">
        <f t="shared" ca="1" si="829"/>
        <v>-3.5281038200360416E-4</v>
      </c>
      <c r="IF383" s="223">
        <f t="shared" ca="1" si="830"/>
        <v>-2.7728988641334329E-4</v>
      </c>
      <c r="IG383" s="223">
        <f t="shared" ca="1" si="831"/>
        <v>-9.1579553801680904E-5</v>
      </c>
      <c r="IH383" s="223">
        <f t="shared" ca="1" si="832"/>
        <v>1.2018907963982147E-4</v>
      </c>
      <c r="II383" s="223">
        <f t="shared" ca="1" si="833"/>
        <v>2.9775877823503308E-4</v>
      </c>
      <c r="IJ383" s="223">
        <f t="shared" ca="1" si="834"/>
        <v>3.906033663020069E-4</v>
      </c>
      <c r="IK383" s="223">
        <f t="shared" ca="1" si="835"/>
        <v>3.7230458664426193E-4</v>
      </c>
      <c r="IL383" s="223">
        <f t="shared" ca="1" si="836"/>
        <v>2.4806922489621045E-4</v>
      </c>
      <c r="IM383" s="223">
        <f t="shared" ca="1" si="837"/>
        <v>5.3247556263881027E-5</v>
      </c>
      <c r="IN383" s="223">
        <f t="shared" ca="1" si="838"/>
        <v>-1.5672532005595055E-4</v>
      </c>
      <c r="IO383" s="223">
        <f t="shared" ca="1" si="839"/>
        <v>-3.2210313811075744E-4</v>
      </c>
      <c r="IP383" s="223">
        <f t="shared" ca="1" si="840"/>
        <v>-3.9582883380098082E-4</v>
      </c>
      <c r="IQ383" s="223">
        <f t="shared" ca="1" si="841"/>
        <v>-3.5692429271753055E-4</v>
      </c>
      <c r="IR383" s="223">
        <f t="shared" ca="1" si="842"/>
        <v>-2.1645952113489458E-4</v>
      </c>
      <c r="IS383" s="223">
        <f t="shared" ca="1" si="843"/>
        <v>-1.4402755651184795E-5</v>
      </c>
      <c r="IT383" s="223">
        <f t="shared" ca="1" si="844"/>
        <v>1.9175220996516603E-4</v>
      </c>
      <c r="IU383" s="223">
        <f t="shared" ca="1" si="845"/>
        <v>3.4334546868698912E-4</v>
      </c>
      <c r="IV383" s="223">
        <f t="shared" ca="1" si="846"/>
        <v>3.9724225324840024E-4</v>
      </c>
      <c r="IW383" s="223">
        <f t="shared" ca="1" si="847"/>
        <v>3.3810662273726374E-4</v>
      </c>
      <c r="IX383" s="223">
        <f t="shared" ca="1" si="848"/>
        <v>1.8276519385623902E-4</v>
      </c>
      <c r="IY383" s="223">
        <f t="shared" ca="1" si="849"/>
        <v>-2.458075137177944E-5</v>
      </c>
      <c r="IZ383" s="223">
        <f t="shared" ca="1" si="850"/>
        <v>-2.2493242126999632E-4</v>
      </c>
      <c r="JA383" s="223">
        <f t="shared" ca="1" si="851"/>
        <v>-3.612811947080397E-4</v>
      </c>
      <c r="JB383" s="223">
        <f t="shared" ca="1" si="852"/>
        <v>-3.9483001264233286E-4</v>
      </c>
    </row>
    <row r="384" spans="2:262">
      <c r="B384" s="230">
        <v>23</v>
      </c>
      <c r="C384" s="229">
        <f t="shared" si="853"/>
        <v>4.4921875000000013E-4</v>
      </c>
      <c r="D384" s="226">
        <f t="shared" ca="1" si="597"/>
        <v>36.023833112043711</v>
      </c>
      <c r="E384" s="225">
        <f ca="1">AC361</f>
        <v>2.3833112043709984E-2</v>
      </c>
      <c r="F384" s="224">
        <v>23</v>
      </c>
      <c r="G384" s="223">
        <f t="shared" ca="1" si="854"/>
        <v>-2.6114793873384776E-3</v>
      </c>
      <c r="H384" s="223">
        <f t="shared" ca="1" si="598"/>
        <v>-1.1404601172650274E-3</v>
      </c>
      <c r="I384" s="223">
        <f t="shared" ca="1" si="599"/>
        <v>6.8443579514556327E-4</v>
      </c>
      <c r="J384" s="223">
        <f t="shared" ca="1" si="600"/>
        <v>2.2969561606915219E-3</v>
      </c>
      <c r="K384" s="223">
        <f t="shared" ca="1" si="601"/>
        <v>3.1967474080194591E-3</v>
      </c>
      <c r="L384" s="223">
        <f t="shared" ca="1" si="602"/>
        <v>3.1046107290444783E-3</v>
      </c>
      <c r="M384" s="223">
        <f t="shared" ca="1" si="603"/>
        <v>2.0491354782719812E-3</v>
      </c>
      <c r="N384" s="223">
        <f t="shared" ca="1" si="604"/>
        <v>3.5782809995101586E-4</v>
      </c>
      <c r="O384" s="223">
        <f t="shared" ca="1" si="605"/>
        <v>-1.4445107862916925E-3</v>
      </c>
      <c r="P384" s="223">
        <f t="shared" ca="1" si="606"/>
        <v>-2.7986282756314045E-3</v>
      </c>
      <c r="Q384" s="223">
        <f t="shared" ca="1" si="607"/>
        <v>-3.2843513666599715E-3</v>
      </c>
      <c r="R384" s="223">
        <f t="shared" ca="1" si="608"/>
        <v>-2.7509636476794447E-3</v>
      </c>
      <c r="S384" s="223">
        <f t="shared" ca="1" si="609"/>
        <v>-1.3639715245686644E-3</v>
      </c>
      <c r="T384" s="223">
        <f t="shared" ca="1" si="610"/>
        <v>4.4625123681761526E-4</v>
      </c>
      <c r="U384" s="223">
        <f t="shared" ca="1" si="611"/>
        <v>2.1180054214135695E-3</v>
      </c>
      <c r="V384" s="223">
        <f t="shared" ca="1" si="612"/>
        <v>3.1325576261813136E-3</v>
      </c>
      <c r="W384" s="223">
        <f t="shared" ca="1" si="613"/>
        <v>3.1750995362453118E-3</v>
      </c>
      <c r="X384" s="223">
        <f t="shared" ca="1" si="614"/>
        <v>2.2324307002577755E-3</v>
      </c>
      <c r="Y384" s="223">
        <f t="shared" ca="1" si="615"/>
        <v>5.9705453632604745E-4</v>
      </c>
      <c r="Z384" s="223">
        <f t="shared" ca="1" si="616"/>
        <v>-1.2235833929306263E-3</v>
      </c>
      <c r="AA384" s="223">
        <f t="shared" ca="1" si="617"/>
        <v>-2.6645521201215982E-3</v>
      </c>
      <c r="AB384" s="223">
        <f t="shared" ca="1" si="618"/>
        <v>-3.2787293240261668E-3</v>
      </c>
      <c r="AC384" s="223">
        <f t="shared" ca="1" si="619"/>
        <v>-2.8755401976629409E-3</v>
      </c>
      <c r="AD384" s="223">
        <f t="shared" ca="1" si="620"/>
        <v>-1.5800914520025977E-3</v>
      </c>
      <c r="AE384" s="223">
        <f t="shared" ca="1" si="621"/>
        <v>2.0564840437297492E-4</v>
      </c>
      <c r="AF384" s="223">
        <f t="shared" ca="1" si="622"/>
        <v>1.9275770272474449E-3</v>
      </c>
      <c r="AG384" s="223">
        <f t="shared" ca="1" si="623"/>
        <v>3.0513922431538924E-3</v>
      </c>
      <c r="AH384" s="223">
        <f t="shared" ca="1" si="624"/>
        <v>3.2283822039602919E-3</v>
      </c>
      <c r="AI384" s="223">
        <f t="shared" ca="1" si="625"/>
        <v>2.403628186855228E-3</v>
      </c>
      <c r="AJ384" s="223">
        <f t="shared" ca="1" si="626"/>
        <v>8.3304548243836793E-4</v>
      </c>
      <c r="AK384" s="223">
        <f t="shared" ca="1" si="627"/>
        <v>-9.9602529514880361E-4</v>
      </c>
      <c r="AL384" s="223">
        <f t="shared" ca="1" si="628"/>
        <v>-2.5160365258090748E-3</v>
      </c>
      <c r="AM384" s="223">
        <f t="shared" ca="1" si="629"/>
        <v>-3.255339563107766E-3</v>
      </c>
      <c r="AN384" s="223">
        <f t="shared" ca="1" si="630"/>
        <v>-2.9845339461709642E-3</v>
      </c>
      <c r="AO384" s="223">
        <f t="shared" ca="1" si="631"/>
        <v>-1.787648726954868E-3</v>
      </c>
      <c r="AP384" s="223">
        <f t="shared" ca="1" si="632"/>
        <v>-3.6068854592879041E-5</v>
      </c>
      <c r="AQ384" s="223">
        <f t="shared" ca="1" si="633"/>
        <v>1.7267029261603339E-3</v>
      </c>
      <c r="AR384" s="223">
        <f t="shared" ca="1" si="634"/>
        <v>2.9536911011802057E-3</v>
      </c>
      <c r="AS384" s="223">
        <f t="shared" ca="1" si="635"/>
        <v>3.2641699887965194E-3</v>
      </c>
      <c r="AT384" s="223">
        <f t="shared" ca="1" si="636"/>
        <v>2.5618002040514697E-3</v>
      </c>
      <c r="AU384" s="223">
        <f t="shared" ca="1" si="637"/>
        <v>1.0645220829040951E-3</v>
      </c>
      <c r="AV384" s="223">
        <f t="shared" ca="1" si="638"/>
        <v>-7.6306964999432346E-4</v>
      </c>
      <c r="AW384" s="223">
        <f t="shared" ca="1" si="639"/>
        <v>-2.3538863115671964E-3</v>
      </c>
      <c r="AX384" s="223">
        <f t="shared" ca="1" si="640"/>
        <v>-3.2143088350457369E-3</v>
      </c>
      <c r="AY384" s="223">
        <f t="shared" ca="1" si="641"/>
        <v>-3.0773542466368494E-3</v>
      </c>
      <c r="AZ384" s="223">
        <f t="shared" ca="1" si="642"/>
        <v>-1.9855185785692016E-3</v>
      </c>
      <c r="BA384" s="223">
        <f t="shared" ca="1" si="643"/>
        <v>-2.7759065331059418E-4</v>
      </c>
      <c r="BB384" s="223">
        <f t="shared" ca="1" si="644"/>
        <v>1.51647167231031E-3</v>
      </c>
      <c r="BC384" s="223">
        <f t="shared" ca="1" si="645"/>
        <v>2.8399836512136858E-3</v>
      </c>
      <c r="BD384" s="223">
        <f t="shared" ca="1" si="646"/>
        <v>3.2822689536472199E-3</v>
      </c>
      <c r="BE384" s="223">
        <f t="shared" ca="1" si="647"/>
        <v>2.7060896039808754E-3</v>
      </c>
      <c r="BF384" s="223">
        <f t="shared" ca="1" si="648"/>
        <v>1.290229945969594E-3</v>
      </c>
      <c r="BG384" s="223">
        <f t="shared" ca="1" si="649"/>
        <v>-5.2597886429217046E-4</v>
      </c>
      <c r="BH384" s="223">
        <f t="shared" ca="1" si="650"/>
        <v>-2.178980183456059E-3</v>
      </c>
      <c r="BI384" s="223">
        <f t="shared" ca="1" si="651"/>
        <v>-3.1558594889104564E-3</v>
      </c>
      <c r="BJ384" s="223">
        <f t="shared" ca="1" si="652"/>
        <v>-3.1534980978101764E-3</v>
      </c>
      <c r="BK384" s="223">
        <f t="shared" ca="1" si="653"/>
        <v>-2.1726287329757294E-3</v>
      </c>
      <c r="BL384" s="223">
        <f t="shared" ca="1" si="654"/>
        <v>-5.1760816422683777E-4</v>
      </c>
      <c r="BM384" s="223">
        <f t="shared" ca="1" si="655"/>
        <v>1.2980225270769483E-3</v>
      </c>
      <c r="BN384" s="223">
        <f t="shared" ca="1" si="656"/>
        <v>2.7108860837776094E-3</v>
      </c>
      <c r="BO384" s="223">
        <f t="shared" ca="1" si="657"/>
        <v>3.282581018653725E-3</v>
      </c>
      <c r="BP384" s="223">
        <f t="shared" ca="1" si="658"/>
        <v>2.8357144698836108E-3</v>
      </c>
      <c r="BQ384" s="223">
        <f t="shared" ca="1" si="659"/>
        <v>1.508945941168992E-3</v>
      </c>
      <c r="BR384" s="223">
        <f t="shared" ca="1" si="660"/>
        <v>-2.8603775355223157E-4</v>
      </c>
      <c r="BS384" s="223">
        <f t="shared" ca="1" si="661"/>
        <v>-1.9922659729382309E-3</v>
      </c>
      <c r="BT384" s="223">
        <f t="shared" ca="1" si="662"/>
        <v>-3.0803082667728368E-3</v>
      </c>
      <c r="BU384" s="223">
        <f t="shared" ca="1" si="663"/>
        <v>-3.2125528695641334E-3</v>
      </c>
      <c r="BV384" s="223">
        <f t="shared" ca="1" si="664"/>
        <v>-2.3479652240360246E-3</v>
      </c>
      <c r="BW384" s="223">
        <f t="shared" ca="1" si="665"/>
        <v>-7.5482071165420888E-4</v>
      </c>
      <c r="BX384" s="223">
        <f t="shared" ca="1" si="666"/>
        <v>1.0725392853052843E-3</v>
      </c>
      <c r="BY384" s="223">
        <f t="shared" ca="1" si="667"/>
        <v>2.5670979897752756E-3</v>
      </c>
      <c r="BZ384" s="223">
        <f t="shared" ca="1" si="668"/>
        <v>3.2651044927087263E-3</v>
      </c>
      <c r="CA384" s="223">
        <f t="shared" ca="1" si="669"/>
        <v>2.9499723533803232E-3</v>
      </c>
      <c r="CB384" s="223">
        <f t="shared" ca="1" si="670"/>
        <v>1.7194848275741547E-3</v>
      </c>
      <c r="CC384" s="223">
        <f t="shared" ca="1" si="671"/>
        <v>-4.4546579442732799E-5</v>
      </c>
      <c r="CD384" s="223">
        <f t="shared" ca="1" si="672"/>
        <v>-1.7947555004978991E-3</v>
      </c>
      <c r="CE384" s="223">
        <f t="shared" ca="1" si="673"/>
        <v>-2.9880645872515971E-3</v>
      </c>
      <c r="CF384" s="223">
        <f t="shared" ca="1" si="674"/>
        <v>-3.2541985389739261E-3</v>
      </c>
      <c r="CG384" s="223">
        <f t="shared" ca="1" si="675"/>
        <v>-2.5105778881134118E-3</v>
      </c>
      <c r="CH384" s="223">
        <f t="shared" ca="1" si="676"/>
        <v>-9.879428202454819E-4</v>
      </c>
      <c r="CI384" s="223">
        <f t="shared" ca="1" si="677"/>
        <v>8.4124386021893762E-4</v>
      </c>
      <c r="CJ384" s="223">
        <f t="shared" ca="1" si="678"/>
        <v>2.4093985693462707E-3</v>
      </c>
      <c r="CK384" s="223">
        <f t="shared" ca="1" si="679"/>
        <v>3.2299340826205331E-3</v>
      </c>
      <c r="CL384" s="223">
        <f t="shared" ca="1" si="680"/>
        <v>3.0482440811007345E-3</v>
      </c>
      <c r="CM384" s="223">
        <f t="shared" ca="1" si="681"/>
        <v>1.9207056767180236E-3</v>
      </c>
      <c r="CN384" s="223">
        <f t="shared" ca="1" si="682"/>
        <v>1.971859964403984E-4</v>
      </c>
      <c r="CO384" s="223">
        <f t="shared" ca="1" si="683"/>
        <v>-1.5875190924980506E-3</v>
      </c>
      <c r="CP384" s="223">
        <f t="shared" ca="1" si="684"/>
        <v>-2.8796283268382981E-3</v>
      </c>
      <c r="CQ384" s="223">
        <f t="shared" ca="1" si="685"/>
        <v>-3.2782094245487319E-3</v>
      </c>
      <c r="CR384" s="223">
        <f t="shared" ca="1" si="686"/>
        <v>-2.6595855130920666E-3</v>
      </c>
      <c r="CS384" s="223">
        <f t="shared" ca="1" si="687"/>
        <v>-1.2157111810958904E-3</v>
      </c>
      <c r="CT384" s="223">
        <f t="shared" ca="1" si="688"/>
        <v>6.0538966176649264E-4</v>
      </c>
      <c r="CU384" s="223">
        <f t="shared" ca="1" si="689"/>
        <v>2.2386424093133604E-3</v>
      </c>
      <c r="CV384" s="223">
        <f t="shared" ca="1" si="690"/>
        <v>3.1772603798886682E-3</v>
      </c>
      <c r="CW384" s="223">
        <f t="shared" ca="1" si="691"/>
        <v>3.1299971100378085E-3</v>
      </c>
      <c r="CX384" s="223">
        <f t="shared" ca="1" si="692"/>
        <v>2.1115180553847677E-3</v>
      </c>
      <c r="CY384" s="223">
        <f t="shared" ca="1" si="693"/>
        <v>4.3785000432410796E-4</v>
      </c>
      <c r="CZ384" s="223">
        <f t="shared" ca="1" si="694"/>
        <v>-1.3716797809891423E-3</v>
      </c>
      <c r="DA384" s="223">
        <f t="shared" ca="1" si="695"/>
        <v>-2.7555871110233198E-3</v>
      </c>
      <c r="DB384" s="223">
        <f t="shared" ca="1" si="696"/>
        <v>-3.2844554092192561E-3</v>
      </c>
      <c r="DC384" s="223">
        <f t="shared" ca="1" si="697"/>
        <v>-2.7941806137418194E-3</v>
      </c>
      <c r="DD384" s="223">
        <f t="shared" ca="1" si="698"/>
        <v>-1.4368914977235393E-3</v>
      </c>
      <c r="DE384" s="223">
        <f t="shared" ca="1" si="699"/>
        <v>3.6625480428438887E-4</v>
      </c>
      <c r="DF384" s="223">
        <f t="shared" ca="1" si="700"/>
        <v>2.0557548521025373E-3</v>
      </c>
      <c r="DG384" s="223">
        <f t="shared" ca="1" si="701"/>
        <v>3.1073688278720241E-3</v>
      </c>
      <c r="DH384" s="223">
        <f t="shared" ca="1" si="702"/>
        <v>3.194788413444438E-3</v>
      </c>
      <c r="DI384" s="223">
        <f t="shared" ca="1" si="703"/>
        <v>2.2908879347619451E-3</v>
      </c>
      <c r="DJ384" s="223">
        <f t="shared" ca="1" si="704"/>
        <v>6.7614126509791357E-4</v>
      </c>
      <c r="DK384" s="223">
        <f t="shared" ca="1" si="705"/>
        <v>-1.148407217901124E-3</v>
      </c>
      <c r="DL384" s="223">
        <f t="shared" ca="1" si="706"/>
        <v>-2.6166131299024207E-3</v>
      </c>
      <c r="DM384" s="223">
        <f t="shared" ca="1" si="707"/>
        <v>-3.2729026454534006E-3</v>
      </c>
      <c r="DN384" s="223">
        <f t="shared" ca="1" si="708"/>
        <v>-2.9136338075505769E-3</v>
      </c>
      <c r="DO384" s="223">
        <f t="shared" ca="1" si="709"/>
        <v>-1.6502851748289803E-3</v>
      </c>
      <c r="DP384" s="223">
        <f t="shared" ca="1" si="710"/>
        <v>1.2513518028461554E-4</v>
      </c>
      <c r="DQ384" s="223">
        <f t="shared" ca="1" si="711"/>
        <v>1.8617269812321658E-3</v>
      </c>
      <c r="DR384" s="223">
        <f t="shared" ca="1" si="712"/>
        <v>3.0206381749465659E-3</v>
      </c>
      <c r="DS384" s="223">
        <f t="shared" ca="1" si="713"/>
        <v>3.2422668816337753E-3</v>
      </c>
      <c r="DT384" s="223">
        <f t="shared" ca="1" si="714"/>
        <v>2.4578432939321151E-3</v>
      </c>
      <c r="DU384" s="223">
        <f t="shared" ca="1" si="715"/>
        <v>9.1076845777348075E-4</v>
      </c>
      <c r="DV384" s="223">
        <f t="shared" ca="1" si="716"/>
        <v>-9.1891133659826761E-4</v>
      </c>
      <c r="DW384" s="223">
        <f t="shared" ca="1" si="717"/>
        <v>-2.4634594955203633E-3</v>
      </c>
      <c r="DX384" s="223">
        <f t="shared" ca="1" si="718"/>
        <v>-3.2436137386789732E-3</v>
      </c>
      <c r="DY384" s="223">
        <f t="shared" ca="1" si="719"/>
        <v>-3.0172977673113524E-3</v>
      </c>
      <c r="DZ384" s="223">
        <f t="shared" ca="1" si="720"/>
        <v>-1.8547358135869729E-3</v>
      </c>
      <c r="EA384" s="223">
        <f t="shared" ca="1" si="721"/>
        <v>-1.1666256209918308E-4</v>
      </c>
      <c r="EB384" s="223">
        <f t="shared" ca="1" si="722"/>
        <v>1.6576102505456126E-3</v>
      </c>
      <c r="EC384" s="223">
        <f t="shared" ca="1" si="723"/>
        <v>2.9175384220350674E-3</v>
      </c>
      <c r="ED384" s="223">
        <f t="shared" ca="1" si="724"/>
        <v>3.2721752246730419E-3</v>
      </c>
      <c r="EE384" s="223">
        <f t="shared" ca="1" si="725"/>
        <v>2.611479387338485E-3</v>
      </c>
      <c r="EF384" s="223">
        <f t="shared" ca="1" si="726"/>
        <v>1.1404601172650313E-3</v>
      </c>
      <c r="EG384" s="223">
        <f t="shared" ca="1" si="727"/>
        <v>-6.8443579514552142E-4</v>
      </c>
      <c r="EH384" s="223">
        <f t="shared" ca="1" si="728"/>
        <v>-2.2969561606914972E-3</v>
      </c>
      <c r="EI384" s="223">
        <f t="shared" ca="1" si="729"/>
        <v>-3.1967474080194531E-3</v>
      </c>
      <c r="EJ384" s="223">
        <f t="shared" ca="1" si="730"/>
        <v>-3.1046107290444843E-3</v>
      </c>
      <c r="EK384" s="223">
        <f t="shared" ca="1" si="731"/>
        <v>-2.0491354782719885E-3</v>
      </c>
      <c r="EL384" s="223">
        <f t="shared" ca="1" si="732"/>
        <v>-3.578280999510163E-4</v>
      </c>
      <c r="EM384" s="223">
        <f t="shared" ca="1" si="733"/>
        <v>1.4445107862916583E-3</v>
      </c>
      <c r="EN384" s="223">
        <f t="shared" ca="1" si="734"/>
        <v>2.7986282756313889E-3</v>
      </c>
      <c r="EO384" s="223">
        <f t="shared" ca="1" si="735"/>
        <v>3.2843513666599719E-3</v>
      </c>
      <c r="EP384" s="223">
        <f t="shared" ca="1" si="736"/>
        <v>2.750963647679453E-3</v>
      </c>
      <c r="EQ384" s="223">
        <f t="shared" ca="1" si="737"/>
        <v>1.3639715245686702E-3</v>
      </c>
      <c r="ER384" s="223">
        <f t="shared" ca="1" si="738"/>
        <v>-4.4625123681757135E-4</v>
      </c>
      <c r="ES384" s="223">
        <f t="shared" ca="1" si="739"/>
        <v>-2.1180054214135443E-3</v>
      </c>
      <c r="ET384" s="223">
        <f t="shared" ca="1" si="740"/>
        <v>-3.1325576261813054E-3</v>
      </c>
      <c r="EU384" s="223">
        <f t="shared" ca="1" si="741"/>
        <v>-3.1750995362453179E-3</v>
      </c>
      <c r="EV384" s="223">
        <f t="shared" ca="1" si="742"/>
        <v>-2.232430700257782E-3</v>
      </c>
      <c r="EW384" s="223">
        <f t="shared" ca="1" si="743"/>
        <v>-5.9705453632605092E-4</v>
      </c>
      <c r="EX384" s="223">
        <f t="shared" ca="1" si="744"/>
        <v>1.2235833929305905E-3</v>
      </c>
      <c r="EY384" s="223">
        <f t="shared" ca="1" si="745"/>
        <v>2.6645521201215791E-3</v>
      </c>
      <c r="EZ384" s="223">
        <f t="shared" ca="1" si="746"/>
        <v>3.2787293240261655E-3</v>
      </c>
      <c r="FA384" s="223">
        <f t="shared" ca="1" si="747"/>
        <v>2.8755401976629487E-3</v>
      </c>
      <c r="FB384" s="223">
        <f t="shared" ca="1" si="748"/>
        <v>1.5800914520026057E-3</v>
      </c>
      <c r="FC384" s="223">
        <f t="shared" ca="1" si="749"/>
        <v>-2.0564840437297733E-4</v>
      </c>
      <c r="FD384" s="223">
        <f t="shared" ca="1" si="750"/>
        <v>-1.9275770272474137E-3</v>
      </c>
      <c r="FE384" s="223">
        <f t="shared" ca="1" si="751"/>
        <v>-3.0513922431538829E-3</v>
      </c>
      <c r="FF384" s="223">
        <f t="shared" ca="1" si="752"/>
        <v>-3.2283822039602963E-3</v>
      </c>
      <c r="FG384" s="223">
        <f t="shared" ca="1" si="753"/>
        <v>-2.4036281868552349E-3</v>
      </c>
      <c r="FH384" s="223">
        <f t="shared" ca="1" si="754"/>
        <v>-8.3304548243836544E-4</v>
      </c>
      <c r="FI384" s="223">
        <f t="shared" ca="1" si="755"/>
        <v>9.9602529514876133E-4</v>
      </c>
      <c r="FJ384" s="223">
        <f t="shared" ca="1" si="756"/>
        <v>2.5160365258090536E-3</v>
      </c>
      <c r="FK384" s="223">
        <f t="shared" ca="1" si="757"/>
        <v>3.2553395631077634E-3</v>
      </c>
      <c r="FL384" s="223">
        <f t="shared" ca="1" si="758"/>
        <v>2.9845339461709729E-3</v>
      </c>
      <c r="FM384" s="223">
        <f t="shared" ca="1" si="759"/>
        <v>1.787648726954876E-3</v>
      </c>
      <c r="FN384" s="223">
        <f t="shared" ca="1" si="760"/>
        <v>3.606885459287671E-5</v>
      </c>
      <c r="FO384" s="223">
        <f t="shared" ca="1" si="761"/>
        <v>-1.7267029261603061E-3</v>
      </c>
      <c r="FP384" s="223">
        <f t="shared" ca="1" si="762"/>
        <v>-2.9536911011801914E-3</v>
      </c>
      <c r="FQ384" s="223">
        <f t="shared" ca="1" si="763"/>
        <v>-3.264169988796522E-3</v>
      </c>
      <c r="FR384" s="223">
        <f t="shared" ca="1" si="764"/>
        <v>-2.5618002040514757E-3</v>
      </c>
      <c r="FS384" s="223">
        <f t="shared" ca="1" si="765"/>
        <v>-1.0645220829041038E-3</v>
      </c>
      <c r="FT384" s="223">
        <f t="shared" ca="1" si="766"/>
        <v>7.630696499942803E-4</v>
      </c>
      <c r="FU384" s="223">
        <f t="shared" ca="1" si="767"/>
        <v>2.3538863115671743E-3</v>
      </c>
      <c r="FV384" s="223">
        <f t="shared" ca="1" si="768"/>
        <v>3.2143088350457321E-3</v>
      </c>
      <c r="FW384" s="223">
        <f t="shared" ca="1" si="769"/>
        <v>3.0773542466368568E-3</v>
      </c>
      <c r="FX384" s="223">
        <f t="shared" ca="1" si="770"/>
        <v>1.985518578569209E-3</v>
      </c>
      <c r="FY384" s="223">
        <f t="shared" ca="1" si="771"/>
        <v>2.7759065331059175E-4</v>
      </c>
      <c r="FZ384" s="223">
        <f t="shared" ca="1" si="772"/>
        <v>-1.5164716723102705E-3</v>
      </c>
      <c r="GA384" s="223">
        <f t="shared" ca="1" si="773"/>
        <v>-2.8399836512136697E-3</v>
      </c>
      <c r="GB384" s="223">
        <f t="shared" ca="1" si="774"/>
        <v>-3.2822689536472207E-3</v>
      </c>
      <c r="GC384" s="223">
        <f t="shared" ca="1" si="775"/>
        <v>-2.706089603980881E-3</v>
      </c>
      <c r="GD384" s="223">
        <f t="shared" ca="1" si="776"/>
        <v>-1.2902299459696027E-3</v>
      </c>
      <c r="GE384" s="223">
        <f t="shared" ca="1" si="777"/>
        <v>5.2597886429212677E-4</v>
      </c>
      <c r="GF384" s="223">
        <f t="shared" ca="1" si="778"/>
        <v>2.1789801834560347E-3</v>
      </c>
      <c r="GG384" s="223">
        <f t="shared" ca="1" si="779"/>
        <v>3.1558594889104503E-3</v>
      </c>
      <c r="GH384" s="223">
        <f t="shared" ca="1" si="780"/>
        <v>3.1534980978101821E-3</v>
      </c>
      <c r="GI384" s="223">
        <f t="shared" ca="1" si="781"/>
        <v>2.1726287329757446E-3</v>
      </c>
      <c r="GJ384" s="223">
        <f t="shared" ca="1" si="782"/>
        <v>5.1760816422683539E-4</v>
      </c>
      <c r="GK384" s="223">
        <f t="shared" ca="1" si="783"/>
        <v>-1.2980225270769075E-3</v>
      </c>
      <c r="GL384" s="223">
        <f t="shared" ca="1" si="784"/>
        <v>-2.7108860837775973E-3</v>
      </c>
      <c r="GM384" s="223">
        <f t="shared" ca="1" si="785"/>
        <v>-3.2825810186537241E-3</v>
      </c>
      <c r="GN384" s="223">
        <f t="shared" ca="1" si="786"/>
        <v>-2.8357144698836216E-3</v>
      </c>
      <c r="GO384" s="223">
        <f t="shared" ca="1" si="787"/>
        <v>-1.5089459411689898E-3</v>
      </c>
      <c r="GP384" s="223">
        <f t="shared" ca="1" si="788"/>
        <v>2.8603775355223396E-4</v>
      </c>
      <c r="GQ384" s="223">
        <f t="shared" ca="1" si="789"/>
        <v>1.9922659729381957E-3</v>
      </c>
      <c r="GR384" s="223">
        <f t="shared" ca="1" si="790"/>
        <v>3.0803082667728294E-3</v>
      </c>
      <c r="GS384" s="223">
        <f t="shared" ca="1" si="791"/>
        <v>3.2125528695641373E-3</v>
      </c>
      <c r="GT384" s="223">
        <f t="shared" ca="1" si="792"/>
        <v>2.3479652240360393E-3</v>
      </c>
      <c r="GU384" s="223">
        <f t="shared" ca="1" si="793"/>
        <v>7.5482071165420639E-4</v>
      </c>
      <c r="GV384" s="223">
        <f t="shared" ca="1" si="794"/>
        <v>-1.0725392853052425E-3</v>
      </c>
      <c r="GW384" s="223">
        <f t="shared" ca="1" si="795"/>
        <v>-2.5670979897752626E-3</v>
      </c>
      <c r="GX384" s="223">
        <f t="shared" ca="1" si="796"/>
        <v>-3.2651044927087241E-3</v>
      </c>
      <c r="GY384" s="223">
        <f t="shared" ca="1" si="797"/>
        <v>-2.9499723533803319E-3</v>
      </c>
      <c r="GZ384" s="223">
        <f t="shared" ca="1" si="798"/>
        <v>-1.7194848275741527E-3</v>
      </c>
      <c r="HA384" s="223">
        <f t="shared" ca="1" si="799"/>
        <v>4.4546579442735184E-5</v>
      </c>
      <c r="HB384" s="223">
        <f t="shared" ca="1" si="800"/>
        <v>1.7947555004978618E-3</v>
      </c>
      <c r="HC384" s="223">
        <f t="shared" ca="1" si="801"/>
        <v>2.9880645872515888E-3</v>
      </c>
      <c r="HD384" s="223">
        <f t="shared" ca="1" si="802"/>
        <v>3.2541985389739282E-3</v>
      </c>
      <c r="HE384" s="223">
        <f t="shared" ca="1" si="803"/>
        <v>2.5105778881134252E-3</v>
      </c>
      <c r="HF384" s="223">
        <f t="shared" ca="1" si="804"/>
        <v>9.8794282024547951E-4</v>
      </c>
      <c r="HG384" s="223">
        <f t="shared" ca="1" si="805"/>
        <v>-8.412438602188948E-4</v>
      </c>
      <c r="HH384" s="223">
        <f t="shared" ca="1" si="806"/>
        <v>-2.4093985693462413E-3</v>
      </c>
      <c r="HI384" s="223">
        <f t="shared" ca="1" si="807"/>
        <v>-3.2299340826205292E-3</v>
      </c>
      <c r="HJ384" s="223">
        <f t="shared" ca="1" si="808"/>
        <v>-3.0482440811007419E-3</v>
      </c>
      <c r="HK384" s="223">
        <f t="shared" ca="1" si="809"/>
        <v>-1.9207056767180214E-3</v>
      </c>
      <c r="HL384" s="223">
        <f t="shared" ca="1" si="810"/>
        <v>-1.9718599644039607E-4</v>
      </c>
      <c r="HM384" s="223">
        <f t="shared" ca="1" si="811"/>
        <v>1.5875190924980118E-3</v>
      </c>
      <c r="HN384" s="223">
        <f t="shared" ca="1" si="812"/>
        <v>2.8796283268382882E-3</v>
      </c>
      <c r="HO384" s="223">
        <f t="shared" ca="1" si="813"/>
        <v>3.2782094245487332E-3</v>
      </c>
      <c r="HP384" s="223">
        <f t="shared" ca="1" si="814"/>
        <v>2.6595855130920787E-3</v>
      </c>
      <c r="HQ384" s="223">
        <f t="shared" ca="1" si="815"/>
        <v>1.2157111810958882E-3</v>
      </c>
      <c r="HR384" s="223">
        <f t="shared" ca="1" si="816"/>
        <v>-6.0538966176644916E-4</v>
      </c>
      <c r="HS384" s="223">
        <f t="shared" ca="1" si="817"/>
        <v>-2.2386424093133275E-3</v>
      </c>
      <c r="HT384" s="223">
        <f t="shared" ca="1" si="818"/>
        <v>-3.177260379888663E-3</v>
      </c>
      <c r="HU384" s="223">
        <f t="shared" ca="1" si="819"/>
        <v>-3.1299971100378146E-3</v>
      </c>
      <c r="HV384" s="223">
        <f t="shared" ca="1" si="820"/>
        <v>-2.1115180553847837E-3</v>
      </c>
      <c r="HW384" s="223">
        <f t="shared" ca="1" si="821"/>
        <v>-4.3785000432410552E-4</v>
      </c>
      <c r="HX384" s="223">
        <f t="shared" ca="1" si="822"/>
        <v>1.3716797809891019E-3</v>
      </c>
      <c r="HY384" s="223">
        <f t="shared" ca="1" si="823"/>
        <v>2.7555871110233085E-3</v>
      </c>
      <c r="HZ384" s="223">
        <f t="shared" ca="1" si="824"/>
        <v>3.2844554092192565E-3</v>
      </c>
      <c r="IA384" s="223">
        <f t="shared" ca="1" si="825"/>
        <v>2.7941806137418306E-3</v>
      </c>
      <c r="IB384" s="223">
        <f t="shared" ca="1" si="826"/>
        <v>1.436891497723579E-3</v>
      </c>
      <c r="IC384" s="223">
        <f t="shared" ca="1" si="827"/>
        <v>-3.6625480428439125E-4</v>
      </c>
      <c r="ID384" s="223">
        <f t="shared" ca="1" si="828"/>
        <v>-2.0557548521025031E-3</v>
      </c>
      <c r="IE384" s="223">
        <f t="shared" ca="1" si="829"/>
        <v>-2.9287832862325081E-3</v>
      </c>
      <c r="IF384" s="223">
        <f t="shared" ca="1" si="830"/>
        <v>-3.1947884134444428E-3</v>
      </c>
      <c r="IG384" s="223">
        <f t="shared" ca="1" si="831"/>
        <v>-2.2908879347619932E-3</v>
      </c>
      <c r="IH384" s="223">
        <f t="shared" ca="1" si="832"/>
        <v>-6.761412650979114E-4</v>
      </c>
      <c r="II384" s="223">
        <f t="shared" ca="1" si="833"/>
        <v>1.1484072179010825E-3</v>
      </c>
      <c r="IJ384" s="223">
        <f t="shared" ca="1" si="834"/>
        <v>2.6166131299024359E-3</v>
      </c>
      <c r="IK384" s="223">
        <f t="shared" ca="1" si="835"/>
        <v>3.2729026454533985E-3</v>
      </c>
      <c r="IL384" s="223">
        <f t="shared" ca="1" si="836"/>
        <v>2.9136338075506085E-3</v>
      </c>
      <c r="IM384" s="223">
        <f t="shared" ca="1" si="837"/>
        <v>1.6502851748289782E-3</v>
      </c>
      <c r="IN384" s="223">
        <f t="shared" ca="1" si="838"/>
        <v>-1.2513518028454802E-4</v>
      </c>
      <c r="IO384" s="223">
        <f t="shared" ca="1" si="839"/>
        <v>-1.861726981232187E-3</v>
      </c>
      <c r="IP384" s="223">
        <f t="shared" ca="1" si="840"/>
        <v>-3.0206381749465576E-3</v>
      </c>
      <c r="IQ384" s="223">
        <f t="shared" ca="1" si="841"/>
        <v>-3.2422668816337857E-3</v>
      </c>
      <c r="IR384" s="223">
        <f t="shared" ca="1" si="842"/>
        <v>-2.457843293932129E-3</v>
      </c>
      <c r="IS384" s="223">
        <f t="shared" ca="1" si="843"/>
        <v>-9.107684577735458E-4</v>
      </c>
      <c r="IT384" s="223">
        <f t="shared" ca="1" si="844"/>
        <v>9.1891133659829233E-4</v>
      </c>
      <c r="IU384" s="223">
        <f t="shared" ca="1" si="845"/>
        <v>2.4634594955203495E-3</v>
      </c>
      <c r="IV384" s="223">
        <f t="shared" ca="1" si="846"/>
        <v>3.2436137386789776E-3</v>
      </c>
      <c r="IW384" s="223">
        <f t="shared" ca="1" si="847"/>
        <v>3.0172977673113607E-3</v>
      </c>
      <c r="IX384" s="223">
        <f t="shared" ca="1" si="848"/>
        <v>1.8547358135870291E-3</v>
      </c>
      <c r="IY384" s="223">
        <f t="shared" ca="1" si="849"/>
        <v>1.1666256209920395E-4</v>
      </c>
      <c r="IZ384" s="223">
        <f t="shared" ca="1" si="850"/>
        <v>-1.6576102505455946E-3</v>
      </c>
      <c r="JA384" s="223">
        <f t="shared" ca="1" si="851"/>
        <v>-2.9175384220350791E-3</v>
      </c>
      <c r="JB384" s="223">
        <f t="shared" ca="1" si="852"/>
        <v>-3.2721752246730436E-3</v>
      </c>
    </row>
    <row r="385" spans="2:262">
      <c r="B385" s="230">
        <v>24</v>
      </c>
      <c r="C385" s="229">
        <f t="shared" si="853"/>
        <v>4.6875000000000015E-4</v>
      </c>
      <c r="D385" s="226">
        <f t="shared" ca="1" si="597"/>
        <v>36.02259065403176</v>
      </c>
      <c r="E385" s="225">
        <f ca="1">AD361</f>
        <v>2.2590654031758695E-2</v>
      </c>
      <c r="F385" s="224">
        <v>24</v>
      </c>
      <c r="G385" s="223">
        <f t="shared" ca="1" si="854"/>
        <v>-3.9647785955056007E-4</v>
      </c>
      <c r="H385" s="223">
        <f t="shared" ca="1" si="598"/>
        <v>-1.6609698998358436E-4</v>
      </c>
      <c r="I385" s="223">
        <f t="shared" ca="1" si="599"/>
        <v>1.2026865981801883E-4</v>
      </c>
      <c r="J385" s="223">
        <f t="shared" ca="1" si="600"/>
        <v>3.6609646188565396E-4</v>
      </c>
      <c r="K385" s="223">
        <f t="shared" ca="1" si="601"/>
        <v>4.8852750664077761E-4</v>
      </c>
      <c r="L385" s="223">
        <f t="shared" ca="1" si="602"/>
        <v>4.4629509120581903E-4</v>
      </c>
      <c r="M385" s="223">
        <f t="shared" ca="1" si="603"/>
        <v>2.536341062740851E-4</v>
      </c>
      <c r="N385" s="223">
        <f t="shared" ca="1" si="604"/>
        <v>-2.4516987184986707E-5</v>
      </c>
      <c r="O385" s="223">
        <f t="shared" ca="1" si="605"/>
        <v>-2.9440436593313981E-4</v>
      </c>
      <c r="P385" s="223">
        <f t="shared" ca="1" si="606"/>
        <v>-4.6505958082022225E-4</v>
      </c>
      <c r="Q385" s="223">
        <f t="shared" ca="1" si="607"/>
        <v>-4.789614527912089E-4</v>
      </c>
      <c r="R385" s="223">
        <f t="shared" ca="1" si="608"/>
        <v>-3.3142420610011839E-4</v>
      </c>
      <c r="S385" s="223">
        <f t="shared" ca="1" si="609"/>
        <v>-7.2176859516279746E-5</v>
      </c>
      <c r="T385" s="223">
        <f t="shared" ca="1" si="610"/>
        <v>2.1139847530168599E-4</v>
      </c>
      <c r="U385" s="223">
        <f t="shared" ca="1" si="611"/>
        <v>4.2371967611716337E-4</v>
      </c>
      <c r="V385" s="223">
        <f t="shared" ca="1" si="612"/>
        <v>4.9322159435050996E-4</v>
      </c>
      <c r="W385" s="223">
        <f t="shared" ca="1" si="613"/>
        <v>3.9647785955056024E-4</v>
      </c>
      <c r="X385" s="223">
        <f t="shared" ca="1" si="614"/>
        <v>1.6609698998358471E-4</v>
      </c>
      <c r="Y385" s="223">
        <f t="shared" ca="1" si="615"/>
        <v>-1.2026865981801833E-4</v>
      </c>
      <c r="Z385" s="223">
        <f t="shared" ca="1" si="616"/>
        <v>-3.6609646188565358E-4</v>
      </c>
      <c r="AA385" s="223">
        <f t="shared" ca="1" si="617"/>
        <v>-4.8852750664077761E-4</v>
      </c>
      <c r="AB385" s="223">
        <f t="shared" ca="1" si="618"/>
        <v>-4.4629509120581897E-4</v>
      </c>
      <c r="AC385" s="223">
        <f t="shared" ca="1" si="619"/>
        <v>-2.5363410627408527E-4</v>
      </c>
      <c r="AD385" s="223">
        <f t="shared" ca="1" si="620"/>
        <v>2.4516987184986528E-5</v>
      </c>
      <c r="AE385" s="223">
        <f t="shared" ca="1" si="621"/>
        <v>2.9440436593313965E-4</v>
      </c>
      <c r="AF385" s="223">
        <f t="shared" ca="1" si="622"/>
        <v>4.6505958082022219E-4</v>
      </c>
      <c r="AG385" s="223">
        <f t="shared" ca="1" si="623"/>
        <v>4.7896145279120901E-4</v>
      </c>
      <c r="AH385" s="223">
        <f t="shared" ca="1" si="624"/>
        <v>3.3142420610011823E-4</v>
      </c>
      <c r="AI385" s="223">
        <f t="shared" ca="1" si="625"/>
        <v>7.2176859516280355E-5</v>
      </c>
      <c r="AJ385" s="223">
        <f t="shared" ca="1" si="626"/>
        <v>-2.1139847530168582E-4</v>
      </c>
      <c r="AK385" s="223">
        <f t="shared" ca="1" si="627"/>
        <v>-4.2371967611716288E-4</v>
      </c>
      <c r="AL385" s="223">
        <f t="shared" ca="1" si="628"/>
        <v>-4.9322159435050996E-4</v>
      </c>
      <c r="AM385" s="223">
        <f t="shared" ca="1" si="629"/>
        <v>-3.9647785955055975E-4</v>
      </c>
      <c r="AN385" s="223">
        <f t="shared" ca="1" si="630"/>
        <v>-1.6609698998358487E-4</v>
      </c>
      <c r="AO385" s="223">
        <f t="shared" ca="1" si="631"/>
        <v>1.2026865981801902E-4</v>
      </c>
      <c r="AP385" s="223">
        <f t="shared" ca="1" si="632"/>
        <v>3.6609646188565348E-4</v>
      </c>
      <c r="AQ385" s="223">
        <f t="shared" ca="1" si="633"/>
        <v>4.8852750664077761E-4</v>
      </c>
      <c r="AR385" s="223">
        <f t="shared" ca="1" si="634"/>
        <v>4.4629509120581946E-4</v>
      </c>
      <c r="AS385" s="223">
        <f t="shared" ca="1" si="635"/>
        <v>2.5363410627408538E-4</v>
      </c>
      <c r="AT385" s="223">
        <f t="shared" ca="1" si="636"/>
        <v>-2.451698718498547E-5</v>
      </c>
      <c r="AU385" s="223">
        <f t="shared" ca="1" si="637"/>
        <v>-2.9440436593313954E-4</v>
      </c>
      <c r="AV385" s="223">
        <f t="shared" ca="1" si="638"/>
        <v>-4.6505958082022236E-4</v>
      </c>
      <c r="AW385" s="223">
        <f t="shared" ca="1" si="639"/>
        <v>-4.7896145279120912E-4</v>
      </c>
      <c r="AX385" s="223">
        <f t="shared" ca="1" si="640"/>
        <v>-3.3142420610011834E-4</v>
      </c>
      <c r="AY385" s="223">
        <f t="shared" ca="1" si="641"/>
        <v>-7.2176859516280532E-5</v>
      </c>
      <c r="AZ385" s="223">
        <f t="shared" ca="1" si="642"/>
        <v>2.1139847530168569E-4</v>
      </c>
      <c r="BA385" s="223">
        <f t="shared" ca="1" si="643"/>
        <v>4.2371967611716277E-4</v>
      </c>
      <c r="BB385" s="223">
        <f t="shared" ca="1" si="644"/>
        <v>4.9322159435050996E-4</v>
      </c>
      <c r="BC385" s="223">
        <f t="shared" ca="1" si="645"/>
        <v>3.9647785955055991E-4</v>
      </c>
      <c r="BD385" s="223">
        <f t="shared" ca="1" si="646"/>
        <v>1.6609698998358504E-4</v>
      </c>
      <c r="BE385" s="223">
        <f t="shared" ca="1" si="647"/>
        <v>-1.2026865981801885E-4</v>
      </c>
      <c r="BF385" s="223">
        <f t="shared" ca="1" si="648"/>
        <v>-3.6609646188565331E-4</v>
      </c>
      <c r="BG385" s="223">
        <f t="shared" ca="1" si="649"/>
        <v>-4.8852750664077761E-4</v>
      </c>
      <c r="BH385" s="223">
        <f t="shared" ca="1" si="650"/>
        <v>-4.4629509120581957E-4</v>
      </c>
      <c r="BI385" s="223">
        <f t="shared" ca="1" si="651"/>
        <v>-2.5363410627408706E-4</v>
      </c>
      <c r="BJ385" s="223">
        <f t="shared" ca="1" si="652"/>
        <v>2.4516987184987039E-5</v>
      </c>
      <c r="BK385" s="223">
        <f t="shared" ca="1" si="653"/>
        <v>2.9440436593313938E-4</v>
      </c>
      <c r="BL385" s="223">
        <f t="shared" ca="1" si="654"/>
        <v>4.6505958082022171E-4</v>
      </c>
      <c r="BM385" s="223">
        <f t="shared" ca="1" si="655"/>
        <v>4.7896145279120869E-4</v>
      </c>
      <c r="BN385" s="223">
        <f t="shared" ca="1" si="656"/>
        <v>3.314242061001185E-4</v>
      </c>
      <c r="BO385" s="223">
        <f t="shared" ca="1" si="657"/>
        <v>7.2176859516280708E-5</v>
      </c>
      <c r="BP385" s="223">
        <f t="shared" ca="1" si="658"/>
        <v>-2.113984753016839E-4</v>
      </c>
      <c r="BQ385" s="223">
        <f t="shared" ca="1" si="659"/>
        <v>-4.2371967611716364E-4</v>
      </c>
      <c r="BR385" s="223">
        <f t="shared" ca="1" si="660"/>
        <v>-4.9322159435050996E-4</v>
      </c>
      <c r="BS385" s="223">
        <f t="shared" ca="1" si="661"/>
        <v>-3.9647785955056105E-4</v>
      </c>
      <c r="BT385" s="223">
        <f t="shared" ca="1" si="662"/>
        <v>-1.6609698998358354E-4</v>
      </c>
      <c r="BU385" s="223">
        <f t="shared" ca="1" si="663"/>
        <v>1.2026865981801866E-4</v>
      </c>
      <c r="BV385" s="223">
        <f t="shared" ca="1" si="664"/>
        <v>3.6609646188565321E-4</v>
      </c>
      <c r="BW385" s="223">
        <f t="shared" ca="1" si="665"/>
        <v>4.8852750664077728E-4</v>
      </c>
      <c r="BX385" s="223">
        <f t="shared" ca="1" si="666"/>
        <v>4.4629509120581887E-4</v>
      </c>
      <c r="BY385" s="223">
        <f t="shared" ca="1" si="667"/>
        <v>2.536341062740857E-4</v>
      </c>
      <c r="BZ385" s="223">
        <f t="shared" ca="1" si="668"/>
        <v>-2.4516987184985108E-5</v>
      </c>
      <c r="CA385" s="223">
        <f t="shared" ca="1" si="669"/>
        <v>-2.9440436593314068E-4</v>
      </c>
      <c r="CB385" s="223">
        <f t="shared" ca="1" si="670"/>
        <v>-4.650595808202223E-4</v>
      </c>
      <c r="CC385" s="223">
        <f t="shared" ca="1" si="671"/>
        <v>-4.7896145279120923E-4</v>
      </c>
      <c r="CD385" s="223">
        <f t="shared" ca="1" si="672"/>
        <v>-3.3142420610011991E-4</v>
      </c>
      <c r="CE385" s="223">
        <f t="shared" ca="1" si="673"/>
        <v>-7.2176859516279163E-5</v>
      </c>
      <c r="CF385" s="223">
        <f t="shared" ca="1" si="674"/>
        <v>2.1139847530168534E-4</v>
      </c>
      <c r="CG385" s="223">
        <f t="shared" ca="1" si="675"/>
        <v>4.2371967611716261E-4</v>
      </c>
      <c r="CH385" s="223">
        <f t="shared" ca="1" si="676"/>
        <v>4.9322159435051006E-4</v>
      </c>
      <c r="CI385" s="223">
        <f t="shared" ca="1" si="677"/>
        <v>3.9647785955056018E-4</v>
      </c>
      <c r="CJ385" s="223">
        <f t="shared" ca="1" si="678"/>
        <v>1.6609698998358539E-4</v>
      </c>
      <c r="CK385" s="223">
        <f t="shared" ca="1" si="679"/>
        <v>-1.2026865981801677E-4</v>
      </c>
      <c r="CL385" s="223">
        <f t="shared" ca="1" si="680"/>
        <v>-3.6609646188565424E-4</v>
      </c>
      <c r="CM385" s="223">
        <f t="shared" ca="1" si="681"/>
        <v>-4.885275066407775E-4</v>
      </c>
      <c r="CN385" s="223">
        <f t="shared" ca="1" si="682"/>
        <v>-4.4629509120581973E-4</v>
      </c>
      <c r="CO385" s="223">
        <f t="shared" ca="1" si="683"/>
        <v>-2.5363410627408733E-4</v>
      </c>
      <c r="CP385" s="223">
        <f t="shared" ca="1" si="684"/>
        <v>2.4516987184986677E-5</v>
      </c>
      <c r="CQ385" s="223">
        <f t="shared" ca="1" si="685"/>
        <v>2.9440436593313905E-4</v>
      </c>
      <c r="CR385" s="223">
        <f t="shared" ca="1" si="686"/>
        <v>4.6505958082022154E-4</v>
      </c>
      <c r="CS385" s="223">
        <f t="shared" ca="1" si="687"/>
        <v>4.7896145279120879E-4</v>
      </c>
      <c r="CT385" s="223">
        <f t="shared" ca="1" si="688"/>
        <v>3.3142420610011872E-4</v>
      </c>
      <c r="CU385" s="223">
        <f t="shared" ca="1" si="689"/>
        <v>7.2176859516281074E-5</v>
      </c>
      <c r="CV385" s="223">
        <f t="shared" ca="1" si="690"/>
        <v>-2.1139847530168357E-4</v>
      </c>
      <c r="CW385" s="223">
        <f t="shared" ca="1" si="691"/>
        <v>-4.2371967611716337E-4</v>
      </c>
      <c r="CX385" s="223">
        <f t="shared" ca="1" si="692"/>
        <v>-4.9322159435050996E-4</v>
      </c>
      <c r="CY385" s="223">
        <f t="shared" ca="1" si="693"/>
        <v>-3.9647785955056127E-4</v>
      </c>
      <c r="CZ385" s="223">
        <f t="shared" ca="1" si="694"/>
        <v>-1.6609698998358392E-4</v>
      </c>
      <c r="DA385" s="223">
        <f t="shared" ca="1" si="695"/>
        <v>1.2026865981801831E-4</v>
      </c>
      <c r="DB385" s="223">
        <f t="shared" ca="1" si="696"/>
        <v>3.6609646188565293E-4</v>
      </c>
      <c r="DC385" s="223">
        <f t="shared" ca="1" si="697"/>
        <v>4.8852750664077728E-4</v>
      </c>
      <c r="DD385" s="223">
        <f t="shared" ca="1" si="698"/>
        <v>4.4629509120581903E-4</v>
      </c>
      <c r="DE385" s="223">
        <f t="shared" ca="1" si="699"/>
        <v>2.5363410627408597E-4</v>
      </c>
      <c r="DF385" s="223">
        <f t="shared" ca="1" si="700"/>
        <v>-2.4516987184984745E-5</v>
      </c>
      <c r="DG385" s="223">
        <f t="shared" ca="1" si="701"/>
        <v>-2.9440436593314035E-4</v>
      </c>
      <c r="DH385" s="223">
        <f t="shared" ca="1" si="702"/>
        <v>-4.6505958082022214E-4</v>
      </c>
      <c r="DI385" s="223">
        <f t="shared" ca="1" si="703"/>
        <v>-4.7896145279120934E-4</v>
      </c>
      <c r="DJ385" s="223">
        <f t="shared" ca="1" si="704"/>
        <v>-3.3142420610012013E-4</v>
      </c>
      <c r="DK385" s="223">
        <f t="shared" ca="1" si="705"/>
        <v>-7.2176859516279529E-5</v>
      </c>
      <c r="DL385" s="223">
        <f t="shared" ca="1" si="706"/>
        <v>2.1139847530168184E-4</v>
      </c>
      <c r="DM385" s="223">
        <f t="shared" ca="1" si="707"/>
        <v>4.2371967611716239E-4</v>
      </c>
      <c r="DN385" s="223">
        <f t="shared" ca="1" si="708"/>
        <v>4.9322159435050996E-4</v>
      </c>
      <c r="DO385" s="223">
        <f t="shared" ca="1" si="709"/>
        <v>3.9647785955056246E-4</v>
      </c>
      <c r="DP385" s="223">
        <f t="shared" ca="1" si="710"/>
        <v>1.6609698998358574E-4</v>
      </c>
      <c r="DQ385" s="223">
        <f t="shared" ca="1" si="711"/>
        <v>-1.2026865981801982E-4</v>
      </c>
      <c r="DR385" s="223">
        <f t="shared" ca="1" si="712"/>
        <v>-3.6609646188565158E-4</v>
      </c>
      <c r="DS385" s="223">
        <f t="shared" ca="1" si="713"/>
        <v>-4.885275066407775E-4</v>
      </c>
      <c r="DT385" s="223">
        <f t="shared" ca="1" si="714"/>
        <v>-4.4629509120581832E-4</v>
      </c>
      <c r="DU385" s="223">
        <f t="shared" ca="1" si="715"/>
        <v>-2.5363410627408765E-4</v>
      </c>
      <c r="DV385" s="223">
        <f t="shared" ca="1" si="716"/>
        <v>2.4516987184986314E-5</v>
      </c>
      <c r="DW385" s="223">
        <f t="shared" ca="1" si="717"/>
        <v>2.944043659331416E-4</v>
      </c>
      <c r="DX385" s="223">
        <f t="shared" ca="1" si="718"/>
        <v>4.6505958082022149E-4</v>
      </c>
      <c r="DY385" s="223">
        <f t="shared" ca="1" si="719"/>
        <v>4.789614527912089E-4</v>
      </c>
      <c r="DZ385" s="223">
        <f t="shared" ca="1" si="720"/>
        <v>3.3142420610012159E-4</v>
      </c>
      <c r="EA385" s="223">
        <f t="shared" ca="1" si="721"/>
        <v>7.217685951628144E-5</v>
      </c>
      <c r="EB385" s="223">
        <f t="shared" ca="1" si="722"/>
        <v>-2.1139847530168642E-4</v>
      </c>
      <c r="EC385" s="223">
        <f t="shared" ca="1" si="723"/>
        <v>-4.2371967611716142E-4</v>
      </c>
      <c r="ED385" s="223">
        <f t="shared" ca="1" si="724"/>
        <v>-4.9322159435051006E-4</v>
      </c>
      <c r="EE385" s="223">
        <f t="shared" ca="1" si="725"/>
        <v>-3.9647785955055937E-4</v>
      </c>
      <c r="EF385" s="223">
        <f t="shared" ca="1" si="726"/>
        <v>-1.6609698998358756E-4</v>
      </c>
      <c r="EG385" s="223">
        <f t="shared" ca="1" si="727"/>
        <v>1.2026865981801797E-4</v>
      </c>
      <c r="EH385" s="223">
        <f t="shared" ca="1" si="728"/>
        <v>3.6609646188565505E-4</v>
      </c>
      <c r="EI385" s="223">
        <f t="shared" ca="1" si="729"/>
        <v>4.8852750664077718E-4</v>
      </c>
      <c r="EJ385" s="223">
        <f t="shared" ca="1" si="730"/>
        <v>4.4629509120581919E-4</v>
      </c>
      <c r="EK385" s="223">
        <f t="shared" ca="1" si="731"/>
        <v>2.5363410627408928E-4</v>
      </c>
      <c r="EL385" s="223">
        <f t="shared" ca="1" si="732"/>
        <v>-2.4516987184984383E-5</v>
      </c>
      <c r="EM385" s="223">
        <f t="shared" ca="1" si="733"/>
        <v>-2.9440436593314008E-4</v>
      </c>
      <c r="EN385" s="223">
        <f t="shared" ca="1" si="734"/>
        <v>-4.6505958082022078E-4</v>
      </c>
      <c r="EO385" s="223">
        <f t="shared" ca="1" si="735"/>
        <v>-4.7896145279120944E-4</v>
      </c>
      <c r="EP385" s="223">
        <f t="shared" ca="1" si="736"/>
        <v>-3.3142420610011785E-4</v>
      </c>
      <c r="EQ385" s="223">
        <f t="shared" ca="1" si="737"/>
        <v>-7.217685951628335E-5</v>
      </c>
      <c r="ER385" s="223">
        <f t="shared" ca="1" si="738"/>
        <v>2.1139847530168466E-4</v>
      </c>
      <c r="ES385" s="223">
        <f t="shared" ca="1" si="739"/>
        <v>4.2371967611716402E-4</v>
      </c>
      <c r="ET385" s="223">
        <f t="shared" ca="1" si="740"/>
        <v>4.9322159435051017E-4</v>
      </c>
      <c r="EU385" s="223">
        <f t="shared" ca="1" si="741"/>
        <v>3.9647785955056056E-4</v>
      </c>
      <c r="EV385" s="223">
        <f t="shared" ca="1" si="742"/>
        <v>1.6609698998358276E-4</v>
      </c>
      <c r="EW385" s="223">
        <f t="shared" ca="1" si="743"/>
        <v>-1.2026865981801607E-4</v>
      </c>
      <c r="EX385" s="223">
        <f t="shared" ca="1" si="744"/>
        <v>-3.6609646188565375E-4</v>
      </c>
      <c r="EY385" s="223">
        <f t="shared" ca="1" si="745"/>
        <v>-4.8852750664077696E-4</v>
      </c>
      <c r="EZ385" s="223">
        <f t="shared" ca="1" si="746"/>
        <v>-4.4629509120582E-4</v>
      </c>
      <c r="FA385" s="223">
        <f t="shared" ca="1" si="747"/>
        <v>-2.53634106274085E-4</v>
      </c>
      <c r="FB385" s="223">
        <f t="shared" ca="1" si="748"/>
        <v>2.4516987184982448E-5</v>
      </c>
      <c r="FC385" s="223">
        <f t="shared" ca="1" si="749"/>
        <v>2.9440436593313845E-4</v>
      </c>
      <c r="FD385" s="223">
        <f t="shared" ca="1" si="750"/>
        <v>4.6505958082022257E-4</v>
      </c>
      <c r="FE385" s="223">
        <f t="shared" ca="1" si="751"/>
        <v>4.7896145279120988E-4</v>
      </c>
      <c r="FF385" s="223">
        <f t="shared" ca="1" si="752"/>
        <v>3.3142420610011932E-4</v>
      </c>
      <c r="FG385" s="223">
        <f t="shared" ca="1" si="753"/>
        <v>7.2176859516278323E-5</v>
      </c>
      <c r="FH385" s="223">
        <f t="shared" ca="1" si="754"/>
        <v>-2.1139847530168295E-4</v>
      </c>
      <c r="FI385" s="223">
        <f t="shared" ca="1" si="755"/>
        <v>-4.2371967611716304E-4</v>
      </c>
      <c r="FJ385" s="223">
        <f t="shared" ca="1" si="756"/>
        <v>-4.9322159435051017E-4</v>
      </c>
      <c r="FK385" s="223">
        <f t="shared" ca="1" si="757"/>
        <v>-3.9647785955056175E-4</v>
      </c>
      <c r="FL385" s="223">
        <f t="shared" ca="1" si="758"/>
        <v>-1.660969899835846E-4</v>
      </c>
      <c r="FM385" s="223">
        <f t="shared" ca="1" si="759"/>
        <v>1.202686598180142E-4</v>
      </c>
      <c r="FN385" s="223">
        <f t="shared" ca="1" si="760"/>
        <v>3.660964618856525E-4</v>
      </c>
      <c r="FO385" s="223">
        <f t="shared" ca="1" si="761"/>
        <v>4.8852750664077772E-4</v>
      </c>
      <c r="FP385" s="223">
        <f t="shared" ca="1" si="762"/>
        <v>4.4629509120582082E-4</v>
      </c>
      <c r="FQ385" s="223">
        <f t="shared" ca="1" si="763"/>
        <v>2.5363410627408662E-4</v>
      </c>
      <c r="FR385" s="223">
        <f t="shared" ca="1" si="764"/>
        <v>-2.4516987184987524E-5</v>
      </c>
      <c r="FS385" s="223">
        <f t="shared" ca="1" si="765"/>
        <v>-2.9440436593313694E-4</v>
      </c>
      <c r="FT385" s="223">
        <f t="shared" ca="1" si="766"/>
        <v>-4.6505958082022187E-4</v>
      </c>
      <c r="FU385" s="223">
        <f t="shared" ca="1" si="767"/>
        <v>-4.7896145279120863E-4</v>
      </c>
      <c r="FV385" s="223">
        <f t="shared" ca="1" si="768"/>
        <v>-3.3142420610012072E-4</v>
      </c>
      <c r="FW385" s="223">
        <f t="shared" ca="1" si="769"/>
        <v>-7.2176859516280247E-5</v>
      </c>
      <c r="FX385" s="223">
        <f t="shared" ca="1" si="770"/>
        <v>2.1139847530168116E-4</v>
      </c>
      <c r="FY385" s="223">
        <f t="shared" ca="1" si="771"/>
        <v>4.2371967611716201E-4</v>
      </c>
      <c r="FZ385" s="223">
        <f t="shared" ca="1" si="772"/>
        <v>4.9322159435050996E-4</v>
      </c>
      <c r="GA385" s="223">
        <f t="shared" ca="1" si="773"/>
        <v>3.9647785955056284E-4</v>
      </c>
      <c r="GB385" s="223">
        <f t="shared" ca="1" si="774"/>
        <v>1.6609698998358642E-4</v>
      </c>
      <c r="GC385" s="223">
        <f t="shared" ca="1" si="775"/>
        <v>-1.2026865981801913E-4</v>
      </c>
      <c r="GD385" s="223">
        <f t="shared" ca="1" si="776"/>
        <v>-3.6609646188565115E-4</v>
      </c>
      <c r="GE385" s="223">
        <f t="shared" ca="1" si="777"/>
        <v>-4.8852750664077739E-4</v>
      </c>
      <c r="GF385" s="223">
        <f t="shared" ca="1" si="778"/>
        <v>-4.462950912058187E-4</v>
      </c>
      <c r="GG385" s="223">
        <f t="shared" ca="1" si="779"/>
        <v>-2.536341062740883E-4</v>
      </c>
      <c r="GH385" s="223">
        <f t="shared" ca="1" si="780"/>
        <v>2.4516987184985589E-5</v>
      </c>
      <c r="GI385" s="223">
        <f t="shared" ca="1" si="781"/>
        <v>2.9440436593314106E-4</v>
      </c>
      <c r="GJ385" s="223">
        <f t="shared" ca="1" si="782"/>
        <v>4.6505958082022122E-4</v>
      </c>
      <c r="GK385" s="223">
        <f t="shared" ca="1" si="783"/>
        <v>4.7896145279120907E-4</v>
      </c>
      <c r="GL385" s="223">
        <f t="shared" ca="1" si="784"/>
        <v>3.3142420610012219E-4</v>
      </c>
      <c r="GM385" s="223">
        <f t="shared" ca="1" si="785"/>
        <v>7.2176859516282158E-5</v>
      </c>
      <c r="GN385" s="223">
        <f t="shared" ca="1" si="786"/>
        <v>-2.1139847530168577E-4</v>
      </c>
      <c r="GO385" s="223">
        <f t="shared" ca="1" si="787"/>
        <v>-4.2371967611716109E-4</v>
      </c>
      <c r="GP385" s="223">
        <f t="shared" ca="1" si="788"/>
        <v>-4.9322159435051006E-4</v>
      </c>
      <c r="GQ385" s="223">
        <f t="shared" ca="1" si="789"/>
        <v>-3.964778595505598E-4</v>
      </c>
      <c r="GR385" s="223">
        <f t="shared" ca="1" si="790"/>
        <v>-1.6609698998358823E-4</v>
      </c>
      <c r="GS385" s="223">
        <f t="shared" ca="1" si="791"/>
        <v>1.2026865981801725E-4</v>
      </c>
      <c r="GT385" s="223">
        <f t="shared" ca="1" si="792"/>
        <v>3.6609646188565456E-4</v>
      </c>
      <c r="GU385" s="223">
        <f t="shared" ca="1" si="793"/>
        <v>4.8852750664077707E-4</v>
      </c>
      <c r="GV385" s="223">
        <f t="shared" ca="1" si="794"/>
        <v>4.4629509120581946E-4</v>
      </c>
      <c r="GW385" s="223">
        <f t="shared" ca="1" si="795"/>
        <v>2.5363410627408993E-4</v>
      </c>
      <c r="GX385" s="223">
        <f t="shared" ca="1" si="796"/>
        <v>-2.4516987184983658E-5</v>
      </c>
      <c r="GY385" s="223">
        <f t="shared" ca="1" si="797"/>
        <v>-2.9440436593313954E-4</v>
      </c>
      <c r="GZ385" s="223">
        <f t="shared" ca="1" si="798"/>
        <v>-4.6505958082022057E-4</v>
      </c>
      <c r="HA385" s="223">
        <f t="shared" ca="1" si="799"/>
        <v>-4.7896145279120961E-4</v>
      </c>
      <c r="HB385" s="223">
        <f t="shared" ca="1" si="800"/>
        <v>-3.3142420610011839E-4</v>
      </c>
      <c r="HC385" s="223">
        <f t="shared" ca="1" si="801"/>
        <v>-7.2176859516284069E-5</v>
      </c>
      <c r="HD385" s="223">
        <f t="shared" ca="1" si="802"/>
        <v>2.1139847530168401E-4</v>
      </c>
      <c r="HE385" s="223">
        <f t="shared" ca="1" si="803"/>
        <v>4.2371967611716369E-4</v>
      </c>
      <c r="HF385" s="223">
        <f t="shared" ca="1" si="804"/>
        <v>4.9322159435051017E-4</v>
      </c>
      <c r="HG385" s="223">
        <f t="shared" ca="1" si="805"/>
        <v>3.96477859550561E-4</v>
      </c>
      <c r="HH385" s="223">
        <f t="shared" ca="1" si="806"/>
        <v>1.6609698998358344E-4</v>
      </c>
      <c r="HI385" s="223">
        <f t="shared" ca="1" si="807"/>
        <v>-1.2026865981801536E-4</v>
      </c>
      <c r="HJ385" s="223">
        <f t="shared" ca="1" si="808"/>
        <v>-3.6609646188565331E-4</v>
      </c>
      <c r="HK385" s="223">
        <f t="shared" ca="1" si="809"/>
        <v>-4.8852750664077685E-4</v>
      </c>
      <c r="HL385" s="223">
        <f t="shared" ca="1" si="810"/>
        <v>-4.4629509120582033E-4</v>
      </c>
      <c r="HM385" s="223">
        <f t="shared" ca="1" si="811"/>
        <v>-2.5363410627408559E-4</v>
      </c>
      <c r="HN385" s="223">
        <f t="shared" ca="1" si="812"/>
        <v>2.4516987184981723E-5</v>
      </c>
      <c r="HO385" s="223">
        <f t="shared" ca="1" si="813"/>
        <v>2.9440436593313791E-4</v>
      </c>
      <c r="HP385" s="223">
        <f t="shared" ca="1" si="814"/>
        <v>4.6505958082022236E-4</v>
      </c>
      <c r="HQ385" s="223">
        <f t="shared" ca="1" si="815"/>
        <v>4.7896145279120831E-4</v>
      </c>
      <c r="HR385" s="223">
        <f t="shared" ca="1" si="816"/>
        <v>3.3142420610012506E-4</v>
      </c>
      <c r="HS385" s="223">
        <f t="shared" ca="1" si="817"/>
        <v>7.217685951628598E-5</v>
      </c>
      <c r="HT385" s="223">
        <f t="shared" ca="1" si="818"/>
        <v>-2.1139847530168225E-4</v>
      </c>
      <c r="HU385" s="223">
        <f t="shared" ca="1" si="819"/>
        <v>-4.2371967611716261E-4</v>
      </c>
      <c r="HV385" s="223">
        <f t="shared" ca="1" si="820"/>
        <v>-4.9322159435050996E-4</v>
      </c>
      <c r="HW385" s="223">
        <f t="shared" ca="1" si="821"/>
        <v>-3.9647785955055796E-4</v>
      </c>
      <c r="HX385" s="223">
        <f t="shared" ca="1" si="822"/>
        <v>-1.6609698998359189E-4</v>
      </c>
      <c r="HY385" s="223">
        <f t="shared" ca="1" si="823"/>
        <v>1.2026865981801351E-4</v>
      </c>
      <c r="HZ385" s="223">
        <f t="shared" ca="1" si="824"/>
        <v>3.6609646188565196E-4</v>
      </c>
      <c r="IA385" s="223">
        <f t="shared" ca="1" si="825"/>
        <v>4.885275066407775E-4</v>
      </c>
      <c r="IB385" s="223">
        <f t="shared" ca="1" si="826"/>
        <v>4.4629509120581811E-4</v>
      </c>
      <c r="IC385" s="223">
        <f t="shared" ca="1" si="827"/>
        <v>2.5363410627409329E-4</v>
      </c>
      <c r="ID385" s="223">
        <f t="shared" ca="1" si="828"/>
        <v>-2.4516987184979789E-5</v>
      </c>
      <c r="IE385" s="223">
        <f t="shared" ca="1" si="829"/>
        <v>-2.8764014438691055E-4</v>
      </c>
      <c r="IF385" s="223">
        <f t="shared" ca="1" si="830"/>
        <v>-4.650595808202216E-4</v>
      </c>
      <c r="IG385" s="223">
        <f t="shared" ca="1" si="831"/>
        <v>-4.7896145279120874E-4</v>
      </c>
      <c r="IH385" s="223">
        <f t="shared" ca="1" si="832"/>
        <v>-3.3142420610011606E-4</v>
      </c>
      <c r="II385" s="223">
        <f t="shared" ca="1" si="833"/>
        <v>-7.2176859516287904E-5</v>
      </c>
      <c r="IJ385" s="223">
        <f t="shared" ca="1" si="834"/>
        <v>2.1139847530168054E-4</v>
      </c>
      <c r="IK385" s="223">
        <f t="shared" ca="1" si="835"/>
        <v>4.2371967611716169E-4</v>
      </c>
      <c r="IL385" s="223">
        <f t="shared" ca="1" si="836"/>
        <v>4.9322159435050996E-4</v>
      </c>
      <c r="IM385" s="223">
        <f t="shared" ca="1" si="837"/>
        <v>3.964778595505591E-4</v>
      </c>
      <c r="IN385" s="223">
        <f t="shared" ca="1" si="838"/>
        <v>1.6609698998358048E-4</v>
      </c>
      <c r="IO385" s="223">
        <f t="shared" ca="1" si="839"/>
        <v>-1.2026865981801161E-4</v>
      </c>
      <c r="IP385" s="223">
        <f t="shared" ca="1" si="840"/>
        <v>-3.6609646188565066E-4</v>
      </c>
      <c r="IQ385" s="223">
        <f t="shared" ca="1" si="841"/>
        <v>-4.8852750664077728E-4</v>
      </c>
      <c r="IR385" s="223">
        <f t="shared" ca="1" si="842"/>
        <v>-4.4629509120581897E-4</v>
      </c>
      <c r="IS385" s="223">
        <f t="shared" ca="1" si="843"/>
        <v>-2.5363410627408283E-4</v>
      </c>
      <c r="IT385" s="223">
        <f t="shared" ca="1" si="844"/>
        <v>2.4516987184977857E-5</v>
      </c>
      <c r="IU385" s="223">
        <f t="shared" ca="1" si="845"/>
        <v>2.9440436593313482E-4</v>
      </c>
      <c r="IV385" s="223">
        <f t="shared" ca="1" si="846"/>
        <v>4.65059580820221E-4</v>
      </c>
      <c r="IW385" s="223">
        <f t="shared" ca="1" si="847"/>
        <v>4.7896145279120928E-4</v>
      </c>
      <c r="IX385" s="223">
        <f t="shared" ca="1" si="848"/>
        <v>3.3142420610011753E-4</v>
      </c>
      <c r="IY385" s="223">
        <f t="shared" ca="1" si="849"/>
        <v>7.2176859516275937E-5</v>
      </c>
      <c r="IZ385" s="223">
        <f t="shared" ca="1" si="850"/>
        <v>-2.1139847530167878E-4</v>
      </c>
      <c r="JA385" s="223">
        <f t="shared" ca="1" si="851"/>
        <v>-4.2371967611716066E-4</v>
      </c>
      <c r="JB385" s="223">
        <f t="shared" ca="1" si="852"/>
        <v>-4.9322159435051006E-4</v>
      </c>
    </row>
    <row r="386" spans="2:262">
      <c r="B386" s="230">
        <v>25</v>
      </c>
      <c r="C386" s="229">
        <f t="shared" si="853"/>
        <v>4.8828125000000011E-4</v>
      </c>
      <c r="D386" s="226">
        <f t="shared" ca="1" si="597"/>
        <v>36.019942351180568</v>
      </c>
      <c r="E386" s="225">
        <f ca="1">AE361</f>
        <v>1.9942351180570545E-2</v>
      </c>
      <c r="F386" s="224">
        <v>25</v>
      </c>
      <c r="G386" s="223">
        <f t="shared" ca="1" si="854"/>
        <v>1.9015354346102252E-3</v>
      </c>
      <c r="H386" s="223">
        <f t="shared" ca="1" si="598"/>
        <v>7.5402945705449291E-4</v>
      </c>
      <c r="I386" s="223">
        <f t="shared" ca="1" si="599"/>
        <v>-6.6856936909684959E-4</v>
      </c>
      <c r="J386" s="223">
        <f t="shared" ca="1" si="600"/>
        <v>-1.8472537824783331E-3</v>
      </c>
      <c r="K386" s="223">
        <f t="shared" ca="1" si="601"/>
        <v>-2.3520039080853583E-3</v>
      </c>
      <c r="L386" s="223">
        <f t="shared" ca="1" si="602"/>
        <v>-1.9986715689691921E-3</v>
      </c>
      <c r="M386" s="223">
        <f t="shared" ca="1" si="603"/>
        <v>-9.1616313444875964E-4</v>
      </c>
      <c r="N386" s="223">
        <f t="shared" ca="1" si="604"/>
        <v>5.0058943877987405E-4</v>
      </c>
      <c r="O386" s="223">
        <f t="shared" ca="1" si="605"/>
        <v>1.7347117799897587E-3</v>
      </c>
      <c r="P386" s="223">
        <f t="shared" ca="1" si="606"/>
        <v>2.3359585742496829E-3</v>
      </c>
      <c r="Q386" s="223">
        <f t="shared" ca="1" si="607"/>
        <v>2.0849767289257744E-3</v>
      </c>
      <c r="R386" s="223">
        <f t="shared" ca="1" si="608"/>
        <v>1.0733320444386769E-3</v>
      </c>
      <c r="S386" s="223">
        <f t="shared" ca="1" si="609"/>
        <v>-3.298967709217702E-4</v>
      </c>
      <c r="T386" s="223">
        <f t="shared" ca="1" si="610"/>
        <v>-1.6127692240654491E-3</v>
      </c>
      <c r="U386" s="223">
        <f t="shared" ca="1" si="611"/>
        <v>-2.307254478506578E-3</v>
      </c>
      <c r="V386" s="223">
        <f t="shared" ca="1" si="612"/>
        <v>-2.1599832193404628E-3</v>
      </c>
      <c r="W386" s="223">
        <f t="shared" ca="1" si="613"/>
        <v>-1.2246844750834775E-3</v>
      </c>
      <c r="X386" s="223">
        <f t="shared" ca="1" si="614"/>
        <v>1.5741636387891874E-4</v>
      </c>
      <c r="Y386" s="223">
        <f t="shared" ca="1" si="615"/>
        <v>1.4820869319813761E-3</v>
      </c>
      <c r="Z386" s="223">
        <f t="shared" ca="1" si="616"/>
        <v>2.2660471708378749E-3</v>
      </c>
      <c r="AA386" s="223">
        <f t="shared" ca="1" si="617"/>
        <v>2.2232845735429413E-3</v>
      </c>
      <c r="AB386" s="223">
        <f t="shared" ca="1" si="618"/>
        <v>1.3694002344479331E-3</v>
      </c>
      <c r="AC386" s="223">
        <f t="shared" ca="1" si="619"/>
        <v>1.5917096078754541E-5</v>
      </c>
      <c r="AD386" s="223">
        <f t="shared" ca="1" si="620"/>
        <v>-1.3433730824010011E-3</v>
      </c>
      <c r="AE386" s="223">
        <f t="shared" ca="1" si="621"/>
        <v>-2.2125599572141367E-3</v>
      </c>
      <c r="AF386" s="223">
        <f t="shared" ca="1" si="622"/>
        <v>-2.2745377560101894E-3</v>
      </c>
      <c r="AG386" s="223">
        <f t="shared" ca="1" si="623"/>
        <v>-1.5066950952934885E-3</v>
      </c>
      <c r="AH386" s="223">
        <f t="shared" ca="1" si="624"/>
        <v>-1.8916429991367817E-4</v>
      </c>
      <c r="AI386" s="223">
        <f t="shared" ca="1" si="625"/>
        <v>1.1973793776937321E-3</v>
      </c>
      <c r="AJ386" s="223">
        <f t="shared" ca="1" si="626"/>
        <v>2.1470826894802644E-3</v>
      </c>
      <c r="AK386" s="223">
        <f t="shared" ca="1" si="627"/>
        <v>2.3134650213057105E-3</v>
      </c>
      <c r="AL386" s="223">
        <f t="shared" ca="1" si="628"/>
        <v>1.6358250448736417E-3</v>
      </c>
      <c r="AM386" s="223">
        <f t="shared" ca="1" si="629"/>
        <v>3.6138640601768318E-4</v>
      </c>
      <c r="AN386" s="223">
        <f t="shared" ca="1" si="630"/>
        <v>-1.0448969703946622E-3</v>
      </c>
      <c r="AO386" s="223">
        <f t="shared" ca="1" si="631"/>
        <v>-2.0699701946232342E-3</v>
      </c>
      <c r="AP386" s="223">
        <f t="shared" ca="1" si="632"/>
        <v>-2.3398554192061061E-3</v>
      </c>
      <c r="AQ386" s="223">
        <f t="shared" ca="1" si="633"/>
        <v>-1.7560903168034577E-3</v>
      </c>
      <c r="AR386" s="223">
        <f t="shared" ca="1" si="634"/>
        <v>-5.3165012787601343E-4</v>
      </c>
      <c r="AS386" s="223">
        <f t="shared" ca="1" si="635"/>
        <v>8.8675217588040571E-4</v>
      </c>
      <c r="AT386" s="223">
        <f t="shared" ca="1" si="636"/>
        <v>1.9816403519338963E-3</v>
      </c>
      <c r="AU386" s="223">
        <f t="shared" ca="1" si="637"/>
        <v>2.3535659378586195E-3</v>
      </c>
      <c r="AV386" s="223">
        <f t="shared" ca="1" si="638"/>
        <v>1.8668391831542497E-3</v>
      </c>
      <c r="AW386" s="223">
        <f t="shared" ca="1" si="639"/>
        <v>6.9903279162782388E-4</v>
      </c>
      <c r="AX386" s="223">
        <f t="shared" ca="1" si="640"/>
        <v>-7.2380199449452172E-4</v>
      </c>
      <c r="AY386" s="223">
        <f t="shared" ca="1" si="641"/>
        <v>-1.8825718284829177E-3</v>
      </c>
      <c r="AZ386" s="223">
        <f t="shared" ca="1" si="642"/>
        <v>-2.3545222787747602E-3</v>
      </c>
      <c r="BA386" s="223">
        <f t="shared" ca="1" si="643"/>
        <v>-1.9674714862236878E-3</v>
      </c>
      <c r="BB386" s="223">
        <f t="shared" ca="1" si="644"/>
        <v>-8.6262733611577067E-4</v>
      </c>
      <c r="BC386" s="223">
        <f t="shared" ca="1" si="645"/>
        <v>5.5692946738837101E-4</v>
      </c>
      <c r="BD386" s="223">
        <f t="shared" ca="1" si="646"/>
        <v>1.7733014851824349E-3</v>
      </c>
      <c r="BE386" s="223">
        <f t="shared" ca="1" si="647"/>
        <v>2.342719259460242E-3</v>
      </c>
      <c r="BF386" s="223">
        <f t="shared" ca="1" si="648"/>
        <v>2.0574418908424004E-3</v>
      </c>
      <c r="BG386" s="223">
        <f t="shared" ca="1" si="649"/>
        <v>1.0215472283290066E-3</v>
      </c>
      <c r="BH386" s="223">
        <f t="shared" ca="1" si="650"/>
        <v>-3.8703889124462295E-4</v>
      </c>
      <c r="BI386" s="223">
        <f t="shared" ca="1" si="651"/>
        <v>-1.6544214674902686E-3</v>
      </c>
      <c r="BJ386" s="223">
        <f t="shared" ca="1" si="652"/>
        <v>-2.3182208414993764E-3</v>
      </c>
      <c r="BK386" s="223">
        <f t="shared" ca="1" si="653"/>
        <v>-2.1362628395924792E-3</v>
      </c>
      <c r="BL386" s="223">
        <f t="shared" ca="1" si="654"/>
        <v>-1.1749312676024146E-3</v>
      </c>
      <c r="BM386" s="223">
        <f t="shared" ca="1" si="655"/>
        <v>2.1505091781514032E-4</v>
      </c>
      <c r="BN386" s="223">
        <f t="shared" ca="1" si="656"/>
        <v>1.5265759965223504E-3</v>
      </c>
      <c r="BO386" s="223">
        <f t="shared" ca="1" si="657"/>
        <v>2.2811597839416959E-3</v>
      </c>
      <c r="BP386" s="223">
        <f t="shared" ca="1" si="658"/>
        <v>2.2035071949234046E-3</v>
      </c>
      <c r="BQ386" s="223">
        <f t="shared" ca="1" si="659"/>
        <v>1.3219482525375474E-3</v>
      </c>
      <c r="BR386" s="223">
        <f t="shared" ca="1" si="660"/>
        <v>-4.1897564829459174E-5</v>
      </c>
      <c r="BS386" s="223">
        <f t="shared" ca="1" si="661"/>
        <v>-1.3904578779627471E-3</v>
      </c>
      <c r="BT386" s="223">
        <f t="shared" ca="1" si="662"/>
        <v>-2.2317369238691802E-3</v>
      </c>
      <c r="BU386" s="223">
        <f t="shared" ca="1" si="663"/>
        <v>-2.2588105538473989E-3</v>
      </c>
      <c r="BV386" s="223">
        <f t="shared" ca="1" si="664"/>
        <v>-1.4618014853551207E-3</v>
      </c>
      <c r="BW386" s="223">
        <f t="shared" ca="1" si="665"/>
        <v>-1.3148283469014752E-4</v>
      </c>
      <c r="BX386" s="223">
        <f t="shared" ca="1" si="666"/>
        <v>1.2468047476895509E-3</v>
      </c>
      <c r="BY386" s="223">
        <f t="shared" ca="1" si="667"/>
        <v>2.1702200880426782E-3</v>
      </c>
      <c r="BZ386" s="223">
        <f t="shared" ca="1" si="668"/>
        <v>2.3018732226708347E-3</v>
      </c>
      <c r="CA386" s="223">
        <f t="shared" ca="1" si="669"/>
        <v>1.5937330892692571E-3</v>
      </c>
      <c r="CB386" s="223">
        <f t="shared" ca="1" si="670"/>
        <v>3.0415071733656774E-4</v>
      </c>
      <c r="CC386" s="223">
        <f t="shared" ca="1" si="671"/>
        <v>-1.0963950744621814E-3</v>
      </c>
      <c r="CD386" s="223">
        <f t="shared" ca="1" si="672"/>
        <v>-2.0969426415255255E-3</v>
      </c>
      <c r="CE386" s="223">
        <f t="shared" ca="1" si="673"/>
        <v>-2.3324618410602879E-3</v>
      </c>
      <c r="CF386" s="223">
        <f t="shared" ca="1" si="674"/>
        <v>-1.7170281154874215E-3</v>
      </c>
      <c r="CG386" s="223">
        <f t="shared" ca="1" si="675"/>
        <v>-4.751703808933097E-4</v>
      </c>
      <c r="CH386" s="223">
        <f t="shared" ca="1" si="676"/>
        <v>9.4004394133177479E-4</v>
      </c>
      <c r="CI386" s="223">
        <f t="shared" ca="1" si="677"/>
        <v>2.0123016811493437E-3</v>
      </c>
      <c r="CJ386" s="223">
        <f t="shared" ca="1" si="678"/>
        <v>2.3504106466424321E-3</v>
      </c>
      <c r="CK386" s="223">
        <f t="shared" ca="1" si="679"/>
        <v>1.8310184175799461E-3</v>
      </c>
      <c r="CL386" s="223">
        <f t="shared" ca="1" si="680"/>
        <v>6.436150549860005E-4</v>
      </c>
      <c r="CM386" s="223">
        <f t="shared" ca="1" si="681"/>
        <v>-7.7859862863540624E-4</v>
      </c>
      <c r="CN386" s="223">
        <f t="shared" ca="1" si="682"/>
        <v>-1.9167558836119159E-3</v>
      </c>
      <c r="CO386" s="223">
        <f t="shared" ca="1" si="683"/>
        <v>-2.3556223732846865E-3</v>
      </c>
      <c r="CP386" s="223">
        <f t="shared" ca="1" si="684"/>
        <v>-1.9350862722233835E-3</v>
      </c>
      <c r="CQ386" s="223">
        <f t="shared" ca="1" si="685"/>
        <v>-8.0857192333121173E-4</v>
      </c>
      <c r="CR386" s="223">
        <f t="shared" ca="1" si="686"/>
        <v>6.1293402251065326E-4</v>
      </c>
      <c r="CS386" s="223">
        <f t="shared" ca="1" si="687"/>
        <v>1.8108230198684533E-3</v>
      </c>
      <c r="CT386" s="223">
        <f t="shared" ca="1" si="688"/>
        <v>2.3480687781888177E-3</v>
      </c>
      <c r="CU386" s="223">
        <f t="shared" ca="1" si="689"/>
        <v>2.028667726696689E-3</v>
      </c>
      <c r="CV386" s="223">
        <f t="shared" ca="1" si="690"/>
        <v>9.6914707036710175E-4</v>
      </c>
      <c r="CW386" s="223">
        <f t="shared" ca="1" si="691"/>
        <v>-4.4394787381170619E-4</v>
      </c>
      <c r="CX386" s="223">
        <f t="shared" ca="1" si="692"/>
        <v>-1.6950771492858629E-3</v>
      </c>
      <c r="CY386" s="223">
        <f t="shared" ca="1" si="693"/>
        <v>-2.3277907949411122E-3</v>
      </c>
      <c r="CZ386" s="223">
        <f t="shared" ca="1" si="694"/>
        <v>-2.1112556549899471E-3</v>
      </c>
      <c r="DA386" s="223">
        <f t="shared" ca="1" si="695"/>
        <v>-1.1244703254592468E-3</v>
      </c>
      <c r="DB386" s="223">
        <f t="shared" ca="1" si="696"/>
        <v>2.725559331197501E-4</v>
      </c>
      <c r="DC386" s="223">
        <f t="shared" ca="1" si="697"/>
        <v>1.5701455087653792E-3</v>
      </c>
      <c r="DD386" s="223">
        <f t="shared" ca="1" si="698"/>
        <v>2.294898311689731E-3</v>
      </c>
      <c r="DE386" s="223">
        <f t="shared" ca="1" si="699"/>
        <v>2.1824025059640866E-3</v>
      </c>
      <c r="DF386" s="223">
        <f t="shared" ca="1" si="700"/>
        <v>1.2736999784306586E-3</v>
      </c>
      <c r="DG386" s="223">
        <f t="shared" ca="1" si="701"/>
        <v>-9.9686988211257922E-5</v>
      </c>
      <c r="DH386" s="223">
        <f t="shared" ca="1" si="702"/>
        <v>-1.4367051136913766E-3</v>
      </c>
      <c r="DI386" s="223">
        <f t="shared" ca="1" si="703"/>
        <v>-2.2495695756512978E-3</v>
      </c>
      <c r="DJ386" s="223">
        <f t="shared" ca="1" si="704"/>
        <v>-2.2417227286693374E-3</v>
      </c>
      <c r="DK386" s="223">
        <f t="shared" ca="1" si="705"/>
        <v>-1.4160273408622662E-3</v>
      </c>
      <c r="DL386" s="223">
        <f t="shared" ca="1" si="706"/>
        <v>-7.3722169123459442E-5</v>
      </c>
      <c r="DM386" s="223">
        <f t="shared" ca="1" si="707"/>
        <v>1.2954790891263725E-3</v>
      </c>
      <c r="DN386" s="223">
        <f t="shared" ca="1" si="708"/>
        <v>2.1920502271738198E-3</v>
      </c>
      <c r="DO386" s="223">
        <f t="shared" ca="1" si="709"/>
        <v>2.2888948616792042E-3</v>
      </c>
      <c r="DP386" s="223">
        <f t="shared" ca="1" si="710"/>
        <v>1.5506811284453966E-3</v>
      </c>
      <c r="DQ386" s="223">
        <f t="shared" ca="1" si="711"/>
        <v>2.4673181963624834E-4</v>
      </c>
      <c r="DR386" s="223">
        <f t="shared" ca="1" si="712"/>
        <v>-1.14723275113369E-3</v>
      </c>
      <c r="DS386" s="223">
        <f t="shared" ca="1" si="713"/>
        <v>-2.1226519685903023E-3</v>
      </c>
      <c r="DT386" s="223">
        <f t="shared" ca="1" si="714"/>
        <v>-2.3236632751177833E-3</v>
      </c>
      <c r="DU386" s="223">
        <f t="shared" ca="1" si="715"/>
        <v>-1.6769316406384321E-3</v>
      </c>
      <c r="DV386" s="223">
        <f t="shared" ca="1" si="716"/>
        <v>-4.1840440904093701E-4</v>
      </c>
      <c r="DW386" s="223">
        <f t="shared" ca="1" si="717"/>
        <v>9.9276945946339258E-4</v>
      </c>
      <c r="DX386" s="223">
        <f t="shared" ca="1" si="718"/>
        <v>2.0417508750768649E-3</v>
      </c>
      <c r="DY386" s="223">
        <f t="shared" ca="1" si="719"/>
        <v>2.3458395559402215E-3</v>
      </c>
      <c r="DZ386" s="223">
        <f t="shared" ca="1" si="720"/>
        <v>1.794094714977097E-3</v>
      </c>
      <c r="EA386" s="223">
        <f t="shared" ca="1" si="721"/>
        <v>5.8780962870134631E-4</v>
      </c>
      <c r="EB386" s="223">
        <f t="shared" ca="1" si="722"/>
        <v>-8.3292626407608663E-4</v>
      </c>
      <c r="EC386" s="223">
        <f t="shared" ca="1" si="723"/>
        <v>-1.9497853566687593E-3</v>
      </c>
      <c r="ED386" s="223">
        <f t="shared" ca="1" si="724"/>
        <v>-2.3553035289593399E-3</v>
      </c>
      <c r="EE386" s="223">
        <f t="shared" ca="1" si="725"/>
        <v>-1.9015354346102336E-3</v>
      </c>
      <c r="EF386" s="223">
        <f t="shared" ca="1" si="726"/>
        <v>-7.5402945705448934E-4</v>
      </c>
      <c r="EG386" s="223">
        <f t="shared" ca="1" si="727"/>
        <v>6.6856936909683864E-4</v>
      </c>
      <c r="EH386" s="223">
        <f t="shared" ca="1" si="728"/>
        <v>1.847253782478337E-3</v>
      </c>
      <c r="EI386" s="223">
        <f t="shared" ca="1" si="729"/>
        <v>2.3520039080853583E-3</v>
      </c>
      <c r="EJ386" s="223">
        <f t="shared" ca="1" si="730"/>
        <v>1.9986715689691873E-3</v>
      </c>
      <c r="EK386" s="223">
        <f t="shared" ca="1" si="731"/>
        <v>9.1616313444876636E-4</v>
      </c>
      <c r="EL386" s="223">
        <f t="shared" ca="1" si="732"/>
        <v>-5.0058943877988543E-4</v>
      </c>
      <c r="EM386" s="223">
        <f t="shared" ca="1" si="733"/>
        <v>-1.7347117799897565E-3</v>
      </c>
      <c r="EN386" s="223">
        <f t="shared" ca="1" si="734"/>
        <v>-2.3359585742496851E-3</v>
      </c>
      <c r="EO386" s="223">
        <f t="shared" ca="1" si="735"/>
        <v>-2.0849767289257749E-3</v>
      </c>
      <c r="EP386" s="223">
        <f t="shared" ca="1" si="736"/>
        <v>-1.0733320444386613E-3</v>
      </c>
      <c r="EQ386" s="223">
        <f t="shared" ca="1" si="737"/>
        <v>3.2989677092177134E-4</v>
      </c>
      <c r="ER386" s="223">
        <f t="shared" ca="1" si="738"/>
        <v>1.6127692240654379E-3</v>
      </c>
      <c r="ES386" s="223">
        <f t="shared" ca="1" si="739"/>
        <v>2.3072544785065793E-3</v>
      </c>
      <c r="ET386" s="223">
        <f t="shared" ca="1" si="740"/>
        <v>2.1599832193404675E-3</v>
      </c>
      <c r="EU386" s="223">
        <f t="shared" ca="1" si="741"/>
        <v>1.2246844750834732E-3</v>
      </c>
      <c r="EV386" s="223">
        <f t="shared" ca="1" si="742"/>
        <v>-1.5741636387891155E-4</v>
      </c>
      <c r="EW386" s="223">
        <f t="shared" ca="1" si="743"/>
        <v>-1.4820869319813834E-3</v>
      </c>
      <c r="EX386" s="223">
        <f t="shared" ca="1" si="744"/>
        <v>-2.2660471708378727E-3</v>
      </c>
      <c r="EY386" s="223">
        <f t="shared" ca="1" si="745"/>
        <v>-2.2232845735429365E-3</v>
      </c>
      <c r="EZ386" s="223">
        <f t="shared" ca="1" si="746"/>
        <v>-1.3694002344479355E-3</v>
      </c>
      <c r="FA386" s="223">
        <f t="shared" ca="1" si="747"/>
        <v>-1.5917096078740826E-5</v>
      </c>
      <c r="FB386" s="223">
        <f t="shared" ca="1" si="748"/>
        <v>1.343373082401002E-3</v>
      </c>
      <c r="FC386" s="223">
        <f t="shared" ca="1" si="749"/>
        <v>2.2125599572141432E-3</v>
      </c>
      <c r="FD386" s="223">
        <f t="shared" ca="1" si="750"/>
        <v>2.2745377560101894E-3</v>
      </c>
      <c r="FE386" s="223">
        <f t="shared" ca="1" si="751"/>
        <v>1.5066950952935005E-3</v>
      </c>
      <c r="FF386" s="223">
        <f t="shared" ca="1" si="752"/>
        <v>1.8916429991367703E-4</v>
      </c>
      <c r="FG386" s="223">
        <f t="shared" ca="1" si="753"/>
        <v>-1.1973793776937258E-3</v>
      </c>
      <c r="FH386" s="223">
        <f t="shared" ca="1" si="754"/>
        <v>-2.1470826894802687E-3</v>
      </c>
      <c r="FI386" s="223">
        <f t="shared" ca="1" si="755"/>
        <v>-2.3134650213057122E-3</v>
      </c>
      <c r="FJ386" s="223">
        <f t="shared" ca="1" si="756"/>
        <v>-1.6358250448736348E-3</v>
      </c>
      <c r="FK386" s="223">
        <f t="shared" ca="1" si="757"/>
        <v>-3.6138640601769033E-4</v>
      </c>
      <c r="FL386" s="223">
        <f t="shared" ca="1" si="758"/>
        <v>1.0448969703946707E-3</v>
      </c>
      <c r="FM386" s="223">
        <f t="shared" ca="1" si="759"/>
        <v>2.0699701946232307E-3</v>
      </c>
      <c r="FN386" s="223">
        <f t="shared" ca="1" si="760"/>
        <v>2.3398554192061039E-3</v>
      </c>
      <c r="FO386" s="223">
        <f t="shared" ca="1" si="761"/>
        <v>1.7560903168034568E-3</v>
      </c>
      <c r="FP386" s="223">
        <f t="shared" ca="1" si="762"/>
        <v>5.3165012787599608E-4</v>
      </c>
      <c r="FQ386" s="223">
        <f t="shared" ca="1" si="763"/>
        <v>-8.8675217588040668E-4</v>
      </c>
      <c r="FR386" s="223">
        <f t="shared" ca="1" si="764"/>
        <v>-1.9816403519338881E-3</v>
      </c>
      <c r="FS386" s="223">
        <f t="shared" ca="1" si="765"/>
        <v>-2.3535659378586195E-3</v>
      </c>
      <c r="FT386" s="223">
        <f t="shared" ca="1" si="766"/>
        <v>-1.8668391831542545E-3</v>
      </c>
      <c r="FU386" s="223">
        <f t="shared" ca="1" si="767"/>
        <v>-6.9903279162781477E-4</v>
      </c>
      <c r="FV386" s="223">
        <f t="shared" ca="1" si="768"/>
        <v>7.2380199449451489E-4</v>
      </c>
      <c r="FW386" s="223">
        <f t="shared" ca="1" si="769"/>
        <v>1.8825718284829233E-3</v>
      </c>
      <c r="FX386" s="223">
        <f t="shared" ca="1" si="770"/>
        <v>2.3545222787747597E-3</v>
      </c>
      <c r="FY386" s="223">
        <f t="shared" ca="1" si="771"/>
        <v>1.9674714862236821E-3</v>
      </c>
      <c r="FZ386" s="223">
        <f t="shared" ca="1" si="772"/>
        <v>8.6262733611576969E-4</v>
      </c>
      <c r="GA386" s="223">
        <f t="shared" ca="1" si="773"/>
        <v>-5.5692946738838836E-4</v>
      </c>
      <c r="GB386" s="223">
        <f t="shared" ca="1" si="774"/>
        <v>-1.7733014851824358E-3</v>
      </c>
      <c r="GC386" s="223">
        <f t="shared" ca="1" si="775"/>
        <v>-2.3427192594602437E-3</v>
      </c>
      <c r="GD386" s="223">
        <f t="shared" ca="1" si="776"/>
        <v>-2.0574418908424E-3</v>
      </c>
      <c r="GE386" s="223">
        <f t="shared" ca="1" si="777"/>
        <v>-1.0215472283290204E-3</v>
      </c>
      <c r="GF386" s="223">
        <f t="shared" ca="1" si="778"/>
        <v>3.8703889124462403E-4</v>
      </c>
      <c r="GG386" s="223">
        <f t="shared" ca="1" si="779"/>
        <v>1.6544214674902575E-3</v>
      </c>
      <c r="GH386" s="223">
        <f t="shared" ca="1" si="780"/>
        <v>2.3182208414993764E-3</v>
      </c>
      <c r="GI386" s="223">
        <f t="shared" ca="1" si="781"/>
        <v>2.1362628395924857E-3</v>
      </c>
      <c r="GJ386" s="223">
        <f t="shared" ca="1" si="782"/>
        <v>1.1749312676023989E-3</v>
      </c>
      <c r="GK386" s="223">
        <f t="shared" ca="1" si="783"/>
        <v>-2.1505091781514146E-4</v>
      </c>
      <c r="GL386" s="223">
        <f t="shared" ca="1" si="784"/>
        <v>-1.5265759965223638E-3</v>
      </c>
      <c r="GM386" s="223">
        <f t="shared" ca="1" si="785"/>
        <v>-2.2811597839416963E-3</v>
      </c>
      <c r="GN386" s="223">
        <f t="shared" ca="1" si="786"/>
        <v>-2.2035071949233986E-3</v>
      </c>
      <c r="GO386" s="223">
        <f t="shared" ca="1" si="787"/>
        <v>-1.3219482525375463E-3</v>
      </c>
      <c r="GP386" s="223">
        <f t="shared" ca="1" si="788"/>
        <v>4.1897564829443595E-5</v>
      </c>
      <c r="GQ386" s="223">
        <f t="shared" ca="1" si="789"/>
        <v>1.390457877962748E-3</v>
      </c>
      <c r="GR386" s="223">
        <f t="shared" ca="1" si="790"/>
        <v>2.231736923869175E-3</v>
      </c>
      <c r="GS386" s="223">
        <f t="shared" ca="1" si="791"/>
        <v>2.2588105538473985E-3</v>
      </c>
      <c r="GT386" s="223">
        <f t="shared" ca="1" si="792"/>
        <v>1.4618014853551326E-3</v>
      </c>
      <c r="GU386" s="223">
        <f t="shared" ca="1" si="793"/>
        <v>1.3148283469014639E-4</v>
      </c>
      <c r="GV386" s="223">
        <f t="shared" ca="1" si="794"/>
        <v>-1.2468047476895377E-3</v>
      </c>
      <c r="GW386" s="223">
        <f t="shared" ca="1" si="795"/>
        <v>-2.1702200880426852E-3</v>
      </c>
      <c r="GX386" s="223">
        <f t="shared" ca="1" si="796"/>
        <v>-2.3018732226708347E-3</v>
      </c>
      <c r="GY386" s="223">
        <f t="shared" ca="1" si="797"/>
        <v>-1.5937330892692439E-3</v>
      </c>
      <c r="GZ386" s="223">
        <f t="shared" ca="1" si="798"/>
        <v>-3.0415071733656661E-4</v>
      </c>
      <c r="HA386" s="223">
        <f t="shared" ca="1" si="799"/>
        <v>1.0963950744621975E-3</v>
      </c>
      <c r="HB386" s="223">
        <f t="shared" ca="1" si="800"/>
        <v>2.0969426415255259E-3</v>
      </c>
      <c r="HC386" s="223">
        <f t="shared" ca="1" si="801"/>
        <v>2.3324618410602901E-3</v>
      </c>
      <c r="HD386" s="223">
        <f t="shared" ca="1" si="802"/>
        <v>1.7170281154874206E-3</v>
      </c>
      <c r="HE386" s="223">
        <f t="shared" ca="1" si="803"/>
        <v>4.7517038089332493E-4</v>
      </c>
      <c r="HF386" s="223">
        <f t="shared" ca="1" si="804"/>
        <v>-9.4004394133177598E-4</v>
      </c>
      <c r="HG386" s="223">
        <f t="shared" ca="1" si="805"/>
        <v>-2.0123016811493359E-3</v>
      </c>
      <c r="HH386" s="223">
        <f t="shared" ca="1" si="806"/>
        <v>-2.3504106466424343E-3</v>
      </c>
      <c r="HI386" s="223">
        <f t="shared" ca="1" si="807"/>
        <v>-1.8310184175799348E-3</v>
      </c>
      <c r="HJ386" s="223">
        <f t="shared" ca="1" si="808"/>
        <v>-6.4361505498598327E-4</v>
      </c>
      <c r="HK386" s="223">
        <f t="shared" ca="1" si="809"/>
        <v>7.7859862863540743E-4</v>
      </c>
      <c r="HL386" s="223">
        <f t="shared" ca="1" si="810"/>
        <v>1.9167558836119068E-3</v>
      </c>
      <c r="HM386" s="223">
        <f t="shared" ca="1" si="811"/>
        <v>2.3556223732846865E-3</v>
      </c>
      <c r="HN386" s="223">
        <f t="shared" ca="1" si="812"/>
        <v>1.9350862722233733E-3</v>
      </c>
      <c r="HO386" s="223">
        <f t="shared" ca="1" si="813"/>
        <v>8.0857192333121043E-4</v>
      </c>
      <c r="HP386" s="223">
        <f t="shared" ca="1" si="814"/>
        <v>-6.129340225106383E-4</v>
      </c>
      <c r="HQ386" s="223">
        <f t="shared" ca="1" si="815"/>
        <v>-1.8108230198684329E-3</v>
      </c>
      <c r="HR386" s="223">
        <f t="shared" ca="1" si="816"/>
        <v>-2.348068778188819E-3</v>
      </c>
      <c r="HS386" s="223">
        <f t="shared" ca="1" si="817"/>
        <v>-2.0286677266966877E-3</v>
      </c>
      <c r="HT386" s="223">
        <f t="shared" ca="1" si="818"/>
        <v>-9.6914707036711595E-4</v>
      </c>
      <c r="HU386" s="223">
        <f t="shared" ca="1" si="819"/>
        <v>4.4394787381167442E-4</v>
      </c>
      <c r="HV386" s="223">
        <f t="shared" ca="1" si="820"/>
        <v>1.6950771492858872E-3</v>
      </c>
      <c r="HW386" s="223">
        <f t="shared" ca="1" si="821"/>
        <v>2.3277907949411148E-3</v>
      </c>
      <c r="HX386" s="223">
        <f t="shared" ca="1" si="822"/>
        <v>2.1112556549899462E-3</v>
      </c>
      <c r="HY386" s="223">
        <f t="shared" ca="1" si="823"/>
        <v>1.1244703254592603E-3</v>
      </c>
      <c r="HZ386" s="223">
        <f t="shared" ca="1" si="824"/>
        <v>-2.7255593311978452E-4</v>
      </c>
      <c r="IA386" s="223">
        <f t="shared" ca="1" si="825"/>
        <v>-1.5701455087653927E-3</v>
      </c>
      <c r="IB386" s="223">
        <f t="shared" ca="1" si="826"/>
        <v>-2.2948983116897314E-3</v>
      </c>
      <c r="IC386" s="223">
        <f t="shared" ca="1" si="827"/>
        <v>-2.1824025059640918E-3</v>
      </c>
      <c r="ID386" s="223">
        <f t="shared" ca="1" si="828"/>
        <v>-1.273699978430686E-3</v>
      </c>
      <c r="IE386" s="223">
        <f t="shared" ca="1" si="829"/>
        <v>9.9082776042042013E-5</v>
      </c>
      <c r="IF386" s="223">
        <f t="shared" ca="1" si="830"/>
        <v>1.4367051136913776E-3</v>
      </c>
      <c r="IG386" s="223">
        <f t="shared" ca="1" si="831"/>
        <v>2.2495695756512982E-3</v>
      </c>
      <c r="IH386" s="223">
        <f t="shared" ca="1" si="832"/>
        <v>2.2417227286693473E-3</v>
      </c>
      <c r="II386" s="223">
        <f t="shared" ca="1" si="833"/>
        <v>1.4160273408622384E-3</v>
      </c>
      <c r="IJ386" s="223">
        <f t="shared" ca="1" si="834"/>
        <v>7.372216912345829E-5</v>
      </c>
      <c r="IK386" s="223">
        <f t="shared" ca="1" si="835"/>
        <v>-1.2954790891263736E-3</v>
      </c>
      <c r="IL386" s="223">
        <f t="shared" ca="1" si="836"/>
        <v>-2.1920502271738085E-3</v>
      </c>
      <c r="IM386" s="223">
        <f t="shared" ca="1" si="837"/>
        <v>-2.288894861679196E-3</v>
      </c>
      <c r="IN386" s="223">
        <f t="shared" ca="1" si="838"/>
        <v>-1.5506811284453955E-3</v>
      </c>
      <c r="IO386" s="223">
        <f t="shared" ca="1" si="839"/>
        <v>-2.467318196362472E-4</v>
      </c>
      <c r="IP386" s="223">
        <f t="shared" ca="1" si="840"/>
        <v>1.1472327511336908E-3</v>
      </c>
      <c r="IQ386" s="223">
        <f t="shared" ca="1" si="841"/>
        <v>2.122651968590288E-3</v>
      </c>
      <c r="IR386" s="223">
        <f t="shared" ca="1" si="842"/>
        <v>2.3236632751177776E-3</v>
      </c>
      <c r="IS386" s="223">
        <f t="shared" ca="1" si="843"/>
        <v>1.6769316406384314E-3</v>
      </c>
      <c r="IT386" s="223">
        <f t="shared" ca="1" si="844"/>
        <v>4.1840440904093588E-4</v>
      </c>
      <c r="IU386" s="223">
        <f t="shared" ca="1" si="845"/>
        <v>-9.9276945946336331E-4</v>
      </c>
      <c r="IV386" s="223">
        <f t="shared" ca="1" si="846"/>
        <v>-2.0417508750768822E-3</v>
      </c>
      <c r="IW386" s="223">
        <f t="shared" ca="1" si="847"/>
        <v>-2.3458395559402215E-3</v>
      </c>
      <c r="IX386" s="223">
        <f t="shared" ca="1" si="848"/>
        <v>-1.794094714977096E-3</v>
      </c>
      <c r="IY386" s="223">
        <f t="shared" ca="1" si="849"/>
        <v>-5.8780962870137753E-4</v>
      </c>
      <c r="IZ386" s="223">
        <f t="shared" ca="1" si="850"/>
        <v>8.3292626407611926E-4</v>
      </c>
      <c r="JA386" s="223">
        <f t="shared" ca="1" si="851"/>
        <v>1.94978535666876E-3</v>
      </c>
      <c r="JB386" s="223">
        <f t="shared" ca="1" si="852"/>
        <v>2.3553035289593399E-3</v>
      </c>
    </row>
    <row r="387" spans="2:262">
      <c r="B387" s="230">
        <v>26</v>
      </c>
      <c r="C387" s="229">
        <f t="shared" si="853"/>
        <v>5.0781250000000013E-4</v>
      </c>
      <c r="D387" s="226">
        <f t="shared" ca="1" si="597"/>
        <v>36.018745666003184</v>
      </c>
      <c r="E387" s="225">
        <f ca="1">AF361</f>
        <v>1.8745666003181144E-2</v>
      </c>
      <c r="F387" s="224">
        <v>26</v>
      </c>
      <c r="G387" s="223">
        <f t="shared" ca="1" si="854"/>
        <v>-3.9445998153864143E-4</v>
      </c>
      <c r="H387" s="223">
        <f t="shared" ca="1" si="598"/>
        <v>-1.5439668819914579E-4</v>
      </c>
      <c r="I387" s="223">
        <f t="shared" ca="1" si="599"/>
        <v>1.46434815944196E-4</v>
      </c>
      <c r="J387" s="223">
        <f t="shared" ca="1" si="600"/>
        <v>3.8963178227386627E-4</v>
      </c>
      <c r="K387" s="223">
        <f t="shared" ca="1" si="601"/>
        <v>4.7947554810899644E-4</v>
      </c>
      <c r="L387" s="223">
        <f t="shared" ca="1" si="602"/>
        <v>3.8060496053004617E-4</v>
      </c>
      <c r="M387" s="223">
        <f t="shared" ca="1" si="603"/>
        <v>1.3193399352425672E-4</v>
      </c>
      <c r="N387" s="223">
        <f t="shared" ca="1" si="604"/>
        <v>-1.6866420601604264E-4</v>
      </c>
      <c r="O387" s="223">
        <f t="shared" ca="1" si="605"/>
        <v>-4.0287871465083386E-4</v>
      </c>
      <c r="P387" s="223">
        <f t="shared" ca="1" si="606"/>
        <v>-4.7852622974554025E-4</v>
      </c>
      <c r="Q387" s="223">
        <f t="shared" ca="1" si="607"/>
        <v>-3.6583302883447667E-4</v>
      </c>
      <c r="R387" s="223">
        <f t="shared" ca="1" si="608"/>
        <v>-1.0915345830291509E-4</v>
      </c>
      <c r="S387" s="223">
        <f t="shared" ca="1" si="609"/>
        <v>1.9048726924235674E-4</v>
      </c>
      <c r="T387" s="223">
        <f t="shared" ca="1" si="610"/>
        <v>4.151550769162003E-4</v>
      </c>
      <c r="U387" s="223">
        <f t="shared" ca="1" si="611"/>
        <v>4.7642409978067968E-4</v>
      </c>
      <c r="V387" s="223">
        <f t="shared" ca="1" si="612"/>
        <v>3.5017977332925631E-4</v>
      </c>
      <c r="W387" s="223">
        <f t="shared" ca="1" si="613"/>
        <v>8.6109962839807976E-5</v>
      </c>
      <c r="X387" s="223">
        <f t="shared" ca="1" si="614"/>
        <v>-2.1185143195235183E-4</v>
      </c>
      <c r="Y387" s="223">
        <f t="shared" ca="1" si="615"/>
        <v>-4.2643129423798512E-4</v>
      </c>
      <c r="Z387" s="223">
        <f t="shared" ca="1" si="616"/>
        <v>-4.7317422242962483E-4</v>
      </c>
      <c r="AA387" s="223">
        <f t="shared" ca="1" si="617"/>
        <v>-3.3368290407796019E-4</v>
      </c>
      <c r="AB387" s="223">
        <f t="shared" ca="1" si="618"/>
        <v>-6.2859020933876962E-5</v>
      </c>
      <c r="AC387" s="223">
        <f t="shared" ca="1" si="619"/>
        <v>2.3270522600678055E-4</v>
      </c>
      <c r="AD387" s="223">
        <f t="shared" ca="1" si="620"/>
        <v>4.3668020122098063E-4</v>
      </c>
      <c r="AE387" s="223">
        <f t="shared" ca="1" si="621"/>
        <v>4.6878442693156993E-4</v>
      </c>
      <c r="AF387" s="223">
        <f t="shared" ca="1" si="622"/>
        <v>3.1638216348356976E-4</v>
      </c>
      <c r="AG387" s="223">
        <f t="shared" ca="1" si="623"/>
        <v>3.9456646140717967E-5</v>
      </c>
      <c r="AH387" s="223">
        <f t="shared" ca="1" si="624"/>
        <v>-2.529984127891884E-4</v>
      </c>
      <c r="AI387" s="223">
        <f t="shared" ca="1" si="625"/>
        <v>-4.4587710735056682E-4</v>
      </c>
      <c r="AJ387" s="223">
        <f t="shared" ca="1" si="626"/>
        <v>-4.6326528868837049E-4</v>
      </c>
      <c r="AK387" s="223">
        <f t="shared" ca="1" si="627"/>
        <v>-2.9831923054554209E-4</v>
      </c>
      <c r="AL387" s="223">
        <f t="shared" ca="1" si="628"/>
        <v>-1.595921683101025E-5</v>
      </c>
      <c r="AM387" s="223">
        <f t="shared" ca="1" si="629"/>
        <v>2.726821042351419E-4</v>
      </c>
      <c r="AN387" s="223">
        <f t="shared" ca="1" si="630"/>
        <v>4.539998564743229E-4</v>
      </c>
      <c r="AO387" s="223">
        <f t="shared" ca="1" si="631"/>
        <v>4.5663010378747424E-4</v>
      </c>
      <c r="AP387" s="223">
        <f t="shared" ca="1" si="632"/>
        <v>2.7953762045145302E-4</v>
      </c>
      <c r="AQ387" s="223">
        <f t="shared" ca="1" si="633"/>
        <v>-7.5766596299056694E-6</v>
      </c>
      <c r="AR387" s="223">
        <f t="shared" ca="1" si="634"/>
        <v>-2.9170888060786284E-4</v>
      </c>
      <c r="AS387" s="223">
        <f t="shared" ca="1" si="635"/>
        <v>-4.6102888017814184E-4</v>
      </c>
      <c r="AT387" s="223">
        <f t="shared" ca="1" si="636"/>
        <v>-4.4889485697048007E-4</v>
      </c>
      <c r="AU387" s="223">
        <f t="shared" ca="1" si="637"/>
        <v>-2.6008257974509126E-4</v>
      </c>
      <c r="AV387" s="223">
        <f t="shared" ca="1" si="638"/>
        <v>3.1094283254134433E-5</v>
      </c>
      <c r="AW387" s="223">
        <f t="shared" ca="1" si="639"/>
        <v>3.1003290473651787E-4</v>
      </c>
      <c r="AX387" s="223">
        <f t="shared" ca="1" si="640"/>
        <v>4.6694724492825102E-4</v>
      </c>
      <c r="AY387" s="223">
        <f t="shared" ca="1" si="641"/>
        <v>4.4007818312449826E-4</v>
      </c>
      <c r="AZ387" s="223">
        <f t="shared" ca="1" si="642"/>
        <v>2.4000097732358006E-4</v>
      </c>
      <c r="BA387" s="223">
        <f t="shared" ca="1" si="643"/>
        <v>-5.4536998026468144E-5</v>
      </c>
      <c r="BB387" s="223">
        <f t="shared" ca="1" si="644"/>
        <v>-3.276100324419887E-4</v>
      </c>
      <c r="BC387" s="223">
        <f t="shared" ca="1" si="645"/>
        <v>-4.7174069286557942E-4</v>
      </c>
      <c r="BD387" s="223">
        <f t="shared" ca="1" si="646"/>
        <v>-4.3020132238907383E-4</v>
      </c>
      <c r="BE387" s="223">
        <f t="shared" ca="1" si="647"/>
        <v>-2.1934119152609345E-4</v>
      </c>
      <c r="BF387" s="223">
        <f t="shared" ca="1" si="648"/>
        <v>7.7848328393677557E-5</v>
      </c>
      <c r="BG387" s="223">
        <f t="shared" ca="1" si="649"/>
        <v>3.4439791888405693E-4</v>
      </c>
      <c r="BH387" s="223">
        <f t="shared" ca="1" si="650"/>
        <v>4.7539767615419011E-4</v>
      </c>
      <c r="BI387" s="223">
        <f t="shared" ca="1" si="651"/>
        <v>4.1928806898682794E-4</v>
      </c>
      <c r="BJ387" s="223">
        <f t="shared" ca="1" si="652"/>
        <v>1.9815299358620108E-4</v>
      </c>
      <c r="BK387" s="223">
        <f t="shared" ca="1" si="653"/>
        <v>-1.0097211531908003E-4</v>
      </c>
      <c r="BL387" s="223">
        <f t="shared" ca="1" si="654"/>
        <v>-3.6035612057383839E-4</v>
      </c>
      <c r="BM387" s="223">
        <f t="shared" ca="1" si="655"/>
        <v>-4.7790938480102708E-4</v>
      </c>
      <c r="BN387" s="223">
        <f t="shared" ca="1" si="656"/>
        <v>-4.0736471390109526E-4</v>
      </c>
      <c r="BO387" s="223">
        <f t="shared" ca="1" si="657"/>
        <v>-1.7648742772861034E-4</v>
      </c>
      <c r="BP387" s="223">
        <f t="shared" ca="1" si="658"/>
        <v>1.2385265157456609E-4</v>
      </c>
      <c r="BQ387" s="223">
        <f t="shared" ca="1" si="659"/>
        <v>3.7544619280568698E-4</v>
      </c>
      <c r="BR387" s="223">
        <f t="shared" ca="1" si="660"/>
        <v>4.7926976787996008E-4</v>
      </c>
      <c r="BS387" s="223">
        <f t="shared" ca="1" si="661"/>
        <v>3.9445998153863997E-4</v>
      </c>
      <c r="BT387" s="223">
        <f t="shared" ca="1" si="662"/>
        <v>1.543966881991453E-4</v>
      </c>
      <c r="BU387" s="223">
        <f t="shared" ca="1" si="663"/>
        <v>-1.464348159441979E-4</v>
      </c>
      <c r="BV387" s="223">
        <f t="shared" ca="1" si="664"/>
        <v>-3.8963178227386638E-4</v>
      </c>
      <c r="BW387" s="223">
        <f t="shared" ca="1" si="665"/>
        <v>-4.7947554810899644E-4</v>
      </c>
      <c r="BX387" s="223">
        <f t="shared" ca="1" si="666"/>
        <v>-3.8060496053004639E-4</v>
      </c>
      <c r="BY387" s="223">
        <f t="shared" ca="1" si="667"/>
        <v>-1.319339935242558E-4</v>
      </c>
      <c r="BZ387" s="223">
        <f t="shared" ca="1" si="668"/>
        <v>1.6866420601604188E-4</v>
      </c>
      <c r="CA387" s="223">
        <f t="shared" ca="1" si="669"/>
        <v>4.0287871465083435E-4</v>
      </c>
      <c r="CB387" s="223">
        <f t="shared" ca="1" si="670"/>
        <v>4.785262297455402E-4</v>
      </c>
      <c r="CC387" s="223">
        <f t="shared" ca="1" si="671"/>
        <v>3.6583302883447661E-4</v>
      </c>
      <c r="CD387" s="223">
        <f t="shared" ca="1" si="672"/>
        <v>1.0915345830291334E-4</v>
      </c>
      <c r="CE387" s="223">
        <f t="shared" ca="1" si="673"/>
        <v>-1.9048726924235682E-4</v>
      </c>
      <c r="CF387" s="223">
        <f t="shared" ca="1" si="674"/>
        <v>-4.1515507691620079E-4</v>
      </c>
      <c r="CG387" s="223">
        <f t="shared" ca="1" si="675"/>
        <v>-4.7642409978067979E-4</v>
      </c>
      <c r="CH387" s="223">
        <f t="shared" ca="1" si="676"/>
        <v>-3.5017977332925566E-4</v>
      </c>
      <c r="CI387" s="223">
        <f t="shared" ca="1" si="677"/>
        <v>-8.6109962839805374E-5</v>
      </c>
      <c r="CJ387" s="223">
        <f t="shared" ca="1" si="678"/>
        <v>2.1185143195235267E-4</v>
      </c>
      <c r="CK387" s="223">
        <f t="shared" ca="1" si="679"/>
        <v>4.2643129423798593E-4</v>
      </c>
      <c r="CL387" s="223">
        <f t="shared" ca="1" si="680"/>
        <v>4.7317422242962483E-4</v>
      </c>
      <c r="CM387" s="223">
        <f t="shared" ca="1" si="681"/>
        <v>3.3368290407795884E-4</v>
      </c>
      <c r="CN387" s="223">
        <f t="shared" ca="1" si="682"/>
        <v>6.2859020933877721E-5</v>
      </c>
      <c r="CO387" s="223">
        <f t="shared" ca="1" si="683"/>
        <v>-2.3270522600678137E-4</v>
      </c>
      <c r="CP387" s="223">
        <f t="shared" ca="1" si="684"/>
        <v>-4.3668020122098177E-4</v>
      </c>
      <c r="CQ387" s="223">
        <f t="shared" ca="1" si="685"/>
        <v>-4.6878442693156977E-4</v>
      </c>
      <c r="CR387" s="223">
        <f t="shared" ca="1" si="686"/>
        <v>-3.1638216348356776E-4</v>
      </c>
      <c r="CS387" s="223">
        <f t="shared" ca="1" si="687"/>
        <v>-3.9456646140717031E-5</v>
      </c>
      <c r="CT387" s="223">
        <f t="shared" ca="1" si="688"/>
        <v>2.5299841278918916E-4</v>
      </c>
      <c r="CU387" s="223">
        <f t="shared" ca="1" si="689"/>
        <v>4.458771073505666E-4</v>
      </c>
      <c r="CV387" s="223">
        <f t="shared" ca="1" si="690"/>
        <v>4.6326528868837028E-4</v>
      </c>
      <c r="CW387" s="223">
        <f t="shared" ca="1" si="691"/>
        <v>2.9831923054554269E-4</v>
      </c>
      <c r="CX387" s="223">
        <f t="shared" ca="1" si="692"/>
        <v>1.5959216831009312E-5</v>
      </c>
      <c r="CY387" s="223">
        <f t="shared" ca="1" si="693"/>
        <v>-2.7268210423514406E-4</v>
      </c>
      <c r="CZ387" s="223">
        <f t="shared" ca="1" si="694"/>
        <v>-4.5399985647432317E-4</v>
      </c>
      <c r="DA387" s="223">
        <f t="shared" ca="1" si="695"/>
        <v>-4.5663010378747343E-4</v>
      </c>
      <c r="DB387" s="223">
        <f t="shared" ca="1" si="696"/>
        <v>-2.7953762045145232E-4</v>
      </c>
      <c r="DC387" s="223">
        <f t="shared" ca="1" si="697"/>
        <v>7.5766596299031995E-6</v>
      </c>
      <c r="DD387" s="223">
        <f t="shared" ca="1" si="698"/>
        <v>2.9170888060786495E-4</v>
      </c>
      <c r="DE387" s="223">
        <f t="shared" ca="1" si="699"/>
        <v>4.6102888017814211E-4</v>
      </c>
      <c r="DF387" s="223">
        <f t="shared" ca="1" si="700"/>
        <v>4.4889485697048034E-4</v>
      </c>
      <c r="DG387" s="223">
        <f t="shared" ca="1" si="701"/>
        <v>2.6008257974508762E-4</v>
      </c>
      <c r="DH387" s="223">
        <f t="shared" ca="1" si="702"/>
        <v>-3.1094283254137082E-5</v>
      </c>
      <c r="DI387" s="223">
        <f t="shared" ca="1" si="703"/>
        <v>-3.1003290473651863E-4</v>
      </c>
      <c r="DJ387" s="223">
        <f t="shared" ca="1" si="704"/>
        <v>-4.6694724492825048E-4</v>
      </c>
      <c r="DK387" s="223">
        <f t="shared" ca="1" si="705"/>
        <v>-4.4007818312449717E-4</v>
      </c>
      <c r="DL387" s="223">
        <f t="shared" ca="1" si="706"/>
        <v>-2.4000097732357925E-4</v>
      </c>
      <c r="DM387" s="223">
        <f t="shared" ca="1" si="707"/>
        <v>5.4536998026467378E-5</v>
      </c>
      <c r="DN387" s="223">
        <f t="shared" ca="1" si="708"/>
        <v>3.276100324419919E-4</v>
      </c>
      <c r="DO387" s="223">
        <f t="shared" ca="1" si="709"/>
        <v>4.7174069286557991E-4</v>
      </c>
      <c r="DP387" s="223">
        <f t="shared" ca="1" si="710"/>
        <v>4.302013223890734E-4</v>
      </c>
      <c r="DQ387" s="223">
        <f t="shared" ca="1" si="711"/>
        <v>2.1934119152609564E-4</v>
      </c>
      <c r="DR387" s="223">
        <f t="shared" ca="1" si="712"/>
        <v>-7.7848328393681854E-5</v>
      </c>
      <c r="DS387" s="223">
        <f t="shared" ca="1" si="713"/>
        <v>-3.4439791888405752E-4</v>
      </c>
      <c r="DT387" s="223">
        <f t="shared" ca="1" si="714"/>
        <v>-4.7539767615419022E-4</v>
      </c>
      <c r="DU387" s="223">
        <f t="shared" ca="1" si="715"/>
        <v>-4.1928806898682914E-4</v>
      </c>
      <c r="DV387" s="223">
        <f t="shared" ca="1" si="716"/>
        <v>-1.9815299358620026E-4</v>
      </c>
      <c r="DW387" s="223">
        <f t="shared" ca="1" si="717"/>
        <v>1.0097211531908095E-4</v>
      </c>
      <c r="DX387" s="223">
        <f t="shared" ca="1" si="718"/>
        <v>3.6035612057383677E-4</v>
      </c>
      <c r="DY387" s="223">
        <f t="shared" ca="1" si="719"/>
        <v>4.7790938480102741E-4</v>
      </c>
      <c r="DZ387" s="223">
        <f t="shared" ca="1" si="720"/>
        <v>4.0736471390109477E-4</v>
      </c>
      <c r="EA387" s="223">
        <f t="shared" ca="1" si="721"/>
        <v>1.764874277286095E-4</v>
      </c>
      <c r="EB387" s="223">
        <f t="shared" ca="1" si="722"/>
        <v>-1.2385265157456368E-4</v>
      </c>
      <c r="EC387" s="223">
        <f t="shared" ca="1" si="723"/>
        <v>-3.7544619280568969E-4</v>
      </c>
      <c r="ED387" s="223">
        <f t="shared" ca="1" si="724"/>
        <v>-4.7926976787996008E-4</v>
      </c>
      <c r="EE387" s="223">
        <f t="shared" ca="1" si="725"/>
        <v>-3.9445998153864143E-4</v>
      </c>
      <c r="EF387" s="223">
        <f t="shared" ca="1" si="726"/>
        <v>-1.5439668819914118E-4</v>
      </c>
      <c r="EG387" s="223">
        <f t="shared" ca="1" si="727"/>
        <v>1.4643481594419879E-4</v>
      </c>
      <c r="EH387" s="223">
        <f t="shared" ca="1" si="728"/>
        <v>3.8963178227386682E-4</v>
      </c>
      <c r="EI387" s="223">
        <f t="shared" ca="1" si="729"/>
        <v>4.7947554810899644E-4</v>
      </c>
      <c r="EJ387" s="223">
        <f t="shared" ca="1" si="730"/>
        <v>3.8060496053004373E-4</v>
      </c>
      <c r="EK387" s="223">
        <f t="shared" ca="1" si="731"/>
        <v>1.3193399352425488E-4</v>
      </c>
      <c r="EL387" s="223">
        <f t="shared" ca="1" si="732"/>
        <v>-1.6866420601604278E-4</v>
      </c>
      <c r="EM387" s="223">
        <f t="shared" ca="1" si="733"/>
        <v>-4.0287871465083673E-4</v>
      </c>
      <c r="EN387" s="223">
        <f t="shared" ca="1" si="734"/>
        <v>-4.7852622974554014E-4</v>
      </c>
      <c r="EO387" s="223">
        <f t="shared" ca="1" si="735"/>
        <v>-3.6583302883447596E-4</v>
      </c>
      <c r="EP387" s="223">
        <f t="shared" ca="1" si="736"/>
        <v>-1.0915345830291575E-4</v>
      </c>
      <c r="EQ387" s="223">
        <f t="shared" ca="1" si="737"/>
        <v>1.9048726924236084E-4</v>
      </c>
      <c r="ER387" s="223">
        <f t="shared" ca="1" si="738"/>
        <v>4.1515507691620128E-4</v>
      </c>
      <c r="ES387" s="223">
        <f t="shared" ca="1" si="739"/>
        <v>4.7642409978067968E-4</v>
      </c>
      <c r="ET387" s="223">
        <f t="shared" ca="1" si="740"/>
        <v>3.501797733292574E-4</v>
      </c>
      <c r="EU387" s="223">
        <f t="shared" ca="1" si="741"/>
        <v>8.6109962839804453E-5</v>
      </c>
      <c r="EV387" s="223">
        <f t="shared" ca="1" si="742"/>
        <v>-2.1185143195235351E-4</v>
      </c>
      <c r="EW387" s="223">
        <f t="shared" ca="1" si="743"/>
        <v>-4.2643129423798479E-4</v>
      </c>
      <c r="EX387" s="223">
        <f t="shared" ca="1" si="744"/>
        <v>-4.7317422242962407E-4</v>
      </c>
      <c r="EY387" s="223">
        <f t="shared" ca="1" si="745"/>
        <v>-3.3368290407795824E-4</v>
      </c>
      <c r="EZ387" s="223">
        <f t="shared" ca="1" si="746"/>
        <v>-6.28590209338768E-5</v>
      </c>
      <c r="FA387" s="223">
        <f t="shared" ca="1" si="747"/>
        <v>2.3270522600677923E-4</v>
      </c>
      <c r="FB387" s="223">
        <f t="shared" ca="1" si="748"/>
        <v>4.3668020122098204E-4</v>
      </c>
      <c r="FC387" s="223">
        <f t="shared" ca="1" si="749"/>
        <v>4.6878442693156955E-4</v>
      </c>
      <c r="FD387" s="223">
        <f t="shared" ca="1" si="750"/>
        <v>3.1638216348356965E-4</v>
      </c>
      <c r="FE387" s="223">
        <f t="shared" ca="1" si="751"/>
        <v>3.9456646140712695E-5</v>
      </c>
      <c r="FF387" s="223">
        <f t="shared" ca="1" si="752"/>
        <v>-2.5299841278919003E-4</v>
      </c>
      <c r="FG387" s="223">
        <f t="shared" ca="1" si="753"/>
        <v>-4.4587710735056693E-4</v>
      </c>
      <c r="FH387" s="223">
        <f t="shared" ca="1" si="754"/>
        <v>-4.6326528868837087E-4</v>
      </c>
      <c r="FI387" s="223">
        <f t="shared" ca="1" si="755"/>
        <v>-2.9831923054553933E-4</v>
      </c>
      <c r="FJ387" s="223">
        <f t="shared" ca="1" si="756"/>
        <v>-1.5959216831008373E-5</v>
      </c>
      <c r="FK387" s="223">
        <f t="shared" ca="1" si="757"/>
        <v>2.7268210423514206E-4</v>
      </c>
      <c r="FL387" s="223">
        <f t="shared" ca="1" si="758"/>
        <v>4.5399985647432458E-4</v>
      </c>
      <c r="FM387" s="223">
        <f t="shared" ca="1" si="759"/>
        <v>4.5663010378747316E-4</v>
      </c>
      <c r="FN387" s="223">
        <f t="shared" ca="1" si="760"/>
        <v>2.795376204514515E-4</v>
      </c>
      <c r="FO387" s="223">
        <f t="shared" ca="1" si="761"/>
        <v>-7.5766596299041414E-6</v>
      </c>
      <c r="FP387" s="223">
        <f t="shared" ca="1" si="762"/>
        <v>-2.9170888060786566E-4</v>
      </c>
      <c r="FQ387" s="223">
        <f t="shared" ca="1" si="763"/>
        <v>-4.6102888017814238E-4</v>
      </c>
      <c r="FR387" s="223">
        <f t="shared" ca="1" si="764"/>
        <v>-4.4889485697048001E-4</v>
      </c>
      <c r="FS387" s="223">
        <f t="shared" ca="1" si="765"/>
        <v>-2.6008257974508681E-4</v>
      </c>
      <c r="FT387" s="223">
        <f t="shared" ca="1" si="766"/>
        <v>3.1094283254138011E-5</v>
      </c>
      <c r="FU387" s="223">
        <f t="shared" ca="1" si="767"/>
        <v>3.1003290473651928E-4</v>
      </c>
      <c r="FV387" s="223">
        <f t="shared" ca="1" si="768"/>
        <v>4.6694724492825064E-4</v>
      </c>
      <c r="FW387" s="223">
        <f t="shared" ca="1" si="769"/>
        <v>4.4007818312449685E-4</v>
      </c>
      <c r="FX387" s="223">
        <f t="shared" ca="1" si="770"/>
        <v>2.4000097732357841E-4</v>
      </c>
      <c r="FY387" s="223">
        <f t="shared" ca="1" si="771"/>
        <v>-5.453699802646832E-5</v>
      </c>
      <c r="FZ387" s="223">
        <f t="shared" ca="1" si="772"/>
        <v>-3.2761003244199249E-4</v>
      </c>
      <c r="GA387" s="223">
        <f t="shared" ca="1" si="773"/>
        <v>-4.7174069286558007E-4</v>
      </c>
      <c r="GB387" s="223">
        <f t="shared" ca="1" si="774"/>
        <v>-4.3020132238907297E-4</v>
      </c>
      <c r="GC387" s="223">
        <f t="shared" ca="1" si="775"/>
        <v>-2.1934119152609477E-4</v>
      </c>
      <c r="GD387" s="223">
        <f t="shared" ca="1" si="776"/>
        <v>7.7848328393682789E-5</v>
      </c>
      <c r="GE387" s="223">
        <f t="shared" ca="1" si="777"/>
        <v>3.4439791888405817E-4</v>
      </c>
      <c r="GF387" s="223">
        <f t="shared" ca="1" si="778"/>
        <v>4.7539767615419038E-4</v>
      </c>
      <c r="GG387" s="223">
        <f t="shared" ca="1" si="779"/>
        <v>4.1928806898682865E-4</v>
      </c>
      <c r="GH387" s="223">
        <f t="shared" ca="1" si="780"/>
        <v>1.9815299358619937E-4</v>
      </c>
      <c r="GI387" s="223">
        <f t="shared" ca="1" si="781"/>
        <v>-1.0097211531908187E-4</v>
      </c>
      <c r="GJ387" s="223">
        <f t="shared" ca="1" si="782"/>
        <v>-3.6035612057383736E-4</v>
      </c>
      <c r="GK387" s="223">
        <f t="shared" ca="1" si="783"/>
        <v>-4.7790938480102752E-4</v>
      </c>
      <c r="GL387" s="223">
        <f t="shared" ca="1" si="784"/>
        <v>-4.0736471390109423E-4</v>
      </c>
      <c r="GM387" s="223">
        <f t="shared" ca="1" si="785"/>
        <v>-1.7648742772860857E-4</v>
      </c>
      <c r="GN387" s="223">
        <f t="shared" ca="1" si="786"/>
        <v>1.238526515745646E-4</v>
      </c>
      <c r="GO387" s="223">
        <f t="shared" ca="1" si="787"/>
        <v>3.7544619280569034E-4</v>
      </c>
      <c r="GP387" s="223">
        <f t="shared" ca="1" si="788"/>
        <v>4.7926976787996013E-4</v>
      </c>
      <c r="GQ387" s="223">
        <f t="shared" ca="1" si="789"/>
        <v>3.9445998153864084E-4</v>
      </c>
      <c r="GR387" s="223">
        <f t="shared" ca="1" si="790"/>
        <v>1.5439668819914028E-4</v>
      </c>
      <c r="GS387" s="223">
        <f t="shared" ca="1" si="791"/>
        <v>-1.4643481594419969E-4</v>
      </c>
      <c r="GT387" s="223">
        <f t="shared" ca="1" si="792"/>
        <v>-3.8963178227386736E-4</v>
      </c>
      <c r="GU387" s="223">
        <f t="shared" ca="1" si="793"/>
        <v>-4.7947554810899644E-4</v>
      </c>
      <c r="GV387" s="223">
        <f t="shared" ca="1" si="794"/>
        <v>-3.8060496053004313E-4</v>
      </c>
      <c r="GW387" s="223">
        <f t="shared" ca="1" si="795"/>
        <v>-1.3193399352425398E-4</v>
      </c>
      <c r="GX387" s="223">
        <f t="shared" ca="1" si="796"/>
        <v>1.6866420601604367E-4</v>
      </c>
      <c r="GY387" s="223">
        <f t="shared" ca="1" si="797"/>
        <v>4.0287871465083722E-4</v>
      </c>
      <c r="GZ387" s="223">
        <f t="shared" ca="1" si="798"/>
        <v>4.7852622974554047E-4</v>
      </c>
      <c r="HA387" s="223">
        <f t="shared" ca="1" si="799"/>
        <v>3.6583302883447537E-4</v>
      </c>
      <c r="HB387" s="223">
        <f t="shared" ca="1" si="800"/>
        <v>1.091534583029082E-4</v>
      </c>
      <c r="HC387" s="223">
        <f t="shared" ca="1" si="801"/>
        <v>-1.9048726924235544E-4</v>
      </c>
      <c r="HD387" s="223">
        <f t="shared" ca="1" si="802"/>
        <v>-4.1515507691620166E-4</v>
      </c>
      <c r="HE387" s="223">
        <f t="shared" ca="1" si="803"/>
        <v>-4.7642409978067881E-4</v>
      </c>
      <c r="HF387" s="223">
        <f t="shared" ca="1" si="804"/>
        <v>-3.5017977332925669E-4</v>
      </c>
      <c r="HG387" s="223">
        <f t="shared" ca="1" si="805"/>
        <v>-8.6109962839803518E-5</v>
      </c>
      <c r="HH387" s="223">
        <f t="shared" ca="1" si="806"/>
        <v>2.1185143195236048E-4</v>
      </c>
      <c r="HI387" s="223">
        <f t="shared" ca="1" si="807"/>
        <v>4.2643129423798522E-4</v>
      </c>
      <c r="HJ387" s="223">
        <f t="shared" ca="1" si="808"/>
        <v>4.7317422242962391E-4</v>
      </c>
      <c r="HK387" s="223">
        <f t="shared" ca="1" si="809"/>
        <v>3.3368290407796242E-4</v>
      </c>
      <c r="HL387" s="223">
        <f t="shared" ca="1" si="810"/>
        <v>6.2859020933875865E-5</v>
      </c>
      <c r="HM387" s="223">
        <f t="shared" ca="1" si="811"/>
        <v>-2.3270522600678603E-4</v>
      </c>
      <c r="HN387" s="223">
        <f t="shared" ca="1" si="812"/>
        <v>-4.3668020122097966E-4</v>
      </c>
      <c r="HO387" s="223">
        <f t="shared" ca="1" si="813"/>
        <v>-4.6878442693156945E-4</v>
      </c>
      <c r="HP387" s="223">
        <f t="shared" ca="1" si="814"/>
        <v>-3.1638216348356385E-4</v>
      </c>
      <c r="HQ387" s="223">
        <f t="shared" ca="1" si="815"/>
        <v>-3.9456646140718549E-5</v>
      </c>
      <c r="HR387" s="223">
        <f t="shared" ca="1" si="816"/>
        <v>2.5299841278919079E-4</v>
      </c>
      <c r="HS387" s="223">
        <f t="shared" ca="1" si="817"/>
        <v>4.458771073505698E-4</v>
      </c>
      <c r="HT387" s="223">
        <f t="shared" ca="1" si="818"/>
        <v>4.6326528868837066E-4</v>
      </c>
      <c r="HU387" s="223">
        <f t="shared" ca="1" si="819"/>
        <v>2.9831923054553862E-4</v>
      </c>
      <c r="HV387" s="223">
        <f t="shared" ca="1" si="820"/>
        <v>1.5959216831000621E-5</v>
      </c>
      <c r="HW387" s="223">
        <f t="shared" ca="1" si="821"/>
        <v>-2.7268210423514282E-4</v>
      </c>
      <c r="HX387" s="223">
        <f t="shared" ca="1" si="822"/>
        <v>-4.5399985647432485E-4</v>
      </c>
      <c r="HY387" s="223">
        <f t="shared" ca="1" si="823"/>
        <v>-4.566301037874749E-4</v>
      </c>
      <c r="HZ387" s="223">
        <f t="shared" ca="1" si="824"/>
        <v>-2.7953762045145075E-4</v>
      </c>
      <c r="IA387" s="223">
        <f t="shared" ca="1" si="825"/>
        <v>7.5766596299118934E-6</v>
      </c>
      <c r="IB387" s="223">
        <f t="shared" ca="1" si="826"/>
        <v>2.9170888060786105E-4</v>
      </c>
      <c r="IC387" s="223">
        <f t="shared" ca="1" si="827"/>
        <v>4.6102888017814266E-4</v>
      </c>
      <c r="ID387" s="223">
        <f t="shared" ca="1" si="828"/>
        <v>4.488948569704773E-4</v>
      </c>
      <c r="IE387" s="223">
        <f t="shared" ca="1" si="829"/>
        <v>2.5921246603113663E-4</v>
      </c>
      <c r="IF387" s="223">
        <f t="shared" ca="1" si="830"/>
        <v>-3.1094283254138959E-5</v>
      </c>
      <c r="IG387" s="223">
        <f t="shared" ca="1" si="831"/>
        <v>-3.1003290473652519E-4</v>
      </c>
      <c r="IH387" s="223">
        <f t="shared" ca="1" si="832"/>
        <v>-4.6694724492825091E-4</v>
      </c>
      <c r="II387" s="223">
        <f t="shared" ca="1" si="833"/>
        <v>-4.4007818312449641E-4</v>
      </c>
      <c r="IJ387" s="223">
        <f t="shared" ca="1" si="834"/>
        <v>-2.4000097732358353E-4</v>
      </c>
      <c r="IK387" s="223">
        <f t="shared" ca="1" si="835"/>
        <v>5.4536998026469255E-5</v>
      </c>
      <c r="IL387" s="223">
        <f t="shared" ca="1" si="836"/>
        <v>3.276100324419932E-4</v>
      </c>
      <c r="IM387" s="223">
        <f t="shared" ca="1" si="837"/>
        <v>4.7174069286557904E-4</v>
      </c>
      <c r="IN387" s="223">
        <f t="shared" ca="1" si="838"/>
        <v>4.3020132238907259E-4</v>
      </c>
      <c r="IO387" s="223">
        <f t="shared" ca="1" si="839"/>
        <v>2.1934119152608789E-4</v>
      </c>
      <c r="IP387" s="223">
        <f t="shared" ca="1" si="840"/>
        <v>-7.7848328393676988E-5</v>
      </c>
      <c r="IQ387" s="223">
        <f t="shared" ca="1" si="841"/>
        <v>-3.4439791888405882E-4</v>
      </c>
      <c r="IR387" s="223">
        <f t="shared" ca="1" si="842"/>
        <v>-4.7539767615419135E-4</v>
      </c>
      <c r="IS387" s="223">
        <f t="shared" ca="1" si="843"/>
        <v>-4.1928806898682821E-4</v>
      </c>
      <c r="IT387" s="223">
        <f t="shared" ca="1" si="844"/>
        <v>-1.9815299358619853E-4</v>
      </c>
      <c r="IU387" s="223">
        <f t="shared" ca="1" si="845"/>
        <v>1.0097211531908944E-4</v>
      </c>
      <c r="IV387" s="223">
        <f t="shared" ca="1" si="846"/>
        <v>3.6035612057383801E-4</v>
      </c>
      <c r="IW387" s="223">
        <f t="shared" ca="1" si="847"/>
        <v>4.7790938480102757E-4</v>
      </c>
      <c r="IX387" s="223">
        <f t="shared" ca="1" si="848"/>
        <v>4.0736471390109737E-4</v>
      </c>
      <c r="IY387" s="223">
        <f t="shared" ca="1" si="849"/>
        <v>1.7648742772860771E-4</v>
      </c>
      <c r="IZ387" s="223">
        <f t="shared" ca="1" si="850"/>
        <v>-1.2385265157457208E-4</v>
      </c>
      <c r="JA387" s="223">
        <f t="shared" ca="1" si="851"/>
        <v>-3.7544619280568666E-4</v>
      </c>
      <c r="JB387" s="223">
        <f t="shared" ca="1" si="852"/>
        <v>-4.7926976787996013E-4</v>
      </c>
    </row>
    <row r="388" spans="2:262">
      <c r="B388" s="230">
        <v>27</v>
      </c>
      <c r="C388" s="229">
        <f t="shared" si="853"/>
        <v>5.2734375000000014E-4</v>
      </c>
      <c r="D388" s="226">
        <f t="shared" ca="1" si="597"/>
        <v>36.017646387597736</v>
      </c>
      <c r="E388" s="225">
        <f ca="1">AG361</f>
        <v>1.7646387597733626E-2</v>
      </c>
      <c r="F388" s="224">
        <v>27</v>
      </c>
      <c r="G388" s="223">
        <f t="shared" ca="1" si="854"/>
        <v>-2.8306977900153804E-3</v>
      </c>
      <c r="H388" s="223">
        <f t="shared" ca="1" si="598"/>
        <v>-1.0870787148038084E-3</v>
      </c>
      <c r="I388" s="223">
        <f t="shared" ca="1" si="599"/>
        <v>1.1167085472863708E-3</v>
      </c>
      <c r="J388" s="223">
        <f t="shared" ca="1" si="600"/>
        <v>2.8477851027104233E-3</v>
      </c>
      <c r="K388" s="223">
        <f t="shared" ca="1" si="601"/>
        <v>3.3733738774536903E-3</v>
      </c>
      <c r="L388" s="223">
        <f t="shared" ca="1" si="602"/>
        <v>2.4709893879686362E-3</v>
      </c>
      <c r="M388" s="223">
        <f t="shared" ca="1" si="603"/>
        <v>5.2261743596296838E-4</v>
      </c>
      <c r="N388" s="223">
        <f t="shared" ca="1" si="604"/>
        <v>-1.6469822106550728E-3</v>
      </c>
      <c r="O388" s="223">
        <f t="shared" ca="1" si="605"/>
        <v>-3.119402520231962E-3</v>
      </c>
      <c r="P388" s="223">
        <f t="shared" ca="1" si="606"/>
        <v>-3.2713574556535261E-3</v>
      </c>
      <c r="Q388" s="223">
        <f t="shared" ca="1" si="607"/>
        <v>-2.0385234070762824E-3</v>
      </c>
      <c r="R388" s="223">
        <f t="shared" ca="1" si="608"/>
        <v>5.7232164449917331E-5</v>
      </c>
      <c r="S388" s="223">
        <f t="shared" ca="1" si="609"/>
        <v>2.1287609518551437E-3</v>
      </c>
      <c r="T388" s="223">
        <f t="shared" ca="1" si="610"/>
        <v>3.2991700188821135E-3</v>
      </c>
      <c r="U388" s="223">
        <f t="shared" ca="1" si="611"/>
        <v>3.0730168451818937E-3</v>
      </c>
      <c r="V388" s="223">
        <f t="shared" ca="1" si="612"/>
        <v>1.5460336849889445E-3</v>
      </c>
      <c r="W388" s="223">
        <f t="shared" ca="1" si="613"/>
        <v>-6.3539658007902983E-4</v>
      </c>
      <c r="X388" s="223">
        <f t="shared" ca="1" si="614"/>
        <v>-2.5478589330518758E-3</v>
      </c>
      <c r="Y388" s="223">
        <f t="shared" ca="1" si="615"/>
        <v>-3.3817943958569349E-3</v>
      </c>
      <c r="Z388" s="223">
        <f t="shared" ca="1" si="616"/>
        <v>-2.7841921288311103E-3</v>
      </c>
      <c r="AA388" s="223">
        <f t="shared" ca="1" si="617"/>
        <v>-1.0080214413233065E-3</v>
      </c>
      <c r="AB388" s="223">
        <f t="shared" ca="1" si="618"/>
        <v>1.1948519243546022E-3</v>
      </c>
      <c r="AC388" s="223">
        <f t="shared" ca="1" si="619"/>
        <v>2.8919359335387645E-3</v>
      </c>
      <c r="AD388" s="223">
        <f t="shared" ca="1" si="620"/>
        <v>3.3648427999059963E-3</v>
      </c>
      <c r="AE388" s="223">
        <f t="shared" ca="1" si="621"/>
        <v>2.4133876681232372E-3</v>
      </c>
      <c r="AF388" s="223">
        <f t="shared" ca="1" si="622"/>
        <v>4.4032829338011499E-4</v>
      </c>
      <c r="AG388" s="223">
        <f t="shared" ca="1" si="623"/>
        <v>-1.7191251939849602E-3</v>
      </c>
      <c r="AH388" s="223">
        <f t="shared" ca="1" si="624"/>
        <v>-3.1508607040219975E-3</v>
      </c>
      <c r="AI388" s="223">
        <f t="shared" ca="1" si="625"/>
        <v>-3.2488143659446323E-3</v>
      </c>
      <c r="AJ388" s="223">
        <f t="shared" ca="1" si="626"/>
        <v>-1.9715216948069016E-3</v>
      </c>
      <c r="AK388" s="223">
        <f t="shared" ca="1" si="627"/>
        <v>1.4033019576589496E-4</v>
      </c>
      <c r="AL388" s="223">
        <f t="shared" ca="1" si="628"/>
        <v>2.192779311847263E-3</v>
      </c>
      <c r="AM388" s="223">
        <f t="shared" ca="1" si="629"/>
        <v>3.3170092783707445E-3</v>
      </c>
      <c r="AN388" s="223">
        <f t="shared" ca="1" si="630"/>
        <v>3.0371255181685045E-3</v>
      </c>
      <c r="AO388" s="223">
        <f t="shared" ca="1" si="631"/>
        <v>1.4716048266327502E-3</v>
      </c>
      <c r="AP388" s="223">
        <f t="shared" ca="1" si="632"/>
        <v>-7.1685670226051405E-4</v>
      </c>
      <c r="AQ388" s="223">
        <f t="shared" ca="1" si="633"/>
        <v>-2.6018676673272723E-3</v>
      </c>
      <c r="AR388" s="223">
        <f t="shared" ca="1" si="634"/>
        <v>-3.3854894591287435E-3</v>
      </c>
      <c r="AS388" s="223">
        <f t="shared" ca="1" si="635"/>
        <v>-2.7360093744160786E-3</v>
      </c>
      <c r="AT388" s="223">
        <f t="shared" ca="1" si="636"/>
        <v>-9.2835697341890372E-4</v>
      </c>
      <c r="AU388" s="223">
        <f t="shared" ca="1" si="637"/>
        <v>1.2722755673019949E-3</v>
      </c>
      <c r="AV388" s="223">
        <f t="shared" ca="1" si="638"/>
        <v>2.9343447702971951E-3</v>
      </c>
      <c r="AW388" s="223">
        <f t="shared" ca="1" si="639"/>
        <v>3.3542848668752152E-3</v>
      </c>
      <c r="AX388" s="223">
        <f t="shared" ca="1" si="640"/>
        <v>2.354332213788936E-3</v>
      </c>
      <c r="AY388" s="223">
        <f t="shared" ca="1" si="641"/>
        <v>3.5777391349827077E-4</v>
      </c>
      <c r="AZ388" s="223">
        <f t="shared" ca="1" si="642"/>
        <v>-1.7902326405802224E-3</v>
      </c>
      <c r="BA388" s="223">
        <f t="shared" ca="1" si="643"/>
        <v>-3.1804209271422065E-3</v>
      </c>
      <c r="BB388" s="223">
        <f t="shared" ca="1" si="644"/>
        <v>-3.2243143119426885E-3</v>
      </c>
      <c r="BC388" s="223">
        <f t="shared" ca="1" si="645"/>
        <v>-1.9033324115885135E-3</v>
      </c>
      <c r="BD388" s="223">
        <f t="shared" ca="1" si="646"/>
        <v>2.2334369741920922E-4</v>
      </c>
      <c r="BE388" s="223">
        <f t="shared" ca="1" si="647"/>
        <v>2.2554768235752342E-3</v>
      </c>
      <c r="BF388" s="223">
        <f t="shared" ca="1" si="648"/>
        <v>3.3328504955010534E-3</v>
      </c>
      <c r="BG388" s="223">
        <f t="shared" ca="1" si="649"/>
        <v>2.9994047403084107E-3</v>
      </c>
      <c r="BH388" s="223">
        <f t="shared" ca="1" si="650"/>
        <v>1.3962895285558408E-3</v>
      </c>
      <c r="BI388" s="223">
        <f t="shared" ca="1" si="651"/>
        <v>-7.9788501676953793E-4</v>
      </c>
      <c r="BJ388" s="223">
        <f t="shared" ca="1" si="652"/>
        <v>-2.6543091338099619E-3</v>
      </c>
      <c r="BK388" s="223">
        <f t="shared" ca="1" si="653"/>
        <v>-3.3871452301419773E-3</v>
      </c>
      <c r="BL388" s="223">
        <f t="shared" ca="1" si="654"/>
        <v>-2.6861785502598828E-3</v>
      </c>
      <c r="BM388" s="223">
        <f t="shared" ca="1" si="655"/>
        <v>-8.4813329798721676E-4</v>
      </c>
      <c r="BN388" s="223">
        <f t="shared" ca="1" si="656"/>
        <v>1.348932839021093E-3</v>
      </c>
      <c r="BO388" s="223">
        <f t="shared" ca="1" si="657"/>
        <v>2.9749860674882079E-3</v>
      </c>
      <c r="BP388" s="223">
        <f t="shared" ca="1" si="658"/>
        <v>3.3417064380654176E-3</v>
      </c>
      <c r="BQ388" s="223">
        <f t="shared" ca="1" si="659"/>
        <v>2.2938585977631916E-3</v>
      </c>
      <c r="BR388" s="223">
        <f t="shared" ca="1" si="660"/>
        <v>2.7500402398896362E-4</v>
      </c>
      <c r="BS388" s="223">
        <f t="shared" ca="1" si="661"/>
        <v>-1.8602617179739093E-3</v>
      </c>
      <c r="BT388" s="223">
        <f t="shared" ca="1" si="662"/>
        <v>-3.2080653836194964E-3</v>
      </c>
      <c r="BU388" s="223">
        <f t="shared" ca="1" si="663"/>
        <v>-3.1978720515641042E-3</v>
      </c>
      <c r="BV388" s="223">
        <f t="shared" ca="1" si="664"/>
        <v>-1.8339966320955576E-3</v>
      </c>
      <c r="BW388" s="223">
        <f t="shared" ca="1" si="665"/>
        <v>3.0622266518058101E-4</v>
      </c>
      <c r="BX388" s="223">
        <f t="shared" ca="1" si="666"/>
        <v>2.3168157204023769E-3</v>
      </c>
      <c r="BY388" s="223">
        <f t="shared" ca="1" si="667"/>
        <v>3.3466841281161747E-3</v>
      </c>
      <c r="BZ388" s="223">
        <f t="shared" ca="1" si="668"/>
        <v>2.9598772331877175E-3</v>
      </c>
      <c r="CA388" s="223">
        <f t="shared" ca="1" si="669"/>
        <v>1.3201331578775468E-3</v>
      </c>
      <c r="CB388" s="223">
        <f t="shared" ca="1" si="670"/>
        <v>-8.7843271517932544E-4</v>
      </c>
      <c r="CC388" s="223">
        <f t="shared" ca="1" si="671"/>
        <v>-2.7051517437214709E-3</v>
      </c>
      <c r="CD388" s="223">
        <f t="shared" ca="1" si="672"/>
        <v>-3.3867607115220921E-3</v>
      </c>
      <c r="CE388" s="223">
        <f t="shared" ca="1" si="673"/>
        <v>-2.6347296725877036E-3</v>
      </c>
      <c r="CF388" s="223">
        <f t="shared" ca="1" si="674"/>
        <v>-7.6739873877055718E-4</v>
      </c>
      <c r="CG388" s="223">
        <f t="shared" ca="1" si="675"/>
        <v>1.4247775640378231E-3</v>
      </c>
      <c r="CH388" s="223">
        <f t="shared" ca="1" si="676"/>
        <v>3.0138353443140719E-3</v>
      </c>
      <c r="CI388" s="223">
        <f t="shared" ca="1" si="677"/>
        <v>3.3271150902517851E-3</v>
      </c>
      <c r="CJ388" s="223">
        <f t="shared" ca="1" si="678"/>
        <v>2.2320032470910705E-3</v>
      </c>
      <c r="CK388" s="223">
        <f t="shared" ca="1" si="679"/>
        <v>1.9206848233865623E-4</v>
      </c>
      <c r="CL388" s="223">
        <f t="shared" ca="1" si="680"/>
        <v>-1.9291702432683649E-3</v>
      </c>
      <c r="CM388" s="223">
        <f t="shared" ca="1" si="681"/>
        <v>-3.2337774214669921E-3</v>
      </c>
      <c r="CN388" s="223">
        <f t="shared" ca="1" si="682"/>
        <v>-3.1695035126378039E-3</v>
      </c>
      <c r="CO388" s="223">
        <f t="shared" ca="1" si="683"/>
        <v>-1.7635561216089988E-3</v>
      </c>
      <c r="CP388" s="223">
        <f t="shared" ca="1" si="684"/>
        <v>3.8891717585882692E-4</v>
      </c>
      <c r="CQ388" s="223">
        <f t="shared" ca="1" si="685"/>
        <v>2.3767590540708866E-3</v>
      </c>
      <c r="CR388" s="223">
        <f t="shared" ca="1" si="686"/>
        <v>3.3585018433531033E-3</v>
      </c>
      <c r="CS388" s="223">
        <f t="shared" ca="1" si="687"/>
        <v>2.9185668066987014E-3</v>
      </c>
      <c r="CT388" s="223">
        <f t="shared" ca="1" si="688"/>
        <v>1.243181588347928E-3</v>
      </c>
      <c r="CU388" s="223">
        <f t="shared" ca="1" si="689"/>
        <v>-9.5845127856818071E-4</v>
      </c>
      <c r="CV388" s="223">
        <f t="shared" ca="1" si="690"/>
        <v>-2.7543648713747007E-3</v>
      </c>
      <c r="CW388" s="223">
        <f t="shared" ca="1" si="691"/>
        <v>-3.3843361348887251E-3</v>
      </c>
      <c r="CX388" s="223">
        <f t="shared" ca="1" si="692"/>
        <v>-2.5816937322796305E-3</v>
      </c>
      <c r="CY388" s="223">
        <f t="shared" ca="1" si="693"/>
        <v>-6.8620192724857284E-4</v>
      </c>
      <c r="CZ388" s="223">
        <f t="shared" ca="1" si="694"/>
        <v>1.4997640563258197E-3</v>
      </c>
      <c r="DA388" s="223">
        <f t="shared" ca="1" si="695"/>
        <v>3.0508691994230726E-3</v>
      </c>
      <c r="DB388" s="223">
        <f t="shared" ca="1" si="696"/>
        <v>3.3105196127166318E-3</v>
      </c>
      <c r="DC388" s="223">
        <f t="shared" ca="1" si="697"/>
        <v>2.1688034211228792E-3</v>
      </c>
      <c r="DD388" s="223">
        <f t="shared" ca="1" si="698"/>
        <v>1.0901724581649118E-4</v>
      </c>
      <c r="DE388" s="223">
        <f t="shared" ca="1" si="699"/>
        <v>-1.9969167085445972E-3</v>
      </c>
      <c r="DF388" s="223">
        <f t="shared" ca="1" si="700"/>
        <v>-3.2575415527145222E-3</v>
      </c>
      <c r="DG388" s="223">
        <f t="shared" ca="1" si="701"/>
        <v>-3.1392257833108522E-3</v>
      </c>
      <c r="DH388" s="223">
        <f t="shared" ca="1" si="702"/>
        <v>-1.6920533108583731E-3</v>
      </c>
      <c r="DI388" s="223">
        <f t="shared" ca="1" si="703"/>
        <v>4.7137741737290933E-4</v>
      </c>
      <c r="DJ388" s="223">
        <f t="shared" ca="1" si="704"/>
        <v>2.4352707169579516E-3</v>
      </c>
      <c r="DK388" s="223">
        <f t="shared" ca="1" si="705"/>
        <v>3.3682965226620653E-3</v>
      </c>
      <c r="DL388" s="223">
        <f t="shared" ca="1" si="706"/>
        <v>2.8754983446975732E-3</v>
      </c>
      <c r="DM388" s="223">
        <f t="shared" ca="1" si="707"/>
        <v>1.1654811727150425E-3</v>
      </c>
      <c r="DN388" s="223">
        <f t="shared" ca="1" si="708"/>
        <v>-1.0378925067456284E-3</v>
      </c>
      <c r="DO388" s="223">
        <f t="shared" ca="1" si="709"/>
        <v>-2.8019188726217501E-3</v>
      </c>
      <c r="DP388" s="223">
        <f t="shared" ca="1" si="710"/>
        <v>-3.3798729607161801E-3</v>
      </c>
      <c r="DQ388" s="223">
        <f t="shared" ca="1" si="711"/>
        <v>-2.5271026762029788E-3</v>
      </c>
      <c r="DR388" s="223">
        <f t="shared" ca="1" si="712"/>
        <v>-6.0459177334433326E-4</v>
      </c>
      <c r="DS388" s="223">
        <f t="shared" ca="1" si="713"/>
        <v>1.5738471468260979E-3</v>
      </c>
      <c r="DT388" s="223">
        <f t="shared" ca="1" si="714"/>
        <v>3.0860653250056984E-3</v>
      </c>
      <c r="DU388" s="223">
        <f t="shared" ca="1" si="715"/>
        <v>3.2919300019550748E-3</v>
      </c>
      <c r="DV388" s="223">
        <f t="shared" ca="1" si="716"/>
        <v>2.104297189070568E-3</v>
      </c>
      <c r="DW388" s="223">
        <f t="shared" ca="1" si="717"/>
        <v>2.5900341381911759E-5</v>
      </c>
      <c r="DX388" s="223">
        <f t="shared" ca="1" si="718"/>
        <v>-2.0634603058650889E-3</v>
      </c>
      <c r="DY388" s="223">
        <f t="shared" ca="1" si="719"/>
        <v>-3.2793434627380207E-3</v>
      </c>
      <c r="DZ388" s="223">
        <f t="shared" ca="1" si="720"/>
        <v>-3.107057101755246E-3</v>
      </c>
      <c r="EA388" s="223">
        <f t="shared" ca="1" si="721"/>
        <v>-1.6195312704632347E-3</v>
      </c>
      <c r="EB388" s="223">
        <f t="shared" ca="1" si="722"/>
        <v>5.5355371875670317E-4</v>
      </c>
      <c r="EC388" s="223">
        <f t="shared" ca="1" si="723"/>
        <v>2.4923154638257757E-3</v>
      </c>
      <c r="ED388" s="223">
        <f t="shared" ca="1" si="724"/>
        <v>3.3760622660944984E-3</v>
      </c>
      <c r="EE388" s="223">
        <f t="shared" ca="1" si="725"/>
        <v>2.8306977900153956E-3</v>
      </c>
      <c r="EF388" s="223">
        <f t="shared" ca="1" si="726"/>
        <v>1.0870787148038387E-3</v>
      </c>
      <c r="EG388" s="223">
        <f t="shared" ca="1" si="727"/>
        <v>-1.1167085472863362E-3</v>
      </c>
      <c r="EH388" s="223">
        <f t="shared" ca="1" si="728"/>
        <v>-2.8477851027104008E-3</v>
      </c>
      <c r="EI388" s="223">
        <f t="shared" ca="1" si="729"/>
        <v>-3.3733738774536942E-3</v>
      </c>
      <c r="EJ388" s="223">
        <f t="shared" ca="1" si="730"/>
        <v>-2.4709893879686371E-3</v>
      </c>
      <c r="EK388" s="223">
        <f t="shared" ca="1" si="731"/>
        <v>-5.2261743596297347E-4</v>
      </c>
      <c r="EL388" s="223">
        <f t="shared" ca="1" si="732"/>
        <v>1.6469822106550628E-3</v>
      </c>
      <c r="EM388" s="223">
        <f t="shared" ca="1" si="733"/>
        <v>3.119402520231955E-3</v>
      </c>
      <c r="EN388" s="223">
        <f t="shared" ca="1" si="734"/>
        <v>3.2713574556535309E-3</v>
      </c>
      <c r="EO388" s="223">
        <f t="shared" ca="1" si="735"/>
        <v>2.038523407076301E-3</v>
      </c>
      <c r="EP388" s="223">
        <f t="shared" ca="1" si="736"/>
        <v>-5.7232164449888057E-5</v>
      </c>
      <c r="EQ388" s="223">
        <f t="shared" ca="1" si="737"/>
        <v>-2.1287609518551164E-3</v>
      </c>
      <c r="ER388" s="223">
        <f t="shared" ca="1" si="738"/>
        <v>-3.2991700188821057E-3</v>
      </c>
      <c r="ES388" s="223">
        <f t="shared" ca="1" si="739"/>
        <v>-3.073016845181911E-3</v>
      </c>
      <c r="ET388" s="223">
        <f t="shared" ca="1" si="740"/>
        <v>-1.5460336849889441E-3</v>
      </c>
      <c r="EU388" s="223">
        <f t="shared" ca="1" si="741"/>
        <v>6.3539658007902484E-4</v>
      </c>
      <c r="EV388" s="223">
        <f t="shared" ca="1" si="742"/>
        <v>2.5478589330518693E-3</v>
      </c>
      <c r="EW388" s="223">
        <f t="shared" ca="1" si="743"/>
        <v>3.3817943958569345E-3</v>
      </c>
      <c r="EX388" s="223">
        <f t="shared" ca="1" si="744"/>
        <v>2.7841921288311198E-3</v>
      </c>
      <c r="EY388" s="223">
        <f t="shared" ca="1" si="745"/>
        <v>1.0080214413233286E-3</v>
      </c>
      <c r="EZ388" s="223">
        <f t="shared" ca="1" si="746"/>
        <v>-1.1948519243545805E-3</v>
      </c>
      <c r="FA388" s="223">
        <f t="shared" ca="1" si="747"/>
        <v>-2.8919359335387493E-3</v>
      </c>
      <c r="FB388" s="223">
        <f t="shared" ca="1" si="748"/>
        <v>-3.3648427999060002E-3</v>
      </c>
      <c r="FC388" s="223">
        <f t="shared" ca="1" si="749"/>
        <v>-2.4133876681232615E-3</v>
      </c>
      <c r="FD388" s="223">
        <f t="shared" ca="1" si="750"/>
        <v>-4.4032829338016188E-4</v>
      </c>
      <c r="FE388" s="223">
        <f t="shared" ca="1" si="751"/>
        <v>1.7191251939849609E-3</v>
      </c>
      <c r="FF388" s="223">
        <f t="shared" ca="1" si="752"/>
        <v>3.1508607040219979E-3</v>
      </c>
      <c r="FG388" s="223">
        <f t="shared" ca="1" si="753"/>
        <v>3.2488143659446357E-3</v>
      </c>
      <c r="FH388" s="223">
        <f t="shared" ca="1" si="754"/>
        <v>1.9715216948069103E-3</v>
      </c>
      <c r="FI388" s="223">
        <f t="shared" ca="1" si="755"/>
        <v>-1.4033019576587175E-4</v>
      </c>
      <c r="FJ388" s="223">
        <f t="shared" ca="1" si="756"/>
        <v>-2.1927793118472452E-3</v>
      </c>
      <c r="FK388" s="223">
        <f t="shared" ca="1" si="757"/>
        <v>-3.3170092783707398E-3</v>
      </c>
      <c r="FL388" s="223">
        <f t="shared" ca="1" si="758"/>
        <v>-3.0371255181685201E-3</v>
      </c>
      <c r="FM388" s="223">
        <f t="shared" ca="1" si="759"/>
        <v>-1.471604826632782E-3</v>
      </c>
      <c r="FN388" s="223">
        <f t="shared" ca="1" si="760"/>
        <v>7.1685670226046786E-4</v>
      </c>
      <c r="FO388" s="223">
        <f t="shared" ca="1" si="761"/>
        <v>2.601867667327242E-3</v>
      </c>
      <c r="FP388" s="223">
        <f t="shared" ca="1" si="762"/>
        <v>3.3854894591287435E-3</v>
      </c>
      <c r="FQ388" s="223">
        <f t="shared" ca="1" si="763"/>
        <v>2.7360093744160851E-3</v>
      </c>
      <c r="FR388" s="223">
        <f t="shared" ca="1" si="764"/>
        <v>9.2835697341891457E-4</v>
      </c>
      <c r="FS388" s="223">
        <f t="shared" ca="1" si="765"/>
        <v>-1.2722755673019845E-3</v>
      </c>
      <c r="FT388" s="223">
        <f t="shared" ca="1" si="766"/>
        <v>-2.9343447702971834E-3</v>
      </c>
      <c r="FU388" s="223">
        <f t="shared" ca="1" si="767"/>
        <v>-3.3542848668752191E-3</v>
      </c>
      <c r="FV388" s="223">
        <f t="shared" ca="1" si="768"/>
        <v>-2.3543322137889529E-3</v>
      </c>
      <c r="FW388" s="223">
        <f t="shared" ca="1" si="769"/>
        <v>-3.5777391349830589E-4</v>
      </c>
      <c r="FX388" s="223">
        <f t="shared" ca="1" si="770"/>
        <v>1.7902326405801925E-3</v>
      </c>
      <c r="FY388" s="223">
        <f t="shared" ca="1" si="771"/>
        <v>3.1804209271421909E-3</v>
      </c>
      <c r="FZ388" s="223">
        <f t="shared" ca="1" si="772"/>
        <v>3.2243143119427028E-3</v>
      </c>
      <c r="GA388" s="223">
        <f t="shared" ca="1" si="773"/>
        <v>1.9033324115885128E-3</v>
      </c>
      <c r="GB388" s="223">
        <f t="shared" ca="1" si="774"/>
        <v>-2.2334369741920998E-4</v>
      </c>
      <c r="GC388" s="223">
        <f t="shared" ca="1" si="775"/>
        <v>-2.2554768235752169E-3</v>
      </c>
      <c r="GD388" s="223">
        <f t="shared" ca="1" si="776"/>
        <v>-3.3328504955010491E-3</v>
      </c>
      <c r="GE388" s="223">
        <f t="shared" ca="1" si="777"/>
        <v>-2.9994047403084216E-3</v>
      </c>
      <c r="GF388" s="223">
        <f t="shared" ca="1" si="778"/>
        <v>-1.396289528555862E-3</v>
      </c>
      <c r="GG388" s="223">
        <f t="shared" ca="1" si="779"/>
        <v>7.9788501676951538E-4</v>
      </c>
      <c r="GH388" s="223">
        <f t="shared" ca="1" si="780"/>
        <v>2.654309133809948E-3</v>
      </c>
      <c r="GI388" s="223">
        <f t="shared" ca="1" si="781"/>
        <v>3.3871452301419769E-3</v>
      </c>
      <c r="GJ388" s="223">
        <f t="shared" ca="1" si="782"/>
        <v>2.6861785502599119E-3</v>
      </c>
      <c r="GK388" s="223">
        <f t="shared" ca="1" si="783"/>
        <v>8.481332979872159E-4</v>
      </c>
      <c r="GL388" s="223">
        <f t="shared" ca="1" si="784"/>
        <v>-1.3489328390210937E-3</v>
      </c>
      <c r="GM388" s="223">
        <f t="shared" ca="1" si="785"/>
        <v>-2.9749860674882084E-3</v>
      </c>
      <c r="GN388" s="223">
        <f t="shared" ca="1" si="786"/>
        <v>-3.3417064380654215E-3</v>
      </c>
      <c r="GO388" s="223">
        <f t="shared" ca="1" si="787"/>
        <v>-2.2938585977632089E-3</v>
      </c>
      <c r="GP388" s="223">
        <f t="shared" ca="1" si="788"/>
        <v>-2.7500402398898677E-4</v>
      </c>
      <c r="GQ388" s="223">
        <f t="shared" ca="1" si="789"/>
        <v>1.86026171797389E-3</v>
      </c>
      <c r="GR388" s="223">
        <f t="shared" ca="1" si="790"/>
        <v>3.208065383619489E-3</v>
      </c>
      <c r="GS388" s="223">
        <f t="shared" ca="1" si="791"/>
        <v>3.1978720515641198E-3</v>
      </c>
      <c r="GT388" s="223">
        <f t="shared" ca="1" si="792"/>
        <v>1.8339966320955975E-3</v>
      </c>
      <c r="GU388" s="223">
        <f t="shared" ca="1" si="793"/>
        <v>-3.0622266518053385E-4</v>
      </c>
      <c r="GV388" s="223">
        <f t="shared" ca="1" si="794"/>
        <v>-2.3168157204023422E-3</v>
      </c>
      <c r="GW388" s="223">
        <f t="shared" ca="1" si="795"/>
        <v>-3.3466841281161678E-3</v>
      </c>
      <c r="GX388" s="223">
        <f t="shared" ca="1" si="796"/>
        <v>-2.9598772331877517E-3</v>
      </c>
      <c r="GY388" s="223">
        <f t="shared" ca="1" si="797"/>
        <v>-1.3201331578776127E-3</v>
      </c>
      <c r="GZ388" s="223">
        <f t="shared" ca="1" si="798"/>
        <v>8.7843271517925648E-4</v>
      </c>
      <c r="HA388" s="223">
        <f t="shared" ca="1" si="799"/>
        <v>2.7051517437214861E-3</v>
      </c>
      <c r="HB388" s="223">
        <f t="shared" ca="1" si="800"/>
        <v>3.3867607115220916E-3</v>
      </c>
      <c r="HC388" s="223">
        <f t="shared" ca="1" si="801"/>
        <v>2.6347296725876884E-3</v>
      </c>
      <c r="HD388" s="223">
        <f t="shared" ca="1" si="802"/>
        <v>7.6739873877055642E-4</v>
      </c>
      <c r="HE388" s="223">
        <f t="shared" ca="1" si="803"/>
        <v>-1.4247775640378237E-3</v>
      </c>
      <c r="HF388" s="223">
        <f t="shared" ca="1" si="804"/>
        <v>-3.0138353443140723E-3</v>
      </c>
      <c r="HG388" s="223">
        <f t="shared" ca="1" si="805"/>
        <v>-3.3271150902517846E-3</v>
      </c>
      <c r="HH388" s="223">
        <f t="shared" ca="1" si="806"/>
        <v>-2.2320032470910696E-3</v>
      </c>
      <c r="HI388" s="223">
        <f t="shared" ca="1" si="807"/>
        <v>-1.9206848233867946E-4</v>
      </c>
      <c r="HJ388" s="223">
        <f t="shared" ca="1" si="808"/>
        <v>1.9291702432683454E-3</v>
      </c>
      <c r="HK388" s="223">
        <f t="shared" ca="1" si="809"/>
        <v>3.2337774214669852E-3</v>
      </c>
      <c r="HL388" s="223">
        <f t="shared" ca="1" si="810"/>
        <v>3.1695035126378121E-3</v>
      </c>
      <c r="HM388" s="223">
        <f t="shared" ca="1" si="811"/>
        <v>1.7635561216090185E-3</v>
      </c>
      <c r="HN388" s="223">
        <f t="shared" ca="1" si="812"/>
        <v>-3.8891717585880377E-4</v>
      </c>
      <c r="HO388" s="223">
        <f t="shared" ca="1" si="813"/>
        <v>-2.3767590540708528E-3</v>
      </c>
      <c r="HP388" s="223">
        <f t="shared" ca="1" si="814"/>
        <v>-3.3585018433530973E-3</v>
      </c>
      <c r="HQ388" s="223">
        <f t="shared" ca="1" si="815"/>
        <v>-2.9185668066987257E-3</v>
      </c>
      <c r="HR388" s="223">
        <f t="shared" ca="1" si="816"/>
        <v>-1.2431815883479722E-3</v>
      </c>
      <c r="HS388" s="223">
        <f t="shared" ca="1" si="817"/>
        <v>9.5845127856813528E-4</v>
      </c>
      <c r="HT388" s="223">
        <f t="shared" ca="1" si="818"/>
        <v>2.7543648713746591E-3</v>
      </c>
      <c r="HU388" s="223">
        <f t="shared" ca="1" si="819"/>
        <v>3.3843361348887286E-3</v>
      </c>
      <c r="HV388" s="223">
        <f t="shared" ca="1" si="820"/>
        <v>2.5816937322796769E-3</v>
      </c>
      <c r="HW388" s="223">
        <f t="shared" ca="1" si="821"/>
        <v>6.8620192724854856E-4</v>
      </c>
      <c r="HX388" s="223">
        <f t="shared" ca="1" si="822"/>
        <v>-1.4997640563258422E-3</v>
      </c>
      <c r="HY388" s="223">
        <f t="shared" ca="1" si="823"/>
        <v>-3.050869199423083E-3</v>
      </c>
      <c r="HZ388" s="223">
        <f t="shared" ca="1" si="824"/>
        <v>-3.3105196127166266E-3</v>
      </c>
      <c r="IA388" s="223">
        <f t="shared" ca="1" si="825"/>
        <v>-2.1688034211228596E-3</v>
      </c>
      <c r="IB388" s="223">
        <f t="shared" ca="1" si="826"/>
        <v>-1.0901724581651443E-4</v>
      </c>
      <c r="IC388" s="223">
        <f t="shared" ca="1" si="827"/>
        <v>1.9969167085445781E-3</v>
      </c>
      <c r="ID388" s="223">
        <f t="shared" ca="1" si="828"/>
        <v>3.2575415527145162E-3</v>
      </c>
      <c r="IE388" s="223">
        <f t="shared" ca="1" si="829"/>
        <v>3.049244286683806E-3</v>
      </c>
      <c r="IF388" s="223">
        <f t="shared" ca="1" si="830"/>
        <v>1.6920533108583933E-3</v>
      </c>
      <c r="IG388" s="223">
        <f t="shared" ca="1" si="831"/>
        <v>-4.713774173728864E-4</v>
      </c>
      <c r="IH388" s="223">
        <f t="shared" ca="1" si="832"/>
        <v>-2.4352707169579355E-3</v>
      </c>
      <c r="II388" s="223">
        <f t="shared" ca="1" si="833"/>
        <v>-3.3682965226620632E-3</v>
      </c>
      <c r="IJ388" s="223">
        <f t="shared" ca="1" si="834"/>
        <v>-2.8754983446975858E-3</v>
      </c>
      <c r="IK388" s="223">
        <f t="shared" ca="1" si="835"/>
        <v>-1.1654811727150644E-3</v>
      </c>
      <c r="IL388" s="223">
        <f t="shared" ca="1" si="836"/>
        <v>1.0378925067456063E-3</v>
      </c>
      <c r="IM388" s="223">
        <f t="shared" ca="1" si="837"/>
        <v>2.8019188726217106E-3</v>
      </c>
      <c r="IN388" s="223">
        <f t="shared" ca="1" si="838"/>
        <v>3.3798729607161853E-3</v>
      </c>
      <c r="IO388" s="223">
        <f t="shared" ca="1" si="839"/>
        <v>2.5271026762030266E-3</v>
      </c>
      <c r="IP388" s="223">
        <f t="shared" ca="1" si="840"/>
        <v>6.0459177334440352E-4</v>
      </c>
      <c r="IQ388" s="223">
        <f t="shared" ca="1" si="841"/>
        <v>-1.5738471468260348E-3</v>
      </c>
      <c r="IR388" s="223">
        <f t="shared" ca="1" si="842"/>
        <v>-3.0860653250057084E-3</v>
      </c>
      <c r="IS388" s="223">
        <f t="shared" ca="1" si="843"/>
        <v>-3.2919300019550691E-3</v>
      </c>
      <c r="IT388" s="223">
        <f t="shared" ca="1" si="844"/>
        <v>-2.1042971890705485E-3</v>
      </c>
      <c r="IU388" s="223">
        <f t="shared" ca="1" si="845"/>
        <v>-2.5900341381886877E-5</v>
      </c>
      <c r="IV388" s="223">
        <f t="shared" ca="1" si="846"/>
        <v>2.0634603058651084E-3</v>
      </c>
      <c r="IW388" s="223">
        <f t="shared" ca="1" si="847"/>
        <v>3.2793434627380155E-3</v>
      </c>
      <c r="IX388" s="223">
        <f t="shared" ca="1" si="848"/>
        <v>3.1070571017552556E-3</v>
      </c>
      <c r="IY388" s="223">
        <f t="shared" ca="1" si="849"/>
        <v>1.6195312704632551E-3</v>
      </c>
      <c r="IZ388" s="223">
        <f t="shared" ca="1" si="850"/>
        <v>-5.5355371875668029E-4</v>
      </c>
      <c r="JA388" s="223">
        <f t="shared" ca="1" si="851"/>
        <v>-2.4923154638257601E-3</v>
      </c>
      <c r="JB388" s="223">
        <f t="shared" ca="1" si="852"/>
        <v>-3.3760622660944963E-3</v>
      </c>
    </row>
    <row r="389" spans="2:262">
      <c r="B389" s="230">
        <v>28</v>
      </c>
      <c r="C389" s="229">
        <f t="shared" si="853"/>
        <v>5.4687500000000016E-4</v>
      </c>
      <c r="D389" s="226">
        <f t="shared" ca="1" si="597"/>
        <v>36.018984506957473</v>
      </c>
      <c r="E389" s="225">
        <f ca="1">AH361</f>
        <v>1.8984506957473772E-2</v>
      </c>
      <c r="F389" s="224">
        <v>28</v>
      </c>
      <c r="G389" s="223">
        <f t="shared" ca="1" si="854"/>
        <v>-5.0676170264293136E-4</v>
      </c>
      <c r="H389" s="223">
        <f t="shared" ca="1" si="598"/>
        <v>-1.9847554188485978E-4</v>
      </c>
      <c r="I389" s="223">
        <f t="shared" ca="1" si="599"/>
        <v>1.9991436541527078E-4</v>
      </c>
      <c r="J389" s="223">
        <f t="shared" ca="1" si="600"/>
        <v>5.0754733037162427E-4</v>
      </c>
      <c r="K389" s="223">
        <f t="shared" ca="1" si="601"/>
        <v>5.8476441849196156E-4</v>
      </c>
      <c r="L389" s="223">
        <f t="shared" ca="1" si="602"/>
        <v>3.9651068612611256E-4</v>
      </c>
      <c r="M389" s="223">
        <f t="shared" ca="1" si="603"/>
        <v>2.8249391999071116E-5</v>
      </c>
      <c r="N389" s="223">
        <f t="shared" ca="1" si="604"/>
        <v>-3.5283653549326565E-4</v>
      </c>
      <c r="O389" s="223">
        <f t="shared" ca="1" si="605"/>
        <v>-5.7374205252824447E-4</v>
      </c>
      <c r="P389" s="223">
        <f t="shared" ca="1" si="606"/>
        <v>-5.3418067278298523E-4</v>
      </c>
      <c r="Q389" s="223">
        <f t="shared" ca="1" si="607"/>
        <v>-2.521124355629301E-4</v>
      </c>
      <c r="R389" s="223">
        <f t="shared" ca="1" si="608"/>
        <v>1.4440957655721659E-4</v>
      </c>
      <c r="S389" s="223">
        <f t="shared" ca="1" si="609"/>
        <v>4.753726600517594E-4</v>
      </c>
      <c r="T389" s="223">
        <f t="shared" ca="1" si="610"/>
        <v>5.9052649436850541E-4</v>
      </c>
      <c r="U389" s="223">
        <f t="shared" ca="1" si="611"/>
        <v>4.3759364621725246E-4</v>
      </c>
      <c r="V389" s="223">
        <f t="shared" ca="1" si="612"/>
        <v>8.6002431333597861E-5</v>
      </c>
      <c r="W389" s="223">
        <f t="shared" ca="1" si="613"/>
        <v>-3.0463208934628812E-4</v>
      </c>
      <c r="X389" s="223">
        <f t="shared" ca="1" si="614"/>
        <v>-5.5697001032242234E-4</v>
      </c>
      <c r="Y389" s="223">
        <f t="shared" ca="1" si="615"/>
        <v>-5.5645519103127942E-4</v>
      </c>
      <c r="Z389" s="223">
        <f t="shared" ca="1" si="616"/>
        <v>-3.0332134866785344E-4</v>
      </c>
      <c r="AA389" s="223">
        <f t="shared" ca="1" si="617"/>
        <v>8.7514044534611827E-5</v>
      </c>
      <c r="AB389" s="223">
        <f t="shared" ca="1" si="618"/>
        <v>4.3861989115046669E-4</v>
      </c>
      <c r="AC389" s="223">
        <f t="shared" ca="1" si="619"/>
        <v>5.9060147728966163E-4</v>
      </c>
      <c r="AD389" s="223">
        <f t="shared" ca="1" si="620"/>
        <v>4.7446234028230021E-4</v>
      </c>
      <c r="AE389" s="223">
        <f t="shared" ca="1" si="621"/>
        <v>1.4292722024067183E-4</v>
      </c>
      <c r="AF389" s="223">
        <f t="shared" ca="1" si="622"/>
        <v>-2.5349386965006678E-4</v>
      </c>
      <c r="AG389" s="223">
        <f t="shared" ca="1" si="623"/>
        <v>-5.348340424464167E-4</v>
      </c>
      <c r="AH389" s="223">
        <f t="shared" ca="1" si="624"/>
        <v>-5.733707416005927E-4</v>
      </c>
      <c r="AI389" s="223">
        <f t="shared" ca="1" si="625"/>
        <v>-3.5160911137278915E-4</v>
      </c>
      <c r="AJ389" s="223">
        <f t="shared" ca="1" si="626"/>
        <v>2.977570442309572E-5</v>
      </c>
      <c r="AK389" s="223">
        <f t="shared" ca="1" si="627"/>
        <v>3.9764297292337167E-4</v>
      </c>
      <c r="AL389" s="223">
        <f t="shared" ca="1" si="628"/>
        <v>5.8498864512890986E-4</v>
      </c>
      <c r="AM389" s="223">
        <f t="shared" ca="1" si="629"/>
        <v>5.0676170264293125E-4</v>
      </c>
      <c r="AN389" s="223">
        <f t="shared" ca="1" si="630"/>
        <v>1.9847554188486086E-4</v>
      </c>
      <c r="AO389" s="223">
        <f t="shared" ca="1" si="631"/>
        <v>-1.9991436541527024E-4</v>
      </c>
      <c r="AP389" s="223">
        <f t="shared" ca="1" si="632"/>
        <v>-5.0754733037162427E-4</v>
      </c>
      <c r="AQ389" s="223">
        <f t="shared" ca="1" si="633"/>
        <v>-5.8476441849196177E-4</v>
      </c>
      <c r="AR389" s="223">
        <f t="shared" ca="1" si="634"/>
        <v>-3.9651068612611289E-4</v>
      </c>
      <c r="AS389" s="223">
        <f t="shared" ca="1" si="635"/>
        <v>-2.8249391999070587E-5</v>
      </c>
      <c r="AT389" s="223">
        <f t="shared" ca="1" si="636"/>
        <v>3.5283653549326484E-4</v>
      </c>
      <c r="AU389" s="223">
        <f t="shared" ca="1" si="637"/>
        <v>5.7374205252824436E-4</v>
      </c>
      <c r="AV389" s="223">
        <f t="shared" ca="1" si="638"/>
        <v>5.3418067278298501E-4</v>
      </c>
      <c r="AW389" s="223">
        <f t="shared" ca="1" si="639"/>
        <v>2.5211243556293102E-4</v>
      </c>
      <c r="AX389" s="223">
        <f t="shared" ca="1" si="640"/>
        <v>-1.4440957655721611E-4</v>
      </c>
      <c r="AY389" s="223">
        <f t="shared" ca="1" si="641"/>
        <v>-4.7537266005175983E-4</v>
      </c>
      <c r="AZ389" s="223">
        <f t="shared" ca="1" si="642"/>
        <v>-5.9052649436850541E-4</v>
      </c>
      <c r="BA389" s="223">
        <f t="shared" ca="1" si="643"/>
        <v>-4.3759364621725279E-4</v>
      </c>
      <c r="BB389" s="223">
        <f t="shared" ca="1" si="644"/>
        <v>-8.6002431333597319E-5</v>
      </c>
      <c r="BC389" s="223">
        <f t="shared" ca="1" si="645"/>
        <v>3.0463208934628947E-4</v>
      </c>
      <c r="BD389" s="223">
        <f t="shared" ca="1" si="646"/>
        <v>5.5697001032242147E-4</v>
      </c>
      <c r="BE389" s="223">
        <f t="shared" ca="1" si="647"/>
        <v>5.5645519103127985E-4</v>
      </c>
      <c r="BF389" s="223">
        <f t="shared" ca="1" si="648"/>
        <v>3.0332134866785382E-4</v>
      </c>
      <c r="BG389" s="223">
        <f t="shared" ca="1" si="649"/>
        <v>-8.7514044534611366E-5</v>
      </c>
      <c r="BH389" s="223">
        <f t="shared" ca="1" si="650"/>
        <v>-4.3861989115046707E-4</v>
      </c>
      <c r="BI389" s="223">
        <f t="shared" ca="1" si="651"/>
        <v>-5.9060147728966174E-4</v>
      </c>
      <c r="BJ389" s="223">
        <f t="shared" ca="1" si="652"/>
        <v>-4.7446234028230178E-4</v>
      </c>
      <c r="BK389" s="223">
        <f t="shared" ca="1" si="653"/>
        <v>-1.4292722024067232E-4</v>
      </c>
      <c r="BL389" s="223">
        <f t="shared" ca="1" si="654"/>
        <v>2.534938696500663E-4</v>
      </c>
      <c r="BM389" s="223">
        <f t="shared" ca="1" si="655"/>
        <v>5.3483404244641648E-4</v>
      </c>
      <c r="BN389" s="223">
        <f t="shared" ca="1" si="656"/>
        <v>5.7337074160059237E-4</v>
      </c>
      <c r="BO389" s="223">
        <f t="shared" ca="1" si="657"/>
        <v>3.5160911137278785E-4</v>
      </c>
      <c r="BP389" s="223">
        <f t="shared" ca="1" si="658"/>
        <v>-2.9775704423093118E-5</v>
      </c>
      <c r="BQ389" s="223">
        <f t="shared" ca="1" si="659"/>
        <v>-3.9764297292337129E-4</v>
      </c>
      <c r="BR389" s="223">
        <f t="shared" ca="1" si="660"/>
        <v>-5.8498864512890986E-4</v>
      </c>
      <c r="BS389" s="223">
        <f t="shared" ca="1" si="661"/>
        <v>-5.0676170264293157E-4</v>
      </c>
      <c r="BT389" s="223">
        <f t="shared" ca="1" si="662"/>
        <v>-1.9847554188485934E-4</v>
      </c>
      <c r="BU389" s="223">
        <f t="shared" ca="1" si="663"/>
        <v>1.999143654152678E-4</v>
      </c>
      <c r="BV389" s="223">
        <f t="shared" ca="1" si="664"/>
        <v>5.0754733037162297E-4</v>
      </c>
      <c r="BW389" s="223">
        <f t="shared" ca="1" si="665"/>
        <v>5.8476441849196177E-4</v>
      </c>
      <c r="BX389" s="223">
        <f t="shared" ca="1" si="666"/>
        <v>3.9651068612611327E-4</v>
      </c>
      <c r="BY389" s="223">
        <f t="shared" ca="1" si="667"/>
        <v>2.8249391999071082E-5</v>
      </c>
      <c r="BZ389" s="223">
        <f t="shared" ca="1" si="668"/>
        <v>-3.5283653549326608E-4</v>
      </c>
      <c r="CA389" s="223">
        <f t="shared" ca="1" si="669"/>
        <v>-5.7374205252824361E-4</v>
      </c>
      <c r="CB389" s="223">
        <f t="shared" ca="1" si="670"/>
        <v>-5.3418067278298621E-4</v>
      </c>
      <c r="CC389" s="223">
        <f t="shared" ca="1" si="671"/>
        <v>-2.5211243556293145E-4</v>
      </c>
      <c r="CD389" s="223">
        <f t="shared" ca="1" si="672"/>
        <v>1.4440957655721562E-4</v>
      </c>
      <c r="CE389" s="223">
        <f t="shared" ca="1" si="673"/>
        <v>4.753726600517594E-4</v>
      </c>
      <c r="CF389" s="223">
        <f t="shared" ca="1" si="674"/>
        <v>5.905264943685053E-4</v>
      </c>
      <c r="CG389" s="223">
        <f t="shared" ca="1" si="675"/>
        <v>4.3759364621725452E-4</v>
      </c>
      <c r="CH389" s="223">
        <f t="shared" ca="1" si="676"/>
        <v>8.6002431333599894E-5</v>
      </c>
      <c r="CI389" s="223">
        <f t="shared" ca="1" si="677"/>
        <v>-3.0463208934628725E-4</v>
      </c>
      <c r="CJ389" s="223">
        <f t="shared" ca="1" si="678"/>
        <v>-5.5697001032242201E-4</v>
      </c>
      <c r="CK389" s="223">
        <f t="shared" ca="1" si="679"/>
        <v>-5.5645519103127931E-4</v>
      </c>
      <c r="CL389" s="223">
        <f t="shared" ca="1" si="680"/>
        <v>-3.0332134866785252E-4</v>
      </c>
      <c r="CM389" s="223">
        <f t="shared" ca="1" si="681"/>
        <v>8.7514044534608792E-5</v>
      </c>
      <c r="CN389" s="223">
        <f t="shared" ca="1" si="682"/>
        <v>4.3861989115046533E-4</v>
      </c>
      <c r="CO389" s="223">
        <f t="shared" ca="1" si="683"/>
        <v>5.9060147728966152E-4</v>
      </c>
      <c r="CP389" s="223">
        <f t="shared" ca="1" si="684"/>
        <v>4.744623402823008E-4</v>
      </c>
      <c r="CQ389" s="223">
        <f t="shared" ca="1" si="685"/>
        <v>1.4292722024067078E-4</v>
      </c>
      <c r="CR389" s="223">
        <f t="shared" ca="1" si="686"/>
        <v>-2.534938696500677E-4</v>
      </c>
      <c r="CS389" s="223">
        <f t="shared" ca="1" si="687"/>
        <v>-5.348340424464154E-4</v>
      </c>
      <c r="CT389" s="223">
        <f t="shared" ca="1" si="688"/>
        <v>-5.7337074160059302E-4</v>
      </c>
      <c r="CU389" s="223">
        <f t="shared" ca="1" si="689"/>
        <v>-3.5160911137278991E-4</v>
      </c>
      <c r="CV389" s="223">
        <f t="shared" ca="1" si="690"/>
        <v>2.977570442309469E-5</v>
      </c>
      <c r="CW389" s="223">
        <f t="shared" ca="1" si="691"/>
        <v>3.9764297292337243E-4</v>
      </c>
      <c r="CX389" s="223">
        <f t="shared" ca="1" si="692"/>
        <v>5.8498864512891008E-4</v>
      </c>
      <c r="CY389" s="223">
        <f t="shared" ca="1" si="693"/>
        <v>5.067617026429307E-4</v>
      </c>
      <c r="CZ389" s="223">
        <f t="shared" ca="1" si="694"/>
        <v>1.9847554188485788E-4</v>
      </c>
      <c r="DA389" s="223">
        <f t="shared" ca="1" si="695"/>
        <v>-1.9991436541526533E-4</v>
      </c>
      <c r="DB389" s="223">
        <f t="shared" ca="1" si="696"/>
        <v>-5.0754733037162167E-4</v>
      </c>
      <c r="DC389" s="223">
        <f t="shared" ca="1" si="697"/>
        <v>-5.8476441849196221E-4</v>
      </c>
      <c r="DD389" s="223">
        <f t="shared" ca="1" si="698"/>
        <v>-3.9651068612611527E-4</v>
      </c>
      <c r="DE389" s="223">
        <f t="shared" ca="1" si="699"/>
        <v>-2.8249391999073691E-5</v>
      </c>
      <c r="DF389" s="223">
        <f t="shared" ca="1" si="700"/>
        <v>3.5283653549326402E-4</v>
      </c>
      <c r="DG389" s="223">
        <f t="shared" ca="1" si="701"/>
        <v>5.7374205252824404E-4</v>
      </c>
      <c r="DH389" s="223">
        <f t="shared" ca="1" si="702"/>
        <v>5.3418067278298545E-4</v>
      </c>
      <c r="DI389" s="223">
        <f t="shared" ca="1" si="703"/>
        <v>2.5211243556292999E-4</v>
      </c>
      <c r="DJ389" s="223">
        <f t="shared" ca="1" si="704"/>
        <v>-1.4440957655721716E-4</v>
      </c>
      <c r="DK389" s="223">
        <f t="shared" ca="1" si="705"/>
        <v>-4.7537266005176048E-4</v>
      </c>
      <c r="DL389" s="223">
        <f t="shared" ca="1" si="706"/>
        <v>-5.905264943685053E-4</v>
      </c>
      <c r="DM389" s="223">
        <f t="shared" ca="1" si="707"/>
        <v>-4.3759364621725626E-4</v>
      </c>
      <c r="DN389" s="223">
        <f t="shared" ca="1" si="708"/>
        <v>-8.6002431333602483E-5</v>
      </c>
      <c r="DO389" s="223">
        <f t="shared" ca="1" si="709"/>
        <v>3.0463208934628498E-4</v>
      </c>
      <c r="DP389" s="223">
        <f t="shared" ca="1" si="710"/>
        <v>5.5697001032242125E-4</v>
      </c>
      <c r="DQ389" s="223">
        <f t="shared" ca="1" si="711"/>
        <v>5.5645519103128028E-4</v>
      </c>
      <c r="DR389" s="223">
        <f t="shared" ca="1" si="712"/>
        <v>3.0332134866785474E-4</v>
      </c>
      <c r="DS389" s="223">
        <f t="shared" ca="1" si="713"/>
        <v>-8.751404453461035E-5</v>
      </c>
      <c r="DT389" s="223">
        <f t="shared" ca="1" si="714"/>
        <v>-4.3861989115046636E-4</v>
      </c>
      <c r="DU389" s="223">
        <f t="shared" ca="1" si="715"/>
        <v>-5.9060147728966174E-4</v>
      </c>
      <c r="DV389" s="223">
        <f t="shared" ca="1" si="716"/>
        <v>-4.7446234028229988E-4</v>
      </c>
      <c r="DW389" s="223">
        <f t="shared" ca="1" si="717"/>
        <v>-1.4292722024066923E-4</v>
      </c>
      <c r="DX389" s="223">
        <f t="shared" ca="1" si="718"/>
        <v>2.5349386965006911E-4</v>
      </c>
      <c r="DY389" s="223">
        <f t="shared" ca="1" si="719"/>
        <v>5.3483404244641431E-4</v>
      </c>
      <c r="DZ389" s="223">
        <f t="shared" ca="1" si="720"/>
        <v>5.7337074160059367E-4</v>
      </c>
      <c r="EA389" s="223">
        <f t="shared" ca="1" si="721"/>
        <v>3.5160911137279203E-4</v>
      </c>
      <c r="EB389" s="223">
        <f t="shared" ca="1" si="722"/>
        <v>-2.9775704423092088E-5</v>
      </c>
      <c r="EC389" s="223">
        <f t="shared" ca="1" si="723"/>
        <v>-3.9764297292337053E-4</v>
      </c>
      <c r="ED389" s="223">
        <f t="shared" ca="1" si="724"/>
        <v>-5.8498864512890965E-4</v>
      </c>
      <c r="EE389" s="223">
        <f t="shared" ca="1" si="725"/>
        <v>-5.0676170264293201E-4</v>
      </c>
      <c r="EF389" s="223">
        <f t="shared" ca="1" si="726"/>
        <v>-1.9847554188486032E-4</v>
      </c>
      <c r="EG389" s="223">
        <f t="shared" ca="1" si="727"/>
        <v>1.9991436541527083E-4</v>
      </c>
      <c r="EH389" s="223">
        <f t="shared" ca="1" si="728"/>
        <v>5.0754733037162471E-4</v>
      </c>
      <c r="EI389" s="223">
        <f t="shared" ca="1" si="729"/>
        <v>5.8476441849196134E-4</v>
      </c>
      <c r="EJ389" s="223">
        <f t="shared" ca="1" si="730"/>
        <v>3.9651068612611717E-4</v>
      </c>
      <c r="EK389" s="223">
        <f t="shared" ca="1" si="731"/>
        <v>2.8249391999076299E-5</v>
      </c>
      <c r="EL389" s="223">
        <f t="shared" ca="1" si="732"/>
        <v>-3.5283653549326191E-4</v>
      </c>
      <c r="EM389" s="223">
        <f t="shared" ca="1" si="733"/>
        <v>-5.737420525282435E-4</v>
      </c>
      <c r="EN389" s="223">
        <f t="shared" ca="1" si="734"/>
        <v>-5.3418067278298664E-4</v>
      </c>
      <c r="EO389" s="223">
        <f t="shared" ca="1" si="735"/>
        <v>-2.5211243556293238E-4</v>
      </c>
      <c r="EP389" s="223">
        <f t="shared" ca="1" si="736"/>
        <v>1.4440957655721462E-4</v>
      </c>
      <c r="EQ389" s="223">
        <f t="shared" ca="1" si="737"/>
        <v>4.7537266005175886E-4</v>
      </c>
      <c r="ER389" s="223">
        <f t="shared" ca="1" si="738"/>
        <v>5.9052649436850541E-4</v>
      </c>
      <c r="ES389" s="223">
        <f t="shared" ca="1" si="739"/>
        <v>4.3759364621725235E-4</v>
      </c>
      <c r="ET389" s="223">
        <f t="shared" ca="1" si="740"/>
        <v>8.600243133359675E-5</v>
      </c>
      <c r="EU389" s="223">
        <f t="shared" ca="1" si="741"/>
        <v>-3.0463208934629002E-4</v>
      </c>
      <c r="EV389" s="223">
        <f t="shared" ca="1" si="742"/>
        <v>-5.5697001032242028E-4</v>
      </c>
      <c r="EW389" s="223">
        <f t="shared" ca="1" si="743"/>
        <v>-5.5645519103128115E-4</v>
      </c>
      <c r="EX389" s="223">
        <f t="shared" ca="1" si="744"/>
        <v>-3.0332134866785696E-4</v>
      </c>
      <c r="EY389" s="223">
        <f t="shared" ca="1" si="745"/>
        <v>8.7514044534607775E-5</v>
      </c>
      <c r="EZ389" s="223">
        <f t="shared" ca="1" si="746"/>
        <v>4.3861989115046463E-4</v>
      </c>
      <c r="FA389" s="223">
        <f t="shared" ca="1" si="747"/>
        <v>5.9060147728966152E-4</v>
      </c>
      <c r="FB389" s="223">
        <f t="shared" ca="1" si="748"/>
        <v>4.7446234028230145E-4</v>
      </c>
      <c r="FC389" s="223">
        <f t="shared" ca="1" si="749"/>
        <v>1.4292722024067175E-4</v>
      </c>
      <c r="FD389" s="223">
        <f t="shared" ca="1" si="750"/>
        <v>-2.5349386965006678E-4</v>
      </c>
      <c r="FE389" s="223">
        <f t="shared" ca="1" si="751"/>
        <v>-5.348340424464167E-4</v>
      </c>
      <c r="FF389" s="223">
        <f t="shared" ca="1" si="752"/>
        <v>-5.7337074160059226E-4</v>
      </c>
      <c r="FG389" s="223">
        <f t="shared" ca="1" si="753"/>
        <v>-3.5160911137278742E-4</v>
      </c>
      <c r="FH389" s="223">
        <f t="shared" ca="1" si="754"/>
        <v>2.9775704423089499E-5</v>
      </c>
      <c r="FI389" s="223">
        <f t="shared" ca="1" si="755"/>
        <v>3.9764297292336858E-4</v>
      </c>
      <c r="FJ389" s="223">
        <f t="shared" ca="1" si="756"/>
        <v>5.8498864512890932E-4</v>
      </c>
      <c r="FK389" s="223">
        <f t="shared" ca="1" si="757"/>
        <v>5.0676170264293342E-4</v>
      </c>
      <c r="FL389" s="223">
        <f t="shared" ca="1" si="758"/>
        <v>1.9847554188486276E-4</v>
      </c>
      <c r="FM389" s="223">
        <f t="shared" ca="1" si="759"/>
        <v>-1.9991436541526831E-4</v>
      </c>
      <c r="FN389" s="223">
        <f t="shared" ca="1" si="760"/>
        <v>-5.0754733037162341E-4</v>
      </c>
      <c r="FO389" s="223">
        <f t="shared" ca="1" si="761"/>
        <v>-5.8476441849196177E-4</v>
      </c>
      <c r="FP389" s="223">
        <f t="shared" ca="1" si="762"/>
        <v>-3.9651068612611283E-4</v>
      </c>
      <c r="FQ389" s="223">
        <f t="shared" ca="1" si="763"/>
        <v>-2.8249391999070513E-5</v>
      </c>
      <c r="FR389" s="223">
        <f t="shared" ca="1" si="764"/>
        <v>3.5283653549326657E-4</v>
      </c>
      <c r="FS389" s="223">
        <f t="shared" ca="1" si="765"/>
        <v>5.7374205252824285E-4</v>
      </c>
      <c r="FT389" s="223">
        <f t="shared" ca="1" si="766"/>
        <v>5.3418067278298773E-4</v>
      </c>
      <c r="FU389" s="223">
        <f t="shared" ca="1" si="767"/>
        <v>2.5211243556293476E-4</v>
      </c>
      <c r="FV389" s="223">
        <f t="shared" ca="1" si="768"/>
        <v>-1.4440957655721209E-4</v>
      </c>
      <c r="FW389" s="223">
        <f t="shared" ca="1" si="769"/>
        <v>-4.7537266005175734E-4</v>
      </c>
      <c r="FX389" s="223">
        <f t="shared" ca="1" si="770"/>
        <v>-5.9052649436850562E-4</v>
      </c>
      <c r="FY389" s="223">
        <f t="shared" ca="1" si="771"/>
        <v>-4.3759364621725414E-4</v>
      </c>
      <c r="FZ389" s="223">
        <f t="shared" ca="1" si="772"/>
        <v>-8.6002431333599325E-5</v>
      </c>
      <c r="GA389" s="223">
        <f t="shared" ca="1" si="773"/>
        <v>3.0463208934628774E-4</v>
      </c>
      <c r="GB389" s="223">
        <f t="shared" ca="1" si="774"/>
        <v>5.5697001032242223E-4</v>
      </c>
      <c r="GC389" s="223">
        <f t="shared" ca="1" si="775"/>
        <v>5.564551910312792E-4</v>
      </c>
      <c r="GD389" s="223">
        <f t="shared" ca="1" si="776"/>
        <v>3.0332134866785197E-4</v>
      </c>
      <c r="GE389" s="223">
        <f t="shared" ca="1" si="777"/>
        <v>-8.75140445346052E-5</v>
      </c>
      <c r="GF389" s="223">
        <f t="shared" ca="1" si="778"/>
        <v>-4.3861989115046289E-4</v>
      </c>
      <c r="GG389" s="223">
        <f t="shared" ca="1" si="779"/>
        <v>-5.9060147728966141E-4</v>
      </c>
      <c r="GH389" s="223">
        <f t="shared" ca="1" si="780"/>
        <v>-4.7446234028230303E-4</v>
      </c>
      <c r="GI389" s="223">
        <f t="shared" ca="1" si="781"/>
        <v>-1.4292722024067427E-4</v>
      </c>
      <c r="GJ389" s="223">
        <f t="shared" ca="1" si="782"/>
        <v>2.5349386965006445E-4</v>
      </c>
      <c r="GK389" s="223">
        <f t="shared" ca="1" si="783"/>
        <v>5.3483404244641204E-4</v>
      </c>
      <c r="GL389" s="223">
        <f t="shared" ca="1" si="784"/>
        <v>5.7337074160059291E-4</v>
      </c>
      <c r="GM389" s="223">
        <f t="shared" ca="1" si="785"/>
        <v>3.516091113727962E-4</v>
      </c>
      <c r="GN389" s="223">
        <f t="shared" ca="1" si="786"/>
        <v>-2.9775704423095286E-5</v>
      </c>
      <c r="GO389" s="223">
        <f t="shared" ca="1" si="787"/>
        <v>-3.9764297292336668E-4</v>
      </c>
      <c r="GP389" s="223">
        <f t="shared" ca="1" si="788"/>
        <v>-5.8498864512891019E-4</v>
      </c>
      <c r="GQ389" s="223">
        <f t="shared" ca="1" si="789"/>
        <v>-5.0676170264293472E-4</v>
      </c>
      <c r="GR389" s="223">
        <f t="shared" ca="1" si="790"/>
        <v>-1.9847554188485731E-4</v>
      </c>
      <c r="GS389" s="223">
        <f t="shared" ca="1" si="791"/>
        <v>1.9991436541526585E-4</v>
      </c>
      <c r="GT389" s="223">
        <f t="shared" ca="1" si="792"/>
        <v>5.0754733037162633E-4</v>
      </c>
      <c r="GU389" s="223">
        <f t="shared" ca="1" si="793"/>
        <v>5.847644184919621E-4</v>
      </c>
      <c r="GV389" s="223">
        <f t="shared" ca="1" si="794"/>
        <v>3.9651068612612107E-4</v>
      </c>
      <c r="GW389" s="223">
        <f t="shared" ca="1" si="795"/>
        <v>2.8249391999073108E-5</v>
      </c>
      <c r="GX389" s="223">
        <f t="shared" ca="1" si="796"/>
        <v>-3.5283653549325774E-4</v>
      </c>
      <c r="GY389" s="223">
        <f t="shared" ca="1" si="797"/>
        <v>-5.7374205252824415E-4</v>
      </c>
      <c r="GZ389" s="223">
        <f t="shared" ca="1" si="798"/>
        <v>-5.3418067278298881E-4</v>
      </c>
      <c r="HA389" s="223">
        <f t="shared" ca="1" si="799"/>
        <v>-2.521124355629295E-4</v>
      </c>
      <c r="HB389" s="223">
        <f t="shared" ca="1" si="800"/>
        <v>1.4440957655720955E-4</v>
      </c>
      <c r="HC389" s="223">
        <f t="shared" ca="1" si="801"/>
        <v>4.7537266005176081E-4</v>
      </c>
      <c r="HD389" s="223">
        <f t="shared" ca="1" si="802"/>
        <v>5.9052649436850562E-4</v>
      </c>
      <c r="HE389" s="223">
        <f t="shared" ca="1" si="803"/>
        <v>4.3759364621725029E-4</v>
      </c>
      <c r="HF389" s="223">
        <f t="shared" ca="1" si="804"/>
        <v>8.60024313336019E-5</v>
      </c>
      <c r="HG389" s="223">
        <f t="shared" ca="1" si="805"/>
        <v>-3.0463208934629267E-4</v>
      </c>
      <c r="HH389" s="223">
        <f t="shared" ca="1" si="806"/>
        <v>-5.5697001032242125E-4</v>
      </c>
      <c r="HI389" s="223">
        <f t="shared" ca="1" si="807"/>
        <v>-5.5645519103128289E-4</v>
      </c>
      <c r="HJ389" s="223">
        <f t="shared" ca="1" si="808"/>
        <v>-3.0332134866785425E-4</v>
      </c>
      <c r="HK389" s="223">
        <f t="shared" ca="1" si="809"/>
        <v>8.7514044534602598E-5</v>
      </c>
      <c r="HL389" s="223">
        <f t="shared" ca="1" si="810"/>
        <v>4.3861989115046674E-4</v>
      </c>
      <c r="HM389" s="223">
        <f t="shared" ca="1" si="811"/>
        <v>5.906014772896613E-4</v>
      </c>
      <c r="HN389" s="223">
        <f t="shared" ca="1" si="812"/>
        <v>4.7446234028229961E-4</v>
      </c>
      <c r="HO389" s="223">
        <f t="shared" ca="1" si="813"/>
        <v>1.4292722024067682E-4</v>
      </c>
      <c r="HP389" s="223">
        <f t="shared" ca="1" si="814"/>
        <v>-2.5349386965006971E-4</v>
      </c>
      <c r="HQ389" s="223">
        <f t="shared" ca="1" si="815"/>
        <v>-5.3483404244641453E-4</v>
      </c>
      <c r="HR389" s="223">
        <f t="shared" ca="1" si="816"/>
        <v>-5.733707416005914E-4</v>
      </c>
      <c r="HS389" s="223">
        <f t="shared" ca="1" si="817"/>
        <v>-3.5160911137279159E-4</v>
      </c>
      <c r="HT389" s="223">
        <f t="shared" ca="1" si="818"/>
        <v>2.9775704423084295E-5</v>
      </c>
      <c r="HU389" s="223">
        <f t="shared" ca="1" si="819"/>
        <v>3.9764297292337096E-4</v>
      </c>
      <c r="HV389" s="223">
        <f t="shared" ca="1" si="820"/>
        <v>5.8498864512890856E-4</v>
      </c>
      <c r="HW389" s="223">
        <f t="shared" ca="1" si="821"/>
        <v>5.0676170264293179E-4</v>
      </c>
      <c r="HX389" s="223">
        <f t="shared" ca="1" si="822"/>
        <v>1.9847554188486769E-4</v>
      </c>
      <c r="HY389" s="223">
        <f t="shared" ca="1" si="823"/>
        <v>-1.9991436541527135E-4</v>
      </c>
      <c r="HZ389" s="223">
        <f t="shared" ca="1" si="824"/>
        <v>-5.0754733037162059E-4</v>
      </c>
      <c r="IA389" s="223">
        <f t="shared" ca="1" si="825"/>
        <v>-5.8476441849196123E-4</v>
      </c>
      <c r="IB389" s="223">
        <f t="shared" ca="1" si="826"/>
        <v>-3.9651068612611679E-4</v>
      </c>
      <c r="IC389" s="223">
        <f t="shared" ca="1" si="827"/>
        <v>-2.8249391999067314E-5</v>
      </c>
      <c r="ID389" s="223">
        <f t="shared" ca="1" si="828"/>
        <v>3.528365354932624E-4</v>
      </c>
      <c r="IE389" s="223">
        <f t="shared" ca="1" si="829"/>
        <v>5.2761240004917218E-4</v>
      </c>
      <c r="IF389" s="223">
        <f t="shared" ca="1" si="830"/>
        <v>5.3418067278298632E-4</v>
      </c>
      <c r="IG389" s="223">
        <f t="shared" ca="1" si="831"/>
        <v>2.5211243556293942E-4</v>
      </c>
      <c r="IH389" s="223">
        <f t="shared" ca="1" si="832"/>
        <v>-1.4440957655721518E-4</v>
      </c>
      <c r="II389" s="223">
        <f t="shared" ca="1" si="833"/>
        <v>-4.753726600517543E-4</v>
      </c>
      <c r="IJ389" s="223">
        <f t="shared" ca="1" si="834"/>
        <v>-5.9052649436850541E-4</v>
      </c>
      <c r="IK389" s="223">
        <f t="shared" ca="1" si="835"/>
        <v>-4.3759364621725761E-4</v>
      </c>
      <c r="IL389" s="223">
        <f t="shared" ca="1" si="836"/>
        <v>-8.6002431333596167E-5</v>
      </c>
      <c r="IM389" s="223">
        <f t="shared" ca="1" si="837"/>
        <v>3.0463208934628329E-4</v>
      </c>
      <c r="IN389" s="223">
        <f t="shared" ca="1" si="838"/>
        <v>5.5697001032242331E-4</v>
      </c>
      <c r="IO389" s="223">
        <f t="shared" ca="1" si="839"/>
        <v>5.5645519103128104E-4</v>
      </c>
      <c r="IP389" s="223">
        <f t="shared" ca="1" si="840"/>
        <v>3.0332134866784926E-4</v>
      </c>
      <c r="IQ389" s="223">
        <f t="shared" ca="1" si="841"/>
        <v>-8.7514044534608331E-5</v>
      </c>
      <c r="IR389" s="223">
        <f t="shared" ca="1" si="842"/>
        <v>-4.3861989115045937E-4</v>
      </c>
      <c r="IS389" s="223">
        <f t="shared" ca="1" si="843"/>
        <v>-5.9060147728966163E-4</v>
      </c>
      <c r="IT389" s="223">
        <f t="shared" ca="1" si="844"/>
        <v>-4.7446234028230612E-4</v>
      </c>
      <c r="IU389" s="223">
        <f t="shared" ca="1" si="845"/>
        <v>-1.4292722024067118E-4</v>
      </c>
      <c r="IV389" s="223">
        <f t="shared" ca="1" si="846"/>
        <v>2.5349386965005974E-4</v>
      </c>
      <c r="IW389" s="223">
        <f t="shared" ca="1" si="847"/>
        <v>5.3483404244641702E-4</v>
      </c>
      <c r="IX389" s="223">
        <f t="shared" ca="1" si="848"/>
        <v>5.7337074160059411E-4</v>
      </c>
      <c r="IY389" s="223">
        <f t="shared" ca="1" si="849"/>
        <v>3.5160911137278688E-4</v>
      </c>
      <c r="IZ389" s="223">
        <f t="shared" ca="1" si="850"/>
        <v>-2.9775704423090068E-5</v>
      </c>
      <c r="JA389" s="223">
        <f t="shared" ca="1" si="851"/>
        <v>-3.9764297292337525E-4</v>
      </c>
      <c r="JB389" s="223">
        <f t="shared" ca="1" si="852"/>
        <v>-5.8498864512890943E-4</v>
      </c>
    </row>
    <row r="390" spans="2:262">
      <c r="B390" s="230">
        <v>29</v>
      </c>
      <c r="C390" s="229">
        <f t="shared" si="853"/>
        <v>5.6640625000000018E-4</v>
      </c>
      <c r="D390" s="226">
        <f t="shared" ca="1" si="597"/>
        <v>36.020132165157023</v>
      </c>
      <c r="E390" s="225">
        <f ca="1">AI361</f>
        <v>2.0132165157019582E-2</v>
      </c>
      <c r="F390" s="224">
        <v>29</v>
      </c>
      <c r="G390" s="223">
        <f t="shared" ca="1" si="854"/>
        <v>-5.3854372984219736E-4</v>
      </c>
      <c r="H390" s="223">
        <f t="shared" ca="1" si="598"/>
        <v>-2.1583220037851825E-4</v>
      </c>
      <c r="I390" s="223">
        <f t="shared" ca="1" si="599"/>
        <v>2.116836268670488E-4</v>
      </c>
      <c r="J390" s="223">
        <f t="shared" ca="1" si="600"/>
        <v>5.3640963022713259E-4</v>
      </c>
      <c r="K390" s="223">
        <f t="shared" ca="1" si="601"/>
        <v>6.0066460785146512E-4</v>
      </c>
      <c r="L390" s="223">
        <f t="shared" ca="1" si="602"/>
        <v>3.7324747946982316E-4</v>
      </c>
      <c r="M390" s="223">
        <f t="shared" ca="1" si="603"/>
        <v>-3.5412021069870233E-5</v>
      </c>
      <c r="N390" s="223">
        <f t="shared" ca="1" si="604"/>
        <v>-4.2687607072338269E-4</v>
      </c>
      <c r="O390" s="223">
        <f t="shared" ca="1" si="605"/>
        <v>-6.1105665315747582E-4</v>
      </c>
      <c r="P390" s="223">
        <f t="shared" ca="1" si="606"/>
        <v>-4.9851893625158775E-4</v>
      </c>
      <c r="Q390" s="223">
        <f t="shared" ca="1" si="607"/>
        <v>-1.4390924420393348E-4</v>
      </c>
      <c r="R390" s="223">
        <f t="shared" ca="1" si="608"/>
        <v>2.8058023064102668E-4</v>
      </c>
      <c r="S390" s="223">
        <f t="shared" ca="1" si="609"/>
        <v>5.6882490979636433E-4</v>
      </c>
      <c r="T390" s="223">
        <f t="shared" ca="1" si="610"/>
        <v>5.8085827698109351E-4</v>
      </c>
      <c r="U390" s="223">
        <f t="shared" ca="1" si="611"/>
        <v>3.1083714199683129E-4</v>
      </c>
      <c r="V390" s="223">
        <f t="shared" ca="1" si="612"/>
        <v>-1.1012100949550764E-4</v>
      </c>
      <c r="W390" s="223">
        <f t="shared" ca="1" si="613"/>
        <v>-4.7760634714927715E-4</v>
      </c>
      <c r="X390" s="223">
        <f t="shared" ca="1" si="614"/>
        <v>-6.1317449292265188E-4</v>
      </c>
      <c r="Y390" s="223">
        <f t="shared" ca="1" si="615"/>
        <v>-4.5099595383704216E-4</v>
      </c>
      <c r="Z390" s="223">
        <f t="shared" ca="1" si="616"/>
        <v>-6.9821759045424924E-5</v>
      </c>
      <c r="AA390" s="223">
        <f t="shared" ca="1" si="617"/>
        <v>3.4525664658136143E-4</v>
      </c>
      <c r="AB390" s="223">
        <f t="shared" ca="1" si="618"/>
        <v>5.9268453325856535E-4</v>
      </c>
      <c r="AC390" s="223">
        <f t="shared" ca="1" si="619"/>
        <v>5.523152969605428E-4</v>
      </c>
      <c r="AD390" s="223">
        <f t="shared" ca="1" si="620"/>
        <v>2.4375152458019434E-4</v>
      </c>
      <c r="AE390" s="223">
        <f t="shared" ca="1" si="621"/>
        <v>-1.8317367543741183E-4</v>
      </c>
      <c r="AF390" s="223">
        <f t="shared" ca="1" si="622"/>
        <v>-5.2115297955682594E-4</v>
      </c>
      <c r="AG390" s="223">
        <f t="shared" ca="1" si="623"/>
        <v>-6.0606961756987142E-4</v>
      </c>
      <c r="AH390" s="223">
        <f t="shared" ca="1" si="624"/>
        <v>-3.9668957248859086E-4</v>
      </c>
      <c r="AI390" s="223">
        <f t="shared" ca="1" si="625"/>
        <v>5.3159103593986359E-6</v>
      </c>
      <c r="AJ390" s="223">
        <f t="shared" ca="1" si="626"/>
        <v>4.0474008119133513E-4</v>
      </c>
      <c r="AK390" s="223">
        <f t="shared" ca="1" si="627"/>
        <v>6.0762962966826473E-4</v>
      </c>
      <c r="AL390" s="223">
        <f t="shared" ca="1" si="628"/>
        <v>5.1546498077720314E-4</v>
      </c>
      <c r="AM390" s="223">
        <f t="shared" ca="1" si="629"/>
        <v>1.7299965734932131E-4</v>
      </c>
      <c r="AN390" s="223">
        <f t="shared" ca="1" si="630"/>
        <v>-2.5347123880220974E-4</v>
      </c>
      <c r="AO390" s="223">
        <f t="shared" ca="1" si="631"/>
        <v>-5.5686098606130309E-4</v>
      </c>
      <c r="AP390" s="223">
        <f t="shared" ca="1" si="632"/>
        <v>-5.8984889103767585E-4</v>
      </c>
      <c r="AQ390" s="223">
        <f t="shared" ca="1" si="633"/>
        <v>-3.3641661073023204E-4</v>
      </c>
      <c r="AR390" s="223">
        <f t="shared" ca="1" si="634"/>
        <v>8.0373623524355938E-5</v>
      </c>
      <c r="AS390" s="223">
        <f t="shared" ca="1" si="635"/>
        <v>4.5813584824708008E-4</v>
      </c>
      <c r="AT390" s="223">
        <f t="shared" ca="1" si="636"/>
        <v>6.134354108645266E-4</v>
      </c>
      <c r="AU390" s="223">
        <f t="shared" ca="1" si="637"/>
        <v>4.7086159148684029E-4</v>
      </c>
      <c r="AV390" s="223">
        <f t="shared" ca="1" si="638"/>
        <v>9.9645714243389177E-5</v>
      </c>
      <c r="AW390" s="223">
        <f t="shared" ca="1" si="639"/>
        <v>-3.1995635880373736E-4</v>
      </c>
      <c r="AX390" s="223">
        <f t="shared" ca="1" si="640"/>
        <v>-5.8419328500777486E-4</v>
      </c>
      <c r="AY390" s="223">
        <f t="shared" ca="1" si="641"/>
        <v>-5.6475628815140478E-4</v>
      </c>
      <c r="AZ390" s="223">
        <f t="shared" ca="1" si="642"/>
        <v>-2.7108363000904106E-4</v>
      </c>
      <c r="BA390" s="223">
        <f t="shared" ca="1" si="643"/>
        <v>1.5422244257952864E-4</v>
      </c>
      <c r="BB390" s="223">
        <f t="shared" ca="1" si="644"/>
        <v>5.0464082571115656E-4</v>
      </c>
      <c r="BC390" s="223">
        <f t="shared" ca="1" si="645"/>
        <v>6.1001455249412259E-4</v>
      </c>
      <c r="BD390" s="223">
        <f t="shared" ca="1" si="646"/>
        <v>4.1917600558133157E-4</v>
      </c>
      <c r="BE390" s="223">
        <f t="shared" ca="1" si="647"/>
        <v>2.479300684474644E-5</v>
      </c>
      <c r="BF390" s="223">
        <f t="shared" ca="1" si="648"/>
        <v>-3.8162903735265258E-4</v>
      </c>
      <c r="BG390" s="223">
        <f t="shared" ca="1" si="649"/>
        <v>-6.0273877317911331E-4</v>
      </c>
      <c r="BH390" s="223">
        <f t="shared" ca="1" si="650"/>
        <v>-5.3116922501472664E-4</v>
      </c>
      <c r="BI390" s="223">
        <f t="shared" ca="1" si="651"/>
        <v>-2.0167329916717381E-4</v>
      </c>
      <c r="BJ390" s="223">
        <f t="shared" ca="1" si="652"/>
        <v>2.2575161254765783E-4</v>
      </c>
      <c r="BK390" s="223">
        <f t="shared" ca="1" si="653"/>
        <v>5.4355553543555845E-4</v>
      </c>
      <c r="BL390" s="223">
        <f t="shared" ca="1" si="654"/>
        <v>5.9741850745108805E-4</v>
      </c>
      <c r="BM390" s="223">
        <f t="shared" ca="1" si="655"/>
        <v>3.6118562238176871E-4</v>
      </c>
      <c r="BN390" s="223">
        <f t="shared" ca="1" si="656"/>
        <v>-5.0432610454233896E-5</v>
      </c>
      <c r="BO390" s="223">
        <f t="shared" ca="1" si="657"/>
        <v>-4.3756165995849469E-4</v>
      </c>
      <c r="BP390" s="223">
        <f t="shared" ca="1" si="658"/>
        <v>-6.1221850917103236E-4</v>
      </c>
      <c r="BQ390" s="223">
        <f t="shared" ca="1" si="659"/>
        <v>-4.8959288232013943E-4</v>
      </c>
      <c r="BR390" s="223">
        <f t="shared" ca="1" si="660"/>
        <v>-1.2922961418780521E-4</v>
      </c>
      <c r="BS390" s="223">
        <f t="shared" ca="1" si="661"/>
        <v>2.938852681328869E-4</v>
      </c>
      <c r="BT390" s="223">
        <f t="shared" ca="1" si="662"/>
        <v>5.7429466396411246E-4</v>
      </c>
      <c r="BU390" s="223">
        <f t="shared" ca="1" si="663"/>
        <v>5.758367319773014E-4</v>
      </c>
      <c r="BV390" s="223">
        <f t="shared" ca="1" si="664"/>
        <v>2.9776267122907821E-4</v>
      </c>
      <c r="BW390" s="223">
        <f t="shared" ca="1" si="665"/>
        <v>-1.2489967434917864E-4</v>
      </c>
      <c r="BX390" s="223">
        <f t="shared" ca="1" si="666"/>
        <v>-4.8691294791503568E-4</v>
      </c>
      <c r="BY390" s="223">
        <f t="shared" ca="1" si="667"/>
        <v>-6.1248990893045154E-4</v>
      </c>
      <c r="BZ390" s="223">
        <f t="shared" ca="1" si="668"/>
        <v>-4.4065260696114186E-4</v>
      </c>
      <c r="CA390" s="223">
        <f t="shared" ca="1" si="669"/>
        <v>-5.4842195523793744E-5</v>
      </c>
      <c r="CB390" s="223">
        <f t="shared" ca="1" si="670"/>
        <v>3.5759861573623526E-4</v>
      </c>
      <c r="CC390" s="223">
        <f t="shared" ca="1" si="671"/>
        <v>5.9639586619169161E-4</v>
      </c>
      <c r="CD390" s="223">
        <f t="shared" ca="1" si="672"/>
        <v>5.4559383606425822E-4</v>
      </c>
      <c r="CE390" s="223">
        <f t="shared" ca="1" si="673"/>
        <v>2.298610923428399E-4</v>
      </c>
      <c r="CF390" s="223">
        <f t="shared" ca="1" si="674"/>
        <v>-1.974881308849768E-4</v>
      </c>
      <c r="CG390" s="223">
        <f t="shared" ca="1" si="675"/>
        <v>-5.2894061191510657E-4</v>
      </c>
      <c r="CH390" s="223">
        <f t="shared" ca="1" si="676"/>
        <v>-6.0354889035236863E-4</v>
      </c>
      <c r="CI390" s="223">
        <f t="shared" ca="1" si="677"/>
        <v>-3.8508450623286536E-4</v>
      </c>
      <c r="CJ390" s="223">
        <f t="shared" ca="1" si="678"/>
        <v>2.0370100808152648E-5</v>
      </c>
      <c r="CK390" s="223">
        <f t="shared" ca="1" si="679"/>
        <v>4.159333473051928E-4</v>
      </c>
      <c r="CL390" s="223">
        <f t="shared" ca="1" si="680"/>
        <v>6.0952671946493695E-4</v>
      </c>
      <c r="CM390" s="223">
        <f t="shared" ca="1" si="681"/>
        <v>5.0714470101666036E-4</v>
      </c>
      <c r="CN390" s="223">
        <f t="shared" ca="1" si="682"/>
        <v>1.5850218867246758E-4</v>
      </c>
      <c r="CO390" s="223">
        <f t="shared" ca="1" si="683"/>
        <v>-2.6710618210979889E-4</v>
      </c>
      <c r="CP390" s="223">
        <f t="shared" ca="1" si="684"/>
        <v>-5.6301251677268822E-4</v>
      </c>
      <c r="CQ390" s="223">
        <f t="shared" ca="1" si="685"/>
        <v>-5.8552993467852229E-4</v>
      </c>
      <c r="CR390" s="223">
        <f t="shared" ca="1" si="686"/>
        <v>-3.2372437609319484E-4</v>
      </c>
      <c r="CS390" s="223">
        <f t="shared" ca="1" si="687"/>
        <v>9.5276011863406349E-5</v>
      </c>
      <c r="CT390" s="223">
        <f t="shared" ca="1" si="688"/>
        <v>4.6801205417885044E-4</v>
      </c>
      <c r="CU390" s="223">
        <f t="shared" ca="1" si="689"/>
        <v>6.1348972352838677E-4</v>
      </c>
      <c r="CV390" s="223">
        <f t="shared" ca="1" si="690"/>
        <v>4.6106763761417593E-4</v>
      </c>
      <c r="CW390" s="223">
        <f t="shared" ca="1" si="691"/>
        <v>8.47592645502109E-5</v>
      </c>
      <c r="CX390" s="223">
        <f t="shared" ca="1" si="692"/>
        <v>-3.3270670773256265E-4</v>
      </c>
      <c r="CY390" s="223">
        <f t="shared" ca="1" si="693"/>
        <v>-5.8861618932450565E-4</v>
      </c>
      <c r="CZ390" s="223">
        <f t="shared" ca="1" si="694"/>
        <v>-5.587040637743373E-4</v>
      </c>
      <c r="DA390" s="223">
        <f t="shared" ca="1" si="695"/>
        <v>-2.5749513001359424E-4</v>
      </c>
      <c r="DB390" s="223">
        <f t="shared" ca="1" si="696"/>
        <v>1.6874888301706824E-4</v>
      </c>
      <c r="DC390" s="223">
        <f t="shared" ca="1" si="697"/>
        <v>5.1305142413082523E-4</v>
      </c>
      <c r="DD390" s="223">
        <f t="shared" ca="1" si="698"/>
        <v>6.0822527111215193E-4</v>
      </c>
      <c r="DE390" s="223">
        <f t="shared" ca="1" si="699"/>
        <v>4.0805568777902454E-4</v>
      </c>
      <c r="DF390" s="223">
        <f t="shared" ca="1" si="700"/>
        <v>9.7414821949855874E-6</v>
      </c>
      <c r="DG390" s="223">
        <f t="shared" ca="1" si="701"/>
        <v>-3.9330301478677419E-4</v>
      </c>
      <c r="DH390" s="223">
        <f t="shared" ca="1" si="702"/>
        <v>-6.0536652650341582E-4</v>
      </c>
      <c r="DI390" s="223">
        <f t="shared" ca="1" si="703"/>
        <v>-5.2347476370780024E-4</v>
      </c>
      <c r="DJ390" s="223">
        <f t="shared" ca="1" si="704"/>
        <v>-1.873929175014659E-4</v>
      </c>
      <c r="DK390" s="223">
        <f t="shared" ca="1" si="705"/>
        <v>2.3968361389826615E-4</v>
      </c>
      <c r="DL390" s="223">
        <f t="shared" ca="1" si="706"/>
        <v>5.5037402311428811E-4</v>
      </c>
      <c r="DM390" s="223">
        <f t="shared" ca="1" si="707"/>
        <v>5.9381254448073793E-4</v>
      </c>
      <c r="DN390" s="223">
        <f t="shared" ca="1" si="708"/>
        <v>3.4890620058039632E-4</v>
      </c>
      <c r="DO390" s="223">
        <f t="shared" ca="1" si="709"/>
        <v>-6.5422821119857802E-5</v>
      </c>
      <c r="DP390" s="223">
        <f t="shared" ca="1" si="710"/>
        <v>-4.4798367841113114E-4</v>
      </c>
      <c r="DQ390" s="223">
        <f t="shared" ca="1" si="711"/>
        <v>-6.1301158764698869E-4</v>
      </c>
      <c r="DR390" s="223">
        <f t="shared" ca="1" si="712"/>
        <v>-4.8037191594344197E-4</v>
      </c>
      <c r="DS390" s="223">
        <f t="shared" ca="1" si="713"/>
        <v>-1.1447214108429617E-4</v>
      </c>
      <c r="DT390" s="223">
        <f t="shared" ca="1" si="714"/>
        <v>3.0701328012830756E-4</v>
      </c>
      <c r="DU390" s="223">
        <f t="shared" ca="1" si="715"/>
        <v>5.7941848450054781E-4</v>
      </c>
      <c r="DV390" s="223">
        <f t="shared" ca="1" si="716"/>
        <v>5.7046832445808754E-4</v>
      </c>
      <c r="DW390" s="223">
        <f t="shared" ca="1" si="717"/>
        <v>2.8450883936224024E-4</v>
      </c>
      <c r="DX390" s="223">
        <f t="shared" ca="1" si="718"/>
        <v>-1.3960310430932769E-4</v>
      </c>
      <c r="DY390" s="223">
        <f t="shared" ca="1" si="719"/>
        <v>-4.9592625052781534E-4</v>
      </c>
      <c r="DZ390" s="223">
        <f t="shared" ca="1" si="720"/>
        <v>-6.114363839195842E-4</v>
      </c>
      <c r="EA390" s="223">
        <f t="shared" ca="1" si="721"/>
        <v>-4.3004382743187043E-4</v>
      </c>
      <c r="EB390" s="223">
        <f t="shared" ca="1" si="722"/>
        <v>-3.9829597114254269E-5</v>
      </c>
      <c r="EC390" s="223">
        <f t="shared" ca="1" si="723"/>
        <v>3.6972518085645866E-4</v>
      </c>
      <c r="ED390" s="223">
        <f t="shared" ca="1" si="724"/>
        <v>5.9974795255570204E-4</v>
      </c>
      <c r="EE390" s="223">
        <f t="shared" ca="1" si="725"/>
        <v>5.3854372984219628E-4</v>
      </c>
      <c r="EF390" s="223">
        <f t="shared" ca="1" si="726"/>
        <v>2.158322003785221E-4</v>
      </c>
      <c r="EG390" s="223">
        <f t="shared" ca="1" si="727"/>
        <v>-2.1168362686704731E-4</v>
      </c>
      <c r="EH390" s="223">
        <f t="shared" ca="1" si="728"/>
        <v>-5.3640963022713291E-4</v>
      </c>
      <c r="EI390" s="223">
        <f t="shared" ca="1" si="729"/>
        <v>-6.0066460785146458E-4</v>
      </c>
      <c r="EJ390" s="223">
        <f t="shared" ca="1" si="730"/>
        <v>-3.7324747946982571E-4</v>
      </c>
      <c r="EK390" s="223">
        <f t="shared" ca="1" si="731"/>
        <v>3.5412021069869149E-5</v>
      </c>
      <c r="EL390" s="223">
        <f t="shared" ca="1" si="732"/>
        <v>4.2687607072338345E-4</v>
      </c>
      <c r="EM390" s="223">
        <f t="shared" ca="1" si="733"/>
        <v>6.1105665315747614E-4</v>
      </c>
      <c r="EN390" s="223">
        <f t="shared" ca="1" si="734"/>
        <v>4.9851893625158959E-4</v>
      </c>
      <c r="EO390" s="223">
        <f t="shared" ca="1" si="735"/>
        <v>1.4390924420393399E-4</v>
      </c>
      <c r="EP390" s="223">
        <f t="shared" ca="1" si="736"/>
        <v>-2.8058023064102868E-4</v>
      </c>
      <c r="EQ390" s="223">
        <f t="shared" ca="1" si="737"/>
        <v>-5.6882490979636596E-4</v>
      </c>
      <c r="ER390" s="223">
        <f t="shared" ca="1" si="738"/>
        <v>-5.8085827698109416E-4</v>
      </c>
      <c r="ES390" s="223">
        <f t="shared" ca="1" si="739"/>
        <v>-3.1083714199683129E-4</v>
      </c>
      <c r="ET390" s="223">
        <f t="shared" ca="1" si="740"/>
        <v>1.1012100949550979E-4</v>
      </c>
      <c r="EU390" s="223">
        <f t="shared" ca="1" si="741"/>
        <v>4.7760634714927449E-4</v>
      </c>
      <c r="EV390" s="223">
        <f t="shared" ca="1" si="742"/>
        <v>6.1317449292265199E-4</v>
      </c>
      <c r="EW390" s="223">
        <f t="shared" ca="1" si="743"/>
        <v>4.5099595383704216E-4</v>
      </c>
      <c r="EX390" s="223">
        <f t="shared" ca="1" si="744"/>
        <v>6.9821759045422783E-5</v>
      </c>
      <c r="EY390" s="223">
        <f t="shared" ca="1" si="745"/>
        <v>-3.4525664658135872E-4</v>
      </c>
      <c r="EZ390" s="223">
        <f t="shared" ca="1" si="746"/>
        <v>-5.9268453325856502E-4</v>
      </c>
      <c r="FA390" s="223">
        <f t="shared" ca="1" si="747"/>
        <v>-5.523152969605428E-4</v>
      </c>
      <c r="FB390" s="223">
        <f t="shared" ca="1" si="748"/>
        <v>-2.4375152458019035E-4</v>
      </c>
      <c r="FC390" s="223">
        <f t="shared" ca="1" si="749"/>
        <v>1.8317367543740977E-4</v>
      </c>
      <c r="FD390" s="223">
        <f t="shared" ca="1" si="750"/>
        <v>5.2115297955682594E-4</v>
      </c>
      <c r="FE390" s="223">
        <f t="shared" ca="1" si="751"/>
        <v>6.0606961756987088E-4</v>
      </c>
      <c r="FF390" s="223">
        <f t="shared" ca="1" si="752"/>
        <v>3.9668957248858755E-4</v>
      </c>
      <c r="FG390" s="223">
        <f t="shared" ca="1" si="753"/>
        <v>-5.3159103593964404E-6</v>
      </c>
      <c r="FH390" s="223">
        <f t="shared" ca="1" si="754"/>
        <v>-4.0474008119133513E-4</v>
      </c>
      <c r="FI390" s="223">
        <f t="shared" ca="1" si="755"/>
        <v>-6.0762962966826517E-4</v>
      </c>
      <c r="FJ390" s="223">
        <f t="shared" ca="1" si="756"/>
        <v>-5.1546498077720065E-4</v>
      </c>
      <c r="FK390" s="223">
        <f t="shared" ca="1" si="757"/>
        <v>-1.7299965734932343E-4</v>
      </c>
      <c r="FL390" s="223">
        <f t="shared" ca="1" si="758"/>
        <v>2.5347123880220974E-4</v>
      </c>
      <c r="FM390" s="223">
        <f t="shared" ca="1" si="759"/>
        <v>5.5686098606130396E-4</v>
      </c>
      <c r="FN390" s="223">
        <f t="shared" ca="1" si="760"/>
        <v>5.8984889103767704E-4</v>
      </c>
      <c r="FO390" s="223">
        <f t="shared" ca="1" si="761"/>
        <v>3.3641661073023383E-4</v>
      </c>
      <c r="FP390" s="223">
        <f t="shared" ca="1" si="762"/>
        <v>-8.0373623524355938E-5</v>
      </c>
      <c r="FQ390" s="223">
        <f t="shared" ca="1" si="763"/>
        <v>-4.5813584824708144E-4</v>
      </c>
      <c r="FR390" s="223">
        <f t="shared" ca="1" si="764"/>
        <v>-6.1343541086452649E-4</v>
      </c>
      <c r="FS390" s="223">
        <f t="shared" ca="1" si="765"/>
        <v>-4.7086159148684029E-4</v>
      </c>
      <c r="FT390" s="223">
        <f t="shared" ca="1" si="766"/>
        <v>-9.9645714243387049E-5</v>
      </c>
      <c r="FU390" s="223">
        <f t="shared" ca="1" si="767"/>
        <v>3.199563588037411E-4</v>
      </c>
      <c r="FV390" s="223">
        <f t="shared" ca="1" si="768"/>
        <v>5.841932850077741E-4</v>
      </c>
      <c r="FW390" s="223">
        <f t="shared" ca="1" si="769"/>
        <v>5.6475628815140478E-4</v>
      </c>
      <c r="FX390" s="223">
        <f t="shared" ca="1" si="770"/>
        <v>2.7108363000904106E-4</v>
      </c>
      <c r="FY390" s="223">
        <f t="shared" ca="1" si="771"/>
        <v>-1.5422244257953284E-4</v>
      </c>
      <c r="FZ390" s="223">
        <f t="shared" ca="1" si="772"/>
        <v>-5.0464082571115656E-4</v>
      </c>
      <c r="GA390" s="223">
        <f t="shared" ca="1" si="773"/>
        <v>-6.1001455249412259E-4</v>
      </c>
      <c r="GB390" s="223">
        <f t="shared" ca="1" si="774"/>
        <v>-4.1917600558132842E-4</v>
      </c>
      <c r="GC390" s="223">
        <f t="shared" ca="1" si="775"/>
        <v>-2.4793006844750764E-5</v>
      </c>
      <c r="GD390" s="223">
        <f t="shared" ca="1" si="776"/>
        <v>3.8162903735265258E-4</v>
      </c>
      <c r="GE390" s="223">
        <f t="shared" ca="1" si="777"/>
        <v>6.0273877317911331E-4</v>
      </c>
      <c r="GF390" s="223">
        <f t="shared" ca="1" si="778"/>
        <v>5.3116922501472437E-4</v>
      </c>
      <c r="GG390" s="223">
        <f t="shared" ca="1" si="779"/>
        <v>2.0167329916716969E-4</v>
      </c>
      <c r="GH390" s="223">
        <f t="shared" ca="1" si="780"/>
        <v>-2.2575161254766597E-4</v>
      </c>
      <c r="GI390" s="223">
        <f t="shared" ca="1" si="781"/>
        <v>-5.4355553543555444E-4</v>
      </c>
      <c r="GJ390" s="223">
        <f t="shared" ca="1" si="782"/>
        <v>-5.9741850745108913E-4</v>
      </c>
      <c r="GK390" s="223">
        <f t="shared" ca="1" si="783"/>
        <v>-3.6118562238177229E-4</v>
      </c>
      <c r="GL390" s="223">
        <f t="shared" ca="1" si="784"/>
        <v>5.0432610454233896E-5</v>
      </c>
      <c r="GM390" s="223">
        <f t="shared" ca="1" si="785"/>
        <v>4.3756165995849469E-4</v>
      </c>
      <c r="GN390" s="223">
        <f t="shared" ca="1" si="786"/>
        <v>6.1221850917103258E-4</v>
      </c>
      <c r="GO390" s="223">
        <f t="shared" ca="1" si="787"/>
        <v>4.8959288232013683E-4</v>
      </c>
      <c r="GP390" s="223">
        <f t="shared" ca="1" si="788"/>
        <v>1.2922961418781372E-4</v>
      </c>
      <c r="GQ390" s="223">
        <f t="shared" ca="1" si="789"/>
        <v>-2.9388526813288311E-4</v>
      </c>
      <c r="GR390" s="223">
        <f t="shared" ca="1" si="790"/>
        <v>-5.7429466396411095E-4</v>
      </c>
      <c r="GS390" s="223">
        <f t="shared" ca="1" si="791"/>
        <v>-5.758367319773014E-4</v>
      </c>
      <c r="GT390" s="223">
        <f t="shared" ca="1" si="792"/>
        <v>-2.9776267122907821E-4</v>
      </c>
      <c r="GU390" s="223">
        <f t="shared" ca="1" si="793"/>
        <v>1.248996743491829E-4</v>
      </c>
      <c r="GV390" s="223">
        <f t="shared" ca="1" si="794"/>
        <v>4.8691294791503834E-4</v>
      </c>
      <c r="GW390" s="223">
        <f t="shared" ca="1" si="795"/>
        <v>6.12489908930451E-4</v>
      </c>
      <c r="GX390" s="223">
        <f t="shared" ca="1" si="796"/>
        <v>4.4065260696114794E-4</v>
      </c>
      <c r="GY390" s="223">
        <f t="shared" ca="1" si="797"/>
        <v>5.4842195523798081E-5</v>
      </c>
      <c r="GZ390" s="223">
        <f t="shared" ca="1" si="798"/>
        <v>-3.5759861573623168E-4</v>
      </c>
      <c r="HA390" s="223">
        <f t="shared" ca="1" si="799"/>
        <v>-5.9639586619169161E-4</v>
      </c>
      <c r="HB390" s="223">
        <f t="shared" ca="1" si="800"/>
        <v>-5.4559383606425822E-4</v>
      </c>
      <c r="HC390" s="223">
        <f t="shared" ca="1" si="801"/>
        <v>-2.2986109234283587E-4</v>
      </c>
      <c r="HD390" s="223">
        <f t="shared" ca="1" si="802"/>
        <v>1.9748813088498092E-4</v>
      </c>
      <c r="HE390" s="223">
        <f t="shared" ca="1" si="803"/>
        <v>5.2894061191511102E-4</v>
      </c>
      <c r="HF390" s="223">
        <f t="shared" ca="1" si="804"/>
        <v>6.0354889035237015E-4</v>
      </c>
      <c r="HG390" s="223">
        <f t="shared" ca="1" si="805"/>
        <v>3.8508450623286878E-4</v>
      </c>
      <c r="HH390" s="223">
        <f t="shared" ca="1" si="806"/>
        <v>-2.0370100808152648E-5</v>
      </c>
      <c r="HI390" s="223">
        <f t="shared" ca="1" si="807"/>
        <v>-4.159333473051928E-4</v>
      </c>
      <c r="HJ390" s="223">
        <f t="shared" ca="1" si="808"/>
        <v>-6.0952671946493749E-4</v>
      </c>
      <c r="HK390" s="223">
        <f t="shared" ca="1" si="809"/>
        <v>-5.0714470101665787E-4</v>
      </c>
      <c r="HL390" s="223">
        <f t="shared" ca="1" si="810"/>
        <v>-1.5850218867245915E-4</v>
      </c>
      <c r="HM390" s="223">
        <f t="shared" ca="1" si="811"/>
        <v>2.6710618210979103E-4</v>
      </c>
      <c r="HN390" s="223">
        <f t="shared" ca="1" si="812"/>
        <v>5.6301251677268649E-4</v>
      </c>
      <c r="HO390" s="223">
        <f t="shared" ca="1" si="813"/>
        <v>5.855299346785236E-4</v>
      </c>
      <c r="HP390" s="223">
        <f t="shared" ca="1" si="814"/>
        <v>3.2372437609319484E-4</v>
      </c>
      <c r="HQ390" s="223">
        <f t="shared" ca="1" si="815"/>
        <v>-9.5276011863406349E-5</v>
      </c>
      <c r="HR390" s="223">
        <f t="shared" ca="1" si="816"/>
        <v>-4.6801205417885044E-4</v>
      </c>
      <c r="HS390" s="223">
        <f t="shared" ca="1" si="817"/>
        <v>-6.1348972352838677E-4</v>
      </c>
      <c r="HT390" s="223">
        <f t="shared" ca="1" si="818"/>
        <v>-4.6106763761417013E-4</v>
      </c>
      <c r="HU390" s="223">
        <f t="shared" ca="1" si="819"/>
        <v>-8.4759264550219546E-5</v>
      </c>
      <c r="HV390" s="223">
        <f t="shared" ca="1" si="820"/>
        <v>3.3270670773256265E-4</v>
      </c>
      <c r="HW390" s="223">
        <f t="shared" ca="1" si="821"/>
        <v>5.8861618932450565E-4</v>
      </c>
      <c r="HX390" s="223">
        <f t="shared" ca="1" si="822"/>
        <v>5.587040637743373E-4</v>
      </c>
      <c r="HY390" s="223">
        <f t="shared" ca="1" si="823"/>
        <v>2.5749513001359424E-4</v>
      </c>
      <c r="HZ390" s="223">
        <f t="shared" ca="1" si="824"/>
        <v>-1.6874888301707664E-4</v>
      </c>
      <c r="IA390" s="223">
        <f t="shared" ca="1" si="825"/>
        <v>-5.1305142413083E-4</v>
      </c>
      <c r="IB390" s="223">
        <f t="shared" ca="1" si="826"/>
        <v>-6.0822527111215302E-4</v>
      </c>
      <c r="IC390" s="223">
        <f t="shared" ca="1" si="827"/>
        <v>-4.080556877790311E-4</v>
      </c>
      <c r="ID390" s="223">
        <f t="shared" ca="1" si="828"/>
        <v>-9.7414821949855874E-6</v>
      </c>
      <c r="IE390" s="223">
        <f t="shared" ca="1" si="829"/>
        <v>3.439296949238912E-4</v>
      </c>
      <c r="IF390" s="223">
        <f t="shared" ca="1" si="830"/>
        <v>6.0536652650341582E-4</v>
      </c>
      <c r="IG390" s="223">
        <f t="shared" ca="1" si="831"/>
        <v>5.2347476370780024E-4</v>
      </c>
      <c r="IH390" s="223">
        <f t="shared" ca="1" si="832"/>
        <v>1.8739291750145758E-4</v>
      </c>
      <c r="II390" s="223">
        <f t="shared" ca="1" si="833"/>
        <v>-2.3968361389827415E-4</v>
      </c>
      <c r="IJ390" s="223">
        <f t="shared" ca="1" si="834"/>
        <v>-5.5037402311428432E-4</v>
      </c>
      <c r="IK390" s="223">
        <f t="shared" ca="1" si="835"/>
        <v>-5.938125444807401E-4</v>
      </c>
      <c r="IL390" s="223">
        <f t="shared" ca="1" si="836"/>
        <v>-3.4890620058039632E-4</v>
      </c>
      <c r="IM390" s="223">
        <f t="shared" ca="1" si="837"/>
        <v>6.5422821119857802E-5</v>
      </c>
      <c r="IN390" s="223">
        <f t="shared" ca="1" si="838"/>
        <v>4.4798367841113114E-4</v>
      </c>
      <c r="IO390" s="223">
        <f t="shared" ca="1" si="839"/>
        <v>6.1301158764698912E-4</v>
      </c>
      <c r="IP390" s="223">
        <f t="shared" ca="1" si="840"/>
        <v>4.8037191594343655E-4</v>
      </c>
      <c r="IQ390" s="223">
        <f t="shared" ca="1" si="841"/>
        <v>1.1447214108430475E-4</v>
      </c>
      <c r="IR390" s="223">
        <f t="shared" ca="1" si="842"/>
        <v>-3.0701328012830003E-4</v>
      </c>
      <c r="IS390" s="223">
        <f t="shared" ca="1" si="843"/>
        <v>-5.7941848450054781E-4</v>
      </c>
      <c r="IT390" s="223">
        <f t="shared" ca="1" si="844"/>
        <v>-5.7046832445808754E-4</v>
      </c>
      <c r="IU390" s="223">
        <f t="shared" ca="1" si="845"/>
        <v>-2.8450883936224024E-4</v>
      </c>
      <c r="IV390" s="223">
        <f t="shared" ca="1" si="846"/>
        <v>1.3960310430932769E-4</v>
      </c>
      <c r="IW390" s="223">
        <f t="shared" ca="1" si="847"/>
        <v>4.9592625052782054E-4</v>
      </c>
      <c r="IX390" s="223">
        <f t="shared" ca="1" si="848"/>
        <v>6.1143638391958344E-4</v>
      </c>
      <c r="IY390" s="223">
        <f t="shared" ca="1" si="849"/>
        <v>4.3004382743187661E-4</v>
      </c>
      <c r="IZ390" s="223">
        <f t="shared" ca="1" si="850"/>
        <v>3.9829597114262984E-5</v>
      </c>
      <c r="JA390" s="223">
        <f t="shared" ca="1" si="851"/>
        <v>-3.6972518085645866E-4</v>
      </c>
      <c r="JB390" s="223">
        <f t="shared" ca="1" si="852"/>
        <v>-5.9974795255570204E-4</v>
      </c>
    </row>
    <row r="391" spans="2:262">
      <c r="B391" s="230">
        <v>30</v>
      </c>
      <c r="C391" s="229">
        <f t="shared" si="853"/>
        <v>5.859375000000002E-4</v>
      </c>
      <c r="D391" s="226">
        <f t="shared" ca="1" si="597"/>
        <v>36.022271380496676</v>
      </c>
      <c r="E391" s="225">
        <f ca="1">AJ361</f>
        <v>2.2271380496677678E-2</v>
      </c>
      <c r="F391" s="224">
        <v>30</v>
      </c>
      <c r="G391" s="223">
        <f t="shared" ca="1" si="854"/>
        <v>-5.0300562064588869E-4</v>
      </c>
      <c r="H391" s="223">
        <f t="shared" ca="1" si="598"/>
        <v>-2.0848186461389781E-4</v>
      </c>
      <c r="I391" s="223">
        <f t="shared" ca="1" si="599"/>
        <v>1.9405587624235293E-4</v>
      </c>
      <c r="J391" s="223">
        <f t="shared" ca="1" si="600"/>
        <v>4.960537043809263E-4</v>
      </c>
      <c r="K391" s="223">
        <f t="shared" ca="1" si="601"/>
        <v>5.4104722475273391E-4</v>
      </c>
      <c r="L391" s="223">
        <f t="shared" ca="1" si="602"/>
        <v>3.0572539572050543E-4</v>
      </c>
      <c r="M391" s="223">
        <f t="shared" ca="1" si="603"/>
        <v>-8.7992072735336695E-5</v>
      </c>
      <c r="N391" s="223">
        <f t="shared" ca="1" si="604"/>
        <v>-4.3612104635163166E-4</v>
      </c>
      <c r="O391" s="223">
        <f t="shared" ca="1" si="605"/>
        <v>-5.582966874351108E-4</v>
      </c>
      <c r="P391" s="223">
        <f t="shared" ca="1" si="606"/>
        <v>-3.9122007132235054E-4</v>
      </c>
      <c r="Q391" s="223">
        <f t="shared" ca="1" si="607"/>
        <v>-2.1453216780375659E-5</v>
      </c>
      <c r="R391" s="223">
        <f t="shared" ca="1" si="608"/>
        <v>3.5942850109054407E-4</v>
      </c>
      <c r="S391" s="223">
        <f t="shared" ca="1" si="609"/>
        <v>5.5409112151574564E-4</v>
      </c>
      <c r="T391" s="223">
        <f t="shared" ca="1" si="610"/>
        <v>4.6168037898202199E-4</v>
      </c>
      <c r="U391" s="223">
        <f t="shared" ca="1" si="611"/>
        <v>1.3007407120632029E-4</v>
      </c>
      <c r="V391" s="223">
        <f t="shared" ca="1" si="612"/>
        <v>-2.6892332010237317E-4</v>
      </c>
      <c r="W391" s="223">
        <f t="shared" ca="1" si="613"/>
        <v>-5.2859214453441106E-4</v>
      </c>
      <c r="X391" s="223">
        <f t="shared" ca="1" si="614"/>
        <v>-5.1439856859075326E-4</v>
      </c>
      <c r="Y391" s="223">
        <f t="shared" ca="1" si="615"/>
        <v>-2.3369625202218647E-4</v>
      </c>
      <c r="Z391" s="223">
        <f t="shared" ca="1" si="616"/>
        <v>1.680835667366035E-4</v>
      </c>
      <c r="AA391" s="223">
        <f t="shared" ca="1" si="617"/>
        <v>4.8277966787650927E-4</v>
      </c>
      <c r="AB391" s="223">
        <f t="shared" ca="1" si="618"/>
        <v>5.4734870968658285E-4</v>
      </c>
      <c r="AC391" s="223">
        <f t="shared" ca="1" si="619"/>
        <v>3.2833761693120799E-4</v>
      </c>
      <c r="AD391" s="223">
        <f t="shared" ca="1" si="620"/>
        <v>-6.0784456163494489E-5</v>
      </c>
      <c r="AE391" s="223">
        <f t="shared" ca="1" si="621"/>
        <v>-4.1841423932807015E-4</v>
      </c>
      <c r="AF391" s="223">
        <f t="shared" ca="1" si="622"/>
        <v>-5.5926454682584943E-4</v>
      </c>
      <c r="AG391" s="223">
        <f t="shared" ca="1" si="623"/>
        <v>-4.1036115135541923E-4</v>
      </c>
      <c r="AH391" s="223">
        <f t="shared" ca="1" si="624"/>
        <v>-4.8850566971660045E-5</v>
      </c>
      <c r="AI391" s="223">
        <f t="shared" ca="1" si="625"/>
        <v>3.379693862116605E-4</v>
      </c>
      <c r="AJ391" s="223">
        <f t="shared" ca="1" si="626"/>
        <v>5.4968816106977015E-4</v>
      </c>
      <c r="AK391" s="223">
        <f t="shared" ca="1" si="627"/>
        <v>4.7661473686622677E-4</v>
      </c>
      <c r="AL391" s="223">
        <f t="shared" ca="1" si="628"/>
        <v>1.5660829021380723E-4</v>
      </c>
      <c r="AM391" s="223">
        <f t="shared" ca="1" si="629"/>
        <v>-2.445365591185536E-4</v>
      </c>
      <c r="AN391" s="223">
        <f t="shared" ca="1" si="630"/>
        <v>-5.1898756755245105E-4</v>
      </c>
      <c r="AO391" s="223">
        <f t="shared" ca="1" si="631"/>
        <v>-5.245522853278891E-4</v>
      </c>
      <c r="AP391" s="223">
        <f t="shared" ca="1" si="632"/>
        <v>-2.5834764468997884E-4</v>
      </c>
      <c r="AQ391" s="223">
        <f t="shared" ca="1" si="633"/>
        <v>1.4170632919620295E-4</v>
      </c>
      <c r="AR391" s="223">
        <f t="shared" ca="1" si="634"/>
        <v>4.6834257286567271E-4</v>
      </c>
      <c r="AS391" s="223">
        <f t="shared" ca="1" si="635"/>
        <v>5.5233158363671186E-4</v>
      </c>
      <c r="AT391" s="223">
        <f t="shared" ca="1" si="636"/>
        <v>3.5015884406374288E-4</v>
      </c>
      <c r="AU391" s="223">
        <f t="shared" ca="1" si="637"/>
        <v>-3.3430404512667269E-5</v>
      </c>
      <c r="AV391" s="223">
        <f t="shared" ca="1" si="638"/>
        <v>-3.996994357532076E-4</v>
      </c>
      <c r="AW391" s="223">
        <f t="shared" ca="1" si="639"/>
        <v>-5.5888508893749578E-4</v>
      </c>
      <c r="AX391" s="223">
        <f t="shared" ca="1" si="640"/>
        <v>-4.2851363543148081E-4</v>
      </c>
      <c r="AY391" s="223">
        <f t="shared" ca="1" si="641"/>
        <v>-7.6130231868305363E-5</v>
      </c>
      <c r="AZ391" s="223">
        <f t="shared" ca="1" si="642"/>
        <v>3.1569607347877099E-4</v>
      </c>
      <c r="BA391" s="223">
        <f t="shared" ca="1" si="643"/>
        <v>5.439609536967802E-4</v>
      </c>
      <c r="BB391" s="223">
        <f t="shared" ca="1" si="644"/>
        <v>4.9040088810280169E-4</v>
      </c>
      <c r="BC391" s="223">
        <f t="shared" ca="1" si="645"/>
        <v>1.8276522613290105E-4</v>
      </c>
      <c r="BD391" s="223">
        <f t="shared" ca="1" si="646"/>
        <v>-2.1956068814494629E-4</v>
      </c>
      <c r="BE391" s="223">
        <f t="shared" ca="1" si="647"/>
        <v>-5.0813270406231562E-4</v>
      </c>
      <c r="BF391" s="223">
        <f t="shared" ca="1" si="648"/>
        <v>-5.3344230966431662E-4</v>
      </c>
      <c r="BG391" s="223">
        <f t="shared" ca="1" si="649"/>
        <v>-2.8237665525313277E-4</v>
      </c>
      <c r="BH391" s="223">
        <f t="shared" ca="1" si="650"/>
        <v>1.1498770869676023E-4</v>
      </c>
      <c r="BI391" s="223">
        <f t="shared" ca="1" si="651"/>
        <v>4.5277719957483834E-4</v>
      </c>
      <c r="BJ391" s="223">
        <f t="shared" ca="1" si="652"/>
        <v>5.5598384242332697E-4</v>
      </c>
      <c r="BK391" s="223">
        <f t="shared" ca="1" si="653"/>
        <v>3.7113650787063887E-4</v>
      </c>
      <c r="BL391" s="223">
        <f t="shared" ca="1" si="654"/>
        <v>-5.9958160892075092E-6</v>
      </c>
      <c r="BM391" s="223">
        <f t="shared" ca="1" si="655"/>
        <v>-3.8002172122808114E-4</v>
      </c>
      <c r="BN391" s="223">
        <f t="shared" ca="1" si="656"/>
        <v>-5.571592279173394E-4</v>
      </c>
      <c r="BO391" s="223">
        <f t="shared" ca="1" si="657"/>
        <v>-4.4563379262642507E-4</v>
      </c>
      <c r="BP391" s="223">
        <f t="shared" ca="1" si="658"/>
        <v>-1.032264923681572E-4</v>
      </c>
      <c r="BQ391" s="223">
        <f t="shared" ca="1" si="659"/>
        <v>2.9266222125316256E-4</v>
      </c>
      <c r="BR391" s="223">
        <f t="shared" ca="1" si="660"/>
        <v>5.3692329674098315E-4</v>
      </c>
      <c r="BS391" s="223">
        <f t="shared" ca="1" si="661"/>
        <v>5.030056206458902E-4</v>
      </c>
      <c r="BT391" s="223">
        <f t="shared" ca="1" si="662"/>
        <v>2.0848186461390131E-4</v>
      </c>
      <c r="BU391" s="223">
        <f t="shared" ca="1" si="663"/>
        <v>-1.9405587624234921E-4</v>
      </c>
      <c r="BV391" s="223">
        <f t="shared" ca="1" si="664"/>
        <v>-4.9605370438092402E-4</v>
      </c>
      <c r="BW391" s="223">
        <f t="shared" ca="1" si="665"/>
        <v>-5.4104722475273521E-4</v>
      </c>
      <c r="BX391" s="223">
        <f t="shared" ca="1" si="666"/>
        <v>-3.0572539572050629E-4</v>
      </c>
      <c r="BY391" s="223">
        <f t="shared" ca="1" si="667"/>
        <v>8.7992072735335205E-5</v>
      </c>
      <c r="BZ391" s="223">
        <f t="shared" ca="1" si="668"/>
        <v>4.3612104635163036E-4</v>
      </c>
      <c r="CA391" s="223">
        <f t="shared" ca="1" si="669"/>
        <v>5.5829668743511091E-4</v>
      </c>
      <c r="CB391" s="223">
        <f t="shared" ca="1" si="670"/>
        <v>3.9122007132235271E-4</v>
      </c>
      <c r="CC391" s="223">
        <f t="shared" ca="1" si="671"/>
        <v>2.1453216780378668E-5</v>
      </c>
      <c r="CD391" s="223">
        <f t="shared" ca="1" si="672"/>
        <v>-3.594285010905418E-4</v>
      </c>
      <c r="CE391" s="223">
        <f t="shared" ca="1" si="673"/>
        <v>-5.540911215157451E-4</v>
      </c>
      <c r="CF391" s="223">
        <f t="shared" ca="1" si="674"/>
        <v>-4.6168037898202427E-4</v>
      </c>
      <c r="CG391" s="223">
        <f t="shared" ca="1" si="675"/>
        <v>-1.3007407120632514E-4</v>
      </c>
      <c r="CH391" s="223">
        <f t="shared" ca="1" si="676"/>
        <v>2.6892332010237225E-4</v>
      </c>
      <c r="CI391" s="223">
        <f t="shared" ca="1" si="677"/>
        <v>5.2859214453441084E-4</v>
      </c>
      <c r="CJ391" s="223">
        <f t="shared" ca="1" si="678"/>
        <v>5.1439856859075402E-4</v>
      </c>
      <c r="CK391" s="223">
        <f t="shared" ca="1" si="679"/>
        <v>2.3369625202218831E-4</v>
      </c>
      <c r="CL391" s="223">
        <f t="shared" ca="1" si="680"/>
        <v>-1.6808356673660065E-4</v>
      </c>
      <c r="CM391" s="223">
        <f t="shared" ca="1" si="681"/>
        <v>-4.827796678765077E-4</v>
      </c>
      <c r="CN391" s="223">
        <f t="shared" ca="1" si="682"/>
        <v>-5.4734870968658339E-4</v>
      </c>
      <c r="CO391" s="223">
        <f t="shared" ca="1" si="683"/>
        <v>-3.2833761693120718E-4</v>
      </c>
      <c r="CP391" s="223">
        <f t="shared" ca="1" si="684"/>
        <v>6.0784456163491454E-5</v>
      </c>
      <c r="CQ391" s="223">
        <f t="shared" ca="1" si="685"/>
        <v>4.1841423932806944E-4</v>
      </c>
      <c r="CR391" s="223">
        <f t="shared" ca="1" si="686"/>
        <v>5.5926454682584954E-4</v>
      </c>
      <c r="CS391" s="223">
        <f t="shared" ca="1" si="687"/>
        <v>4.1036115135541988E-4</v>
      </c>
      <c r="CT391" s="223">
        <f t="shared" ca="1" si="688"/>
        <v>4.8850566971665019E-5</v>
      </c>
      <c r="CU391" s="223">
        <f t="shared" ca="1" si="689"/>
        <v>-3.3796938621165969E-4</v>
      </c>
      <c r="CV391" s="223">
        <f t="shared" ca="1" si="690"/>
        <v>-5.4968816106976885E-4</v>
      </c>
      <c r="CW391" s="223">
        <f t="shared" ca="1" si="691"/>
        <v>-4.7661473686622834E-4</v>
      </c>
      <c r="CX391" s="223">
        <f t="shared" ca="1" si="692"/>
        <v>-1.5660829021381395E-4</v>
      </c>
      <c r="CY391" s="223">
        <f t="shared" ca="1" si="693"/>
        <v>2.4453655911855089E-4</v>
      </c>
      <c r="CZ391" s="223">
        <f t="shared" ca="1" si="694"/>
        <v>5.1898756755245138E-4</v>
      </c>
      <c r="DA391" s="223">
        <f t="shared" ca="1" si="695"/>
        <v>5.2455228532789083E-4</v>
      </c>
      <c r="DB391" s="223">
        <f t="shared" ca="1" si="696"/>
        <v>2.5834764468997976E-4</v>
      </c>
      <c r="DC391" s="223">
        <f t="shared" ca="1" si="697"/>
        <v>-1.4170632919619815E-4</v>
      </c>
      <c r="DD391" s="223">
        <f t="shared" ca="1" si="698"/>
        <v>-4.6834257286567212E-4</v>
      </c>
      <c r="DE391" s="223">
        <f t="shared" ca="1" si="699"/>
        <v>-5.5233158363671262E-4</v>
      </c>
      <c r="DF391" s="223">
        <f t="shared" ca="1" si="700"/>
        <v>-3.5015884406374527E-4</v>
      </c>
      <c r="DG391" s="223">
        <f t="shared" ca="1" si="701"/>
        <v>3.3430404512660303E-5</v>
      </c>
      <c r="DH391" s="223">
        <f t="shared" ca="1" si="702"/>
        <v>3.9969943575320543E-4</v>
      </c>
      <c r="DI391" s="223">
        <f t="shared" ca="1" si="703"/>
        <v>5.5888508893749578E-4</v>
      </c>
      <c r="DJ391" s="223">
        <f t="shared" ca="1" si="704"/>
        <v>4.2851363543148271E-4</v>
      </c>
      <c r="DK391" s="223">
        <f t="shared" ca="1" si="705"/>
        <v>7.6130231868304401E-5</v>
      </c>
      <c r="DL391" s="223">
        <f t="shared" ca="1" si="706"/>
        <v>-3.156960734787685E-4</v>
      </c>
      <c r="DM391" s="223">
        <f t="shared" ca="1" si="707"/>
        <v>-5.4396095369678042E-4</v>
      </c>
      <c r="DN391" s="223">
        <f t="shared" ca="1" si="708"/>
        <v>-4.904008881028031E-4</v>
      </c>
      <c r="DO391" s="223">
        <f t="shared" ca="1" si="709"/>
        <v>-1.8276522613290392E-4</v>
      </c>
      <c r="DP391" s="223">
        <f t="shared" ca="1" si="710"/>
        <v>2.1956068814493989E-4</v>
      </c>
      <c r="DQ391" s="223">
        <f t="shared" ca="1" si="711"/>
        <v>5.0813270406231442E-4</v>
      </c>
      <c r="DR391" s="223">
        <f t="shared" ca="1" si="712"/>
        <v>5.3344230966431868E-4</v>
      </c>
      <c r="DS391" s="223">
        <f t="shared" ca="1" si="713"/>
        <v>2.8237665525313537E-4</v>
      </c>
      <c r="DT391" s="223">
        <f t="shared" ca="1" si="714"/>
        <v>-1.1498770869676115E-4</v>
      </c>
      <c r="DU391" s="223">
        <f t="shared" ca="1" si="715"/>
        <v>-4.5277719957483655E-4</v>
      </c>
      <c r="DV391" s="223">
        <f t="shared" ca="1" si="716"/>
        <v>-5.5598384242332686E-4</v>
      </c>
      <c r="DW391" s="223">
        <f t="shared" ca="1" si="717"/>
        <v>-3.7113650787064115E-4</v>
      </c>
      <c r="DX391" s="223">
        <f t="shared" ca="1" si="718"/>
        <v>5.9958160892084307E-6</v>
      </c>
      <c r="DY391" s="223">
        <f t="shared" ca="1" si="719"/>
        <v>3.8002172122807599E-4</v>
      </c>
      <c r="DZ391" s="223">
        <f t="shared" ca="1" si="720"/>
        <v>5.5715922791733919E-4</v>
      </c>
      <c r="EA391" s="223">
        <f t="shared" ca="1" si="721"/>
        <v>4.456337926264293E-4</v>
      </c>
      <c r="EB391" s="223">
        <f t="shared" ca="1" si="722"/>
        <v>1.0322649236816016E-4</v>
      </c>
      <c r="EC391" s="223">
        <f t="shared" ca="1" si="723"/>
        <v>-2.9266222125315665E-4</v>
      </c>
      <c r="ED391" s="223">
        <f t="shared" ca="1" si="724"/>
        <v>-5.3692329674098229E-4</v>
      </c>
      <c r="EE391" s="223">
        <f t="shared" ca="1" si="725"/>
        <v>-5.0300562064588988E-4</v>
      </c>
      <c r="EF391" s="223">
        <f t="shared" ca="1" si="726"/>
        <v>-2.0848186461390413E-4</v>
      </c>
      <c r="EG391" s="223">
        <f t="shared" ca="1" si="727"/>
        <v>1.9405587624235008E-4</v>
      </c>
      <c r="EH391" s="223">
        <f t="shared" ca="1" si="728"/>
        <v>4.9605370438092272E-4</v>
      </c>
      <c r="EI391" s="223">
        <f t="shared" ca="1" si="729"/>
        <v>5.4104722475273488E-4</v>
      </c>
      <c r="EJ391" s="223">
        <f t="shared" ca="1" si="730"/>
        <v>3.0572539572051215E-4</v>
      </c>
      <c r="EK391" s="223">
        <f t="shared" ca="1" si="731"/>
        <v>-8.7992072735332223E-5</v>
      </c>
      <c r="EL391" s="223">
        <f t="shared" ca="1" si="732"/>
        <v>-4.3612104635162608E-4</v>
      </c>
      <c r="EM391" s="223">
        <f t="shared" ca="1" si="733"/>
        <v>-5.5829668743511101E-4</v>
      </c>
      <c r="EN391" s="223">
        <f t="shared" ca="1" si="734"/>
        <v>-3.912200713223577E-4</v>
      </c>
      <c r="EO391" s="223">
        <f t="shared" ca="1" si="735"/>
        <v>-2.1453216780381677E-5</v>
      </c>
      <c r="EP391" s="223">
        <f t="shared" ca="1" si="736"/>
        <v>3.5942850109054245E-4</v>
      </c>
      <c r="EQ391" s="223">
        <f t="shared" ca="1" si="737"/>
        <v>5.5409112151574478E-4</v>
      </c>
      <c r="ER391" s="223">
        <f t="shared" ca="1" si="738"/>
        <v>4.6168037898202373E-4</v>
      </c>
      <c r="ES391" s="223">
        <f t="shared" ca="1" si="739"/>
        <v>1.3007407120632809E-4</v>
      </c>
      <c r="ET391" s="223">
        <f t="shared" ca="1" si="740"/>
        <v>-2.6892332010236959E-4</v>
      </c>
      <c r="EU391" s="223">
        <f t="shared" ca="1" si="741"/>
        <v>-5.2859214453440857E-4</v>
      </c>
      <c r="EV391" s="223">
        <f t="shared" ca="1" si="742"/>
        <v>-5.1439856859075521E-4</v>
      </c>
      <c r="EW391" s="223">
        <f t="shared" ca="1" si="743"/>
        <v>-2.3369625202219465E-4</v>
      </c>
      <c r="EX391" s="223">
        <f t="shared" ca="1" si="744"/>
        <v>1.6808356673659781E-4</v>
      </c>
      <c r="EY391" s="223">
        <f t="shared" ca="1" si="745"/>
        <v>4.8277966787650418E-4</v>
      </c>
      <c r="EZ391" s="223">
        <f t="shared" ca="1" si="746"/>
        <v>5.4734870968658393E-4</v>
      </c>
      <c r="FA391" s="223">
        <f t="shared" ca="1" si="747"/>
        <v>3.2833761693120962E-4</v>
      </c>
      <c r="FB391" s="223">
        <f t="shared" ca="1" si="748"/>
        <v>-6.0784456163488472E-5</v>
      </c>
      <c r="FC391" s="223">
        <f t="shared" ca="1" si="749"/>
        <v>-4.1841423932806744E-4</v>
      </c>
      <c r="FD391" s="223">
        <f t="shared" ca="1" si="750"/>
        <v>-5.5926454682584943E-4</v>
      </c>
      <c r="FE391" s="223">
        <f t="shared" ca="1" si="751"/>
        <v>-4.1036115135542194E-4</v>
      </c>
      <c r="FF391" s="223">
        <f t="shared" ca="1" si="752"/>
        <v>-4.8850566971668028E-5</v>
      </c>
      <c r="FG391" s="223">
        <f t="shared" ca="1" si="753"/>
        <v>3.379693862116573E-4</v>
      </c>
      <c r="FH391" s="223">
        <f t="shared" ca="1" si="754"/>
        <v>5.496881610697682E-4</v>
      </c>
      <c r="FI391" s="223">
        <f t="shared" ca="1" si="755"/>
        <v>4.7661473686622991E-4</v>
      </c>
      <c r="FJ391" s="223">
        <f t="shared" ca="1" si="756"/>
        <v>1.566082902138092E-4</v>
      </c>
      <c r="FK391" s="223">
        <f t="shared" ca="1" si="757"/>
        <v>-2.4453655911854818E-4</v>
      </c>
      <c r="FL391" s="223">
        <f t="shared" ca="1" si="758"/>
        <v>-5.1898756755245018E-4</v>
      </c>
      <c r="FM391" s="223">
        <f t="shared" ca="1" si="759"/>
        <v>-5.2455228532789192E-4</v>
      </c>
      <c r="FN391" s="223">
        <f t="shared" ca="1" si="760"/>
        <v>-2.5834764468998241E-4</v>
      </c>
      <c r="FO391" s="223">
        <f t="shared" ca="1" si="761"/>
        <v>1.4170632919619517E-4</v>
      </c>
      <c r="FP391" s="223">
        <f t="shared" ca="1" si="762"/>
        <v>4.6834257286567055E-4</v>
      </c>
      <c r="FQ391" s="223">
        <f t="shared" ca="1" si="763"/>
        <v>5.5233158363671305E-4</v>
      </c>
      <c r="FR391" s="223">
        <f t="shared" ca="1" si="764"/>
        <v>3.5015884406374765E-4</v>
      </c>
      <c r="FS391" s="223">
        <f t="shared" ca="1" si="765"/>
        <v>-3.3430404512657295E-5</v>
      </c>
      <c r="FT391" s="223">
        <f t="shared" ca="1" si="766"/>
        <v>-3.9969943575320337E-4</v>
      </c>
      <c r="FU391" s="223">
        <f t="shared" ca="1" si="767"/>
        <v>-5.5888508893749578E-4</v>
      </c>
      <c r="FV391" s="223">
        <f t="shared" ca="1" si="768"/>
        <v>-4.2851363543148471E-4</v>
      </c>
      <c r="FW391" s="223">
        <f t="shared" ca="1" si="769"/>
        <v>-7.6130231868307396E-5</v>
      </c>
      <c r="FX391" s="223">
        <f t="shared" ca="1" si="770"/>
        <v>3.1569607347877257E-4</v>
      </c>
      <c r="FY391" s="223">
        <f t="shared" ca="1" si="771"/>
        <v>5.4396095369677966E-4</v>
      </c>
      <c r="FZ391" s="223">
        <f t="shared" ca="1" si="772"/>
        <v>4.9040088810280462E-4</v>
      </c>
      <c r="GA391" s="223">
        <f t="shared" ca="1" si="773"/>
        <v>1.8276522613291428E-4</v>
      </c>
      <c r="GB391" s="223">
        <f t="shared" ca="1" si="774"/>
        <v>-2.1956068814494445E-4</v>
      </c>
      <c r="GC391" s="223">
        <f t="shared" ca="1" si="775"/>
        <v>-5.0813270406231323E-4</v>
      </c>
      <c r="GD391" s="223">
        <f t="shared" ca="1" si="776"/>
        <v>-5.3344230966431965E-4</v>
      </c>
      <c r="GE391" s="223">
        <f t="shared" ca="1" si="777"/>
        <v>-2.823766552531448E-4</v>
      </c>
      <c r="GF391" s="223">
        <f t="shared" ca="1" si="778"/>
        <v>1.1498770869675819E-4</v>
      </c>
      <c r="GG391" s="223">
        <f t="shared" ca="1" si="779"/>
        <v>4.5277719957483481E-4</v>
      </c>
      <c r="GH391" s="223">
        <f t="shared" ca="1" si="780"/>
        <v>5.5598384242332806E-4</v>
      </c>
      <c r="GI391" s="223">
        <f t="shared" ca="1" si="781"/>
        <v>3.7113650787063746E-4</v>
      </c>
      <c r="GJ391" s="223">
        <f t="shared" ca="1" si="782"/>
        <v>-5.9958160892054221E-6</v>
      </c>
      <c r="GK391" s="223">
        <f t="shared" ca="1" si="783"/>
        <v>-3.8002172122807382E-4</v>
      </c>
      <c r="GL391" s="223">
        <f t="shared" ca="1" si="784"/>
        <v>-5.5715922791733821E-4</v>
      </c>
      <c r="GM391" s="223">
        <f t="shared" ca="1" si="785"/>
        <v>-4.4563379262642627E-4</v>
      </c>
      <c r="GN391" s="223">
        <f t="shared" ca="1" si="786"/>
        <v>-1.0322649236816312E-4</v>
      </c>
      <c r="GO391" s="223">
        <f t="shared" ca="1" si="787"/>
        <v>2.9266222125315405E-4</v>
      </c>
      <c r="GP391" s="223">
        <f t="shared" ca="1" si="788"/>
        <v>5.3692329674097925E-4</v>
      </c>
      <c r="GQ391" s="223">
        <f t="shared" ca="1" si="789"/>
        <v>5.0300562064589107E-4</v>
      </c>
      <c r="GR391" s="223">
        <f t="shared" ca="1" si="790"/>
        <v>2.0848186461390692E-4</v>
      </c>
      <c r="GS391" s="223">
        <f t="shared" ca="1" si="791"/>
        <v>-1.9405587624233978E-4</v>
      </c>
      <c r="GT391" s="223">
        <f t="shared" ca="1" si="792"/>
        <v>-4.96053704380925E-4</v>
      </c>
      <c r="GU391" s="223">
        <f t="shared" ca="1" si="793"/>
        <v>-5.4104722475273575E-4</v>
      </c>
      <c r="GV391" s="223">
        <f t="shared" ca="1" si="794"/>
        <v>-3.057253957205147E-4</v>
      </c>
      <c r="GW391" s="223">
        <f t="shared" ca="1" si="795"/>
        <v>8.7992072735321381E-5</v>
      </c>
      <c r="GX391" s="223">
        <f t="shared" ca="1" si="796"/>
        <v>4.3612104635162917E-4</v>
      </c>
      <c r="GY391" s="223">
        <f t="shared" ca="1" si="797"/>
        <v>5.5829668743511134E-4</v>
      </c>
      <c r="GZ391" s="223">
        <f t="shared" ca="1" si="798"/>
        <v>3.9122007132235987E-4</v>
      </c>
      <c r="HA391" s="223">
        <f t="shared" ca="1" si="799"/>
        <v>2.1453216780376771E-5</v>
      </c>
      <c r="HB391" s="223">
        <f t="shared" ca="1" si="800"/>
        <v>-3.5942850109054017E-4</v>
      </c>
      <c r="HC391" s="223">
        <f t="shared" ca="1" si="801"/>
        <v>-5.5409112151574434E-4</v>
      </c>
      <c r="HD391" s="223">
        <f t="shared" ca="1" si="802"/>
        <v>-4.6168037898202991E-4</v>
      </c>
      <c r="HE391" s="223">
        <f t="shared" ca="1" si="803"/>
        <v>-1.300740712063233E-4</v>
      </c>
      <c r="HF391" s="223">
        <f t="shared" ca="1" si="804"/>
        <v>2.6892332010236699E-4</v>
      </c>
      <c r="HG391" s="223">
        <f t="shared" ca="1" si="805"/>
        <v>5.2859214453440748E-4</v>
      </c>
      <c r="HH391" s="223">
        <f t="shared" ca="1" si="806"/>
        <v>5.1439856859075944E-4</v>
      </c>
      <c r="HI391" s="223">
        <f t="shared" ca="1" si="807"/>
        <v>2.3369625202219021E-4</v>
      </c>
      <c r="HJ391" s="223">
        <f t="shared" ca="1" si="808"/>
        <v>-1.6808356673659488E-4</v>
      </c>
      <c r="HK391" s="223">
        <f t="shared" ca="1" si="809"/>
        <v>-4.8277966787650271E-4</v>
      </c>
      <c r="HL391" s="223">
        <f t="shared" ca="1" si="810"/>
        <v>-5.4734870968658306E-4</v>
      </c>
      <c r="HM391" s="223">
        <f t="shared" ca="1" si="811"/>
        <v>-3.2833761693121201E-4</v>
      </c>
      <c r="HN391" s="223">
        <f t="shared" ca="1" si="812"/>
        <v>6.0784456163485463E-5</v>
      </c>
      <c r="HO391" s="223">
        <f t="shared" ca="1" si="813"/>
        <v>4.1841423932806017E-4</v>
      </c>
      <c r="HP391" s="223">
        <f t="shared" ca="1" si="814"/>
        <v>5.5926454682584954E-4</v>
      </c>
      <c r="HQ391" s="223">
        <f t="shared" ca="1" si="815"/>
        <v>4.1036115135542395E-4</v>
      </c>
      <c r="HR391" s="223">
        <f t="shared" ca="1" si="816"/>
        <v>4.885056697167105E-5</v>
      </c>
      <c r="HS391" s="223">
        <f t="shared" ca="1" si="817"/>
        <v>-3.3796938621164858E-4</v>
      </c>
      <c r="HT391" s="223">
        <f t="shared" ca="1" si="818"/>
        <v>-5.4968816106976918E-4</v>
      </c>
      <c r="HU391" s="223">
        <f t="shared" ca="1" si="819"/>
        <v>-4.7661473686623149E-4</v>
      </c>
      <c r="HV391" s="223">
        <f t="shared" ca="1" si="820"/>
        <v>-1.5660829021381972E-4</v>
      </c>
      <c r="HW391" s="223">
        <f t="shared" ca="1" si="821"/>
        <v>2.4453655911855262E-4</v>
      </c>
      <c r="HX391" s="223">
        <f t="shared" ca="1" si="822"/>
        <v>5.1898756755244921E-4</v>
      </c>
      <c r="HY391" s="223">
        <f t="shared" ca="1" si="823"/>
        <v>5.2455228532789289E-4</v>
      </c>
      <c r="HZ391" s="223">
        <f t="shared" ca="1" si="824"/>
        <v>2.5834764468999217E-4</v>
      </c>
      <c r="IA391" s="223">
        <f t="shared" ca="1" si="825"/>
        <v>-1.4170632919619999E-4</v>
      </c>
      <c r="IB391" s="223">
        <f t="shared" ca="1" si="826"/>
        <v>-4.6834257286566892E-4</v>
      </c>
      <c r="IC391" s="223">
        <f t="shared" ca="1" si="827"/>
        <v>-5.5233158363671348E-4</v>
      </c>
      <c r="ID391" s="223">
        <f t="shared" ca="1" si="828"/>
        <v>-3.5015884406375611E-4</v>
      </c>
      <c r="IE391" s="223">
        <f t="shared" ca="1" si="829"/>
        <v>6.4844921848098268E-5</v>
      </c>
      <c r="IF391" s="223">
        <f t="shared" ca="1" si="830"/>
        <v>3.9969943575320126E-4</v>
      </c>
      <c r="IG391" s="223">
        <f t="shared" ca="1" si="831"/>
        <v>5.5888508893749524E-4</v>
      </c>
      <c r="IH391" s="223">
        <f t="shared" ca="1" si="832"/>
        <v>4.2851363543148146E-4</v>
      </c>
      <c r="II391" s="223">
        <f t="shared" ca="1" si="833"/>
        <v>7.6130231868310391E-5</v>
      </c>
      <c r="IJ391" s="223">
        <f t="shared" ca="1" si="834"/>
        <v>-3.1569607347876351E-4</v>
      </c>
      <c r="IK391" s="223">
        <f t="shared" ca="1" si="835"/>
        <v>-5.4396095369677717E-4</v>
      </c>
      <c r="IL391" s="223">
        <f t="shared" ca="1" si="836"/>
        <v>-4.9040088810280223E-4</v>
      </c>
      <c r="IM391" s="223">
        <f t="shared" ca="1" si="837"/>
        <v>-1.8276522613290961E-4</v>
      </c>
      <c r="IN391" s="223">
        <f t="shared" ca="1" si="838"/>
        <v>2.1956068814493431E-4</v>
      </c>
      <c r="IO391" s="223">
        <f t="shared" ca="1" si="839"/>
        <v>5.0813270406230857E-4</v>
      </c>
      <c r="IP391" s="223">
        <f t="shared" ca="1" si="840"/>
        <v>5.3344230966431813E-4</v>
      </c>
      <c r="IQ391" s="223">
        <f t="shared" ca="1" si="841"/>
        <v>2.8237665525314057E-4</v>
      </c>
      <c r="IR391" s="223">
        <f t="shared" ca="1" si="842"/>
        <v>-1.1498770869674749E-4</v>
      </c>
      <c r="IS391" s="223">
        <f t="shared" ca="1" si="843"/>
        <v>-4.5277719957483758E-4</v>
      </c>
      <c r="IT391" s="223">
        <f t="shared" ca="1" si="844"/>
        <v>-5.5598384242332741E-4</v>
      </c>
      <c r="IU391" s="223">
        <f t="shared" ca="1" si="845"/>
        <v>-3.7113650787064565E-4</v>
      </c>
      <c r="IV391" s="223">
        <f t="shared" ca="1" si="846"/>
        <v>5.9958160891944987E-6</v>
      </c>
      <c r="IW391" s="223">
        <f t="shared" ca="1" si="847"/>
        <v>3.8002172122807745E-4</v>
      </c>
      <c r="IX391" s="223">
        <f t="shared" ca="1" si="848"/>
        <v>5.5715922791733864E-4</v>
      </c>
      <c r="IY391" s="223">
        <f t="shared" ca="1" si="849"/>
        <v>4.4563379262643288E-4</v>
      </c>
      <c r="IZ391" s="223">
        <f t="shared" ca="1" si="850"/>
        <v>1.0322649236817389E-4</v>
      </c>
      <c r="JA391" s="223">
        <f t="shared" ca="1" si="851"/>
        <v>-2.9266222125315828E-4</v>
      </c>
      <c r="JB391" s="223">
        <f t="shared" ca="1" si="852"/>
        <v>-5.3692329674098066E-4</v>
      </c>
    </row>
    <row r="392" spans="2:262">
      <c r="B392" s="230">
        <v>31</v>
      </c>
      <c r="C392" s="229">
        <f t="shared" si="853"/>
        <v>6.0546875000000021E-4</v>
      </c>
      <c r="D392" s="226">
        <f t="shared" ca="1" si="597"/>
        <v>36.022566871670861</v>
      </c>
      <c r="E392" s="225">
        <f ca="1">AK361</f>
        <v>2.2566871670860276E-2</v>
      </c>
      <c r="F392" s="224">
        <v>31</v>
      </c>
      <c r="G392" s="223">
        <f t="shared" ca="1" si="854"/>
        <v>-3.110669015059052E-3</v>
      </c>
      <c r="H392" s="223">
        <f t="shared" ca="1" si="598"/>
        <v>-1.3364898258259829E-3</v>
      </c>
      <c r="I392" s="223">
        <f t="shared" ca="1" si="599"/>
        <v>1.1747712995614874E-3</v>
      </c>
      <c r="J392" s="223">
        <f t="shared" ca="1" si="600"/>
        <v>3.0381391995110058E-3</v>
      </c>
      <c r="K392" s="223">
        <f t="shared" ca="1" si="601"/>
        <v>3.2259556061312138E-3</v>
      </c>
      <c r="L392" s="223">
        <f t="shared" ca="1" si="602"/>
        <v>1.634638675431921E-3</v>
      </c>
      <c r="M392" s="223">
        <f t="shared" ca="1" si="603"/>
        <v>-8.5819102140877721E-4</v>
      </c>
      <c r="N392" s="223">
        <f t="shared" ca="1" si="604"/>
        <v>-2.8777233631728147E-3</v>
      </c>
      <c r="O392" s="223">
        <f t="shared" ca="1" si="605"/>
        <v>-3.3101744812296142E-3</v>
      </c>
      <c r="P392" s="223">
        <f t="shared" ca="1" si="606"/>
        <v>-1.917045061009052E-3</v>
      </c>
      <c r="Q392" s="223">
        <f t="shared" ca="1" si="607"/>
        <v>5.3334589458496574E-4</v>
      </c>
      <c r="R392" s="223">
        <f t="shared" ca="1" si="608"/>
        <v>2.6895934777236585E-3</v>
      </c>
      <c r="S392" s="223">
        <f t="shared" ca="1" si="609"/>
        <v>3.3625145665483356E-3</v>
      </c>
      <c r="T392" s="223">
        <f t="shared" ca="1" si="610"/>
        <v>2.1809892546852381E-3</v>
      </c>
      <c r="U392" s="223">
        <f t="shared" ca="1" si="611"/>
        <v>-2.0336435523978067E-4</v>
      </c>
      <c r="V392" s="223">
        <f t="shared" ca="1" si="612"/>
        <v>-2.4755613368026724E-3</v>
      </c>
      <c r="W392" s="223">
        <f t="shared" ca="1" si="613"/>
        <v>-3.3824717984537577E-3</v>
      </c>
      <c r="X392" s="223">
        <f t="shared" ca="1" si="614"/>
        <v>-2.4239293295887998E-3</v>
      </c>
      <c r="Y392" s="223">
        <f t="shared" ca="1" si="615"/>
        <v>-1.2857569401662837E-4</v>
      </c>
      <c r="Z392" s="223">
        <f t="shared" ca="1" si="616"/>
        <v>2.237688186928793E-3</v>
      </c>
      <c r="AA392" s="223">
        <f t="shared" ca="1" si="617"/>
        <v>3.3698539778928985E-3</v>
      </c>
      <c r="AB392" s="223">
        <f t="shared" ca="1" si="618"/>
        <v>2.6435256399938681E-3</v>
      </c>
      <c r="AC392" s="223">
        <f t="shared" ca="1" si="619"/>
        <v>4.5927748905303333E-4</v>
      </c>
      <c r="AD392" s="223">
        <f t="shared" ca="1" si="620"/>
        <v>-1.9782648765699924E-3</v>
      </c>
      <c r="AE392" s="223">
        <f t="shared" ca="1" si="621"/>
        <v>-3.3247826213753614E-3</v>
      </c>
      <c r="AF392" s="223">
        <f t="shared" ca="1" si="622"/>
        <v>-2.83766335338768E-3</v>
      </c>
      <c r="AG392" s="223">
        <f t="shared" ca="1" si="623"/>
        <v>-7.855561908032434E-4</v>
      </c>
      <c r="AH392" s="223">
        <f t="shared" ca="1" si="624"/>
        <v>1.6997897940202421E-3</v>
      </c>
      <c r="AI392" s="223">
        <f t="shared" ca="1" si="625"/>
        <v>3.2476917907029203E-3</v>
      </c>
      <c r="AJ392" s="223">
        <f t="shared" ca="1" si="626"/>
        <v>3.0044728174637879E-3</v>
      </c>
      <c r="AK392" s="223">
        <f t="shared" ca="1" si="627"/>
        <v>1.1042695570073224E-3</v>
      </c>
      <c r="AL392" s="223">
        <f t="shared" ca="1" si="628"/>
        <v>-1.404944806554456E-3</v>
      </c>
      <c r="AM392" s="223">
        <f t="shared" ca="1" si="629"/>
        <v>-3.139323912717081E-3</v>
      </c>
      <c r="AN392" s="223">
        <f t="shared" ca="1" si="630"/>
        <v>-3.1423475658958104E-3</v>
      </c>
      <c r="AO392" s="223">
        <f t="shared" ca="1" si="631"/>
        <v>-1.4123482037222881E-3</v>
      </c>
      <c r="AP392" s="223">
        <f t="shared" ca="1" si="632"/>
        <v>1.0965694325805961E-3</v>
      </c>
      <c r="AQ392" s="223">
        <f t="shared" ca="1" si="633"/>
        <v>3.0007226293227635E-3</v>
      </c>
      <c r="AR392" s="223">
        <f t="shared" ca="1" si="634"/>
        <v>3.2499597894863428E-3</v>
      </c>
      <c r="AS392" s="223">
        <f t="shared" ca="1" si="635"/>
        <v>1.7068251651673329E-3</v>
      </c>
      <c r="AT392" s="223">
        <f t="shared" ca="1" si="636"/>
        <v>-7.7763349552515694E-4</v>
      </c>
      <c r="AU392" s="223">
        <f t="shared" ca="1" si="637"/>
        <v>-2.8332227466462195E-3</v>
      </c>
      <c r="AV392" s="223">
        <f t="shared" ca="1" si="638"/>
        <v>-3.3262731236953827E-3</v>
      </c>
      <c r="AW392" s="223">
        <f t="shared" ca="1" si="639"/>
        <v>-1.9848644672262614E-3</v>
      </c>
      <c r="AX392" s="223">
        <f t="shared" ca="1" si="640"/>
        <v>4.5120852281008888E-4</v>
      </c>
      <c r="AY392" s="223">
        <f t="shared" ca="1" si="641"/>
        <v>2.6384373801223745E-3</v>
      </c>
      <c r="AZ392" s="223">
        <f t="shared" ca="1" si="642"/>
        <v>3.3705526293973851E-3</v>
      </c>
      <c r="BA392" s="223">
        <f t="shared" ca="1" si="643"/>
        <v>2.2437884394285231E-3</v>
      </c>
      <c r="BB392" s="223">
        <f t="shared" ca="1" si="644"/>
        <v>-1.2043816536470246E-4</v>
      </c>
      <c r="BC392" s="223">
        <f t="shared" ca="1" si="645"/>
        <v>-2.4182424193113653E-3</v>
      </c>
      <c r="BD392" s="223">
        <f t="shared" ca="1" si="646"/>
        <v>-3.3823718707468001E-3</v>
      </c>
      <c r="BE392" s="223">
        <f t="shared" ca="1" si="647"/>
        <v>-2.4811035023795747E-3</v>
      </c>
      <c r="BF392" s="223">
        <f t="shared" ca="1" si="648"/>
        <v>-2.1149207745134392E-4</v>
      </c>
      <c r="BG392" s="223">
        <f t="shared" ca="1" si="649"/>
        <v>2.1747584620566123E-3</v>
      </c>
      <c r="BH392" s="223">
        <f t="shared" ca="1" si="650"/>
        <v>3.3616170219883785E-3</v>
      </c>
      <c r="BI392" s="223">
        <f t="shared" ca="1" si="651"/>
        <v>2.6945241822935542E-3</v>
      </c>
      <c r="BJ392" s="223">
        <f t="shared" ca="1" si="652"/>
        <v>5.4138553594820392E-4</v>
      </c>
      <c r="BK392" s="223">
        <f t="shared" ca="1" si="653"/>
        <v>-1.9103303919683491E-3</v>
      </c>
      <c r="BL392" s="223">
        <f t="shared" ca="1" si="654"/>
        <v>-3.3084879636614169E-3</v>
      </c>
      <c r="BM392" s="223">
        <f t="shared" ca="1" si="655"/>
        <v>-2.8819951213552961E-3</v>
      </c>
      <c r="BN392" s="223">
        <f t="shared" ca="1" si="656"/>
        <v>-8.6606515578244473E-4</v>
      </c>
      <c r="BO392" s="223">
        <f t="shared" ca="1" si="657"/>
        <v>1.6275047959126115E-3</v>
      </c>
      <c r="BP392" s="223">
        <f t="shared" ca="1" si="658"/>
        <v>3.2234963576409036E-3</v>
      </c>
      <c r="BQ392" s="223">
        <f t="shared" ca="1" si="659"/>
        <v>3.0417108719395965E-3</v>
      </c>
      <c r="BR392" s="223">
        <f t="shared" ca="1" si="660"/>
        <v>1.1824040947271278E-3</v>
      </c>
      <c r="BS392" s="223">
        <f t="shared" ca="1" si="661"/>
        <v>-1.3290054389876152E-3</v>
      </c>
      <c r="BT392" s="223">
        <f t="shared" ca="1" si="662"/>
        <v>-3.1074607195539432E-3</v>
      </c>
      <c r="BU392" s="223">
        <f t="shared" ca="1" si="663"/>
        <v>-3.1721332840588183E-3</v>
      </c>
      <c r="BV392" s="223">
        <f t="shared" ca="1" si="664"/>
        <v>-1.4873558358717614E-3</v>
      </c>
      <c r="BW392" s="223">
        <f t="shared" ca="1" si="665"/>
        <v>1.0177070331768945E-3</v>
      </c>
      <c r="BX392" s="223">
        <f t="shared" ca="1" si="666"/>
        <v>2.9614985360268621E-3</v>
      </c>
      <c r="BY392" s="223">
        <f t="shared" ca="1" si="667"/>
        <v>3.2720063185881099E-3</v>
      </c>
      <c r="BZ392" s="223">
        <f t="shared" ca="1" si="668"/>
        <v>1.7779835272455438E-3</v>
      </c>
      <c r="CA392" s="223">
        <f t="shared" ca="1" si="669"/>
        <v>-6.9660755230142456E-4</v>
      </c>
      <c r="CB392" s="223">
        <f t="shared" ca="1" si="670"/>
        <v>-2.7870155026780649E-3</v>
      </c>
      <c r="CC392" s="223">
        <f t="shared" ca="1" si="671"/>
        <v>-3.3403681436088009E-3</v>
      </c>
      <c r="CD392" s="223">
        <f t="shared" ca="1" si="672"/>
        <v>-2.0514882653072889E-3</v>
      </c>
      <c r="CE392" s="223">
        <f t="shared" ca="1" si="673"/>
        <v>3.6879935989286828E-4</v>
      </c>
      <c r="CF392" s="223">
        <f t="shared" ca="1" si="674"/>
        <v>2.5856919865008283E-3</v>
      </c>
      <c r="CG392" s="223">
        <f t="shared" ca="1" si="675"/>
        <v>3.3765603973755672E-3</v>
      </c>
      <c r="CH392" s="223">
        <f t="shared" ca="1" si="676"/>
        <v>2.3052360499165635E-3</v>
      </c>
      <c r="CI392" s="223">
        <f t="shared" ca="1" si="677"/>
        <v>-3.7439428042281963E-5</v>
      </c>
      <c r="CJ392" s="223">
        <f t="shared" ca="1" si="678"/>
        <v>-2.3594668430105695E-3</v>
      </c>
      <c r="CK392" s="223">
        <f t="shared" ca="1" si="679"/>
        <v>-3.3802345286999347E-3</v>
      </c>
      <c r="CL392" s="223">
        <f t="shared" ca="1" si="680"/>
        <v>-2.5367831511949315E-3</v>
      </c>
      <c r="CM392" s="223">
        <f t="shared" ca="1" si="681"/>
        <v>-2.9428106596680057E-4</v>
      </c>
      <c r="CN392" s="223">
        <f t="shared" ca="1" si="682"/>
        <v>2.1105187440063596E-3</v>
      </c>
      <c r="CO392" s="223">
        <f t="shared" ca="1" si="683"/>
        <v>3.3513551536887673E-3</v>
      </c>
      <c r="CP392" s="223">
        <f t="shared" ca="1" si="684"/>
        <v>2.7438996439805748E-3</v>
      </c>
      <c r="CQ392" s="223">
        <f t="shared" ca="1" si="685"/>
        <v>6.231674724402049E-4</v>
      </c>
      <c r="CR392" s="223">
        <f t="shared" ca="1" si="686"/>
        <v>-1.8412451957704279E-3</v>
      </c>
      <c r="CS392" s="223">
        <f t="shared" ca="1" si="687"/>
        <v>-3.2902003965104886E-3</v>
      </c>
      <c r="CT392" s="223">
        <f t="shared" ca="1" si="688"/>
        <v>-2.9245908832265339E-3</v>
      </c>
      <c r="CU392" s="223">
        <f t="shared" ca="1" si="689"/>
        <v>-9.4605243549606463E-4</v>
      </c>
      <c r="CV392" s="223">
        <f t="shared" ca="1" si="690"/>
        <v>1.5542394497722587E-3</v>
      </c>
      <c r="CW392" s="223">
        <f t="shared" ca="1" si="691"/>
        <v>3.1973592109073327E-3</v>
      </c>
      <c r="CX392" s="223">
        <f t="shared" ca="1" si="692"/>
        <v>3.0771167135230436E-3</v>
      </c>
      <c r="CY392" s="223">
        <f t="shared" ca="1" si="693"/>
        <v>1.2598263964331837E-3</v>
      </c>
      <c r="CZ392" s="223">
        <f t="shared" ca="1" si="694"/>
        <v>-1.2522655282390313E-3</v>
      </c>
      <c r="DA392" s="223">
        <f t="shared" ca="1" si="695"/>
        <v>-3.0737257082487854E-3</v>
      </c>
      <c r="DB392" s="223">
        <f t="shared" ca="1" si="696"/>
        <v>-3.2000082277452045E-3</v>
      </c>
      <c r="DC392" s="223">
        <f t="shared" ca="1" si="697"/>
        <v>-1.5614675404815332E-3</v>
      </c>
      <c r="DD392" s="223">
        <f t="shared" ca="1" si="698"/>
        <v>9.382316051108889E-4</v>
      </c>
      <c r="DE392" s="223">
        <f t="shared" ca="1" si="699"/>
        <v>2.9204905467504322E-3</v>
      </c>
      <c r="DF392" s="223">
        <f t="shared" ca="1" si="700"/>
        <v>3.2920819134317565E-3</v>
      </c>
      <c r="DG392" s="223">
        <f t="shared" ca="1" si="701"/>
        <v>1.848070898530018E-3</v>
      </c>
      <c r="DH392" s="223">
        <f t="shared" ca="1" si="702"/>
        <v>-6.1516199873600788E-4</v>
      </c>
      <c r="DI392" s="223">
        <f t="shared" ca="1" si="703"/>
        <v>-2.7391294647843181E-3</v>
      </c>
      <c r="DJ392" s="223">
        <f t="shared" ca="1" si="704"/>
        <v>-3.3524510506569159E-3</v>
      </c>
      <c r="DK392" s="223">
        <f t="shared" ca="1" si="705"/>
        <v>-2.1168763235673818E-3</v>
      </c>
      <c r="DL392" s="223">
        <f t="shared" ca="1" si="706"/>
        <v>2.861680460314966E-4</v>
      </c>
      <c r="DM392" s="223">
        <f t="shared" ca="1" si="707"/>
        <v>2.531389068711881E-3</v>
      </c>
      <c r="DN392" s="223">
        <f t="shared" ca="1" si="708"/>
        <v>3.3805342516280939E-3</v>
      </c>
      <c r="DO392" s="223">
        <f t="shared" ca="1" si="709"/>
        <v>2.3652950724064791E-3</v>
      </c>
      <c r="DP392" s="223">
        <f t="shared" ca="1" si="710"/>
        <v>4.558186139161694E-5</v>
      </c>
      <c r="DQ392" s="223">
        <f t="shared" ca="1" si="711"/>
        <v>-2.2992700121096908E-3</v>
      </c>
      <c r="DR392" s="223">
        <f t="shared" ca="1" si="712"/>
        <v>-3.376061059768092E-3</v>
      </c>
      <c r="DS392" s="223">
        <f t="shared" ca="1" si="713"/>
        <v>-2.5909347366964556E-3</v>
      </c>
      <c r="DT392" s="223">
        <f t="shared" ca="1" si="714"/>
        <v>-3.7689279057199685E-4</v>
      </c>
      <c r="DU392" s="223">
        <f t="shared" ca="1" si="715"/>
        <v>2.0450077283820775E-3</v>
      </c>
      <c r="DV392" s="223">
        <f t="shared" ca="1" si="716"/>
        <v>3.3390745543598146E-3</v>
      </c>
      <c r="DW392" s="223">
        <f t="shared" ca="1" si="717"/>
        <v>2.7916222831230772E-3</v>
      </c>
      <c r="DX392" s="223">
        <f t="shared" ca="1" si="718"/>
        <v>7.045740361485642E-4</v>
      </c>
      <c r="DY392" s="223">
        <f t="shared" ca="1" si="719"/>
        <v>-1.771050902315167E-3</v>
      </c>
      <c r="DZ392" s="223">
        <f t="shared" ca="1" si="720"/>
        <v>-3.2699309356692356E-3</v>
      </c>
      <c r="EA392" s="223">
        <f t="shared" ca="1" si="721"/>
        <v>-2.9654249809072252E-3</v>
      </c>
      <c r="EB392" s="223">
        <f t="shared" ca="1" si="722"/>
        <v>-1.0254698485977207E-3</v>
      </c>
      <c r="EC392" s="223">
        <f t="shared" ca="1" si="723"/>
        <v>1.4800378879040975E-3</v>
      </c>
      <c r="ED392" s="223">
        <f t="shared" ca="1" si="724"/>
        <v>3.1692960945420715E-3</v>
      </c>
      <c r="EE392" s="223">
        <f t="shared" ca="1" si="725"/>
        <v>3.1106690150590694E-3</v>
      </c>
      <c r="EF392" s="223">
        <f t="shared" ca="1" si="726"/>
        <v>1.3364898258259937E-3</v>
      </c>
      <c r="EG392" s="223">
        <f t="shared" ca="1" si="727"/>
        <v>-1.1747712995614599E-3</v>
      </c>
      <c r="EH392" s="223">
        <f t="shared" ca="1" si="728"/>
        <v>-3.038139199510985E-3</v>
      </c>
      <c r="EI392" s="223">
        <f t="shared" ca="1" si="729"/>
        <v>-3.2259556061312194E-3</v>
      </c>
      <c r="EJ392" s="223">
        <f t="shared" ca="1" si="730"/>
        <v>-1.6346386754319507E-3</v>
      </c>
      <c r="EK392" s="223">
        <f t="shared" ca="1" si="731"/>
        <v>8.5819102140877374E-4</v>
      </c>
      <c r="EL392" s="223">
        <f t="shared" ca="1" si="732"/>
        <v>2.877723363172803E-3</v>
      </c>
      <c r="EM392" s="223">
        <f t="shared" ca="1" si="733"/>
        <v>3.3101744812296225E-3</v>
      </c>
      <c r="EN392" s="223">
        <f t="shared" ca="1" si="734"/>
        <v>1.9170450610090603E-3</v>
      </c>
      <c r="EO392" s="223">
        <f t="shared" ca="1" si="735"/>
        <v>-5.3334589458494124E-4</v>
      </c>
      <c r="EP392" s="223">
        <f t="shared" ca="1" si="736"/>
        <v>-2.6895934777236325E-3</v>
      </c>
      <c r="EQ392" s="223">
        <f t="shared" ca="1" si="737"/>
        <v>-3.3625145665483374E-3</v>
      </c>
      <c r="ER392" s="223">
        <f t="shared" ca="1" si="738"/>
        <v>-2.1809892546852615E-3</v>
      </c>
      <c r="ES392" s="223">
        <f t="shared" ca="1" si="739"/>
        <v>2.033643552397798E-4</v>
      </c>
      <c r="ET392" s="223">
        <f t="shared" ca="1" si="740"/>
        <v>2.4755613368026598E-3</v>
      </c>
      <c r="EU392" s="223">
        <f t="shared" ca="1" si="741"/>
        <v>3.3824717984537581E-3</v>
      </c>
      <c r="EV392" s="223">
        <f t="shared" ca="1" si="742"/>
        <v>2.4239293295888042E-3</v>
      </c>
      <c r="EW392" s="223">
        <f t="shared" ca="1" si="743"/>
        <v>1.2857569401665287E-4</v>
      </c>
      <c r="EX392" s="223">
        <f t="shared" ca="1" si="744"/>
        <v>-2.2376881869287605E-3</v>
      </c>
      <c r="EY392" s="223">
        <f t="shared" ca="1" si="745"/>
        <v>-3.3698539778928976E-3</v>
      </c>
      <c r="EZ392" s="223">
        <f t="shared" ca="1" si="746"/>
        <v>-2.6435256399938837E-3</v>
      </c>
      <c r="FA392" s="223">
        <f t="shared" ca="1" si="747"/>
        <v>-4.5927748905308147E-4</v>
      </c>
      <c r="FB392" s="223">
        <f t="shared" ca="1" si="748"/>
        <v>1.9782648765699819E-3</v>
      </c>
      <c r="FC392" s="223">
        <f t="shared" ca="1" si="749"/>
        <v>3.3247826213753545E-3</v>
      </c>
      <c r="FD392" s="223">
        <f t="shared" ca="1" si="750"/>
        <v>2.8376633533876805E-3</v>
      </c>
      <c r="FE392" s="223">
        <f t="shared" ca="1" si="751"/>
        <v>7.8555619080326769E-4</v>
      </c>
      <c r="FF392" s="223">
        <f t="shared" ca="1" si="752"/>
        <v>-1.69978979402021E-3</v>
      </c>
      <c r="FG392" s="223">
        <f t="shared" ca="1" si="753"/>
        <v>-3.2476917907029168E-3</v>
      </c>
      <c r="FH392" s="223">
        <f t="shared" ca="1" si="754"/>
        <v>-3.0044728174637996E-3</v>
      </c>
      <c r="FI392" s="223">
        <f t="shared" ca="1" si="755"/>
        <v>-1.1042695570073688E-3</v>
      </c>
      <c r="FJ392" s="223">
        <f t="shared" ca="1" si="756"/>
        <v>1.4049448065544447E-3</v>
      </c>
      <c r="FK392" s="223">
        <f t="shared" ca="1" si="757"/>
        <v>3.1393239127170719E-3</v>
      </c>
      <c r="FL392" s="223">
        <f t="shared" ca="1" si="758"/>
        <v>3.1423475658958287E-3</v>
      </c>
      <c r="FM392" s="223">
        <f t="shared" ca="1" si="759"/>
        <v>1.4123482037222996E-3</v>
      </c>
      <c r="FN392" s="223">
        <f t="shared" ca="1" si="760"/>
        <v>-1.0965694325805611E-3</v>
      </c>
      <c r="FO392" s="223">
        <f t="shared" ca="1" si="761"/>
        <v>-3.0007226293227631E-3</v>
      </c>
      <c r="FP392" s="223">
        <f t="shared" ca="1" si="762"/>
        <v>-3.2499597894863493E-3</v>
      </c>
      <c r="FQ392" s="223">
        <f t="shared" ca="1" si="763"/>
        <v>-1.706825165167365E-3</v>
      </c>
      <c r="FR392" s="223">
        <f t="shared" ca="1" si="764"/>
        <v>7.7763349552514437E-4</v>
      </c>
      <c r="FS392" s="223">
        <f t="shared" ca="1" si="765"/>
        <v>2.8332227466462321E-3</v>
      </c>
      <c r="FT392" s="223">
        <f t="shared" ca="1" si="766"/>
        <v>3.3262731236953919E-3</v>
      </c>
      <c r="FU392" s="223">
        <f t="shared" ca="1" si="767"/>
        <v>1.9848644672262818E-3</v>
      </c>
      <c r="FV392" s="223">
        <f t="shared" ca="1" si="768"/>
        <v>-4.5120852281011186E-4</v>
      </c>
      <c r="FW392" s="223">
        <f t="shared" ca="1" si="769"/>
        <v>-2.6384373801223437E-3</v>
      </c>
      <c r="FX392" s="223">
        <f t="shared" ca="1" si="770"/>
        <v>-3.3705526293973873E-3</v>
      </c>
      <c r="FY392" s="223">
        <f t="shared" ca="1" si="771"/>
        <v>-2.243788439428524E-3</v>
      </c>
      <c r="FZ392" s="223">
        <f t="shared" ca="1" si="772"/>
        <v>1.2043816536465388E-4</v>
      </c>
      <c r="GA392" s="223">
        <f t="shared" ca="1" si="773"/>
        <v>2.4182424193113479E-3</v>
      </c>
      <c r="GB392" s="223">
        <f t="shared" ca="1" si="774"/>
        <v>3.3823718707468001E-3</v>
      </c>
      <c r="GC392" s="223">
        <f t="shared" ca="1" si="775"/>
        <v>2.4811035023796085E-3</v>
      </c>
      <c r="GD392" s="223">
        <f t="shared" ca="1" si="776"/>
        <v>2.1149207745136864E-4</v>
      </c>
      <c r="GE392" s="223">
        <f t="shared" ca="1" si="777"/>
        <v>-2.1747584620566119E-3</v>
      </c>
      <c r="GF392" s="223">
        <f t="shared" ca="1" si="778"/>
        <v>-3.3616170219883702E-3</v>
      </c>
      <c r="GG392" s="223">
        <f t="shared" ca="1" si="779"/>
        <v>-2.6945241822935694E-3</v>
      </c>
      <c r="GH392" s="223">
        <f t="shared" ca="1" si="780"/>
        <v>-5.4138553594820478E-4</v>
      </c>
      <c r="GI392" s="223">
        <f t="shared" ca="1" si="781"/>
        <v>1.9103303919682888E-3</v>
      </c>
      <c r="GJ392" s="223">
        <f t="shared" ca="1" si="782"/>
        <v>3.3084879636614073E-3</v>
      </c>
      <c r="GK392" s="223">
        <f t="shared" ca="1" si="783"/>
        <v>2.8819951213552965E-3</v>
      </c>
      <c r="GL392" s="223">
        <f t="shared" ca="1" si="784"/>
        <v>8.6606515578242218E-4</v>
      </c>
      <c r="GM392" s="223">
        <f t="shared" ca="1" si="785"/>
        <v>-1.6275047959125686E-3</v>
      </c>
      <c r="GN392" s="223">
        <f t="shared" ca="1" si="786"/>
        <v>-3.2234963576408958E-3</v>
      </c>
      <c r="GO392" s="223">
        <f t="shared" ca="1" si="787"/>
        <v>-3.0417108719395869E-3</v>
      </c>
      <c r="GP392" s="223">
        <f t="shared" ca="1" si="788"/>
        <v>-1.1824040947271736E-3</v>
      </c>
      <c r="GQ392" s="223">
        <f t="shared" ca="1" si="789"/>
        <v>1.3290054389875922E-3</v>
      </c>
      <c r="GR392" s="223">
        <f t="shared" ca="1" si="790"/>
        <v>3.1074607195539523E-3</v>
      </c>
      <c r="GS392" s="223">
        <f t="shared" ca="1" si="791"/>
        <v>3.1721332840588352E-3</v>
      </c>
      <c r="GT392" s="223">
        <f t="shared" ca="1" si="792"/>
        <v>1.4873558358717838E-3</v>
      </c>
      <c r="GU392" s="223">
        <f t="shared" ca="1" si="793"/>
        <v>-1.0177070331768934E-3</v>
      </c>
      <c r="GV392" s="223">
        <f t="shared" ca="1" si="794"/>
        <v>-2.9614985360268383E-3</v>
      </c>
      <c r="GW392" s="223">
        <f t="shared" ca="1" si="795"/>
        <v>-3.2720063185881164E-3</v>
      </c>
      <c r="GX392" s="223">
        <f t="shared" ca="1" si="796"/>
        <v>-1.7779835272455444E-3</v>
      </c>
      <c r="GY392" s="223">
        <f t="shared" ca="1" si="797"/>
        <v>6.9660755230135322E-4</v>
      </c>
      <c r="GZ392" s="223">
        <f t="shared" ca="1" si="798"/>
        <v>2.7870155026780501E-3</v>
      </c>
      <c r="HA392" s="223">
        <f t="shared" ca="1" si="799"/>
        <v>3.3403681436088013E-3</v>
      </c>
      <c r="HB392" s="223">
        <f t="shared" ca="1" si="800"/>
        <v>2.051488265307347E-3</v>
      </c>
      <c r="HC392" s="223">
        <f t="shared" ca="1" si="801"/>
        <v>-3.6879935989281971E-4</v>
      </c>
      <c r="HD392" s="223">
        <f t="shared" ca="1" si="802"/>
        <v>-2.5856919865008283E-3</v>
      </c>
      <c r="HE392" s="223">
        <f t="shared" ca="1" si="803"/>
        <v>-3.3765603973755659E-3</v>
      </c>
      <c r="HF392" s="223">
        <f t="shared" ca="1" si="804"/>
        <v>-2.3052360499165991E-3</v>
      </c>
      <c r="HG392" s="223">
        <f t="shared" ca="1" si="805"/>
        <v>3.7439428042281312E-5</v>
      </c>
      <c r="HH392" s="223">
        <f t="shared" ca="1" si="806"/>
        <v>2.359466843010586E-3</v>
      </c>
      <c r="HI392" s="223">
        <f t="shared" ca="1" si="807"/>
        <v>3.3802345286999334E-3</v>
      </c>
      <c r="HJ392" s="223">
        <f t="shared" ca="1" si="808"/>
        <v>2.536783151194948E-3</v>
      </c>
      <c r="HK392" s="223">
        <f t="shared" ca="1" si="809"/>
        <v>2.9428106596677747E-4</v>
      </c>
      <c r="HL392" s="223">
        <f t="shared" ca="1" si="810"/>
        <v>-2.1105187440063023E-3</v>
      </c>
      <c r="HM392" s="223">
        <f t="shared" ca="1" si="811"/>
        <v>-3.3513551536887643E-3</v>
      </c>
      <c r="HN392" s="223">
        <f t="shared" ca="1" si="812"/>
        <v>-2.7438996439805613E-3</v>
      </c>
      <c r="HO392" s="223">
        <f t="shared" ca="1" si="813"/>
        <v>-6.2316747244027645E-4</v>
      </c>
      <c r="HP392" s="223">
        <f t="shared" ca="1" si="814"/>
        <v>1.8412451957704071E-3</v>
      </c>
      <c r="HQ392" s="223">
        <f t="shared" ca="1" si="815"/>
        <v>3.2902003965104938E-3</v>
      </c>
      <c r="HR392" s="223">
        <f t="shared" ca="1" si="816"/>
        <v>2.9245908832265708E-3</v>
      </c>
      <c r="HS392" s="223">
        <f t="shared" ca="1" si="817"/>
        <v>9.4605243549608848E-4</v>
      </c>
      <c r="HT392" s="223">
        <f t="shared" ca="1" si="818"/>
        <v>-1.5542394497722362E-3</v>
      </c>
      <c r="HU392" s="223">
        <f t="shared" ca="1" si="819"/>
        <v>-3.1973592109073084E-3</v>
      </c>
      <c r="HV392" s="223">
        <f t="shared" ca="1" si="820"/>
        <v>-3.077116713523054E-3</v>
      </c>
      <c r="HW392" s="223">
        <f t="shared" ca="1" si="821"/>
        <v>-1.2598263964332069E-3</v>
      </c>
      <c r="HX392" s="223">
        <f t="shared" ca="1" si="822"/>
        <v>1.2522655282389634E-3</v>
      </c>
      <c r="HY392" s="223">
        <f t="shared" ca="1" si="823"/>
        <v>3.073725708248775E-3</v>
      </c>
      <c r="HZ392" s="223">
        <f t="shared" ca="1" si="824"/>
        <v>3.2000082277452123E-3</v>
      </c>
      <c r="IA392" s="223">
        <f t="shared" ca="1" si="825"/>
        <v>1.5614675404815126E-3</v>
      </c>
      <c r="IB392" s="223">
        <f t="shared" ca="1" si="826"/>
        <v>-9.3823160511086515E-4</v>
      </c>
      <c r="IC392" s="223">
        <f t="shared" ca="1" si="827"/>
        <v>-2.9204905467504197E-3</v>
      </c>
      <c r="ID392" s="223">
        <f t="shared" ca="1" si="828"/>
        <v>-3.2920819134317513E-3</v>
      </c>
      <c r="IE392" s="223">
        <f t="shared" ca="1" si="829"/>
        <v>-7.2341435383365489E-4</v>
      </c>
      <c r="IF392" s="223">
        <f t="shared" ca="1" si="830"/>
        <v>6.1516199873598316E-4</v>
      </c>
      <c r="IG392" s="223">
        <f t="shared" ca="1" si="831"/>
        <v>2.7391294647843316E-3</v>
      </c>
      <c r="IH392" s="223">
        <f t="shared" ca="1" si="832"/>
        <v>3.3524510506569259E-3</v>
      </c>
      <c r="II392" s="223">
        <f t="shared" ca="1" si="833"/>
        <v>2.1168763235674013E-3</v>
      </c>
      <c r="IJ392" s="223">
        <f t="shared" ca="1" si="834"/>
        <v>-2.861680460315198E-4</v>
      </c>
      <c r="IK392" s="223">
        <f t="shared" ca="1" si="835"/>
        <v>-2.5313890687118324E-3</v>
      </c>
      <c r="IL392" s="223">
        <f t="shared" ca="1" si="836"/>
        <v>-3.3805342516280952E-3</v>
      </c>
      <c r="IM392" s="223">
        <f t="shared" ca="1" si="837"/>
        <v>-2.3652950724064622E-3</v>
      </c>
      <c r="IN392" s="223">
        <f t="shared" ca="1" si="838"/>
        <v>-4.5581861391690015E-5</v>
      </c>
      <c r="IO392" s="223">
        <f t="shared" ca="1" si="839"/>
        <v>2.2992700121096726E-3</v>
      </c>
      <c r="IP392" s="223">
        <f t="shared" ca="1" si="840"/>
        <v>3.3760610597680903E-3</v>
      </c>
      <c r="IQ392" s="223">
        <f t="shared" ca="1" si="841"/>
        <v>2.5909347366965029E-3</v>
      </c>
      <c r="IR392" s="223">
        <f t="shared" ca="1" si="842"/>
        <v>3.7689279057202167E-4</v>
      </c>
      <c r="IS392" s="223">
        <f t="shared" ca="1" si="843"/>
        <v>-2.0450077283820575E-3</v>
      </c>
      <c r="IT392" s="223">
        <f t="shared" ca="1" si="844"/>
        <v>-3.3390745543598185E-3</v>
      </c>
      <c r="IU392" s="223">
        <f t="shared" ca="1" si="845"/>
        <v>-2.7916222831230915E-3</v>
      </c>
      <c r="IV392" s="223">
        <f t="shared" ca="1" si="846"/>
        <v>-7.0457403614858859E-4</v>
      </c>
      <c r="IW392" s="223">
        <f t="shared" ca="1" si="847"/>
        <v>1.7710509023151867E-3</v>
      </c>
      <c r="IX392" s="223">
        <f t="shared" ca="1" si="848"/>
        <v>3.2699309356692169E-3</v>
      </c>
      <c r="IY392" s="223">
        <f t="shared" ca="1" si="849"/>
        <v>2.9654249809072369E-3</v>
      </c>
      <c r="IZ392" s="223">
        <f t="shared" ca="1" si="850"/>
        <v>1.0254698485976986E-3</v>
      </c>
      <c r="JA392" s="223">
        <f t="shared" ca="1" si="851"/>
        <v>-1.480037887904032E-3</v>
      </c>
      <c r="JB392" s="223">
        <f t="shared" ca="1" si="852"/>
        <v>-3.1692960945420628E-3</v>
      </c>
    </row>
    <row r="393" spans="2:262">
      <c r="B393" s="230">
        <v>32</v>
      </c>
      <c r="C393" s="229">
        <f t="shared" si="853"/>
        <v>6.2500000000000023E-4</v>
      </c>
      <c r="D393" s="226">
        <f t="shared" ca="1" si="597"/>
        <v>36.022307634966197</v>
      </c>
      <c r="E393" s="225">
        <f ca="1">AL361</f>
        <v>2.2307634966198756E-2</v>
      </c>
      <c r="F393" s="224">
        <v>32</v>
      </c>
      <c r="G393" s="223">
        <f t="shared" ca="1" si="854"/>
        <v>-6.1927613295333897E-4</v>
      </c>
      <c r="H393" s="223">
        <f t="shared" ca="1" si="598"/>
        <v>-2.8301712544216007E-4</v>
      </c>
      <c r="I393" s="223">
        <f t="shared" ca="1" si="599"/>
        <v>2.1902947576918873E-4</v>
      </c>
      <c r="J393" s="223">
        <f t="shared" ca="1" si="600"/>
        <v>5.9277158063441595E-4</v>
      </c>
      <c r="K393" s="223">
        <f t="shared" ca="1" si="601"/>
        <v>6.1927613295333908E-4</v>
      </c>
      <c r="L393" s="223">
        <f t="shared" ca="1" si="602"/>
        <v>2.8301712544216012E-4</v>
      </c>
      <c r="M393" s="223">
        <f t="shared" ca="1" si="603"/>
        <v>-2.1902947576918859E-4</v>
      </c>
      <c r="N393" s="223">
        <f t="shared" ca="1" si="604"/>
        <v>-5.9277158063441584E-4</v>
      </c>
      <c r="O393" s="223">
        <f t="shared" ca="1" si="605"/>
        <v>-6.1927613295333908E-4</v>
      </c>
      <c r="P393" s="223">
        <f t="shared" ca="1" si="606"/>
        <v>-2.8301712544216018E-4</v>
      </c>
      <c r="Q393" s="223">
        <f t="shared" ca="1" si="607"/>
        <v>2.1902947576918802E-4</v>
      </c>
      <c r="R393" s="223">
        <f t="shared" ca="1" si="608"/>
        <v>5.9277158063441584E-4</v>
      </c>
      <c r="S393" s="223">
        <f t="shared" ca="1" si="609"/>
        <v>6.1927613295333886E-4</v>
      </c>
      <c r="T393" s="223">
        <f t="shared" ca="1" si="610"/>
        <v>2.8301712544216028E-4</v>
      </c>
      <c r="U393" s="223">
        <f t="shared" ca="1" si="611"/>
        <v>-2.1902947576918791E-4</v>
      </c>
      <c r="V393" s="223">
        <f t="shared" ca="1" si="612"/>
        <v>-5.9277158063441584E-4</v>
      </c>
      <c r="W393" s="223">
        <f t="shared" ca="1" si="613"/>
        <v>-6.1927613295333886E-4</v>
      </c>
      <c r="X393" s="223">
        <f t="shared" ca="1" si="614"/>
        <v>-2.8301712544216034E-4</v>
      </c>
      <c r="Y393" s="223">
        <f t="shared" ca="1" si="615"/>
        <v>2.1902947576918783E-4</v>
      </c>
      <c r="Z393" s="223">
        <f t="shared" ca="1" si="616"/>
        <v>5.9277158063441573E-4</v>
      </c>
      <c r="AA393" s="223">
        <f t="shared" ca="1" si="617"/>
        <v>6.1927613295333886E-4</v>
      </c>
      <c r="AB393" s="223">
        <f t="shared" ca="1" si="618"/>
        <v>2.8301712544216148E-4</v>
      </c>
      <c r="AC393" s="223">
        <f t="shared" ca="1" si="619"/>
        <v>-2.1902947576918775E-4</v>
      </c>
      <c r="AD393" s="223">
        <f t="shared" ca="1" si="620"/>
        <v>-5.9277158063441573E-4</v>
      </c>
      <c r="AE393" s="223">
        <f t="shared" ca="1" si="621"/>
        <v>-6.1927613295333897E-4</v>
      </c>
      <c r="AF393" s="223">
        <f t="shared" ca="1" si="622"/>
        <v>-2.8301712544215942E-4</v>
      </c>
      <c r="AG393" s="223">
        <f t="shared" ca="1" si="623"/>
        <v>2.1902947576918775E-4</v>
      </c>
      <c r="AH393" s="223">
        <f t="shared" ca="1" si="624"/>
        <v>5.9277158063441573E-4</v>
      </c>
      <c r="AI393" s="223">
        <f t="shared" ca="1" si="625"/>
        <v>6.1927613295333908E-4</v>
      </c>
      <c r="AJ393" s="223">
        <f t="shared" ca="1" si="626"/>
        <v>2.8301712544216159E-4</v>
      </c>
      <c r="AK393" s="223">
        <f t="shared" ca="1" si="627"/>
        <v>-2.1902947576918762E-4</v>
      </c>
      <c r="AL393" s="223">
        <f t="shared" ca="1" si="628"/>
        <v>-5.9277158063441562E-4</v>
      </c>
      <c r="AM393" s="223">
        <f t="shared" ca="1" si="629"/>
        <v>-6.1927613295333897E-4</v>
      </c>
      <c r="AN393" s="223">
        <f t="shared" ca="1" si="630"/>
        <v>-2.8301712544215958E-4</v>
      </c>
      <c r="AO393" s="223">
        <f t="shared" ca="1" si="631"/>
        <v>2.1902947576918754E-4</v>
      </c>
      <c r="AP393" s="223">
        <f t="shared" ca="1" si="632"/>
        <v>5.9277158063441562E-4</v>
      </c>
      <c r="AQ393" s="223">
        <f t="shared" ca="1" si="633"/>
        <v>6.1927613295333908E-4</v>
      </c>
      <c r="AR393" s="223">
        <f t="shared" ca="1" si="634"/>
        <v>2.8301712544216175E-4</v>
      </c>
      <c r="AS393" s="223">
        <f t="shared" ca="1" si="635"/>
        <v>-2.1902947576918745E-4</v>
      </c>
      <c r="AT393" s="223">
        <f t="shared" ca="1" si="636"/>
        <v>-5.9277158063441562E-4</v>
      </c>
      <c r="AU393" s="223">
        <f t="shared" ca="1" si="637"/>
        <v>-6.1927613295333984E-4</v>
      </c>
      <c r="AV393" s="223">
        <f t="shared" ca="1" si="638"/>
        <v>-2.8301712544215974E-4</v>
      </c>
      <c r="AW393" s="223">
        <f t="shared" ca="1" si="639"/>
        <v>2.1902947576918743E-4</v>
      </c>
      <c r="AX393" s="223">
        <f t="shared" ca="1" si="640"/>
        <v>5.9277158063441454E-4</v>
      </c>
      <c r="AY393" s="223">
        <f t="shared" ca="1" si="641"/>
        <v>6.1927613295333908E-4</v>
      </c>
      <c r="AZ393" s="223">
        <f t="shared" ca="1" si="642"/>
        <v>2.8301712544216191E-4</v>
      </c>
      <c r="BA393" s="223">
        <f t="shared" ca="1" si="643"/>
        <v>-2.1902947576918946E-4</v>
      </c>
      <c r="BB393" s="223">
        <f t="shared" ca="1" si="644"/>
        <v>-5.9277158063441551E-4</v>
      </c>
      <c r="BC393" s="223">
        <f t="shared" ca="1" si="645"/>
        <v>-6.1927613295333984E-4</v>
      </c>
      <c r="BD393" s="223">
        <f t="shared" ca="1" si="646"/>
        <v>-2.8301712544215985E-4</v>
      </c>
      <c r="BE393" s="223">
        <f t="shared" ca="1" si="647"/>
        <v>2.1902947576918721E-4</v>
      </c>
      <c r="BF393" s="223">
        <f t="shared" ca="1" si="648"/>
        <v>5.9277158063441649E-4</v>
      </c>
      <c r="BG393" s="223">
        <f t="shared" ca="1" si="649"/>
        <v>6.1927613295333908E-4</v>
      </c>
      <c r="BH393" s="223">
        <f t="shared" ca="1" si="650"/>
        <v>2.8301712544216207E-4</v>
      </c>
      <c r="BI393" s="223">
        <f t="shared" ca="1" si="651"/>
        <v>-2.1902947576918938E-4</v>
      </c>
      <c r="BJ393" s="223">
        <f t="shared" ca="1" si="652"/>
        <v>-5.9277158063441551E-4</v>
      </c>
      <c r="BK393" s="223">
        <f t="shared" ca="1" si="653"/>
        <v>-6.1927613295333995E-4</v>
      </c>
      <c r="BL393" s="223">
        <f t="shared" ca="1" si="654"/>
        <v>-2.8301712544216001E-4</v>
      </c>
      <c r="BM393" s="223">
        <f t="shared" ca="1" si="655"/>
        <v>2.1902947576918705E-4</v>
      </c>
      <c r="BN393" s="223">
        <f t="shared" ca="1" si="656"/>
        <v>5.9277158063441443E-4</v>
      </c>
      <c r="BO393" s="223">
        <f t="shared" ca="1" si="657"/>
        <v>6.1927613295333919E-4</v>
      </c>
      <c r="BP393" s="223">
        <f t="shared" ca="1" si="658"/>
        <v>2.8301712544216218E-4</v>
      </c>
      <c r="BQ393" s="223">
        <f t="shared" ca="1" si="659"/>
        <v>-2.1902947576918922E-4</v>
      </c>
      <c r="BR393" s="223">
        <f t="shared" ca="1" si="660"/>
        <v>-5.9277158063441541E-4</v>
      </c>
      <c r="BS393" s="223">
        <f t="shared" ca="1" si="661"/>
        <v>-6.1927613295333995E-4</v>
      </c>
      <c r="BT393" s="223">
        <f t="shared" ca="1" si="662"/>
        <v>-2.8301712544216018E-4</v>
      </c>
      <c r="BU393" s="223">
        <f t="shared" ca="1" si="663"/>
        <v>2.1902947576918697E-4</v>
      </c>
      <c r="BV393" s="223">
        <f t="shared" ca="1" si="664"/>
        <v>5.9277158063441638E-4</v>
      </c>
      <c r="BW393" s="223">
        <f t="shared" ca="1" si="665"/>
        <v>6.1927613295333919E-4</v>
      </c>
      <c r="BX393" s="223">
        <f t="shared" ca="1" si="666"/>
        <v>2.8301712544216234E-4</v>
      </c>
      <c r="BY393" s="223">
        <f t="shared" ca="1" si="667"/>
        <v>-2.1902947576918911E-4</v>
      </c>
      <c r="BZ393" s="223">
        <f t="shared" ca="1" si="668"/>
        <v>-5.927715806344153E-4</v>
      </c>
      <c r="CA393" s="223">
        <f t="shared" ca="1" si="669"/>
        <v>-6.1927613295334005E-4</v>
      </c>
      <c r="CB393" s="223">
        <f t="shared" ca="1" si="670"/>
        <v>-2.8301712544216028E-4</v>
      </c>
      <c r="CC393" s="223">
        <f t="shared" ca="1" si="671"/>
        <v>2.1902947576918675E-4</v>
      </c>
      <c r="CD393" s="223">
        <f t="shared" ca="1" si="672"/>
        <v>5.9277158063441432E-4</v>
      </c>
      <c r="CE393" s="223">
        <f t="shared" ca="1" si="673"/>
        <v>6.1927613295333929E-4</v>
      </c>
      <c r="CF393" s="223">
        <f t="shared" ca="1" si="674"/>
        <v>2.8301712544216251E-4</v>
      </c>
      <c r="CG393" s="223">
        <f t="shared" ca="1" si="675"/>
        <v>-2.1902947576918889E-4</v>
      </c>
      <c r="CH393" s="223">
        <f t="shared" ca="1" si="676"/>
        <v>-5.927715806344153E-4</v>
      </c>
      <c r="CI393" s="223">
        <f t="shared" ca="1" si="677"/>
        <v>-6.1927613295334016E-4</v>
      </c>
      <c r="CJ393" s="223">
        <f t="shared" ca="1" si="678"/>
        <v>-2.8301712544216468E-4</v>
      </c>
      <c r="CK393" s="223">
        <f t="shared" ca="1" si="679"/>
        <v>2.1902947576919106E-4</v>
      </c>
      <c r="CL393" s="223">
        <f t="shared" ca="1" si="680"/>
        <v>5.9277158063441627E-4</v>
      </c>
      <c r="CM393" s="223">
        <f t="shared" ca="1" si="681"/>
        <v>6.1927613295333929E-4</v>
      </c>
      <c r="CN393" s="223">
        <f t="shared" ca="1" si="682"/>
        <v>2.8301712544216262E-4</v>
      </c>
      <c r="CO393" s="223">
        <f t="shared" ca="1" si="683"/>
        <v>-2.1902947576918434E-4</v>
      </c>
      <c r="CP393" s="223">
        <f t="shared" ca="1" si="684"/>
        <v>-5.9277158063441313E-4</v>
      </c>
      <c r="CQ393" s="223">
        <f t="shared" ca="1" si="685"/>
        <v>-6.1927613295333864E-4</v>
      </c>
      <c r="CR393" s="223">
        <f t="shared" ca="1" si="686"/>
        <v>-2.8301712544216061E-4</v>
      </c>
      <c r="CS393" s="223">
        <f t="shared" ca="1" si="687"/>
        <v>2.1902947576918648E-4</v>
      </c>
      <c r="CT393" s="223">
        <f t="shared" ca="1" si="688"/>
        <v>5.927715806344141E-4</v>
      </c>
      <c r="CU393" s="223">
        <f t="shared" ca="1" si="689"/>
        <v>6.1927613295334092E-4</v>
      </c>
      <c r="CV393" s="223">
        <f t="shared" ca="1" si="690"/>
        <v>2.8301712544215855E-4</v>
      </c>
      <c r="CW393" s="223">
        <f t="shared" ca="1" si="691"/>
        <v>-2.1902947576918859E-4</v>
      </c>
      <c r="CX393" s="223">
        <f t="shared" ca="1" si="692"/>
        <v>-5.9277158063441508E-4</v>
      </c>
      <c r="CY393" s="223">
        <f t="shared" ca="1" si="693"/>
        <v>-6.1927613295334016E-4</v>
      </c>
      <c r="CZ393" s="223">
        <f t="shared" ca="1" si="694"/>
        <v>-2.8301712544216495E-4</v>
      </c>
      <c r="DA393" s="223">
        <f t="shared" ca="1" si="695"/>
        <v>2.1902947576919073E-4</v>
      </c>
      <c r="DB393" s="223">
        <f t="shared" ca="1" si="696"/>
        <v>5.9277158063441606E-4</v>
      </c>
      <c r="DC393" s="223">
        <f t="shared" ca="1" si="697"/>
        <v>6.1927613295333951E-4</v>
      </c>
      <c r="DD393" s="223">
        <f t="shared" ca="1" si="698"/>
        <v>2.8301712544216294E-4</v>
      </c>
      <c r="DE393" s="223">
        <f t="shared" ca="1" si="699"/>
        <v>-2.1902947576918401E-4</v>
      </c>
      <c r="DF393" s="223">
        <f t="shared" ca="1" si="700"/>
        <v>-5.9277158063441703E-4</v>
      </c>
      <c r="DG393" s="223">
        <f t="shared" ca="1" si="701"/>
        <v>-6.1927613295333864E-4</v>
      </c>
      <c r="DH393" s="223">
        <f t="shared" ca="1" si="702"/>
        <v>-2.8301712544216088E-4</v>
      </c>
      <c r="DI393" s="223">
        <f t="shared" ca="1" si="703"/>
        <v>2.1902947576918618E-4</v>
      </c>
      <c r="DJ393" s="223">
        <f t="shared" ca="1" si="704"/>
        <v>5.92771580634414E-4</v>
      </c>
      <c r="DK393" s="223">
        <f t="shared" ca="1" si="705"/>
        <v>6.1927613295334103E-4</v>
      </c>
      <c r="DL393" s="223">
        <f t="shared" ca="1" si="706"/>
        <v>2.8301712544215888E-4</v>
      </c>
      <c r="DM393" s="223">
        <f t="shared" ca="1" si="707"/>
        <v>-2.1902947576918832E-4</v>
      </c>
      <c r="DN393" s="223">
        <f t="shared" ca="1" si="708"/>
        <v>-5.9277158063441497E-4</v>
      </c>
      <c r="DO393" s="223">
        <f t="shared" ca="1" si="709"/>
        <v>-6.1927613295334038E-4</v>
      </c>
      <c r="DP393" s="223">
        <f t="shared" ca="1" si="710"/>
        <v>-2.8301712544216522E-4</v>
      </c>
      <c r="DQ393" s="223">
        <f t="shared" ca="1" si="711"/>
        <v>2.1902947576919049E-4</v>
      </c>
      <c r="DR393" s="223">
        <f t="shared" ca="1" si="712"/>
        <v>5.9277158063441595E-4</v>
      </c>
      <c r="DS393" s="223">
        <f t="shared" ca="1" si="713"/>
        <v>6.1927613295333962E-4</v>
      </c>
      <c r="DT393" s="223">
        <f t="shared" ca="1" si="714"/>
        <v>2.8301712544216321E-4</v>
      </c>
      <c r="DU393" s="223">
        <f t="shared" ca="1" si="715"/>
        <v>-2.1902947576918377E-4</v>
      </c>
      <c r="DV393" s="223">
        <f t="shared" ca="1" si="716"/>
        <v>-5.9277158063441291E-4</v>
      </c>
      <c r="DW393" s="223">
        <f t="shared" ca="1" si="717"/>
        <v>-6.1927613295333886E-4</v>
      </c>
      <c r="DX393" s="223">
        <f t="shared" ca="1" si="718"/>
        <v>-2.8301712544216115E-4</v>
      </c>
      <c r="DY393" s="223">
        <f t="shared" ca="1" si="719"/>
        <v>2.1902947576918585E-4</v>
      </c>
      <c r="DZ393" s="223">
        <f t="shared" ca="1" si="720"/>
        <v>5.9277158063441389E-4</v>
      </c>
      <c r="EA393" s="223">
        <f t="shared" ca="1" si="721"/>
        <v>6.1927613295334125E-4</v>
      </c>
      <c r="EB393" s="223">
        <f t="shared" ca="1" si="722"/>
        <v>2.8301712544215915E-4</v>
      </c>
      <c r="EC393" s="223">
        <f t="shared" ca="1" si="723"/>
        <v>-2.1902947576918802E-4</v>
      </c>
      <c r="ED393" s="223">
        <f t="shared" ca="1" si="724"/>
        <v>-5.9277158063441486E-4</v>
      </c>
      <c r="EE393" s="223">
        <f t="shared" ca="1" si="725"/>
        <v>-6.1927613295334038E-4</v>
      </c>
      <c r="EF393" s="223">
        <f t="shared" ca="1" si="726"/>
        <v>-2.8301712544216554E-4</v>
      </c>
      <c r="EG393" s="223">
        <f t="shared" ca="1" si="727"/>
        <v>2.1902947576919014E-4</v>
      </c>
      <c r="EH393" s="223">
        <f t="shared" ca="1" si="728"/>
        <v>5.9277158063441584E-4</v>
      </c>
      <c r="EI393" s="223">
        <f t="shared" ca="1" si="729"/>
        <v>6.1927613295333973E-4</v>
      </c>
      <c r="EJ393" s="223">
        <f t="shared" ca="1" si="730"/>
        <v>2.8301712544216348E-4</v>
      </c>
      <c r="EK393" s="223">
        <f t="shared" ca="1" si="731"/>
        <v>-2.1902947576918344E-4</v>
      </c>
      <c r="EL393" s="223">
        <f t="shared" ca="1" si="732"/>
        <v>-5.9277158063441682E-4</v>
      </c>
      <c r="EM393" s="223">
        <f t="shared" ca="1" si="733"/>
        <v>-6.1927613295333886E-4</v>
      </c>
      <c r="EN393" s="223">
        <f t="shared" ca="1" si="734"/>
        <v>-2.8301712544216148E-4</v>
      </c>
      <c r="EO393" s="223">
        <f t="shared" ca="1" si="735"/>
        <v>2.1902947576918561E-4</v>
      </c>
      <c r="EP393" s="223">
        <f t="shared" ca="1" si="736"/>
        <v>5.9277158063441378E-4</v>
      </c>
      <c r="EQ393" s="223">
        <f t="shared" ca="1" si="737"/>
        <v>6.1927613295334125E-4</v>
      </c>
      <c r="ER393" s="223">
        <f t="shared" ca="1" si="738"/>
        <v>2.8301712544215942E-4</v>
      </c>
      <c r="ES393" s="223">
        <f t="shared" ca="1" si="739"/>
        <v>-2.1902947576918775E-4</v>
      </c>
      <c r="ET393" s="223">
        <f t="shared" ca="1" si="740"/>
        <v>-5.9277158063441465E-4</v>
      </c>
      <c r="EU393" s="223">
        <f t="shared" ca="1" si="741"/>
        <v>-6.192761329533406E-4</v>
      </c>
      <c r="EV393" s="223">
        <f t="shared" ca="1" si="742"/>
        <v>-2.8301712544216581E-4</v>
      </c>
      <c r="EW393" s="223">
        <f t="shared" ca="1" si="743"/>
        <v>2.1902947576918978E-4</v>
      </c>
      <c r="EX393" s="223">
        <f t="shared" ca="1" si="744"/>
        <v>5.9277158063441562E-4</v>
      </c>
      <c r="EY393" s="223">
        <f t="shared" ca="1" si="745"/>
        <v>6.1927613295333973E-4</v>
      </c>
      <c r="EZ393" s="223">
        <f t="shared" ca="1" si="746"/>
        <v>2.8301712544216381E-4</v>
      </c>
      <c r="FA393" s="223">
        <f t="shared" ca="1" si="747"/>
        <v>-2.190294757691832E-4</v>
      </c>
      <c r="FB393" s="223">
        <f t="shared" ca="1" si="748"/>
        <v>-5.9277158063441259E-4</v>
      </c>
      <c r="FC393" s="223">
        <f t="shared" ca="1" si="749"/>
        <v>-6.1927613295333908E-4</v>
      </c>
      <c r="FD393" s="223">
        <f t="shared" ca="1" si="750"/>
        <v>-2.8301712544216175E-4</v>
      </c>
      <c r="FE393" s="223">
        <f t="shared" ca="1" si="751"/>
        <v>2.1902947576918529E-4</v>
      </c>
      <c r="FF393" s="223">
        <f t="shared" ca="1" si="752"/>
        <v>5.9277158063441356E-4</v>
      </c>
      <c r="FG393" s="223">
        <f t="shared" ca="1" si="753"/>
        <v>6.1927613295334146E-4</v>
      </c>
      <c r="FH393" s="223">
        <f t="shared" ca="1" si="754"/>
        <v>2.8301712544215974E-4</v>
      </c>
      <c r="FI393" s="223">
        <f t="shared" ca="1" si="755"/>
        <v>-2.1902947576918743E-4</v>
      </c>
      <c r="FJ393" s="223">
        <f t="shared" ca="1" si="756"/>
        <v>-5.9277158063441454E-4</v>
      </c>
      <c r="FK393" s="223">
        <f t="shared" ca="1" si="757"/>
        <v>-6.192761329533406E-4</v>
      </c>
      <c r="FL393" s="223">
        <f t="shared" ca="1" si="758"/>
        <v>-2.8301712544216614E-4</v>
      </c>
      <c r="FM393" s="223">
        <f t="shared" ca="1" si="759"/>
        <v>2.1902947576918073E-4</v>
      </c>
      <c r="FN393" s="223">
        <f t="shared" ca="1" si="760"/>
        <v>5.927715806344115E-4</v>
      </c>
      <c r="FO393" s="223">
        <f t="shared" ca="1" si="761"/>
        <v>6.1927613295334309E-4</v>
      </c>
      <c r="FP393" s="223">
        <f t="shared" ca="1" si="762"/>
        <v>2.8301712544215568E-4</v>
      </c>
      <c r="FQ393" s="223">
        <f t="shared" ca="1" si="763"/>
        <v>-2.1902947576919163E-4</v>
      </c>
      <c r="FR393" s="223">
        <f t="shared" ca="1" si="764"/>
        <v>-5.9277158063441649E-4</v>
      </c>
      <c r="FS393" s="223">
        <f t="shared" ca="1" si="765"/>
        <v>-6.1927613295333908E-4</v>
      </c>
      <c r="FT393" s="223">
        <f t="shared" ca="1" si="766"/>
        <v>-2.8301712544216207E-4</v>
      </c>
      <c r="FU393" s="223">
        <f t="shared" ca="1" si="767"/>
        <v>2.1902947576918501E-4</v>
      </c>
      <c r="FV393" s="223">
        <f t="shared" ca="1" si="768"/>
        <v>5.9277158063441345E-4</v>
      </c>
      <c r="FW393" s="223">
        <f t="shared" ca="1" si="769"/>
        <v>6.1927613295334146E-4</v>
      </c>
      <c r="FX393" s="223">
        <f t="shared" ca="1" si="770"/>
        <v>2.8301712544216842E-4</v>
      </c>
      <c r="FY393" s="223">
        <f t="shared" ca="1" si="771"/>
        <v>-2.1902947576917832E-4</v>
      </c>
      <c r="FZ393" s="223">
        <f t="shared" ca="1" si="772"/>
        <v>-5.9277158063441042E-4</v>
      </c>
      <c r="GA393" s="223">
        <f t="shared" ca="1" si="773"/>
        <v>-6.1927613295333767E-4</v>
      </c>
      <c r="GB393" s="223">
        <f t="shared" ca="1" si="774"/>
        <v>-2.8301712544215795E-4</v>
      </c>
      <c r="GC393" s="223">
        <f t="shared" ca="1" si="775"/>
        <v>2.1902947576918922E-4</v>
      </c>
      <c r="GD393" s="223">
        <f t="shared" ca="1" si="776"/>
        <v>5.9277158063441541E-4</v>
      </c>
      <c r="GE393" s="223">
        <f t="shared" ca="1" si="777"/>
        <v>6.1927613295333995E-4</v>
      </c>
      <c r="GF393" s="223">
        <f t="shared" ca="1" si="778"/>
        <v>2.8301712544216435E-4</v>
      </c>
      <c r="GG393" s="223">
        <f t="shared" ca="1" si="779"/>
        <v>-2.1902947576918255E-4</v>
      </c>
      <c r="GH393" s="223">
        <f t="shared" ca="1" si="780"/>
        <v>-5.9277158063441237E-4</v>
      </c>
      <c r="GI393" s="223">
        <f t="shared" ca="1" si="781"/>
        <v>-6.1927613295334233E-4</v>
      </c>
      <c r="GJ393" s="223">
        <f t="shared" ca="1" si="782"/>
        <v>-2.8301712544217075E-4</v>
      </c>
      <c r="GK393" s="223">
        <f t="shared" ca="1" si="783"/>
        <v>2.1902947576919347E-4</v>
      </c>
      <c r="GL393" s="223">
        <f t="shared" ca="1" si="784"/>
        <v>5.9277158063441736E-4</v>
      </c>
      <c r="GM393" s="223">
        <f t="shared" ca="1" si="785"/>
        <v>6.1927613295333854E-4</v>
      </c>
      <c r="GN393" s="223">
        <f t="shared" ca="1" si="786"/>
        <v>2.8301712544216028E-4</v>
      </c>
      <c r="GO393" s="223">
        <f t="shared" ca="1" si="787"/>
        <v>-2.1902947576918675E-4</v>
      </c>
      <c r="GP393" s="223">
        <f t="shared" ca="1" si="788"/>
        <v>-5.9277158063441432E-4</v>
      </c>
      <c r="GQ393" s="223">
        <f t="shared" ca="1" si="789"/>
        <v>-6.1927613295334081E-4</v>
      </c>
      <c r="GR393" s="223">
        <f t="shared" ca="1" si="790"/>
        <v>-2.8301712544216668E-4</v>
      </c>
      <c r="GS393" s="223">
        <f t="shared" ca="1" si="791"/>
        <v>2.1902947576918014E-4</v>
      </c>
      <c r="GT393" s="223">
        <f t="shared" ca="1" si="792"/>
        <v>5.9277158063441129E-4</v>
      </c>
      <c r="GU393" s="223">
        <f t="shared" ca="1" si="793"/>
        <v>6.192761329533432E-4</v>
      </c>
      <c r="GV393" s="223">
        <f t="shared" ca="1" si="794"/>
        <v>2.8301712544215622E-4</v>
      </c>
      <c r="GW393" s="223">
        <f t="shared" ca="1" si="795"/>
        <v>-2.1902947576919106E-4</v>
      </c>
      <c r="GX393" s="223">
        <f t="shared" ca="1" si="796"/>
        <v>-5.9277158063441627E-4</v>
      </c>
      <c r="GY393" s="223">
        <f t="shared" ca="1" si="797"/>
        <v>-6.1927613295333929E-4</v>
      </c>
      <c r="GZ393" s="223">
        <f t="shared" ca="1" si="798"/>
        <v>-2.8301712544216262E-4</v>
      </c>
      <c r="HA393" s="223">
        <f t="shared" ca="1" si="799"/>
        <v>2.1902947576918434E-4</v>
      </c>
      <c r="HB393" s="223">
        <f t="shared" ca="1" si="800"/>
        <v>5.9277158063441313E-4</v>
      </c>
      <c r="HC393" s="223">
        <f t="shared" ca="1" si="801"/>
        <v>6.1927613295334168E-4</v>
      </c>
      <c r="HD393" s="223">
        <f t="shared" ca="1" si="802"/>
        <v>2.8301712544216901E-4</v>
      </c>
      <c r="HE393" s="223">
        <f t="shared" ca="1" si="803"/>
        <v>-2.1902947576917775E-4</v>
      </c>
      <c r="HF393" s="223">
        <f t="shared" ca="1" si="804"/>
        <v>-5.9277158063441812E-4</v>
      </c>
      <c r="HG393" s="223">
        <f t="shared" ca="1" si="805"/>
        <v>-6.1927613295333789E-4</v>
      </c>
      <c r="HH393" s="223">
        <f t="shared" ca="1" si="806"/>
        <v>-2.8301712544215855E-4</v>
      </c>
      <c r="HI393" s="223">
        <f t="shared" ca="1" si="807"/>
        <v>2.1902947576918859E-4</v>
      </c>
      <c r="HJ393" s="223">
        <f t="shared" ca="1" si="808"/>
        <v>5.9277158063441508E-4</v>
      </c>
      <c r="HK393" s="223">
        <f t="shared" ca="1" si="809"/>
        <v>6.1927613295334016E-4</v>
      </c>
      <c r="HL393" s="223">
        <f t="shared" ca="1" si="810"/>
        <v>2.8301712544216495E-4</v>
      </c>
      <c r="HM393" s="223">
        <f t="shared" ca="1" si="811"/>
        <v>-2.1902947576918192E-4</v>
      </c>
      <c r="HN393" s="223">
        <f t="shared" ca="1" si="812"/>
        <v>-5.9277158063441204E-4</v>
      </c>
      <c r="HO393" s="223">
        <f t="shared" ca="1" si="813"/>
        <v>-6.1927613295334255E-4</v>
      </c>
      <c r="HP393" s="223">
        <f t="shared" ca="1" si="814"/>
        <v>-2.8301712544217134E-4</v>
      </c>
      <c r="HQ393" s="223">
        <f t="shared" ca="1" si="815"/>
        <v>2.190294757691929E-4</v>
      </c>
      <c r="HR393" s="223">
        <f t="shared" ca="1" si="816"/>
        <v>5.9277158063441703E-4</v>
      </c>
      <c r="HS393" s="223">
        <f t="shared" ca="1" si="817"/>
        <v>6.1927613295333864E-4</v>
      </c>
      <c r="HT393" s="223">
        <f t="shared" ca="1" si="818"/>
        <v>2.8301712544216088E-4</v>
      </c>
      <c r="HU393" s="223">
        <f t="shared" ca="1" si="819"/>
        <v>-2.1902947576918618E-4</v>
      </c>
      <c r="HV393" s="223">
        <f t="shared" ca="1" si="820"/>
        <v>-5.92771580634414E-4</v>
      </c>
      <c r="HW393" s="223">
        <f t="shared" ca="1" si="821"/>
        <v>-6.1927613295334103E-4</v>
      </c>
      <c r="HX393" s="223">
        <f t="shared" ca="1" si="822"/>
        <v>-2.8301712544216728E-4</v>
      </c>
      <c r="HY393" s="223">
        <f t="shared" ca="1" si="823"/>
        <v>2.1902947576917946E-4</v>
      </c>
      <c r="HZ393" s="223">
        <f t="shared" ca="1" si="824"/>
        <v>5.9277158063441096E-4</v>
      </c>
      <c r="IA393" s="223">
        <f t="shared" ca="1" si="825"/>
        <v>6.1927613295334341E-4</v>
      </c>
      <c r="IB393" s="223">
        <f t="shared" ca="1" si="826"/>
        <v>2.8301712544215682E-4</v>
      </c>
      <c r="IC393" s="223">
        <f t="shared" ca="1" si="827"/>
        <v>-2.1902947576919049E-4</v>
      </c>
      <c r="ID393" s="223">
        <f t="shared" ca="1" si="828"/>
        <v>-5.9277158063441595E-4</v>
      </c>
      <c r="IE393" s="223">
        <f t="shared" ca="1" si="829"/>
        <v>-2.1902947576918911E-4</v>
      </c>
      <c r="IF393" s="223">
        <f t="shared" ca="1" si="830"/>
        <v>-2.8301712544216321E-4</v>
      </c>
      <c r="IG393" s="223">
        <f t="shared" ca="1" si="831"/>
        <v>2.1902947576918377E-4</v>
      </c>
      <c r="IH393" s="223">
        <f t="shared" ca="1" si="832"/>
        <v>5.9277158063441291E-4</v>
      </c>
      <c r="II393" s="223">
        <f t="shared" ca="1" si="833"/>
        <v>6.192761329533419E-4</v>
      </c>
      <c r="IJ393" s="223">
        <f t="shared" ca="1" si="834"/>
        <v>2.8301712544216961E-4</v>
      </c>
      <c r="IK393" s="223">
        <f t="shared" ca="1" si="835"/>
        <v>-2.1902947576917705E-4</v>
      </c>
      <c r="IL393" s="223">
        <f t="shared" ca="1" si="836"/>
        <v>-5.9277158063440988E-4</v>
      </c>
      <c r="IM393" s="223">
        <f t="shared" ca="1" si="837"/>
        <v>-6.1927613295333799E-4</v>
      </c>
      <c r="IN393" s="223">
        <f t="shared" ca="1" si="838"/>
        <v>-2.8301712544215915E-4</v>
      </c>
      <c r="IO393" s="223">
        <f t="shared" ca="1" si="839"/>
        <v>2.1902947576918802E-4</v>
      </c>
      <c r="IP393" s="223">
        <f t="shared" ca="1" si="840"/>
        <v>5.9277158063441486E-4</v>
      </c>
      <c r="IQ393" s="223">
        <f t="shared" ca="1" si="841"/>
        <v>6.1927613295334038E-4</v>
      </c>
      <c r="IR393" s="223">
        <f t="shared" ca="1" si="842"/>
        <v>2.8301712544216554E-4</v>
      </c>
      <c r="IS393" s="223">
        <f t="shared" ca="1" si="843"/>
        <v>-2.190294757691813E-4</v>
      </c>
      <c r="IT393" s="223">
        <f t="shared" ca="1" si="844"/>
        <v>-5.9277158063441183E-4</v>
      </c>
      <c r="IU393" s="223">
        <f t="shared" ca="1" si="845"/>
        <v>-6.1927613295334276E-4</v>
      </c>
      <c r="IV393" s="223">
        <f t="shared" ca="1" si="846"/>
        <v>-2.8301712544217194E-4</v>
      </c>
      <c r="IW393" s="223">
        <f t="shared" ca="1" si="847"/>
        <v>2.190294757691922E-4</v>
      </c>
      <c r="IX393" s="223">
        <f t="shared" ca="1" si="848"/>
        <v>5.9277158063441682E-4</v>
      </c>
      <c r="IY393" s="223">
        <f t="shared" ca="1" si="849"/>
        <v>6.1927613295333886E-4</v>
      </c>
      <c r="IZ393" s="223">
        <f t="shared" ca="1" si="850"/>
        <v>2.8301712544216148E-4</v>
      </c>
      <c r="JA393" s="223">
        <f t="shared" ca="1" si="851"/>
        <v>-2.1902947576918561E-4</v>
      </c>
      <c r="JB393" s="223">
        <f t="shared" ca="1" si="852"/>
        <v>-5.9277158063441378E-4</v>
      </c>
    </row>
    <row r="394" spans="2:262">
      <c r="B394" s="230">
        <v>33</v>
      </c>
      <c r="C394" s="229">
        <f t="shared" si="853"/>
        <v>6.4453125000000025E-4</v>
      </c>
      <c r="D394" s="226">
        <f t="shared" ca="1" si="597"/>
        <v>36.020203666070479</v>
      </c>
      <c r="E394" s="225">
        <f ca="1">AM361</f>
        <v>2.0203666070482722E-2</v>
      </c>
      <c r="F394" s="224">
        <v>33</v>
      </c>
      <c r="G394" s="223">
        <f t="shared" ca="1" si="854"/>
        <v>1.9177372142545035E-3</v>
      </c>
      <c r="H394" s="223">
        <f t="shared" ca="1" si="598"/>
        <v>9.0774145095537341E-4</v>
      </c>
      <c r="I394" s="223">
        <f t="shared" ca="1" si="599"/>
        <v>-6.6588814511013648E-4</v>
      </c>
      <c r="J394" s="223">
        <f t="shared" ca="1" si="600"/>
        <v>-1.8260551995817704E-3</v>
      </c>
      <c r="K394" s="223">
        <f t="shared" ca="1" si="601"/>
        <v>-1.8523900489689979E-3</v>
      </c>
      <c r="L394" s="223">
        <f t="shared" ca="1" si="602"/>
        <v>-7.285408872814398E-4</v>
      </c>
      <c r="M394" s="223">
        <f t="shared" ca="1" si="603"/>
        <v>8.4767308841045784E-4</v>
      </c>
      <c r="N394" s="223">
        <f t="shared" ca="1" si="604"/>
        <v>1.8975508135644381E-3</v>
      </c>
      <c r="O394" s="223">
        <f t="shared" ca="1" si="605"/>
        <v>1.7692033548925169E-3</v>
      </c>
      <c r="P394" s="223">
        <f t="shared" ca="1" si="606"/>
        <v>5.4232407660202502E-4</v>
      </c>
      <c r="Q394" s="223">
        <f t="shared" ca="1" si="607"/>
        <v>-1.0212944764841413E-3</v>
      </c>
      <c r="R394" s="223">
        <f t="shared" ca="1" si="608"/>
        <v>-1.95077197590569E-3</v>
      </c>
      <c r="S394" s="223">
        <f t="shared" ca="1" si="609"/>
        <v>-1.6689782653634868E-3</v>
      </c>
      <c r="T394" s="223">
        <f t="shared" ca="1" si="610"/>
        <v>-3.5088438860043762E-4</v>
      </c>
      <c r="U394" s="223">
        <f t="shared" ca="1" si="611"/>
        <v>1.18508024045293E-3</v>
      </c>
      <c r="V394" s="223">
        <f t="shared" ca="1" si="612"/>
        <v>1.9852061377185325E-3</v>
      </c>
      <c r="W394" s="223">
        <f t="shared" ca="1" si="613"/>
        <v>1.5526800027826824E-3</v>
      </c>
      <c r="X394" s="223">
        <f t="shared" ca="1" si="614"/>
        <v>1.5606549212370999E-4</v>
      </c>
      <c r="Y394" s="223">
        <f t="shared" ca="1" si="615"/>
        <v>-1.3374530338753994E-3</v>
      </c>
      <c r="Z394" s="223">
        <f t="shared" ca="1" si="616"/>
        <v>-2.0005216792010816E-3</v>
      </c>
      <c r="AA394" s="223">
        <f t="shared" ca="1" si="617"/>
        <v>-1.4214285829938498E-3</v>
      </c>
      <c r="AB394" s="223">
        <f t="shared" ca="1" si="618"/>
        <v>4.0256400356248928E-5</v>
      </c>
      <c r="AC394" s="223">
        <f t="shared" ca="1" si="619"/>
        <v>1.4769454234554525E-3</v>
      </c>
      <c r="AD394" s="223">
        <f t="shared" ca="1" si="620"/>
        <v>1.9965711033165323E-3</v>
      </c>
      <c r="AE394" s="223">
        <f t="shared" ca="1" si="621"/>
        <v>1.2764880289188852E-3</v>
      </c>
      <c r="AF394" s="223">
        <f t="shared" ca="1" si="622"/>
        <v>-2.3619060169438643E-4</v>
      </c>
      <c r="AG394" s="223">
        <f t="shared" ca="1" si="623"/>
        <v>-1.602214021227131E-3</v>
      </c>
      <c r="AH394" s="223">
        <f t="shared" ca="1" si="624"/>
        <v>-1.9733924562702586E-3</v>
      </c>
      <c r="AI394" s="223">
        <f t="shared" ca="1" si="625"/>
        <v>-1.1192541973260943E-3</v>
      </c>
      <c r="AJ394" s="223">
        <f t="shared" ca="1" si="626"/>
        <v>4.2985015842329061E-4</v>
      </c>
      <c r="AK394" s="223">
        <f t="shared" ca="1" si="627"/>
        <v>1.7120524221151154E-3</v>
      </c>
      <c r="AL394" s="223">
        <f t="shared" ca="1" si="628"/>
        <v>1.9312089611040525E-3</v>
      </c>
      <c r="AM394" s="223">
        <f t="shared" ca="1" si="629"/>
        <v>9.512413359664719E-4</v>
      </c>
      <c r="AN394" s="223">
        <f t="shared" ca="1" si="630"/>
        <v>-6.1937002314657976E-4</v>
      </c>
      <c r="AO394" s="223">
        <f t="shared" ca="1" si="631"/>
        <v>-1.8054028222750766E-3</v>
      </c>
      <c r="AP394" s="223">
        <f t="shared" ca="1" si="632"/>
        <v>-1.8704268679362091E-3</v>
      </c>
      <c r="AQ394" s="223">
        <f t="shared" ca="1" si="633"/>
        <v>-7.7406750054008315E-4</v>
      </c>
      <c r="AR394" s="223">
        <f t="shared" ca="1" si="634"/>
        <v>8.0292501596487169E-4</v>
      </c>
      <c r="AS394" s="223">
        <f t="shared" ca="1" si="635"/>
        <v>1.881366206322955E-3</v>
      </c>
      <c r="AT394" s="223">
        <f t="shared" ca="1" si="636"/>
        <v>1.7916315415508043E-3</v>
      </c>
      <c r="AU394" s="223">
        <f t="shared" ca="1" si="637"/>
        <v>5.8943897193514789E-4</v>
      </c>
      <c r="AV394" s="223">
        <f t="shared" ca="1" si="638"/>
        <v>-9.7874740195596707E-4</v>
      </c>
      <c r="AW394" s="223">
        <f t="shared" ca="1" si="639"/>
        <v>-1.9392110053445609E-3</v>
      </c>
      <c r="AX394" s="223">
        <f t="shared" ca="1" si="640"/>
        <v>-1.695581824014841E-3</v>
      </c>
      <c r="AY394" s="223">
        <f t="shared" ca="1" si="641"/>
        <v>-3.9913382381036517E-4</v>
      </c>
      <c r="AZ394" s="223">
        <f t="shared" ca="1" si="642"/>
        <v>1.1451439154284654E-3</v>
      </c>
      <c r="BA394" s="223">
        <f t="shared" ca="1" si="643"/>
        <v>1.9783801423041291E-3</v>
      </c>
      <c r="BB394" s="223">
        <f t="shared" ca="1" si="644"/>
        <v>1.5832027266143049E-3</v>
      </c>
      <c r="BC394" s="223">
        <f t="shared" ca="1" si="645"/>
        <v>2.0498479877354618E-4</v>
      </c>
      <c r="BD394" s="223">
        <f t="shared" ca="1" si="646"/>
        <v>-1.3005120669960465E-3</v>
      </c>
      <c r="BE394" s="223">
        <f t="shared" ca="1" si="647"/>
        <v>-1.998496397000712E-3</v>
      </c>
      <c r="BF394" s="223">
        <f t="shared" ca="1" si="648"/>
        <v>-1.4555765214898269E-3</v>
      </c>
      <c r="BG394" s="223">
        <f t="shared" ca="1" si="649"/>
        <v>-8.8616580684487819E-6</v>
      </c>
      <c r="BH394" s="223">
        <f t="shared" ca="1" si="650"/>
        <v>1.4433555764262434E-3</v>
      </c>
      <c r="BI394" s="223">
        <f t="shared" ca="1" si="651"/>
        <v>1.9993660389049195E-3</v>
      </c>
      <c r="BJ394" s="223">
        <f t="shared" ca="1" si="652"/>
        <v>1.3139323187643364E-3</v>
      </c>
      <c r="BK394" s="223">
        <f t="shared" ca="1" si="653"/>
        <v>-1.8734682524812311E-4</v>
      </c>
      <c r="BL394" s="223">
        <f t="shared" ca="1" si="654"/>
        <v>-1.5722987826370383E-3</v>
      </c>
      <c r="BM394" s="223">
        <f t="shared" ca="1" si="655"/>
        <v>-1.9809806928898182E-3</v>
      </c>
      <c r="BN394" s="223">
        <f t="shared" ca="1" si="656"/>
        <v>-1.1596342295406771E-3</v>
      </c>
      <c r="BO394" s="223">
        <f t="shared" ca="1" si="657"/>
        <v>3.8175105622336315E-4</v>
      </c>
      <c r="BP394" s="223">
        <f t="shared" ca="1" si="658"/>
        <v>1.686099892065094E-3</v>
      </c>
      <c r="BQ394" s="223">
        <f t="shared" ca="1" si="659"/>
        <v>1.9435174198879864E-3</v>
      </c>
      <c r="BR394" s="223">
        <f t="shared" ca="1" si="660"/>
        <v>9.9416822876598849E-4</v>
      </c>
      <c r="BS394" s="223">
        <f t="shared" ca="1" si="661"/>
        <v>-5.7247881584081717E-4</v>
      </c>
      <c r="BT394" s="223">
        <f t="shared" ca="1" si="662"/>
        <v>-1.7836629378166046E-3</v>
      </c>
      <c r="BU394" s="223">
        <f t="shared" ca="1" si="663"/>
        <v>-1.8873370116979406E-3</v>
      </c>
      <c r="BV394" s="223">
        <f t="shared" ca="1" si="664"/>
        <v>-8.1912784448064774E-4</v>
      </c>
      <c r="BW394" s="223">
        <f t="shared" ca="1" si="665"/>
        <v>7.5769329151297005E-4</v>
      </c>
      <c r="BX394" s="223">
        <f t="shared" ca="1" si="666"/>
        <v>1.864048334427597E-3</v>
      </c>
      <c r="BY394" s="223">
        <f t="shared" ca="1" si="667"/>
        <v>1.8129805163618852E-3</v>
      </c>
      <c r="BZ394" s="223">
        <f t="shared" ca="1" si="668"/>
        <v>6.3619881127212992E-4</v>
      </c>
      <c r="CA394" s="223">
        <f t="shared" ca="1" si="669"/>
        <v>-9.3561076659056741E-4</v>
      </c>
      <c r="CB394" s="223">
        <f t="shared" ca="1" si="670"/>
        <v>-1.9264819265855794E-3</v>
      </c>
      <c r="CC394" s="223">
        <f t="shared" ca="1" si="671"/>
        <v>-1.7211640275773023E-3</v>
      </c>
      <c r="CD394" s="223">
        <f t="shared" ca="1" si="672"/>
        <v>-4.471428357294148E-4</v>
      </c>
      <c r="CE394" s="223">
        <f t="shared" ca="1" si="673"/>
        <v>1.1045177985290269E-3</v>
      </c>
      <c r="CF394" s="223">
        <f t="shared" ca="1" si="674"/>
        <v>1.9703624446683974E-3</v>
      </c>
      <c r="CG394" s="223">
        <f t="shared" ca="1" si="675"/>
        <v>1.6127717883231845E-3</v>
      </c>
      <c r="CH394" s="223">
        <f t="shared" ca="1" si="676"/>
        <v>2.5378063024547332E-4</v>
      </c>
      <c r="CI394" s="223">
        <f t="shared" ca="1" si="677"/>
        <v>-1.2627877202768163E-3</v>
      </c>
      <c r="CJ394" s="223">
        <f t="shared" ca="1" si="678"/>
        <v>-1.9952672952993833E-3</v>
      </c>
      <c r="CK394" s="223">
        <f t="shared" ca="1" si="679"/>
        <v>-1.4888476751167656E-3</v>
      </c>
      <c r="CL394" s="223">
        <f t="shared" ca="1" si="680"/>
        <v>-5.7974378561677473E-5</v>
      </c>
      <c r="CM394" s="223">
        <f t="shared" ca="1" si="681"/>
        <v>1.4088963059683418E-3</v>
      </c>
      <c r="CN394" s="223">
        <f t="shared" ca="1" si="682"/>
        <v>2.0009566311525806E-3</v>
      </c>
      <c r="CO394" s="223">
        <f t="shared" ca="1" si="683"/>
        <v>1.3505851449120527E-3</v>
      </c>
      <c r="CP394" s="223">
        <f t="shared" ca="1" si="684"/>
        <v>-1.3839019807968629E-4</v>
      </c>
      <c r="CQ394" s="223">
        <f t="shared" ca="1" si="685"/>
        <v>-1.5414364500523274E-3</v>
      </c>
      <c r="CR394" s="223">
        <f t="shared" ca="1" si="686"/>
        <v>-1.9873756608136191E-3</v>
      </c>
      <c r="CS394" s="223">
        <f t="shared" ca="1" si="687"/>
        <v>-1.1993157414568953E-3</v>
      </c>
      <c r="CT394" s="223">
        <f t="shared" ca="1" si="688"/>
        <v>3.3342200146176484E-4</v>
      </c>
      <c r="CU394" s="223">
        <f t="shared" ca="1" si="689"/>
        <v>1.6591317184874324E-3</v>
      </c>
      <c r="CV394" s="223">
        <f t="shared" ca="1" si="690"/>
        <v>1.9546551764509758E-3</v>
      </c>
      <c r="CW394" s="223">
        <f t="shared" ca="1" si="691"/>
        <v>1.0364962717988348E-3</v>
      </c>
      <c r="CX394" s="223">
        <f t="shared" ca="1" si="692"/>
        <v>-5.2524276870276072E-4</v>
      </c>
      <c r="CY394" s="223">
        <f t="shared" ca="1" si="693"/>
        <v>-1.7608486414998484E-3</v>
      </c>
      <c r="CZ394" s="223">
        <f t="shared" ca="1" si="694"/>
        <v>-1.9031102942158994E-3</v>
      </c>
      <c r="DA394" s="223">
        <f t="shared" ca="1" si="695"/>
        <v>-8.6369477643685353E-4</v>
      </c>
      <c r="DB394" s="223">
        <f t="shared" ca="1" si="696"/>
        <v>7.1200516095424455E-4</v>
      </c>
      <c r="DC394" s="223">
        <f t="shared" ca="1" si="697"/>
        <v>1.8456076295168392E-3</v>
      </c>
      <c r="DD394" s="223">
        <f t="shared" ca="1" si="698"/>
        <v>1.8332374195016122E-3</v>
      </c>
      <c r="DE394" s="223">
        <f t="shared" ca="1" si="699"/>
        <v>6.8257542823419413E-4</v>
      </c>
      <c r="DF394" s="223">
        <f t="shared" ca="1" si="700"/>
        <v>-8.919105542841264E-4</v>
      </c>
      <c r="DG394" s="223">
        <f t="shared" ca="1" si="701"/>
        <v>-1.9125924071498256E-3</v>
      </c>
      <c r="DH394" s="223">
        <f t="shared" ca="1" si="702"/>
        <v>-1.7457094662880119E-3</v>
      </c>
      <c r="DI394" s="223">
        <f t="shared" ca="1" si="703"/>
        <v>-4.948825055239546E-4</v>
      </c>
      <c r="DJ394" s="223">
        <f t="shared" ca="1" si="704"/>
        <v>1.0632263614083471E-3</v>
      </c>
      <c r="DK394" s="223">
        <f t="shared" ca="1" si="705"/>
        <v>1.9611578743725976E-3</v>
      </c>
      <c r="DL394" s="223">
        <f t="shared" ca="1" si="706"/>
        <v>1.6413693766121912E-3</v>
      </c>
      <c r="DM394" s="223">
        <f t="shared" ca="1" si="707"/>
        <v>3.024235937552235E-4</v>
      </c>
      <c r="DN394" s="223">
        <f t="shared" ca="1" si="708"/>
        <v>-1.2243027174535549E-3</v>
      </c>
      <c r="DO394" s="223">
        <f t="shared" ca="1" si="709"/>
        <v>-1.9908363191872146E-3</v>
      </c>
      <c r="DP394" s="223">
        <f t="shared" ca="1" si="710"/>
        <v>-1.5212220025758241E-3</v>
      </c>
      <c r="DQ394" s="223">
        <f t="shared" ca="1" si="711"/>
        <v>-1.0705217745707676E-4</v>
      </c>
      <c r="DR394" s="223">
        <f t="shared" ca="1" si="712"/>
        <v>1.3735883690577406E-3</v>
      </c>
      <c r="DS394" s="223">
        <f t="shared" ca="1" si="713"/>
        <v>2.0013419219462245E-3</v>
      </c>
      <c r="DT394" s="223">
        <f t="shared" ca="1" si="714"/>
        <v>1.3864244290701158E-3</v>
      </c>
      <c r="DU394" s="223">
        <f t="shared" ca="1" si="715"/>
        <v>-8.9350209830654781E-5</v>
      </c>
      <c r="DV394" s="223">
        <f t="shared" ca="1" si="716"/>
        <v>-1.5096456137881178E-3</v>
      </c>
      <c r="DW394" s="223">
        <f t="shared" ca="1" si="717"/>
        <v>-1.9925735079521101E-3</v>
      </c>
      <c r="DX394" s="223">
        <f t="shared" ca="1" si="718"/>
        <v>-1.2382748304157756E-3</v>
      </c>
      <c r="DY394" s="223">
        <f t="shared" ca="1" si="719"/>
        <v>2.8489210575392387E-4</v>
      </c>
      <c r="DZ394" s="223">
        <f t="shared" ca="1" si="720"/>
        <v>1.6311641460014775E-3</v>
      </c>
      <c r="EA394" s="223">
        <f t="shared" ca="1" si="721"/>
        <v>1.9646155218249386E-3</v>
      </c>
      <c r="EB394" s="223">
        <f t="shared" ca="1" si="722"/>
        <v>1.0781999682346536E-3</v>
      </c>
      <c r="EC394" s="223">
        <f t="shared" ca="1" si="723"/>
        <v>-4.7769033496091579E-4</v>
      </c>
      <c r="ED394" s="223">
        <f t="shared" ca="1" si="724"/>
        <v>-1.7369736758038176E-3</v>
      </c>
      <c r="EE394" s="223">
        <f t="shared" ca="1" si="725"/>
        <v>-1.917737214254504E-3</v>
      </c>
      <c r="EF394" s="223">
        <f t="shared" ca="1" si="726"/>
        <v>-9.0774145095537471E-4</v>
      </c>
      <c r="EG394" s="223">
        <f t="shared" ca="1" si="727"/>
        <v>6.6588814511013485E-4</v>
      </c>
      <c r="EH394" s="223">
        <f t="shared" ca="1" si="728"/>
        <v>1.8260551995817696E-3</v>
      </c>
      <c r="EI394" s="223">
        <f t="shared" ca="1" si="729"/>
        <v>1.8523900489689992E-3</v>
      </c>
      <c r="EJ394" s="223">
        <f t="shared" ca="1" si="730"/>
        <v>7.285408872814424E-4</v>
      </c>
      <c r="EK394" s="223">
        <f t="shared" ca="1" si="731"/>
        <v>-8.4767308841045546E-4</v>
      </c>
      <c r="EL394" s="223">
        <f t="shared" ca="1" si="732"/>
        <v>-1.8975508135644372E-3</v>
      </c>
      <c r="EM394" s="223">
        <f t="shared" ca="1" si="733"/>
        <v>-1.7692033548925177E-3</v>
      </c>
      <c r="EN394" s="223">
        <f t="shared" ca="1" si="734"/>
        <v>-5.4232407660202947E-4</v>
      </c>
      <c r="EO394" s="223">
        <f t="shared" ca="1" si="735"/>
        <v>1.0212944764841376E-3</v>
      </c>
      <c r="EP394" s="223">
        <f t="shared" ca="1" si="736"/>
        <v>1.950771975905689E-3</v>
      </c>
      <c r="EQ394" s="223">
        <f t="shared" ca="1" si="737"/>
        <v>1.6689782653634892E-3</v>
      </c>
      <c r="ER394" s="223">
        <f t="shared" ca="1" si="738"/>
        <v>3.5088438860044206E-4</v>
      </c>
      <c r="ES394" s="223">
        <f t="shared" ca="1" si="739"/>
        <v>-1.1850802404529265E-3</v>
      </c>
      <c r="ET394" s="223">
        <f t="shared" ca="1" si="740"/>
        <v>-1.9852061377185321E-3</v>
      </c>
      <c r="EU394" s="223">
        <f t="shared" ca="1" si="741"/>
        <v>-1.552680002782685E-3</v>
      </c>
      <c r="EV394" s="223">
        <f t="shared" ca="1" si="742"/>
        <v>-1.5606549212371444E-4</v>
      </c>
      <c r="EW394" s="223">
        <f t="shared" ca="1" si="743"/>
        <v>1.3374530338753959E-3</v>
      </c>
      <c r="EX394" s="223">
        <f t="shared" ca="1" si="744"/>
        <v>2.0005216792010816E-3</v>
      </c>
      <c r="EY394" s="223">
        <f t="shared" ca="1" si="745"/>
        <v>1.4214285829938554E-3</v>
      </c>
      <c r="EZ394" s="223">
        <f t="shared" ca="1" si="746"/>
        <v>-4.0256400356240688E-5</v>
      </c>
      <c r="FA394" s="223">
        <f t="shared" ca="1" si="747"/>
        <v>-1.4769454234554468E-3</v>
      </c>
      <c r="FB394" s="223">
        <f t="shared" ca="1" si="748"/>
        <v>-1.9965711033165332E-3</v>
      </c>
      <c r="FC394" s="223">
        <f t="shared" ca="1" si="749"/>
        <v>-1.2764880289188915E-3</v>
      </c>
      <c r="FD394" s="223">
        <f t="shared" ca="1" si="750"/>
        <v>2.3619060169437873E-4</v>
      </c>
      <c r="FE394" s="223">
        <f t="shared" ca="1" si="751"/>
        <v>1.6022140212271262E-3</v>
      </c>
      <c r="FF394" s="223">
        <f t="shared" ca="1" si="752"/>
        <v>1.9733924562702599E-3</v>
      </c>
      <c r="FG394" s="223">
        <f t="shared" ca="1" si="753"/>
        <v>1.1192541973261013E-3</v>
      </c>
      <c r="FH394" s="223">
        <f t="shared" ca="1" si="754"/>
        <v>-4.298501584232827E-4</v>
      </c>
      <c r="FI394" s="223">
        <f t="shared" ca="1" si="755"/>
        <v>-1.7120524221151112E-3</v>
      </c>
      <c r="FJ394" s="223">
        <f t="shared" ca="1" si="756"/>
        <v>-1.9312089611040473E-3</v>
      </c>
      <c r="FK394" s="223">
        <f t="shared" ca="1" si="757"/>
        <v>-9.5124133596647916E-4</v>
      </c>
      <c r="FL394" s="223">
        <f t="shared" ca="1" si="758"/>
        <v>6.1937002314659906E-4</v>
      </c>
      <c r="FM394" s="223">
        <f t="shared" ca="1" si="759"/>
        <v>1.8054028222750731E-3</v>
      </c>
      <c r="FN394" s="223">
        <f t="shared" ca="1" si="760"/>
        <v>1.870426867936202E-3</v>
      </c>
      <c r="FO394" s="223">
        <f t="shared" ca="1" si="761"/>
        <v>7.7406750054009063E-4</v>
      </c>
      <c r="FP394" s="223">
        <f t="shared" ca="1" si="762"/>
        <v>-8.0292501596489045E-4</v>
      </c>
      <c r="FQ394" s="223">
        <f t="shared" ca="1" si="763"/>
        <v>-1.8813662063229522E-3</v>
      </c>
      <c r="FR394" s="223">
        <f t="shared" ca="1" si="764"/>
        <v>-1.7916315415507983E-3</v>
      </c>
      <c r="FS394" s="223">
        <f t="shared" ca="1" si="765"/>
        <v>-5.8943897193516242E-4</v>
      </c>
      <c r="FT394" s="223">
        <f t="shared" ca="1" si="766"/>
        <v>9.7874740195597835E-4</v>
      </c>
      <c r="FU394" s="223">
        <f t="shared" ca="1" si="767"/>
        <v>1.939211005344557E-3</v>
      </c>
      <c r="FV394" s="223">
        <f t="shared" ca="1" si="768"/>
        <v>1.6955818240148336E-3</v>
      </c>
      <c r="FW394" s="223">
        <f t="shared" ca="1" si="769"/>
        <v>3.9913382381038013E-4</v>
      </c>
      <c r="FX394" s="223">
        <f t="shared" ca="1" si="770"/>
        <v>-1.145143915428476E-3</v>
      </c>
      <c r="FY394" s="223">
        <f t="shared" ca="1" si="771"/>
        <v>-1.9783801423041265E-3</v>
      </c>
      <c r="FZ394" s="223">
        <f t="shared" ca="1" si="772"/>
        <v>-1.5832027266142966E-3</v>
      </c>
      <c r="GA394" s="223">
        <f t="shared" ca="1" si="773"/>
        <v>-2.0498479877356147E-4</v>
      </c>
      <c r="GB394" s="223">
        <f t="shared" ca="1" si="774"/>
        <v>1.3005120669960565E-3</v>
      </c>
      <c r="GC394" s="223">
        <f t="shared" ca="1" si="775"/>
        <v>1.9984963970007116E-3</v>
      </c>
      <c r="GD394" s="223">
        <f t="shared" ca="1" si="776"/>
        <v>1.455576521489818E-3</v>
      </c>
      <c r="GE394" s="223">
        <f t="shared" ca="1" si="777"/>
        <v>8.8616580684638523E-6</v>
      </c>
      <c r="GF394" s="223">
        <f t="shared" ca="1" si="778"/>
        <v>-1.4433555764262528E-3</v>
      </c>
      <c r="GG394" s="223">
        <f t="shared" ca="1" si="779"/>
        <v>-1.9993660389049199E-3</v>
      </c>
      <c r="GH394" s="223">
        <f t="shared" ca="1" si="780"/>
        <v>-1.3139323187643264E-3</v>
      </c>
      <c r="GI394" s="223">
        <f t="shared" ca="1" si="781"/>
        <v>1.8734682524810804E-4</v>
      </c>
      <c r="GJ394" s="223">
        <f t="shared" ca="1" si="782"/>
        <v>1.5722987826370463E-3</v>
      </c>
      <c r="GK394" s="223">
        <f t="shared" ca="1" si="783"/>
        <v>1.9809806928898204E-3</v>
      </c>
      <c r="GL394" s="223">
        <f t="shared" ca="1" si="784"/>
        <v>1.1596342295406663E-3</v>
      </c>
      <c r="GM394" s="223">
        <f t="shared" ca="1" si="785"/>
        <v>-3.8175105622334819E-4</v>
      </c>
      <c r="GN394" s="223">
        <f t="shared" ca="1" si="786"/>
        <v>-1.6860998920651014E-3</v>
      </c>
      <c r="GO394" s="223">
        <f t="shared" ca="1" si="787"/>
        <v>-1.9435174198879901E-3</v>
      </c>
      <c r="GP394" s="223">
        <f t="shared" ca="1" si="788"/>
        <v>-9.94168228765977E-4</v>
      </c>
      <c r="GQ394" s="223">
        <f t="shared" ca="1" si="789"/>
        <v>5.7247881584080254E-4</v>
      </c>
      <c r="GR394" s="223">
        <f t="shared" ca="1" si="790"/>
        <v>1.7836629378166107E-3</v>
      </c>
      <c r="GS394" s="223">
        <f t="shared" ca="1" si="791"/>
        <v>1.8873370116979458E-3</v>
      </c>
      <c r="GT394" s="223">
        <f t="shared" ca="1" si="792"/>
        <v>8.191278444806356E-4</v>
      </c>
      <c r="GU394" s="223">
        <f t="shared" ca="1" si="793"/>
        <v>-7.5769329151295607E-4</v>
      </c>
      <c r="GV394" s="223">
        <f t="shared" ca="1" si="794"/>
        <v>-1.8640483344276018E-3</v>
      </c>
      <c r="GW394" s="223">
        <f t="shared" ca="1" si="795"/>
        <v>-1.8129805163618917E-3</v>
      </c>
      <c r="GX394" s="223">
        <f t="shared" ca="1" si="796"/>
        <v>-6.3619881127211734E-4</v>
      </c>
      <c r="GY394" s="223">
        <f t="shared" ca="1" si="797"/>
        <v>9.3561076659055408E-4</v>
      </c>
      <c r="GZ394" s="223">
        <f t="shared" ca="1" si="798"/>
        <v>1.9264819265855831E-3</v>
      </c>
      <c r="HA394" s="223">
        <f t="shared" ca="1" si="799"/>
        <v>1.7211640275773096E-3</v>
      </c>
      <c r="HB394" s="223">
        <f t="shared" ca="1" si="800"/>
        <v>4.4714283572940168E-4</v>
      </c>
      <c r="HC394" s="223">
        <f t="shared" ca="1" si="801"/>
        <v>-1.1045177985290144E-3</v>
      </c>
      <c r="HD394" s="223">
        <f t="shared" ca="1" si="802"/>
        <v>-1.9703624446683996E-3</v>
      </c>
      <c r="HE394" s="223">
        <f t="shared" ca="1" si="803"/>
        <v>-1.6127717883231934E-3</v>
      </c>
      <c r="HF394" s="223">
        <f t="shared" ca="1" si="804"/>
        <v>-2.537806302454743E-4</v>
      </c>
      <c r="HG394" s="223">
        <f t="shared" ca="1" si="805"/>
        <v>1.2627877202767937E-3</v>
      </c>
      <c r="HH394" s="223">
        <f t="shared" ca="1" si="806"/>
        <v>1.9952672952993833E-3</v>
      </c>
      <c r="HI394" s="223">
        <f t="shared" ca="1" si="807"/>
        <v>1.4888476751167856E-3</v>
      </c>
      <c r="HJ394" s="223">
        <f t="shared" ca="1" si="808"/>
        <v>5.7974378561678557E-5</v>
      </c>
      <c r="HK394" s="223">
        <f t="shared" ca="1" si="809"/>
        <v>-1.408896305968321E-3</v>
      </c>
      <c r="HL394" s="223">
        <f t="shared" ca="1" si="810"/>
        <v>-2.0009566311525811E-3</v>
      </c>
      <c r="HM394" s="223">
        <f t="shared" ca="1" si="811"/>
        <v>-1.3505851449120744E-3</v>
      </c>
      <c r="HN394" s="223">
        <f t="shared" ca="1" si="812"/>
        <v>1.383901980796851E-4</v>
      </c>
      <c r="HO394" s="223">
        <f t="shared" ca="1" si="813"/>
        <v>1.5414364500523088E-3</v>
      </c>
      <c r="HP394" s="223">
        <f t="shared" ca="1" si="814"/>
        <v>1.9873756608136195E-3</v>
      </c>
      <c r="HQ394" s="223">
        <f t="shared" ca="1" si="815"/>
        <v>1.1993157414569189E-3</v>
      </c>
      <c r="HR394" s="223">
        <f t="shared" ca="1" si="816"/>
        <v>-3.3342200146176386E-4</v>
      </c>
      <c r="HS394" s="223">
        <f t="shared" ca="1" si="817"/>
        <v>-1.6591317184874162E-3</v>
      </c>
      <c r="HT394" s="223">
        <f t="shared" ca="1" si="818"/>
        <v>-1.9546551764509758E-3</v>
      </c>
      <c r="HU394" s="223">
        <f t="shared" ca="1" si="819"/>
        <v>-1.0364962717988599E-3</v>
      </c>
      <c r="HV394" s="223">
        <f t="shared" ca="1" si="820"/>
        <v>5.2524276870275974E-4</v>
      </c>
      <c r="HW394" s="223">
        <f t="shared" ca="1" si="821"/>
        <v>1.7608486414998343E-3</v>
      </c>
      <c r="HX394" s="223">
        <f t="shared" ca="1" si="822"/>
        <v>1.9031102942158994E-3</v>
      </c>
      <c r="HY394" s="223">
        <f t="shared" ca="1" si="823"/>
        <v>8.636947764368801E-4</v>
      </c>
      <c r="HZ394" s="223">
        <f t="shared" ca="1" si="824"/>
        <v>-7.1200516095424346E-4</v>
      </c>
      <c r="IA394" s="223">
        <f t="shared" ca="1" si="825"/>
        <v>-1.8456076295168282E-3</v>
      </c>
      <c r="IB394" s="223">
        <f t="shared" ca="1" si="826"/>
        <v>-1.8332374195016124E-3</v>
      </c>
      <c r="IC394" s="223">
        <f t="shared" ca="1" si="827"/>
        <v>-6.8257542823422167E-4</v>
      </c>
      <c r="ID394" s="223">
        <f t="shared" ca="1" si="828"/>
        <v>8.9191055428412553E-4</v>
      </c>
      <c r="IE394" s="223">
        <f t="shared" ca="1" si="829"/>
        <v>7.0090011141998691E-4</v>
      </c>
      <c r="IF394" s="223">
        <f t="shared" ca="1" si="830"/>
        <v>1.7457094662880123E-3</v>
      </c>
      <c r="IG394" s="223">
        <f t="shared" ca="1" si="831"/>
        <v>4.9488250552398312E-4</v>
      </c>
      <c r="IH394" s="223">
        <f t="shared" ca="1" si="832"/>
        <v>-1.0632263614083464E-3</v>
      </c>
      <c r="II394" s="223">
        <f t="shared" ca="1" si="833"/>
        <v>-1.9611578743725915E-3</v>
      </c>
      <c r="IJ394" s="223">
        <f t="shared" ca="1" si="834"/>
        <v>-1.6413693766121919E-3</v>
      </c>
      <c r="IK394" s="223">
        <f t="shared" ca="1" si="835"/>
        <v>-3.0242359375525255E-4</v>
      </c>
      <c r="IL394" s="223">
        <f t="shared" ca="1" si="836"/>
        <v>1.2243027174535541E-3</v>
      </c>
      <c r="IM394" s="223">
        <f t="shared" ca="1" si="837"/>
        <v>1.9908363191872116E-3</v>
      </c>
      <c r="IN394" s="223">
        <f t="shared" ca="1" si="838"/>
        <v>1.5212220025758248E-3</v>
      </c>
      <c r="IO394" s="223">
        <f t="shared" ca="1" si="839"/>
        <v>1.0705217745710603E-4</v>
      </c>
      <c r="IP394" s="223">
        <f t="shared" ca="1" si="840"/>
        <v>-1.3735883690577399E-3</v>
      </c>
      <c r="IQ394" s="223">
        <f t="shared" ca="1" si="841"/>
        <v>-2.001341921946224E-3</v>
      </c>
      <c r="IR394" s="223">
        <f t="shared" ca="1" si="842"/>
        <v>-1.3864244290701165E-3</v>
      </c>
      <c r="IS394" s="223">
        <f t="shared" ca="1" si="843"/>
        <v>8.9350209830625399E-5</v>
      </c>
      <c r="IT394" s="223">
        <f t="shared" ca="1" si="844"/>
        <v>1.5096456137881171E-3</v>
      </c>
      <c r="IU394" s="223">
        <f t="shared" ca="1" si="845"/>
        <v>1.9925735079521128E-3</v>
      </c>
      <c r="IV394" s="223">
        <f t="shared" ca="1" si="846"/>
        <v>1.2382748304157764E-3</v>
      </c>
      <c r="IW394" s="223">
        <f t="shared" ca="1" si="847"/>
        <v>-2.848921057538947E-4</v>
      </c>
      <c r="IX394" s="223">
        <f t="shared" ca="1" si="848"/>
        <v>-1.6311641460014766E-3</v>
      </c>
      <c r="IY394" s="223">
        <f t="shared" ca="1" si="849"/>
        <v>-1.9646155218249442E-3</v>
      </c>
      <c r="IZ394" s="223">
        <f t="shared" ca="1" si="850"/>
        <v>-1.0781999682346545E-3</v>
      </c>
      <c r="JA394" s="223">
        <f t="shared" ca="1" si="851"/>
        <v>4.7769033496088749E-4</v>
      </c>
      <c r="JB394" s="223">
        <f t="shared" ca="1" si="852"/>
        <v>1.7369736758038171E-3</v>
      </c>
    </row>
    <row r="395" spans="2:262">
      <c r="B395" s="230">
        <v>34</v>
      </c>
      <c r="C395" s="229">
        <f t="shared" si="853"/>
        <v>6.6406250000000026E-4</v>
      </c>
      <c r="D395" s="226">
        <f t="shared" ca="1" si="597"/>
        <v>36.018256175889725</v>
      </c>
      <c r="E395" s="225">
        <f ca="1">AN361</f>
        <v>1.8256175889725206E-2</v>
      </c>
      <c r="F395" s="224">
        <v>34</v>
      </c>
      <c r="G395" s="223">
        <f t="shared" ca="1" si="854"/>
        <v>-5.6607022829264337E-4</v>
      </c>
      <c r="H395" s="223">
        <f t="shared" ca="1" si="598"/>
        <v>-2.8590743021129748E-4</v>
      </c>
      <c r="I395" s="223">
        <f t="shared" ca="1" si="599"/>
        <v>1.8206283826125198E-4</v>
      </c>
      <c r="J395" s="223">
        <f t="shared" ca="1" si="600"/>
        <v>5.3043928896971356E-4</v>
      </c>
      <c r="K395" s="223">
        <f t="shared" ca="1" si="601"/>
        <v>5.3037967075934107E-4</v>
      </c>
      <c r="L395" s="223">
        <f t="shared" ca="1" si="602"/>
        <v>1.8192314576478364E-4</v>
      </c>
      <c r="M395" s="223">
        <f t="shared" ca="1" si="603"/>
        <v>-2.8603543549478099E-4</v>
      </c>
      <c r="N395" s="223">
        <f t="shared" ca="1" si="604"/>
        <v>-5.6610246198495753E-4</v>
      </c>
      <c r="O395" s="223">
        <f t="shared" ca="1" si="605"/>
        <v>-4.7430691991910321E-4</v>
      </c>
      <c r="P395" s="223">
        <f t="shared" ca="1" si="606"/>
        <v>-7.0947656850205436E-5</v>
      </c>
      <c r="Q395" s="223">
        <f t="shared" ca="1" si="607"/>
        <v>3.7901585135276581E-4</v>
      </c>
      <c r="R395" s="223">
        <f t="shared" ca="1" si="608"/>
        <v>5.8001063486003764E-4</v>
      </c>
      <c r="S395" s="223">
        <f t="shared" ca="1" si="609"/>
        <v>4.0000682014075935E-4</v>
      </c>
      <c r="T395" s="223">
        <f t="shared" ca="1" si="610"/>
        <v>-4.2754310729222833E-5</v>
      </c>
      <c r="U395" s="223">
        <f t="shared" ca="1" si="611"/>
        <v>-4.5743090059780178E-4</v>
      </c>
      <c r="V395" s="223">
        <f t="shared" ca="1" si="612"/>
        <v>-5.7162932431115794E-4</v>
      </c>
      <c r="W395" s="223">
        <f t="shared" ca="1" si="613"/>
        <v>-3.1033468259081476E-4</v>
      </c>
      <c r="X395" s="223">
        <f t="shared" ca="1" si="614"/>
        <v>1.5481325412421975E-4</v>
      </c>
      <c r="Y395" s="223">
        <f t="shared" ca="1" si="615"/>
        <v>5.1826713686306926E-4</v>
      </c>
      <c r="Z395" s="223">
        <f t="shared" ca="1" si="616"/>
        <v>5.41280619402419E-4</v>
      </c>
      <c r="AA395" s="223">
        <f t="shared" ca="1" si="617"/>
        <v>2.0873655722660015E-4</v>
      </c>
      <c r="AB395" s="223">
        <f t="shared" ca="1" si="618"/>
        <v>-2.6092281098349696E-4</v>
      </c>
      <c r="AC395" s="223">
        <f t="shared" ca="1" si="619"/>
        <v>-5.5918665770624725E-4</v>
      </c>
      <c r="AD395" s="223">
        <f t="shared" ca="1" si="620"/>
        <v>-4.9013080384371259E-4</v>
      </c>
      <c r="AE395" s="223">
        <f t="shared" ca="1" si="621"/>
        <v>-9.9116803028978143E-5</v>
      </c>
      <c r="AF395" s="223">
        <f t="shared" ca="1" si="622"/>
        <v>3.5700525054387577E-4</v>
      </c>
      <c r="AG395" s="223">
        <f t="shared" ca="1" si="623"/>
        <v>5.7861694888926502E-4</v>
      </c>
      <c r="AH395" s="223">
        <f t="shared" ca="1" si="624"/>
        <v>4.2014553636181463E-4</v>
      </c>
      <c r="AI395" s="223">
        <f t="shared" ca="1" si="625"/>
        <v>-1.431195432370397E-5</v>
      </c>
      <c r="AJ395" s="223">
        <f t="shared" ca="1" si="626"/>
        <v>-4.393681785367045E-4</v>
      </c>
      <c r="AK395" s="223">
        <f t="shared" ca="1" si="627"/>
        <v>-5.7581131521859143E-4</v>
      </c>
      <c r="AL395" s="223">
        <f t="shared" ca="1" si="628"/>
        <v>-3.3401431153786369E-4</v>
      </c>
      <c r="AM395" s="223">
        <f t="shared" ca="1" si="629"/>
        <v>1.2719071129796262E-4</v>
      </c>
      <c r="AN395" s="223">
        <f t="shared" ca="1" si="630"/>
        <v>5.0484643382888209E-4</v>
      </c>
      <c r="AO395" s="223">
        <f t="shared" ca="1" si="631"/>
        <v>5.5087757562277315E-4</v>
      </c>
      <c r="AP395" s="223">
        <f t="shared" ca="1" si="632"/>
        <v>2.3504710403889659E-4</v>
      </c>
      <c r="AQ395" s="223">
        <f t="shared" ca="1" si="633"/>
        <v>-2.3518160056641509E-4</v>
      </c>
      <c r="AR395" s="223">
        <f t="shared" ca="1" si="634"/>
        <v>-5.5092372379015654E-4</v>
      </c>
      <c r="AS395" s="223">
        <f t="shared" ca="1" si="635"/>
        <v>-5.0477391973147471E-4</v>
      </c>
      <c r="AT395" s="223">
        <f t="shared" ca="1" si="636"/>
        <v>-1.270471681476494E-4</v>
      </c>
      <c r="AU395" s="223">
        <f t="shared" ca="1" si="637"/>
        <v>3.3413459281645942E-4</v>
      </c>
      <c r="AV395" s="223">
        <f t="shared" ca="1" si="638"/>
        <v>5.7582932400775935E-4</v>
      </c>
      <c r="AW395" s="223">
        <f t="shared" ca="1" si="639"/>
        <v>4.3927208518537307E-4</v>
      </c>
      <c r="AX395" s="223">
        <f t="shared" ca="1" si="640"/>
        <v>1.4164880833358775E-5</v>
      </c>
      <c r="AY395" s="223">
        <f t="shared" ca="1" si="641"/>
        <v>-4.2024698004940718E-4</v>
      </c>
      <c r="AZ395" s="223">
        <f t="shared" ca="1" si="642"/>
        <v>-5.7860612623254889E-4</v>
      </c>
      <c r="BA395" s="223">
        <f t="shared" ca="1" si="643"/>
        <v>-3.5688927075221865E-4</v>
      </c>
      <c r="BB395" s="223">
        <f t="shared" ca="1" si="644"/>
        <v>9.9261754907601203E-5</v>
      </c>
      <c r="BC395" s="223">
        <f t="shared" ca="1" si="645"/>
        <v>4.9020951151627521E-4</v>
      </c>
      <c r="BD395" s="223">
        <f t="shared" ca="1" si="646"/>
        <v>5.5914741951227547E-4</v>
      </c>
      <c r="BE395" s="223">
        <f t="shared" ca="1" si="647"/>
        <v>2.6079140178986854E-4</v>
      </c>
      <c r="BF395" s="223">
        <f t="shared" ca="1" si="648"/>
        <v>-2.0887381707409159E-4</v>
      </c>
      <c r="BG395" s="223">
        <f t="shared" ca="1" si="649"/>
        <v>-5.4133356636823623E-4</v>
      </c>
      <c r="BH395" s="223">
        <f t="shared" ca="1" si="650"/>
        <v>-5.1820099103363191E-4</v>
      </c>
      <c r="BI395" s="223">
        <f t="shared" ca="1" si="651"/>
        <v>-1.5467146551023336E-4</v>
      </c>
      <c r="BJ395" s="223">
        <f t="shared" ca="1" si="652"/>
        <v>3.104589755882146E-4</v>
      </c>
      <c r="BK395" s="223">
        <f t="shared" ca="1" si="653"/>
        <v>5.7165447584802624E-4</v>
      </c>
      <c r="BL395" s="223">
        <f t="shared" ca="1" si="654"/>
        <v>4.5734038908002811E-4</v>
      </c>
      <c r="BM395" s="223">
        <f t="shared" ca="1" si="655"/>
        <v>4.260759155179692E-5</v>
      </c>
      <c r="BN395" s="223">
        <f t="shared" ca="1" si="656"/>
        <v>-4.0011336977787847E-4</v>
      </c>
      <c r="BO395" s="223">
        <f t="shared" ca="1" si="657"/>
        <v>-5.8000702440850094E-4</v>
      </c>
      <c r="BP395" s="223">
        <f t="shared" ca="1" si="658"/>
        <v>-3.7890445245352338E-4</v>
      </c>
      <c r="BQ395" s="223">
        <f t="shared" ca="1" si="659"/>
        <v>7.1093668255358376E-5</v>
      </c>
      <c r="BR395" s="223">
        <f t="shared" ca="1" si="660"/>
        <v>4.7439163155314448E-4</v>
      </c>
      <c r="BS395" s="223">
        <f t="shared" ca="1" si="661"/>
        <v>5.6607022829264293E-4</v>
      </c>
      <c r="BT395" s="223">
        <f t="shared" ca="1" si="662"/>
        <v>2.8590743021129786E-4</v>
      </c>
      <c r="BU395" s="223">
        <f t="shared" ca="1" si="663"/>
        <v>-1.8206283826125282E-4</v>
      </c>
      <c r="BV395" s="223">
        <f t="shared" ca="1" si="664"/>
        <v>-5.3043928896971465E-4</v>
      </c>
      <c r="BW395" s="223">
        <f t="shared" ca="1" si="665"/>
        <v>-5.3037967075934118E-4</v>
      </c>
      <c r="BX395" s="223">
        <f t="shared" ca="1" si="666"/>
        <v>-1.8192314576478285E-4</v>
      </c>
      <c r="BY395" s="223">
        <f t="shared" ca="1" si="667"/>
        <v>2.8603543549478305E-4</v>
      </c>
      <c r="BZ395" s="223">
        <f t="shared" ca="1" si="668"/>
        <v>5.6610246198495742E-4</v>
      </c>
      <c r="CA395" s="223">
        <f t="shared" ca="1" si="669"/>
        <v>4.743069199191024E-4</v>
      </c>
      <c r="CB395" s="223">
        <f t="shared" ca="1" si="670"/>
        <v>7.0947656850202509E-5</v>
      </c>
      <c r="CC395" s="223">
        <f t="shared" ca="1" si="671"/>
        <v>-3.790158513527657E-4</v>
      </c>
      <c r="CD395" s="223">
        <f t="shared" ca="1" si="672"/>
        <v>-5.8001063486003775E-4</v>
      </c>
      <c r="CE395" s="223">
        <f t="shared" ca="1" si="673"/>
        <v>-4.0000682014075723E-4</v>
      </c>
      <c r="CF395" s="223">
        <f t="shared" ca="1" si="674"/>
        <v>4.2754310729226737E-5</v>
      </c>
      <c r="CG395" s="223">
        <f t="shared" ca="1" si="675"/>
        <v>4.5743090059780037E-4</v>
      </c>
      <c r="CH395" s="223">
        <f t="shared" ca="1" si="676"/>
        <v>5.7162932431115815E-4</v>
      </c>
      <c r="CI395" s="223">
        <f t="shared" ca="1" si="677"/>
        <v>3.1033468259081498E-4</v>
      </c>
      <c r="CJ395" s="223">
        <f t="shared" ca="1" si="678"/>
        <v>-1.5481325412422149E-4</v>
      </c>
      <c r="CK395" s="223">
        <f t="shared" ca="1" si="679"/>
        <v>-5.1826713686307045E-4</v>
      </c>
      <c r="CL395" s="223">
        <f t="shared" ca="1" si="680"/>
        <v>-5.4128061940241705E-4</v>
      </c>
      <c r="CM395" s="223">
        <f t="shared" ca="1" si="681"/>
        <v>-2.0873655722660319E-4</v>
      </c>
      <c r="CN395" s="223">
        <f t="shared" ca="1" si="682"/>
        <v>2.6092281098349587E-4</v>
      </c>
      <c r="CO395" s="223">
        <f t="shared" ca="1" si="683"/>
        <v>5.5918665770624747E-4</v>
      </c>
      <c r="CP395" s="223">
        <f t="shared" ca="1" si="684"/>
        <v>4.9013080384371205E-4</v>
      </c>
      <c r="CQ395" s="223">
        <f t="shared" ca="1" si="685"/>
        <v>9.911680302897527E-5</v>
      </c>
      <c r="CR395" s="223">
        <f t="shared" ca="1" si="686"/>
        <v>-3.5700525054387962E-4</v>
      </c>
      <c r="CS395" s="223">
        <f t="shared" ca="1" si="687"/>
        <v>-5.786169488892648E-4</v>
      </c>
      <c r="CT395" s="223">
        <f t="shared" ca="1" si="688"/>
        <v>-4.201455363618155E-4</v>
      </c>
      <c r="CU395" s="223">
        <f t="shared" ca="1" si="689"/>
        <v>1.4311954323704891E-5</v>
      </c>
      <c r="CV395" s="223">
        <f t="shared" ca="1" si="690"/>
        <v>4.3936817853670635E-4</v>
      </c>
      <c r="CW395" s="223">
        <f t="shared" ca="1" si="691"/>
        <v>5.75811315218591E-4</v>
      </c>
      <c r="CX395" s="223">
        <f t="shared" ca="1" si="692"/>
        <v>3.3401431153785963E-4</v>
      </c>
      <c r="CY395" s="223">
        <f t="shared" ca="1" si="693"/>
        <v>-1.271907112979614E-4</v>
      </c>
      <c r="CZ395" s="223">
        <f t="shared" ca="1" si="694"/>
        <v>-5.0484643382888155E-4</v>
      </c>
      <c r="DA395" s="223">
        <f t="shared" ca="1" si="695"/>
        <v>-5.5087757562277294E-4</v>
      </c>
      <c r="DB395" s="223">
        <f t="shared" ca="1" si="696"/>
        <v>-2.3504710403889393E-4</v>
      </c>
      <c r="DC395" s="223">
        <f t="shared" ca="1" si="697"/>
        <v>2.351816005664178E-4</v>
      </c>
      <c r="DD395" s="223">
        <f t="shared" ca="1" si="698"/>
        <v>5.5092372379015545E-4</v>
      </c>
      <c r="DE395" s="223">
        <f t="shared" ca="1" si="699"/>
        <v>5.0477391973147623E-4</v>
      </c>
      <c r="DF395" s="223">
        <f t="shared" ca="1" si="700"/>
        <v>1.2704716814764861E-4</v>
      </c>
      <c r="DG395" s="223">
        <f t="shared" ca="1" si="701"/>
        <v>-3.3413459281646013E-4</v>
      </c>
      <c r="DH395" s="223">
        <f t="shared" ca="1" si="702"/>
        <v>-5.7582932400775935E-4</v>
      </c>
      <c r="DI395" s="223">
        <f t="shared" ca="1" si="703"/>
        <v>-4.3927208518536982E-4</v>
      </c>
      <c r="DJ395" s="223">
        <f t="shared" ca="1" si="704"/>
        <v>-1.4164880833362082E-5</v>
      </c>
      <c r="DK395" s="223">
        <f t="shared" ca="1" si="705"/>
        <v>4.202469800494049E-4</v>
      </c>
      <c r="DL395" s="223">
        <f t="shared" ca="1" si="706"/>
        <v>5.7860612623254889E-4</v>
      </c>
      <c r="DM395" s="223">
        <f t="shared" ca="1" si="707"/>
        <v>3.56889270752218E-4</v>
      </c>
      <c r="DN395" s="223">
        <f t="shared" ca="1" si="708"/>
        <v>-9.9261754907602017E-5</v>
      </c>
      <c r="DO395" s="223">
        <f t="shared" ca="1" si="709"/>
        <v>-4.9020951151627782E-4</v>
      </c>
      <c r="DP395" s="223">
        <f t="shared" ca="1" si="710"/>
        <v>-5.5914741951227634E-4</v>
      </c>
      <c r="DQ395" s="223">
        <f t="shared" ca="1" si="711"/>
        <v>-2.6079140178986783E-4</v>
      </c>
      <c r="DR395" s="223">
        <f t="shared" ca="1" si="712"/>
        <v>2.0887381707409238E-4</v>
      </c>
      <c r="DS395" s="223">
        <f t="shared" ca="1" si="713"/>
        <v>5.4133356636823656E-4</v>
      </c>
      <c r="DT395" s="223">
        <f t="shared" ca="1" si="714"/>
        <v>5.1820099103362964E-4</v>
      </c>
      <c r="DU395" s="223">
        <f t="shared" ca="1" si="715"/>
        <v>1.5467146551022853E-4</v>
      </c>
      <c r="DV395" s="223">
        <f t="shared" ca="1" si="716"/>
        <v>-3.1045897558821178E-4</v>
      </c>
      <c r="DW395" s="223">
        <f t="shared" ca="1" si="717"/>
        <v>-5.7165447584802635E-4</v>
      </c>
      <c r="DX395" s="223">
        <f t="shared" ca="1" si="718"/>
        <v>-4.5734038908002762E-4</v>
      </c>
      <c r="DY395" s="223">
        <f t="shared" ca="1" si="719"/>
        <v>-4.260759155179608E-5</v>
      </c>
      <c r="DZ395" s="223">
        <f t="shared" ca="1" si="720"/>
        <v>4.001133697778821E-4</v>
      </c>
      <c r="EA395" s="223">
        <f t="shared" ca="1" si="721"/>
        <v>5.8000702440850083E-4</v>
      </c>
      <c r="EB395" s="223">
        <f t="shared" ca="1" si="722"/>
        <v>3.7890445245352587E-4</v>
      </c>
      <c r="EC395" s="223">
        <f t="shared" ca="1" si="723"/>
        <v>-7.1093668255359243E-5</v>
      </c>
      <c r="ED395" s="223">
        <f t="shared" ca="1" si="724"/>
        <v>-4.7439163155314496E-4</v>
      </c>
      <c r="EE395" s="223">
        <f t="shared" ca="1" si="725"/>
        <v>-5.6607022829264272E-4</v>
      </c>
      <c r="EF395" s="223">
        <f t="shared" ca="1" si="726"/>
        <v>-2.8590743021129352E-4</v>
      </c>
      <c r="EG395" s="223">
        <f t="shared" ca="1" si="727"/>
        <v>1.8206283826124973E-4</v>
      </c>
      <c r="EH395" s="223">
        <f t="shared" ca="1" si="728"/>
        <v>5.3043928896971324E-4</v>
      </c>
      <c r="EI395" s="223">
        <f t="shared" ca="1" si="729"/>
        <v>5.3037967075934074E-4</v>
      </c>
      <c r="EJ395" s="223">
        <f t="shared" ca="1" si="730"/>
        <v>1.8192314576478204E-4</v>
      </c>
      <c r="EK395" s="223">
        <f t="shared" ca="1" si="731"/>
        <v>-2.8603543549478381E-4</v>
      </c>
      <c r="EL395" s="223">
        <f t="shared" ca="1" si="732"/>
        <v>-5.661024619849585E-4</v>
      </c>
      <c r="EM395" s="223">
        <f t="shared" ca="1" si="733"/>
        <v>-4.7430691991910429E-4</v>
      </c>
      <c r="EN395" s="223">
        <f t="shared" ca="1" si="734"/>
        <v>-7.0947656850205788E-5</v>
      </c>
      <c r="EO395" s="223">
        <f t="shared" ca="1" si="735"/>
        <v>3.7901585135276635E-4</v>
      </c>
      <c r="EP395" s="223">
        <f t="shared" ca="1" si="736"/>
        <v>5.8001063486003775E-4</v>
      </c>
      <c r="EQ395" s="223">
        <f t="shared" ca="1" si="737"/>
        <v>4.0000682014075658E-4</v>
      </c>
      <c r="ER395" s="223">
        <f t="shared" ca="1" si="738"/>
        <v>-4.2754310729227604E-5</v>
      </c>
      <c r="ES395" s="223">
        <f t="shared" ca="1" si="739"/>
        <v>-4.5743090059780091E-4</v>
      </c>
      <c r="ET395" s="223">
        <f t="shared" ca="1" si="740"/>
        <v>-5.7162932431115794E-4</v>
      </c>
      <c r="EU395" s="223">
        <f t="shared" ca="1" si="741"/>
        <v>-3.1033468259081422E-4</v>
      </c>
      <c r="EV395" s="223">
        <f t="shared" ca="1" si="742"/>
        <v>1.5481325412422233E-4</v>
      </c>
      <c r="EW395" s="223">
        <f t="shared" ca="1" si="743"/>
        <v>5.1826713686307089E-4</v>
      </c>
      <c r="EX395" s="223">
        <f t="shared" ca="1" si="744"/>
        <v>5.4128061940241683E-4</v>
      </c>
      <c r="EY395" s="223">
        <f t="shared" ca="1" si="745"/>
        <v>2.0873655722660243E-4</v>
      </c>
      <c r="EZ395" s="223">
        <f t="shared" ca="1" si="746"/>
        <v>-2.6092281098349663E-4</v>
      </c>
      <c r="FA395" s="223">
        <f t="shared" ca="1" si="747"/>
        <v>-5.5918665770624768E-4</v>
      </c>
      <c r="FB395" s="223">
        <f t="shared" ca="1" si="748"/>
        <v>-4.9013080384371162E-4</v>
      </c>
      <c r="FC395" s="223">
        <f t="shared" ca="1" si="749"/>
        <v>-9.911680302897443E-5</v>
      </c>
      <c r="FD395" s="223">
        <f t="shared" ca="1" si="750"/>
        <v>3.5700525054388032E-4</v>
      </c>
      <c r="FE395" s="223">
        <f t="shared" ca="1" si="751"/>
        <v>5.7861694888926545E-4</v>
      </c>
      <c r="FF395" s="223">
        <f t="shared" ca="1" si="752"/>
        <v>4.2014553636180927E-4</v>
      </c>
      <c r="FG395" s="223">
        <f t="shared" ca="1" si="753"/>
        <v>-1.4311954323713945E-5</v>
      </c>
      <c r="FH395" s="223">
        <f t="shared" ca="1" si="754"/>
        <v>-4.3936817853670158E-4</v>
      </c>
      <c r="FI395" s="223">
        <f t="shared" ca="1" si="755"/>
        <v>-5.7581131521859197E-4</v>
      </c>
      <c r="FJ395" s="223">
        <f t="shared" ca="1" si="756"/>
        <v>-3.3401431153786565E-4</v>
      </c>
      <c r="FK395" s="223">
        <f t="shared" ca="1" si="757"/>
        <v>1.2719071129796224E-4</v>
      </c>
      <c r="FL395" s="223">
        <f t="shared" ca="1" si="758"/>
        <v>5.0484643382888187E-4</v>
      </c>
      <c r="FM395" s="223">
        <f t="shared" ca="1" si="759"/>
        <v>5.5087757562277272E-4</v>
      </c>
      <c r="FN395" s="223">
        <f t="shared" ca="1" si="760"/>
        <v>2.350471040388932E-4</v>
      </c>
      <c r="FO395" s="223">
        <f t="shared" ca="1" si="761"/>
        <v>-2.3518160056641853E-4</v>
      </c>
      <c r="FP395" s="223">
        <f t="shared" ca="1" si="762"/>
        <v>-5.5092372379015827E-4</v>
      </c>
      <c r="FQ395" s="223">
        <f t="shared" ca="1" si="763"/>
        <v>-5.0477391973147178E-4</v>
      </c>
      <c r="FR395" s="223">
        <f t="shared" ca="1" si="764"/>
        <v>-1.2704716814763972E-4</v>
      </c>
      <c r="FS395" s="223">
        <f t="shared" ca="1" si="765"/>
        <v>3.3413459281645406E-4</v>
      </c>
      <c r="FT395" s="223">
        <f t="shared" ca="1" si="766"/>
        <v>5.7582932400775848E-4</v>
      </c>
      <c r="FU395" s="223">
        <f t="shared" ca="1" si="767"/>
        <v>4.392720851853747E-4</v>
      </c>
      <c r="FV395" s="223">
        <f t="shared" ca="1" si="768"/>
        <v>1.4164880833361215E-5</v>
      </c>
      <c r="FW395" s="223">
        <f t="shared" ca="1" si="769"/>
        <v>-4.202469800494055E-4</v>
      </c>
      <c r="FX395" s="223">
        <f t="shared" ca="1" si="770"/>
        <v>-5.7860612623254878E-4</v>
      </c>
      <c r="FY395" s="223">
        <f t="shared" ca="1" si="771"/>
        <v>-3.568892707522173E-4</v>
      </c>
      <c r="FZ395" s="223">
        <f t="shared" ca="1" si="772"/>
        <v>9.9261754907602884E-5</v>
      </c>
      <c r="GA395" s="223">
        <f t="shared" ca="1" si="773"/>
        <v>4.9020951151627825E-4</v>
      </c>
      <c r="GB395" s="223">
        <f t="shared" ca="1" si="774"/>
        <v>5.5914741951227384E-4</v>
      </c>
      <c r="GC395" s="223">
        <f t="shared" ca="1" si="775"/>
        <v>2.6079140178985965E-4</v>
      </c>
      <c r="GD395" s="223">
        <f t="shared" ca="1" si="776"/>
        <v>-2.0887381707410083E-4</v>
      </c>
      <c r="GE395" s="223">
        <f t="shared" ca="1" si="777"/>
        <v>-5.4133356636823396E-4</v>
      </c>
      <c r="GF395" s="223">
        <f t="shared" ca="1" si="778"/>
        <v>-5.18200991033633E-4</v>
      </c>
      <c r="GG395" s="223">
        <f t="shared" ca="1" si="779"/>
        <v>-1.5467146551023572E-4</v>
      </c>
      <c r="GH395" s="223">
        <f t="shared" ca="1" si="780"/>
        <v>3.1045897558821248E-4</v>
      </c>
      <c r="GI395" s="223">
        <f t="shared" ca="1" si="781"/>
        <v>5.7165447584802656E-4</v>
      </c>
      <c r="GJ395" s="223">
        <f t="shared" ca="1" si="782"/>
        <v>4.5734038908002708E-4</v>
      </c>
      <c r="GK395" s="223">
        <f t="shared" ca="1" si="783"/>
        <v>4.260759155179524E-5</v>
      </c>
      <c r="GL395" s="223">
        <f t="shared" ca="1" si="784"/>
        <v>-4.0011336977788275E-4</v>
      </c>
      <c r="GM395" s="223">
        <f t="shared" ca="1" si="785"/>
        <v>-5.8000702440850072E-4</v>
      </c>
      <c r="GN395" s="223">
        <f t="shared" ca="1" si="786"/>
        <v>-3.7890445245351894E-4</v>
      </c>
      <c r="GO395" s="223">
        <f t="shared" ca="1" si="787"/>
        <v>7.1093668255368242E-5</v>
      </c>
      <c r="GP395" s="223">
        <f t="shared" ca="1" si="788"/>
        <v>4.7439163155315022E-4</v>
      </c>
      <c r="GQ395" s="223">
        <f t="shared" ca="1" si="789"/>
        <v>5.6607022829264445E-4</v>
      </c>
      <c r="GR395" s="223">
        <f t="shared" ca="1" si="790"/>
        <v>2.8590743021129997E-4</v>
      </c>
      <c r="GS395" s="223">
        <f t="shared" ca="1" si="791"/>
        <v>-1.8206283826125057E-4</v>
      </c>
      <c r="GT395" s="223">
        <f t="shared" ca="1" si="792"/>
        <v>-5.3043928896971356E-4</v>
      </c>
      <c r="GU395" s="223">
        <f t="shared" ca="1" si="793"/>
        <v>-5.3037967075934042E-4</v>
      </c>
      <c r="GV395" s="223">
        <f t="shared" ca="1" si="794"/>
        <v>-1.819231457647812E-4</v>
      </c>
      <c r="GW395" s="223">
        <f t="shared" ca="1" si="795"/>
        <v>2.8603543549478457E-4</v>
      </c>
      <c r="GX395" s="223">
        <f t="shared" ca="1" si="796"/>
        <v>5.6610246198495872E-4</v>
      </c>
      <c r="GY395" s="223">
        <f t="shared" ca="1" si="797"/>
        <v>4.7430691991909909E-4</v>
      </c>
      <c r="GZ395" s="223">
        <f t="shared" ca="1" si="798"/>
        <v>7.0947656850196789E-5</v>
      </c>
      <c r="HA395" s="223">
        <f t="shared" ca="1" si="799"/>
        <v>-3.7901585135277323E-4</v>
      </c>
      <c r="HB395" s="223">
        <f t="shared" ca="1" si="800"/>
        <v>-5.8001063486003753E-4</v>
      </c>
      <c r="HC395" s="223">
        <f t="shared" ca="1" si="801"/>
        <v>-4.00006820140762E-4</v>
      </c>
      <c r="HD395" s="223">
        <f t="shared" ca="1" si="802"/>
        <v>4.2754310729220231E-5</v>
      </c>
      <c r="HE395" s="223">
        <f t="shared" ca="1" si="803"/>
        <v>4.574309005978014E-4</v>
      </c>
      <c r="HF395" s="223">
        <f t="shared" ca="1" si="804"/>
        <v>5.7162932431115794E-4</v>
      </c>
      <c r="HG395" s="223">
        <f t="shared" ca="1" si="805"/>
        <v>3.1033468259081352E-4</v>
      </c>
      <c r="HH395" s="223">
        <f t="shared" ca="1" si="806"/>
        <v>-1.5481325412422319E-4</v>
      </c>
      <c r="HI395" s="223">
        <f t="shared" ca="1" si="807"/>
        <v>-5.1826713686307132E-4</v>
      </c>
      <c r="HJ395" s="223">
        <f t="shared" ca="1" si="808"/>
        <v>-5.412806194024165E-4</v>
      </c>
      <c r="HK395" s="223">
        <f t="shared" ca="1" si="809"/>
        <v>-2.0873655722659394E-4</v>
      </c>
      <c r="HL395" s="223">
        <f t="shared" ca="1" si="810"/>
        <v>2.6092281098350476E-4</v>
      </c>
      <c r="HM395" s="223">
        <f t="shared" ca="1" si="811"/>
        <v>5.5918665770625018E-4</v>
      </c>
      <c r="HN395" s="223">
        <f t="shared" ca="1" si="812"/>
        <v>4.9013080384371552E-4</v>
      </c>
      <c r="HO395" s="223">
        <f t="shared" ca="1" si="813"/>
        <v>9.9116803028981667E-5</v>
      </c>
      <c r="HP395" s="223">
        <f t="shared" ca="1" si="814"/>
        <v>-3.5700525054387452E-4</v>
      </c>
      <c r="HQ395" s="223">
        <f t="shared" ca="1" si="815"/>
        <v>-5.7861694888926502E-4</v>
      </c>
      <c r="HR395" s="223">
        <f t="shared" ca="1" si="816"/>
        <v>-4.2014553636181431E-4</v>
      </c>
      <c r="HS395" s="223">
        <f t="shared" ca="1" si="817"/>
        <v>1.4311954323706518E-5</v>
      </c>
      <c r="HT395" s="223">
        <f t="shared" ca="1" si="818"/>
        <v>4.3936817853670748E-4</v>
      </c>
      <c r="HU395" s="223">
        <f t="shared" ca="1" si="819"/>
        <v>5.7581131521859078E-4</v>
      </c>
      <c r="HV395" s="223">
        <f t="shared" ca="1" si="820"/>
        <v>3.3401431153785822E-4</v>
      </c>
      <c r="HW395" s="223">
        <f t="shared" ca="1" si="821"/>
        <v>-1.2719071129797113E-4</v>
      </c>
      <c r="HX395" s="223">
        <f t="shared" ca="1" si="822"/>
        <v>-5.0484643382888643E-4</v>
      </c>
      <c r="HY395" s="223">
        <f t="shared" ca="1" si="823"/>
        <v>-5.50877575622775E-4</v>
      </c>
      <c r="HZ395" s="223">
        <f t="shared" ca="1" si="824"/>
        <v>-2.3504710403889995E-4</v>
      </c>
      <c r="IA395" s="223">
        <f t="shared" ca="1" si="825"/>
        <v>2.3518160056641181E-4</v>
      </c>
      <c r="IB395" s="223">
        <f t="shared" ca="1" si="826"/>
        <v>5.5092372379015599E-4</v>
      </c>
      <c r="IC395" s="223">
        <f t="shared" ca="1" si="827"/>
        <v>5.0477391973147536E-4</v>
      </c>
      <c r="ID395" s="223">
        <f t="shared" ca="1" si="828"/>
        <v>1.2704716814764693E-4</v>
      </c>
      <c r="IE395" s="223">
        <f t="shared" ca="1" si="829"/>
        <v>-2.2235032330103718E-4</v>
      </c>
      <c r="IF395" s="223">
        <f t="shared" ca="1" si="830"/>
        <v>-5.7582932400775967E-4</v>
      </c>
      <c r="IG395" s="223">
        <f t="shared" ca="1" si="831"/>
        <v>-4.3927208518536873E-4</v>
      </c>
      <c r="IH395" s="223">
        <f t="shared" ca="1" si="832"/>
        <v>-1.4164880833352053E-5</v>
      </c>
      <c r="II395" s="223">
        <f t="shared" ca="1" si="833"/>
        <v>4.2024698004941184E-4</v>
      </c>
      <c r="IJ395" s="223">
        <f t="shared" ca="1" si="834"/>
        <v>5.7860612623254813E-4</v>
      </c>
      <c r="IK395" s="223">
        <f t="shared" ca="1" si="835"/>
        <v>3.568892707522231E-4</v>
      </c>
      <c r="IL395" s="223">
        <f t="shared" ca="1" si="836"/>
        <v>-9.9261754907595593E-5</v>
      </c>
      <c r="IM395" s="223">
        <f t="shared" ca="1" si="837"/>
        <v>-4.9020951151627435E-4</v>
      </c>
      <c r="IN395" s="223">
        <f t="shared" ca="1" si="838"/>
        <v>-5.591474195122759E-4</v>
      </c>
      <c r="IO395" s="223">
        <f t="shared" ca="1" si="839"/>
        <v>-2.6079140178986626E-4</v>
      </c>
      <c r="IP395" s="223">
        <f t="shared" ca="1" si="840"/>
        <v>2.08873817074094E-4</v>
      </c>
      <c r="IQ395" s="223">
        <f t="shared" ca="1" si="841"/>
        <v>5.4133356636823721E-4</v>
      </c>
      <c r="IR395" s="223">
        <f t="shared" ca="1" si="842"/>
        <v>5.1820099103362899E-4</v>
      </c>
      <c r="IS395" s="223">
        <f t="shared" ca="1" si="843"/>
        <v>1.5467146551022693E-4</v>
      </c>
      <c r="IT395" s="223">
        <f t="shared" ca="1" si="844"/>
        <v>-3.1045897558822024E-4</v>
      </c>
      <c r="IU395" s="223">
        <f t="shared" ca="1" si="845"/>
        <v>-5.7165447584802808E-4</v>
      </c>
      <c r="IV395" s="223">
        <f t="shared" ca="1" si="846"/>
        <v>-4.5734038908002144E-4</v>
      </c>
      <c r="IW395" s="223">
        <f t="shared" ca="1" si="847"/>
        <v>-4.2607591551802558E-5</v>
      </c>
      <c r="IX395" s="223">
        <f t="shared" ca="1" si="848"/>
        <v>4.0011336977787738E-4</v>
      </c>
      <c r="IY395" s="223">
        <f t="shared" ca="1" si="849"/>
        <v>5.8000702440850094E-4</v>
      </c>
      <c r="IZ395" s="223">
        <f t="shared" ca="1" si="850"/>
        <v>3.7890445245352452E-4</v>
      </c>
      <c r="JA395" s="223">
        <f t="shared" ca="1" si="851"/>
        <v>-7.1093668255360924E-5</v>
      </c>
      <c r="JB395" s="223">
        <f t="shared" ca="1" si="852"/>
        <v>-4.7439163155314594E-4</v>
      </c>
    </row>
    <row r="396" spans="2:262">
      <c r="B396" s="230">
        <v>35</v>
      </c>
      <c r="C396" s="229">
        <f t="shared" si="853"/>
        <v>6.8359375000000028E-4</v>
      </c>
      <c r="D396" s="226">
        <f t="shared" ca="1" si="597"/>
        <v>36.016504801881432</v>
      </c>
      <c r="E396" s="225">
        <f ca="1">AO361</f>
        <v>1.6504801881429523E-2</v>
      </c>
      <c r="F396" s="224">
        <v>35</v>
      </c>
      <c r="G396" s="223">
        <f t="shared" ca="1" si="854"/>
        <v>-2.9600371306966909E-3</v>
      </c>
      <c r="H396" s="223">
        <f t="shared" ca="1" si="598"/>
        <v>-1.5522114436190555E-3</v>
      </c>
      <c r="I396" s="223">
        <f t="shared" ca="1" si="599"/>
        <v>9.3231240770860215E-4</v>
      </c>
      <c r="J396" s="223">
        <f t="shared" ca="1" si="600"/>
        <v>2.7701337353472715E-3</v>
      </c>
      <c r="K396" s="223">
        <f t="shared" ca="1" si="601"/>
        <v>2.6864398468492839E-3</v>
      </c>
      <c r="L396" s="223">
        <f t="shared" ca="1" si="602"/>
        <v>7.3928536903443767E-4</v>
      </c>
      <c r="M396" s="223">
        <f t="shared" ca="1" si="603"/>
        <v>-1.7206775943565708E-3</v>
      </c>
      <c r="N396" s="223">
        <f t="shared" ca="1" si="604"/>
        <v>-2.9870851212599322E-3</v>
      </c>
      <c r="O396" s="223">
        <f t="shared" ca="1" si="605"/>
        <v>-2.1814881672399841E-3</v>
      </c>
      <c r="P396" s="223">
        <f t="shared" ca="1" si="606"/>
        <v>1.3730746512760237E-4</v>
      </c>
      <c r="Q396" s="223">
        <f t="shared" ca="1" si="607"/>
        <v>2.3608591819523294E-3</v>
      </c>
      <c r="R396" s="223">
        <f t="shared" ca="1" si="608"/>
        <v>2.9467907422510591E-3</v>
      </c>
      <c r="S396" s="223">
        <f t="shared" ca="1" si="609"/>
        <v>1.488668191459657E-3</v>
      </c>
      <c r="T396" s="223">
        <f t="shared" ca="1" si="610"/>
        <v>-1.0020754725899353E-3</v>
      </c>
      <c r="U396" s="223">
        <f t="shared" ca="1" si="611"/>
        <v>-2.7977251620312929E-3</v>
      </c>
      <c r="V396" s="223">
        <f t="shared" ca="1" si="612"/>
        <v>-2.6527207231846562E-3</v>
      </c>
      <c r="W396" s="223">
        <f t="shared" ca="1" si="613"/>
        <v>-6.6764511061854939E-4</v>
      </c>
      <c r="X396" s="223">
        <f t="shared" ca="1" si="614"/>
        <v>1.7805454132108424E-3</v>
      </c>
      <c r="Y396" s="223">
        <f t="shared" ca="1" si="615"/>
        <v>2.9936529297290167E-3</v>
      </c>
      <c r="Z396" s="223">
        <f t="shared" ca="1" si="616"/>
        <v>2.1302001766451682E-3</v>
      </c>
      <c r="AA396" s="223">
        <f t="shared" ca="1" si="617"/>
        <v>-2.1087511884909714E-4</v>
      </c>
      <c r="AB396" s="223">
        <f t="shared" ca="1" si="618"/>
        <v>-2.4056759784189218E-3</v>
      </c>
      <c r="AC396" s="223">
        <f t="shared" ca="1" si="619"/>
        <v>-2.9317693172498994E-3</v>
      </c>
      <c r="AD396" s="223">
        <f t="shared" ca="1" si="620"/>
        <v>-1.4242282212466113E-3</v>
      </c>
      <c r="AE396" s="223">
        <f t="shared" ca="1" si="621"/>
        <v>1.0712349246765932E-3</v>
      </c>
      <c r="AF396" s="223">
        <f t="shared" ca="1" si="622"/>
        <v>2.8236313436913892E-3</v>
      </c>
      <c r="AG396" s="223">
        <f t="shared" ca="1" si="623"/>
        <v>2.6174036997480003E-3</v>
      </c>
      <c r="AH396" s="223">
        <f t="shared" ca="1" si="624"/>
        <v>5.9560268775287807E-4</v>
      </c>
      <c r="AI396" s="223">
        <f t="shared" ca="1" si="625"/>
        <v>-1.8393406980870767E-3</v>
      </c>
      <c r="AJ396" s="223">
        <f t="shared" ca="1" si="626"/>
        <v>-2.9984174736131255E-3</v>
      </c>
      <c r="AK396" s="223">
        <f t="shared" ca="1" si="627"/>
        <v>-2.077629033117256E-3</v>
      </c>
      <c r="AL396" s="223">
        <f t="shared" ca="1" si="628"/>
        <v>2.8431574928412047E-4</v>
      </c>
      <c r="AM396" s="223">
        <f t="shared" ca="1" si="629"/>
        <v>2.4490436856301392E-3</v>
      </c>
      <c r="AN396" s="223">
        <f t="shared" ca="1" si="630"/>
        <v>2.914981904037944E-3</v>
      </c>
      <c r="AO396" s="223">
        <f t="shared" ca="1" si="631"/>
        <v>1.3589303492084147E-3</v>
      </c>
      <c r="AP396" s="223">
        <f t="shared" ca="1" si="632"/>
        <v>-1.13974910490068E-3</v>
      </c>
      <c r="AQ396" s="223">
        <f t="shared" ca="1" si="633"/>
        <v>-2.8478366754124207E-3</v>
      </c>
      <c r="AR396" s="223">
        <f t="shared" ca="1" si="634"/>
        <v>-2.5805100501936386E-3</v>
      </c>
      <c r="AS396" s="223">
        <f t="shared" ca="1" si="635"/>
        <v>-5.2320149609912884E-4</v>
      </c>
      <c r="AT396" s="223">
        <f t="shared" ca="1" si="636"/>
        <v>1.8970280329041627E-3</v>
      </c>
      <c r="AU396" s="223">
        <f t="shared" ca="1" si="637"/>
        <v>3.0013758829291809E-3</v>
      </c>
      <c r="AV396" s="223">
        <f t="shared" ca="1" si="638"/>
        <v>2.0238064035473396E-3</v>
      </c>
      <c r="AW396" s="223">
        <f t="shared" ca="1" si="639"/>
        <v>-3.5758511854302576E-4</v>
      </c>
      <c r="AX396" s="223">
        <f t="shared" ca="1" si="640"/>
        <v>-2.4909361805007637E-3</v>
      </c>
      <c r="AY396" s="223">
        <f t="shared" ca="1" si="641"/>
        <v>-2.8964386147251882E-3</v>
      </c>
      <c r="AZ396" s="223">
        <f t="shared" ca="1" si="642"/>
        <v>-1.2928139083415336E-3</v>
      </c>
      <c r="BA396" s="223">
        <f t="shared" ca="1" si="643"/>
        <v>1.2075767428819384E-3</v>
      </c>
      <c r="BB396" s="223">
        <f t="shared" ca="1" si="644"/>
        <v>2.8703265768076588E-3</v>
      </c>
      <c r="BC396" s="223">
        <f t="shared" ca="1" si="645"/>
        <v>2.5420619978765322E-3</v>
      </c>
      <c r="BD396" s="223">
        <f t="shared" ca="1" si="646"/>
        <v>4.5048514742789371E-4</v>
      </c>
      <c r="BE396" s="223">
        <f t="shared" ca="1" si="647"/>
        <v>-1.9535726689686736E-3</v>
      </c>
      <c r="BF396" s="223">
        <f t="shared" ca="1" si="648"/>
        <v>-3.002526375642032E-3</v>
      </c>
      <c r="BG396" s="223">
        <f t="shared" ca="1" si="649"/>
        <v>-1.9687647086749304E-3</v>
      </c>
      <c r="BH396" s="223">
        <f t="shared" ca="1" si="650"/>
        <v>4.3063909189748942E-4</v>
      </c>
      <c r="BI396" s="223">
        <f t="shared" ca="1" si="651"/>
        <v>2.531328228558363E-3</v>
      </c>
      <c r="BJ396" s="223">
        <f t="shared" ca="1" si="652"/>
        <v>2.87615061909574E-3</v>
      </c>
      <c r="BK396" s="223">
        <f t="shared" ca="1" si="653"/>
        <v>1.2259187247176933E-3</v>
      </c>
      <c r="BL396" s="223">
        <f t="shared" ca="1" si="654"/>
        <v>-1.2746769817874879E-3</v>
      </c>
      <c r="BM396" s="223">
        <f t="shared" ca="1" si="655"/>
        <v>-2.8910875008014486E-3</v>
      </c>
      <c r="BN396" s="223">
        <f t="shared" ca="1" si="656"/>
        <v>-2.5020827024657254E-3</v>
      </c>
      <c r="BO396" s="223">
        <f t="shared" ca="1" si="657"/>
        <v>-3.7749744334857212E-4</v>
      </c>
      <c r="BP396" s="223">
        <f t="shared" ca="1" si="658"/>
        <v>2.008940545906186E-3</v>
      </c>
      <c r="BQ396" s="223">
        <f t="shared" ca="1" si="659"/>
        <v>3.0018682587378892E-3</v>
      </c>
      <c r="BR396" s="223">
        <f t="shared" ca="1" si="660"/>
        <v>1.9125371035588691E-3</v>
      </c>
      <c r="BS396" s="223">
        <f t="shared" ca="1" si="661"/>
        <v>-5.0343366436562671E-4</v>
      </c>
      <c r="BT396" s="223">
        <f t="shared" ca="1" si="662"/>
        <v>-2.5701954991435498E-3</v>
      </c>
      <c r="BU396" s="223">
        <f t="shared" ca="1" si="663"/>
        <v>-2.8541301378795471E-3</v>
      </c>
      <c r="BV396" s="223">
        <f t="shared" ca="1" si="664"/>
        <v>-1.1582850934941371E-3</v>
      </c>
      <c r="BW396" s="223">
        <f t="shared" ca="1" si="665"/>
        <v>1.3410094029424505E-3</v>
      </c>
      <c r="BX396" s="223">
        <f t="shared" ca="1" si="666"/>
        <v>2.910106941789481E-3</v>
      </c>
      <c r="BY396" s="223">
        <f t="shared" ca="1" si="667"/>
        <v>2.4605962459938518E-3</v>
      </c>
      <c r="BZ396" s="223">
        <f t="shared" ca="1" si="668"/>
        <v>3.0428234892491621E-4</v>
      </c>
      <c r="CA396" s="223">
        <f t="shared" ca="1" si="669"/>
        <v>-2.0630983121779846E-3</v>
      </c>
      <c r="CB396" s="223">
        <f t="shared" ca="1" si="670"/>
        <v>-2.9994019286417673E-3</v>
      </c>
      <c r="CC396" s="223">
        <f t="shared" ca="1" si="671"/>
        <v>-1.8551574576059927E-3</v>
      </c>
      <c r="CD396" s="223">
        <f t="shared" ca="1" si="672"/>
        <v>5.7592498721896826E-4</v>
      </c>
      <c r="CE396" s="223">
        <f t="shared" ca="1" si="673"/>
        <v>2.6075145800658296E-3</v>
      </c>
      <c r="CF396" s="223">
        <f t="shared" ca="1" si="674"/>
        <v>2.8303904353910959E-3</v>
      </c>
      <c r="CG396" s="223">
        <f t="shared" ca="1" si="675"/>
        <v>1.0899537546413094E-3</v>
      </c>
      <c r="CH396" s="223">
        <f t="shared" ca="1" si="676"/>
        <v>-1.4065340501766524E-3</v>
      </c>
      <c r="CI396" s="223">
        <f t="shared" ca="1" si="677"/>
        <v>-2.9273734431716865E-3</v>
      </c>
      <c r="CJ396" s="223">
        <f t="shared" ca="1" si="678"/>
        <v>-2.4176276183509988E-3</v>
      </c>
      <c r="CK396" s="223">
        <f t="shared" ca="1" si="679"/>
        <v>-2.3088396619211815E-4</v>
      </c>
      <c r="CL396" s="223">
        <f t="shared" ca="1" si="680"/>
        <v>2.116013345170727E-3</v>
      </c>
      <c r="CM396" s="223">
        <f t="shared" ca="1" si="681"/>
        <v>2.9951288709786951E-3</v>
      </c>
      <c r="CN396" s="223">
        <f t="shared" ca="1" si="682"/>
        <v>1.79666033416946E-3</v>
      </c>
      <c r="CO396" s="223">
        <f t="shared" ca="1" si="683"/>
        <v>-6.4806939439521118E-4</v>
      </c>
      <c r="CP396" s="223">
        <f t="shared" ca="1" si="684"/>
        <v>-2.6432629917063394E-3</v>
      </c>
      <c r="CQ396" s="223">
        <f t="shared" ca="1" si="685"/>
        <v>-2.8049458115394802E-3</v>
      </c>
      <c r="CR396" s="223">
        <f t="shared" ca="1" si="686"/>
        <v>-1.0209658684027013E-3</v>
      </c>
      <c r="CS396" s="223">
        <f t="shared" ca="1" si="687"/>
        <v>1.4712114538927238E-3</v>
      </c>
      <c r="CT396" s="223">
        <f t="shared" ca="1" si="688"/>
        <v>2.942876604253269E-3</v>
      </c>
      <c r="CU396" s="223">
        <f t="shared" ca="1" si="689"/>
        <v>2.3732027022317827E-3</v>
      </c>
      <c r="CV396" s="223">
        <f t="shared" ca="1" si="690"/>
        <v>1.5734650759139301E-4</v>
      </c>
      <c r="CW396" s="223">
        <f t="shared" ca="1" si="691"/>
        <v>-2.1676537708471737E-3</v>
      </c>
      <c r="CX396" s="223">
        <f t="shared" ca="1" si="692"/>
        <v>-2.9890516596788224E-3</v>
      </c>
      <c r="CY396" s="223">
        <f t="shared" ca="1" si="693"/>
        <v>-1.7370809697290807E-3</v>
      </c>
      <c r="CZ396" s="223">
        <f t="shared" ca="1" si="694"/>
        <v>7.1982342880114528E-4</v>
      </c>
      <c r="DA396" s="223">
        <f t="shared" ca="1" si="695"/>
        <v>2.6774192005586152E-3</v>
      </c>
      <c r="DB396" s="223">
        <f t="shared" ca="1" si="696"/>
        <v>2.7778115932146734E-3</v>
      </c>
      <c r="DC396" s="223">
        <f t="shared" ca="1" si="697"/>
        <v>9.513629905013401E-4</v>
      </c>
      <c r="DD396" s="223">
        <f t="shared" ca="1" si="698"/>
        <v>-1.5350026548411094E-3</v>
      </c>
      <c r="DE396" s="223">
        <f t="shared" ca="1" si="699"/>
        <v>-2.9566070865096939E-3</v>
      </c>
      <c r="DF396" s="223">
        <f t="shared" ca="1" si="700"/>
        <v>-2.3273482575445073E-3</v>
      </c>
      <c r="DG396" s="223">
        <f t="shared" ca="1" si="701"/>
        <v>-8.3714269338060025E-5</v>
      </c>
      <c r="DH396" s="223">
        <f t="shared" ca="1" si="702"/>
        <v>2.2179884829458571E-3</v>
      </c>
      <c r="DI396" s="223">
        <f t="shared" ca="1" si="703"/>
        <v>2.9811739554270033E-3</v>
      </c>
      <c r="DJ396" s="223">
        <f t="shared" ca="1" si="704"/>
        <v>1.676455252666178E-3</v>
      </c>
      <c r="DK396" s="223">
        <f t="shared" ca="1" si="705"/>
        <v>-7.9114386848950168E-4</v>
      </c>
      <c r="DL396" s="223">
        <f t="shared" ca="1" si="706"/>
        <v>-2.7099626321996266E-3</v>
      </c>
      <c r="DM396" s="223">
        <f t="shared" ca="1" si="707"/>
        <v>-2.74900412505518E-3</v>
      </c>
      <c r="DN396" s="223">
        <f t="shared" ca="1" si="708"/>
        <v>-8.8118704710825487E-4</v>
      </c>
      <c r="DO396" s="223">
        <f t="shared" ca="1" si="709"/>
        <v>1.5978692275876653E-3</v>
      </c>
      <c r="DP396" s="223">
        <f t="shared" ca="1" si="710"/>
        <v>2.9685566192118647E-3</v>
      </c>
      <c r="DQ396" s="223">
        <f t="shared" ca="1" si="711"/>
        <v>2.2800919052920437E-3</v>
      </c>
      <c r="DR396" s="223">
        <f t="shared" ca="1" si="712"/>
        <v>1.0031604739155859E-5</v>
      </c>
      <c r="DS396" s="223">
        <f t="shared" ca="1" si="713"/>
        <v>-2.2669871617183456E-3</v>
      </c>
      <c r="DT396" s="223">
        <f t="shared" ca="1" si="714"/>
        <v>-2.9715005034577084E-3</v>
      </c>
      <c r="DU396" s="223">
        <f t="shared" ca="1" si="715"/>
        <v>-1.6148197016457688E-3</v>
      </c>
      <c r="DV396" s="223">
        <f t="shared" ca="1" si="716"/>
        <v>8.619877526942544E-4</v>
      </c>
      <c r="DW396" s="223">
        <f t="shared" ca="1" si="717"/>
        <v>2.740873683683049E-3</v>
      </c>
      <c r="DX396" s="223">
        <f t="shared" ca="1" si="718"/>
        <v>2.7185407596026379E-3</v>
      </c>
      <c r="DY396" s="223">
        <f t="shared" ca="1" si="719"/>
        <v>8.1048030958769742E-4</v>
      </c>
      <c r="DZ396" s="223">
        <f t="shared" ca="1" si="720"/>
        <v>-1.6597733036597014E-3</v>
      </c>
      <c r="EA396" s="223">
        <f t="shared" ca="1" si="721"/>
        <v>-2.9787180044081045E-3</v>
      </c>
      <c r="EB396" s="223">
        <f t="shared" ca="1" si="722"/>
        <v>-2.2314621109339604E-3</v>
      </c>
      <c r="EC396" s="223">
        <f t="shared" ca="1" si="723"/>
        <v>6.3657102523337209E-5</v>
      </c>
      <c r="ED396" s="223">
        <f t="shared" ca="1" si="724"/>
        <v>2.3146202921927247E-3</v>
      </c>
      <c r="EE396" s="223">
        <f t="shared" ca="1" si="725"/>
        <v>2.9600371306966917E-3</v>
      </c>
      <c r="EF396" s="223">
        <f t="shared" ca="1" si="726"/>
        <v>1.5522114436190859E-3</v>
      </c>
      <c r="EG396" s="223">
        <f t="shared" ca="1" si="727"/>
        <v>-9.323124077085822E-4</v>
      </c>
      <c r="EH396" s="223">
        <f t="shared" ca="1" si="728"/>
        <v>-2.7701337353472698E-3</v>
      </c>
      <c r="EI396" s="223">
        <f t="shared" ca="1" si="729"/>
        <v>-2.6864398468492978E-3</v>
      </c>
      <c r="EJ396" s="223">
        <f t="shared" ca="1" si="730"/>
        <v>-7.3928536903445524E-4</v>
      </c>
      <c r="EK396" s="223">
        <f t="shared" ca="1" si="731"/>
        <v>1.7206775943565344E-3</v>
      </c>
      <c r="EL396" s="223">
        <f t="shared" ca="1" si="732"/>
        <v>2.9870851212599296E-3</v>
      </c>
      <c r="EM396" s="223">
        <f t="shared" ca="1" si="733"/>
        <v>2.1814881672399932E-3</v>
      </c>
      <c r="EN396" s="223">
        <f t="shared" ca="1" si="734"/>
        <v>-1.3730746512756291E-4</v>
      </c>
      <c r="EO396" s="223">
        <f t="shared" ca="1" si="735"/>
        <v>-2.3608591819523151E-3</v>
      </c>
      <c r="EP396" s="223">
        <f t="shared" ca="1" si="736"/>
        <v>-2.9467907422510613E-3</v>
      </c>
      <c r="EQ396" s="223">
        <f t="shared" ca="1" si="737"/>
        <v>-1.4886681914596915E-3</v>
      </c>
      <c r="ER396" s="223">
        <f t="shared" ca="1" si="738"/>
        <v>1.0020754725899132E-3</v>
      </c>
      <c r="ES396" s="223">
        <f t="shared" ca="1" si="739"/>
        <v>2.7977251620312899E-3</v>
      </c>
      <c r="ET396" s="223">
        <f t="shared" ca="1" si="740"/>
        <v>2.6527207231846722E-3</v>
      </c>
      <c r="EU396" s="223">
        <f t="shared" ca="1" si="741"/>
        <v>6.6764511061856739E-4</v>
      </c>
      <c r="EV396" s="223">
        <f t="shared" ca="1" si="742"/>
        <v>-1.7805454132108407E-3</v>
      </c>
      <c r="EW396" s="223">
        <f t="shared" ca="1" si="743"/>
        <v>-2.9936529297290141E-3</v>
      </c>
      <c r="EX396" s="223">
        <f t="shared" ca="1" si="744"/>
        <v>-2.1302001766451773E-3</v>
      </c>
      <c r="EY396" s="223">
        <f t="shared" ca="1" si="745"/>
        <v>2.1087511884905225E-4</v>
      </c>
      <c r="EZ396" s="223">
        <f t="shared" ca="1" si="746"/>
        <v>2.4056759784189079E-3</v>
      </c>
      <c r="FA396" s="223">
        <f t="shared" ca="1" si="747"/>
        <v>2.9317693172499115E-3</v>
      </c>
      <c r="FB396" s="223">
        <f t="shared" ca="1" si="748"/>
        <v>1.4242282212466133E-3</v>
      </c>
      <c r="FC396" s="223">
        <f t="shared" ca="1" si="749"/>
        <v>-1.0712349246765713E-3</v>
      </c>
      <c r="FD396" s="223">
        <f t="shared" ca="1" si="750"/>
        <v>-2.8236313436913701E-3</v>
      </c>
      <c r="FE396" s="223">
        <f t="shared" ca="1" si="751"/>
        <v>-2.617403699747996E-3</v>
      </c>
      <c r="FF396" s="223">
        <f t="shared" ca="1" si="752"/>
        <v>-5.9560268775290148E-4</v>
      </c>
      <c r="FG396" s="223">
        <f t="shared" ca="1" si="753"/>
        <v>1.8393406980870414E-3</v>
      </c>
      <c r="FH396" s="223">
        <f t="shared" ca="1" si="754"/>
        <v>2.9984174736131259E-3</v>
      </c>
      <c r="FI396" s="223">
        <f t="shared" ca="1" si="755"/>
        <v>2.0776290331172651E-3</v>
      </c>
      <c r="FJ396" s="223">
        <f t="shared" ca="1" si="756"/>
        <v>-2.843157492840758E-4</v>
      </c>
      <c r="FK396" s="223">
        <f t="shared" ca="1" si="757"/>
        <v>-2.4490436856301448E-3</v>
      </c>
      <c r="FL396" s="223">
        <f t="shared" ca="1" si="758"/>
        <v>-2.9149819040379474E-3</v>
      </c>
      <c r="FM396" s="223">
        <f t="shared" ca="1" si="759"/>
        <v>-1.3589303492084546E-3</v>
      </c>
      <c r="FN396" s="223">
        <f t="shared" ca="1" si="760"/>
        <v>1.1397491049006977E-3</v>
      </c>
      <c r="FO396" s="223">
        <f t="shared" ca="1" si="761"/>
        <v>2.8478366754124164E-3</v>
      </c>
      <c r="FP396" s="223">
        <f t="shared" ca="1" si="762"/>
        <v>2.580510050193662E-3</v>
      </c>
      <c r="FQ396" s="223">
        <f t="shared" ca="1" si="763"/>
        <v>5.2320149609919411E-4</v>
      </c>
      <c r="FR396" s="223">
        <f t="shared" ca="1" si="764"/>
        <v>-1.897028032904161E-3</v>
      </c>
      <c r="FS396" s="223">
        <f t="shared" ca="1" si="765"/>
        <v>-3.0013758829291796E-3</v>
      </c>
      <c r="FT396" s="223">
        <f t="shared" ca="1" si="766"/>
        <v>-2.023806403547389E-3</v>
      </c>
      <c r="FU396" s="223">
        <f t="shared" ca="1" si="767"/>
        <v>3.5758511854302338E-4</v>
      </c>
      <c r="FV396" s="223">
        <f t="shared" ca="1" si="768"/>
        <v>2.4909361805007502E-3</v>
      </c>
      <c r="FW396" s="223">
        <f t="shared" ca="1" si="769"/>
        <v>2.8964386147252055E-3</v>
      </c>
      <c r="FX396" s="223">
        <f t="shared" ca="1" si="770"/>
        <v>1.2928139083415355E-3</v>
      </c>
      <c r="FY396" s="223">
        <f t="shared" ca="1" si="771"/>
        <v>-1.2075767428819167E-3</v>
      </c>
      <c r="FZ396" s="223">
        <f t="shared" ca="1" si="772"/>
        <v>-2.8703265768076393E-3</v>
      </c>
      <c r="GA396" s="223">
        <f t="shared" ca="1" si="773"/>
        <v>-2.5420619978765335E-3</v>
      </c>
      <c r="GB396" s="223">
        <f t="shared" ca="1" si="774"/>
        <v>-4.504851474279167E-4</v>
      </c>
      <c r="GC396" s="223">
        <f t="shared" ca="1" si="775"/>
        <v>1.9535726689686402E-3</v>
      </c>
      <c r="GD396" s="223">
        <f t="shared" ca="1" si="776"/>
        <v>3.002526375642032E-3</v>
      </c>
      <c r="GE396" s="223">
        <f t="shared" ca="1" si="777"/>
        <v>1.9687647086749477E-3</v>
      </c>
      <c r="GF396" s="223">
        <f t="shared" ca="1" si="778"/>
        <v>-4.3063909189744497E-4</v>
      </c>
      <c r="GG396" s="223">
        <f t="shared" ca="1" si="779"/>
        <v>-2.5313282285583734E-3</v>
      </c>
      <c r="GH396" s="223">
        <f t="shared" ca="1" si="780"/>
        <v>-2.876150619095747E-3</v>
      </c>
      <c r="GI396" s="223">
        <f t="shared" ca="1" si="781"/>
        <v>-1.2259187247177345E-3</v>
      </c>
      <c r="GJ396" s="223">
        <f t="shared" ca="1" si="782"/>
        <v>1.2746769817875048E-3</v>
      </c>
      <c r="GK396" s="223">
        <f t="shared" ca="1" si="783"/>
        <v>2.8910875008014425E-3</v>
      </c>
      <c r="GL396" s="223">
        <f t="shared" ca="1" si="784"/>
        <v>2.5020827024657502E-3</v>
      </c>
      <c r="GM396" s="223">
        <f t="shared" ca="1" si="785"/>
        <v>3.7749744334855326E-4</v>
      </c>
      <c r="GN396" s="223">
        <f t="shared" ca="1" si="786"/>
        <v>-2.0089405459061843E-3</v>
      </c>
      <c r="GO396" s="223">
        <f t="shared" ca="1" si="787"/>
        <v>-3.00186825873789E-3</v>
      </c>
      <c r="GP396" s="223">
        <f t="shared" ca="1" si="788"/>
        <v>-1.9125371035588544E-3</v>
      </c>
      <c r="GQ396" s="223">
        <f t="shared" ca="1" si="789"/>
        <v>5.0343366436562433E-4</v>
      </c>
      <c r="GR396" s="223">
        <f t="shared" ca="1" si="790"/>
        <v>2.5701954991435259E-3</v>
      </c>
      <c r="GS396" s="223">
        <f t="shared" ca="1" si="791"/>
        <v>2.8541301378795679E-3</v>
      </c>
      <c r="GT396" s="223">
        <f t="shared" ca="1" si="792"/>
        <v>1.1582850934941391E-3</v>
      </c>
      <c r="GU396" s="223">
        <f t="shared" ca="1" si="793"/>
        <v>-1.3410094029424294E-3</v>
      </c>
      <c r="GV396" s="223">
        <f t="shared" ca="1" si="794"/>
        <v>-2.9101069417894645E-3</v>
      </c>
      <c r="GW396" s="223">
        <f t="shared" ca="1" si="795"/>
        <v>-2.4605962459938531E-3</v>
      </c>
      <c r="GX396" s="223">
        <f t="shared" ca="1" si="796"/>
        <v>-3.0428234892493984E-4</v>
      </c>
      <c r="GY396" s="223">
        <f t="shared" ca="1" si="797"/>
        <v>2.0630983121779369E-3</v>
      </c>
      <c r="GZ396" s="223">
        <f t="shared" ca="1" si="798"/>
        <v>2.9994019286417673E-3</v>
      </c>
      <c r="HA396" s="223">
        <f t="shared" ca="1" si="799"/>
        <v>1.8551574576060113E-3</v>
      </c>
      <c r="HB396" s="223">
        <f t="shared" ca="1" si="800"/>
        <v>-5.7592498721890342E-4</v>
      </c>
      <c r="HC396" s="223">
        <f t="shared" ca="1" si="801"/>
        <v>-2.6075145800658391E-3</v>
      </c>
      <c r="HD396" s="223">
        <f t="shared" ca="1" si="802"/>
        <v>-2.8303904353911037E-3</v>
      </c>
      <c r="HE396" s="223">
        <f t="shared" ca="1" si="803"/>
        <v>-1.0899537546413707E-3</v>
      </c>
      <c r="HF396" s="223">
        <f t="shared" ca="1" si="804"/>
        <v>1.4065340501766693E-3</v>
      </c>
      <c r="HG396" s="223">
        <f t="shared" ca="1" si="805"/>
        <v>2.9273734431716813E-3</v>
      </c>
      <c r="HH396" s="223">
        <f t="shared" ca="1" si="806"/>
        <v>2.4176276183510378E-3</v>
      </c>
      <c r="HI396" s="223">
        <f t="shared" ca="1" si="807"/>
        <v>2.3088396619209885E-4</v>
      </c>
      <c r="HJ396" s="223">
        <f t="shared" ca="1" si="808"/>
        <v>-2.1160133451707105E-3</v>
      </c>
      <c r="HK396" s="223">
        <f t="shared" ca="1" si="809"/>
        <v>-2.9951288709786964E-3</v>
      </c>
      <c r="HL396" s="223">
        <f t="shared" ca="1" si="810"/>
        <v>-1.7966603341694446E-3</v>
      </c>
      <c r="HM396" s="223">
        <f t="shared" ca="1" si="811"/>
        <v>6.4806939439518798E-4</v>
      </c>
      <c r="HN396" s="223">
        <f t="shared" ca="1" si="812"/>
        <v>2.6432629917063286E-3</v>
      </c>
      <c r="HO396" s="223">
        <f t="shared" ca="1" si="813"/>
        <v>2.8049458115394742E-3</v>
      </c>
      <c r="HP396" s="223">
        <f t="shared" ca="1" si="814"/>
        <v>1.0209658684027234E-3</v>
      </c>
      <c r="HQ396" s="223">
        <f t="shared" ca="1" si="815"/>
        <v>-1.4712114538927032E-3</v>
      </c>
      <c r="HR396" s="223">
        <f t="shared" ca="1" si="816"/>
        <v>-2.942876604253256E-3</v>
      </c>
      <c r="HS396" s="223">
        <f t="shared" ca="1" si="817"/>
        <v>-2.3732027022317971E-3</v>
      </c>
      <c r="HT396" s="223">
        <f t="shared" ca="1" si="818"/>
        <v>-1.5734650759141643E-4</v>
      </c>
      <c r="HU396" s="223">
        <f t="shared" ca="1" si="819"/>
        <v>2.1676537708471277E-3</v>
      </c>
      <c r="HV396" s="223">
        <f t="shared" ca="1" si="820"/>
        <v>2.9890516596788245E-3</v>
      </c>
      <c r="HW396" s="223">
        <f t="shared" ca="1" si="821"/>
        <v>1.7370809697291002E-3</v>
      </c>
      <c r="HX396" s="223">
        <f t="shared" ca="1" si="822"/>
        <v>-7.1982342880108109E-4</v>
      </c>
      <c r="HY396" s="223">
        <f t="shared" ca="1" si="823"/>
        <v>-2.6774192005586239E-3</v>
      </c>
      <c r="HZ396" s="223">
        <f t="shared" ca="1" si="824"/>
        <v>-2.7778115932146825E-3</v>
      </c>
      <c r="IA396" s="223">
        <f t="shared" ca="1" si="825"/>
        <v>-9.5136299050140299E-4</v>
      </c>
      <c r="IB396" s="223">
        <f t="shared" ca="1" si="826"/>
        <v>1.5350026548411255E-3</v>
      </c>
      <c r="IC396" s="223">
        <f t="shared" ca="1" si="827"/>
        <v>2.9566070865096892E-3</v>
      </c>
      <c r="ID396" s="223">
        <f t="shared" ca="1" si="828"/>
        <v>2.327348257544549E-3</v>
      </c>
      <c r="IE396" s="223">
        <f t="shared" ca="1" si="829"/>
        <v>-1.5647224813474564E-3</v>
      </c>
      <c r="IF396" s="223">
        <f t="shared" ca="1" si="830"/>
        <v>-2.2179884829458415E-3</v>
      </c>
      <c r="IG396" s="223">
        <f t="shared" ca="1" si="831"/>
        <v>-2.9811739554270107E-3</v>
      </c>
      <c r="IH396" s="223">
        <f t="shared" ca="1" si="832"/>
        <v>-1.6764552526661622E-3</v>
      </c>
      <c r="II396" s="223">
        <f t="shared" ca="1" si="833"/>
        <v>7.911438684894787E-4</v>
      </c>
      <c r="IJ396" s="223">
        <f t="shared" ca="1" si="834"/>
        <v>2.7099626321996171E-3</v>
      </c>
      <c r="IK396" s="223">
        <f t="shared" ca="1" si="835"/>
        <v>2.7490041250551722E-3</v>
      </c>
      <c r="IL396" s="223">
        <f t="shared" ca="1" si="836"/>
        <v>8.8118704710827742E-4</v>
      </c>
      <c r="IM396" s="223">
        <f t="shared" ca="1" si="837"/>
        <v>-1.5978692275876456E-3</v>
      </c>
      <c r="IN396" s="223">
        <f t="shared" ca="1" si="838"/>
        <v>-2.9685566192118678E-3</v>
      </c>
      <c r="IO396" s="223">
        <f t="shared" ca="1" si="839"/>
        <v>-2.2800919052920589E-3</v>
      </c>
      <c r="IP396" s="223">
        <f t="shared" ca="1" si="840"/>
        <v>-1.0031604739179278E-5</v>
      </c>
      <c r="IQ396" s="223">
        <f t="shared" ca="1" si="841"/>
        <v>2.2669871617183022E-3</v>
      </c>
      <c r="IR396" s="223">
        <f t="shared" ca="1" si="842"/>
        <v>2.9715005034577123E-3</v>
      </c>
      <c r="IS396" s="223">
        <f t="shared" ca="1" si="843"/>
        <v>1.6148197016457888E-3</v>
      </c>
      <c r="IT396" s="223">
        <f t="shared" ca="1" si="844"/>
        <v>-8.6198775269419109E-4</v>
      </c>
      <c r="IU396" s="223">
        <f t="shared" ca="1" si="845"/>
        <v>-2.7408736836830386E-3</v>
      </c>
      <c r="IV396" s="223">
        <f t="shared" ca="1" si="846"/>
        <v>-2.7185407596026475E-3</v>
      </c>
      <c r="IW396" s="223">
        <f t="shared" ca="1" si="847"/>
        <v>-8.1048030958776128E-4</v>
      </c>
      <c r="IX396" s="223">
        <f t="shared" ca="1" si="848"/>
        <v>1.6597733036597172E-3</v>
      </c>
      <c r="IY396" s="223">
        <f t="shared" ca="1" si="849"/>
        <v>2.9787180044081015E-3</v>
      </c>
      <c r="IZ396" s="223">
        <f t="shared" ca="1" si="850"/>
        <v>2.2314621109340046E-3</v>
      </c>
      <c r="JA396" s="223">
        <f t="shared" ca="1" si="851"/>
        <v>-6.3657102523356724E-5</v>
      </c>
      <c r="JB396" s="223">
        <f t="shared" ca="1" si="852"/>
        <v>-2.31462029219271E-3</v>
      </c>
    </row>
    <row r="397" spans="2:262">
      <c r="B397" s="230">
        <v>36</v>
      </c>
      <c r="C397" s="229">
        <f t="shared" si="853"/>
        <v>7.031250000000003E-4</v>
      </c>
      <c r="D397" s="226">
        <f t="shared" ca="1" si="597"/>
        <v>36.016252950602606</v>
      </c>
      <c r="E397" s="225">
        <f ca="1">AP361</f>
        <v>1.6252950602604069E-2</v>
      </c>
      <c r="F397" s="224">
        <v>36</v>
      </c>
      <c r="G397" s="223">
        <f t="shared" ca="1" si="854"/>
        <v>-6.2773868635251527E-4</v>
      </c>
      <c r="H397" s="223">
        <f t="shared" ca="1" si="598"/>
        <v>-3.4603975578799341E-4</v>
      </c>
      <c r="I397" s="223">
        <f t="shared" ca="1" si="599"/>
        <v>1.8868809210145307E-4</v>
      </c>
      <c r="J397" s="223">
        <f t="shared" ca="1" si="600"/>
        <v>5.854446726496201E-4</v>
      </c>
      <c r="K397" s="223">
        <f t="shared" ca="1" si="601"/>
        <v>5.541162450551525E-4</v>
      </c>
      <c r="L397" s="223">
        <f t="shared" ca="1" si="602"/>
        <v>1.1761057636831129E-4</v>
      </c>
      <c r="M397" s="223">
        <f t="shared" ca="1" si="603"/>
        <v>-4.0489352546580832E-4</v>
      </c>
      <c r="N397" s="223">
        <f t="shared" ca="1" si="604"/>
        <v>-6.3133404308201256E-4</v>
      </c>
      <c r="O397" s="223">
        <f t="shared" ca="1" si="605"/>
        <v>-3.9613462852441283E-4</v>
      </c>
      <c r="P397" s="223">
        <f t="shared" ca="1" si="606"/>
        <v>1.2872374716091692E-4</v>
      </c>
      <c r="Q397" s="223">
        <f t="shared" ca="1" si="607"/>
        <v>5.5945758994694239E-4</v>
      </c>
      <c r="R397" s="223">
        <f t="shared" ca="1" si="608"/>
        <v>5.8110852851252085E-4</v>
      </c>
      <c r="S397" s="223">
        <f t="shared" ca="1" si="609"/>
        <v>1.7784510577018066E-4</v>
      </c>
      <c r="T397" s="223">
        <f t="shared" ca="1" si="610"/>
        <v>-3.5546104706856932E-4</v>
      </c>
      <c r="U397" s="223">
        <f t="shared" ca="1" si="611"/>
        <v>-6.2884930785433611E-4</v>
      </c>
      <c r="V397" s="223">
        <f t="shared" ca="1" si="612"/>
        <v>-4.4241450823892628E-4</v>
      </c>
      <c r="W397" s="223">
        <f t="shared" ca="1" si="613"/>
        <v>6.7519722167663115E-5</v>
      </c>
      <c r="X397" s="223">
        <f t="shared" ca="1" si="614"/>
        <v>5.2808262482244696E-4</v>
      </c>
      <c r="Y397" s="223">
        <f t="shared" ca="1" si="615"/>
        <v>6.0250441917407839E-4</v>
      </c>
      <c r="Z397" s="223">
        <f t="shared" ca="1" si="616"/>
        <v>2.3636688958345909E-4</v>
      </c>
      <c r="AA397" s="223">
        <f t="shared" ca="1" si="617"/>
        <v>-3.0260528447328581E-4</v>
      </c>
      <c r="AB397" s="223">
        <f t="shared" ca="1" si="618"/>
        <v>-6.2030841002802279E-4</v>
      </c>
      <c r="AC397" s="223">
        <f t="shared" ca="1" si="619"/>
        <v>-4.8443369439072839E-4</v>
      </c>
      <c r="AD397" s="223">
        <f t="shared" ca="1" si="620"/>
        <v>5.6654453398989309E-6</v>
      </c>
      <c r="AE397" s="223">
        <f t="shared" ca="1" si="621"/>
        <v>4.9162193534158449E-4</v>
      </c>
      <c r="AF397" s="223">
        <f t="shared" ca="1" si="622"/>
        <v>6.1809786291657106E-4</v>
      </c>
      <c r="AG397" s="223">
        <f t="shared" ca="1" si="623"/>
        <v>2.9261233103876355E-4</v>
      </c>
      <c r="AH397" s="223">
        <f t="shared" ca="1" si="624"/>
        <v>-2.4683526756764923E-4</v>
      </c>
      <c r="AI397" s="223">
        <f t="shared" ca="1" si="625"/>
        <v>-6.0579360311806914E-4</v>
      </c>
      <c r="AJ397" s="223">
        <f t="shared" ca="1" si="626"/>
        <v>-5.2178751924715212E-4</v>
      </c>
      <c r="AK397" s="223">
        <f t="shared" ca="1" si="627"/>
        <v>-5.6243392823534806E-5</v>
      </c>
      <c r="AL397" s="223">
        <f t="shared" ca="1" si="628"/>
        <v>4.5042665787549554E-4</v>
      </c>
      <c r="AM397" s="223">
        <f t="shared" ca="1" si="629"/>
        <v>6.2773868635251527E-4</v>
      </c>
      <c r="AN397" s="223">
        <f t="shared" ca="1" si="630"/>
        <v>3.4603975578799341E-4</v>
      </c>
      <c r="AO397" s="223">
        <f t="shared" ca="1" si="631"/>
        <v>-1.8868809210145351E-4</v>
      </c>
      <c r="AP397" s="223">
        <f t="shared" ca="1" si="632"/>
        <v>-5.8544467264961945E-4</v>
      </c>
      <c r="AQ397" s="223">
        <f t="shared" ca="1" si="633"/>
        <v>-5.5411624505515304E-4</v>
      </c>
      <c r="AR397" s="223">
        <f t="shared" ca="1" si="634"/>
        <v>-1.17610576368312E-4</v>
      </c>
      <c r="AS397" s="223">
        <f t="shared" ca="1" si="635"/>
        <v>4.0489352546580778E-4</v>
      </c>
      <c r="AT397" s="223">
        <f t="shared" ca="1" si="636"/>
        <v>6.3133404308201256E-4</v>
      </c>
      <c r="AU397" s="223">
        <f t="shared" ca="1" si="637"/>
        <v>3.961346285244125E-4</v>
      </c>
      <c r="AV397" s="223">
        <f t="shared" ca="1" si="638"/>
        <v>-1.2872374716091736E-4</v>
      </c>
      <c r="AW397" s="223">
        <f t="shared" ca="1" si="639"/>
        <v>-5.5945758994694261E-4</v>
      </c>
      <c r="AX397" s="223">
        <f t="shared" ca="1" si="640"/>
        <v>-5.811085285125202E-4</v>
      </c>
      <c r="AY397" s="223">
        <f t="shared" ca="1" si="641"/>
        <v>-1.7784510577018348E-4</v>
      </c>
      <c r="AZ397" s="223">
        <f t="shared" ca="1" si="642"/>
        <v>3.5546104706856682E-4</v>
      </c>
      <c r="BA397" s="223">
        <f t="shared" ca="1" si="643"/>
        <v>6.2884930785433589E-4</v>
      </c>
      <c r="BB397" s="223">
        <f t="shared" ca="1" si="644"/>
        <v>4.4241450823892758E-4</v>
      </c>
      <c r="BC397" s="223">
        <f t="shared" ca="1" si="645"/>
        <v>-6.7519722167661326E-5</v>
      </c>
      <c r="BD397" s="223">
        <f t="shared" ca="1" si="646"/>
        <v>-5.2808262482244653E-4</v>
      </c>
      <c r="BE397" s="223">
        <f t="shared" ca="1" si="647"/>
        <v>-6.025044191740786E-4</v>
      </c>
      <c r="BF397" s="223">
        <f t="shared" ca="1" si="648"/>
        <v>-2.3636688958345977E-4</v>
      </c>
      <c r="BG397" s="223">
        <f t="shared" ca="1" si="649"/>
        <v>3.0260528447328516E-4</v>
      </c>
      <c r="BH397" s="223">
        <f t="shared" ca="1" si="650"/>
        <v>6.2030841002802268E-4</v>
      </c>
      <c r="BI397" s="223">
        <f t="shared" ca="1" si="651"/>
        <v>4.8443369439072742E-4</v>
      </c>
      <c r="BJ397" s="223">
        <f t="shared" ca="1" si="652"/>
        <v>-5.6654453399004488E-6</v>
      </c>
      <c r="BK397" s="223">
        <f t="shared" ca="1" si="653"/>
        <v>-4.9162193534158546E-4</v>
      </c>
      <c r="BL397" s="223">
        <f t="shared" ca="1" si="654"/>
        <v>-6.1809786291657171E-4</v>
      </c>
      <c r="BM397" s="223">
        <f t="shared" ca="1" si="655"/>
        <v>-2.926123310387661E-4</v>
      </c>
      <c r="BN397" s="223">
        <f t="shared" ca="1" si="656"/>
        <v>2.4683526756764658E-4</v>
      </c>
      <c r="BO397" s="223">
        <f t="shared" ca="1" si="657"/>
        <v>6.0579360311806892E-4</v>
      </c>
      <c r="BP397" s="223">
        <f t="shared" ca="1" si="658"/>
        <v>5.2178751924715245E-4</v>
      </c>
      <c r="BQ397" s="223">
        <f t="shared" ca="1" si="659"/>
        <v>5.6243392823535565E-5</v>
      </c>
      <c r="BR397" s="223">
        <f t="shared" ca="1" si="660"/>
        <v>-4.5042665787549505E-4</v>
      </c>
      <c r="BS397" s="223">
        <f t="shared" ca="1" si="661"/>
        <v>-6.2773868635251527E-4</v>
      </c>
      <c r="BT397" s="223">
        <f t="shared" ca="1" si="662"/>
        <v>-3.4603975578799401E-4</v>
      </c>
      <c r="BU397" s="223">
        <f t="shared" ca="1" si="663"/>
        <v>1.8868809210145285E-4</v>
      </c>
      <c r="BV397" s="223">
        <f t="shared" ca="1" si="664"/>
        <v>5.854446726496201E-4</v>
      </c>
      <c r="BW397" s="223">
        <f t="shared" ca="1" si="665"/>
        <v>5.5411624505515228E-4</v>
      </c>
      <c r="BX397" s="223">
        <f t="shared" ca="1" si="666"/>
        <v>1.1761057636831048E-4</v>
      </c>
      <c r="BY397" s="223">
        <f t="shared" ca="1" si="667"/>
        <v>-4.0489352546580555E-4</v>
      </c>
      <c r="BZ397" s="223">
        <f t="shared" ca="1" si="668"/>
        <v>-6.3133404308201267E-4</v>
      </c>
      <c r="CA397" s="223">
        <f t="shared" ca="1" si="669"/>
        <v>-3.9613462852441125E-4</v>
      </c>
      <c r="CB397" s="223">
        <f t="shared" ca="1" si="670"/>
        <v>1.2872374716091443E-4</v>
      </c>
      <c r="CC397" s="223">
        <f t="shared" ca="1" si="671"/>
        <v>5.5945758994694326E-4</v>
      </c>
      <c r="CD397" s="223">
        <f t="shared" ca="1" si="672"/>
        <v>5.8110852851252139E-4</v>
      </c>
      <c r="CE397" s="223">
        <f t="shared" ca="1" si="673"/>
        <v>1.7784510577018635E-4</v>
      </c>
      <c r="CF397" s="223">
        <f t="shared" ca="1" si="674"/>
        <v>-3.5546104706856818E-4</v>
      </c>
      <c r="CG397" s="223">
        <f t="shared" ca="1" si="675"/>
        <v>-6.2884930785433567E-4</v>
      </c>
      <c r="CH397" s="223">
        <f t="shared" ca="1" si="676"/>
        <v>-4.4241450823892645E-4</v>
      </c>
      <c r="CI397" s="223">
        <f t="shared" ca="1" si="677"/>
        <v>6.7519722167658344E-5</v>
      </c>
      <c r="CJ397" s="223">
        <f t="shared" ca="1" si="678"/>
        <v>5.280826248224475E-4</v>
      </c>
      <c r="CK397" s="223">
        <f t="shared" ca="1" si="679"/>
        <v>6.0250441917407947E-4</v>
      </c>
      <c r="CL397" s="223">
        <f t="shared" ca="1" si="680"/>
        <v>2.3636688958345834E-4</v>
      </c>
      <c r="CM397" s="223">
        <f t="shared" ca="1" si="681"/>
        <v>-3.0260528447328256E-4</v>
      </c>
      <c r="CN397" s="223">
        <f t="shared" ca="1" si="682"/>
        <v>-6.203084100280229E-4</v>
      </c>
      <c r="CO397" s="223">
        <f t="shared" ca="1" si="683"/>
        <v>-4.8443369439072926E-4</v>
      </c>
      <c r="CP397" s="223">
        <f t="shared" ca="1" si="684"/>
        <v>5.6654453399019667E-6</v>
      </c>
      <c r="CQ397" s="223">
        <f t="shared" ca="1" si="685"/>
        <v>4.9162193534158362E-4</v>
      </c>
      <c r="CR397" s="223">
        <f t="shared" ca="1" si="686"/>
        <v>6.1809786291657225E-4</v>
      </c>
      <c r="CS397" s="223">
        <f t="shared" ca="1" si="687"/>
        <v>2.926123310387648E-4</v>
      </c>
      <c r="CT397" s="223">
        <f t="shared" ca="1" si="688"/>
        <v>-2.4683526756764387E-4</v>
      </c>
      <c r="CU397" s="223">
        <f t="shared" ca="1" si="689"/>
        <v>-6.0579360311806935E-4</v>
      </c>
      <c r="CV397" s="223">
        <f t="shared" ca="1" si="690"/>
        <v>-5.2178751924715407E-4</v>
      </c>
      <c r="CW397" s="223">
        <f t="shared" ca="1" si="691"/>
        <v>-5.6243392823533992E-5</v>
      </c>
      <c r="CX397" s="223">
        <f t="shared" ca="1" si="692"/>
        <v>4.5042665787549299E-4</v>
      </c>
      <c r="CY397" s="223">
        <f t="shared" ca="1" si="693"/>
        <v>6.2773868635251516E-4</v>
      </c>
      <c r="CZ397" s="223">
        <f t="shared" ca="1" si="694"/>
        <v>3.4603975578799645E-4</v>
      </c>
      <c r="DA397" s="223">
        <f t="shared" ca="1" si="695"/>
        <v>-1.8868809210145432E-4</v>
      </c>
      <c r="DB397" s="223">
        <f t="shared" ca="1" si="696"/>
        <v>-5.8544467264961891E-4</v>
      </c>
      <c r="DC397" s="223">
        <f t="shared" ca="1" si="697"/>
        <v>-5.5411624505515163E-4</v>
      </c>
      <c r="DD397" s="223">
        <f t="shared" ca="1" si="698"/>
        <v>-1.1761057636831341E-4</v>
      </c>
      <c r="DE397" s="223">
        <f t="shared" ca="1" si="699"/>
        <v>4.0489352546580333E-4</v>
      </c>
      <c r="DF397" s="223">
        <f t="shared" ca="1" si="700"/>
        <v>6.3133404308201256E-4</v>
      </c>
      <c r="DG397" s="223">
        <f t="shared" ca="1" si="701"/>
        <v>3.9613462852441705E-4</v>
      </c>
      <c r="DH397" s="223">
        <f t="shared" ca="1" si="702"/>
        <v>-1.28723747160916E-4</v>
      </c>
      <c r="DI397" s="223">
        <f t="shared" ca="1" si="703"/>
        <v>-5.594575899469399E-4</v>
      </c>
      <c r="DJ397" s="223">
        <f t="shared" ca="1" si="704"/>
        <v>-5.8110852851252074E-4</v>
      </c>
      <c r="DK397" s="223">
        <f t="shared" ca="1" si="705"/>
        <v>-1.7784510577018484E-4</v>
      </c>
      <c r="DL397" s="223">
        <f t="shared" ca="1" si="706"/>
        <v>3.5546104706856948E-4</v>
      </c>
      <c r="DM397" s="223">
        <f t="shared" ca="1" si="707"/>
        <v>6.2884930785433567E-4</v>
      </c>
      <c r="DN397" s="223">
        <f t="shared" ca="1" si="708"/>
        <v>4.4241450823892536E-4</v>
      </c>
      <c r="DO397" s="223">
        <f t="shared" ca="1" si="709"/>
        <v>-6.7519722167659862E-5</v>
      </c>
      <c r="DP397" s="223">
        <f t="shared" ca="1" si="710"/>
        <v>-5.2808262482244826E-4</v>
      </c>
      <c r="DQ397" s="223">
        <f t="shared" ca="1" si="711"/>
        <v>-6.0250441917407904E-4</v>
      </c>
      <c r="DR397" s="223">
        <f t="shared" ca="1" si="712"/>
        <v>-2.3636688958346522E-4</v>
      </c>
      <c r="DS397" s="223">
        <f t="shared" ca="1" si="713"/>
        <v>3.0260528447328391E-4</v>
      </c>
      <c r="DT397" s="223">
        <f t="shared" ca="1" si="714"/>
        <v>6.2030841002802149E-4</v>
      </c>
      <c r="DU397" s="223">
        <f t="shared" ca="1" si="715"/>
        <v>4.8443369439072828E-4</v>
      </c>
      <c r="DV397" s="223">
        <f t="shared" ca="1" si="716"/>
        <v>-5.6654453398945941E-6</v>
      </c>
      <c r="DW397" s="223">
        <f t="shared" ca="1" si="717"/>
        <v>-4.916219353415846E-4</v>
      </c>
      <c r="DX397" s="223">
        <f t="shared" ca="1" si="718"/>
        <v>-6.1809786291657193E-4</v>
      </c>
      <c r="DY397" s="223">
        <f t="shared" ca="1" si="719"/>
        <v>-2.9261233103876339E-4</v>
      </c>
      <c r="DZ397" s="223">
        <f t="shared" ca="1" si="720"/>
        <v>2.4683526756764528E-4</v>
      </c>
      <c r="EA397" s="223">
        <f t="shared" ca="1" si="721"/>
        <v>6.0579360311806979E-4</v>
      </c>
      <c r="EB397" s="223">
        <f t="shared" ca="1" si="722"/>
        <v>5.2178751924715321E-4</v>
      </c>
      <c r="EC397" s="223">
        <f t="shared" ca="1" si="723"/>
        <v>5.6243392823532475E-5</v>
      </c>
      <c r="ED397" s="223">
        <f t="shared" ca="1" si="724"/>
        <v>-4.5042665787549407E-4</v>
      </c>
      <c r="EE397" s="223">
        <f t="shared" ca="1" si="725"/>
        <v>-6.2773868635251592E-4</v>
      </c>
      <c r="EF397" s="223">
        <f t="shared" ca="1" si="726"/>
        <v>-3.460397557879952E-4</v>
      </c>
      <c r="EG397" s="223">
        <f t="shared" ca="1" si="727"/>
        <v>1.8868809210144727E-4</v>
      </c>
      <c r="EH397" s="223">
        <f t="shared" ca="1" si="728"/>
        <v>5.8544467264961945E-4</v>
      </c>
      <c r="EI397" s="223">
        <f t="shared" ca="1" si="729"/>
        <v>5.541162450551551E-4</v>
      </c>
      <c r="EJ397" s="223">
        <f t="shared" ca="1" si="730"/>
        <v>1.1761057636831178E-4</v>
      </c>
      <c r="EK397" s="223">
        <f t="shared" ca="1" si="731"/>
        <v>-4.0489352546580452E-4</v>
      </c>
      <c r="EL397" s="223">
        <f t="shared" ca="1" si="732"/>
        <v>-6.3133404308201256E-4</v>
      </c>
      <c r="EM397" s="223">
        <f t="shared" ca="1" si="733"/>
        <v>-3.9613462852441586E-4</v>
      </c>
      <c r="EN397" s="223">
        <f t="shared" ca="1" si="734"/>
        <v>1.2872374716091752E-4</v>
      </c>
      <c r="EO397" s="223">
        <f t="shared" ca="1" si="735"/>
        <v>5.5945758994694066E-4</v>
      </c>
      <c r="EP397" s="223">
        <f t="shared" ca="1" si="736"/>
        <v>5.8110852851252009E-4</v>
      </c>
      <c r="EQ397" s="223">
        <f t="shared" ca="1" si="737"/>
        <v>1.7784510577018337E-4</v>
      </c>
      <c r="ER397" s="223">
        <f t="shared" ca="1" si="738"/>
        <v>-3.554610470685633E-4</v>
      </c>
      <c r="ES397" s="223">
        <f t="shared" ca="1" si="739"/>
        <v>-6.2884930785433589E-4</v>
      </c>
      <c r="ET397" s="223">
        <f t="shared" ca="1" si="740"/>
        <v>-4.4241450823893067E-4</v>
      </c>
      <c r="EU397" s="223">
        <f t="shared" ca="1" si="741"/>
        <v>6.7519722167661434E-5</v>
      </c>
      <c r="EV397" s="223">
        <f t="shared" ca="1" si="742"/>
        <v>5.2808262482244913E-4</v>
      </c>
      <c r="EW397" s="223">
        <f t="shared" ca="1" si="743"/>
        <v>6.0250441917408131E-4</v>
      </c>
      <c r="EX397" s="223">
        <f t="shared" ca="1" si="744"/>
        <v>2.3636688958346378E-4</v>
      </c>
      <c r="EY397" s="223">
        <f t="shared" ca="1" si="745"/>
        <v>-3.0260528447328532E-4</v>
      </c>
      <c r="EZ397" s="223">
        <f t="shared" ca="1" si="746"/>
        <v>-6.2030841002802355E-4</v>
      </c>
      <c r="FA397" s="223">
        <f t="shared" ca="1" si="747"/>
        <v>-4.84433694390733E-4</v>
      </c>
      <c r="FB397" s="223">
        <f t="shared" ca="1" si="748"/>
        <v>5.665445339896112E-6</v>
      </c>
      <c r="FC397" s="223">
        <f t="shared" ca="1" si="749"/>
        <v>4.9162193534158557E-4</v>
      </c>
      <c r="FD397" s="223">
        <f t="shared" ca="1" si="750"/>
        <v>6.1809786291657344E-4</v>
      </c>
      <c r="FE397" s="223">
        <f t="shared" ca="1" si="751"/>
        <v>2.9261233103877E-4</v>
      </c>
      <c r="FF397" s="223">
        <f t="shared" ca="1" si="752"/>
        <v>-2.4683526756764674E-4</v>
      </c>
      <c r="FG397" s="223">
        <f t="shared" ca="1" si="753"/>
        <v>-6.0579360311807022E-4</v>
      </c>
      <c r="FH397" s="223">
        <f t="shared" ca="1" si="754"/>
        <v>-5.2178751924715743E-4</v>
      </c>
      <c r="FI397" s="223">
        <f t="shared" ca="1" si="755"/>
        <v>-5.6243392823539847E-5</v>
      </c>
      <c r="FJ397" s="223">
        <f t="shared" ca="1" si="756"/>
        <v>4.5042665787549516E-4</v>
      </c>
      <c r="FK397" s="223">
        <f t="shared" ca="1" si="757"/>
        <v>6.2773868635251483E-4</v>
      </c>
      <c r="FL397" s="223">
        <f t="shared" ca="1" si="758"/>
        <v>3.4603975578800144E-4</v>
      </c>
      <c r="FM397" s="223">
        <f t="shared" ca="1" si="759"/>
        <v>-1.8868809210144873E-4</v>
      </c>
      <c r="FN397" s="223">
        <f t="shared" ca="1" si="760"/>
        <v>-5.854446726496201E-4</v>
      </c>
      <c r="FO397" s="223">
        <f t="shared" ca="1" si="761"/>
        <v>-5.5411624505515011E-4</v>
      </c>
      <c r="FP397" s="223">
        <f t="shared" ca="1" si="762"/>
        <v>-1.176105763683191E-4</v>
      </c>
      <c r="FQ397" s="223">
        <f t="shared" ca="1" si="763"/>
        <v>4.0489352546580566E-4</v>
      </c>
      <c r="FR397" s="223">
        <f t="shared" ca="1" si="764"/>
        <v>6.3133404308201256E-4</v>
      </c>
      <c r="FS397" s="223">
        <f t="shared" ca="1" si="765"/>
        <v>3.9613462852442161E-4</v>
      </c>
      <c r="FT397" s="223">
        <f t="shared" ca="1" si="766"/>
        <v>-1.287237471609102E-4</v>
      </c>
      <c r="FU397" s="223">
        <f t="shared" ca="1" si="767"/>
        <v>-5.5945758994694131E-4</v>
      </c>
      <c r="FV397" s="223">
        <f t="shared" ca="1" si="768"/>
        <v>-5.8110852851251955E-4</v>
      </c>
      <c r="FW397" s="223">
        <f t="shared" ca="1" si="769"/>
        <v>-1.778451057701905E-4</v>
      </c>
      <c r="FX397" s="223">
        <f t="shared" ca="1" si="770"/>
        <v>3.554610470685646E-4</v>
      </c>
      <c r="FY397" s="223">
        <f t="shared" ca="1" si="771"/>
        <v>6.28849307854336E-4</v>
      </c>
      <c r="FZ397" s="223">
        <f t="shared" ca="1" si="772"/>
        <v>4.4241450823892314E-4</v>
      </c>
      <c r="GA397" s="223">
        <f t="shared" ca="1" si="773"/>
        <v>-6.7519722167654062E-5</v>
      </c>
      <c r="GB397" s="223">
        <f t="shared" ca="1" si="774"/>
        <v>-5.2808262482244512E-4</v>
      </c>
      <c r="GC397" s="223">
        <f t="shared" ca="1" si="775"/>
        <v>-6.0250441917407806E-4</v>
      </c>
      <c r="GD397" s="223">
        <f t="shared" ca="1" si="776"/>
        <v>-2.3636688958347067E-4</v>
      </c>
      <c r="GE397" s="223">
        <f t="shared" ca="1" si="777"/>
        <v>3.0260528447327876E-4</v>
      </c>
      <c r="GF397" s="223">
        <f t="shared" ca="1" si="778"/>
        <v>6.2030841002802214E-4</v>
      </c>
      <c r="GG397" s="223">
        <f t="shared" ca="1" si="779"/>
        <v>4.8443369439072628E-4</v>
      </c>
      <c r="GH397" s="223">
        <f t="shared" ca="1" si="780"/>
        <v>-5.6654453398887394E-6</v>
      </c>
      <c r="GI397" s="223">
        <f t="shared" ca="1" si="781"/>
        <v>-4.9162193534158102E-4</v>
      </c>
      <c r="GJ397" s="223">
        <f t="shared" ca="1" si="782"/>
        <v>-6.1809786291657128E-4</v>
      </c>
      <c r="GK397" s="223">
        <f t="shared" ca="1" si="783"/>
        <v>-2.9261233103876062E-4</v>
      </c>
      <c r="GL397" s="223">
        <f t="shared" ca="1" si="784"/>
        <v>2.4683526756763991E-4</v>
      </c>
      <c r="GM397" s="223">
        <f t="shared" ca="1" si="785"/>
        <v>6.0579360311806816E-4</v>
      </c>
      <c r="GN397" s="223">
        <f t="shared" ca="1" si="786"/>
        <v>5.2178751924715147E-4</v>
      </c>
      <c r="GO397" s="223">
        <f t="shared" ca="1" si="787"/>
        <v>5.6243392823529385E-5</v>
      </c>
      <c r="GP397" s="223">
        <f t="shared" ca="1" si="788"/>
        <v>-4.5042665787548995E-4</v>
      </c>
      <c r="GQ397" s="223">
        <f t="shared" ca="1" si="789"/>
        <v>-6.277386863525157E-4</v>
      </c>
      <c r="GR397" s="223">
        <f t="shared" ca="1" si="790"/>
        <v>-3.460397557879926E-4</v>
      </c>
      <c r="GS397" s="223">
        <f t="shared" ca="1" si="791"/>
        <v>1.8868809210144163E-4</v>
      </c>
      <c r="GT397" s="223">
        <f t="shared" ca="1" si="792"/>
        <v>5.8544467264961728E-4</v>
      </c>
      <c r="GU397" s="223">
        <f t="shared" ca="1" si="793"/>
        <v>5.5411624505515369E-4</v>
      </c>
      <c r="GV397" s="223">
        <f t="shared" ca="1" si="794"/>
        <v>1.176105763683088E-4</v>
      </c>
      <c r="GW397" s="223">
        <f t="shared" ca="1" si="795"/>
        <v>-4.0489352546579997E-4</v>
      </c>
      <c r="GX397" s="223">
        <f t="shared" ca="1" si="796"/>
        <v>-6.3133404308201256E-4</v>
      </c>
      <c r="GY397" s="223">
        <f t="shared" ca="1" si="797"/>
        <v>-3.9613462852441348E-4</v>
      </c>
      <c r="GZ397" s="223">
        <f t="shared" ca="1" si="798"/>
        <v>1.287237471609205E-4</v>
      </c>
      <c r="HA397" s="223">
        <f t="shared" ca="1" si="799"/>
        <v>5.5945758994693784E-4</v>
      </c>
      <c r="HB397" s="223">
        <f t="shared" ca="1" si="800"/>
        <v>5.8110852851252248E-4</v>
      </c>
      <c r="HC397" s="223">
        <f t="shared" ca="1" si="801"/>
        <v>1.7784510577018039E-4</v>
      </c>
      <c r="HD397" s="223">
        <f t="shared" ca="1" si="802"/>
        <v>-3.5546104706855842E-4</v>
      </c>
      <c r="HE397" s="223">
        <f t="shared" ca="1" si="803"/>
        <v>-6.2884930785433524E-4</v>
      </c>
      <c r="HF397" s="223">
        <f t="shared" ca="1" si="804"/>
        <v>-4.4241450823892845E-4</v>
      </c>
      <c r="HG397" s="223">
        <f t="shared" ca="1" si="805"/>
        <v>6.7519722167664524E-5</v>
      </c>
      <c r="HH397" s="223">
        <f t="shared" ca="1" si="806"/>
        <v>5.28082624822441E-4</v>
      </c>
      <c r="HI397" s="223">
        <f t="shared" ca="1" si="807"/>
        <v>6.0250441917408034E-4</v>
      </c>
      <c r="HJ397" s="223">
        <f t="shared" ca="1" si="808"/>
        <v>2.3636688958346091E-4</v>
      </c>
      <c r="HK397" s="223">
        <f t="shared" ca="1" si="809"/>
        <v>-3.0260528447328809E-4</v>
      </c>
      <c r="HL397" s="223">
        <f t="shared" ca="1" si="810"/>
        <v>-6.2030841002802073E-4</v>
      </c>
      <c r="HM397" s="223">
        <f t="shared" ca="1" si="811"/>
        <v>-4.844336943907311E-4</v>
      </c>
      <c r="HN397" s="223">
        <f t="shared" ca="1" si="812"/>
        <v>5.6654453398992562E-6</v>
      </c>
      <c r="HO397" s="223">
        <f t="shared" ca="1" si="813"/>
        <v>4.9162193534158752E-4</v>
      </c>
      <c r="HP397" s="223">
        <f t="shared" ca="1" si="814"/>
        <v>6.1809786291657279E-4</v>
      </c>
      <c r="HQ397" s="223">
        <f t="shared" ca="1" si="815"/>
        <v>2.9261233103876724E-4</v>
      </c>
      <c r="HR397" s="223">
        <f t="shared" ca="1" si="816"/>
        <v>-2.4683526756764951E-4</v>
      </c>
      <c r="HS397" s="223">
        <f t="shared" ca="1" si="817"/>
        <v>-6.0579360311806599E-4</v>
      </c>
      <c r="HT397" s="223">
        <f t="shared" ca="1" si="818"/>
        <v>-5.217875192471557E-4</v>
      </c>
      <c r="HU397" s="223">
        <f t="shared" ca="1" si="819"/>
        <v>-5.6243392823536811E-5</v>
      </c>
      <c r="HV397" s="223">
        <f t="shared" ca="1" si="820"/>
        <v>4.5042665787549732E-4</v>
      </c>
      <c r="HW397" s="223">
        <f t="shared" ca="1" si="821"/>
        <v>6.2773868635251635E-4</v>
      </c>
      <c r="HX397" s="223">
        <f t="shared" ca="1" si="822"/>
        <v>3.4603975578799883E-4</v>
      </c>
      <c r="HY397" s="223">
        <f t="shared" ca="1" si="823"/>
        <v>-1.8868809210145166E-4</v>
      </c>
      <c r="HZ397" s="223">
        <f t="shared" ca="1" si="824"/>
        <v>-5.8544467264962129E-4</v>
      </c>
      <c r="IA397" s="223">
        <f t="shared" ca="1" si="825"/>
        <v>-5.5411624505515727E-4</v>
      </c>
      <c r="IB397" s="223">
        <f t="shared" ca="1" si="826"/>
        <v>-1.1761057636831612E-4</v>
      </c>
      <c r="IC397" s="223">
        <f t="shared" ca="1" si="827"/>
        <v>4.0489352546580799E-4</v>
      </c>
      <c r="ID397" s="223">
        <f t="shared" ca="1" si="828"/>
        <v>6.3133404308201267E-4</v>
      </c>
      <c r="IE397" s="223">
        <f t="shared" ca="1" si="829"/>
        <v>-3.8614057252117715E-4</v>
      </c>
      <c r="IF397" s="223">
        <f t="shared" ca="1" si="830"/>
        <v>-1.2872374716091329E-4</v>
      </c>
      <c r="IG397" s="223">
        <f t="shared" ca="1" si="831"/>
        <v>-5.5945758994694272E-4</v>
      </c>
      <c r="IH397" s="223">
        <f t="shared" ca="1" si="832"/>
        <v>-5.811085285125254E-4</v>
      </c>
      <c r="II397" s="223">
        <f t="shared" ca="1" si="833"/>
        <v>-1.7784510577018752E-4</v>
      </c>
      <c r="IJ397" s="223">
        <f t="shared" ca="1" si="834"/>
        <v>3.5546104706856709E-4</v>
      </c>
      <c r="IK397" s="223">
        <f t="shared" ca="1" si="835"/>
        <v>6.2884930785433633E-4</v>
      </c>
      <c r="IL397" s="223">
        <f t="shared" ca="1" si="836"/>
        <v>4.4241450823893376E-4</v>
      </c>
      <c r="IM397" s="223">
        <f t="shared" ca="1" si="837"/>
        <v>-6.7519722167657152E-5</v>
      </c>
      <c r="IN397" s="223">
        <f t="shared" ca="1" si="838"/>
        <v>-5.2808262482244674E-4</v>
      </c>
      <c r="IO397" s="223">
        <f t="shared" ca="1" si="839"/>
        <v>-6.0250441917407719E-4</v>
      </c>
      <c r="IP397" s="223">
        <f t="shared" ca="1" si="840"/>
        <v>-2.3636688958346782E-4</v>
      </c>
      <c r="IQ397" s="223">
        <f t="shared" ca="1" si="841"/>
        <v>3.0260528447328147E-4</v>
      </c>
      <c r="IR397" s="223">
        <f t="shared" ca="1" si="842"/>
        <v>6.2030841002802279E-4</v>
      </c>
      <c r="IS397" s="223">
        <f t="shared" ca="1" si="843"/>
        <v>4.8443369439073582E-4</v>
      </c>
      <c r="IT397" s="223">
        <f t="shared" ca="1" si="844"/>
        <v>-5.6654453398917752E-6</v>
      </c>
      <c r="IU397" s="223">
        <f t="shared" ca="1" si="845"/>
        <v>-4.9162193534158286E-4</v>
      </c>
      <c r="IV397" s="223">
        <f t="shared" ca="1" si="846"/>
        <v>-6.1809786291657062E-4</v>
      </c>
      <c r="IW397" s="223">
        <f t="shared" ca="1" si="847"/>
        <v>-2.926123310387738E-4</v>
      </c>
      <c r="IX397" s="223">
        <f t="shared" ca="1" si="848"/>
        <v>2.4683526756764278E-4</v>
      </c>
      <c r="IY397" s="223">
        <f t="shared" ca="1" si="849"/>
        <v>6.0579360311806903E-4</v>
      </c>
      <c r="IZ397" s="223">
        <f t="shared" ca="1" si="850"/>
        <v>5.2178751924714984E-4</v>
      </c>
      <c r="JA397" s="223">
        <f t="shared" ca="1" si="851"/>
        <v>5.624339282354413E-5</v>
      </c>
      <c r="JB397" s="223">
        <f t="shared" ca="1" si="852"/>
        <v>-4.5042665787549212E-4</v>
      </c>
    </row>
    <row r="398" spans="2:262">
      <c r="B398" s="230">
        <v>37</v>
      </c>
      <c r="C398" s="229">
        <f t="shared" si="853"/>
        <v>7.2265625000000032E-4</v>
      </c>
      <c r="D398" s="226">
        <f t="shared" ca="1" si="597"/>
        <v>36.017262000469884</v>
      </c>
      <c r="E398" s="225">
        <f ca="1">AQ361</f>
        <v>1.7262000469883344E-2</v>
      </c>
      <c r="F398" s="224">
        <v>37</v>
      </c>
      <c r="G398" s="223">
        <f t="shared" ca="1" si="854"/>
        <v>1.5360071774087681E-3</v>
      </c>
      <c r="H398" s="223">
        <f t="shared" ca="1" si="598"/>
        <v>8.6057686638306321E-4</v>
      </c>
      <c r="I398" s="223">
        <f t="shared" ca="1" si="599"/>
        <v>-4.7709902876528115E-4</v>
      </c>
      <c r="J398" s="223">
        <f t="shared" ca="1" si="600"/>
        <v>-1.4476296550465354E-3</v>
      </c>
      <c r="K398" s="223">
        <f t="shared" ca="1" si="601"/>
        <v>-1.3041559617266477E-3</v>
      </c>
      <c r="L398" s="223">
        <f t="shared" ca="1" si="602"/>
        <v>-1.570862383500493E-4</v>
      </c>
      <c r="M398" s="223">
        <f t="shared" ca="1" si="603"/>
        <v>1.1108671291697914E-3</v>
      </c>
      <c r="N398" s="223">
        <f t="shared" ca="1" si="604"/>
        <v>1.5239673399557794E-3</v>
      </c>
      <c r="O398" s="223">
        <f t="shared" ca="1" si="605"/>
        <v>7.6431857193805177E-4</v>
      </c>
      <c r="P398" s="223">
        <f t="shared" ca="1" si="606"/>
        <v>-5.8350147850825705E-4</v>
      </c>
      <c r="Q398" s="223">
        <f t="shared" ca="1" si="607"/>
        <v>-1.4822956573956178E-3</v>
      </c>
      <c r="R398" s="223">
        <f t="shared" ca="1" si="608"/>
        <v>-1.2404087515122653E-3</v>
      </c>
      <c r="S398" s="223">
        <f t="shared" ca="1" si="609"/>
        <v>-4.3981640930423871E-5</v>
      </c>
      <c r="T398" s="223">
        <f t="shared" ca="1" si="610"/>
        <v>1.1862909617003255E-3</v>
      </c>
      <c r="U398" s="223">
        <f t="shared" ca="1" si="611"/>
        <v>1.5036689914470476E-3</v>
      </c>
      <c r="V398" s="223">
        <f t="shared" ca="1" si="612"/>
        <v>6.6391836892914363E-4</v>
      </c>
      <c r="W398" s="223">
        <f t="shared" ca="1" si="613"/>
        <v>-6.8674188318310211E-4</v>
      </c>
      <c r="X398" s="223">
        <f t="shared" ca="1" si="614"/>
        <v>-1.508928971147294E-3</v>
      </c>
      <c r="Y398" s="223">
        <f t="shared" ca="1" si="615"/>
        <v>-1.169939658801176E-3</v>
      </c>
      <c r="Z398" s="223">
        <f t="shared" ca="1" si="616"/>
        <v>6.9361296812086508E-5</v>
      </c>
      <c r="AA398" s="223">
        <f t="shared" ca="1" si="617"/>
        <v>1.2552861807260489E-3</v>
      </c>
      <c r="AB398" s="223">
        <f t="shared" ca="1" si="618"/>
        <v>1.4752221303918436E-3</v>
      </c>
      <c r="AC398" s="223">
        <f t="shared" ca="1" si="619"/>
        <v>5.5992033475538183E-4</v>
      </c>
      <c r="AD398" s="223">
        <f t="shared" ca="1" si="620"/>
        <v>-7.8626077409186222E-4</v>
      </c>
      <c r="AE398" s="223">
        <f t="shared" ca="1" si="621"/>
        <v>-1.527385268066765E-3</v>
      </c>
      <c r="AF398" s="223">
        <f t="shared" ca="1" si="622"/>
        <v>-1.0931305617124046E-3</v>
      </c>
      <c r="AG398" s="223">
        <f t="shared" ca="1" si="623"/>
        <v>1.8232835967753043E-4</v>
      </c>
      <c r="AH398" s="223">
        <f t="shared" ca="1" si="624"/>
        <v>1.3174788951771351E-3</v>
      </c>
      <c r="AI398" s="223">
        <f t="shared" ca="1" si="625"/>
        <v>1.4387809127949366E-3</v>
      </c>
      <c r="AJ398" s="223">
        <f t="shared" ca="1" si="626"/>
        <v>4.5288804377461591E-4</v>
      </c>
      <c r="AK398" s="223">
        <f t="shared" ca="1" si="627"/>
        <v>-8.8151884974212538E-4</v>
      </c>
      <c r="AL398" s="223">
        <f t="shared" ca="1" si="628"/>
        <v>-1.537564531881921E-3</v>
      </c>
      <c r="AM398" s="223">
        <f t="shared" ca="1" si="629"/>
        <v>-1.0103976953980184E-3</v>
      </c>
      <c r="AN398" s="223">
        <f t="shared" ca="1" si="630"/>
        <v>2.9430736936447537E-4</v>
      </c>
      <c r="AO398" s="223">
        <f t="shared" ca="1" si="631"/>
        <v>1.3725320773454309E-3</v>
      </c>
      <c r="AP398" s="223">
        <f t="shared" ca="1" si="632"/>
        <v>1.3945428167718484E-3</v>
      </c>
      <c r="AQ398" s="223">
        <f t="shared" ca="1" si="633"/>
        <v>3.4340151324522878E-4</v>
      </c>
      <c r="AR398" s="223">
        <f t="shared" ca="1" si="634"/>
        <v>-9.7199989836852907E-4</v>
      </c>
      <c r="AS398" s="223">
        <f t="shared" ca="1" si="635"/>
        <v>-1.5394116002801902E-3</v>
      </c>
      <c r="AT398" s="223">
        <f t="shared" ca="1" si="636"/>
        <v>-9.2218939642877134E-4</v>
      </c>
      <c r="AU398" s="223">
        <f t="shared" ca="1" si="637"/>
        <v>4.0469150191727249E-4</v>
      </c>
      <c r="AV398" s="223">
        <f t="shared" ca="1" si="638"/>
        <v>1.4201473892668222E-3</v>
      </c>
      <c r="AW398" s="223">
        <f t="shared" ca="1" si="639"/>
        <v>1.342747572397829E-3</v>
      </c>
      <c r="AX398" s="223">
        <f t="shared" ca="1" si="640"/>
        <v>2.3205406016235913E-4</v>
      </c>
      <c r="AY398" s="223">
        <f t="shared" ca="1" si="641"/>
        <v>-1.057213595329061E-3</v>
      </c>
      <c r="AZ398" s="223">
        <f t="shared" ca="1" si="642"/>
        <v>-1.5329164638378874E-3</v>
      </c>
      <c r="BA398" s="223">
        <f t="shared" ca="1" si="643"/>
        <v>-8.2898367321936777E-4</v>
      </c>
      <c r="BB398" s="223">
        <f t="shared" ca="1" si="644"/>
        <v>5.1288257615764816E-4</v>
      </c>
      <c r="BC398" s="223">
        <f t="shared" ca="1" si="645"/>
        <v>1.4600667994404837E-3</v>
      </c>
      <c r="BD398" s="223">
        <f t="shared" ca="1" si="646"/>
        <v>1.2836758625898188E-3</v>
      </c>
      <c r="BE398" s="223">
        <f t="shared" ca="1" si="647"/>
        <v>1.1944908602169811E-4</v>
      </c>
      <c r="BF398" s="223">
        <f t="shared" ca="1" si="648"/>
        <v>-1.1366981602167492E-3</v>
      </c>
      <c r="BG398" s="223">
        <f t="shared" ca="1" si="649"/>
        <v>-1.5181143202621489E-3</v>
      </c>
      <c r="BH398" s="223">
        <f t="shared" ca="1" si="650"/>
        <v>-7.3128561565947124E-4</v>
      </c>
      <c r="BI398" s="223">
        <f t="shared" ca="1" si="651"/>
        <v>6.1829429528033569E-4</v>
      </c>
      <c r="BJ398" s="223">
        <f t="shared" ca="1" si="652"/>
        <v>1.4920739811239655E-3</v>
      </c>
      <c r="BK398" s="223">
        <f t="shared" ca="1" si="653"/>
        <v>1.2176478020613946E-3</v>
      </c>
      <c r="BL398" s="223">
        <f t="shared" ca="1" si="654"/>
        <v>6.1968069345036793E-6</v>
      </c>
      <c r="BM398" s="223">
        <f t="shared" ca="1" si="655"/>
        <v>-1.2100228592877163E-3</v>
      </c>
      <c r="BN398" s="223">
        <f t="shared" ca="1" si="656"/>
        <v>-1.4950853836515083E-3</v>
      </c>
      <c r="BO398" s="223">
        <f t="shared" ca="1" si="657"/>
        <v>-6.2962465798781448E-4</v>
      </c>
      <c r="BP398" s="223">
        <f t="shared" ca="1" si="658"/>
        <v>7.2035542404626143E-4</v>
      </c>
      <c r="BQ398" s="223">
        <f t="shared" ca="1" si="659"/>
        <v>1.5159954846265357E-3</v>
      </c>
      <c r="BR398" s="223">
        <f t="shared" ca="1" si="660"/>
        <v>1.1450212025934045E-3</v>
      </c>
      <c r="BS398" s="223">
        <f t="shared" ca="1" si="661"/>
        <v>-1.0708905318637652E-4</v>
      </c>
      <c r="BT398" s="223">
        <f t="shared" ca="1" si="662"/>
        <v>-1.2767903396446534E-3</v>
      </c>
      <c r="BU398" s="223">
        <f t="shared" ca="1" si="663"/>
        <v>-1.4639544498087462E-3</v>
      </c>
      <c r="BV398" s="223">
        <f t="shared" ca="1" si="664"/>
        <v>-5.2455170974219215E-4</v>
      </c>
      <c r="BW398" s="223">
        <f t="shared" ca="1" si="665"/>
        <v>8.1851288435579939E-4</v>
      </c>
      <c r="BX398" s="223">
        <f t="shared" ca="1" si="666"/>
        <v>1.5317016772480973E-3</v>
      </c>
      <c r="BY398" s="223">
        <f t="shared" ca="1" si="667"/>
        <v>1.066189634020924E-3</v>
      </c>
      <c r="BZ398" s="223">
        <f t="shared" ca="1" si="668"/>
        <v>-2.1979458844955258E-4</v>
      </c>
      <c r="CA398" s="223">
        <f t="shared" ca="1" si="669"/>
        <v>-1.3366387825266017E-3</v>
      </c>
      <c r="CB398" s="223">
        <f t="shared" ca="1" si="670"/>
        <v>-1.4248902199616212E-3</v>
      </c>
      <c r="CC398" s="223">
        <f t="shared" ca="1" si="671"/>
        <v>-4.166361703329427E-4</v>
      </c>
      <c r="CD398" s="223">
        <f t="shared" ca="1" si="672"/>
        <v>9.1223475242690425E-4</v>
      </c>
      <c r="CE398" s="223">
        <f t="shared" ca="1" si="673"/>
        <v>1.5391074457700065E-3</v>
      </c>
      <c r="CF398" s="223">
        <f t="shared" ca="1" si="674"/>
        <v>9.8158029144422175E-4</v>
      </c>
      <c r="CG398" s="223">
        <f t="shared" ca="1" si="675"/>
        <v>-3.3130903779435262E-4</v>
      </c>
      <c r="CH398" s="223">
        <f t="shared" ca="1" si="676"/>
        <v>-1.389243864036137E-3</v>
      </c>
      <c r="CI398" s="223">
        <f t="shared" ca="1" si="677"/>
        <v>-1.3781043865563035E-3</v>
      </c>
      <c r="CJ398" s="223">
        <f t="shared" ca="1" si="678"/>
        <v>-3.064628434182097E-4</v>
      </c>
      <c r="CK398" s="223">
        <f t="shared" ca="1" si="679"/>
        <v>1.0010131413362082E-3</v>
      </c>
      <c r="CL398" s="223">
        <f t="shared" ca="1" si="680"/>
        <v>1.5381726576909852E-3</v>
      </c>
      <c r="CM398" s="223">
        <f t="shared" ca="1" si="681"/>
        <v>8.9165168022149483E-4</v>
      </c>
      <c r="CN398" s="223">
        <f t="shared" ca="1" si="682"/>
        <v>-4.4102809475786225E-4</v>
      </c>
      <c r="CO398" s="223">
        <f t="shared" ca="1" si="683"/>
        <v>-1.4343205126787439E-3</v>
      </c>
      <c r="CP398" s="223">
        <f t="shared" ca="1" si="684"/>
        <v>-1.3238504860776628E-3</v>
      </c>
      <c r="CQ398" s="223">
        <f t="shared" ca="1" si="685"/>
        <v>-1.9462876780224981E-4</v>
      </c>
      <c r="CR398" s="223">
        <f t="shared" ca="1" si="686"/>
        <v>1.0843669533022104E-3</v>
      </c>
      <c r="CS398" s="223">
        <f t="shared" ca="1" si="687"/>
        <v>1.5289023787086284E-3</v>
      </c>
      <c r="CT398" s="223">
        <f t="shared" ca="1" si="688"/>
        <v>7.9689113128861072E-4</v>
      </c>
      <c r="CU398" s="223">
        <f t="shared" ca="1" si="689"/>
        <v>-5.4835718226404942E-4</v>
      </c>
      <c r="CV398" s="223">
        <f t="shared" ca="1" si="690"/>
        <v>-1.4716244541898578E-3</v>
      </c>
      <c r="CW398" s="223">
        <f t="shared" ca="1" si="691"/>
        <v>-1.2624225251130932E-3</v>
      </c>
      <c r="CX398" s="223">
        <f t="shared" ca="1" si="692"/>
        <v>-8.1739982030423286E-5</v>
      </c>
      <c r="CY398" s="223">
        <f t="shared" ca="1" si="693"/>
        <v>1.1618444867958746E-3</v>
      </c>
      <c r="CZ398" s="223">
        <f t="shared" ca="1" si="694"/>
        <v>1.5113468452679422E-3</v>
      </c>
      <c r="DA398" s="223">
        <f t="shared" ca="1" si="695"/>
        <v>6.9781216027053807E-4</v>
      </c>
      <c r="DB398" s="223">
        <f t="shared" ca="1" si="696"/>
        <v>-6.5271467468844496E-4</v>
      </c>
      <c r="DC398" s="223">
        <f t="shared" ca="1" si="697"/>
        <v>-1.500953535278319E-3</v>
      </c>
      <c r="DD398" s="223">
        <f t="shared" ca="1" si="698"/>
        <v>-1.1941533871053414E-3</v>
      </c>
      <c r="DE398" s="223">
        <f t="shared" ca="1" si="699"/>
        <v>3.1591759786192379E-5</v>
      </c>
      <c r="DF398" s="223">
        <f t="shared" ca="1" si="700"/>
        <v>1.2330258843503417E-3</v>
      </c>
      <c r="DG398" s="223">
        <f t="shared" ca="1" si="701"/>
        <v>1.4856011923256992E-3</v>
      </c>
      <c r="DH398" s="223">
        <f t="shared" ca="1" si="702"/>
        <v>5.9495168469568592E-4</v>
      </c>
      <c r="DI398" s="223">
        <f t="shared" ca="1" si="703"/>
        <v>-7.5353504973779467E-4</v>
      </c>
      <c r="DJ398" s="223">
        <f t="shared" ca="1" si="704"/>
        <v>-1.5221488191125608E-3</v>
      </c>
      <c r="DK398" s="223">
        <f t="shared" ca="1" si="705"/>
        <v>-1.1194130284282876E-3</v>
      </c>
      <c r="DL398" s="223">
        <f t="shared" ca="1" si="706"/>
        <v>1.4475230311933361E-4</v>
      </c>
      <c r="DM398" s="223">
        <f t="shared" ca="1" si="707"/>
        <v>1.2975254078049219E-3</v>
      </c>
      <c r="DN398" s="223">
        <f t="shared" ca="1" si="708"/>
        <v>1.4518049378058643E-3</v>
      </c>
      <c r="DO398" s="223">
        <f t="shared" ca="1" si="709"/>
        <v>4.8886711439329543E-4</v>
      </c>
      <c r="DP398" s="223">
        <f t="shared" ca="1" si="710"/>
        <v>-8.5027195306436429E-4</v>
      </c>
      <c r="DQ398" s="223">
        <f t="shared" ca="1" si="711"/>
        <v>-1.5350954466130707E-3</v>
      </c>
      <c r="DR398" s="223">
        <f t="shared" ca="1" si="712"/>
        <v>-1.0386064735613037E-3</v>
      </c>
      <c r="DS398" s="223">
        <f t="shared" ca="1" si="713"/>
        <v>2.5712842118015273E-4</v>
      </c>
      <c r="DT398" s="223">
        <f t="shared" ca="1" si="714"/>
        <v>1.3549935286536067E-3</v>
      </c>
      <c r="DU398" s="223">
        <f t="shared" ca="1" si="715"/>
        <v>1.4101412265398851E-3</v>
      </c>
      <c r="DV398" s="223">
        <f t="shared" ca="1" si="716"/>
        <v>3.8013333084128021E-4</v>
      </c>
      <c r="DW398" s="223">
        <f t="shared" ca="1" si="717"/>
        <v>-9.4240115900748886E-4</v>
      </c>
      <c r="DX398" s="223">
        <f t="shared" ca="1" si="718"/>
        <v>-1.5397232588836933E-3</v>
      </c>
      <c r="DY398" s="223">
        <f t="shared" ca="1" si="719"/>
        <v>-9.521716202265056E-4</v>
      </c>
      <c r="DZ398" s="223">
        <f t="shared" ca="1" si="720"/>
        <v>3.6811113804831634E-4</v>
      </c>
      <c r="EA398" s="223">
        <f t="shared" ca="1" si="721"/>
        <v>1.4051188221703287E-3</v>
      </c>
      <c r="EB398" s="223">
        <f t="shared" ca="1" si="722"/>
        <v>1.360835837788949E-3</v>
      </c>
      <c r="EC398" s="223">
        <f t="shared" ca="1" si="723"/>
        <v>2.6933957183368842E-4</v>
      </c>
      <c r="ED398" s="223">
        <f t="shared" ca="1" si="724"/>
        <v>-1.0294234114178469E-3</v>
      </c>
      <c r="EE398" s="223">
        <f t="shared" ca="1" si="725"/>
        <v>-1.5360071774087689E-3</v>
      </c>
      <c r="EF398" s="223">
        <f t="shared" ca="1" si="726"/>
        <v>-8.6057686638305671E-4</v>
      </c>
      <c r="EG398" s="223">
        <f t="shared" ca="1" si="727"/>
        <v>4.7709902876528294E-4</v>
      </c>
      <c r="EH398" s="223">
        <f t="shared" ca="1" si="728"/>
        <v>1.4476296550465341E-3</v>
      </c>
      <c r="EI398" s="223">
        <f t="shared" ca="1" si="729"/>
        <v>1.3041559617266527E-3</v>
      </c>
      <c r="EJ398" s="223">
        <f t="shared" ca="1" si="730"/>
        <v>1.5708623835004388E-4</v>
      </c>
      <c r="EK398" s="223">
        <f t="shared" ca="1" si="731"/>
        <v>-1.1108671291697903E-3</v>
      </c>
      <c r="EL398" s="223">
        <f t="shared" ca="1" si="732"/>
        <v>-1.5239673399557803E-3</v>
      </c>
      <c r="EM398" s="223">
        <f t="shared" ca="1" si="733"/>
        <v>-7.6431857193804374E-4</v>
      </c>
      <c r="EN398" s="223">
        <f t="shared" ca="1" si="734"/>
        <v>5.8350147850826073E-4</v>
      </c>
      <c r="EO398" s="223">
        <f t="shared" ca="1" si="735"/>
        <v>1.4822956573956167E-3</v>
      </c>
      <c r="EP398" s="223">
        <f t="shared" ca="1" si="736"/>
        <v>1.2404087515122712E-3</v>
      </c>
      <c r="EQ398" s="223">
        <f t="shared" ca="1" si="737"/>
        <v>4.3981640930417258E-5</v>
      </c>
      <c r="ER398" s="223">
        <f t="shared" ca="1" si="738"/>
        <v>-1.1862909617003246E-3</v>
      </c>
      <c r="ES398" s="223">
        <f t="shared" ca="1" si="739"/>
        <v>-1.5036689914470491E-3</v>
      </c>
      <c r="ET398" s="223">
        <f t="shared" ca="1" si="740"/>
        <v>-6.639183689291548E-4</v>
      </c>
      <c r="EU398" s="223">
        <f t="shared" ca="1" si="741"/>
        <v>6.8674188318308595E-4</v>
      </c>
      <c r="EV398" s="223">
        <f t="shared" ca="1" si="742"/>
        <v>1.5089289711472981E-3</v>
      </c>
      <c r="EW398" s="223">
        <f t="shared" ca="1" si="743"/>
        <v>1.1699396588011664E-3</v>
      </c>
      <c r="EX398" s="223">
        <f t="shared" ca="1" si="744"/>
        <v>-6.936129681209594E-5</v>
      </c>
      <c r="EY398" s="223">
        <f t="shared" ca="1" si="745"/>
        <v>-1.255286180726048E-3</v>
      </c>
      <c r="EZ398" s="223">
        <f t="shared" ca="1" si="746"/>
        <v>-1.4752221303918457E-3</v>
      </c>
      <c r="FA398" s="223">
        <f t="shared" ca="1" si="747"/>
        <v>-5.5992033475539354E-4</v>
      </c>
      <c r="FB398" s="223">
        <f t="shared" ca="1" si="748"/>
        <v>7.8626077409184683E-4</v>
      </c>
      <c r="FC398" s="223">
        <f t="shared" ca="1" si="749"/>
        <v>1.5273852680667676E-3</v>
      </c>
      <c r="FD398" s="223">
        <f t="shared" ca="1" si="750"/>
        <v>1.0931305617123941E-3</v>
      </c>
      <c r="FE398" s="223">
        <f t="shared" ca="1" si="751"/>
        <v>-1.8232835967753986E-4</v>
      </c>
      <c r="FF398" s="223">
        <f t="shared" ca="1" si="752"/>
        <v>-1.3174788951771344E-3</v>
      </c>
      <c r="FG398" s="223">
        <f t="shared" ca="1" si="753"/>
        <v>-1.438780912794939E-3</v>
      </c>
      <c r="FH398" s="223">
        <f t="shared" ca="1" si="754"/>
        <v>-4.5288804377462783E-4</v>
      </c>
      <c r="FI398" s="223">
        <f t="shared" ca="1" si="755"/>
        <v>8.8151884974211052E-4</v>
      </c>
      <c r="FJ398" s="223">
        <f t="shared" ca="1" si="756"/>
        <v>1.53756453188192E-3</v>
      </c>
      <c r="FK398" s="223">
        <f t="shared" ca="1" si="757"/>
        <v>1.0103976953980071E-3</v>
      </c>
      <c r="FL398" s="223">
        <f t="shared" ca="1" si="758"/>
        <v>-2.9430736936448458E-4</v>
      </c>
      <c r="FM398" s="223">
        <f t="shared" ca="1" si="759"/>
        <v>-1.3725320773454327E-3</v>
      </c>
      <c r="FN398" s="223">
        <f t="shared" ca="1" si="760"/>
        <v>-1.3945428167718491E-3</v>
      </c>
      <c r="FO398" s="223">
        <f t="shared" ca="1" si="761"/>
        <v>-3.4340151324524081E-4</v>
      </c>
      <c r="FP398" s="223">
        <f t="shared" ca="1" si="762"/>
        <v>9.7199989836851942E-4</v>
      </c>
      <c r="FQ398" s="223">
        <f t="shared" ca="1" si="763"/>
        <v>1.5394116002801909E-3</v>
      </c>
      <c r="FR398" s="223">
        <f t="shared" ca="1" si="764"/>
        <v>9.2218939642875518E-4</v>
      </c>
      <c r="FS398" s="223">
        <f t="shared" ca="1" si="765"/>
        <v>-4.046915019172816E-4</v>
      </c>
      <c r="FT398" s="223">
        <f t="shared" ca="1" si="766"/>
        <v>-1.4201473892668215E-3</v>
      </c>
      <c r="FU398" s="223">
        <f t="shared" ca="1" si="767"/>
        <v>-1.3427475723978299E-3</v>
      </c>
      <c r="FV398" s="223">
        <f t="shared" ca="1" si="768"/>
        <v>-2.3205406016237149E-4</v>
      </c>
      <c r="FW398" s="223">
        <f t="shared" ca="1" si="769"/>
        <v>1.0572135953290519E-3</v>
      </c>
      <c r="FX398" s="223">
        <f t="shared" ca="1" si="770"/>
        <v>1.5329164638378896E-3</v>
      </c>
      <c r="FY398" s="223">
        <f t="shared" ca="1" si="771"/>
        <v>8.2898367321935064E-4</v>
      </c>
      <c r="FZ398" s="223">
        <f t="shared" ca="1" si="772"/>
        <v>-5.1288257615765705E-4</v>
      </c>
      <c r="GA398" s="223">
        <f t="shared" ca="1" si="773"/>
        <v>-1.4600667994404833E-3</v>
      </c>
      <c r="GB398" s="223">
        <f t="shared" ca="1" si="774"/>
        <v>-1.2836758625898198E-3</v>
      </c>
      <c r="GC398" s="223">
        <f t="shared" ca="1" si="775"/>
        <v>-1.1944908602171047E-4</v>
      </c>
      <c r="GD398" s="223">
        <f t="shared" ca="1" si="776"/>
        <v>1.1366981602167407E-3</v>
      </c>
      <c r="GE398" s="223">
        <f t="shared" ca="1" si="777"/>
        <v>1.5181143202621528E-3</v>
      </c>
      <c r="GF398" s="223">
        <f t="shared" ca="1" si="778"/>
        <v>7.3128561565945346E-4</v>
      </c>
      <c r="GG398" s="223">
        <f t="shared" ca="1" si="779"/>
        <v>-6.1829429528034404E-4</v>
      </c>
      <c r="GH398" s="223">
        <f t="shared" ca="1" si="780"/>
        <v>-1.4920739811239651E-3</v>
      </c>
      <c r="GI398" s="223">
        <f t="shared" ca="1" si="781"/>
        <v>-1.2176478020613957E-3</v>
      </c>
      <c r="GJ398" s="223">
        <f t="shared" ca="1" si="782"/>
        <v>-6.1968069345161476E-6</v>
      </c>
      <c r="GK398" s="223">
        <f t="shared" ca="1" si="783"/>
        <v>1.2100228592877087E-3</v>
      </c>
      <c r="GL398" s="223">
        <f t="shared" ca="1" si="784"/>
        <v>1.4950853836515139E-3</v>
      </c>
      <c r="GM398" s="223">
        <f t="shared" ca="1" si="785"/>
        <v>6.2962465798779583E-4</v>
      </c>
      <c r="GN398" s="223">
        <f t="shared" ca="1" si="786"/>
        <v>-7.2035542404626956E-4</v>
      </c>
      <c r="GO398" s="223">
        <f t="shared" ca="1" si="787"/>
        <v>-1.5159954846265373E-3</v>
      </c>
      <c r="GP398" s="223">
        <f t="shared" ca="1" si="788"/>
        <v>-1.1450212025934056E-3</v>
      </c>
      <c r="GQ398" s="223">
        <f t="shared" ca="1" si="789"/>
        <v>1.0708905318636405E-4</v>
      </c>
      <c r="GR398" s="223">
        <f t="shared" ca="1" si="790"/>
        <v>1.2767903396446465E-3</v>
      </c>
      <c r="GS398" s="223">
        <f t="shared" ca="1" si="791"/>
        <v>1.4639544498087531E-3</v>
      </c>
      <c r="GT398" s="223">
        <f t="shared" ca="1" si="792"/>
        <v>5.2455170974217307E-4</v>
      </c>
      <c r="GU398" s="223">
        <f t="shared" ca="1" si="793"/>
        <v>-8.1851288435580763E-4</v>
      </c>
      <c r="GV398" s="223">
        <f t="shared" ca="1" si="794"/>
        <v>-1.5317016772480984E-3</v>
      </c>
      <c r="GW398" s="223">
        <f t="shared" ca="1" si="795"/>
        <v>-1.0661896340209253E-3</v>
      </c>
      <c r="GX398" s="223">
        <f t="shared" ca="1" si="796"/>
        <v>2.1979458844955107E-4</v>
      </c>
      <c r="GY398" s="223">
        <f t="shared" ca="1" si="797"/>
        <v>1.33663878252659E-3</v>
      </c>
      <c r="GZ398" s="223">
        <f t="shared" ca="1" si="798"/>
        <v>1.4248902199616303E-3</v>
      </c>
      <c r="HA398" s="223">
        <f t="shared" ca="1" si="799"/>
        <v>4.1663617033292307E-4</v>
      </c>
      <c r="HB398" s="223">
        <f t="shared" ca="1" si="800"/>
        <v>-9.1223475242692062E-4</v>
      </c>
      <c r="HC398" s="223">
        <f t="shared" ca="1" si="801"/>
        <v>-1.5391074457700063E-3</v>
      </c>
      <c r="HD398" s="223">
        <f t="shared" ca="1" si="802"/>
        <v>-9.8158029144422283E-4</v>
      </c>
      <c r="HE398" s="223">
        <f t="shared" ca="1" si="803"/>
        <v>3.3130903779435121E-4</v>
      </c>
      <c r="HF398" s="223">
        <f t="shared" ca="1" si="804"/>
        <v>1.3892438640361361E-3</v>
      </c>
      <c r="HG398" s="223">
        <f t="shared" ca="1" si="805"/>
        <v>1.3781043865563141E-3</v>
      </c>
      <c r="HH398" s="223">
        <f t="shared" ca="1" si="806"/>
        <v>3.0646284341818975E-4</v>
      </c>
      <c r="HI398" s="223">
        <f t="shared" ca="1" si="807"/>
        <v>-1.0010131413362236E-3</v>
      </c>
      <c r="HJ398" s="223">
        <f t="shared" ca="1" si="808"/>
        <v>-1.5381726576909854E-3</v>
      </c>
      <c r="HK398" s="223">
        <f t="shared" ca="1" si="809"/>
        <v>-8.9165168022149602E-4</v>
      </c>
      <c r="HL398" s="223">
        <f t="shared" ca="1" si="810"/>
        <v>4.4102809475786073E-4</v>
      </c>
      <c r="HM398" s="223">
        <f t="shared" ca="1" si="811"/>
        <v>1.434320512678743E-3</v>
      </c>
      <c r="HN398" s="223">
        <f t="shared" ca="1" si="812"/>
        <v>1.323850486077675E-3</v>
      </c>
      <c r="HO398" s="223">
        <f t="shared" ca="1" si="813"/>
        <v>1.9462876780222964E-4</v>
      </c>
      <c r="HP398" s="223">
        <f t="shared" ca="1" si="814"/>
        <v>-1.0843669533022249E-3</v>
      </c>
      <c r="HQ398" s="223">
        <f t="shared" ca="1" si="815"/>
        <v>-1.5289023787086286E-3</v>
      </c>
      <c r="HR398" s="223">
        <f t="shared" ca="1" si="816"/>
        <v>-7.968911312886118E-4</v>
      </c>
      <c r="HS398" s="223">
        <f t="shared" ca="1" si="817"/>
        <v>5.4835718226404801E-4</v>
      </c>
      <c r="HT398" s="223">
        <f t="shared" ca="1" si="818"/>
        <v>1.4716244541898571E-3</v>
      </c>
      <c r="HU398" s="223">
        <f t="shared" ca="1" si="819"/>
        <v>1.2624225251131067E-3</v>
      </c>
      <c r="HV398" s="223">
        <f t="shared" ca="1" si="820"/>
        <v>8.1739982030403012E-5</v>
      </c>
      <c r="HW398" s="223">
        <f t="shared" ca="1" si="821"/>
        <v>-1.1618444867958879E-3</v>
      </c>
      <c r="HX398" s="223">
        <f t="shared" ca="1" si="822"/>
        <v>-1.5113468452679427E-3</v>
      </c>
      <c r="HY398" s="223">
        <f t="shared" ca="1" si="823"/>
        <v>-6.9781216027053937E-4</v>
      </c>
      <c r="HZ398" s="223">
        <f t="shared" ca="1" si="824"/>
        <v>6.5271467468844366E-4</v>
      </c>
      <c r="IA398" s="223">
        <f t="shared" ca="1" si="825"/>
        <v>1.5009535352783188E-3</v>
      </c>
      <c r="IB398" s="223">
        <f t="shared" ca="1" si="826"/>
        <v>1.1941533871053559E-3</v>
      </c>
      <c r="IC398" s="223">
        <f t="shared" ca="1" si="827"/>
        <v>-3.1591759786168852E-5</v>
      </c>
      <c r="ID398" s="223">
        <f t="shared" ca="1" si="828"/>
        <v>-1.233025884350354E-3</v>
      </c>
      <c r="IE398" s="223">
        <f t="shared" ca="1" si="829"/>
        <v>6.7356968147039981E-4</v>
      </c>
      <c r="IF398" s="223">
        <f t="shared" ca="1" si="830"/>
        <v>-5.9495168469568755E-4</v>
      </c>
      <c r="IG398" s="223">
        <f t="shared" ca="1" si="831"/>
        <v>7.5353504973779337E-4</v>
      </c>
      <c r="IH398" s="223">
        <f t="shared" ca="1" si="832"/>
        <v>1.5221488191125606E-3</v>
      </c>
      <c r="II398" s="223">
        <f t="shared" ca="1" si="833"/>
        <v>1.1194130284283036E-3</v>
      </c>
      <c r="IJ398" s="223">
        <f t="shared" ca="1" si="834"/>
        <v>-1.4475230311931041E-4</v>
      </c>
      <c r="IK398" s="223">
        <f t="shared" ca="1" si="835"/>
        <v>-1.2975254078049327E-3</v>
      </c>
      <c r="IL398" s="223">
        <f t="shared" ca="1" si="836"/>
        <v>-1.4518049378058648E-3</v>
      </c>
      <c r="IM398" s="223">
        <f t="shared" ca="1" si="837"/>
        <v>-4.8886711439329674E-4</v>
      </c>
      <c r="IN398" s="223">
        <f t="shared" ca="1" si="838"/>
        <v>8.5027195306436321E-4</v>
      </c>
      <c r="IO398" s="223">
        <f t="shared" ca="1" si="839"/>
        <v>1.5350954466130705E-3</v>
      </c>
      <c r="IP398" s="223">
        <f t="shared" ca="1" si="840"/>
        <v>1.0386064735613209E-3</v>
      </c>
      <c r="IQ398" s="223">
        <f t="shared" ca="1" si="841"/>
        <v>-2.5712842118012964E-4</v>
      </c>
      <c r="IR398" s="223">
        <f t="shared" ca="1" si="842"/>
        <v>-1.3549935286536162E-3</v>
      </c>
      <c r="IS398" s="223">
        <f t="shared" ca="1" si="843"/>
        <v>-1.4101412265398769E-3</v>
      </c>
      <c r="IT398" s="223">
        <f t="shared" ca="1" si="844"/>
        <v>-3.8013333084128173E-4</v>
      </c>
      <c r="IU398" s="223">
        <f t="shared" ca="1" si="845"/>
        <v>9.4240115900748767E-4</v>
      </c>
      <c r="IV398" s="223">
        <f t="shared" ca="1" si="846"/>
        <v>1.5397232588836933E-3</v>
      </c>
      <c r="IW398" s="223">
        <f t="shared" ca="1" si="847"/>
        <v>9.5217162022652403E-4</v>
      </c>
      <c r="IX398" s="223">
        <f t="shared" ca="1" si="848"/>
        <v>-3.6811113804829368E-4</v>
      </c>
      <c r="IY398" s="223">
        <f t="shared" ca="1" si="849"/>
        <v>-1.4051188221703369E-3</v>
      </c>
      <c r="IZ398" s="223">
        <f t="shared" ca="1" si="850"/>
        <v>-1.3608358377889395E-3</v>
      </c>
      <c r="JA398" s="223">
        <f t="shared" ca="1" si="851"/>
        <v>-2.6933957183368994E-4</v>
      </c>
      <c r="JB398" s="223">
        <f t="shared" ca="1" si="852"/>
        <v>1.0294234114178458E-3</v>
      </c>
    </row>
    <row r="399" spans="2:262">
      <c r="B399" s="230">
        <v>38</v>
      </c>
      <c r="C399" s="229">
        <f t="shared" si="853"/>
        <v>7.4218750000000033E-4</v>
      </c>
      <c r="D399" s="226">
        <f t="shared" ca="1" si="597"/>
        <v>36.018964181449505</v>
      </c>
      <c r="E399" s="225">
        <f ca="1">AR361</f>
        <v>1.8964181449504985E-2</v>
      </c>
      <c r="F399" s="224">
        <v>38</v>
      </c>
      <c r="G399" s="223">
        <f t="shared" ca="1" si="854"/>
        <v>-5.2117866668089383E-4</v>
      </c>
      <c r="H399" s="223">
        <f t="shared" ca="1" si="598"/>
        <v>-3.0421431392750251E-4</v>
      </c>
      <c r="I399" s="223">
        <f t="shared" ca="1" si="599"/>
        <v>1.5873815623438181E-4</v>
      </c>
      <c r="J399" s="223">
        <f t="shared" ca="1" si="600"/>
        <v>4.9333473245796744E-4</v>
      </c>
      <c r="K399" s="223">
        <f t="shared" ca="1" si="601"/>
        <v>4.2902015777996185E-4</v>
      </c>
      <c r="L399" s="223">
        <f t="shared" ca="1" si="602"/>
        <v>1.7799286747547456E-5</v>
      </c>
      <c r="M399" s="223">
        <f t="shared" ca="1" si="603"/>
        <v>-4.0781411230801109E-4</v>
      </c>
      <c r="N399" s="223">
        <f t="shared" ca="1" si="604"/>
        <v>-5.0366845287571022E-4</v>
      </c>
      <c r="O399" s="223">
        <f t="shared" ca="1" si="605"/>
        <v>-1.922557818376697E-4</v>
      </c>
      <c r="P399" s="223">
        <f t="shared" ca="1" si="606"/>
        <v>2.746151818250127E-4</v>
      </c>
      <c r="Q399" s="223">
        <f t="shared" ca="1" si="607"/>
        <v>5.1943192747011578E-4</v>
      </c>
      <c r="R399" s="223">
        <f t="shared" ca="1" si="608"/>
        <v>3.4423529402521197E-4</v>
      </c>
      <c r="S399" s="223">
        <f t="shared" ca="1" si="609"/>
        <v>-1.093104770049819E-4</v>
      </c>
      <c r="T399" s="223">
        <f t="shared" ca="1" si="610"/>
        <v>-4.7446764427641923E-4</v>
      </c>
      <c r="U399" s="223">
        <f t="shared" ca="1" si="611"/>
        <v>-4.5596961439427111E-4</v>
      </c>
      <c r="V399" s="223">
        <f t="shared" ca="1" si="612"/>
        <v>-6.8773920052281242E-5</v>
      </c>
      <c r="W399" s="223">
        <f t="shared" ca="1" si="613"/>
        <v>3.740324617095469E-4</v>
      </c>
      <c r="X399" s="223">
        <f t="shared" ca="1" si="614"/>
        <v>5.143956746482206E-4</v>
      </c>
      <c r="Y399" s="223">
        <f t="shared" ca="1" si="615"/>
        <v>2.3881782953417567E-4</v>
      </c>
      <c r="Z399" s="223">
        <f t="shared" ca="1" si="616"/>
        <v>-2.2986844474041975E-4</v>
      </c>
      <c r="AA399" s="223">
        <f t="shared" ca="1" si="617"/>
        <v>-5.1268277484742535E-4</v>
      </c>
      <c r="AB399" s="223">
        <f t="shared" ca="1" si="618"/>
        <v>-3.8094110006330561E-4</v>
      </c>
      <c r="AC399" s="223">
        <f t="shared" ca="1" si="619"/>
        <v>5.8830078126839095E-5</v>
      </c>
      <c r="AD399" s="223">
        <f t="shared" ca="1" si="620"/>
        <v>4.5103117331009166E-4</v>
      </c>
      <c r="AE399" s="223">
        <f t="shared" ca="1" si="621"/>
        <v>4.7852783436361744E-4</v>
      </c>
      <c r="AF399" s="223">
        <f t="shared" ca="1" si="622"/>
        <v>1.1908622291126211E-4</v>
      </c>
      <c r="AG399" s="223">
        <f t="shared" ca="1" si="623"/>
        <v>-3.3664867403787699E-4</v>
      </c>
      <c r="AH399" s="223">
        <f t="shared" ca="1" si="624"/>
        <v>-5.2016898487658935E-4</v>
      </c>
      <c r="AI399" s="223">
        <f t="shared" ca="1" si="625"/>
        <v>-2.8307993098116129E-4</v>
      </c>
      <c r="AJ399" s="223">
        <f t="shared" ca="1" si="626"/>
        <v>1.829079488741009E-4</v>
      </c>
      <c r="AK399" s="223">
        <f t="shared" ca="1" si="627"/>
        <v>5.0099620684204119E-4</v>
      </c>
      <c r="AL399" s="223">
        <f t="shared" ca="1" si="628"/>
        <v>4.1397823506420092E-4</v>
      </c>
      <c r="AM399" s="223">
        <f t="shared" ca="1" si="629"/>
        <v>-7.783113436541061E-6</v>
      </c>
      <c r="AN399" s="223">
        <f t="shared" ca="1" si="630"/>
        <v>-4.2325102558606851E-4</v>
      </c>
      <c r="AO399" s="223">
        <f t="shared" ca="1" si="631"/>
        <v>-4.9647756969811762E-4</v>
      </c>
      <c r="AP399" s="223">
        <f t="shared" ca="1" si="632"/>
        <v>-1.6825166034445621E-4</v>
      </c>
      <c r="AQ399" s="223">
        <f t="shared" ca="1" si="633"/>
        <v>2.9602277560433792E-4</v>
      </c>
      <c r="AR399" s="223">
        <f t="shared" ca="1" si="634"/>
        <v>5.2093278342730447E-4</v>
      </c>
      <c r="AS399" s="223">
        <f t="shared" ca="1" si="635"/>
        <v>3.2461581794556858E-4</v>
      </c>
      <c r="AT399" s="223">
        <f t="shared" ca="1" si="636"/>
        <v>-1.3418594947247218E-4</v>
      </c>
      <c r="AU399" s="223">
        <f t="shared" ca="1" si="637"/>
        <v>-4.8448477149238298E-4</v>
      </c>
      <c r="AV399" s="223">
        <f t="shared" ca="1" si="638"/>
        <v>-4.4302853335790492E-4</v>
      </c>
      <c r="AW399" s="223">
        <f t="shared" ca="1" si="639"/>
        <v>-4.3338806890831654E-5</v>
      </c>
      <c r="AX399" s="223">
        <f t="shared" ca="1" si="640"/>
        <v>3.9139473911310426E-4</v>
      </c>
      <c r="AY399" s="223">
        <f t="shared" ca="1" si="641"/>
        <v>5.0964595463417973E-4</v>
      </c>
      <c r="AZ399" s="223">
        <f t="shared" ca="1" si="642"/>
        <v>2.1579674231281972E-4</v>
      </c>
      <c r="BA399" s="223">
        <f t="shared" ca="1" si="643"/>
        <v>-2.5254601601921929E-4</v>
      </c>
      <c r="BB399" s="223">
        <f t="shared" ca="1" si="644"/>
        <v>-5.1667971450278802E-4</v>
      </c>
      <c r="BC399" s="223">
        <f t="shared" ca="1" si="645"/>
        <v>-3.6302547713010165E-4</v>
      </c>
      <c r="BD399" s="223">
        <f t="shared" ca="1" si="646"/>
        <v>8.4171666023916591E-5</v>
      </c>
      <c r="BE399" s="223">
        <f t="shared" ca="1" si="647"/>
        <v>4.633074829469365E-4</v>
      </c>
      <c r="BF399" s="223">
        <f t="shared" ca="1" si="648"/>
        <v>4.6781222469134085E-4</v>
      </c>
      <c r="BG399" s="223">
        <f t="shared" ca="1" si="649"/>
        <v>9.4043350816443963E-5</v>
      </c>
      <c r="BH399" s="223">
        <f t="shared" ca="1" si="650"/>
        <v>-3.5576910734435349E-4</v>
      </c>
      <c r="BI399" s="223">
        <f t="shared" ca="1" si="651"/>
        <v>-5.179061704262952E-4</v>
      </c>
      <c r="BJ399" s="223">
        <f t="shared" ca="1" si="652"/>
        <v>-2.6126358368621511E-4</v>
      </c>
      <c r="BK399" s="223">
        <f t="shared" ca="1" si="653"/>
        <v>2.0663710024414002E-4</v>
      </c>
      <c r="BL399" s="223">
        <f t="shared" ca="1" si="654"/>
        <v>5.0745073748174733E-4</v>
      </c>
      <c r="BM399" s="223">
        <f t="shared" ca="1" si="655"/>
        <v>3.9793900251995954E-4</v>
      </c>
      <c r="BN399" s="223">
        <f t="shared" ca="1" si="656"/>
        <v>-3.3346763418641199E-5</v>
      </c>
      <c r="BO399" s="223">
        <f t="shared" ca="1" si="657"/>
        <v>-4.376682900710761E-4</v>
      </c>
      <c r="BP399" s="223">
        <f t="shared" ca="1" si="658"/>
        <v>-4.8809062856882378E-4</v>
      </c>
      <c r="BQ399" s="223">
        <f t="shared" ca="1" si="659"/>
        <v>-1.4384220586436888E-4</v>
      </c>
      <c r="BR399" s="223">
        <f t="shared" ca="1" si="660"/>
        <v>3.1671722458869958E-4</v>
      </c>
      <c r="BS399" s="223">
        <f t="shared" ca="1" si="661"/>
        <v>5.2117866668089394E-4</v>
      </c>
      <c r="BT399" s="223">
        <f t="shared" ca="1" si="662"/>
        <v>3.0421431392750609E-4</v>
      </c>
      <c r="BU399" s="223">
        <f t="shared" ca="1" si="663"/>
        <v>-1.5873815623438045E-4</v>
      </c>
      <c r="BV399" s="223">
        <f t="shared" ca="1" si="664"/>
        <v>-4.9333473245796668E-4</v>
      </c>
      <c r="BW399" s="223">
        <f t="shared" ca="1" si="665"/>
        <v>-4.290201577799657E-4</v>
      </c>
      <c r="BX399" s="223">
        <f t="shared" ca="1" si="666"/>
        <v>-1.7799286747547294E-5</v>
      </c>
      <c r="BY399" s="223">
        <f t="shared" ca="1" si="667"/>
        <v>4.0781411230801092E-4</v>
      </c>
      <c r="BZ399" s="223">
        <f t="shared" ca="1" si="668"/>
        <v>5.0366845287571065E-4</v>
      </c>
      <c r="CA399" s="223">
        <f t="shared" ca="1" si="669"/>
        <v>1.9225578183767168E-4</v>
      </c>
      <c r="CB399" s="223">
        <f t="shared" ca="1" si="670"/>
        <v>-2.7461518182501004E-4</v>
      </c>
      <c r="CC399" s="223">
        <f t="shared" ca="1" si="671"/>
        <v>-5.1943192747011557E-4</v>
      </c>
      <c r="CD399" s="223">
        <f t="shared" ca="1" si="672"/>
        <v>-3.4423529402521501E-4</v>
      </c>
      <c r="CE399" s="223">
        <f t="shared" ca="1" si="673"/>
        <v>1.093104770049771E-4</v>
      </c>
      <c r="CF399" s="223">
        <f t="shared" ca="1" si="674"/>
        <v>4.7446764427641717E-4</v>
      </c>
      <c r="CG399" s="223">
        <f t="shared" ca="1" si="675"/>
        <v>4.5596961439427393E-4</v>
      </c>
      <c r="CH399" s="223">
        <f t="shared" ca="1" si="676"/>
        <v>6.8773920052280592E-5</v>
      </c>
      <c r="CI399" s="223">
        <f t="shared" ca="1" si="677"/>
        <v>-3.7403246170954673E-4</v>
      </c>
      <c r="CJ399" s="223">
        <f t="shared" ca="1" si="678"/>
        <v>-5.1439567464822082E-4</v>
      </c>
      <c r="CK399" s="223">
        <f t="shared" ca="1" si="679"/>
        <v>-2.3881782953417678E-4</v>
      </c>
      <c r="CL399" s="223">
        <f t="shared" ca="1" si="680"/>
        <v>2.2986844474041704E-4</v>
      </c>
      <c r="CM399" s="223">
        <f t="shared" ca="1" si="681"/>
        <v>5.1268277484742481E-4</v>
      </c>
      <c r="CN399" s="223">
        <f t="shared" ca="1" si="682"/>
        <v>3.8094110006330767E-4</v>
      </c>
      <c r="CO399" s="223">
        <f t="shared" ca="1" si="683"/>
        <v>-5.8830078126834243E-5</v>
      </c>
      <c r="CP399" s="223">
        <f t="shared" ca="1" si="684"/>
        <v>-4.5103117331008922E-4</v>
      </c>
      <c r="CQ399" s="223">
        <f t="shared" ca="1" si="685"/>
        <v>-4.785278343636194E-4</v>
      </c>
      <c r="CR399" s="223">
        <f t="shared" ca="1" si="686"/>
        <v>-1.1908622291126873E-4</v>
      </c>
      <c r="CS399" s="223">
        <f t="shared" ca="1" si="687"/>
        <v>3.3664867403787748E-4</v>
      </c>
      <c r="CT399" s="223">
        <f t="shared" ca="1" si="688"/>
        <v>5.2016898487658924E-4</v>
      </c>
      <c r="CU399" s="223">
        <f t="shared" ca="1" si="689"/>
        <v>2.8307993098116238E-4</v>
      </c>
      <c r="CV399" s="223">
        <f t="shared" ca="1" si="690"/>
        <v>-1.8290794887409974E-4</v>
      </c>
      <c r="CW399" s="223">
        <f t="shared" ca="1" si="691"/>
        <v>-5.0099620684204032E-4</v>
      </c>
      <c r="CX399" s="223">
        <f t="shared" ca="1" si="692"/>
        <v>-4.1397823506420282E-4</v>
      </c>
      <c r="CY399" s="223">
        <f t="shared" ca="1" si="693"/>
        <v>7.7831134365380253E-6</v>
      </c>
      <c r="CZ399" s="223">
        <f t="shared" ca="1" si="694"/>
        <v>4.2325102558606563E-4</v>
      </c>
      <c r="DA399" s="223">
        <f t="shared" ca="1" si="695"/>
        <v>4.9647756969811978E-4</v>
      </c>
      <c r="DB399" s="223">
        <f t="shared" ca="1" si="696"/>
        <v>1.6825166034446261E-4</v>
      </c>
      <c r="DC399" s="223">
        <f t="shared" ca="1" si="697"/>
        <v>-2.9602277560433234E-4</v>
      </c>
      <c r="DD399" s="223">
        <f t="shared" ca="1" si="698"/>
        <v>-5.2093278342730447E-4</v>
      </c>
      <c r="DE399" s="223">
        <f t="shared" ca="1" si="699"/>
        <v>-3.2461581794556804E-4</v>
      </c>
      <c r="DF399" s="223">
        <f t="shared" ca="1" si="700"/>
        <v>1.3418594947246914E-4</v>
      </c>
      <c r="DG399" s="223">
        <f t="shared" ca="1" si="701"/>
        <v>4.8448477149238178E-4</v>
      </c>
      <c r="DH399" s="223">
        <f t="shared" ca="1" si="702"/>
        <v>4.4302853335790655E-4</v>
      </c>
      <c r="DI399" s="223">
        <f t="shared" ca="1" si="703"/>
        <v>4.3338806890834663E-5</v>
      </c>
      <c r="DJ399" s="223">
        <f t="shared" ca="1" si="704"/>
        <v>-3.913947391131022E-4</v>
      </c>
      <c r="DK399" s="223">
        <f t="shared" ca="1" si="705"/>
        <v>-5.0964595463418038E-4</v>
      </c>
      <c r="DL399" s="223">
        <f t="shared" ca="1" si="706"/>
        <v>-2.1579674231282596E-4</v>
      </c>
      <c r="DM399" s="223">
        <f t="shared" ca="1" si="707"/>
        <v>2.5254601601921339E-4</v>
      </c>
      <c r="DN399" s="223">
        <f t="shared" ca="1" si="708"/>
        <v>5.1667971450278715E-4</v>
      </c>
      <c r="DO399" s="223">
        <f t="shared" ca="1" si="709"/>
        <v>3.6302547713010122E-4</v>
      </c>
      <c r="DP399" s="223">
        <f t="shared" ca="1" si="710"/>
        <v>-8.4171666023917188E-5</v>
      </c>
      <c r="DQ399" s="223">
        <f t="shared" ca="1" si="711"/>
        <v>-4.6330748294693514E-4</v>
      </c>
      <c r="DR399" s="223">
        <f t="shared" ca="1" si="712"/>
        <v>-4.6781222469134221E-4</v>
      </c>
      <c r="DS399" s="223">
        <f t="shared" ca="1" si="713"/>
        <v>-9.4043350816446891E-5</v>
      </c>
      <c r="DT399" s="223">
        <f t="shared" ca="1" si="714"/>
        <v>3.5576910734435126E-4</v>
      </c>
      <c r="DU399" s="223">
        <f t="shared" ca="1" si="715"/>
        <v>5.1790617042629552E-4</v>
      </c>
      <c r="DV399" s="223">
        <f t="shared" ca="1" si="716"/>
        <v>2.6126358368621776E-4</v>
      </c>
      <c r="DW399" s="223">
        <f t="shared" ca="1" si="717"/>
        <v>-2.0663710024413382E-4</v>
      </c>
      <c r="DX399" s="223">
        <f t="shared" ca="1" si="718"/>
        <v>-5.0745073748174581E-4</v>
      </c>
      <c r="DY399" s="223">
        <f t="shared" ca="1" si="719"/>
        <v>-3.9793900251995916E-4</v>
      </c>
      <c r="DZ399" s="223">
        <f t="shared" ca="1" si="720"/>
        <v>3.3346763418641768E-5</v>
      </c>
      <c r="EA399" s="223">
        <f t="shared" ca="1" si="721"/>
        <v>4.3766829007107653E-4</v>
      </c>
      <c r="EB399" s="223">
        <f t="shared" ca="1" si="722"/>
        <v>4.8809062856882486E-4</v>
      </c>
      <c r="EC399" s="223">
        <f t="shared" ca="1" si="723"/>
        <v>1.4384220586437181E-4</v>
      </c>
      <c r="ED399" s="223">
        <f t="shared" ca="1" si="724"/>
        <v>-3.1671722458869714E-4</v>
      </c>
      <c r="EE399" s="223">
        <f t="shared" ca="1" si="725"/>
        <v>-5.2117866668089394E-4</v>
      </c>
      <c r="EF399" s="223">
        <f t="shared" ca="1" si="726"/>
        <v>-3.0421431392750858E-4</v>
      </c>
      <c r="EG399" s="223">
        <f t="shared" ca="1" si="727"/>
        <v>1.58738156234374E-4</v>
      </c>
      <c r="EH399" s="223">
        <f t="shared" ca="1" si="728"/>
        <v>4.9333473245796451E-4</v>
      </c>
      <c r="EI399" s="223">
        <f t="shared" ca="1" si="729"/>
        <v>4.2902015777996749E-4</v>
      </c>
      <c r="EJ399" s="223">
        <f t="shared" ca="1" si="730"/>
        <v>1.7799286747550329E-5</v>
      </c>
      <c r="EK399" s="223">
        <f t="shared" ca="1" si="731"/>
        <v>-4.0781411230800897E-4</v>
      </c>
      <c r="EL399" s="223">
        <f t="shared" ca="1" si="732"/>
        <v>-5.0366845287571141E-4</v>
      </c>
      <c r="EM399" s="223">
        <f t="shared" ca="1" si="733"/>
        <v>-1.9225578183767461E-4</v>
      </c>
      <c r="EN399" s="223">
        <f t="shared" ca="1" si="734"/>
        <v>2.7461518182500121E-4</v>
      </c>
      <c r="EO399" s="223">
        <f t="shared" ca="1" si="735"/>
        <v>5.1943192747011535E-4</v>
      </c>
      <c r="EP399" s="223">
        <f t="shared" ca="1" si="736"/>
        <v>3.4423529402521176E-4</v>
      </c>
      <c r="EQ399" s="223">
        <f t="shared" ca="1" si="737"/>
        <v>-1.0931047700497409E-4</v>
      </c>
      <c r="ER399" s="223">
        <f t="shared" ca="1" si="738"/>
        <v>-4.7446764427641895E-4</v>
      </c>
      <c r="ES399" s="223">
        <f t="shared" ca="1" si="739"/>
        <v>-4.5596961439427544E-4</v>
      </c>
      <c r="ET399" s="223">
        <f t="shared" ca="1" si="740"/>
        <v>-6.8773920052283627E-5</v>
      </c>
      <c r="EU399" s="223">
        <f t="shared" ca="1" si="741"/>
        <v>3.7403246170953942E-4</v>
      </c>
      <c r="EV399" s="223">
        <f t="shared" ca="1" si="742"/>
        <v>5.1439567464822136E-4</v>
      </c>
      <c r="EW399" s="223">
        <f t="shared" ca="1" si="743"/>
        <v>2.3881782953418613E-4</v>
      </c>
      <c r="EX399" s="223">
        <f t="shared" ca="1" si="744"/>
        <v>-2.2986844474041427E-4</v>
      </c>
      <c r="EY399" s="223">
        <f t="shared" ca="1" si="745"/>
        <v>-5.1268277484742297E-4</v>
      </c>
      <c r="EZ399" s="223">
        <f t="shared" ca="1" si="746"/>
        <v>-3.8094110006330984E-4</v>
      </c>
      <c r="FA399" s="223">
        <f t="shared" ca="1" si="747"/>
        <v>5.883007812683858E-5</v>
      </c>
      <c r="FB399" s="223">
        <f t="shared" ca="1" si="748"/>
        <v>4.510311733100877E-4</v>
      </c>
      <c r="FC399" s="223">
        <f t="shared" ca="1" si="749"/>
        <v>4.7852783436361766E-4</v>
      </c>
      <c r="FD399" s="223">
        <f t="shared" ca="1" si="750"/>
        <v>1.1908622291127168E-4</v>
      </c>
      <c r="FE399" s="223">
        <f t="shared" ca="1" si="751"/>
        <v>-3.366486740378751E-4</v>
      </c>
      <c r="FF399" s="223">
        <f t="shared" ca="1" si="752"/>
        <v>-5.2016898487658989E-4</v>
      </c>
      <c r="FG399" s="223">
        <f t="shared" ca="1" si="753"/>
        <v>-2.8307993098116487E-4</v>
      </c>
      <c r="FH399" s="223">
        <f t="shared" ca="1" si="754"/>
        <v>1.8290794887408995E-4</v>
      </c>
      <c r="FI399" s="223">
        <f t="shared" ca="1" si="755"/>
        <v>5.0099620684203945E-4</v>
      </c>
      <c r="FJ399" s="223">
        <f t="shared" ca="1" si="756"/>
        <v>4.1397823506420016E-4</v>
      </c>
      <c r="FK399" s="223">
        <f t="shared" ca="1" si="757"/>
        <v>-7.7831134365348811E-6</v>
      </c>
      <c r="FL399" s="223">
        <f t="shared" ca="1" si="758"/>
        <v>-4.2325102558606813E-4</v>
      </c>
      <c r="FM399" s="223">
        <f t="shared" ca="1" si="759"/>
        <v>-4.9647756969812065E-4</v>
      </c>
      <c r="FN399" s="223">
        <f t="shared" ca="1" si="760"/>
        <v>-1.6825166034445852E-4</v>
      </c>
      <c r="FO399" s="223">
        <f t="shared" ca="1" si="761"/>
        <v>2.9602277560432984E-4</v>
      </c>
      <c r="FP399" s="223">
        <f t="shared" ca="1" si="762"/>
        <v>5.2093278342730436E-4</v>
      </c>
      <c r="FQ399" s="223">
        <f t="shared" ca="1" si="763"/>
        <v>3.2461581794557628E-4</v>
      </c>
      <c r="FR399" s="223">
        <f t="shared" ca="1" si="764"/>
        <v>-1.3418594947246619E-4</v>
      </c>
      <c r="FS399" s="223">
        <f t="shared" ca="1" si="765"/>
        <v>-4.8448477149237788E-4</v>
      </c>
      <c r="FT399" s="223">
        <f t="shared" ca="1" si="766"/>
        <v>-4.4302853335790817E-4</v>
      </c>
      <c r="FU399" s="223">
        <f t="shared" ca="1" si="767"/>
        <v>-4.3338806890830435E-5</v>
      </c>
      <c r="FV399" s="223">
        <f t="shared" ca="1" si="768"/>
        <v>3.9139473911310019E-4</v>
      </c>
      <c r="FW399" s="223">
        <f t="shared" ca="1" si="769"/>
        <v>5.0964595463417941E-4</v>
      </c>
      <c r="FX399" s="223">
        <f t="shared" ca="1" si="770"/>
        <v>2.1579674231282872E-4</v>
      </c>
      <c r="FY399" s="223">
        <f t="shared" ca="1" si="771"/>
        <v>-2.5254601601921718E-4</v>
      </c>
      <c r="FZ399" s="223">
        <f t="shared" ca="1" si="772"/>
        <v>-5.1667971450278672E-4</v>
      </c>
      <c r="GA399" s="223">
        <f t="shared" ca="1" si="773"/>
        <v>-3.6302547713010339E-4</v>
      </c>
      <c r="GB399" s="223">
        <f t="shared" ca="1" si="774"/>
        <v>8.4171666023906888E-5</v>
      </c>
      <c r="GC399" s="223">
        <f t="shared" ca="1" si="775"/>
        <v>4.6330748294693368E-4</v>
      </c>
      <c r="GD399" s="223">
        <f t="shared" ca="1" si="776"/>
        <v>4.6781222469134681E-4</v>
      </c>
      <c r="GE399" s="223">
        <f t="shared" ca="1" si="777"/>
        <v>9.4043350816449953E-5</v>
      </c>
      <c r="GF399" s="223">
        <f t="shared" ca="1" si="778"/>
        <v>-3.5576910734435446E-4</v>
      </c>
      <c r="GG399" s="223">
        <f t="shared" ca="1" si="779"/>
        <v>-5.1790617042629585E-4</v>
      </c>
      <c r="GH399" s="223">
        <f t="shared" ca="1" si="780"/>
        <v>-2.6126358368621402E-4</v>
      </c>
      <c r="GI399" s="223">
        <f t="shared" ca="1" si="781"/>
        <v>2.06637100244131E-4</v>
      </c>
      <c r="GJ399" s="223">
        <f t="shared" ca="1" si="782"/>
        <v>5.0745073748174668E-4</v>
      </c>
      <c r="GK399" s="223">
        <f t="shared" ca="1" si="783"/>
        <v>3.9793900251996594E-4</v>
      </c>
      <c r="GL399" s="223">
        <f t="shared" ca="1" si="784"/>
        <v>-3.3346763418638732E-5</v>
      </c>
      <c r="GM399" s="223">
        <f t="shared" ca="1" si="785"/>
        <v>-4.3766829007107079E-4</v>
      </c>
      <c r="GN399" s="223">
        <f t="shared" ca="1" si="786"/>
        <v>-4.88090628568826E-4</v>
      </c>
      <c r="GO399" s="223">
        <f t="shared" ca="1" si="787"/>
        <v>-1.4384220586438189E-4</v>
      </c>
      <c r="GP399" s="223">
        <f t="shared" ca="1" si="788"/>
        <v>3.167172245886947E-4</v>
      </c>
      <c r="GQ399" s="223">
        <f t="shared" ca="1" si="789"/>
        <v>5.2117866668089394E-4</v>
      </c>
      <c r="GR399" s="223">
        <f t="shared" ca="1" si="790"/>
        <v>3.0421431392751107E-4</v>
      </c>
      <c r="GS399" s="223">
        <f t="shared" ca="1" si="791"/>
        <v>-1.5873815623437809E-4</v>
      </c>
      <c r="GT399" s="223">
        <f t="shared" ca="1" si="792"/>
        <v>-4.9333473245796364E-4</v>
      </c>
      <c r="GU399" s="223">
        <f t="shared" ca="1" si="793"/>
        <v>-4.2902015777996499E-4</v>
      </c>
      <c r="GV399" s="223">
        <f t="shared" ca="1" si="794"/>
        <v>-1.7799286747560738E-5</v>
      </c>
      <c r="GW399" s="223">
        <f t="shared" ca="1" si="795"/>
        <v>4.0781411230800707E-4</v>
      </c>
      <c r="GX399" s="223">
        <f t="shared" ca="1" si="796"/>
        <v>5.0366845287571401E-4</v>
      </c>
      <c r="GY399" s="223">
        <f t="shared" ca="1" si="797"/>
        <v>1.9225578183767743E-4</v>
      </c>
      <c r="GZ399" s="223">
        <f t="shared" ca="1" si="798"/>
        <v>-2.7461518182499855E-4</v>
      </c>
      <c r="HA399" s="223">
        <f t="shared" ca="1" si="799"/>
        <v>-5.1943192747011503E-4</v>
      </c>
      <c r="HB399" s="223">
        <f t="shared" ca="1" si="800"/>
        <v>-3.4423529402521398E-4</v>
      </c>
      <c r="HC399" s="223">
        <f t="shared" ca="1" si="801"/>
        <v>1.0931047700497105E-4</v>
      </c>
      <c r="HD399" s="223">
        <f t="shared" ca="1" si="802"/>
        <v>4.7446764427641771E-4</v>
      </c>
      <c r="HE399" s="223">
        <f t="shared" ca="1" si="803"/>
        <v>4.5596961439427696E-4</v>
      </c>
      <c r="HF399" s="223">
        <f t="shared" ca="1" si="804"/>
        <v>6.8773920052286636E-5</v>
      </c>
      <c r="HG399" s="223">
        <f t="shared" ca="1" si="805"/>
        <v>-3.740324617095373E-4</v>
      </c>
      <c r="HH399" s="223">
        <f t="shared" ca="1" si="806"/>
        <v>-5.1439567464822179E-4</v>
      </c>
      <c r="HI399" s="223">
        <f t="shared" ca="1" si="807"/>
        <v>-2.3881782953418876E-4</v>
      </c>
      <c r="HJ399" s="223">
        <f t="shared" ca="1" si="808"/>
        <v>2.2986844474041151E-4</v>
      </c>
      <c r="HK399" s="223">
        <f t="shared" ca="1" si="809"/>
        <v>5.1268277484742243E-4</v>
      </c>
      <c r="HL399" s="223">
        <f t="shared" ca="1" si="810"/>
        <v>3.809411000633119E-4</v>
      </c>
      <c r="HM399" s="223">
        <f t="shared" ca="1" si="811"/>
        <v>-5.8830078126835545E-5</v>
      </c>
      <c r="HN399" s="223">
        <f t="shared" ca="1" si="812"/>
        <v>-4.5103117331008608E-4</v>
      </c>
      <c r="HO399" s="223">
        <f t="shared" ca="1" si="813"/>
        <v>-4.7852783436361885E-4</v>
      </c>
      <c r="HP399" s="223">
        <f t="shared" ca="1" si="814"/>
        <v>-1.1908622291127469E-4</v>
      </c>
      <c r="HQ399" s="223">
        <f t="shared" ca="1" si="815"/>
        <v>3.3664867403787282E-4</v>
      </c>
      <c r="HR399" s="223">
        <f t="shared" ca="1" si="816"/>
        <v>5.2016898487659011E-4</v>
      </c>
      <c r="HS399" s="223">
        <f t="shared" ca="1" si="817"/>
        <v>2.8307993098116753E-4</v>
      </c>
      <c r="HT399" s="223">
        <f t="shared" ca="1" si="818"/>
        <v>-1.8290794887408708E-4</v>
      </c>
      <c r="HU399" s="223">
        <f t="shared" ca="1" si="819"/>
        <v>-5.0099620684203859E-4</v>
      </c>
      <c r="HV399" s="223">
        <f t="shared" ca="1" si="820"/>
        <v>-4.13978235064211E-4</v>
      </c>
      <c r="HW399" s="223">
        <f t="shared" ca="1" si="821"/>
        <v>7.7831134365318995E-6</v>
      </c>
      <c r="HX399" s="223">
        <f t="shared" ca="1" si="822"/>
        <v>4.2325102558606634E-4</v>
      </c>
      <c r="HY399" s="223">
        <f t="shared" ca="1" si="823"/>
        <v>4.9647756969812163E-4</v>
      </c>
      <c r="HZ399" s="223">
        <f t="shared" ca="1" si="824"/>
        <v>1.6825166034446136E-4</v>
      </c>
      <c r="IA399" s="223">
        <f t="shared" ca="1" si="825"/>
        <v>-2.9602277560432735E-4</v>
      </c>
      <c r="IB399" s="223">
        <f t="shared" ca="1" si="826"/>
        <v>-5.2093278342730414E-4</v>
      </c>
      <c r="IC399" s="223">
        <f t="shared" ca="1" si="827"/>
        <v>-3.2461581794557867E-4</v>
      </c>
      <c r="ID399" s="223">
        <f t="shared" ca="1" si="828"/>
        <v>1.3418594947246326E-4</v>
      </c>
      <c r="IE399" s="223">
        <f t="shared" ca="1" si="829"/>
        <v>2.5050878106874146E-5</v>
      </c>
      <c r="IF399" s="223">
        <f t="shared" ca="1" si="830"/>
        <v>4.4302853335790975E-4</v>
      </c>
      <c r="IG399" s="223">
        <f t="shared" ca="1" si="831"/>
        <v>4.3338806890833443E-5</v>
      </c>
      <c r="IH399" s="223">
        <f t="shared" ca="1" si="832"/>
        <v>-3.9139473911309819E-4</v>
      </c>
      <c r="II399" s="223">
        <f t="shared" ca="1" si="833"/>
        <v>-5.0964595463418006E-4</v>
      </c>
      <c r="IJ399" s="223">
        <f t="shared" ca="1" si="834"/>
        <v>-2.1579674231283152E-4</v>
      </c>
      <c r="IK399" s="223">
        <f t="shared" ca="1" si="835"/>
        <v>2.5254601601921447E-4</v>
      </c>
      <c r="IL399" s="223">
        <f t="shared" ca="1" si="836"/>
        <v>5.1667971450278629E-4</v>
      </c>
      <c r="IM399" s="223">
        <f t="shared" ca="1" si="837"/>
        <v>3.6302547713010555E-4</v>
      </c>
      <c r="IN399" s="223">
        <f t="shared" ca="1" si="838"/>
        <v>-8.4171666023903852E-5</v>
      </c>
      <c r="IO399" s="223">
        <f t="shared" ca="1" si="839"/>
        <v>-4.6330748294693227E-4</v>
      </c>
      <c r="IP399" s="223">
        <f t="shared" ca="1" si="840"/>
        <v>-4.6781222469134817E-4</v>
      </c>
      <c r="IQ399" s="223">
        <f t="shared" ca="1" si="841"/>
        <v>-9.4043350816452989E-5</v>
      </c>
      <c r="IR399" s="223">
        <f t="shared" ca="1" si="842"/>
        <v>3.5576910734435219E-4</v>
      </c>
      <c r="IS399" s="223">
        <f t="shared" ca="1" si="843"/>
        <v>5.1790617042629628E-4</v>
      </c>
      <c r="IT399" s="223">
        <f t="shared" ca="1" si="844"/>
        <v>2.6126358368621668E-4</v>
      </c>
      <c r="IU399" s="223">
        <f t="shared" ca="1" si="845"/>
        <v>-2.0663710024412818E-4</v>
      </c>
      <c r="IV399" s="223">
        <f t="shared" ca="1" si="846"/>
        <v>-5.0745073748174603E-4</v>
      </c>
      <c r="IW399" s="223">
        <f t="shared" ca="1" si="847"/>
        <v>-3.9793900251996784E-4</v>
      </c>
      <c r="IX399" s="223">
        <f t="shared" ca="1" si="848"/>
        <v>3.3346763418635669E-5</v>
      </c>
      <c r="IY399" s="223">
        <f t="shared" ca="1" si="849"/>
        <v>4.3766829007106916E-4</v>
      </c>
      <c r="IZ399" s="223">
        <f t="shared" ca="1" si="850"/>
        <v>4.8809062856882703E-4</v>
      </c>
      <c r="JA399" s="223">
        <f t="shared" ca="1" si="851"/>
        <v>1.4384220586438485E-4</v>
      </c>
      <c r="JB399" s="223">
        <f t="shared" ca="1" si="852"/>
        <v>-3.1671722458869226E-4</v>
      </c>
    </row>
    <row r="400" spans="2:262">
      <c r="B400" s="230">
        <v>39</v>
      </c>
      <c r="C400" s="229">
        <f t="shared" si="853"/>
        <v>7.6171875000000035E-4</v>
      </c>
      <c r="D400" s="226">
        <f t="shared" ca="1" si="597"/>
        <v>36.020677419670179</v>
      </c>
      <c r="E400" s="225">
        <f ca="1">AS361</f>
        <v>2.067741967018082E-2</v>
      </c>
      <c r="F400" s="224">
        <v>39</v>
      </c>
      <c r="G400" s="223">
        <f t="shared" ca="1" si="854"/>
        <v>-2.3639583047959764E-3</v>
      </c>
      <c r="H400" s="223">
        <f t="shared" ca="1" si="598"/>
        <v>-1.3923326264707533E-3</v>
      </c>
      <c r="I400" s="223">
        <f t="shared" ca="1" si="599"/>
        <v>7.605252417956104E-4</v>
      </c>
      <c r="J400" s="223">
        <f t="shared" ca="1" si="600"/>
        <v>2.2681659544826534E-3</v>
      </c>
      <c r="K400" s="223">
        <f t="shared" ca="1" si="601"/>
        <v>1.851531830376765E-3</v>
      </c>
      <c r="L400" s="223">
        <f t="shared" ca="1" si="602"/>
        <v>-1.3591156527901832E-4</v>
      </c>
      <c r="M400" s="223">
        <f t="shared" ca="1" si="603"/>
        <v>-2.0080498155689236E-3</v>
      </c>
      <c r="N400" s="223">
        <f t="shared" ca="1" si="604"/>
        <v>-2.1765914998803423E-3</v>
      </c>
      <c r="O400" s="223">
        <f t="shared" ca="1" si="605"/>
        <v>-4.9854861443418585E-4</v>
      </c>
      <c r="P400" s="223">
        <f t="shared" ca="1" si="606"/>
        <v>1.6024547478578988E-3</v>
      </c>
      <c r="Q400" s="223">
        <f t="shared" ca="1" si="607"/>
        <v>2.3439617548201793E-3</v>
      </c>
      <c r="R400" s="223">
        <f t="shared" ca="1" si="608"/>
        <v>1.0968900097333128E-3</v>
      </c>
      <c r="S400" s="223">
        <f t="shared" ca="1" si="609"/>
        <v>-1.0807652494424945E-3</v>
      </c>
      <c r="T400" s="223">
        <f t="shared" ca="1" si="610"/>
        <v>-2.3415169769907922E-3</v>
      </c>
      <c r="U400" s="223">
        <f t="shared" ca="1" si="611"/>
        <v>-1.6157640619480023E-3</v>
      </c>
      <c r="V400" s="223">
        <f t="shared" ca="1" si="612"/>
        <v>4.8077661245433056E-4</v>
      </c>
      <c r="W400" s="223">
        <f t="shared" ca="1" si="613"/>
        <v>2.1694342853346552E-3</v>
      </c>
      <c r="X400" s="223">
        <f t="shared" ca="1" si="614"/>
        <v>2.0175794520224969E-3</v>
      </c>
      <c r="Y400" s="223">
        <f t="shared" ca="1" si="615"/>
        <v>1.540432652871117E-4</v>
      </c>
      <c r="Z400" s="223">
        <f t="shared" ca="1" si="616"/>
        <v>-1.840180704052359E-3</v>
      </c>
      <c r="AA400" s="223">
        <f t="shared" ca="1" si="617"/>
        <v>-2.2732255114519201E-3</v>
      </c>
      <c r="AB400" s="223">
        <f t="shared" ca="1" si="618"/>
        <v>-7.7770303681571793E-4</v>
      </c>
      <c r="AC400" s="223">
        <f t="shared" ca="1" si="619"/>
        <v>1.3776099532738751E-3</v>
      </c>
      <c r="AD400" s="223">
        <f t="shared" ca="1" si="620"/>
        <v>2.3641812281634204E-3</v>
      </c>
      <c r="AE400" s="223">
        <f t="shared" ca="1" si="621"/>
        <v>1.3450198810717256E-3</v>
      </c>
      <c r="AF400" s="223">
        <f t="shared" ca="1" si="622"/>
        <v>-8.1523429788151131E-4</v>
      </c>
      <c r="AG400" s="223">
        <f t="shared" ca="1" si="623"/>
        <v>-2.283857054361624E-3</v>
      </c>
      <c r="AH400" s="223">
        <f t="shared" ca="1" si="624"/>
        <v>-1.8148929019761986E-3</v>
      </c>
      <c r="AI400" s="223">
        <f t="shared" ca="1" si="625"/>
        <v>1.9379665535362606E-4</v>
      </c>
      <c r="AJ400" s="223">
        <f t="shared" ca="1" si="626"/>
        <v>2.0380723052201961E-3</v>
      </c>
      <c r="AK400" s="223">
        <f t="shared" ca="1" si="627"/>
        <v>2.1532808007416531E-3</v>
      </c>
      <c r="AL400" s="223">
        <f t="shared" ca="1" si="628"/>
        <v>4.416811417594465E-4</v>
      </c>
      <c r="AM400" s="223">
        <f t="shared" ca="1" si="629"/>
        <v>-1.6446335619019026E-3</v>
      </c>
      <c r="AN400" s="223">
        <f t="shared" ca="1" si="630"/>
        <v>-2.3356680954070915E-3</v>
      </c>
      <c r="AO400" s="223">
        <f t="shared" ca="1" si="631"/>
        <v>-1.0451600816355404E-3</v>
      </c>
      <c r="AP400" s="223">
        <f t="shared" ca="1" si="632"/>
        <v>1.1320446227097171E-3</v>
      </c>
      <c r="AQ400" s="223">
        <f t="shared" ca="1" si="633"/>
        <v>2.3488412152490971E-3</v>
      </c>
      <c r="AR400" s="223">
        <f t="shared" ca="1" si="634"/>
        <v>1.5729194014508438E-3</v>
      </c>
      <c r="AS400" s="223">
        <f t="shared" ca="1" si="635"/>
        <v>-5.3744146365819771E-4</v>
      </c>
      <c r="AT400" s="223">
        <f t="shared" ca="1" si="636"/>
        <v>-2.1918457958148155E-3</v>
      </c>
      <c r="AU400" s="223">
        <f t="shared" ca="1" si="637"/>
        <v>-1.9867240634516719E-3</v>
      </c>
      <c r="AV400" s="223">
        <f t="shared" ca="1" si="638"/>
        <v>-9.6098183830019756E-5</v>
      </c>
      <c r="AW400" s="223">
        <f t="shared" ca="1" si="639"/>
        <v>1.8760558205922653E-3</v>
      </c>
      <c r="AX400" s="223">
        <f t="shared" ca="1" si="640"/>
        <v>2.2565948019383293E-3</v>
      </c>
      <c r="AY400" s="223">
        <f t="shared" ca="1" si="641"/>
        <v>7.226757227417808E-4</v>
      </c>
      <c r="AZ400" s="223">
        <f t="shared" ca="1" si="642"/>
        <v>-1.4243496001512723E-3</v>
      </c>
      <c r="BA400" s="223">
        <f t="shared" ca="1" si="643"/>
        <v>-2.362980057161449E-3</v>
      </c>
      <c r="BB400" s="223">
        <f t="shared" ca="1" si="644"/>
        <v>-1.2968969459898642E-3</v>
      </c>
      <c r="BC400" s="223">
        <f t="shared" ca="1" si="645"/>
        <v>8.6945228730994964E-4</v>
      </c>
      <c r="BD400" s="223">
        <f t="shared" ca="1" si="646"/>
        <v>2.298172444149961E-3</v>
      </c>
      <c r="BE400" s="223">
        <f t="shared" ca="1" si="647"/>
        <v>1.7771607499546974E-3</v>
      </c>
      <c r="BF400" s="223">
        <f t="shared" ca="1" si="648"/>
        <v>-2.5156500956957227E-4</v>
      </c>
      <c r="BG400" s="223">
        <f t="shared" ca="1" si="649"/>
        <v>-2.0668671363232335E-3</v>
      </c>
      <c r="BH400" s="223">
        <f t="shared" ca="1" si="650"/>
        <v>-2.1286730457649485E-3</v>
      </c>
      <c r="BI400" s="223">
        <f t="shared" ca="1" si="651"/>
        <v>-3.8454761688042462E-4</v>
      </c>
      <c r="BJ400" s="223">
        <f t="shared" ca="1" si="652"/>
        <v>1.6858217101850177E-3</v>
      </c>
      <c r="BK400" s="223">
        <f t="shared" ca="1" si="653"/>
        <v>2.3259675168695862E-3</v>
      </c>
      <c r="BL400" s="223">
        <f t="shared" ca="1" si="654"/>
        <v>9.9280058818564348E-4</v>
      </c>
      <c r="BM400" s="223">
        <f t="shared" ca="1" si="655"/>
        <v>-1.1826420946260908E-3</v>
      </c>
      <c r="BN400" s="223">
        <f t="shared" ca="1" si="656"/>
        <v>-2.3547505993881646E-3</v>
      </c>
      <c r="BO400" s="223">
        <f t="shared" ca="1" si="657"/>
        <v>-1.5291272731214774E-3</v>
      </c>
      <c r="BP400" s="223">
        <f t="shared" ca="1" si="658"/>
        <v>5.9378258022059255E-4</v>
      </c>
      <c r="BQ400" s="223">
        <f t="shared" ca="1" si="659"/>
        <v>2.2129370203459705E-3</v>
      </c>
      <c r="BR400" s="223">
        <f t="shared" ca="1" si="660"/>
        <v>1.9546719465934215E-3</v>
      </c>
      <c r="BS400" s="223">
        <f t="shared" ca="1" si="661"/>
        <v>3.8095216420339691E-5</v>
      </c>
      <c r="BT400" s="223">
        <f t="shared" ca="1" si="662"/>
        <v>-1.9108008712560873E-3</v>
      </c>
      <c r="BU400" s="223">
        <f t="shared" ca="1" si="663"/>
        <v>-2.2386048040955626E-3</v>
      </c>
      <c r="BV400" s="223">
        <f t="shared" ca="1" si="664"/>
        <v>-6.6721309583505012E-4</v>
      </c>
      <c r="BW400" s="223">
        <f t="shared" ca="1" si="665"/>
        <v>1.4702312720894007E-3</v>
      </c>
      <c r="BX400" s="223">
        <f t="shared" ca="1" si="666"/>
        <v>2.3603555153305588E-3</v>
      </c>
      <c r="BY400" s="223">
        <f t="shared" ca="1" si="667"/>
        <v>1.2479928086818457E-3</v>
      </c>
      <c r="BZ400" s="223">
        <f t="shared" ca="1" si="668"/>
        <v>-9.2314655119142032E-4</v>
      </c>
      <c r="CA400" s="223">
        <f t="shared" ca="1" si="669"/>
        <v>-2.3111035007921501E-3</v>
      </c>
      <c r="CB400" s="223">
        <f t="shared" ca="1" si="670"/>
        <v>-1.7383581027497327E-3</v>
      </c>
      <c r="CC400" s="223">
        <f t="shared" ca="1" si="671"/>
        <v>3.0918183043039216E-4</v>
      </c>
      <c r="CD400" s="223">
        <f t="shared" ca="1" si="672"/>
        <v>2.0944169639484827E-3</v>
      </c>
      <c r="CE400" s="223">
        <f t="shared" ca="1" si="673"/>
        <v>2.1027830577416977E-3</v>
      </c>
      <c r="CF400" s="223">
        <f t="shared" ca="1" si="674"/>
        <v>3.2718245489618048E-4</v>
      </c>
      <c r="CG400" s="223">
        <f t="shared" ca="1" si="675"/>
        <v>-1.7259943825068576E-3</v>
      </c>
      <c r="CH400" s="223">
        <f t="shared" ca="1" si="676"/>
        <v>-2.3148658624734457E-3</v>
      </c>
      <c r="CI400" s="223">
        <f t="shared" ca="1" si="677"/>
        <v>-9.3984306878462903E-4</v>
      </c>
      <c r="CJ400" s="223">
        <f t="shared" ca="1" si="678"/>
        <v>1.232527187166498E-3</v>
      </c>
      <c r="CK400" s="223">
        <f t="shared" ca="1" si="679"/>
        <v>2.3592415698159572E-3</v>
      </c>
      <c r="CL400" s="223">
        <f t="shared" ca="1" si="680"/>
        <v>1.4844140557005467E-3</v>
      </c>
      <c r="CM400" s="223">
        <f t="shared" ca="1" si="681"/>
        <v>-6.4976602435963917E-4</v>
      </c>
      <c r="CN400" s="223">
        <f t="shared" ca="1" si="682"/>
        <v>-2.2326952543631207E-3</v>
      </c>
      <c r="CO400" s="223">
        <f t="shared" ca="1" si="683"/>
        <v>-1.9214424084444252E-3</v>
      </c>
      <c r="CP400" s="223">
        <f t="shared" ca="1" si="684"/>
        <v>1.9930698123223544E-5</v>
      </c>
      <c r="CQ400" s="223">
        <f t="shared" ca="1" si="685"/>
        <v>1.9443949269245019E-3</v>
      </c>
      <c r="CR400" s="223">
        <f t="shared" ca="1" si="686"/>
        <v>2.2192663544256344E-3</v>
      </c>
      <c r="CS400" s="223">
        <f t="shared" ca="1" si="687"/>
        <v>6.1134856470809306E-4</v>
      </c>
      <c r="CT400" s="223">
        <f t="shared" ca="1" si="688"/>
        <v>-1.5152273316847106E-3</v>
      </c>
      <c r="CU400" s="223">
        <f t="shared" ca="1" si="689"/>
        <v>-2.3563091835966114E-3</v>
      </c>
      <c r="CV400" s="223">
        <f t="shared" ca="1" si="690"/>
        <v>-1.198336927171334E-3</v>
      </c>
      <c r="CW400" s="223">
        <f t="shared" ca="1" si="691"/>
        <v>9.7628474610912566E-4</v>
      </c>
      <c r="CX400" s="223">
        <f t="shared" ca="1" si="692"/>
        <v>2.3226424351031841E-3</v>
      </c>
      <c r="CY400" s="223">
        <f t="shared" ca="1" si="693"/>
        <v>1.698508333625079E-3</v>
      </c>
      <c r="CZ400" s="223">
        <f t="shared" ca="1" si="694"/>
        <v>-3.6661241171759729E-4</v>
      </c>
      <c r="DA400" s="223">
        <f t="shared" ca="1" si="695"/>
        <v>-2.1207051931099517E-3</v>
      </c>
      <c r="DB400" s="223">
        <f t="shared" ca="1" si="696"/>
        <v>-2.0756264318325794E-3</v>
      </c>
      <c r="DC400" s="223">
        <f t="shared" ca="1" si="697"/>
        <v>-2.6962021043523037E-4</v>
      </c>
      <c r="DD400" s="223">
        <f t="shared" ca="1" si="698"/>
        <v>1.7651273803517623E-3</v>
      </c>
      <c r="DE400" s="223">
        <f t="shared" ca="1" si="699"/>
        <v>2.3023698194401614E-3</v>
      </c>
      <c r="DF400" s="223">
        <f t="shared" ca="1" si="700"/>
        <v>8.8631942306197434E-4</v>
      </c>
      <c r="DG400" s="223">
        <f t="shared" ca="1" si="701"/>
        <v>-1.2816698514165161E-3</v>
      </c>
      <c r="DH400" s="223">
        <f t="shared" ca="1" si="702"/>
        <v>-2.3623114213398174E-3</v>
      </c>
      <c r="DI400" s="223">
        <f t="shared" ca="1" si="703"/>
        <v>-1.4388066827582789E-3</v>
      </c>
      <c r="DJ400" s="223">
        <f t="shared" ca="1" si="704"/>
        <v>7.05358073741912E-4</v>
      </c>
      <c r="DK400" s="223">
        <f t="shared" ca="1" si="705"/>
        <v>2.2511085962448885E-3</v>
      </c>
      <c r="DL400" s="223">
        <f t="shared" ca="1" si="706"/>
        <v>1.8870554652359512E-3</v>
      </c>
      <c r="DM400" s="223">
        <f t="shared" ca="1" si="707"/>
        <v>-7.7944607159510966E-5</v>
      </c>
      <c r="DN400" s="223">
        <f t="shared" ca="1" si="708"/>
        <v>-1.9768177517945564E-3</v>
      </c>
      <c r="DO400" s="223">
        <f t="shared" ca="1" si="709"/>
        <v>-2.1985911016875141E-3</v>
      </c>
      <c r="DP400" s="223">
        <f t="shared" ca="1" si="710"/>
        <v>-5.551157800655508E-4</v>
      </c>
      <c r="DQ400" s="223">
        <f t="shared" ca="1" si="711"/>
        <v>1.5593106749934129E-3</v>
      </c>
      <c r="DR400" s="223">
        <f t="shared" ca="1" si="712"/>
        <v>2.3508434993185414E-3</v>
      </c>
      <c r="DS400" s="223">
        <f t="shared" ca="1" si="713"/>
        <v>1.1479592123045984E-3</v>
      </c>
      <c r="DT400" s="223">
        <f t="shared" ca="1" si="714"/>
        <v>-1.0288348636014132E-3</v>
      </c>
      <c r="DU400" s="223">
        <f t="shared" ca="1" si="715"/>
        <v>-2.332782296460507E-3</v>
      </c>
      <c r="DV400" s="223">
        <f t="shared" ca="1" si="716"/>
        <v>-1.6576354465915671E-3</v>
      </c>
      <c r="DW400" s="223">
        <f t="shared" ca="1" si="717"/>
        <v>4.2382215939650502E-4</v>
      </c>
      <c r="DX400" s="223">
        <f t="shared" ca="1" si="718"/>
        <v>2.1457159887613808E-3</v>
      </c>
      <c r="DY400" s="223">
        <f t="shared" ca="1" si="719"/>
        <v>2.0472195261735967E-3</v>
      </c>
      <c r="DZ400" s="223">
        <f t="shared" ca="1" si="720"/>
        <v>2.1189555684126291E-4</v>
      </c>
      <c r="EA400" s="223">
        <f t="shared" ca="1" si="721"/>
        <v>-1.8031971314651073E-3</v>
      </c>
      <c r="EB400" s="223">
        <f t="shared" ca="1" si="722"/>
        <v>-2.2884869149187997E-3</v>
      </c>
      <c r="EC400" s="223">
        <f t="shared" ca="1" si="723"/>
        <v>-8.3226189166048519E-4</v>
      </c>
      <c r="ED400" s="223">
        <f t="shared" ca="1" si="724"/>
        <v>1.3300404856727637E-3</v>
      </c>
      <c r="EE400" s="223">
        <f t="shared" ca="1" si="725"/>
        <v>2.363958304795976E-3</v>
      </c>
      <c r="EF400" s="223">
        <f t="shared" ca="1" si="726"/>
        <v>1.3923326264707646E-3</v>
      </c>
      <c r="EG400" s="223">
        <f t="shared" ca="1" si="727"/>
        <v>-7.6052524179559989E-4</v>
      </c>
      <c r="EH400" s="223">
        <f t="shared" ca="1" si="728"/>
        <v>-2.2681659544826508E-3</v>
      </c>
      <c r="EI400" s="223">
        <f t="shared" ca="1" si="729"/>
        <v>-1.8515318303767682E-3</v>
      </c>
      <c r="EJ400" s="223">
        <f t="shared" ca="1" si="730"/>
        <v>1.3591156527898189E-4</v>
      </c>
      <c r="EK400" s="223">
        <f t="shared" ca="1" si="731"/>
        <v>2.0080498155689067E-3</v>
      </c>
      <c r="EL400" s="223">
        <f t="shared" ca="1" si="732"/>
        <v>2.1765914998803544E-3</v>
      </c>
      <c r="EM400" s="223">
        <f t="shared" ca="1" si="733"/>
        <v>4.9854861443421328E-4</v>
      </c>
      <c r="EN400" s="223">
        <f t="shared" ca="1" si="734"/>
        <v>-1.6024547478578812E-3</v>
      </c>
      <c r="EO400" s="223">
        <f t="shared" ca="1" si="735"/>
        <v>-2.3439617548201819E-3</v>
      </c>
      <c r="EP400" s="223">
        <f t="shared" ca="1" si="736"/>
        <v>-1.0968900097333306E-3</v>
      </c>
      <c r="EQ400" s="223">
        <f t="shared" ca="1" si="737"/>
        <v>1.0807652494424808E-3</v>
      </c>
      <c r="ER400" s="223">
        <f t="shared" ca="1" si="738"/>
        <v>2.3415169769907909E-3</v>
      </c>
      <c r="ES400" s="223">
        <f t="shared" ca="1" si="739"/>
        <v>1.6157640619480103E-3</v>
      </c>
      <c r="ET400" s="223">
        <f t="shared" ca="1" si="740"/>
        <v>-4.8077661245432362E-4</v>
      </c>
      <c r="EU400" s="223">
        <f t="shared" ca="1" si="741"/>
        <v>-2.1694342853346539E-3</v>
      </c>
      <c r="EV400" s="223">
        <f t="shared" ca="1" si="742"/>
        <v>-2.0175794520224982E-3</v>
      </c>
      <c r="EW400" s="223">
        <f t="shared" ca="1" si="743"/>
        <v>-1.5404326528710606E-4</v>
      </c>
      <c r="EX400" s="223">
        <f t="shared" ca="1" si="744"/>
        <v>1.8401807040523625E-3</v>
      </c>
      <c r="EY400" s="223">
        <f t="shared" ca="1" si="745"/>
        <v>2.2732255114519188E-3</v>
      </c>
      <c r="EZ400" s="223">
        <f t="shared" ca="1" si="746"/>
        <v>7.777030368157047E-4</v>
      </c>
      <c r="FA400" s="223">
        <f t="shared" ca="1" si="747"/>
        <v>-1.3776099532738866E-3</v>
      </c>
      <c r="FB400" s="223">
        <f t="shared" ca="1" si="748"/>
        <v>-2.3641812281634208E-3</v>
      </c>
      <c r="FC400" s="223">
        <f t="shared" ca="1" si="749"/>
        <v>-1.3450198810717627E-3</v>
      </c>
      <c r="FD400" s="223">
        <f t="shared" ca="1" si="750"/>
        <v>8.1523429788146902E-4</v>
      </c>
      <c r="FE400" s="223">
        <f t="shared" ca="1" si="751"/>
        <v>2.2838570543616127E-3</v>
      </c>
      <c r="FF400" s="223">
        <f t="shared" ca="1" si="752"/>
        <v>1.814892901976222E-3</v>
      </c>
      <c r="FG400" s="223">
        <f t="shared" ca="1" si="753"/>
        <v>-1.9379665535358963E-4</v>
      </c>
      <c r="FH400" s="223">
        <f t="shared" ca="1" si="754"/>
        <v>-2.0380723052201774E-3</v>
      </c>
      <c r="FI400" s="223">
        <f t="shared" ca="1" si="755"/>
        <v>-2.1532808007416649E-3</v>
      </c>
      <c r="FJ400" s="223">
        <f t="shared" ca="1" si="756"/>
        <v>-4.4168114175947403E-4</v>
      </c>
      <c r="FK400" s="223">
        <f t="shared" ca="1" si="757"/>
        <v>1.6446335619018824E-3</v>
      </c>
      <c r="FL400" s="223">
        <f t="shared" ca="1" si="758"/>
        <v>2.3356680954070945E-3</v>
      </c>
      <c r="FM400" s="223">
        <f t="shared" ca="1" si="759"/>
        <v>1.0451600816355582E-3</v>
      </c>
      <c r="FN400" s="223">
        <f t="shared" ca="1" si="760"/>
        <v>-1.1320446227097E-3</v>
      </c>
      <c r="FO400" s="223">
        <f t="shared" ca="1" si="761"/>
        <v>-2.348841215249095E-3</v>
      </c>
      <c r="FP400" s="223">
        <f t="shared" ca="1" si="762"/>
        <v>-1.572919401450846E-3</v>
      </c>
      <c r="FQ400" s="223">
        <f t="shared" ca="1" si="763"/>
        <v>5.3744146365819511E-4</v>
      </c>
      <c r="FR400" s="223">
        <f t="shared" ca="1" si="764"/>
        <v>2.1918457958148146E-3</v>
      </c>
      <c r="FS400" s="223">
        <f t="shared" ca="1" si="765"/>
        <v>1.9867240634516732E-3</v>
      </c>
      <c r="FT400" s="223">
        <f t="shared" ca="1" si="766"/>
        <v>9.6098183830022792E-5</v>
      </c>
      <c r="FU400" s="223">
        <f t="shared" ca="1" si="767"/>
        <v>-1.8760558205922636E-3</v>
      </c>
      <c r="FV400" s="223">
        <f t="shared" ca="1" si="768"/>
        <v>-2.256594801938325E-3</v>
      </c>
      <c r="FW400" s="223">
        <f t="shared" ca="1" si="769"/>
        <v>-7.2267572274176746E-4</v>
      </c>
      <c r="FX400" s="223">
        <f t="shared" ca="1" si="770"/>
        <v>1.4243496001512834E-3</v>
      </c>
      <c r="FY400" s="223">
        <f t="shared" ca="1" si="771"/>
        <v>2.3629800571614507E-3</v>
      </c>
      <c r="FZ400" s="223">
        <f t="shared" ca="1" si="772"/>
        <v>1.2968969459899089E-3</v>
      </c>
      <c r="GA400" s="223">
        <f t="shared" ca="1" si="773"/>
        <v>-8.6945228730990042E-4</v>
      </c>
      <c r="GB400" s="223">
        <f t="shared" ca="1" si="774"/>
        <v>-2.2981724441499523E-3</v>
      </c>
      <c r="GC400" s="223">
        <f t="shared" ca="1" si="775"/>
        <v>-1.7771607499547214E-3</v>
      </c>
      <c r="GD400" s="223">
        <f t="shared" ca="1" si="776"/>
        <v>2.5156500956953617E-4</v>
      </c>
      <c r="GE400" s="223">
        <f t="shared" ca="1" si="777"/>
        <v>2.0668671363232157E-3</v>
      </c>
      <c r="GF400" s="223">
        <f t="shared" ca="1" si="778"/>
        <v>2.1286730457649641E-3</v>
      </c>
      <c r="GG400" s="223">
        <f t="shared" ca="1" si="779"/>
        <v>3.8454761688046072E-4</v>
      </c>
      <c r="GH400" s="223">
        <f t="shared" ca="1" si="780"/>
        <v>-1.6858217101850038E-3</v>
      </c>
      <c r="GI400" s="223">
        <f t="shared" ca="1" si="781"/>
        <v>-2.3259675168695896E-3</v>
      </c>
      <c r="GJ400" s="223">
        <f t="shared" ca="1" si="782"/>
        <v>-9.9280058818566148E-4</v>
      </c>
      <c r="GK400" s="223">
        <f t="shared" ca="1" si="783"/>
        <v>1.1826420946260737E-3</v>
      </c>
      <c r="GL400" s="223">
        <f t="shared" ca="1" si="784"/>
        <v>2.3547505993881629E-3</v>
      </c>
      <c r="GM400" s="223">
        <f t="shared" ca="1" si="785"/>
        <v>1.5291272731214924E-3</v>
      </c>
      <c r="GN400" s="223">
        <f t="shared" ca="1" si="786"/>
        <v>-5.9378258022058962E-4</v>
      </c>
      <c r="GO400" s="223">
        <f t="shared" ca="1" si="787"/>
        <v>-2.2129370203459696E-3</v>
      </c>
      <c r="GP400" s="223">
        <f t="shared" ca="1" si="788"/>
        <v>-1.9546719465934233E-3</v>
      </c>
      <c r="GQ400" s="223">
        <f t="shared" ca="1" si="789"/>
        <v>-3.809521642034251E-5</v>
      </c>
      <c r="GR400" s="223">
        <f t="shared" ca="1" si="790"/>
        <v>1.9108008712560853E-3</v>
      </c>
      <c r="GS400" s="223">
        <f t="shared" ca="1" si="791"/>
        <v>2.2386048040955583E-3</v>
      </c>
      <c r="GT400" s="223">
        <f t="shared" ca="1" si="792"/>
        <v>6.6721309583503668E-4</v>
      </c>
      <c r="GU400" s="223">
        <f t="shared" ca="1" si="793"/>
        <v>-1.4702312720894116E-3</v>
      </c>
      <c r="GV400" s="223">
        <f t="shared" ca="1" si="794"/>
        <v>-2.3603555153305618E-3</v>
      </c>
      <c r="GW400" s="223">
        <f t="shared" ca="1" si="795"/>
        <v>-1.2479928086818908E-3</v>
      </c>
      <c r="GX400" s="223">
        <f t="shared" ca="1" si="796"/>
        <v>9.2314655119137099E-4</v>
      </c>
      <c r="GY400" s="223">
        <f t="shared" ca="1" si="797"/>
        <v>2.3111035007921383E-3</v>
      </c>
      <c r="GZ400" s="223">
        <f t="shared" ca="1" si="798"/>
        <v>1.7383581027497689E-3</v>
      </c>
      <c r="HA400" s="223">
        <f t="shared" ca="1" si="799"/>
        <v>-3.0918183043033935E-4</v>
      </c>
      <c r="HB400" s="223">
        <f t="shared" ca="1" si="800"/>
        <v>-2.0944169639484735E-3</v>
      </c>
      <c r="HC400" s="223">
        <f t="shared" ca="1" si="801"/>
        <v>-2.1027830577417068E-3</v>
      </c>
      <c r="HD400" s="223">
        <f t="shared" ca="1" si="802"/>
        <v>-3.271824548962E-4</v>
      </c>
      <c r="HE400" s="223">
        <f t="shared" ca="1" si="803"/>
        <v>1.7259943825068439E-3</v>
      </c>
      <c r="HF400" s="223">
        <f t="shared" ca="1" si="804"/>
        <v>2.3148658624734496E-3</v>
      </c>
      <c r="HG400" s="223">
        <f t="shared" ca="1" si="805"/>
        <v>9.3984306878464703E-4</v>
      </c>
      <c r="HH400" s="223">
        <f t="shared" ca="1" si="806"/>
        <v>-1.2325271871664813E-3</v>
      </c>
      <c r="HI400" s="223">
        <f t="shared" ca="1" si="807"/>
        <v>-2.3592415698159559E-3</v>
      </c>
      <c r="HJ400" s="223">
        <f t="shared" ca="1" si="808"/>
        <v>-1.4844140557005621E-3</v>
      </c>
      <c r="HK400" s="223">
        <f t="shared" ca="1" si="809"/>
        <v>6.497660243596203E-4</v>
      </c>
      <c r="HL400" s="223">
        <f t="shared" ca="1" si="810"/>
        <v>2.2326952543631137E-3</v>
      </c>
      <c r="HM400" s="223">
        <f t="shared" ca="1" si="811"/>
        <v>1.9214424084444367E-3</v>
      </c>
      <c r="HN400" s="223">
        <f t="shared" ca="1" si="812"/>
        <v>-1.9930698123237422E-5</v>
      </c>
      <c r="HO400" s="223">
        <f t="shared" ca="1" si="813"/>
        <v>-1.9443949269245097E-3</v>
      </c>
      <c r="HP400" s="223">
        <f t="shared" ca="1" si="814"/>
        <v>-2.2192663544256296E-3</v>
      </c>
      <c r="HQ400" s="223">
        <f t="shared" ca="1" si="815"/>
        <v>-6.1134856470807962E-4</v>
      </c>
      <c r="HR400" s="223">
        <f t="shared" ca="1" si="816"/>
        <v>1.515227331684721E-3</v>
      </c>
      <c r="HS400" s="223">
        <f t="shared" ca="1" si="817"/>
        <v>2.3563091835966101E-3</v>
      </c>
      <c r="HT400" s="223">
        <f t="shared" ca="1" si="818"/>
        <v>1.19833692717138E-3</v>
      </c>
      <c r="HU400" s="223">
        <f t="shared" ca="1" si="819"/>
        <v>-9.762847461090773E-4</v>
      </c>
      <c r="HV400" s="223">
        <f t="shared" ca="1" si="820"/>
        <v>-2.3226424351031742E-3</v>
      </c>
      <c r="HW400" s="223">
        <f t="shared" ca="1" si="821"/>
        <v>-1.6985083336251161E-3</v>
      </c>
      <c r="HX400" s="223">
        <f t="shared" ca="1" si="822"/>
        <v>3.6661241171754492E-4</v>
      </c>
      <c r="HY400" s="223">
        <f t="shared" ca="1" si="823"/>
        <v>2.120705193109943E-3</v>
      </c>
      <c r="HZ400" s="223">
        <f t="shared" ca="1" si="824"/>
        <v>2.0756264318325889E-3</v>
      </c>
      <c r="IA400" s="223">
        <f t="shared" ca="1" si="825"/>
        <v>2.6962021043524988E-4</v>
      </c>
      <c r="IB400" s="223">
        <f t="shared" ca="1" si="826"/>
        <v>-1.7651273803517492E-3</v>
      </c>
      <c r="IC400" s="223">
        <f t="shared" ca="1" si="827"/>
        <v>-2.3023698194401662E-3</v>
      </c>
      <c r="ID400" s="223">
        <f t="shared" ca="1" si="828"/>
        <v>-8.8631942306199255E-4</v>
      </c>
      <c r="IE400" s="223">
        <f t="shared" ca="1" si="829"/>
        <v>1.6638143102416392E-3</v>
      </c>
      <c r="IF400" s="223">
        <f t="shared" ca="1" si="830"/>
        <v>2.3623114213398165E-3</v>
      </c>
      <c r="IG400" s="223">
        <f t="shared" ca="1" si="831"/>
        <v>1.4388066827582943E-3</v>
      </c>
      <c r="IH400" s="223">
        <f t="shared" ca="1" si="832"/>
        <v>-7.0535807374189313E-4</v>
      </c>
      <c r="II400" s="223">
        <f t="shared" ca="1" si="833"/>
        <v>-2.2511085962448824E-3</v>
      </c>
      <c r="IJ400" s="223">
        <f t="shared" ca="1" si="834"/>
        <v>-1.8870554652359634E-3</v>
      </c>
      <c r="IK400" s="223">
        <f t="shared" ca="1" si="835"/>
        <v>7.7944607159524844E-5</v>
      </c>
      <c r="IL400" s="223">
        <f t="shared" ca="1" si="836"/>
        <v>1.9768177517945637E-3</v>
      </c>
      <c r="IM400" s="223">
        <f t="shared" ca="1" si="837"/>
        <v>2.1985911016875093E-3</v>
      </c>
      <c r="IN400" s="223">
        <f t="shared" ca="1" si="838"/>
        <v>5.5511578006553735E-4</v>
      </c>
      <c r="IO400" s="223">
        <f t="shared" ca="1" si="839"/>
        <v>-1.5593106749934235E-3</v>
      </c>
      <c r="IP400" s="223">
        <f t="shared" ca="1" si="840"/>
        <v>-2.3508434993185397E-3</v>
      </c>
      <c r="IQ400" s="223">
        <f t="shared" ca="1" si="841"/>
        <v>-1.1479592123046448E-3</v>
      </c>
      <c r="IR400" s="223">
        <f t="shared" ca="1" si="842"/>
        <v>1.0288348636013651E-3</v>
      </c>
      <c r="IS400" s="223">
        <f t="shared" ca="1" si="843"/>
        <v>2.3327822964604983E-3</v>
      </c>
      <c r="IT400" s="223">
        <f t="shared" ca="1" si="844"/>
        <v>1.6576354465916052E-3</v>
      </c>
      <c r="IU400" s="223">
        <f t="shared" ca="1" si="845"/>
        <v>-4.2382215939645266E-4</v>
      </c>
      <c r="IV400" s="223">
        <f t="shared" ca="1" si="846"/>
        <v>-2.1457159887613587E-3</v>
      </c>
      <c r="IW400" s="223">
        <f t="shared" ca="1" si="847"/>
        <v>-2.0472195261736063E-3</v>
      </c>
      <c r="IX400" s="223">
        <f t="shared" ca="1" si="848"/>
        <v>-2.1189555684128264E-4</v>
      </c>
      <c r="IY400" s="223">
        <f t="shared" ca="1" si="849"/>
        <v>1.8031971314650948E-3</v>
      </c>
      <c r="IZ400" s="223">
        <f t="shared" ca="1" si="850"/>
        <v>2.2884869149188045E-3</v>
      </c>
      <c r="JA400" s="223">
        <f t="shared" ca="1" si="851"/>
        <v>8.3226189166050362E-4</v>
      </c>
      <c r="JB400" s="223">
        <f t="shared" ca="1" si="852"/>
        <v>-1.3300404856727475E-3</v>
      </c>
    </row>
    <row r="401" spans="2:262">
      <c r="B401" s="230">
        <v>40</v>
      </c>
      <c r="C401" s="229">
        <f t="shared" si="853"/>
        <v>7.8125000000000037E-4</v>
      </c>
      <c r="D401" s="226">
        <f t="shared" ca="1" si="597"/>
        <v>36.021025919875804</v>
      </c>
      <c r="E401" s="225">
        <f ca="1">AT361</f>
        <v>2.1025919875803215E-2</v>
      </c>
      <c r="F401" s="224">
        <v>40</v>
      </c>
      <c r="G401" s="223">
        <f t="shared" ca="1" si="854"/>
        <v>-5.4002404399425947E-4</v>
      </c>
      <c r="H401" s="223">
        <f t="shared" ca="1" si="598"/>
        <v>-3.2458004781208322E-4</v>
      </c>
      <c r="I401" s="223">
        <f t="shared" ca="1" si="599"/>
        <v>1.7937001840131377E-4</v>
      </c>
      <c r="J401" s="223">
        <f t="shared" ca="1" si="600"/>
        <v>5.2388533365197994E-4</v>
      </c>
      <c r="K401" s="223">
        <f t="shared" ca="1" si="601"/>
        <v>4.0274017538385112E-4</v>
      </c>
      <c r="L401" s="223">
        <f t="shared" ca="1" si="602"/>
        <v>-7.6384427483256265E-5</v>
      </c>
      <c r="M401" s="223">
        <f t="shared" ca="1" si="603"/>
        <v>-4.8761400373573458E-4</v>
      </c>
      <c r="N401" s="223">
        <f t="shared" ca="1" si="604"/>
        <v>-4.6542322387491011E-4</v>
      </c>
      <c r="O401" s="223">
        <f t="shared" ca="1" si="605"/>
        <v>-2.953657414610182E-5</v>
      </c>
      <c r="P401" s="223">
        <f t="shared" ca="1" si="606"/>
        <v>4.3260394111300897E-4</v>
      </c>
      <c r="Q401" s="223">
        <f t="shared" ca="1" si="607"/>
        <v>5.1022031888480705E-4</v>
      </c>
      <c r="R401" s="223">
        <f t="shared" ca="1" si="608"/>
        <v>1.3432250179532779E-4</v>
      </c>
      <c r="S401" s="223">
        <f t="shared" ca="1" si="609"/>
        <v>-3.6096915164039495E-4</v>
      </c>
      <c r="T401" s="223">
        <f t="shared" ca="1" si="610"/>
        <v>-5.3540993317481242E-4</v>
      </c>
      <c r="U401" s="223">
        <f t="shared" ca="1" si="611"/>
        <v>-2.3394649102948531E-4</v>
      </c>
      <c r="V401" s="223">
        <f t="shared" ca="1" si="612"/>
        <v>2.7546252010407371E-4</v>
      </c>
      <c r="W401" s="223">
        <f t="shared" ca="1" si="613"/>
        <v>5.4002404399425936E-4</v>
      </c>
      <c r="X401" s="223">
        <f t="shared" ca="1" si="614"/>
        <v>3.2458004781208333E-4</v>
      </c>
      <c r="Y401" s="223">
        <f t="shared" ca="1" si="615"/>
        <v>-1.7937001840131391E-4</v>
      </c>
      <c r="Z401" s="223">
        <f t="shared" ca="1" si="616"/>
        <v>-5.2388533365197994E-4</v>
      </c>
      <c r="AA401" s="223">
        <f t="shared" ca="1" si="617"/>
        <v>-4.0274017538385101E-4</v>
      </c>
      <c r="AB401" s="223">
        <f t="shared" ca="1" si="618"/>
        <v>7.6384427483256915E-5</v>
      </c>
      <c r="AC401" s="223">
        <f t="shared" ca="1" si="619"/>
        <v>4.8761400373573485E-4</v>
      </c>
      <c r="AD401" s="223">
        <f t="shared" ca="1" si="620"/>
        <v>4.6542322387491076E-4</v>
      </c>
      <c r="AE401" s="223">
        <f t="shared" ca="1" si="621"/>
        <v>2.9536574146103121E-5</v>
      </c>
      <c r="AF401" s="223">
        <f t="shared" ca="1" si="622"/>
        <v>-4.3260394111300821E-4</v>
      </c>
      <c r="AG401" s="223">
        <f t="shared" ca="1" si="623"/>
        <v>-5.1022031888480748E-4</v>
      </c>
      <c r="AH401" s="223">
        <f t="shared" ca="1" si="624"/>
        <v>-1.3432250179532814E-4</v>
      </c>
      <c r="AI401" s="223">
        <f t="shared" ca="1" si="625"/>
        <v>3.6096915164039473E-4</v>
      </c>
      <c r="AJ401" s="223">
        <f t="shared" ca="1" si="626"/>
        <v>5.3540993317481252E-4</v>
      </c>
      <c r="AK401" s="223">
        <f t="shared" ca="1" si="627"/>
        <v>2.3394649102948553E-4</v>
      </c>
      <c r="AL401" s="223">
        <f t="shared" ca="1" si="628"/>
        <v>-2.7546252010407339E-4</v>
      </c>
      <c r="AM401" s="223">
        <f t="shared" ca="1" si="629"/>
        <v>-5.4002404399425925E-4</v>
      </c>
      <c r="AN401" s="223">
        <f t="shared" ca="1" si="630"/>
        <v>-3.245800478120836E-4</v>
      </c>
      <c r="AO401" s="223">
        <f t="shared" ca="1" si="631"/>
        <v>1.7937001840131179E-4</v>
      </c>
      <c r="AP401" s="223">
        <f t="shared" ca="1" si="632"/>
        <v>5.2388533365197983E-4</v>
      </c>
      <c r="AQ401" s="223">
        <f t="shared" ca="1" si="633"/>
        <v>4.0274017538385252E-4</v>
      </c>
      <c r="AR401" s="223">
        <f t="shared" ca="1" si="634"/>
        <v>-7.6384427483256617E-5</v>
      </c>
      <c r="AS401" s="223">
        <f t="shared" ca="1" si="635"/>
        <v>-4.8761400373573387E-4</v>
      </c>
      <c r="AT401" s="223">
        <f t="shared" ca="1" si="636"/>
        <v>-4.6542322387490995E-4</v>
      </c>
      <c r="AU401" s="223">
        <f t="shared" ca="1" si="637"/>
        <v>-2.9536574146103473E-5</v>
      </c>
      <c r="AV401" s="223">
        <f t="shared" ca="1" si="638"/>
        <v>4.3260394111300913E-4</v>
      </c>
      <c r="AW401" s="223">
        <f t="shared" ca="1" si="639"/>
        <v>5.1022031888480759E-4</v>
      </c>
      <c r="AX401" s="223">
        <f t="shared" ca="1" si="640"/>
        <v>1.3432250179532657E-4</v>
      </c>
      <c r="AY401" s="223">
        <f t="shared" ca="1" si="641"/>
        <v>-3.6096915164039452E-4</v>
      </c>
      <c r="AZ401" s="223">
        <f t="shared" ca="1" si="642"/>
        <v>-5.3540993317481231E-4</v>
      </c>
      <c r="BA401" s="223">
        <f t="shared" ca="1" si="643"/>
        <v>-2.3394649102948586E-4</v>
      </c>
      <c r="BB401" s="223">
        <f t="shared" ca="1" si="644"/>
        <v>2.7546252010407149E-4</v>
      </c>
      <c r="BC401" s="223">
        <f t="shared" ca="1" si="645"/>
        <v>5.4002404399425936E-4</v>
      </c>
      <c r="BD401" s="223">
        <f t="shared" ca="1" si="646"/>
        <v>3.2458004781208533E-4</v>
      </c>
      <c r="BE401" s="223">
        <f t="shared" ca="1" si="647"/>
        <v>-1.7937001840131328E-4</v>
      </c>
      <c r="BF401" s="223">
        <f t="shared" ca="1" si="648"/>
        <v>-5.2388533365197928E-4</v>
      </c>
      <c r="BG401" s="223">
        <f t="shared" ca="1" si="649"/>
        <v>-4.0274017538385149E-4</v>
      </c>
      <c r="BH401" s="223">
        <f t="shared" ca="1" si="650"/>
        <v>7.638442748325434E-5</v>
      </c>
      <c r="BI401" s="223">
        <f t="shared" ca="1" si="651"/>
        <v>4.8761400373573452E-4</v>
      </c>
      <c r="BJ401" s="223">
        <f t="shared" ca="1" si="652"/>
        <v>4.6542322387491109E-4</v>
      </c>
      <c r="BK401" s="223">
        <f t="shared" ca="1" si="653"/>
        <v>2.9536574146101874E-5</v>
      </c>
      <c r="BL401" s="223">
        <f t="shared" ca="1" si="654"/>
        <v>-4.3260394111300777E-4</v>
      </c>
      <c r="BM401" s="223">
        <f t="shared" ca="1" si="655"/>
        <v>-5.1022031888480705E-4</v>
      </c>
      <c r="BN401" s="223">
        <f t="shared" ca="1" si="656"/>
        <v>-1.3432250179532882E-4</v>
      </c>
      <c r="BO401" s="223">
        <f t="shared" ca="1" si="657"/>
        <v>3.6096915164039571E-4</v>
      </c>
      <c r="BP401" s="223">
        <f t="shared" ca="1" si="658"/>
        <v>5.3540993317481263E-4</v>
      </c>
      <c r="BQ401" s="223">
        <f t="shared" ca="1" si="659"/>
        <v>2.3394649102948442E-4</v>
      </c>
      <c r="BR401" s="223">
        <f t="shared" ca="1" si="660"/>
        <v>-2.7546252010407285E-4</v>
      </c>
      <c r="BS401" s="223">
        <f t="shared" ca="1" si="661"/>
        <v>-5.4002404399425925E-4</v>
      </c>
      <c r="BT401" s="223">
        <f t="shared" ca="1" si="662"/>
        <v>-3.2458004781208723E-4</v>
      </c>
      <c r="BU401" s="223">
        <f t="shared" ca="1" si="663"/>
        <v>1.7937001840131117E-4</v>
      </c>
      <c r="BV401" s="223">
        <f t="shared" ca="1" si="664"/>
        <v>5.2388533365197972E-4</v>
      </c>
      <c r="BW401" s="223">
        <f t="shared" ca="1" si="665"/>
        <v>4.0274017538385041E-4</v>
      </c>
      <c r="BX401" s="223">
        <f t="shared" ca="1" si="666"/>
        <v>-7.638442748325209E-5</v>
      </c>
      <c r="BY401" s="223">
        <f t="shared" ca="1" si="667"/>
        <v>-4.8761400373573366E-4</v>
      </c>
      <c r="BZ401" s="223">
        <f t="shared" ca="1" si="668"/>
        <v>-4.6542322387491027E-4</v>
      </c>
      <c r="CA401" s="223">
        <f t="shared" ca="1" si="669"/>
        <v>-2.9536574146100275E-5</v>
      </c>
      <c r="CB401" s="223">
        <f t="shared" ca="1" si="670"/>
        <v>4.3260394111300647E-4</v>
      </c>
      <c r="CC401" s="223">
        <f t="shared" ca="1" si="671"/>
        <v>5.1022031888480781E-4</v>
      </c>
      <c r="CD401" s="223">
        <f t="shared" ca="1" si="672"/>
        <v>1.3432250179532727E-4</v>
      </c>
      <c r="CE401" s="223">
        <f t="shared" ca="1" si="673"/>
        <v>-3.6096915164039685E-4</v>
      </c>
      <c r="CF401" s="223">
        <f t="shared" ca="1" si="674"/>
        <v>-5.3540993317481296E-4</v>
      </c>
      <c r="CG401" s="223">
        <f t="shared" ca="1" si="675"/>
        <v>-2.3394649102948645E-4</v>
      </c>
      <c r="CH401" s="223">
        <f t="shared" ca="1" si="676"/>
        <v>2.754625201040742E-4</v>
      </c>
      <c r="CI401" s="223">
        <f t="shared" ca="1" si="677"/>
        <v>5.4002404399425903E-4</v>
      </c>
      <c r="CJ401" s="223">
        <f t="shared" ca="1" si="678"/>
        <v>3.2458004781208593E-4</v>
      </c>
      <c r="CK401" s="223">
        <f t="shared" ca="1" si="679"/>
        <v>-1.7937001840131269E-4</v>
      </c>
      <c r="CL401" s="223">
        <f t="shared" ca="1" si="680"/>
        <v>-5.2388533365198004E-4</v>
      </c>
      <c r="CM401" s="223">
        <f t="shared" ca="1" si="681"/>
        <v>-4.0274017538385442E-4</v>
      </c>
      <c r="CN401" s="223">
        <f t="shared" ca="1" si="682"/>
        <v>7.638442748325369E-5</v>
      </c>
      <c r="CO401" s="223">
        <f t="shared" ca="1" si="683"/>
        <v>4.8761400373573431E-4</v>
      </c>
      <c r="CP401" s="223">
        <f t="shared" ca="1" si="684"/>
        <v>4.6542322387490946E-4</v>
      </c>
      <c r="CQ401" s="223">
        <f t="shared" ca="1" si="685"/>
        <v>2.9536574146106373E-5</v>
      </c>
      <c r="CR401" s="223">
        <f t="shared" ca="1" si="686"/>
        <v>-4.3260394111300739E-4</v>
      </c>
      <c r="CS401" s="223">
        <f t="shared" ca="1" si="687"/>
        <v>-5.1022031888480726E-4</v>
      </c>
      <c r="CT401" s="223">
        <f t="shared" ca="1" si="688"/>
        <v>-1.343225017953257E-4</v>
      </c>
      <c r="CU401" s="223">
        <f t="shared" ca="1" si="689"/>
        <v>3.6096915164039235E-4</v>
      </c>
      <c r="CV401" s="223">
        <f t="shared" ca="1" si="690"/>
        <v>5.3540993317481274E-4</v>
      </c>
      <c r="CW401" s="223">
        <f t="shared" ca="1" si="691"/>
        <v>2.3394649102948507E-4</v>
      </c>
      <c r="CX401" s="223">
        <f t="shared" ca="1" si="692"/>
        <v>-2.7546252010406894E-4</v>
      </c>
      <c r="CY401" s="223">
        <f t="shared" ca="1" si="693"/>
        <v>-5.4002404399425914E-4</v>
      </c>
      <c r="CZ401" s="223">
        <f t="shared" ca="1" si="694"/>
        <v>-3.2458004781208468E-4</v>
      </c>
      <c r="DA401" s="223">
        <f t="shared" ca="1" si="695"/>
        <v>1.7937001840131418E-4</v>
      </c>
      <c r="DB401" s="223">
        <f t="shared" ca="1" si="696"/>
        <v>5.2388533365197863E-4</v>
      </c>
      <c r="DC401" s="223">
        <f t="shared" ca="1" si="697"/>
        <v>4.0274017538385334E-4</v>
      </c>
      <c r="DD401" s="223">
        <f t="shared" ca="1" si="698"/>
        <v>-7.6384427483255262E-5</v>
      </c>
      <c r="DE401" s="223">
        <f t="shared" ca="1" si="699"/>
        <v>-4.8761400373573496E-4</v>
      </c>
      <c r="DF401" s="223">
        <f t="shared" ca="1" si="700"/>
        <v>-4.6542322387491255E-4</v>
      </c>
      <c r="DG401" s="223">
        <f t="shared" ca="1" si="701"/>
        <v>-2.9536574146104774E-5</v>
      </c>
      <c r="DH401" s="223">
        <f t="shared" ca="1" si="702"/>
        <v>4.3260394111300832E-4</v>
      </c>
      <c r="DI401" s="223">
        <f t="shared" ca="1" si="703"/>
        <v>5.1022031888480683E-4</v>
      </c>
      <c r="DJ401" s="223">
        <f t="shared" ca="1" si="704"/>
        <v>1.3432250179533158E-4</v>
      </c>
      <c r="DK401" s="223">
        <f t="shared" ca="1" si="705"/>
        <v>-3.6096915164039349E-4</v>
      </c>
      <c r="DL401" s="223">
        <f t="shared" ca="1" si="706"/>
        <v>-5.3540993317481242E-4</v>
      </c>
      <c r="DM401" s="223">
        <f t="shared" ca="1" si="707"/>
        <v>-2.3394649102948361E-4</v>
      </c>
      <c r="DN401" s="223">
        <f t="shared" ca="1" si="708"/>
        <v>2.7546252010407035E-4</v>
      </c>
      <c r="DO401" s="223">
        <f t="shared" ca="1" si="709"/>
        <v>5.4002404399425925E-4</v>
      </c>
      <c r="DP401" s="223">
        <f t="shared" ca="1" si="710"/>
        <v>3.2458004781208338E-4</v>
      </c>
      <c r="DQ401" s="223">
        <f t="shared" ca="1" si="711"/>
        <v>-1.7937001840130846E-4</v>
      </c>
      <c r="DR401" s="223">
        <f t="shared" ca="1" si="712"/>
        <v>-5.2388533365197896E-4</v>
      </c>
      <c r="DS401" s="223">
        <f t="shared" ca="1" si="713"/>
        <v>-4.0274017538385236E-4</v>
      </c>
      <c r="DT401" s="223">
        <f t="shared" ca="1" si="714"/>
        <v>7.6384427483256807E-5</v>
      </c>
      <c r="DU401" s="223">
        <f t="shared" ca="1" si="715"/>
        <v>4.8761400373573236E-4</v>
      </c>
      <c r="DV401" s="223">
        <f t="shared" ca="1" si="716"/>
        <v>4.6542322387491174E-4</v>
      </c>
      <c r="DW401" s="223">
        <f t="shared" ca="1" si="717"/>
        <v>2.9536574146103175E-5</v>
      </c>
      <c r="DX401" s="223">
        <f t="shared" ca="1" si="718"/>
        <v>-4.3260394111300929E-4</v>
      </c>
      <c r="DY401" s="223">
        <f t="shared" ca="1" si="719"/>
        <v>-5.1022031888480878E-4</v>
      </c>
      <c r="DZ401" s="223">
        <f t="shared" ca="1" si="720"/>
        <v>-1.3432250179533004E-4</v>
      </c>
      <c r="EA401" s="223">
        <f t="shared" ca="1" si="721"/>
        <v>3.6096915164039473E-4</v>
      </c>
      <c r="EB401" s="223">
        <f t="shared" ca="1" si="722"/>
        <v>5.354099331748122E-4</v>
      </c>
      <c r="EC401" s="223">
        <f t="shared" ca="1" si="723"/>
        <v>2.3394649102948908E-4</v>
      </c>
      <c r="ED401" s="223">
        <f t="shared" ca="1" si="724"/>
        <v>-2.7546252010407171E-4</v>
      </c>
      <c r="EE401" s="223">
        <f t="shared" ca="1" si="725"/>
        <v>-5.4002404399425936E-4</v>
      </c>
      <c r="EF401" s="223">
        <f t="shared" ca="1" si="726"/>
        <v>-3.2458004781208826E-4</v>
      </c>
      <c r="EG401" s="223">
        <f t="shared" ca="1" si="727"/>
        <v>1.7937001840130989E-4</v>
      </c>
      <c r="EH401" s="223">
        <f t="shared" ca="1" si="728"/>
        <v>5.2388533365197744E-4</v>
      </c>
      <c r="EI401" s="223">
        <f t="shared" ca="1" si="729"/>
        <v>4.0274017538385128E-4</v>
      </c>
      <c r="EJ401" s="223">
        <f t="shared" ca="1" si="730"/>
        <v>-7.6384427483250844E-5</v>
      </c>
      <c r="EK401" s="223">
        <f t="shared" ca="1" si="731"/>
        <v>-4.8761400373573637E-4</v>
      </c>
      <c r="EL401" s="223">
        <f t="shared" ca="1" si="732"/>
        <v>-4.6542322387491093E-4</v>
      </c>
      <c r="EM401" s="223">
        <f t="shared" ca="1" si="733"/>
        <v>-2.9536574146109301E-5</v>
      </c>
      <c r="EN401" s="223">
        <f t="shared" ca="1" si="734"/>
        <v>4.3260394111301027E-4</v>
      </c>
      <c r="EO401" s="223">
        <f t="shared" ca="1" si="735"/>
        <v>5.1022031888480824E-4</v>
      </c>
      <c r="EP401" s="223">
        <f t="shared" ca="1" si="736"/>
        <v>1.3432250179533597E-4</v>
      </c>
      <c r="EQ401" s="223">
        <f t="shared" ca="1" si="737"/>
        <v>-3.6096915164039582E-4</v>
      </c>
      <c r="ER401" s="223">
        <f t="shared" ca="1" si="738"/>
        <v>-5.3540993317481318E-4</v>
      </c>
      <c r="ES401" s="223">
        <f t="shared" ca="1" si="739"/>
        <v>-2.3394649102948073E-4</v>
      </c>
      <c r="ET401" s="223">
        <f t="shared" ca="1" si="740"/>
        <v>2.7546252010407306E-4</v>
      </c>
      <c r="EU401" s="223">
        <f t="shared" ca="1" si="741"/>
        <v>5.4002404399425903E-4</v>
      </c>
      <c r="EV401" s="223">
        <f t="shared" ca="1" si="742"/>
        <v>3.2458004781208083E-4</v>
      </c>
      <c r="EW401" s="223">
        <f t="shared" ca="1" si="743"/>
        <v>-1.7937001840131138E-4</v>
      </c>
      <c r="EX401" s="223">
        <f t="shared" ca="1" si="744"/>
        <v>-5.2388533365197777E-4</v>
      </c>
      <c r="EY401" s="223">
        <f t="shared" ca="1" si="745"/>
        <v>-4.0274017538385019E-4</v>
      </c>
      <c r="EZ401" s="223">
        <f t="shared" ca="1" si="746"/>
        <v>7.6384427483252389E-5</v>
      </c>
      <c r="FA401" s="223">
        <f t="shared" ca="1" si="747"/>
        <v>4.876140037357304E-4</v>
      </c>
      <c r="FB401" s="223">
        <f t="shared" ca="1" si="748"/>
        <v>4.6542322387491011E-4</v>
      </c>
      <c r="FC401" s="223">
        <f t="shared" ca="1" si="749"/>
        <v>2.9536574146107701E-5</v>
      </c>
      <c r="FD401" s="223">
        <f t="shared" ca="1" si="750"/>
        <v>-4.3260394111301124E-4</v>
      </c>
      <c r="FE401" s="223">
        <f t="shared" ca="1" si="751"/>
        <v>-5.102203188848077E-4</v>
      </c>
      <c r="FF401" s="223">
        <f t="shared" ca="1" si="752"/>
        <v>-1.3432250179533443E-4</v>
      </c>
      <c r="FG401" s="223">
        <f t="shared" ca="1" si="753"/>
        <v>3.6096915164039701E-4</v>
      </c>
      <c r="FH401" s="223">
        <f t="shared" ca="1" si="754"/>
        <v>5.3540993317481285E-4</v>
      </c>
      <c r="FI401" s="223">
        <f t="shared" ca="1" si="755"/>
        <v>2.339464910294932E-4</v>
      </c>
      <c r="FJ401" s="223">
        <f t="shared" ca="1" si="756"/>
        <v>-2.7546252010407442E-4</v>
      </c>
      <c r="FK401" s="223">
        <f t="shared" ca="1" si="757"/>
        <v>-5.4002404399425914E-4</v>
      </c>
      <c r="FL401" s="223">
        <f t="shared" ca="1" si="758"/>
        <v>-3.2458004781209189E-4</v>
      </c>
      <c r="FM401" s="223">
        <f t="shared" ca="1" si="759"/>
        <v>1.7937001840131296E-4</v>
      </c>
      <c r="FN401" s="223">
        <f t="shared" ca="1" si="760"/>
        <v>5.238853336519782E-4</v>
      </c>
      <c r="FO401" s="223">
        <f t="shared" ca="1" si="761"/>
        <v>4.0274017538384916E-4</v>
      </c>
      <c r="FP401" s="223">
        <f t="shared" ca="1" si="762"/>
        <v>-7.6384427483253961E-5</v>
      </c>
      <c r="FQ401" s="223">
        <f t="shared" ca="1" si="763"/>
        <v>-4.8761400373573111E-4</v>
      </c>
      <c r="FR401" s="223">
        <f t="shared" ca="1" si="764"/>
        <v>-4.6542322387490935E-4</v>
      </c>
      <c r="FS401" s="223">
        <f t="shared" ca="1" si="765"/>
        <v>-2.9536574146106102E-5</v>
      </c>
      <c r="FT401" s="223">
        <f t="shared" ca="1" si="766"/>
        <v>4.32603941113003E-4</v>
      </c>
      <c r="FU401" s="223">
        <f t="shared" ca="1" si="767"/>
        <v>5.1022031888480715E-4</v>
      </c>
      <c r="FV401" s="223">
        <f t="shared" ca="1" si="768"/>
        <v>1.3432250179533288E-4</v>
      </c>
      <c r="FW401" s="223">
        <f t="shared" ca="1" si="769"/>
        <v>-3.6096915164039826E-4</v>
      </c>
      <c r="FX401" s="223">
        <f t="shared" ca="1" si="770"/>
        <v>-5.3540993317481263E-4</v>
      </c>
      <c r="FY401" s="223">
        <f t="shared" ca="1" si="771"/>
        <v>-2.3394649102949177E-4</v>
      </c>
      <c r="FZ401" s="223">
        <f t="shared" ca="1" si="772"/>
        <v>2.7546252010407583E-4</v>
      </c>
      <c r="GA401" s="223">
        <f t="shared" ca="1" si="773"/>
        <v>5.4002404399425914E-4</v>
      </c>
      <c r="GB401" s="223">
        <f t="shared" ca="1" si="774"/>
        <v>3.2458004781209059E-4</v>
      </c>
      <c r="GC401" s="223">
        <f t="shared" ca="1" si="775"/>
        <v>-1.7937001840131442E-4</v>
      </c>
      <c r="GD401" s="223">
        <f t="shared" ca="1" si="776"/>
        <v>-5.2388533365197863E-4</v>
      </c>
      <c r="GE401" s="223">
        <f t="shared" ca="1" si="777"/>
        <v>-4.0274017538385833E-4</v>
      </c>
      <c r="GF401" s="223">
        <f t="shared" ca="1" si="778"/>
        <v>7.638442748325556E-5</v>
      </c>
      <c r="GG401" s="223">
        <f t="shared" ca="1" si="779"/>
        <v>4.8761400373573181E-4</v>
      </c>
      <c r="GH401" s="223">
        <f t="shared" ca="1" si="780"/>
        <v>4.6542322387490854E-4</v>
      </c>
      <c r="GI401" s="223">
        <f t="shared" ca="1" si="781"/>
        <v>2.9536574146104503E-5</v>
      </c>
      <c r="GJ401" s="223">
        <f t="shared" ca="1" si="782"/>
        <v>-4.3260394111300392E-4</v>
      </c>
      <c r="GK401" s="223">
        <f t="shared" ca="1" si="783"/>
        <v>-5.1022031888480672E-4</v>
      </c>
      <c r="GL401" s="223">
        <f t="shared" ca="1" si="784"/>
        <v>-1.3432250179533134E-4</v>
      </c>
      <c r="GM401" s="223">
        <f t="shared" ca="1" si="785"/>
        <v>3.6096915164038801E-4</v>
      </c>
      <c r="GN401" s="223">
        <f t="shared" ca="1" si="786"/>
        <v>5.3540993317481242E-4</v>
      </c>
      <c r="GO401" s="223">
        <f t="shared" ca="1" si="787"/>
        <v>2.3394649102949027E-4</v>
      </c>
      <c r="GP401" s="223">
        <f t="shared" ca="1" si="788"/>
        <v>-2.7546252010406396E-4</v>
      </c>
      <c r="GQ401" s="223">
        <f t="shared" ca="1" si="789"/>
        <v>-5.4002404399425925E-4</v>
      </c>
      <c r="GR401" s="223">
        <f t="shared" ca="1" si="790"/>
        <v>-3.2458004781208934E-4</v>
      </c>
      <c r="GS401" s="223">
        <f t="shared" ca="1" si="791"/>
        <v>1.7937001840131591E-4</v>
      </c>
      <c r="GT401" s="223">
        <f t="shared" ca="1" si="792"/>
        <v>5.2388533365197907E-4</v>
      </c>
      <c r="GU401" s="223">
        <f t="shared" ca="1" si="793"/>
        <v>4.0274017538385724E-4</v>
      </c>
      <c r="GV401" s="223">
        <f t="shared" ca="1" si="794"/>
        <v>-7.6384427483257078E-5</v>
      </c>
      <c r="GW401" s="223">
        <f t="shared" ca="1" si="795"/>
        <v>-4.8761400373573246E-4</v>
      </c>
      <c r="GX401" s="223">
        <f t="shared" ca="1" si="796"/>
        <v>-4.6542322387491553E-4</v>
      </c>
      <c r="GY401" s="223">
        <f t="shared" ca="1" si="797"/>
        <v>-2.9536574146102904E-5</v>
      </c>
      <c r="GZ401" s="223">
        <f t="shared" ca="1" si="798"/>
        <v>4.3260394111300485E-4</v>
      </c>
      <c r="HA401" s="223">
        <f t="shared" ca="1" si="799"/>
        <v>5.1022031888480618E-4</v>
      </c>
      <c r="HB401" s="223">
        <f t="shared" ca="1" si="800"/>
        <v>1.3432250179532977E-4</v>
      </c>
      <c r="HC401" s="223">
        <f t="shared" ca="1" si="801"/>
        <v>-3.609691516403892E-4</v>
      </c>
      <c r="HD401" s="223">
        <f t="shared" ca="1" si="802"/>
        <v>-5.354099331748122E-4</v>
      </c>
      <c r="HE401" s="223">
        <f t="shared" ca="1" si="803"/>
        <v>-2.3394649102948889E-4</v>
      </c>
      <c r="HF401" s="223">
        <f t="shared" ca="1" si="804"/>
        <v>2.7546252010406531E-4</v>
      </c>
      <c r="HG401" s="223">
        <f t="shared" ca="1" si="805"/>
        <v>5.4002404399425936E-4</v>
      </c>
      <c r="HH401" s="223">
        <f t="shared" ca="1" si="806"/>
        <v>3.2458004781208804E-4</v>
      </c>
      <c r="HI401" s="223">
        <f t="shared" ca="1" si="807"/>
        <v>-1.7937001840130293E-4</v>
      </c>
      <c r="HJ401" s="223">
        <f t="shared" ca="1" si="808"/>
        <v>-5.2388533365197939E-4</v>
      </c>
      <c r="HK401" s="223">
        <f t="shared" ca="1" si="809"/>
        <v>-4.0274017538385621E-4</v>
      </c>
      <c r="HL401" s="223">
        <f t="shared" ca="1" si="810"/>
        <v>7.6384427483258677E-5</v>
      </c>
      <c r="HM401" s="223">
        <f t="shared" ca="1" si="811"/>
        <v>4.8761400373573311E-4</v>
      </c>
      <c r="HN401" s="223">
        <f t="shared" ca="1" si="812"/>
        <v>4.6542322387491472E-4</v>
      </c>
      <c r="HO401" s="223">
        <f t="shared" ca="1" si="813"/>
        <v>2.9536574146101305E-5</v>
      </c>
      <c r="HP401" s="223">
        <f t="shared" ca="1" si="814"/>
        <v>-4.3260394111300582E-4</v>
      </c>
      <c r="HQ401" s="223">
        <f t="shared" ca="1" si="815"/>
        <v>-5.1022031888481073E-4</v>
      </c>
      <c r="HR401" s="223">
        <f t="shared" ca="1" si="816"/>
        <v>-1.3432250179532828E-4</v>
      </c>
      <c r="HS401" s="223">
        <f t="shared" ca="1" si="817"/>
        <v>3.6096915164039034E-4</v>
      </c>
      <c r="HT401" s="223">
        <f t="shared" ca="1" si="818"/>
        <v>5.3540993317481198E-4</v>
      </c>
      <c r="HU401" s="223">
        <f t="shared" ca="1" si="819"/>
        <v>2.3394649102948746E-4</v>
      </c>
      <c r="HV401" s="223">
        <f t="shared" ca="1" si="820"/>
        <v>-2.7546252010406667E-4</v>
      </c>
      <c r="HW401" s="223">
        <f t="shared" ca="1" si="821"/>
        <v>-5.4002404399425947E-4</v>
      </c>
      <c r="HX401" s="223">
        <f t="shared" ca="1" si="822"/>
        <v>-3.2458004781208674E-4</v>
      </c>
      <c r="HY401" s="223">
        <f t="shared" ca="1" si="823"/>
        <v>1.7937001840130445E-4</v>
      </c>
      <c r="HZ401" s="223">
        <f t="shared" ca="1" si="824"/>
        <v>5.2388533365197983E-4</v>
      </c>
      <c r="IA401" s="223">
        <f t="shared" ca="1" si="825"/>
        <v>4.0274017538385518E-4</v>
      </c>
      <c r="IB401" s="223">
        <f t="shared" ca="1" si="826"/>
        <v>-7.6384427483244989E-5</v>
      </c>
      <c r="IC401" s="223">
        <f t="shared" ca="1" si="827"/>
        <v>-4.8761400373573377E-4</v>
      </c>
      <c r="ID401" s="223">
        <f t="shared" ca="1" si="828"/>
        <v>-4.6542322387491391E-4</v>
      </c>
      <c r="IE401" s="223">
        <f t="shared" ca="1" si="829"/>
        <v>6.1602398230669057E-4</v>
      </c>
      <c r="IF401" s="223">
        <f t="shared" ca="1" si="830"/>
        <v>4.326039411130068E-4</v>
      </c>
      <c r="IG401" s="223">
        <f t="shared" ca="1" si="831"/>
        <v>5.1022031888481019E-4</v>
      </c>
      <c r="IH401" s="223">
        <f t="shared" ca="1" si="832"/>
        <v>1.3432250179532676E-4</v>
      </c>
      <c r="II401" s="223">
        <f t="shared" ca="1" si="833"/>
        <v>-3.6096915164039153E-4</v>
      </c>
      <c r="IJ401" s="223">
        <f t="shared" ca="1" si="834"/>
        <v>-5.3540993317481393E-4</v>
      </c>
      <c r="IK401" s="223">
        <f t="shared" ca="1" si="835"/>
        <v>-2.3394649102948596E-4</v>
      </c>
      <c r="IL401" s="223">
        <f t="shared" ca="1" si="836"/>
        <v>2.7546252010406808E-4</v>
      </c>
      <c r="IM401" s="223">
        <f t="shared" ca="1" si="837"/>
        <v>5.4002404399425871E-4</v>
      </c>
      <c r="IN401" s="223">
        <f t="shared" ca="1" si="838"/>
        <v>3.2458004781208549E-4</v>
      </c>
      <c r="IO401" s="223">
        <f t="shared" ca="1" si="839"/>
        <v>-1.7937001840130594E-4</v>
      </c>
      <c r="IP401" s="223">
        <f t="shared" ca="1" si="840"/>
        <v>-5.2388533365198026E-4</v>
      </c>
      <c r="IQ401" s="223">
        <f t="shared" ca="1" si="841"/>
        <v>-4.027401753838541E-4</v>
      </c>
      <c r="IR401" s="223">
        <f t="shared" ca="1" si="842"/>
        <v>7.6384427483246642E-5</v>
      </c>
      <c r="IS401" s="223">
        <f t="shared" ca="1" si="843"/>
        <v>4.8761400373573447E-4</v>
      </c>
      <c r="IT401" s="223">
        <f t="shared" ca="1" si="844"/>
        <v>4.6542322387491309E-4</v>
      </c>
      <c r="IU401" s="223">
        <f t="shared" ca="1" si="845"/>
        <v>2.9536574146113529E-5</v>
      </c>
      <c r="IV401" s="223">
        <f t="shared" ca="1" si="846"/>
        <v>-4.3260394111300772E-4</v>
      </c>
      <c r="IW401" s="223">
        <f t="shared" ca="1" si="847"/>
        <v>-5.1022031888480965E-4</v>
      </c>
      <c r="IX401" s="223">
        <f t="shared" ca="1" si="848"/>
        <v>-1.3432250179532519E-4</v>
      </c>
      <c r="IY401" s="223">
        <f t="shared" ca="1" si="849"/>
        <v>3.6096915164039267E-4</v>
      </c>
      <c r="IZ401" s="223">
        <f t="shared" ca="1" si="850"/>
        <v>5.3540993317481372E-4</v>
      </c>
      <c r="JA401" s="223">
        <f t="shared" ca="1" si="851"/>
        <v>2.3394649102948461E-4</v>
      </c>
      <c r="JB401" s="223">
        <f t="shared" ca="1" si="852"/>
        <v>-2.7546252010406943E-4</v>
      </c>
    </row>
    <row r="402" spans="2:262">
      <c r="B402" s="230">
        <v>41</v>
      </c>
      <c r="C402" s="229">
        <f t="shared" si="853"/>
        <v>8.0078125000000039E-4</v>
      </c>
      <c r="D402" s="226">
        <f t="shared" ca="1" si="597"/>
        <v>36.02039994079653</v>
      </c>
      <c r="E402" s="225">
        <f ca="1">AU361</f>
        <v>2.0399940796529261E-2</v>
      </c>
      <c r="F402" s="224">
        <v>41</v>
      </c>
      <c r="G402" s="223">
        <f t="shared" ca="1" si="854"/>
        <v>1.080067957643052E-3</v>
      </c>
      <c r="H402" s="223">
        <f t="shared" ca="1" si="598"/>
        <v>6.3754706092000214E-4</v>
      </c>
      <c r="I402" s="223">
        <f t="shared" ca="1" si="599"/>
        <v>-3.9789563732662105E-4</v>
      </c>
      <c r="J402" s="223">
        <f t="shared" ca="1" si="600"/>
        <v>-1.0632934987864062E-3</v>
      </c>
      <c r="K402" s="223">
        <f t="shared" ca="1" si="601"/>
        <v>-7.398233448576815E-4</v>
      </c>
      <c r="L402" s="223">
        <f t="shared" ca="1" si="602"/>
        <v>2.7168604151486396E-4</v>
      </c>
      <c r="M402" s="223">
        <f t="shared" ca="1" si="603"/>
        <v>1.0305261159916808E-3</v>
      </c>
      <c r="N402" s="223">
        <f t="shared" ca="1" si="604"/>
        <v>8.3097199705922371E-4</v>
      </c>
      <c r="O402" s="223">
        <f t="shared" ca="1" si="605"/>
        <v>-1.4139003475265472E-4</v>
      </c>
      <c r="P402" s="223">
        <f t="shared" ca="1" si="606"/>
        <v>-9.8225866119607311E-4</v>
      </c>
      <c r="Q402" s="223">
        <f t="shared" ca="1" si="607"/>
        <v>-9.0962205695411613E-4</v>
      </c>
      <c r="R402" s="223">
        <f t="shared" ca="1" si="608"/>
        <v>8.9673902615564397E-6</v>
      </c>
      <c r="S402" s="223">
        <f t="shared" ca="1" si="609"/>
        <v>9.1921712184718008E-4</v>
      </c>
      <c r="T402" s="223">
        <f t="shared" ca="1" si="610"/>
        <v>9.7459055443386124E-4</v>
      </c>
      <c r="U402" s="223">
        <f t="shared" ca="1" si="611"/>
        <v>1.2359013212594362E-4</v>
      </c>
      <c r="V402" s="223">
        <f t="shared" ca="1" si="612"/>
        <v>-8.4234970137603673E-4</v>
      </c>
      <c r="W402" s="223">
        <f t="shared" ca="1" si="613"/>
        <v>-1.0249003028235182E-3</v>
      </c>
      <c r="X402" s="223">
        <f t="shared" ca="1" si="614"/>
        <v>-2.5428874388825951E-4</v>
      </c>
      <c r="Y402" s="223">
        <f t="shared" ca="1" si="615"/>
        <v>7.5281255733492371E-4</v>
      </c>
      <c r="Z402" s="223">
        <f t="shared" ca="1" si="616"/>
        <v>1.059794596678863E-3</v>
      </c>
      <c r="AA402" s="223">
        <f t="shared" ca="1" si="617"/>
        <v>3.8116261624987344E-4</v>
      </c>
      <c r="AB402" s="223">
        <f t="shared" ca="1" si="618"/>
        <v>-6.5195241171162001E-4</v>
      </c>
      <c r="AC402" s="223">
        <f t="shared" ca="1" si="619"/>
        <v>-1.0787485933406132E-3</v>
      </c>
      <c r="AD402" s="223">
        <f t="shared" ca="1" si="620"/>
        <v>-5.0230344807594609E-4</v>
      </c>
      <c r="AE402" s="223">
        <f t="shared" ca="1" si="621"/>
        <v>5.4128629497718957E-4</v>
      </c>
      <c r="AF402" s="223">
        <f t="shared" ca="1" si="622"/>
        <v>1.0814772070565466E-3</v>
      </c>
      <c r="AG402" s="223">
        <f t="shared" ca="1" si="623"/>
        <v>6.1588916849760757E-4</v>
      </c>
      <c r="AH402" s="223">
        <f t="shared" ca="1" si="624"/>
        <v>-4.2247872853561893E-4</v>
      </c>
      <c r="AI402" s="223">
        <f t="shared" ca="1" si="625"/>
        <v>-1.0679393969365745E-3</v>
      </c>
      <c r="AJ402" s="223">
        <f t="shared" ca="1" si="626"/>
        <v>-7.2021134255383827E-4</v>
      </c>
      <c r="AK402" s="223">
        <f t="shared" ca="1" si="627"/>
        <v>2.9731668877258557E-4</v>
      </c>
      <c r="AL402" s="223">
        <f t="shared" ca="1" si="628"/>
        <v>1.038338784245931E-3</v>
      </c>
      <c r="AM402" s="223">
        <f t="shared" ca="1" si="629"/>
        <v>8.1370086764348624E-4</v>
      </c>
      <c r="AN402" s="223">
        <f t="shared" ca="1" si="630"/>
        <v>-1.6768272926726777E-4</v>
      </c>
      <c r="AO402" s="223">
        <f t="shared" ca="1" si="631"/>
        <v>-9.9312058975180783E-4</v>
      </c>
      <c r="AP402" s="223">
        <f t="shared" ca="1" si="632"/>
        <v>-8.9495157428890859E-4</v>
      </c>
      <c r="AQ402" s="223">
        <f t="shared" ca="1" si="633"/>
        <v>3.5526665434253135E-5</v>
      </c>
      <c r="AR402" s="223">
        <f t="shared" ca="1" si="634"/>
        <v>9.3296493718861393E-4</v>
      </c>
      <c r="AS402" s="223">
        <f t="shared" ca="1" si="635"/>
        <v>9.6274137623378754E-4</v>
      </c>
      <c r="AT402" s="223">
        <f t="shared" ca="1" si="636"/>
        <v>9.7163752515196902E-5</v>
      </c>
      <c r="AU402" s="223">
        <f t="shared" ca="1" si="637"/>
        <v>-8.587766235639289E-4</v>
      </c>
      <c r="AV402" s="223">
        <f t="shared" ca="1" si="638"/>
        <v>-1.0160506517579572E-3</v>
      </c>
      <c r="AW402" s="223">
        <f t="shared" ca="1" si="639"/>
        <v>-2.2839273718655437E-4</v>
      </c>
      <c r="AX402" s="223">
        <f t="shared" ca="1" si="640"/>
        <v>7.7167151016934495E-4</v>
      </c>
      <c r="AY402" s="223">
        <f t="shared" ca="1" si="641"/>
        <v>1.0540775797371184E-3</v>
      </c>
      <c r="AZ402" s="223">
        <f t="shared" ca="1" si="642"/>
        <v>3.5618648250207696E-4</v>
      </c>
      <c r="BA402" s="223">
        <f t="shared" ca="1" si="643"/>
        <v>-6.7295973898798115E-4</v>
      </c>
      <c r="BB402" s="223">
        <f t="shared" ca="1" si="644"/>
        <v>-1.0762501997789021E-3</v>
      </c>
      <c r="BC402" s="223">
        <f t="shared" ca="1" si="645"/>
        <v>-4.7862285158146425E-4</v>
      </c>
      <c r="BD402" s="223">
        <f t="shared" ca="1" si="646"/>
        <v>5.6412602693958302E-4</v>
      </c>
      <c r="BE402" s="223">
        <f t="shared" ca="1" si="647"/>
        <v>1.0822350150395479E-3</v>
      </c>
      <c r="BF402" s="223">
        <f t="shared" ca="1" si="648"/>
        <v>5.9386028746968834E-4</v>
      </c>
      <c r="BG402" s="223">
        <f t="shared" ca="1" si="649"/>
        <v>-4.4680733435604591E-4</v>
      </c>
      <c r="BH402" s="223">
        <f t="shared" ca="1" si="650"/>
        <v>-1.071942008326855E-3</v>
      </c>
      <c r="BI402" s="223">
        <f t="shared" ca="1" si="651"/>
        <v>-7.0016551186768028E-4</v>
      </c>
      <c r="BJ402" s="223">
        <f t="shared" ca="1" si="652"/>
        <v>3.2276824357437391E-4</v>
      </c>
      <c r="BK402" s="223">
        <f t="shared" ca="1" si="653"/>
        <v>1.0455259960425384E-3</v>
      </c>
      <c r="BL402" s="223">
        <f t="shared" ca="1" si="654"/>
        <v>7.9593959525131684E-4</v>
      </c>
      <c r="BM402" s="223">
        <f t="shared" ca="1" si="655"/>
        <v>-1.9387441797583691E-4</v>
      </c>
      <c r="BN402" s="223">
        <f t="shared" ca="1" si="656"/>
        <v>-1.0033842995994498E-3</v>
      </c>
      <c r="BO402" s="223">
        <f t="shared" ca="1" si="657"/>
        <v>-8.7974200625973989E-4</v>
      </c>
      <c r="BP402" s="223">
        <f t="shared" ca="1" si="658"/>
        <v>6.2064540672127479E-5</v>
      </c>
      <c r="BQ402" s="223">
        <f t="shared" ca="1" si="659"/>
        <v>9.4615076933768827E-4</v>
      </c>
      <c r="BR402" s="223">
        <f t="shared" ca="1" si="660"/>
        <v>9.5031227862789206E-4</v>
      </c>
      <c r="BS402" s="223">
        <f t="shared" ca="1" si="661"/>
        <v>7.0678845093117789E-5</v>
      </c>
      <c r="BT402" s="223">
        <f t="shared" ca="1" si="662"/>
        <v>-8.7468625082551005E-4</v>
      </c>
      <c r="BU402" s="223">
        <f t="shared" ca="1" si="663"/>
        <v>-1.0065889697723567E-3</v>
      </c>
      <c r="BV402" s="223">
        <f t="shared" ca="1" si="664"/>
        <v>-2.0235915524012636E-4</v>
      </c>
      <c r="BW402" s="223">
        <f t="shared" ca="1" si="665"/>
        <v>7.9006563694070196E-4</v>
      </c>
      <c r="BX402" s="223">
        <f t="shared" ca="1" si="666"/>
        <v>1.0477256258758399E-3</v>
      </c>
      <c r="BY402" s="223">
        <f t="shared" ca="1" si="667"/>
        <v>3.309957953358845E-4</v>
      </c>
      <c r="BZ402" s="223">
        <f t="shared" ca="1" si="668"/>
        <v>-6.9356170048116177E-4</v>
      </c>
      <c r="CA402" s="223">
        <f t="shared" ca="1" si="669"/>
        <v>-1.0731035133404302E-3</v>
      </c>
      <c r="CB402" s="223">
        <f t="shared" ca="1" si="670"/>
        <v>-4.54653950578065E-4</v>
      </c>
      <c r="CC402" s="223">
        <f t="shared" ca="1" si="671"/>
        <v>5.8662595047737575E-4</v>
      </c>
      <c r="CD402" s="223">
        <f t="shared" ca="1" si="672"/>
        <v>1.0823409251168631E-3</v>
      </c>
      <c r="CE402" s="223">
        <f t="shared" ca="1" si="673"/>
        <v>5.7147368721046721E-4</v>
      </c>
      <c r="CF402" s="223">
        <f t="shared" ca="1" si="674"/>
        <v>-4.7086680014546265E-4</v>
      </c>
      <c r="CG402" s="223">
        <f t="shared" ca="1" si="675"/>
        <v>-1.0752989219338124E-3</v>
      </c>
      <c r="CH402" s="223">
        <f t="shared" ca="1" si="676"/>
        <v>-6.7969792765804201E-4</v>
      </c>
      <c r="CI402" s="223">
        <f t="shared" ca="1" si="677"/>
        <v>3.4802537485531526E-4</v>
      </c>
      <c r="CJ402" s="223">
        <f t="shared" ca="1" si="678"/>
        <v>1.0520834220738673E-3</v>
      </c>
      <c r="CK402" s="223">
        <f t="shared" ca="1" si="679"/>
        <v>7.7769887860906686E-4</v>
      </c>
      <c r="CL402" s="223">
        <f t="shared" ca="1" si="680"/>
        <v>-2.1994932398444137E-4</v>
      </c>
      <c r="CM402" s="223">
        <f t="shared" ca="1" si="681"/>
        <v>-1.0130436082639634E-3</v>
      </c>
      <c r="CN402" s="223">
        <f t="shared" ca="1" si="682"/>
        <v>-8.6400251454167739E-4</v>
      </c>
      <c r="CO402" s="223">
        <f t="shared" ca="1" si="683"/>
        <v>8.8565030551443567E-5</v>
      </c>
      <c r="CP402" s="223">
        <f t="shared" ca="1" si="684"/>
        <v>9.5876667564217003E-4</v>
      </c>
      <c r="CQ402" s="223">
        <f t="shared" ca="1" si="685"/>
        <v>9.3731074843981252E-4</v>
      </c>
      <c r="CR402" s="223">
        <f t="shared" ca="1" si="686"/>
        <v>4.4151363377622241E-5</v>
      </c>
      <c r="CS402" s="223">
        <f t="shared" ca="1" si="687"/>
        <v>-8.9006899979622426E-4</v>
      </c>
      <c r="CT402" s="223">
        <f t="shared" ca="1" si="688"/>
        <v>-9.9652095623015699E-4</v>
      </c>
      <c r="CU402" s="223">
        <f t="shared" ca="1" si="689"/>
        <v>-1.7620367970527031E-4</v>
      </c>
      <c r="CV402" s="223">
        <f t="shared" ca="1" si="690"/>
        <v>8.0798385771481277E-4</v>
      </c>
      <c r="CW402" s="223">
        <f t="shared" ca="1" si="691"/>
        <v>1.0407425612745163E-3</v>
      </c>
      <c r="CX402" s="223">
        <f t="shared" ca="1" si="692"/>
        <v>3.0560572867932643E-4</v>
      </c>
      <c r="CY402" s="223">
        <f t="shared" ca="1" si="693"/>
        <v>-7.1374588633992073E-4</v>
      </c>
      <c r="CZ402" s="223">
        <f t="shared" ca="1" si="694"/>
        <v>-1.0693104294714471E-3</v>
      </c>
      <c r="DA402" s="223">
        <f t="shared" ca="1" si="695"/>
        <v>-4.3041118303542992E-4</v>
      </c>
      <c r="DB402" s="223">
        <f t="shared" ca="1" si="696"/>
        <v>6.0877251247796473E-4</v>
      </c>
      <c r="DC402" s="223">
        <f t="shared" ca="1" si="697"/>
        <v>1.0817948734922224E-3</v>
      </c>
      <c r="DD402" s="223">
        <f t="shared" ca="1" si="698"/>
        <v>5.4874285257084136E-4</v>
      </c>
      <c r="DE402" s="223">
        <f t="shared" ca="1" si="699"/>
        <v>-4.9464263338130172E-4</v>
      </c>
      <c r="DF402" s="223">
        <f t="shared" ca="1" si="700"/>
        <v>-1.0780081156782143E-3</v>
      </c>
      <c r="DG402" s="223">
        <f t="shared" ca="1" si="701"/>
        <v>-6.5882091883233743E-4</v>
      </c>
      <c r="DH402" s="223">
        <f t="shared" ca="1" si="702"/>
        <v>3.7307286866395805E-4</v>
      </c>
      <c r="DI402" s="223">
        <f t="shared" ca="1" si="703"/>
        <v>1.0580071123916716E-3</v>
      </c>
      <c r="DJ402" s="223">
        <f t="shared" ca="1" si="704"/>
        <v>7.5898970524237151E-4</v>
      </c>
      <c r="DK402" s="223">
        <f t="shared" ca="1" si="705"/>
        <v>-2.4589174074472005E-4</v>
      </c>
      <c r="DL402" s="223">
        <f t="shared" ca="1" si="706"/>
        <v>-1.0220926973390047E-3</v>
      </c>
      <c r="DM402" s="223">
        <f t="shared" ca="1" si="707"/>
        <v>-8.477425800159854E-4</v>
      </c>
      <c r="DN402" s="223">
        <f t="shared" ca="1" si="708"/>
        <v>1.1501217216800002E-4</v>
      </c>
      <c r="DO402" s="223">
        <f t="shared" ca="1" si="709"/>
        <v>9.7080505675184372E-4</v>
      </c>
      <c r="DP402" s="223">
        <f t="shared" ca="1" si="710"/>
        <v>9.2374461730518722E-4</v>
      </c>
      <c r="DQ402" s="223">
        <f t="shared" ca="1" si="711"/>
        <v>1.7597286531738387E-5</v>
      </c>
      <c r="DR402" s="223">
        <f t="shared" ca="1" si="712"/>
        <v>-9.0491560448327632E-4</v>
      </c>
      <c r="DS402" s="223">
        <f t="shared" ca="1" si="713"/>
        <v>-9.858526757262375E-4</v>
      </c>
      <c r="DT402" s="223">
        <f t="shared" ca="1" si="714"/>
        <v>-1.4994206566243965E-4</v>
      </c>
      <c r="DU402" s="223">
        <f t="shared" ca="1" si="715"/>
        <v>8.2541537922550877E-4</v>
      </c>
      <c r="DV402" s="223">
        <f t="shared" ca="1" si="716"/>
        <v>1.0331325922701522E-3</v>
      </c>
      <c r="DW402" s="223">
        <f t="shared" ca="1" si="717"/>
        <v>2.8003157655913136E-4</v>
      </c>
      <c r="DX402" s="223">
        <f t="shared" ca="1" si="718"/>
        <v>-7.3350013836542621E-4</v>
      </c>
      <c r="DY402" s="223">
        <f t="shared" ca="1" si="719"/>
        <v>-1.0648732329838454E-3</v>
      </c>
      <c r="DZ402" s="223">
        <f t="shared" ca="1" si="720"/>
        <v>-4.0590915189024494E-4</v>
      </c>
      <c r="EA402" s="223">
        <f t="shared" ca="1" si="721"/>
        <v>6.3055237268049458E-4</v>
      </c>
      <c r="EB402" s="223">
        <f t="shared" ca="1" si="722"/>
        <v>1.0805971890867055E-3</v>
      </c>
      <c r="EC402" s="223">
        <f t="shared" ca="1" si="723"/>
        <v>5.2568147575565737E-4</v>
      </c>
      <c r="ED402" s="223">
        <f t="shared" ca="1" si="724"/>
        <v>-5.1812051239068517E-4</v>
      </c>
      <c r="EE402" s="223">
        <f t="shared" ca="1" si="725"/>
        <v>-1.0800679576430513E-3</v>
      </c>
      <c r="EF402" s="223">
        <f t="shared" ca="1" si="726"/>
        <v>-6.3754706092000453E-4</v>
      </c>
      <c r="EG402" s="223">
        <f t="shared" ca="1" si="727"/>
        <v>3.9789563732659639E-4</v>
      </c>
      <c r="EH402" s="223">
        <f t="shared" ca="1" si="728"/>
        <v>1.0632934987864025E-3</v>
      </c>
      <c r="EI402" s="223">
        <f t="shared" ca="1" si="729"/>
        <v>7.3982334485769104E-4</v>
      </c>
      <c r="EJ402" s="223">
        <f t="shared" ca="1" si="730"/>
        <v>-2.7168604151485865E-4</v>
      </c>
      <c r="EK402" s="223">
        <f t="shared" ca="1" si="731"/>
        <v>-1.0305261159916717E-3</v>
      </c>
      <c r="EL402" s="223">
        <f t="shared" ca="1" si="732"/>
        <v>-8.3097199705923824E-4</v>
      </c>
      <c r="EM402" s="223">
        <f t="shared" ca="1" si="733"/>
        <v>1.4139003475263987E-4</v>
      </c>
      <c r="EN402" s="223">
        <f t="shared" ca="1" si="734"/>
        <v>9.8225866119606921E-4</v>
      </c>
      <c r="EO402" s="223">
        <f t="shared" ca="1" si="735"/>
        <v>9.0962205695411711E-4</v>
      </c>
      <c r="EP402" s="223">
        <f t="shared" ca="1" si="736"/>
        <v>-8.9673902615317741E-6</v>
      </c>
      <c r="EQ402" s="223">
        <f t="shared" ca="1" si="737"/>
        <v>-9.1921712184717011E-4</v>
      </c>
      <c r="ER402" s="223">
        <f t="shared" ca="1" si="738"/>
        <v>-9.7459055443386601E-4</v>
      </c>
      <c r="ES402" s="223">
        <f t="shared" ca="1" si="739"/>
        <v>-1.2359013212594904E-4</v>
      </c>
      <c r="ET402" s="223">
        <f t="shared" ca="1" si="740"/>
        <v>8.4234970137601873E-4</v>
      </c>
      <c r="EU402" s="223">
        <f t="shared" ca="1" si="741"/>
        <v>1.024900302823525E-3</v>
      </c>
      <c r="EV402" s="223">
        <f t="shared" ca="1" si="742"/>
        <v>2.5428874388827225E-4</v>
      </c>
      <c r="EW402" s="223">
        <f t="shared" ca="1" si="743"/>
        <v>-7.528125573349171E-4</v>
      </c>
      <c r="EX402" s="223">
        <f t="shared" ca="1" si="744"/>
        <v>-1.0597945966788695E-3</v>
      </c>
      <c r="EY402" s="223">
        <f t="shared" ca="1" si="745"/>
        <v>-3.8116261624989648E-4</v>
      </c>
      <c r="EZ402" s="223">
        <f t="shared" ca="1" si="746"/>
        <v>6.5195241171160645E-4</v>
      </c>
      <c r="FA402" s="223">
        <f t="shared" ca="1" si="747"/>
        <v>1.0787485933406141E-3</v>
      </c>
      <c r="FB402" s="223">
        <f t="shared" ca="1" si="748"/>
        <v>5.0230344807594739E-4</v>
      </c>
      <c r="FC402" s="223">
        <f t="shared" ca="1" si="749"/>
        <v>-5.4128629497716485E-4</v>
      </c>
      <c r="FD402" s="223">
        <f t="shared" ca="1" si="750"/>
        <v>-1.0814772070565457E-3</v>
      </c>
      <c r="FE402" s="223">
        <f t="shared" ca="1" si="751"/>
        <v>-6.1588916849761831E-4</v>
      </c>
      <c r="FF402" s="223">
        <f t="shared" ca="1" si="752"/>
        <v>4.2247872853561389E-4</v>
      </c>
      <c r="FG402" s="223">
        <f t="shared" ca="1" si="753"/>
        <v>1.0679393969365699E-3</v>
      </c>
      <c r="FH402" s="223">
        <f t="shared" ca="1" si="754"/>
        <v>7.2021134255385671E-4</v>
      </c>
      <c r="FI402" s="223">
        <f t="shared" ca="1" si="755"/>
        <v>-2.973166887725692E-4</v>
      </c>
      <c r="FJ402" s="223">
        <f t="shared" ca="1" si="756"/>
        <v>-1.0383387842459282E-3</v>
      </c>
      <c r="FK402" s="223">
        <f t="shared" ca="1" si="757"/>
        <v>-8.1370086764348721E-4</v>
      </c>
      <c r="FL402" s="223">
        <f t="shared" ca="1" si="758"/>
        <v>1.6768272926724338E-4</v>
      </c>
      <c r="FM402" s="223">
        <f t="shared" ca="1" si="759"/>
        <v>9.9312058975180111E-4</v>
      </c>
      <c r="FN402" s="223">
        <f t="shared" ca="1" si="760"/>
        <v>8.9495157428891379E-4</v>
      </c>
      <c r="FO402" s="223">
        <f t="shared" ca="1" si="761"/>
        <v>-3.5526665434251509E-5</v>
      </c>
      <c r="FP402" s="223">
        <f t="shared" ca="1" si="762"/>
        <v>-9.3296493718859745E-4</v>
      </c>
      <c r="FQ402" s="223">
        <f t="shared" ca="1" si="763"/>
        <v>-9.627413762337987E-4</v>
      </c>
      <c r="FR402" s="223">
        <f t="shared" ca="1" si="764"/>
        <v>-9.7163752515213762E-5</v>
      </c>
      <c r="FS402" s="223">
        <f t="shared" ca="1" si="765"/>
        <v>8.5877662356392327E-4</v>
      </c>
      <c r="FT402" s="223">
        <f t="shared" ca="1" si="766"/>
        <v>1.0160506517579682E-3</v>
      </c>
      <c r="FU402" s="223">
        <f t="shared" ca="1" si="767"/>
        <v>2.2839273718657855E-4</v>
      </c>
      <c r="FV402" s="223">
        <f t="shared" ca="1" si="768"/>
        <v>-7.7167151016933313E-4</v>
      </c>
      <c r="FW402" s="223">
        <f t="shared" ca="1" si="769"/>
        <v>-1.0540775797371206E-3</v>
      </c>
      <c r="FX402" s="223">
        <f t="shared" ca="1" si="770"/>
        <v>-3.5618648250207842E-4</v>
      </c>
      <c r="FY402" s="223">
        <f t="shared" ca="1" si="771"/>
        <v>6.7295973898796196E-4</v>
      </c>
      <c r="FZ402" s="223">
        <f t="shared" ca="1" si="772"/>
        <v>1.0762501997789039E-3</v>
      </c>
      <c r="GA402" s="223">
        <f t="shared" ca="1" si="773"/>
        <v>4.7862285158147949E-4</v>
      </c>
      <c r="GB402" s="223">
        <f t="shared" ca="1" si="774"/>
        <v>-5.64126026939575E-4</v>
      </c>
      <c r="GC402" s="223">
        <f t="shared" ca="1" si="775"/>
        <v>-1.0822350150395473E-3</v>
      </c>
      <c r="GD402" s="223">
        <f t="shared" ca="1" si="776"/>
        <v>-5.9386028746970894E-4</v>
      </c>
      <c r="GE402" s="223">
        <f t="shared" ca="1" si="777"/>
        <v>4.4680733435603051E-4</v>
      </c>
      <c r="GF402" s="223">
        <f t="shared" ca="1" si="778"/>
        <v>1.0719420083268537E-3</v>
      </c>
      <c r="GG402" s="223">
        <f t="shared" ca="1" si="779"/>
        <v>7.0016551186768148E-4</v>
      </c>
      <c r="GH402" s="223">
        <f t="shared" ca="1" si="780"/>
        <v>-3.2276824357435038E-4</v>
      </c>
      <c r="GI402" s="223">
        <f t="shared" ca="1" si="781"/>
        <v>-1.0455259960425341E-3</v>
      </c>
      <c r="GJ402" s="223">
        <f t="shared" ca="1" si="782"/>
        <v>-7.9593959525132312E-4</v>
      </c>
      <c r="GK402" s="223">
        <f t="shared" ca="1" si="783"/>
        <v>1.9387441797582785E-4</v>
      </c>
      <c r="GL402" s="223">
        <f t="shared" ca="1" si="784"/>
        <v>1.0033842995994377E-3</v>
      </c>
      <c r="GM402" s="223">
        <f t="shared" ca="1" si="785"/>
        <v>8.797420062597542E-4</v>
      </c>
      <c r="GN402" s="223">
        <f t="shared" ca="1" si="786"/>
        <v>-6.2064540672110511E-5</v>
      </c>
      <c r="GO402" s="223">
        <f t="shared" ca="1" si="787"/>
        <v>-9.4615076933768382E-4</v>
      </c>
      <c r="GP402" s="223">
        <f t="shared" ca="1" si="788"/>
        <v>-9.5031227862790756E-4</v>
      </c>
      <c r="GQ402" s="223">
        <f t="shared" ca="1" si="789"/>
        <v>-7.0678845093150153E-5</v>
      </c>
      <c r="GR402" s="223">
        <f t="shared" ca="1" si="790"/>
        <v>8.7468625082550008E-4</v>
      </c>
      <c r="GS402" s="223">
        <f t="shared" ca="1" si="791"/>
        <v>1.006588969772363E-3</v>
      </c>
      <c r="GT402" s="223">
        <f t="shared" ca="1" si="792"/>
        <v>2.0235915524012793E-4</v>
      </c>
      <c r="GU402" s="223">
        <f t="shared" ca="1" si="793"/>
        <v>-7.9006563694067995E-4</v>
      </c>
      <c r="GV402" s="223">
        <f t="shared" ca="1" si="794"/>
        <v>-1.047725625875844E-3</v>
      </c>
      <c r="GW402" s="223">
        <f t="shared" ca="1" si="795"/>
        <v>-3.3099579533590065E-4</v>
      </c>
      <c r="GX402" s="223">
        <f t="shared" ca="1" si="796"/>
        <v>6.9356170048116047E-4</v>
      </c>
      <c r="GY402" s="223">
        <f t="shared" ca="1" si="797"/>
        <v>1.0731035133404346E-3</v>
      </c>
      <c r="GZ402" s="223">
        <f t="shared" ca="1" si="798"/>
        <v>4.546539505780804E-4</v>
      </c>
      <c r="HA402" s="223">
        <f t="shared" ca="1" si="799"/>
        <v>-5.8662595047736155E-4</v>
      </c>
      <c r="HB402" s="223">
        <f t="shared" ca="1" si="800"/>
        <v>-1.0823409251168633E-3</v>
      </c>
      <c r="HC402" s="223">
        <f t="shared" ca="1" si="801"/>
        <v>-5.7147368721046851E-4</v>
      </c>
      <c r="HD402" s="223">
        <f t="shared" ca="1" si="802"/>
        <v>4.7086680014543354E-4</v>
      </c>
      <c r="HE402" s="223">
        <f t="shared" ca="1" si="803"/>
        <v>1.0752989219338105E-3</v>
      </c>
      <c r="HF402" s="223">
        <f t="shared" ca="1" si="804"/>
        <v>6.7969792765805535E-4</v>
      </c>
      <c r="HG402" s="223">
        <f t="shared" ca="1" si="805"/>
        <v>-3.4802537485531374E-4</v>
      </c>
      <c r="HH402" s="223">
        <f t="shared" ca="1" si="806"/>
        <v>-1.0520834220738597E-3</v>
      </c>
      <c r="HI402" s="223">
        <f t="shared" ca="1" si="807"/>
        <v>-7.7769887860907867E-4</v>
      </c>
      <c r="HJ402" s="223">
        <f t="shared" ca="1" si="808"/>
        <v>2.1994932398442484E-4</v>
      </c>
      <c r="HK402" s="223">
        <f t="shared" ca="1" si="809"/>
        <v>1.0130436082639628E-3</v>
      </c>
      <c r="HL402" s="223">
        <f t="shared" ca="1" si="810"/>
        <v>8.6400251454167836E-4</v>
      </c>
      <c r="HM402" s="223">
        <f t="shared" ca="1" si="811"/>
        <v>-8.8565030551411366E-5</v>
      </c>
      <c r="HN402" s="223">
        <f t="shared" ca="1" si="812"/>
        <v>-9.5876667564216212E-4</v>
      </c>
      <c r="HO402" s="223">
        <f t="shared" ca="1" si="813"/>
        <v>-9.3731074843982109E-4</v>
      </c>
      <c r="HP402" s="223">
        <f t="shared" ca="1" si="814"/>
        <v>-4.4151363377623759E-5</v>
      </c>
      <c r="HQ402" s="223">
        <f t="shared" ca="1" si="815"/>
        <v>8.9006899979620583E-4</v>
      </c>
      <c r="HR402" s="223">
        <f t="shared" ca="1" si="816"/>
        <v>9.9652095623016372E-4</v>
      </c>
      <c r="HS402" s="223">
        <f t="shared" ca="1" si="817"/>
        <v>1.7620367970528706E-4</v>
      </c>
      <c r="HT402" s="223">
        <f t="shared" ca="1" si="818"/>
        <v>-8.0798385771481168E-4</v>
      </c>
      <c r="HU402" s="223">
        <f t="shared" ca="1" si="819"/>
        <v>-1.0407425612745254E-3</v>
      </c>
      <c r="HV402" s="223">
        <f t="shared" ca="1" si="820"/>
        <v>-3.0560572867934264E-4</v>
      </c>
      <c r="HW402" s="223">
        <f t="shared" ca="1" si="821"/>
        <v>7.1374588633990794E-4</v>
      </c>
      <c r="HX402" s="223">
        <f t="shared" ca="1" si="822"/>
        <v>1.0693104294714497E-3</v>
      </c>
      <c r="HY402" s="223">
        <f t="shared" ca="1" si="823"/>
        <v>4.3041118303543138E-4</v>
      </c>
      <c r="HZ402" s="223">
        <f t="shared" ca="1" si="824"/>
        <v>-6.0877251247793784E-4</v>
      </c>
      <c r="IA402" s="223">
        <f t="shared" ca="1" si="825"/>
        <v>-1.0817948734922231E-3</v>
      </c>
      <c r="IB402" s="223">
        <f t="shared" ca="1" si="826"/>
        <v>-5.4874285257085599E-4</v>
      </c>
      <c r="IC402" s="223">
        <f t="shared" ca="1" si="827"/>
        <v>4.9464263338130031E-4</v>
      </c>
      <c r="ID402" s="223">
        <f t="shared" ca="1" si="828"/>
        <v>1.0780081156782115E-3</v>
      </c>
      <c r="IE402" s="223">
        <f t="shared" ca="1" si="829"/>
        <v>-1.137185551713119E-3</v>
      </c>
      <c r="IF402" s="223">
        <f t="shared" ca="1" si="830"/>
        <v>-3.73072868663942E-4</v>
      </c>
      <c r="IG402" s="223">
        <f t="shared" ca="1" si="831"/>
        <v>-1.0580071123916682E-3</v>
      </c>
      <c r="IH402" s="223">
        <f t="shared" ca="1" si="832"/>
        <v>-7.5898970524237259E-4</v>
      </c>
      <c r="II402" s="223">
        <f t="shared" ca="1" si="833"/>
        <v>2.4589174074468866E-4</v>
      </c>
      <c r="IJ402" s="223">
        <f t="shared" ca="1" si="834"/>
        <v>1.0220926973389991E-3</v>
      </c>
      <c r="IK402" s="223">
        <f t="shared" ca="1" si="835"/>
        <v>8.4774258001599591E-4</v>
      </c>
      <c r="IL402" s="223">
        <f t="shared" ca="1" si="836"/>
        <v>-1.1501217216799839E-4</v>
      </c>
      <c r="IM402" s="223">
        <f t="shared" ca="1" si="837"/>
        <v>-9.708050567518294E-4</v>
      </c>
      <c r="IN402" s="223">
        <f t="shared" ca="1" si="838"/>
        <v>-9.2374461730519589E-4</v>
      </c>
      <c r="IO402" s="223">
        <f t="shared" ca="1" si="839"/>
        <v>-1.7597286531755355E-5</v>
      </c>
      <c r="IP402" s="223">
        <f t="shared" ca="1" si="840"/>
        <v>9.0491560448327534E-4</v>
      </c>
      <c r="IQ402" s="223">
        <f t="shared" ca="1" si="841"/>
        <v>9.8585267572625073E-4</v>
      </c>
      <c r="IR402" s="223">
        <f t="shared" ca="1" si="842"/>
        <v>1.499420656624719E-4</v>
      </c>
      <c r="IS402" s="223">
        <f t="shared" ca="1" si="843"/>
        <v>-8.2541537922549793E-4</v>
      </c>
      <c r="IT402" s="223">
        <f t="shared" ca="1" si="844"/>
        <v>-1.0331325922701572E-3</v>
      </c>
      <c r="IU402" s="223">
        <f t="shared" ca="1" si="845"/>
        <v>-2.8003157655913293E-4</v>
      </c>
      <c r="IV402" s="223">
        <f t="shared" ca="1" si="846"/>
        <v>7.3350013836540246E-4</v>
      </c>
      <c r="IW402" s="223">
        <f t="shared" ca="1" si="847"/>
        <v>1.0648732329838484E-3</v>
      </c>
      <c r="IX402" s="223">
        <f t="shared" ca="1" si="848"/>
        <v>4.0590915189026066E-4</v>
      </c>
      <c r="IY402" s="223">
        <f t="shared" ca="1" si="849"/>
        <v>-6.3055237268049328E-4</v>
      </c>
      <c r="IZ402" s="223">
        <f t="shared" ca="1" si="850"/>
        <v>-1.0805971890867074E-3</v>
      </c>
      <c r="JA402" s="223">
        <f t="shared" ca="1" si="851"/>
        <v>-5.2568147575567212E-4</v>
      </c>
      <c r="JB402" s="223">
        <f t="shared" ca="1" si="852"/>
        <v>5.1812051239067021E-4</v>
      </c>
    </row>
    <row r="403" spans="2:262">
      <c r="B403" s="230">
        <v>42</v>
      </c>
      <c r="C403" s="229">
        <f t="shared" si="853"/>
        <v>8.203125000000004E-4</v>
      </c>
      <c r="D403" s="226">
        <f t="shared" ca="1" si="597"/>
        <v>36.018206019966129</v>
      </c>
      <c r="E403" s="225">
        <f ca="1">AV361</f>
        <v>1.8206019966129874E-2</v>
      </c>
      <c r="F403" s="224">
        <v>42</v>
      </c>
      <c r="G403" s="223">
        <f t="shared" ca="1" si="854"/>
        <v>-4.3287544310556102E-4</v>
      </c>
      <c r="H403" s="223">
        <f t="shared" ca="1" si="598"/>
        <v>-2.5902997696444969E-4</v>
      </c>
      <c r="I403" s="223">
        <f t="shared" ca="1" si="599"/>
        <v>1.6653939913409987E-4</v>
      </c>
      <c r="J403" s="223">
        <f t="shared" ca="1" si="600"/>
        <v>4.3026670118671167E-4</v>
      </c>
      <c r="K403" s="223">
        <f t="shared" ca="1" si="601"/>
        <v>2.7586318449600696E-4</v>
      </c>
      <c r="L403" s="223">
        <f t="shared" ca="1" si="602"/>
        <v>-1.4662266084415534E-4</v>
      </c>
      <c r="M403" s="223">
        <f t="shared" ca="1" si="603"/>
        <v>-4.2662140909779147E-4</v>
      </c>
      <c r="N403" s="223">
        <f t="shared" ca="1" si="604"/>
        <v>-2.9203181345335209E-4</v>
      </c>
      <c r="O403" s="223">
        <f t="shared" ca="1" si="605"/>
        <v>1.2635269572160892E-4</v>
      </c>
      <c r="P403" s="223">
        <f t="shared" ca="1" si="606"/>
        <v>4.2194834866673264E-4</v>
      </c>
      <c r="Q403" s="223">
        <f t="shared" ca="1" si="607"/>
        <v>3.0749691219312224E-4</v>
      </c>
      <c r="R403" s="223">
        <f t="shared" ca="1" si="608"/>
        <v>-1.0577833588788007E-4</v>
      </c>
      <c r="S403" s="223">
        <f t="shared" ca="1" si="609"/>
        <v>-4.162587777054252E-4</v>
      </c>
      <c r="T403" s="223">
        <f t="shared" ca="1" si="610"/>
        <v>-3.2222122393787067E-4</v>
      </c>
      <c r="U403" s="223">
        <f t="shared" ca="1" si="611"/>
        <v>8.4949146777909355E-5</v>
      </c>
      <c r="V403" s="223">
        <f t="shared" ca="1" si="612"/>
        <v>4.0956640288866263E-4</v>
      </c>
      <c r="W403" s="223">
        <f t="shared" ca="1" si="613"/>
        <v>3.361692765309064E-4</v>
      </c>
      <c r="X403" s="223">
        <f t="shared" ca="1" si="614"/>
        <v>-6.391530773268417E-5</v>
      </c>
      <c r="Y403" s="223">
        <f t="shared" ca="1" si="615"/>
        <v>-4.0188734673356089E-4</v>
      </c>
      <c r="Z403" s="223">
        <f t="shared" ca="1" si="616"/>
        <v>-3.493074678918291E-4</v>
      </c>
      <c r="AA403" s="223">
        <f t="shared" ca="1" si="617"/>
        <v>4.2727491112811984E-5</v>
      </c>
      <c r="AB403" s="223">
        <f t="shared" ca="1" si="618"/>
        <v>3.9324010875900451E-4</v>
      </c>
      <c r="AC403" s="223">
        <f t="shared" ca="1" si="619"/>
        <v>3.616041469668796E-4</v>
      </c>
      <c r="AD403" s="223">
        <f t="shared" ca="1" si="620"/>
        <v>-2.1436740224361247E-5</v>
      </c>
      <c r="AE403" s="223">
        <f t="shared" ca="1" si="621"/>
        <v>-3.8364552091868222E-4</v>
      </c>
      <c r="AF403" s="223">
        <f t="shared" ca="1" si="622"/>
        <v>-3.7302968997910351E-4</v>
      </c>
      <c r="AG403" s="223">
        <f t="shared" ca="1" si="623"/>
        <v>9.4346351073407468E-8</v>
      </c>
      <c r="AH403" s="223">
        <f t="shared" ca="1" si="624"/>
        <v>3.7312669741508726E-4</v>
      </c>
      <c r="AI403" s="223">
        <f t="shared" ca="1" si="625"/>
        <v>3.8355657179462593E-4</v>
      </c>
      <c r="AJ403" s="223">
        <f t="shared" ca="1" si="626"/>
        <v>2.1248274810836465E-5</v>
      </c>
      <c r="AK403" s="223">
        <f t="shared" ca="1" si="627"/>
        <v>-3.6170897901538046E-4</v>
      </c>
      <c r="AL403" s="223">
        <f t="shared" ca="1" si="628"/>
        <v>-3.9315943223310789E-4</v>
      </c>
      <c r="AM403" s="223">
        <f t="shared" ca="1" si="629"/>
        <v>-4.2539707017597944E-5</v>
      </c>
      <c r="AN403" s="223">
        <f t="shared" ca="1" si="630"/>
        <v>3.4941987200326258E-4</v>
      </c>
      <c r="AO403" s="223">
        <f t="shared" ca="1" si="631"/>
        <v>4.0181513716264114E-4</v>
      </c>
      <c r="AP403" s="223">
        <f t="shared" ca="1" si="632"/>
        <v>6.3728657344117273E-5</v>
      </c>
      <c r="AQ403" s="223">
        <f t="shared" ca="1" si="633"/>
        <v>-3.3628898191392096E-4</v>
      </c>
      <c r="AR403" s="223">
        <f t="shared" ca="1" si="634"/>
        <v>-4.095028342319002E-4</v>
      </c>
      <c r="AS403" s="223">
        <f t="shared" ca="1" si="635"/>
        <v>-8.4764079753123515E-5</v>
      </c>
      <c r="AT403" s="223">
        <f t="shared" ca="1" si="636"/>
        <v>3.2234794221171269E-4</v>
      </c>
      <c r="AU403" s="223">
        <f t="shared" ca="1" si="637"/>
        <v>4.1620400310528159E-4</v>
      </c>
      <c r="AV403" s="223">
        <f t="shared" ca="1" si="638"/>
        <v>1.0559529806954498E-4</v>
      </c>
      <c r="AW403" s="223">
        <f t="shared" ca="1" si="639"/>
        <v>-3.0763033808237116E-4</v>
      </c>
      <c r="AX403" s="223">
        <f t="shared" ca="1" si="640"/>
        <v>-4.2190250008001818E-4</v>
      </c>
      <c r="AY403" s="223">
        <f t="shared" ca="1" si="641"/>
        <v>-1.2617212806386412E-4</v>
      </c>
      <c r="AZ403" s="223">
        <f t="shared" ca="1" si="642"/>
        <v>2.9217162552335401E-4</v>
      </c>
      <c r="BA403" s="223">
        <f t="shared" ca="1" si="643"/>
        <v>4.2658459697776744E-4</v>
      </c>
      <c r="BB403" s="223">
        <f t="shared" ca="1" si="644"/>
        <v>1.464449983503042E-4</v>
      </c>
      <c r="BC403" s="223">
        <f t="shared" ca="1" si="645"/>
        <v>-2.7600904592724141E-4</v>
      </c>
      <c r="BD403" s="223">
        <f t="shared" ca="1" si="646"/>
        <v>-4.3023901421699896E-4</v>
      </c>
      <c r="BE403" s="223">
        <f t="shared" ca="1" si="647"/>
        <v>-1.6636506980865151E-4</v>
      </c>
      <c r="BF403" s="223">
        <f t="shared" ca="1" si="648"/>
        <v>2.5918153636395069E-4</v>
      </c>
      <c r="BG403" s="223">
        <f t="shared" ca="1" si="649"/>
        <v>4.3285694798649536E-4</v>
      </c>
      <c r="BH403" s="223">
        <f t="shared" ca="1" si="650"/>
        <v>1.8588435324197057E-4</v>
      </c>
      <c r="BI403" s="223">
        <f t="shared" ca="1" si="651"/>
        <v>-2.4172963577793766E-4</v>
      </c>
      <c r="BJ403" s="223">
        <f t="shared" ca="1" si="652"/>
        <v>-4.3443209145450131E-4</v>
      </c>
      <c r="BK403" s="223">
        <f t="shared" ca="1" si="653"/>
        <v>-2.049558249867806E-4</v>
      </c>
      <c r="BL403" s="223">
        <f t="shared" ca="1" si="654"/>
        <v>2.2369538732632278E-4</v>
      </c>
      <c r="BM403" s="223">
        <f t="shared" ca="1" si="655"/>
        <v>4.3496064996243627E-4</v>
      </c>
      <c r="BN403" s="223">
        <f t="shared" ca="1" si="656"/>
        <v>2.2353354019719019E-4</v>
      </c>
      <c r="BO403" s="223">
        <f t="shared" ca="1" si="657"/>
        <v>-2.0512223709323433E-4</v>
      </c>
      <c r="BP403" s="223">
        <f t="shared" ca="1" si="658"/>
        <v>-4.3444135016655822E-4</v>
      </c>
      <c r="BQ403" s="223">
        <f t="shared" ca="1" si="659"/>
        <v>-2.4157274353003643E-4</v>
      </c>
      <c r="BR403" s="223">
        <f t="shared" ca="1" si="660"/>
        <v>1.8605492942440219E-4</v>
      </c>
      <c r="BS403" s="223">
        <f t="shared" ca="1" si="661"/>
        <v>4.3287544310556081E-4</v>
      </c>
      <c r="BT403" s="223">
        <f t="shared" ca="1" si="662"/>
        <v>2.5902997696444806E-4</v>
      </c>
      <c r="BU403" s="223">
        <f t="shared" ca="1" si="663"/>
        <v>-1.6653939913409958E-4</v>
      </c>
      <c r="BV403" s="223">
        <f t="shared" ca="1" si="664"/>
        <v>-4.3026670118671216E-4</v>
      </c>
      <c r="BW403" s="223">
        <f t="shared" ca="1" si="665"/>
        <v>-2.7586318449600604E-4</v>
      </c>
      <c r="BX403" s="223">
        <f t="shared" ca="1" si="666"/>
        <v>1.4662266084415425E-4</v>
      </c>
      <c r="BY403" s="223">
        <f t="shared" ca="1" si="667"/>
        <v>4.2662140909779207E-4</v>
      </c>
      <c r="BZ403" s="223">
        <f t="shared" ca="1" si="668"/>
        <v>2.9203181345335171E-4</v>
      </c>
      <c r="CA403" s="223">
        <f t="shared" ca="1" si="669"/>
        <v>-1.263526957216071E-4</v>
      </c>
      <c r="CB403" s="223">
        <f t="shared" ca="1" si="670"/>
        <v>-4.2194834866673308E-4</v>
      </c>
      <c r="CC403" s="223">
        <f t="shared" ca="1" si="671"/>
        <v>-3.0749691219312256E-4</v>
      </c>
      <c r="CD403" s="223">
        <f t="shared" ca="1" si="672"/>
        <v>1.0577833588787748E-4</v>
      </c>
      <c r="CE403" s="223">
        <f t="shared" ca="1" si="673"/>
        <v>4.1625877770542564E-4</v>
      </c>
      <c r="CF403" s="223">
        <f t="shared" ca="1" si="674"/>
        <v>3.2222122393787142E-4</v>
      </c>
      <c r="CG403" s="223">
        <f t="shared" ca="1" si="675"/>
        <v>-8.4949146777912039E-5</v>
      </c>
      <c r="CH403" s="223">
        <f t="shared" ca="1" si="676"/>
        <v>-4.0956640288866274E-4</v>
      </c>
      <c r="CI403" s="223">
        <f t="shared" ca="1" si="677"/>
        <v>-3.3616927653090802E-4</v>
      </c>
      <c r="CJ403" s="223">
        <f t="shared" ca="1" si="678"/>
        <v>6.3915307732686149E-5</v>
      </c>
      <c r="CK403" s="223">
        <f t="shared" ca="1" si="679"/>
        <v>4.018873467335611E-4</v>
      </c>
      <c r="CL403" s="223">
        <f t="shared" ca="1" si="680"/>
        <v>3.4930746789182694E-4</v>
      </c>
      <c r="CM403" s="223">
        <f t="shared" ca="1" si="681"/>
        <v>-4.2727491112812391E-5</v>
      </c>
      <c r="CN403" s="223">
        <f t="shared" ca="1" si="682"/>
        <v>-3.9324010875900408E-4</v>
      </c>
      <c r="CO403" s="223">
        <f t="shared" ca="1" si="683"/>
        <v>-3.6160414696687765E-4</v>
      </c>
      <c r="CP403" s="223">
        <f t="shared" ca="1" si="684"/>
        <v>2.1436740224361708E-5</v>
      </c>
      <c r="CQ403" s="223">
        <f t="shared" ca="1" si="685"/>
        <v>3.8364552091868097E-4</v>
      </c>
      <c r="CR403" s="223">
        <f t="shared" ca="1" si="686"/>
        <v>3.7302968997910248E-4</v>
      </c>
      <c r="CS403" s="223">
        <f t="shared" ca="1" si="687"/>
        <v>-9.4346351073814044E-8</v>
      </c>
      <c r="CT403" s="223">
        <f t="shared" ca="1" si="688"/>
        <v>-3.7312669741508585E-4</v>
      </c>
      <c r="CU403" s="223">
        <f t="shared" ca="1" si="689"/>
        <v>-3.8355657179462566E-4</v>
      </c>
      <c r="CV403" s="223">
        <f t="shared" ca="1" si="690"/>
        <v>-2.1248274810837576E-5</v>
      </c>
      <c r="CW403" s="223">
        <f t="shared" ca="1" si="691"/>
        <v>3.6170897901538235E-4</v>
      </c>
      <c r="CX403" s="223">
        <f t="shared" ca="1" si="692"/>
        <v>3.9315943223310773E-4</v>
      </c>
      <c r="CY403" s="223">
        <f t="shared" ca="1" si="693"/>
        <v>4.2539707017600573E-5</v>
      </c>
      <c r="CZ403" s="223">
        <f t="shared" ca="1" si="694"/>
        <v>-3.4941987200326279E-4</v>
      </c>
      <c r="DA403" s="223">
        <f t="shared" ca="1" si="695"/>
        <v>-4.0181513716264103E-4</v>
      </c>
      <c r="DB403" s="223">
        <f t="shared" ca="1" si="696"/>
        <v>-6.3728657344113831E-5</v>
      </c>
      <c r="DC403" s="223">
        <f t="shared" ca="1" si="697"/>
        <v>3.3628898191392117E-4</v>
      </c>
      <c r="DD403" s="223">
        <f t="shared" ca="1" si="698"/>
        <v>4.095028342319001E-4</v>
      </c>
      <c r="DE403" s="223">
        <f t="shared" ca="1" si="699"/>
        <v>8.4764079753120073E-5</v>
      </c>
      <c r="DF403" s="223">
        <f t="shared" ca="1" si="700"/>
        <v>-3.2234794221171296E-4</v>
      </c>
      <c r="DG403" s="223">
        <f t="shared" ca="1" si="701"/>
        <v>-4.162040031052824E-4</v>
      </c>
      <c r="DH403" s="223">
        <f t="shared" ca="1" si="702"/>
        <v>-1.0559529806954455E-4</v>
      </c>
      <c r="DI403" s="223">
        <f t="shared" ca="1" si="703"/>
        <v>3.0763033808237149E-4</v>
      </c>
      <c r="DJ403" s="223">
        <f t="shared" ca="1" si="704"/>
        <v>4.2190250008001883E-4</v>
      </c>
      <c r="DK403" s="223">
        <f t="shared" ca="1" si="705"/>
        <v>1.2617212806386374E-4</v>
      </c>
      <c r="DL403" s="223">
        <f t="shared" ca="1" si="706"/>
        <v>-2.9217162552335428E-4</v>
      </c>
      <c r="DM403" s="223">
        <f t="shared" ca="1" si="707"/>
        <v>-4.2658459697776679E-4</v>
      </c>
      <c r="DN403" s="223">
        <f t="shared" ca="1" si="708"/>
        <v>-1.4644499835030387E-4</v>
      </c>
      <c r="DO403" s="223">
        <f t="shared" ca="1" si="709"/>
        <v>2.7600904592723935E-4</v>
      </c>
      <c r="DP403" s="223">
        <f t="shared" ca="1" si="710"/>
        <v>4.302390142169989E-4</v>
      </c>
      <c r="DQ403" s="223">
        <f t="shared" ca="1" si="711"/>
        <v>1.6636506980865107E-4</v>
      </c>
      <c r="DR403" s="223">
        <f t="shared" ca="1" si="712"/>
        <v>-2.5918153636395351E-4</v>
      </c>
      <c r="DS403" s="223">
        <f t="shared" ca="1" si="713"/>
        <v>-4.3285694798649531E-4</v>
      </c>
      <c r="DT403" s="223">
        <f t="shared" ca="1" si="714"/>
        <v>-1.8588435324197022E-4</v>
      </c>
      <c r="DU403" s="223">
        <f t="shared" ca="1" si="715"/>
        <v>2.4172963577794059E-4</v>
      </c>
      <c r="DV403" s="223">
        <f t="shared" ca="1" si="716"/>
        <v>4.3443209145450126E-4</v>
      </c>
      <c r="DW403" s="223">
        <f t="shared" ca="1" si="717"/>
        <v>2.0495582498678298E-4</v>
      </c>
      <c r="DX403" s="223">
        <f t="shared" ca="1" si="718"/>
        <v>-2.2369538732632313E-4</v>
      </c>
      <c r="DY403" s="223">
        <f t="shared" ca="1" si="719"/>
        <v>-4.3496064996243627E-4</v>
      </c>
      <c r="DZ403" s="223">
        <f t="shared" ca="1" si="720"/>
        <v>-2.2353354019719247E-4</v>
      </c>
      <c r="EA403" s="223">
        <f t="shared" ca="1" si="721"/>
        <v>2.0512223709322924E-4</v>
      </c>
      <c r="EB403" s="223">
        <f t="shared" ca="1" si="722"/>
        <v>4.344413501665586E-4</v>
      </c>
      <c r="EC403" s="223">
        <f t="shared" ca="1" si="723"/>
        <v>2.4157274353003611E-4</v>
      </c>
      <c r="ED403" s="223">
        <f t="shared" ca="1" si="724"/>
        <v>-1.8605492942440257E-4</v>
      </c>
      <c r="EE403" s="223">
        <f t="shared" ca="1" si="725"/>
        <v>-4.3287544310556092E-4</v>
      </c>
      <c r="EF403" s="223">
        <f t="shared" ca="1" si="726"/>
        <v>-2.5902997696445273E-4</v>
      </c>
      <c r="EG403" s="223">
        <f t="shared" ca="1" si="727"/>
        <v>1.6653939913410565E-4</v>
      </c>
      <c r="EH403" s="223">
        <f t="shared" ca="1" si="728"/>
        <v>4.3026670118671227E-4</v>
      </c>
      <c r="EI403" s="223">
        <f t="shared" ca="1" si="729"/>
        <v>2.7586318449600571E-4</v>
      </c>
      <c r="EJ403" s="223">
        <f t="shared" ca="1" si="730"/>
        <v>-1.4662266084415466E-4</v>
      </c>
      <c r="EK403" s="223">
        <f t="shared" ca="1" si="731"/>
        <v>-4.2662140909779087E-4</v>
      </c>
      <c r="EL403" s="223">
        <f t="shared" ca="1" si="732"/>
        <v>-2.9203181345334689E-4</v>
      </c>
      <c r="EM403" s="223">
        <f t="shared" ca="1" si="733"/>
        <v>1.2635269572161339E-4</v>
      </c>
      <c r="EN403" s="223">
        <f t="shared" ca="1" si="734"/>
        <v>4.2194834866673324E-4</v>
      </c>
      <c r="EO403" s="223">
        <f t="shared" ca="1" si="735"/>
        <v>3.0749691219312218E-4</v>
      </c>
      <c r="EP403" s="223">
        <f t="shared" ca="1" si="736"/>
        <v>-1.0577833588787788E-4</v>
      </c>
      <c r="EQ403" s="223">
        <f t="shared" ca="1" si="737"/>
        <v>-4.162587777054239E-4</v>
      </c>
      <c r="ER403" s="223">
        <f t="shared" ca="1" si="738"/>
        <v>-3.2222122393786698E-4</v>
      </c>
      <c r="ES403" s="223">
        <f t="shared" ca="1" si="739"/>
        <v>8.4949146777912472E-5</v>
      </c>
      <c r="ET403" s="223">
        <f t="shared" ca="1" si="740"/>
        <v>4.0956640288866296E-4</v>
      </c>
      <c r="EU403" s="223">
        <f t="shared" ca="1" si="741"/>
        <v>3.361692765309078E-4</v>
      </c>
      <c r="EV403" s="223">
        <f t="shared" ca="1" si="742"/>
        <v>-6.3915307732680444E-5</v>
      </c>
      <c r="EW403" s="223">
        <f t="shared" ca="1" si="743"/>
        <v>-4.018873467335636E-4</v>
      </c>
      <c r="EX403" s="223">
        <f t="shared" ca="1" si="744"/>
        <v>-3.4930746789182672E-4</v>
      </c>
      <c r="EY403" s="223">
        <f t="shared" ca="1" si="745"/>
        <v>4.2727491112812851E-5</v>
      </c>
      <c r="EZ403" s="223">
        <f t="shared" ca="1" si="746"/>
        <v>3.9324010875900424E-4</v>
      </c>
      <c r="FA403" s="223">
        <f t="shared" ca="1" si="747"/>
        <v>3.6160414696688085E-4</v>
      </c>
      <c r="FB403" s="223">
        <f t="shared" ca="1" si="748"/>
        <v>-2.1436740224355935E-5</v>
      </c>
      <c r="FC403" s="223">
        <f t="shared" ca="1" si="749"/>
        <v>-3.8364552091868411E-4</v>
      </c>
      <c r="FD403" s="223">
        <f t="shared" ca="1" si="750"/>
        <v>-3.7302968997910226E-4</v>
      </c>
      <c r="FE403" s="223">
        <f t="shared" ca="1" si="751"/>
        <v>9.4346351074247724E-8</v>
      </c>
      <c r="FF403" s="223">
        <f t="shared" ca="1" si="752"/>
        <v>3.7312669741508607E-4</v>
      </c>
      <c r="FG403" s="223">
        <f t="shared" ca="1" si="753"/>
        <v>3.8355657179462842E-4</v>
      </c>
      <c r="FH403" s="223">
        <f t="shared" ca="1" si="754"/>
        <v>2.1248274810830962E-5</v>
      </c>
      <c r="FI403" s="223">
        <f t="shared" ca="1" si="755"/>
        <v>-3.6170897901538262E-4</v>
      </c>
      <c r="FJ403" s="223">
        <f t="shared" ca="1" si="756"/>
        <v>-3.9315943223310756E-4</v>
      </c>
      <c r="FK403" s="223">
        <f t="shared" ca="1" si="757"/>
        <v>-4.2539707017600167E-5</v>
      </c>
      <c r="FL403" s="223">
        <f t="shared" ca="1" si="758"/>
        <v>3.4941987200325932E-4</v>
      </c>
      <c r="FM403" s="223">
        <f t="shared" ca="1" si="759"/>
        <v>4.0181513716263848E-4</v>
      </c>
      <c r="FN403" s="223">
        <f t="shared" ca="1" si="760"/>
        <v>6.372865734411337E-5</v>
      </c>
      <c r="FO403" s="223">
        <f t="shared" ca="1" si="761"/>
        <v>-3.362889819139215E-4</v>
      </c>
      <c r="FP403" s="223">
        <f t="shared" ca="1" si="762"/>
        <v>-4.0950283423189993E-4</v>
      </c>
      <c r="FQ403" s="223">
        <f t="shared" ca="1" si="763"/>
        <v>-8.4764079753125738E-5</v>
      </c>
      <c r="FR403" s="223">
        <f t="shared" ca="1" si="764"/>
        <v>3.2234794221171735E-4</v>
      </c>
      <c r="FS403" s="223">
        <f t="shared" ca="1" si="765"/>
        <v>4.1620400310528051E-4</v>
      </c>
      <c r="FT403" s="223">
        <f t="shared" ca="1" si="766"/>
        <v>1.0559529806954411E-4</v>
      </c>
      <c r="FU403" s="223">
        <f t="shared" ca="1" si="767"/>
        <v>-3.0763033808237181E-4</v>
      </c>
      <c r="FV403" s="223">
        <f t="shared" ca="1" si="768"/>
        <v>-4.2190250008001872E-4</v>
      </c>
      <c r="FW403" s="223">
        <f t="shared" ca="1" si="769"/>
        <v>-1.2617212806386924E-4</v>
      </c>
      <c r="FX403" s="223">
        <f t="shared" ca="1" si="770"/>
        <v>2.9217162552335922E-4</v>
      </c>
      <c r="FY403" s="223">
        <f t="shared" ca="1" si="771"/>
        <v>4.2658459697776673E-4</v>
      </c>
      <c r="FZ403" s="223">
        <f t="shared" ca="1" si="772"/>
        <v>1.4644499835030338E-4</v>
      </c>
      <c r="GA403" s="223">
        <f t="shared" ca="1" si="773"/>
        <v>-2.7600904592723973E-4</v>
      </c>
      <c r="GB403" s="223">
        <f t="shared" ca="1" si="774"/>
        <v>-4.3023901421699977E-4</v>
      </c>
      <c r="GC403" s="223">
        <f t="shared" ca="1" si="775"/>
        <v>-1.6636506980864497E-4</v>
      </c>
      <c r="GD403" s="223">
        <f t="shared" ca="1" si="776"/>
        <v>2.5918153636395383E-4</v>
      </c>
      <c r="GE403" s="223">
        <f t="shared" ca="1" si="777"/>
        <v>4.3285694798649526E-4</v>
      </c>
      <c r="GF403" s="223">
        <f t="shared" ca="1" si="778"/>
        <v>1.8588435324196978E-4</v>
      </c>
      <c r="GG403" s="223">
        <f t="shared" ca="1" si="779"/>
        <v>-2.4172963577793582E-4</v>
      </c>
      <c r="GH403" s="223">
        <f t="shared" ca="1" si="780"/>
        <v>-4.3443209145450158E-4</v>
      </c>
      <c r="GI403" s="223">
        <f t="shared" ca="1" si="781"/>
        <v>-2.0495582498677713E-4</v>
      </c>
      <c r="GJ403" s="223">
        <f t="shared" ca="1" si="782"/>
        <v>2.2369538732632349E-4</v>
      </c>
      <c r="GK403" s="223">
        <f t="shared" ca="1" si="783"/>
        <v>4.3496064996243627E-4</v>
      </c>
      <c r="GL403" s="223">
        <f t="shared" ca="1" si="784"/>
        <v>2.2353354019719209E-4</v>
      </c>
      <c r="GM403" s="223">
        <f t="shared" ca="1" si="785"/>
        <v>-2.0512223709322962E-4</v>
      </c>
      <c r="GN403" s="223">
        <f t="shared" ca="1" si="786"/>
        <v>-4.344413501665586E-4</v>
      </c>
      <c r="GO403" s="223">
        <f t="shared" ca="1" si="787"/>
        <v>-2.4157274353003573E-4</v>
      </c>
      <c r="GP403" s="223">
        <f t="shared" ca="1" si="788"/>
        <v>1.8605492942440298E-4</v>
      </c>
      <c r="GQ403" s="223">
        <f t="shared" ca="1" si="789"/>
        <v>4.3287544310556097E-4</v>
      </c>
      <c r="GR403" s="223">
        <f t="shared" ca="1" si="790"/>
        <v>2.590299769644524E-4</v>
      </c>
      <c r="GS403" s="223">
        <f t="shared" ca="1" si="791"/>
        <v>-1.6653939913410605E-4</v>
      </c>
      <c r="GT403" s="223">
        <f t="shared" ca="1" si="792"/>
        <v>-4.3026670118671232E-4</v>
      </c>
      <c r="GU403" s="223">
        <f t="shared" ca="1" si="793"/>
        <v>-2.7586318449600533E-4</v>
      </c>
      <c r="GV403" s="223">
        <f t="shared" ca="1" si="794"/>
        <v>1.4662266084415507E-4</v>
      </c>
      <c r="GW403" s="223">
        <f t="shared" ca="1" si="795"/>
        <v>4.2662140909779098E-4</v>
      </c>
      <c r="GX403" s="223">
        <f t="shared" ca="1" si="796"/>
        <v>2.9203181345334656E-4</v>
      </c>
      <c r="GY403" s="223">
        <f t="shared" ca="1" si="797"/>
        <v>-1.263526957216138E-4</v>
      </c>
      <c r="GZ403" s="223">
        <f t="shared" ca="1" si="798"/>
        <v>-4.2194834866673335E-4</v>
      </c>
      <c r="HA403" s="223">
        <f t="shared" ca="1" si="799"/>
        <v>-3.0749691219312191E-4</v>
      </c>
      <c r="HB403" s="223">
        <f t="shared" ca="1" si="800"/>
        <v>1.0577833588787829E-4</v>
      </c>
      <c r="HC403" s="223">
        <f t="shared" ca="1" si="801"/>
        <v>4.1625877770542401E-4</v>
      </c>
      <c r="HD403" s="223">
        <f t="shared" ca="1" si="802"/>
        <v>3.2222122393786665E-4</v>
      </c>
      <c r="HE403" s="223">
        <f t="shared" ca="1" si="803"/>
        <v>-8.4949146777912892E-5</v>
      </c>
      <c r="HF403" s="223">
        <f t="shared" ca="1" si="804"/>
        <v>-4.0956640288866307E-4</v>
      </c>
      <c r="HG403" s="223">
        <f t="shared" ca="1" si="805"/>
        <v>-3.3616927653090753E-4</v>
      </c>
      <c r="HH403" s="223">
        <f t="shared" ca="1" si="806"/>
        <v>6.3915307732680864E-5</v>
      </c>
      <c r="HI403" s="223">
        <f t="shared" ca="1" si="807"/>
        <v>4.0188734673356376E-4</v>
      </c>
      <c r="HJ403" s="223">
        <f t="shared" ca="1" si="808"/>
        <v>3.4930746789182645E-4</v>
      </c>
      <c r="HK403" s="223">
        <f t="shared" ca="1" si="809"/>
        <v>-4.2727491112813258E-5</v>
      </c>
      <c r="HL403" s="223">
        <f t="shared" ca="1" si="810"/>
        <v>-3.932401087590044E-4</v>
      </c>
      <c r="HM403" s="223">
        <f t="shared" ca="1" si="811"/>
        <v>-3.6160414696688058E-4</v>
      </c>
      <c r="HN403" s="223">
        <f t="shared" ca="1" si="812"/>
        <v>2.1436740224356395E-5</v>
      </c>
      <c r="HO403" s="223">
        <f t="shared" ca="1" si="813"/>
        <v>3.8364552091868428E-4</v>
      </c>
      <c r="HP403" s="223">
        <f t="shared" ca="1" si="814"/>
        <v>3.730296899791021E-4</v>
      </c>
      <c r="HQ403" s="223">
        <f t="shared" ca="1" si="815"/>
        <v>-9.4346351074681405E-8</v>
      </c>
      <c r="HR403" s="223">
        <f t="shared" ca="1" si="816"/>
        <v>-3.7312669741508629E-4</v>
      </c>
      <c r="HS403" s="223">
        <f t="shared" ca="1" si="817"/>
        <v>-3.8355657179462821E-4</v>
      </c>
      <c r="HT403" s="223">
        <f t="shared" ca="1" si="818"/>
        <v>-2.1248274810830556E-5</v>
      </c>
      <c r="HU403" s="223">
        <f t="shared" ca="1" si="819"/>
        <v>3.6170897901538284E-4</v>
      </c>
      <c r="HV403" s="223">
        <f t="shared" ca="1" si="820"/>
        <v>3.9315943223310735E-4</v>
      </c>
      <c r="HW403" s="223">
        <f t="shared" ca="1" si="821"/>
        <v>4.2539707017599733E-5</v>
      </c>
      <c r="HX403" s="223">
        <f t="shared" ca="1" si="822"/>
        <v>-3.4941987200325965E-4</v>
      </c>
      <c r="HY403" s="223">
        <f t="shared" ca="1" si="823"/>
        <v>-4.0181513716263832E-4</v>
      </c>
      <c r="HZ403" s="223">
        <f t="shared" ca="1" si="824"/>
        <v>-6.3728657344112963E-5</v>
      </c>
      <c r="IA403" s="223">
        <f t="shared" ca="1" si="825"/>
        <v>3.3628898191392172E-4</v>
      </c>
      <c r="IB403" s="223">
        <f t="shared" ca="1" si="826"/>
        <v>4.0950283423189982E-4</v>
      </c>
      <c r="IC403" s="223">
        <f t="shared" ca="1" si="827"/>
        <v>8.4764079753125331E-5</v>
      </c>
      <c r="ID403" s="223">
        <f t="shared" ca="1" si="828"/>
        <v>-3.2234794221171767E-4</v>
      </c>
      <c r="IE403" s="223">
        <f t="shared" ca="1" si="829"/>
        <v>1.7482441494729372E-4</v>
      </c>
      <c r="IF403" s="223">
        <f t="shared" ca="1" si="830"/>
        <v>-1.0559529806954373E-4</v>
      </c>
      <c r="IG403" s="223">
        <f t="shared" ca="1" si="831"/>
        <v>3.0763033808237214E-4</v>
      </c>
      <c r="IH403" s="223">
        <f t="shared" ca="1" si="832"/>
        <v>4.2190250008001867E-4</v>
      </c>
      <c r="II403" s="223">
        <f t="shared" ca="1" si="833"/>
        <v>1.2617212806386878E-4</v>
      </c>
      <c r="IJ403" s="223">
        <f t="shared" ca="1" si="834"/>
        <v>-2.9217162552335949E-4</v>
      </c>
      <c r="IK403" s="223">
        <f t="shared" ca="1" si="835"/>
        <v>-4.2658459697776663E-4</v>
      </c>
      <c r="IL403" s="223">
        <f t="shared" ca="1" si="836"/>
        <v>-1.46444998350303E-4</v>
      </c>
      <c r="IM403" s="223">
        <f t="shared" ca="1" si="837"/>
        <v>2.7600904592724E-4</v>
      </c>
      <c r="IN403" s="223">
        <f t="shared" ca="1" si="838"/>
        <v>4.3023901421699966E-4</v>
      </c>
      <c r="IO403" s="223">
        <f t="shared" ca="1" si="839"/>
        <v>1.6636506980864459E-4</v>
      </c>
      <c r="IP403" s="223">
        <f t="shared" ca="1" si="840"/>
        <v>-2.5918153636395416E-4</v>
      </c>
      <c r="IQ403" s="223">
        <f t="shared" ca="1" si="841"/>
        <v>-4.3285694798649526E-4</v>
      </c>
      <c r="IR403" s="223">
        <f t="shared" ca="1" si="842"/>
        <v>-1.8588435324196938E-4</v>
      </c>
      <c r="IS403" s="223">
        <f t="shared" ca="1" si="843"/>
        <v>2.4172963577793615E-4</v>
      </c>
      <c r="IT403" s="223">
        <f t="shared" ca="1" si="844"/>
        <v>4.3443209145450158E-4</v>
      </c>
      <c r="IU403" s="223">
        <f t="shared" ca="1" si="845"/>
        <v>2.0495582498677675E-4</v>
      </c>
      <c r="IV403" s="223">
        <f t="shared" ca="1" si="846"/>
        <v>-2.2369538732631327E-4</v>
      </c>
      <c r="IW403" s="223">
        <f t="shared" ca="1" si="847"/>
        <v>-4.3496064996243627E-4</v>
      </c>
      <c r="IX403" s="223">
        <f t="shared" ca="1" si="848"/>
        <v>-2.2353354019718117E-4</v>
      </c>
      <c r="IY403" s="223">
        <f t="shared" ca="1" si="849"/>
        <v>2.0512223709323002E-4</v>
      </c>
      <c r="IZ403" s="223">
        <f t="shared" ca="1" si="850"/>
        <v>4.3444135016655866E-4</v>
      </c>
      <c r="JA403" s="223">
        <f t="shared" ca="1" si="851"/>
        <v>2.4157274353004565E-4</v>
      </c>
      <c r="JB403" s="223">
        <f t="shared" ca="1" si="852"/>
        <v>-1.8605492942440336E-4</v>
      </c>
    </row>
    <row r="404" spans="2:262">
      <c r="B404" s="230">
        <v>43</v>
      </c>
      <c r="C404" s="229">
        <f t="shared" si="853"/>
        <v>8.3984375000000042E-4</v>
      </c>
      <c r="D404" s="226">
        <f t="shared" ca="1" si="597"/>
        <v>36.016361112679711</v>
      </c>
      <c r="E404" s="225">
        <f ca="1">AW361</f>
        <v>1.6361112679708172E-2</v>
      </c>
      <c r="F404" s="224">
        <v>43</v>
      </c>
      <c r="G404" s="223">
        <f t="shared" ca="1" si="854"/>
        <v>-1.7720476397349316E-3</v>
      </c>
      <c r="H404" s="223">
        <f t="shared" ca="1" si="598"/>
        <v>-1.0358574321731953E-3</v>
      </c>
      <c r="I404" s="223">
        <f t="shared" ca="1" si="599"/>
        <v>7.5090312828302356E-4</v>
      </c>
      <c r="J404" s="223">
        <f t="shared" ca="1" si="600"/>
        <v>1.7760950211139792E-3</v>
      </c>
      <c r="K404" s="223">
        <f t="shared" ca="1" si="601"/>
        <v>9.9996492198777768E-4</v>
      </c>
      <c r="L404" s="223">
        <f t="shared" ca="1" si="602"/>
        <v>-7.9033321643203391E-4</v>
      </c>
      <c r="M404" s="223">
        <f t="shared" ca="1" si="603"/>
        <v>-1.779072549264778E-3</v>
      </c>
      <c r="N404" s="223">
        <f t="shared" ca="1" si="604"/>
        <v>-9.6347007032445125E-4</v>
      </c>
      <c r="O404" s="223">
        <f t="shared" ca="1" si="605"/>
        <v>8.2928723740392947E-4</v>
      </c>
      <c r="P404" s="223">
        <f t="shared" ca="1" si="606"/>
        <v>1.7809784306357071E-3</v>
      </c>
      <c r="Q404" s="223">
        <f t="shared" ca="1" si="607"/>
        <v>9.2639486031722922E-4</v>
      </c>
      <c r="R404" s="223">
        <f t="shared" ca="1" si="608"/>
        <v>-8.6774172675305715E-4</v>
      </c>
      <c r="S404" s="223">
        <f t="shared" ca="1" si="609"/>
        <v>-1.7818115171950944E-3</v>
      </c>
      <c r="T404" s="223">
        <f t="shared" ca="1" si="610"/>
        <v>-8.8876162468628454E-4</v>
      </c>
      <c r="U404" s="223">
        <f t="shared" ca="1" si="611"/>
        <v>9.0567352093294182E-4</v>
      </c>
      <c r="V404" s="223">
        <f t="shared" ca="1" si="612"/>
        <v>1.7815713071227467E-3</v>
      </c>
      <c r="W404" s="223">
        <f t="shared" ca="1" si="613"/>
        <v>8.5059303228556622E-4</v>
      </c>
      <c r="X404" s="223">
        <f t="shared" ca="1" si="614"/>
        <v>-9.4305977124913638E-4</v>
      </c>
      <c r="Y404" s="223">
        <f t="shared" ca="1" si="615"/>
        <v>-1.780257945112231E-3</v>
      </c>
      <c r="Z404" s="223">
        <f t="shared" ca="1" si="616"/>
        <v>-8.1191207444792431E-4</v>
      </c>
      <c r="AA404" s="223">
        <f t="shared" ca="1" si="617"/>
        <v>9.7987795762240096E-4</v>
      </c>
      <c r="AB404" s="223">
        <f t="shared" ca="1" si="618"/>
        <v>1.7778722222837118E-3</v>
      </c>
      <c r="AC404" s="223">
        <f t="shared" ca="1" si="619"/>
        <v>7.7274205113598247E-4</v>
      </c>
      <c r="AD404" s="223">
        <f t="shared" ca="1" si="620"/>
        <v>-1.0161059021539908E-3</v>
      </c>
      <c r="AE404" s="223">
        <f t="shared" ca="1" si="621"/>
        <v>-1.7744155757074128E-3</v>
      </c>
      <c r="AF404" s="223">
        <f t="shared" ca="1" si="622"/>
        <v>-7.3310655690711718E-4</v>
      </c>
      <c r="AG404" s="223">
        <f t="shared" ca="1" si="623"/>
        <v>1.0517217824847699E-3</v>
      </c>
      <c r="AH404" s="223">
        <f t="shared" ca="1" si="624"/>
        <v>1.76989008753798E-3</v>
      </c>
      <c r="AI404" s="223">
        <f t="shared" ca="1" si="625"/>
        <v>6.930294667009966E-4</v>
      </c>
      <c r="AJ404" s="223">
        <f t="shared" ca="1" si="626"/>
        <v>-1.0867041449401909E-3</v>
      </c>
      <c r="AK404" s="223">
        <f t="shared" ca="1" si="627"/>
        <v>-1.7642984837602667E-3</v>
      </c>
      <c r="AL404" s="223">
        <f t="shared" ca="1" si="628"/>
        <v>-6.5253492145817644E-4</v>
      </c>
      <c r="AM404" s="223">
        <f t="shared" ca="1" si="629"/>
        <v>1.1210319174531852E-3</v>
      </c>
      <c r="AN404" s="223">
        <f t="shared" ca="1" si="630"/>
        <v>1.7576441325473063E-3</v>
      </c>
      <c r="AO404" s="223">
        <f t="shared" ca="1" si="631"/>
        <v>6.1164731357852176E-4</v>
      </c>
      <c r="AP404" s="223">
        <f t="shared" ca="1" si="632"/>
        <v>-1.1546844222571986E-3</v>
      </c>
      <c r="AQ404" s="223">
        <f t="shared" ca="1" si="633"/>
        <v>-1.7499310422314468E-3</v>
      </c>
      <c r="AR404" s="223">
        <f t="shared" ca="1" si="634"/>
        <v>-5.7039127222813409E-4</v>
      </c>
      <c r="AS404" s="223">
        <f t="shared" ca="1" si="635"/>
        <v>1.1876413883416662E-3</v>
      </c>
      <c r="AT404" s="223">
        <f t="shared" ca="1" si="636"/>
        <v>1.7411638588898839E-3</v>
      </c>
      <c r="AU404" s="223">
        <f t="shared" ca="1" si="637"/>
        <v>5.2879164850365944E-4</v>
      </c>
      <c r="AV404" s="223">
        <f t="shared" ca="1" si="638"/>
        <v>-1.2198829636625684E-3</v>
      </c>
      <c r="AW404" s="223">
        <f t="shared" ca="1" si="639"/>
        <v>-1.7313478635460357E-3</v>
      </c>
      <c r="AX404" s="223">
        <f t="shared" ca="1" si="640"/>
        <v>-4.8687350046291934E-4</v>
      </c>
      <c r="AY404" s="223">
        <f t="shared" ca="1" si="641"/>
        <v>1.2513897271005225E-3</v>
      </c>
      <c r="AZ404" s="223">
        <f t="shared" ca="1" si="642"/>
        <v>1.720488968988454E-3</v>
      </c>
      <c r="BA404" s="223">
        <f t="shared" ca="1" si="643"/>
        <v>4.4466207803086093E-4</v>
      </c>
      <c r="BB404" s="223">
        <f t="shared" ca="1" si="644"/>
        <v>-1.2821427001593472E-3</v>
      </c>
      <c r="BC404" s="223">
        <f t="shared" ca="1" si="645"/>
        <v>-1.7085937162091799E-3</v>
      </c>
      <c r="BD404" s="223">
        <f t="shared" ca="1" si="646"/>
        <v>-4.0218280778999533E-4</v>
      </c>
      <c r="BE404" s="223">
        <f t="shared" ca="1" si="647"/>
        <v>1.3121233583979998E-3</v>
      </c>
      <c r="BF404" s="223">
        <f t="shared" ca="1" si="648"/>
        <v>1.6956692704636917E-3</v>
      </c>
      <c r="BG404" s="223">
        <f t="shared" ca="1" si="649"/>
        <v>3.5946127766430056E-4</v>
      </c>
      <c r="BH404" s="223">
        <f t="shared" ca="1" si="650"/>
        <v>-1.3413136425890055E-3</v>
      </c>
      <c r="BI404" s="223">
        <f t="shared" ca="1" si="651"/>
        <v>-1.6817234169548376E-3</v>
      </c>
      <c r="BJ404" s="223">
        <f t="shared" ca="1" si="652"/>
        <v>-3.165232215060639E-4</v>
      </c>
      <c r="BK404" s="223">
        <f t="shared" ca="1" si="653"/>
        <v>1.3696959695966636E-3</v>
      </c>
      <c r="BL404" s="223">
        <f t="shared" ca="1" si="654"/>
        <v>1.6667645561432992E-3</v>
      </c>
      <c r="BM404" s="223">
        <f t="shared" ca="1" si="655"/>
        <v>2.7339450359475752E-4</v>
      </c>
      <c r="BN404" s="223">
        <f t="shared" ca="1" si="656"/>
        <v>-1.3972532429684676E-3</v>
      </c>
      <c r="BO404" s="223">
        <f t="shared" ca="1" si="657"/>
        <v>-1.6508016986874858E-3</v>
      </c>
      <c r="BP404" s="223">
        <f t="shared" ca="1" si="658"/>
        <v>-2.3010110305735207E-4</v>
      </c>
      <c r="BQ404" s="223">
        <f t="shared" ca="1" si="659"/>
        <v>1.4239688632333792E-3</v>
      </c>
      <c r="BR404" s="223">
        <f t="shared" ca="1" si="660"/>
        <v>1.6338444600158251E-3</v>
      </c>
      <c r="BS404" s="223">
        <f t="shared" ca="1" si="661"/>
        <v>1.866690982195244E-4</v>
      </c>
      <c r="BT404" s="223">
        <f t="shared" ca="1" si="662"/>
        <v>-1.4498267379006889E-3</v>
      </c>
      <c r="BU404" s="223">
        <f t="shared" ca="1" si="663"/>
        <v>-1.6159030545348297E-3</v>
      </c>
      <c r="BV404" s="223">
        <f t="shared" ca="1" si="664"/>
        <v>-1.4312465089691136E-4</v>
      </c>
      <c r="BW404" s="223">
        <f t="shared" ca="1" si="665"/>
        <v>1.4748112911536161E-3</v>
      </c>
      <c r="BX404" s="223">
        <f t="shared" ca="1" si="666"/>
        <v>1.5969882894763005E-3</v>
      </c>
      <c r="BY404" s="223">
        <f t="shared" ca="1" si="667"/>
        <v>9.9493990636398627E-5</v>
      </c>
      <c r="BZ404" s="223">
        <f t="shared" ca="1" si="668"/>
        <v>-1.4989074732314977E-3</v>
      </c>
      <c r="CA404" s="223">
        <f t="shared" ca="1" si="669"/>
        <v>-1.5771115583874176E-3</v>
      </c>
      <c r="CB404" s="223">
        <f t="shared" ca="1" si="670"/>
        <v>-5.5803398916221231E-5</v>
      </c>
      <c r="CC404" s="223">
        <f t="shared" ca="1" si="671"/>
        <v>1.5221007694952516E-3</v>
      </c>
      <c r="CD404" s="223">
        <f t="shared" ca="1" si="672"/>
        <v>1.5562848342677738E-3</v>
      </c>
      <c r="CE404" s="223">
        <f t="shared" ca="1" si="673"/>
        <v>1.2079193315185383E-5</v>
      </c>
      <c r="CF404" s="223">
        <f t="shared" ca="1" si="674"/>
        <v>-1.5443772091704886E-3</v>
      </c>
      <c r="CG404" s="223">
        <f t="shared" ca="1" si="675"/>
        <v>-1.5345206623571931E-3</v>
      </c>
      <c r="CH404" s="223">
        <f t="shared" ca="1" si="676"/>
        <v>3.165228834025864E-5</v>
      </c>
      <c r="CI404" s="223">
        <f t="shared" ca="1" si="677"/>
        <v>1.5657233737628924E-3</v>
      </c>
      <c r="CJ404" s="223">
        <f t="shared" ca="1" si="678"/>
        <v>1.5118321525790447E-3</v>
      </c>
      <c r="CK404" s="223">
        <f t="shared" ca="1" si="679"/>
        <v>-7.5364703840761897E-5</v>
      </c>
      <c r="CL404" s="223">
        <f t="shared" ca="1" si="680"/>
        <v>-1.5861264051411209E-3</v>
      </c>
      <c r="CM404" s="223">
        <f t="shared" ca="1" si="681"/>
        <v>-1.4882329716432148E-3</v>
      </c>
      <c r="CN404" s="223">
        <f t="shared" ca="1" si="682"/>
        <v>1.1903172246171363E-4</v>
      </c>
      <c r="CO404" s="223">
        <f t="shared" ca="1" si="683"/>
        <v>1.6055740132819676E-3</v>
      </c>
      <c r="CP404" s="223">
        <f t="shared" ca="1" si="684"/>
        <v>1.4637373348138959E-3</v>
      </c>
      <c r="CQ404" s="223">
        <f t="shared" ca="1" si="685"/>
        <v>-1.6262704082396285E-4</v>
      </c>
      <c r="CR404" s="223">
        <f t="shared" ca="1" si="686"/>
        <v>-1.6240544836735034E-3</v>
      </c>
      <c r="CS404" s="223">
        <f t="shared" ca="1" si="687"/>
        <v>-1.4383599973467353E-3</v>
      </c>
      <c r="CT404" s="223">
        <f t="shared" ca="1" si="688"/>
        <v>2.0612439873781107E-4</v>
      </c>
      <c r="CU404" s="223">
        <f t="shared" ca="1" si="689"/>
        <v>1.6415566843713727E-3</v>
      </c>
      <c r="CV404" s="223">
        <f t="shared" ca="1" si="690"/>
        <v>1.4121162456009169E-3</v>
      </c>
      <c r="CW404" s="223">
        <f t="shared" ca="1" si="691"/>
        <v>-2.4949759502137261E-4</v>
      </c>
      <c r="CX404" s="223">
        <f t="shared" ca="1" si="692"/>
        <v>-1.6580700727043445E-3</v>
      </c>
      <c r="CY404" s="223">
        <f t="shared" ca="1" si="693"/>
        <v>-1.3850218878311915E-3</v>
      </c>
      <c r="CZ404" s="223">
        <f t="shared" ca="1" si="694"/>
        <v>2.9272050328298414E-4</v>
      </c>
      <c r="DA404" s="223">
        <f t="shared" ca="1" si="695"/>
        <v>1.6735847016247525E-3</v>
      </c>
      <c r="DB404" s="223">
        <f t="shared" ca="1" si="696"/>
        <v>1.3570932446655248E-3</v>
      </c>
      <c r="DC404" s="223">
        <f t="shared" ca="1" si="697"/>
        <v>-3.3576708765896765E-4</v>
      </c>
      <c r="DD404" s="223">
        <f t="shared" ca="1" si="698"/>
        <v>-1.6880912257002556E-3</v>
      </c>
      <c r="DE404" s="223">
        <f t="shared" ca="1" si="699"/>
        <v>-1.328347139274273E-3</v>
      </c>
      <c r="DF404" s="223">
        <f t="shared" ca="1" si="700"/>
        <v>3.7861141849648524E-4</v>
      </c>
      <c r="DG404" s="223">
        <f t="shared" ca="1" si="701"/>
        <v>1.7015809067432014E-3</v>
      </c>
      <c r="DH404" s="223">
        <f t="shared" ca="1" si="702"/>
        <v>1.2988008872364045E-3</v>
      </c>
      <c r="DI404" s="223">
        <f t="shared" ca="1" si="703"/>
        <v>-4.2122768797266867E-4</v>
      </c>
      <c r="DJ404" s="223">
        <f t="shared" ca="1" si="704"/>
        <v>-1.7140456190741264E-3</v>
      </c>
      <c r="DK404" s="223">
        <f t="shared" ca="1" si="705"/>
        <v>-1.2684722861093752E-3</v>
      </c>
      <c r="DL404" s="223">
        <f t="shared" ca="1" si="706"/>
        <v>4.6359022564035986E-4</v>
      </c>
      <c r="DM404" s="223">
        <f t="shared" ca="1" si="707"/>
        <v>1.7254778544164217E-3</v>
      </c>
      <c r="DN404" s="223">
        <f t="shared" ca="1" si="708"/>
        <v>1.2373796047084099E-3</v>
      </c>
      <c r="DO404" s="223">
        <f t="shared" ca="1" si="709"/>
        <v>-5.0567351389085597E-4</v>
      </c>
      <c r="DP404" s="223">
        <f t="shared" ca="1" si="710"/>
        <v>-1.7358707264189832E-3</v>
      </c>
      <c r="DQ404" s="223">
        <f t="shared" ca="1" si="711"/>
        <v>-1.2055415721021713E-3</v>
      </c>
      <c r="DR404" s="223">
        <f t="shared" ca="1" si="712"/>
        <v>5.474522033249589E-4</v>
      </c>
      <c r="DS404" s="223">
        <f t="shared" ca="1" si="713"/>
        <v>1.7452179748043428E-3</v>
      </c>
      <c r="DT404" s="223">
        <f t="shared" ca="1" si="714"/>
        <v>1.1729773663310202E-3</v>
      </c>
      <c r="DU404" s="223">
        <f t="shared" ca="1" si="715"/>
        <v>-5.8890112802231136E-4</v>
      </c>
      <c r="DV404" s="223">
        <f t="shared" ca="1" si="716"/>
        <v>-1.7535139691395784E-3</v>
      </c>
      <c r="DW404" s="223">
        <f t="shared" ca="1" si="717"/>
        <v>-1.1397066028548208E-3</v>
      </c>
      <c r="DX404" s="223">
        <f t="shared" ca="1" si="718"/>
        <v>6.2999532070057477E-4</v>
      </c>
      <c r="DY404" s="223">
        <f t="shared" ca="1" si="719"/>
        <v>1.7607537122279198E-3</v>
      </c>
      <c r="DZ404" s="223">
        <f t="shared" ca="1" si="720"/>
        <v>1.1057493227374362E-3</v>
      </c>
      <c r="EA404" s="223">
        <f t="shared" ca="1" si="721"/>
        <v>-6.7071002775471425E-4</v>
      </c>
      <c r="EB404" s="223">
        <f t="shared" ca="1" si="722"/>
        <v>-1.7669328431188364E-3</v>
      </c>
      <c r="EC404" s="223">
        <f t="shared" ca="1" si="723"/>
        <v>-1.0711259805747052E-3</v>
      </c>
      <c r="ED404" s="223">
        <f t="shared" ca="1" si="724"/>
        <v>7.1102072416759756E-4</v>
      </c>
      <c r="EE404" s="223">
        <f t="shared" ca="1" si="725"/>
        <v>1.7720476397349322E-3</v>
      </c>
      <c r="EF404" s="223">
        <f t="shared" ca="1" si="726"/>
        <v>1.0358574321732159E-3</v>
      </c>
      <c r="EG404" s="223">
        <f t="shared" ca="1" si="727"/>
        <v>-7.5090312828301933E-4</v>
      </c>
      <c r="EH404" s="223">
        <f t="shared" ca="1" si="728"/>
        <v>-1.7760950211139766E-3</v>
      </c>
      <c r="EI404" s="223">
        <f t="shared" ca="1" si="729"/>
        <v>-9.9996492198778917E-4</v>
      </c>
      <c r="EJ404" s="223">
        <f t="shared" ca="1" si="730"/>
        <v>7.9033321643203955E-4</v>
      </c>
      <c r="EK404" s="223">
        <f t="shared" ca="1" si="731"/>
        <v>1.7790725492647767E-3</v>
      </c>
      <c r="EL404" s="223">
        <f t="shared" ca="1" si="732"/>
        <v>9.6347007032445385E-4</v>
      </c>
      <c r="EM404" s="223">
        <f t="shared" ca="1" si="733"/>
        <v>-8.2928723740389868E-4</v>
      </c>
      <c r="EN404" s="223">
        <f t="shared" ca="1" si="734"/>
        <v>-1.7809784306357067E-3</v>
      </c>
      <c r="EO404" s="223">
        <f t="shared" ca="1" si="735"/>
        <v>-9.2639486031722109E-4</v>
      </c>
      <c r="EP404" s="223">
        <f t="shared" ca="1" si="736"/>
        <v>8.6774172675303785E-4</v>
      </c>
      <c r="EQ404" s="223">
        <f t="shared" ca="1" si="737"/>
        <v>1.7818115171950942E-3</v>
      </c>
      <c r="ER404" s="223">
        <f t="shared" ca="1" si="738"/>
        <v>8.8876162468631164E-4</v>
      </c>
      <c r="ES404" s="223">
        <f t="shared" ca="1" si="739"/>
        <v>-9.056735209329339E-4</v>
      </c>
      <c r="ET404" s="223">
        <f t="shared" ca="1" si="740"/>
        <v>-1.7815713071227467E-3</v>
      </c>
      <c r="EU404" s="223">
        <f t="shared" ca="1" si="741"/>
        <v>-8.5059303228558552E-4</v>
      </c>
      <c r="EV404" s="223">
        <f t="shared" ca="1" si="742"/>
        <v>9.4305977124913367E-4</v>
      </c>
      <c r="EW404" s="223">
        <f t="shared" ca="1" si="743"/>
        <v>1.7802579451122323E-3</v>
      </c>
      <c r="EX404" s="223">
        <f t="shared" ca="1" si="744"/>
        <v>8.1191207444793255E-4</v>
      </c>
      <c r="EY404" s="223">
        <f t="shared" ca="1" si="745"/>
        <v>-9.7987795762236691E-4</v>
      </c>
      <c r="EZ404" s="223">
        <f t="shared" ca="1" si="746"/>
        <v>-1.7778722222837129E-3</v>
      </c>
      <c r="FA404" s="223">
        <f t="shared" ca="1" si="747"/>
        <v>-7.7274205113597944E-4</v>
      </c>
      <c r="FB404" s="223">
        <f t="shared" ca="1" si="748"/>
        <v>1.0161059021539674E-3</v>
      </c>
      <c r="FC404" s="223">
        <f t="shared" ca="1" si="749"/>
        <v>1.7744155757074137E-3</v>
      </c>
      <c r="FD404" s="223">
        <f t="shared" ca="1" si="750"/>
        <v>7.3310655690715448E-4</v>
      </c>
      <c r="FE404" s="223">
        <f t="shared" ca="1" si="751"/>
        <v>-1.0517217824847574E-3</v>
      </c>
      <c r="FF404" s="223">
        <f t="shared" ca="1" si="752"/>
        <v>-1.7698900875379796E-3</v>
      </c>
      <c r="FG404" s="223">
        <f t="shared" ca="1" si="753"/>
        <v>-6.9302946670102273E-4</v>
      </c>
      <c r="FH404" s="223">
        <f t="shared" ca="1" si="754"/>
        <v>1.0867041449401885E-3</v>
      </c>
      <c r="FI404" s="223">
        <f t="shared" ca="1" si="755"/>
        <v>1.7642984837602724E-3</v>
      </c>
      <c r="FJ404" s="223">
        <f t="shared" ca="1" si="756"/>
        <v>6.5253492145819086E-4</v>
      </c>
      <c r="FK404" s="223">
        <f t="shared" ca="1" si="757"/>
        <v>-1.1210319174531926E-3</v>
      </c>
      <c r="FL404" s="223">
        <f t="shared" ca="1" si="758"/>
        <v>-1.7576441325473111E-3</v>
      </c>
      <c r="FM404" s="223">
        <f t="shared" ca="1" si="759"/>
        <v>-6.1164731357852479E-4</v>
      </c>
      <c r="FN404" s="223">
        <f t="shared" ca="1" si="760"/>
        <v>1.1546844222571672E-3</v>
      </c>
      <c r="FO404" s="223">
        <f t="shared" ca="1" si="761"/>
        <v>1.7499310422314498E-3</v>
      </c>
      <c r="FP404" s="223">
        <f t="shared" ca="1" si="762"/>
        <v>5.7039127222812498E-4</v>
      </c>
      <c r="FQ404" s="223">
        <f t="shared" ca="1" si="763"/>
        <v>-1.1876413883416448E-3</v>
      </c>
      <c r="FR404" s="223">
        <f t="shared" ca="1" si="764"/>
        <v>-1.7411638588898843E-3</v>
      </c>
      <c r="FS404" s="223">
        <f t="shared" ca="1" si="765"/>
        <v>-5.2879164850368632E-4</v>
      </c>
      <c r="FT404" s="223">
        <f t="shared" ca="1" si="766"/>
        <v>1.2198829636625571E-3</v>
      </c>
      <c r="FU404" s="223">
        <f t="shared" ca="1" si="767"/>
        <v>1.7313478635460333E-3</v>
      </c>
      <c r="FV404" s="223">
        <f t="shared" ca="1" si="768"/>
        <v>4.8687350046293441E-4</v>
      </c>
      <c r="FW404" s="223">
        <f t="shared" ca="1" si="769"/>
        <v>-1.2513897271005205E-3</v>
      </c>
      <c r="FX404" s="223">
        <f t="shared" ca="1" si="770"/>
        <v>-1.7204889689884614E-3</v>
      </c>
      <c r="FY404" s="223">
        <f t="shared" ca="1" si="771"/>
        <v>-4.4466207803087632E-4</v>
      </c>
      <c r="FZ404" s="223">
        <f t="shared" ca="1" si="772"/>
        <v>1.2821427001593188E-3</v>
      </c>
      <c r="GA404" s="223">
        <f t="shared" ca="1" si="773"/>
        <v>1.7085937162091842E-3</v>
      </c>
      <c r="GB404" s="223">
        <f t="shared" ca="1" si="774"/>
        <v>4.0218280778999815E-4</v>
      </c>
      <c r="GC404" s="223">
        <f t="shared" ca="1" si="775"/>
        <v>-1.3121233583979802E-3</v>
      </c>
      <c r="GD404" s="223">
        <f t="shared" ca="1" si="776"/>
        <v>-1.6956692704636965E-3</v>
      </c>
      <c r="GE404" s="223">
        <f t="shared" ca="1" si="777"/>
        <v>-3.5946127766434089E-4</v>
      </c>
      <c r="GF404" s="223">
        <f t="shared" ca="1" si="778"/>
        <v>1.3413136425889953E-3</v>
      </c>
      <c r="GG404" s="223">
        <f t="shared" ca="1" si="779"/>
        <v>1.6817234169548387E-3</v>
      </c>
      <c r="GH404" s="223">
        <f t="shared" ca="1" si="780"/>
        <v>3.1652322150609188E-4</v>
      </c>
      <c r="GI404" s="223">
        <f t="shared" ca="1" si="781"/>
        <v>-1.3696959695966614E-3</v>
      </c>
      <c r="GJ404" s="223">
        <f t="shared" ca="1" si="782"/>
        <v>-1.6667645561433137E-3</v>
      </c>
      <c r="GK404" s="223">
        <f t="shared" ca="1" si="783"/>
        <v>-2.7339450359477302E-4</v>
      </c>
      <c r="GL404" s="223">
        <f t="shared" ca="1" si="784"/>
        <v>1.3972532429684737E-3</v>
      </c>
      <c r="GM404" s="223">
        <f t="shared" ca="1" si="785"/>
        <v>1.6508016986874919E-3</v>
      </c>
      <c r="GN404" s="223">
        <f t="shared" ca="1" si="786"/>
        <v>2.3010110305736779E-4</v>
      </c>
      <c r="GO404" s="223">
        <f t="shared" ca="1" si="787"/>
        <v>-1.4239688632333544E-3</v>
      </c>
      <c r="GP404" s="223">
        <f t="shared" ca="1" si="788"/>
        <v>-1.6338444600158314E-3</v>
      </c>
      <c r="GQ404" s="223">
        <f t="shared" ca="1" si="789"/>
        <v>-1.8666909821951486E-4</v>
      </c>
      <c r="GR404" s="223">
        <f t="shared" ca="1" si="790"/>
        <v>1.4498267379006798E-3</v>
      </c>
      <c r="GS404" s="223">
        <f t="shared" ca="1" si="791"/>
        <v>1.6159030545348364E-3</v>
      </c>
      <c r="GT404" s="223">
        <f t="shared" ca="1" si="792"/>
        <v>1.4312465089695234E-4</v>
      </c>
      <c r="GU404" s="223">
        <f t="shared" ca="1" si="793"/>
        <v>-1.4748112911536072E-3</v>
      </c>
      <c r="GV404" s="223">
        <f t="shared" ca="1" si="794"/>
        <v>-1.5969882894762962E-3</v>
      </c>
      <c r="GW404" s="223">
        <f t="shared" ca="1" si="795"/>
        <v>-9.9493990636414348E-5</v>
      </c>
      <c r="GX404" s="223">
        <f t="shared" ca="1" si="796"/>
        <v>1.498907473231489E-3</v>
      </c>
      <c r="GY404" s="223">
        <f t="shared" ca="1" si="797"/>
        <v>1.5771115583874369E-3</v>
      </c>
      <c r="GZ404" s="223">
        <f t="shared" ca="1" si="798"/>
        <v>5.5803398916236843E-5</v>
      </c>
      <c r="HA404" s="223">
        <f t="shared" ca="1" si="799"/>
        <v>-1.5221007694952568E-3</v>
      </c>
      <c r="HB404" s="223">
        <f t="shared" ca="1" si="800"/>
        <v>-1.5562848342677816E-3</v>
      </c>
      <c r="HC404" s="223">
        <f t="shared" ca="1" si="801"/>
        <v>-1.2079193315175734E-5</v>
      </c>
      <c r="HD404" s="223">
        <f t="shared" ca="1" si="802"/>
        <v>1.5443772091704683E-3</v>
      </c>
      <c r="HE404" s="223">
        <f t="shared" ca="1" si="803"/>
        <v>1.5345206623572011E-3</v>
      </c>
      <c r="HF404" s="223">
        <f t="shared" ca="1" si="804"/>
        <v>-3.1652288340268289E-5</v>
      </c>
      <c r="HG404" s="223">
        <f t="shared" ca="1" si="805"/>
        <v>-1.5657233737628846E-3</v>
      </c>
      <c r="HH404" s="223">
        <f t="shared" ca="1" si="806"/>
        <v>-1.5118321525790395E-3</v>
      </c>
      <c r="HI404" s="223">
        <f t="shared" ca="1" si="807"/>
        <v>7.5364703840720805E-5</v>
      </c>
      <c r="HJ404" s="223">
        <f t="shared" ca="1" si="808"/>
        <v>1.5861264051411136E-3</v>
      </c>
      <c r="HK404" s="223">
        <f t="shared" ca="1" si="809"/>
        <v>1.4882329716432371E-3</v>
      </c>
      <c r="HL404" s="223">
        <f t="shared" ca="1" si="810"/>
        <v>-1.1903172246169823E-4</v>
      </c>
      <c r="HM404" s="223">
        <f t="shared" ca="1" si="811"/>
        <v>-1.6055740132819717E-3</v>
      </c>
      <c r="HN404" s="223">
        <f t="shared" ca="1" si="812"/>
        <v>-1.463737334813905E-3</v>
      </c>
      <c r="HO404" s="223">
        <f t="shared" ca="1" si="813"/>
        <v>1.6262704082394724E-4</v>
      </c>
      <c r="HP404" s="223">
        <f t="shared" ca="1" si="814"/>
        <v>1.6240544836734865E-3</v>
      </c>
      <c r="HQ404" s="223">
        <f t="shared" ca="1" si="815"/>
        <v>1.4383599973467444E-3</v>
      </c>
      <c r="HR404" s="223">
        <f t="shared" ca="1" si="816"/>
        <v>-2.0612439873782072E-4</v>
      </c>
      <c r="HS404" s="223">
        <f t="shared" ca="1" si="817"/>
        <v>-1.6415566843713666E-3</v>
      </c>
      <c r="HT404" s="223">
        <f t="shared" ca="1" si="818"/>
        <v>-1.4121162456009263E-3</v>
      </c>
      <c r="HU404" s="223">
        <f t="shared" ca="1" si="819"/>
        <v>2.494975950213319E-4</v>
      </c>
      <c r="HV404" s="223">
        <f t="shared" ca="1" si="820"/>
        <v>1.6580700727043388E-3</v>
      </c>
      <c r="HW404" s="223">
        <f t="shared" ca="1" si="821"/>
        <v>1.3850218878311855E-3</v>
      </c>
      <c r="HX404" s="223">
        <f t="shared" ca="1" si="822"/>
        <v>-2.9272050328296863E-4</v>
      </c>
      <c r="HY404" s="223">
        <f t="shared" ca="1" si="823"/>
        <v>-1.6735847016247471E-3</v>
      </c>
      <c r="HZ404" s="223">
        <f t="shared" ca="1" si="824"/>
        <v>-1.3570932446655512E-3</v>
      </c>
      <c r="IA404" s="223">
        <f t="shared" ca="1" si="825"/>
        <v>3.3576708765895209E-4</v>
      </c>
      <c r="IB404" s="223">
        <f t="shared" ca="1" si="826"/>
        <v>1.6880912257002585E-3</v>
      </c>
      <c r="IC404" s="223">
        <f t="shared" ca="1" si="827"/>
        <v>1.3283471392742834E-3</v>
      </c>
      <c r="ID404" s="223">
        <f t="shared" ca="1" si="828"/>
        <v>-3.786114184964699E-4</v>
      </c>
      <c r="IE404" s="223">
        <f t="shared" ca="1" si="829"/>
        <v>-9.0018658901957474E-4</v>
      </c>
      <c r="IF404" s="223">
        <f t="shared" ca="1" si="830"/>
        <v>-1.2988008872364151E-3</v>
      </c>
      <c r="IG404" s="223">
        <f t="shared" ca="1" si="831"/>
        <v>4.212276879726781E-4</v>
      </c>
      <c r="IH404" s="223">
        <f t="shared" ca="1" si="832"/>
        <v>1.714045619074122E-3</v>
      </c>
      <c r="II404" s="223">
        <f t="shared" ca="1" si="833"/>
        <v>1.2684722861093685E-3</v>
      </c>
      <c r="IJ404" s="223">
        <f t="shared" ca="1" si="834"/>
        <v>-4.6359022564032023E-4</v>
      </c>
      <c r="IK404" s="223">
        <f t="shared" ca="1" si="835"/>
        <v>-1.7254778544164178E-3</v>
      </c>
      <c r="IL404" s="223">
        <f t="shared" ca="1" si="836"/>
        <v>-1.2373796047084392E-3</v>
      </c>
      <c r="IM404" s="223">
        <f t="shared" ca="1" si="837"/>
        <v>5.0567351389084079E-4</v>
      </c>
      <c r="IN404" s="223">
        <f t="shared" ca="1" si="838"/>
        <v>1.7358707264189853E-3</v>
      </c>
      <c r="IO404" s="223">
        <f t="shared" ca="1" si="839"/>
        <v>1.2055415721022016E-3</v>
      </c>
      <c r="IP404" s="223">
        <f t="shared" ca="1" si="840"/>
        <v>-5.474522033248958E-4</v>
      </c>
      <c r="IQ404" s="223">
        <f t="shared" ca="1" si="841"/>
        <v>-1.7452179748043447E-3</v>
      </c>
      <c r="IR404" s="223">
        <f t="shared" ca="1" si="842"/>
        <v>-1.1729773663310319E-3</v>
      </c>
      <c r="IS404" s="223">
        <f t="shared" ca="1" si="843"/>
        <v>5.8890112802227254E-4</v>
      </c>
      <c r="IT404" s="223">
        <f t="shared" ca="1" si="844"/>
        <v>1.7535139691395847E-3</v>
      </c>
      <c r="IU404" s="223">
        <f t="shared" ca="1" si="845"/>
        <v>1.1397066028548328E-3</v>
      </c>
      <c r="IV404" s="223">
        <f t="shared" ca="1" si="846"/>
        <v>-6.2999532070056002E-4</v>
      </c>
      <c r="IW404" s="223">
        <f t="shared" ca="1" si="847"/>
        <v>-1.7607537122279252E-3</v>
      </c>
      <c r="IX404" s="223">
        <f t="shared" ca="1" si="848"/>
        <v>-1.1057493227374484E-3</v>
      </c>
      <c r="IY404" s="223">
        <f t="shared" ca="1" si="849"/>
        <v>6.7071002775469983E-4</v>
      </c>
      <c r="IZ404" s="223">
        <f t="shared" ca="1" si="850"/>
        <v>1.7669328431188279E-3</v>
      </c>
      <c r="JA404" s="223">
        <f t="shared" ca="1" si="851"/>
        <v>1.0711259805746773E-3</v>
      </c>
      <c r="JB404" s="223">
        <f t="shared" ca="1" si="852"/>
        <v>-7.1102072416758314E-4</v>
      </c>
    </row>
    <row r="405" spans="2:262">
      <c r="B405" s="230">
        <v>44</v>
      </c>
      <c r="C405" s="229">
        <f t="shared" si="853"/>
        <v>8.5937500000000044E-4</v>
      </c>
      <c r="D405" s="226">
        <f t="shared" ca="1" si="597"/>
        <v>36.014642027832295</v>
      </c>
      <c r="E405" s="225">
        <f ca="1">AX361</f>
        <v>1.4642027832294265E-2</v>
      </c>
      <c r="F405" s="224">
        <v>44</v>
      </c>
      <c r="G405" s="223">
        <f t="shared" ca="1" si="854"/>
        <v>-4.43708904464135E-4</v>
      </c>
      <c r="H405" s="223">
        <f t="shared" ca="1" si="598"/>
        <v>-2.5731487552101855E-4</v>
      </c>
      <c r="I405" s="223">
        <f t="shared" ca="1" si="599"/>
        <v>2.0111411914934313E-4</v>
      </c>
      <c r="J405" s="223">
        <f t="shared" ca="1" si="600"/>
        <v>4.4692395451428901E-4</v>
      </c>
      <c r="K405" s="223">
        <f t="shared" ca="1" si="601"/>
        <v>2.2024286838546992E-4</v>
      </c>
      <c r="L405" s="223">
        <f t="shared" ca="1" si="602"/>
        <v>-2.3928041558207263E-4</v>
      </c>
      <c r="M405" s="223">
        <f t="shared" ca="1" si="603"/>
        <v>-4.4583488256898528E-4</v>
      </c>
      <c r="N405" s="223">
        <f t="shared" ca="1" si="604"/>
        <v>-1.8104980203037047E-4</v>
      </c>
      <c r="O405" s="223">
        <f t="shared" ca="1" si="605"/>
        <v>2.7514231080876612E-4</v>
      </c>
      <c r="P405" s="223">
        <f t="shared" ca="1" si="606"/>
        <v>4.4045217698640408E-4</v>
      </c>
      <c r="Q405" s="223">
        <f t="shared" ca="1" si="607"/>
        <v>1.4011312710982942E-4</v>
      </c>
      <c r="R405" s="223">
        <f t="shared" ca="1" si="608"/>
        <v>-3.0835443517428446E-4</v>
      </c>
      <c r="S405" s="223">
        <f t="shared" ca="1" si="609"/>
        <v>-4.3082767616379211E-4</v>
      </c>
      <c r="T405" s="223">
        <f t="shared" ca="1" si="610"/>
        <v>-9.7827086181594125E-5</v>
      </c>
      <c r="U405" s="223">
        <f t="shared" ca="1" si="611"/>
        <v>3.3859693776539391E-4</v>
      </c>
      <c r="V405" s="223">
        <f t="shared" ca="1" si="612"/>
        <v>4.1705406930535836E-4</v>
      </c>
      <c r="W405" s="223">
        <f t="shared" ca="1" si="613"/>
        <v>5.4598916935705066E-5</v>
      </c>
      <c r="X405" s="223">
        <f t="shared" ca="1" si="614"/>
        <v>-3.6557856674990826E-4</v>
      </c>
      <c r="Y405" s="223">
        <f t="shared" ca="1" si="615"/>
        <v>-3.9926400377456896E-4</v>
      </c>
      <c r="Z405" s="223">
        <f t="shared" ca="1" si="616"/>
        <v>-1.0844930272921121E-5</v>
      </c>
      <c r="AA405" s="223">
        <f t="shared" ca="1" si="617"/>
        <v>3.8903947429104794E-4</v>
      </c>
      <c r="AB405" s="223">
        <f t="shared" ca="1" si="618"/>
        <v>3.7762880762752451E-4</v>
      </c>
      <c r="AC405" s="223">
        <f t="shared" ca="1" si="619"/>
        <v>-3.3013498996832966E-5</v>
      </c>
      <c r="AD405" s="223">
        <f t="shared" ca="1" si="620"/>
        <v>-4.087537190241553E-4</v>
      </c>
      <c r="AE405" s="223">
        <f t="shared" ca="1" si="621"/>
        <v>-3.5235683963012217E-4</v>
      </c>
      <c r="AF405" s="223">
        <f t="shared" ca="1" si="622"/>
        <v>7.6553990224233282E-5</v>
      </c>
      <c r="AG405" s="223">
        <f t="shared" ca="1" si="623"/>
        <v>4.2453144199554798E-4</v>
      </c>
      <c r="AH405" s="223">
        <f t="shared" ca="1" si="624"/>
        <v>3.236914826492401E-4</v>
      </c>
      <c r="AI405" s="223">
        <f t="shared" ca="1" si="625"/>
        <v>-1.1935722467710628E-4</v>
      </c>
      <c r="AJ405" s="223">
        <f t="shared" ca="1" si="626"/>
        <v>-4.3622069510803078E-4</v>
      </c>
      <c r="AK405" s="223">
        <f t="shared" ca="1" si="627"/>
        <v>-2.9190879974268214E-4</v>
      </c>
      <c r="AL405" s="223">
        <f t="shared" ca="1" si="628"/>
        <v>1.6101098380904275E-4</v>
      </c>
      <c r="AM405" s="223">
        <f t="shared" ca="1" si="629"/>
        <v>4.4370890446413473E-4</v>
      </c>
      <c r="AN405" s="223">
        <f t="shared" ca="1" si="630"/>
        <v>2.5731487552102029E-4</v>
      </c>
      <c r="AO405" s="223">
        <f t="shared" ca="1" si="631"/>
        <v>-2.0111411914934118E-4</v>
      </c>
      <c r="AP405" s="223">
        <f t="shared" ca="1" si="632"/>
        <v>-4.4692395451428901E-4</v>
      </c>
      <c r="AQ405" s="223">
        <f t="shared" ca="1" si="633"/>
        <v>-2.2024286838547182E-4</v>
      </c>
      <c r="AR405" s="223">
        <f t="shared" ca="1" si="634"/>
        <v>2.3928041558207074E-4</v>
      </c>
      <c r="AS405" s="223">
        <f t="shared" ca="1" si="635"/>
        <v>4.4583488256898544E-4</v>
      </c>
      <c r="AT405" s="223">
        <f t="shared" ca="1" si="636"/>
        <v>1.8104980203037253E-4</v>
      </c>
      <c r="AU405" s="223">
        <f t="shared" ca="1" si="637"/>
        <v>-2.7514231080876439E-4</v>
      </c>
      <c r="AV405" s="223">
        <f t="shared" ca="1" si="638"/>
        <v>-4.4045217698640451E-4</v>
      </c>
      <c r="AW405" s="223">
        <f t="shared" ca="1" si="639"/>
        <v>-1.4011312710983148E-4</v>
      </c>
      <c r="AX405" s="223">
        <f t="shared" ca="1" si="640"/>
        <v>3.0835443517428294E-4</v>
      </c>
      <c r="AY405" s="223">
        <f t="shared" ca="1" si="641"/>
        <v>4.3082767616379276E-4</v>
      </c>
      <c r="AZ405" s="223">
        <f t="shared" ca="1" si="642"/>
        <v>9.7827086181596267E-5</v>
      </c>
      <c r="BA405" s="223">
        <f t="shared" ca="1" si="643"/>
        <v>-3.3859693776539239E-4</v>
      </c>
      <c r="BB405" s="223">
        <f t="shared" ca="1" si="644"/>
        <v>-4.1705406930535918E-4</v>
      </c>
      <c r="BC405" s="223">
        <f t="shared" ca="1" si="645"/>
        <v>-5.4598916935707235E-5</v>
      </c>
      <c r="BD405" s="223">
        <f t="shared" ca="1" si="646"/>
        <v>3.6557856674990696E-4</v>
      </c>
      <c r="BE405" s="223">
        <f t="shared" ca="1" si="647"/>
        <v>3.9926400377456999E-4</v>
      </c>
      <c r="BF405" s="223">
        <f t="shared" ca="1" si="648"/>
        <v>1.0844930272923289E-5</v>
      </c>
      <c r="BG405" s="223">
        <f t="shared" ca="1" si="649"/>
        <v>-3.8903947429104685E-4</v>
      </c>
      <c r="BH405" s="223">
        <f t="shared" ca="1" si="650"/>
        <v>-3.7762880762752564E-4</v>
      </c>
      <c r="BI405" s="223">
        <f t="shared" ca="1" si="651"/>
        <v>3.3013498996830784E-5</v>
      </c>
      <c r="BJ405" s="223">
        <f t="shared" ca="1" si="652"/>
        <v>4.0875371902415438E-4</v>
      </c>
      <c r="BK405" s="223">
        <f t="shared" ca="1" si="653"/>
        <v>3.5235683963012352E-4</v>
      </c>
      <c r="BL405" s="223">
        <f t="shared" ca="1" si="654"/>
        <v>-7.65539902242311E-5</v>
      </c>
      <c r="BM405" s="223">
        <f t="shared" ca="1" si="655"/>
        <v>-4.2453144199554728E-4</v>
      </c>
      <c r="BN405" s="223">
        <f t="shared" ca="1" si="656"/>
        <v>-3.2369148264924157E-4</v>
      </c>
      <c r="BO405" s="223">
        <f t="shared" ca="1" si="657"/>
        <v>1.1935722467710415E-4</v>
      </c>
      <c r="BP405" s="223">
        <f t="shared" ca="1" si="658"/>
        <v>4.3622069510803035E-4</v>
      </c>
      <c r="BQ405" s="223">
        <f t="shared" ca="1" si="659"/>
        <v>2.9190879974268382E-4</v>
      </c>
      <c r="BR405" s="223">
        <f t="shared" ca="1" si="660"/>
        <v>-1.6101098380904069E-4</v>
      </c>
      <c r="BS405" s="223">
        <f t="shared" ca="1" si="661"/>
        <v>-4.4370890446413452E-4</v>
      </c>
      <c r="BT405" s="223">
        <f t="shared" ca="1" si="662"/>
        <v>-2.5731487552102213E-4</v>
      </c>
      <c r="BU405" s="223">
        <f t="shared" ca="1" si="663"/>
        <v>2.0111411914933923E-4</v>
      </c>
      <c r="BV405" s="223">
        <f t="shared" ca="1" si="664"/>
        <v>4.469239545142889E-4</v>
      </c>
      <c r="BW405" s="223">
        <f t="shared" ca="1" si="665"/>
        <v>2.2024286838547374E-4</v>
      </c>
      <c r="BX405" s="223">
        <f t="shared" ca="1" si="666"/>
        <v>-2.3928041558206892E-4</v>
      </c>
      <c r="BY405" s="223">
        <f t="shared" ca="1" si="667"/>
        <v>-4.458348825689856E-4</v>
      </c>
      <c r="BZ405" s="223">
        <f t="shared" ca="1" si="668"/>
        <v>-1.8104980203037454E-4</v>
      </c>
      <c r="CA405" s="223">
        <f t="shared" ca="1" si="669"/>
        <v>2.7514231080876265E-4</v>
      </c>
      <c r="CB405" s="223">
        <f t="shared" ca="1" si="670"/>
        <v>4.4045217698640484E-4</v>
      </c>
      <c r="CC405" s="223">
        <f t="shared" ca="1" si="671"/>
        <v>1.4011312710983357E-4</v>
      </c>
      <c r="CD405" s="223">
        <f t="shared" ca="1" si="672"/>
        <v>-3.0835443517428132E-4</v>
      </c>
      <c r="CE405" s="223">
        <f t="shared" ca="1" si="673"/>
        <v>-4.308276761637933E-4</v>
      </c>
      <c r="CF405" s="223">
        <f t="shared" ca="1" si="674"/>
        <v>-9.7827086181598408E-5</v>
      </c>
      <c r="CG405" s="223">
        <f t="shared" ca="1" si="675"/>
        <v>3.3859693776539098E-4</v>
      </c>
      <c r="CH405" s="223">
        <f t="shared" ca="1" si="676"/>
        <v>4.1705406930535994E-4</v>
      </c>
      <c r="CI405" s="223">
        <f t="shared" ca="1" si="677"/>
        <v>5.459891693570943E-5</v>
      </c>
      <c r="CJ405" s="223">
        <f t="shared" ca="1" si="678"/>
        <v>-3.6557856674990566E-4</v>
      </c>
      <c r="CK405" s="223">
        <f t="shared" ca="1" si="679"/>
        <v>-3.9926400377457091E-4</v>
      </c>
      <c r="CL405" s="223">
        <f t="shared" ca="1" si="680"/>
        <v>-1.0844930272925512E-5</v>
      </c>
      <c r="CM405" s="223">
        <f t="shared" ca="1" si="681"/>
        <v>3.8903947429104582E-4</v>
      </c>
      <c r="CN405" s="223">
        <f t="shared" ca="1" si="682"/>
        <v>3.7762880762752678E-4</v>
      </c>
      <c r="CO405" s="223">
        <f t="shared" ca="1" si="683"/>
        <v>-3.301349899682863E-5</v>
      </c>
      <c r="CP405" s="223">
        <f t="shared" ca="1" si="684"/>
        <v>-4.0875371902415357E-4</v>
      </c>
      <c r="CQ405" s="223">
        <f t="shared" ca="1" si="685"/>
        <v>-3.5235683963012488E-4</v>
      </c>
      <c r="CR405" s="223">
        <f t="shared" ca="1" si="686"/>
        <v>7.6553990224228946E-5</v>
      </c>
      <c r="CS405" s="223">
        <f t="shared" ca="1" si="687"/>
        <v>4.2453144199554663E-4</v>
      </c>
      <c r="CT405" s="223">
        <f t="shared" ca="1" si="688"/>
        <v>3.2369148264924314E-4</v>
      </c>
      <c r="CU405" s="223">
        <f t="shared" ca="1" si="689"/>
        <v>-1.1935722467710204E-4</v>
      </c>
      <c r="CV405" s="223">
        <f t="shared" ca="1" si="690"/>
        <v>-4.3622069510802986E-4</v>
      </c>
      <c r="CW405" s="223">
        <f t="shared" ca="1" si="691"/>
        <v>-2.919087997426855E-4</v>
      </c>
      <c r="CX405" s="223">
        <f t="shared" ca="1" si="692"/>
        <v>1.6101098380903866E-4</v>
      </c>
      <c r="CY405" s="223">
        <f t="shared" ca="1" si="693"/>
        <v>4.4370890446413425E-4</v>
      </c>
      <c r="CZ405" s="223">
        <f t="shared" ca="1" si="694"/>
        <v>2.5731487552102387E-4</v>
      </c>
      <c r="DA405" s="223">
        <f t="shared" ca="1" si="695"/>
        <v>-2.0111411914933727E-4</v>
      </c>
      <c r="DB405" s="223">
        <f t="shared" ca="1" si="696"/>
        <v>-4.469239545142889E-4</v>
      </c>
      <c r="DC405" s="223">
        <f t="shared" ca="1" si="697"/>
        <v>-2.2024286838547567E-4</v>
      </c>
      <c r="DD405" s="223">
        <f t="shared" ca="1" si="698"/>
        <v>2.3928041558206708E-4</v>
      </c>
      <c r="DE405" s="223">
        <f t="shared" ca="1" si="699"/>
        <v>4.4583488256898576E-4</v>
      </c>
      <c r="DF405" s="223">
        <f t="shared" ca="1" si="700"/>
        <v>1.8104980203037654E-4</v>
      </c>
      <c r="DG405" s="223">
        <f t="shared" ca="1" si="701"/>
        <v>-2.7514231080876092E-4</v>
      </c>
      <c r="DH405" s="223">
        <f t="shared" ca="1" si="702"/>
        <v>-4.4045217698640527E-4</v>
      </c>
      <c r="DI405" s="223">
        <f t="shared" ca="1" si="703"/>
        <v>-1.4011312710983563E-4</v>
      </c>
      <c r="DJ405" s="223">
        <f t="shared" ca="1" si="704"/>
        <v>3.0835443517427975E-4</v>
      </c>
      <c r="DK405" s="223">
        <f t="shared" ca="1" si="705"/>
        <v>4.308276761637939E-4</v>
      </c>
      <c r="DL405" s="223">
        <f t="shared" ca="1" si="706"/>
        <v>9.7827086181600576E-5</v>
      </c>
      <c r="DM405" s="223">
        <f t="shared" ca="1" si="707"/>
        <v>-3.3859693776538957E-4</v>
      </c>
      <c r="DN405" s="223">
        <f t="shared" ca="1" si="708"/>
        <v>-4.1705406930536075E-4</v>
      </c>
      <c r="DO405" s="223">
        <f t="shared" ca="1" si="709"/>
        <v>-5.4598916935711598E-5</v>
      </c>
      <c r="DP405" s="223">
        <f t="shared" ca="1" si="710"/>
        <v>3.6557856674990447E-4</v>
      </c>
      <c r="DQ405" s="223">
        <f t="shared" ca="1" si="711"/>
        <v>3.9926400377457194E-4</v>
      </c>
      <c r="DR405" s="223">
        <f t="shared" ca="1" si="712"/>
        <v>1.0844930272927708E-5</v>
      </c>
      <c r="DS405" s="223">
        <f t="shared" ca="1" si="713"/>
        <v>-3.8903947429104468E-4</v>
      </c>
      <c r="DT405" s="223">
        <f t="shared" ca="1" si="714"/>
        <v>-3.7762880762752803E-4</v>
      </c>
      <c r="DU405" s="223">
        <f t="shared" ca="1" si="715"/>
        <v>3.3013498996826421E-5</v>
      </c>
      <c r="DV405" s="223">
        <f t="shared" ca="1" si="716"/>
        <v>4.0875371902415264E-4</v>
      </c>
      <c r="DW405" s="223">
        <f t="shared" ca="1" si="717"/>
        <v>3.5235683963012623E-4</v>
      </c>
      <c r="DX405" s="223">
        <f t="shared" ca="1" si="718"/>
        <v>-7.6553990224226777E-5</v>
      </c>
      <c r="DY405" s="223">
        <f t="shared" ca="1" si="719"/>
        <v>-4.2453144199554592E-4</v>
      </c>
      <c r="DZ405" s="223">
        <f t="shared" ca="1" si="720"/>
        <v>-3.2369148264924466E-4</v>
      </c>
      <c r="EA405" s="223">
        <f t="shared" ca="1" si="721"/>
        <v>1.1935722467709995E-4</v>
      </c>
      <c r="EB405" s="223">
        <f t="shared" ca="1" si="722"/>
        <v>4.3622069510802932E-4</v>
      </c>
      <c r="EC405" s="223">
        <f t="shared" ca="1" si="723"/>
        <v>2.9190879974268712E-4</v>
      </c>
      <c r="ED405" s="223">
        <f t="shared" ca="1" si="724"/>
        <v>-1.610109838090366E-4</v>
      </c>
      <c r="EE405" s="223">
        <f t="shared" ca="1" si="725"/>
        <v>-4.4370890446413397E-4</v>
      </c>
      <c r="EF405" s="223">
        <f t="shared" ca="1" si="726"/>
        <v>-2.5731487552102571E-4</v>
      </c>
      <c r="EG405" s="223">
        <f t="shared" ca="1" si="727"/>
        <v>2.0111411914933532E-4</v>
      </c>
      <c r="EH405" s="223">
        <f t="shared" ca="1" si="728"/>
        <v>4.4692395451428879E-4</v>
      </c>
      <c r="EI405" s="223">
        <f t="shared" ca="1" si="729"/>
        <v>2.2024286838547756E-4</v>
      </c>
      <c r="EJ405" s="223">
        <f t="shared" ca="1" si="730"/>
        <v>-2.3928041558206521E-4</v>
      </c>
      <c r="EK405" s="223">
        <f t="shared" ca="1" si="731"/>
        <v>-4.4583488256898587E-4</v>
      </c>
      <c r="EL405" s="223">
        <f t="shared" ca="1" si="732"/>
        <v>-1.8104980203037849E-4</v>
      </c>
      <c r="EM405" s="223">
        <f t="shared" ca="1" si="733"/>
        <v>2.7514231080875918E-4</v>
      </c>
      <c r="EN405" s="223">
        <f t="shared" ca="1" si="734"/>
        <v>4.404521769864056E-4</v>
      </c>
      <c r="EO405" s="223">
        <f t="shared" ca="1" si="735"/>
        <v>1.4011312710983769E-4</v>
      </c>
      <c r="EP405" s="223">
        <f t="shared" ca="1" si="736"/>
        <v>-3.0835443517427817E-4</v>
      </c>
      <c r="EQ405" s="223">
        <f t="shared" ca="1" si="737"/>
        <v>-4.308276761637945E-4</v>
      </c>
      <c r="ER405" s="223">
        <f t="shared" ca="1" si="738"/>
        <v>-9.7827086181602691E-5</v>
      </c>
      <c r="ES405" s="223">
        <f t="shared" ca="1" si="739"/>
        <v>3.3859693776538811E-4</v>
      </c>
      <c r="ET405" s="223">
        <f t="shared" ca="1" si="740"/>
        <v>4.1705406930536151E-4</v>
      </c>
      <c r="EU405" s="223">
        <f t="shared" ca="1" si="741"/>
        <v>5.4598916935713767E-5</v>
      </c>
      <c r="EV405" s="223">
        <f t="shared" ca="1" si="742"/>
        <v>-3.6557856674990317E-4</v>
      </c>
      <c r="EW405" s="223">
        <f t="shared" ca="1" si="743"/>
        <v>-3.9926400377457286E-4</v>
      </c>
      <c r="EX405" s="223">
        <f t="shared" ca="1" si="744"/>
        <v>-1.0844930272929903E-5</v>
      </c>
      <c r="EY405" s="223">
        <f t="shared" ca="1" si="745"/>
        <v>3.890394742910436E-4</v>
      </c>
      <c r="EZ405" s="223">
        <f t="shared" ca="1" si="746"/>
        <v>3.7762880762752917E-4</v>
      </c>
      <c r="FA405" s="223">
        <f t="shared" ca="1" si="747"/>
        <v>-3.3013498996824252E-5</v>
      </c>
      <c r="FB405" s="223">
        <f t="shared" ca="1" si="748"/>
        <v>-4.0875371902415172E-4</v>
      </c>
      <c r="FC405" s="223">
        <f t="shared" ca="1" si="749"/>
        <v>-3.5235683963012764E-4</v>
      </c>
      <c r="FD405" s="223">
        <f t="shared" ca="1" si="750"/>
        <v>7.6553990224224636E-5</v>
      </c>
      <c r="FE405" s="223">
        <f t="shared" ca="1" si="751"/>
        <v>4.2453144199554522E-4</v>
      </c>
      <c r="FF405" s="223">
        <f t="shared" ca="1" si="752"/>
        <v>3.2369148264924617E-4</v>
      </c>
      <c r="FG405" s="223">
        <f t="shared" ca="1" si="753"/>
        <v>-1.1935722467709781E-4</v>
      </c>
      <c r="FH405" s="223">
        <f t="shared" ca="1" si="754"/>
        <v>-4.3622069510802894E-4</v>
      </c>
      <c r="FI405" s="223">
        <f t="shared" ca="1" si="755"/>
        <v>-2.9190879974268881E-4</v>
      </c>
      <c r="FJ405" s="223">
        <f t="shared" ca="1" si="756"/>
        <v>1.6101098380903457E-4</v>
      </c>
      <c r="FK405" s="223">
        <f t="shared" ca="1" si="757"/>
        <v>4.437089044641337E-4</v>
      </c>
      <c r="FL405" s="223">
        <f t="shared" ca="1" si="758"/>
        <v>2.5731487552102745E-4</v>
      </c>
      <c r="FM405" s="223">
        <f t="shared" ca="1" si="759"/>
        <v>-2.0111411914933337E-4</v>
      </c>
      <c r="FN405" s="223">
        <f t="shared" ca="1" si="760"/>
        <v>-4.4692395451428885E-4</v>
      </c>
      <c r="FO405" s="223">
        <f t="shared" ca="1" si="761"/>
        <v>-2.2024286838547943E-4</v>
      </c>
      <c r="FP405" s="223">
        <f t="shared" ca="1" si="762"/>
        <v>2.3928041558206336E-4</v>
      </c>
      <c r="FQ405" s="223">
        <f t="shared" ca="1" si="763"/>
        <v>4.4583488256898603E-4</v>
      </c>
      <c r="FR405" s="223">
        <f t="shared" ca="1" si="764"/>
        <v>1.8104980203038053E-4</v>
      </c>
      <c r="FS405" s="223">
        <f t="shared" ca="1" si="765"/>
        <v>-2.7514231080875745E-4</v>
      </c>
      <c r="FT405" s="223">
        <f t="shared" ca="1" si="766"/>
        <v>-4.4045217698640598E-4</v>
      </c>
      <c r="FU405" s="223">
        <f t="shared" ca="1" si="767"/>
        <v>-1.4011312710983978E-4</v>
      </c>
      <c r="FV405" s="223">
        <f t="shared" ca="1" si="768"/>
        <v>3.0835443517427655E-4</v>
      </c>
      <c r="FW405" s="223">
        <f t="shared" ca="1" si="769"/>
        <v>4.3082767616379509E-4</v>
      </c>
      <c r="FX405" s="223">
        <f t="shared" ca="1" si="770"/>
        <v>9.7827086181604832E-5</v>
      </c>
      <c r="FY405" s="223">
        <f t="shared" ca="1" si="771"/>
        <v>-3.385969377653867E-4</v>
      </c>
      <c r="FZ405" s="223">
        <f t="shared" ca="1" si="772"/>
        <v>-4.1705406930536232E-4</v>
      </c>
      <c r="GA405" s="223">
        <f t="shared" ca="1" si="773"/>
        <v>-5.4598916935715962E-5</v>
      </c>
      <c r="GB405" s="223">
        <f t="shared" ca="1" si="774"/>
        <v>3.6557856674990187E-4</v>
      </c>
      <c r="GC405" s="223">
        <f t="shared" ca="1" si="775"/>
        <v>3.9926400377457395E-4</v>
      </c>
      <c r="GD405" s="223">
        <f t="shared" ca="1" si="776"/>
        <v>1.0844930272932099E-5</v>
      </c>
      <c r="GE405" s="223">
        <f t="shared" ca="1" si="777"/>
        <v>-3.8903947429104252E-4</v>
      </c>
      <c r="GF405" s="223">
        <f t="shared" ca="1" si="778"/>
        <v>-3.7762880762753031E-4</v>
      </c>
      <c r="GG405" s="223">
        <f t="shared" ca="1" si="779"/>
        <v>3.3013498996822043E-5</v>
      </c>
      <c r="GH405" s="223">
        <f t="shared" ca="1" si="780"/>
        <v>4.0875371902415086E-4</v>
      </c>
      <c r="GI405" s="223">
        <f t="shared" ca="1" si="781"/>
        <v>3.5235683963012895E-4</v>
      </c>
      <c r="GJ405" s="223">
        <f t="shared" ca="1" si="782"/>
        <v>-7.6553990224222467E-5</v>
      </c>
      <c r="GK405" s="223">
        <f t="shared" ca="1" si="783"/>
        <v>-4.2453144199554451E-4</v>
      </c>
      <c r="GL405" s="223">
        <f t="shared" ca="1" si="784"/>
        <v>-3.2369148264924764E-4</v>
      </c>
      <c r="GM405" s="223">
        <f t="shared" ca="1" si="785"/>
        <v>1.1935722467709572E-4</v>
      </c>
      <c r="GN405" s="223">
        <f t="shared" ca="1" si="786"/>
        <v>4.3622069510802834E-4</v>
      </c>
      <c r="GO405" s="223">
        <f t="shared" ca="1" si="787"/>
        <v>2.9190879974269049E-4</v>
      </c>
      <c r="GP405" s="223">
        <f t="shared" ca="1" si="788"/>
        <v>-1.6101098380903254E-4</v>
      </c>
      <c r="GQ405" s="223">
        <f t="shared" ca="1" si="789"/>
        <v>-4.4370890446413338E-4</v>
      </c>
      <c r="GR405" s="223">
        <f t="shared" ca="1" si="790"/>
        <v>-2.5731487552102929E-4</v>
      </c>
      <c r="GS405" s="223">
        <f t="shared" ca="1" si="791"/>
        <v>2.0111411914933139E-4</v>
      </c>
      <c r="GT405" s="223">
        <f t="shared" ca="1" si="792"/>
        <v>4.4692395451428874E-4</v>
      </c>
      <c r="GU405" s="223">
        <f t="shared" ca="1" si="793"/>
        <v>2.2024286838548133E-4</v>
      </c>
      <c r="GV405" s="223">
        <f t="shared" ca="1" si="794"/>
        <v>-2.3928041558206149E-4</v>
      </c>
      <c r="GW405" s="223">
        <f t="shared" ca="1" si="795"/>
        <v>-4.458348825689862E-4</v>
      </c>
      <c r="GX405" s="223">
        <f t="shared" ca="1" si="796"/>
        <v>-1.8104980203038256E-4</v>
      </c>
      <c r="GY405" s="223">
        <f t="shared" ca="1" si="797"/>
        <v>2.7514231080875577E-4</v>
      </c>
      <c r="GZ405" s="223">
        <f t="shared" ca="1" si="798"/>
        <v>4.4045217698640636E-4</v>
      </c>
      <c r="HA405" s="223">
        <f t="shared" ca="1" si="799"/>
        <v>1.4011312710984189E-4</v>
      </c>
      <c r="HB405" s="223">
        <f t="shared" ca="1" si="800"/>
        <v>-3.0835443517427497E-4</v>
      </c>
      <c r="HC405" s="223">
        <f t="shared" ca="1" si="801"/>
        <v>-4.3082767616379564E-4</v>
      </c>
      <c r="HD405" s="223">
        <f t="shared" ca="1" si="802"/>
        <v>-9.7827086181607E-5</v>
      </c>
      <c r="HE405" s="223">
        <f t="shared" ca="1" si="803"/>
        <v>3.3859693776538524E-4</v>
      </c>
      <c r="HF405" s="223">
        <f t="shared" ca="1" si="804"/>
        <v>4.1705406930536313E-4</v>
      </c>
      <c r="HG405" s="223">
        <f t="shared" ca="1" si="805"/>
        <v>5.4598916935718131E-5</v>
      </c>
      <c r="HH405" s="223">
        <f t="shared" ca="1" si="806"/>
        <v>-3.6557856674990067E-4</v>
      </c>
      <c r="HI405" s="223">
        <f t="shared" ca="1" si="807"/>
        <v>-3.9926400377457487E-4</v>
      </c>
      <c r="HJ405" s="223">
        <f t="shared" ca="1" si="808"/>
        <v>-1.0844930272934267E-5</v>
      </c>
      <c r="HK405" s="223">
        <f t="shared" ca="1" si="809"/>
        <v>3.8903947429104149E-4</v>
      </c>
      <c r="HL405" s="223">
        <f t="shared" ca="1" si="810"/>
        <v>3.7762880762753155E-4</v>
      </c>
      <c r="HM405" s="223">
        <f t="shared" ca="1" si="811"/>
        <v>-3.3013498996819848E-5</v>
      </c>
      <c r="HN405" s="223">
        <f t="shared" ca="1" si="812"/>
        <v>-4.0875371902414999E-4</v>
      </c>
      <c r="HO405" s="223">
        <f t="shared" ca="1" si="813"/>
        <v>-3.523568396301303E-4</v>
      </c>
      <c r="HP405" s="223">
        <f t="shared" ca="1" si="814"/>
        <v>7.655399022422034E-5</v>
      </c>
      <c r="HQ405" s="223">
        <f t="shared" ca="1" si="815"/>
        <v>4.2453144199554386E-4</v>
      </c>
      <c r="HR405" s="223">
        <f t="shared" ca="1" si="816"/>
        <v>3.236914826492491E-4</v>
      </c>
      <c r="HS405" s="223">
        <f t="shared" ca="1" si="817"/>
        <v>-1.1935722467709361E-4</v>
      </c>
      <c r="HT405" s="223">
        <f t="shared" ca="1" si="818"/>
        <v>-4.3622069510802796E-4</v>
      </c>
      <c r="HU405" s="223">
        <f t="shared" ca="1" si="819"/>
        <v>-2.9190879974269211E-4</v>
      </c>
      <c r="HV405" s="223">
        <f t="shared" ca="1" si="820"/>
        <v>1.6101098380903048E-4</v>
      </c>
      <c r="HW405" s="223">
        <f t="shared" ca="1" si="821"/>
        <v>4.4370890446413316E-4</v>
      </c>
      <c r="HX405" s="223">
        <f t="shared" ca="1" si="822"/>
        <v>2.5731487552103108E-4</v>
      </c>
      <c r="HY405" s="223">
        <f t="shared" ca="1" si="823"/>
        <v>-2.0111411914932944E-4</v>
      </c>
      <c r="HZ405" s="223">
        <f t="shared" ca="1" si="824"/>
        <v>-4.4692395451428874E-4</v>
      </c>
      <c r="IA405" s="223">
        <f t="shared" ca="1" si="825"/>
        <v>-2.2024286838548326E-4</v>
      </c>
      <c r="IB405" s="223">
        <f t="shared" ca="1" si="826"/>
        <v>2.3928041558205965E-4</v>
      </c>
      <c r="IC405" s="223">
        <f t="shared" ca="1" si="827"/>
        <v>4.4583488256898636E-4</v>
      </c>
      <c r="ID405" s="223">
        <f t="shared" ca="1" si="828"/>
        <v>1.8104980203038451E-4</v>
      </c>
      <c r="IE405" s="223">
        <f t="shared" ca="1" si="829"/>
        <v>-5.2188675700621677E-4</v>
      </c>
      <c r="IF405" s="223">
        <f t="shared" ca="1" si="830"/>
        <v>-4.4045217698640674E-4</v>
      </c>
      <c r="IG405" s="223">
        <f t="shared" ca="1" si="831"/>
        <v>-1.4011312710984398E-4</v>
      </c>
      <c r="IH405" s="223">
        <f t="shared" ca="1" si="832"/>
        <v>3.083544351742734E-4</v>
      </c>
      <c r="II405" s="223">
        <f t="shared" ca="1" si="833"/>
        <v>4.3082767616379629E-4</v>
      </c>
      <c r="IJ405" s="223">
        <f t="shared" ca="1" si="834"/>
        <v>9.7827086181609087E-5</v>
      </c>
      <c r="IK405" s="223">
        <f t="shared" ca="1" si="835"/>
        <v>-3.3859693776538383E-4</v>
      </c>
      <c r="IL405" s="223">
        <f t="shared" ca="1" si="836"/>
        <v>-4.1705406930536389E-4</v>
      </c>
      <c r="IM405" s="223">
        <f t="shared" ca="1" si="837"/>
        <v>-5.4598916935720299E-5</v>
      </c>
      <c r="IN405" s="223">
        <f t="shared" ca="1" si="838"/>
        <v>3.6557856674989937E-4</v>
      </c>
      <c r="IO405" s="223">
        <f t="shared" ca="1" si="839"/>
        <v>3.9926400377457584E-4</v>
      </c>
      <c r="IP405" s="223">
        <f t="shared" ca="1" si="840"/>
        <v>1.084493027293649E-5</v>
      </c>
      <c r="IQ405" s="223">
        <f t="shared" ca="1" si="841"/>
        <v>-3.890394742910404E-4</v>
      </c>
      <c r="IR405" s="223">
        <f t="shared" ca="1" si="842"/>
        <v>-3.7762880762753269E-4</v>
      </c>
      <c r="IS405" s="223">
        <f t="shared" ca="1" si="843"/>
        <v>3.3013498996817666E-5</v>
      </c>
      <c r="IT405" s="223">
        <f t="shared" ca="1" si="844"/>
        <v>4.0875371902414912E-4</v>
      </c>
      <c r="IU405" s="223">
        <f t="shared" ca="1" si="845"/>
        <v>3.5235683963013166E-4</v>
      </c>
      <c r="IV405" s="223">
        <f t="shared" ca="1" si="846"/>
        <v>-7.6553990224218158E-5</v>
      </c>
      <c r="IW405" s="223">
        <f t="shared" ca="1" si="847"/>
        <v>-4.2453144199554321E-4</v>
      </c>
      <c r="IX405" s="223">
        <f t="shared" ca="1" si="848"/>
        <v>-3.2369148264925067E-4</v>
      </c>
      <c r="IY405" s="223">
        <f t="shared" ca="1" si="849"/>
        <v>1.193572246770915E-4</v>
      </c>
      <c r="IZ405" s="223">
        <f t="shared" ca="1" si="850"/>
        <v>4.3622069510802747E-4</v>
      </c>
      <c r="JA405" s="223">
        <f t="shared" ca="1" si="851"/>
        <v>2.9190879974269379E-4</v>
      </c>
      <c r="JB405" s="223">
        <f t="shared" ca="1" si="852"/>
        <v>-1.6101098380902844E-4</v>
      </c>
    </row>
    <row r="406" spans="2:262">
      <c r="B406" s="230">
        <v>45</v>
      </c>
      <c r="C406" s="229">
        <f t="shared" si="853"/>
        <v>8.7890625000000046E-4</v>
      </c>
      <c r="D406" s="226">
        <f t="shared" ca="1" si="597"/>
        <v>36.014893062421343</v>
      </c>
      <c r="E406" s="225">
        <f ca="1">AY361</f>
        <v>1.4893062421340423E-2</v>
      </c>
      <c r="F406" s="224">
        <v>45</v>
      </c>
      <c r="G406" s="223">
        <f t="shared" ca="1" si="854"/>
        <v>7.4168145999127142E-4</v>
      </c>
      <c r="H406" s="223">
        <f t="shared" ca="1" si="598"/>
        <v>4.0703628384511695E-4</v>
      </c>
      <c r="I406" s="223">
        <f t="shared" ca="1" si="599"/>
        <v>-3.7566521039672577E-4</v>
      </c>
      <c r="J406" s="223">
        <f t="shared" ca="1" si="600"/>
        <v>-7.4484295334801556E-4</v>
      </c>
      <c r="K406" s="223">
        <f t="shared" ca="1" si="601"/>
        <v>-2.9411445088060547E-4</v>
      </c>
      <c r="L406" s="223">
        <f t="shared" ca="1" si="602"/>
        <v>4.8036857468588911E-4</v>
      </c>
      <c r="M406" s="223">
        <f t="shared" ca="1" si="603"/>
        <v>7.2607275805822657E-4</v>
      </c>
      <c r="N406" s="223">
        <f t="shared" ca="1" si="604"/>
        <v>1.7253250166720469E-4</v>
      </c>
      <c r="O406" s="223">
        <f t="shared" ca="1" si="605"/>
        <v>-5.7092762309177191E-4</v>
      </c>
      <c r="P406" s="223">
        <f t="shared" ca="1" si="606"/>
        <v>-6.8592355717687578E-4</v>
      </c>
      <c r="Q406" s="223">
        <f t="shared" ca="1" si="607"/>
        <v>-4.5870382075653579E-5</v>
      </c>
      <c r="R406" s="223">
        <f t="shared" ca="1" si="608"/>
        <v>6.4467587022327695E-4</v>
      </c>
      <c r="S406" s="223">
        <f t="shared" ca="1" si="609"/>
        <v>6.2557753249030987E-4</v>
      </c>
      <c r="T406" s="223">
        <f t="shared" ca="1" si="610"/>
        <v>-8.2142377853244814E-5</v>
      </c>
      <c r="U406" s="223">
        <f t="shared" ca="1" si="611"/>
        <v>-6.9944181994548681E-4</v>
      </c>
      <c r="V406" s="223">
        <f t="shared" ca="1" si="612"/>
        <v>-5.4681155551021174E-4</v>
      </c>
      <c r="W406" s="223">
        <f t="shared" ca="1" si="613"/>
        <v>2.0773647885858563E-4</v>
      </c>
      <c r="X406" s="223">
        <f t="shared" ca="1" si="614"/>
        <v>7.3361290446496215E-4</v>
      </c>
      <c r="Y406" s="223">
        <f t="shared" ca="1" si="615"/>
        <v>4.519448679979524E-4</v>
      </c>
      <c r="Z406" s="223">
        <f t="shared" ca="1" si="616"/>
        <v>-3.2721383840269127E-4</v>
      </c>
      <c r="AA406" s="223">
        <f t="shared" ca="1" si="617"/>
        <v>-7.4618296592919629E-4</v>
      </c>
      <c r="AB406" s="223">
        <f t="shared" ca="1" si="618"/>
        <v>-3.4377079255139568E-4</v>
      </c>
      <c r="AC406" s="223">
        <f t="shared" ca="1" si="619"/>
        <v>4.3705647965829356E-4</v>
      </c>
      <c r="AD406" s="223">
        <f t="shared" ca="1" si="620"/>
        <v>7.3678188245805015E-4</v>
      </c>
      <c r="AE406" s="223">
        <f t="shared" ca="1" si="621"/>
        <v>2.254744840164816E-4</v>
      </c>
      <c r="AF406" s="223">
        <f t="shared" ca="1" si="622"/>
        <v>-5.3403011733437627E-4</v>
      </c>
      <c r="AG406" s="223">
        <f t="shared" ca="1" si="623"/>
        <v>-7.0568646627711172E-4</v>
      </c>
      <c r="AH406" s="223">
        <f t="shared" ca="1" si="624"/>
        <v>-1.0053914350984831E-4</v>
      </c>
      <c r="AI406" s="223">
        <f t="shared" ca="1" si="625"/>
        <v>6.1527939028551424E-4</v>
      </c>
      <c r="AJ406" s="223">
        <f t="shared" ca="1" si="626"/>
        <v>6.5381231306053966E-4</v>
      </c>
      <c r="AK406" s="223">
        <f t="shared" ca="1" si="627"/>
        <v>-2.7356543446105527E-5</v>
      </c>
      <c r="AL406" s="223">
        <f t="shared" ca="1" si="628"/>
        <v>-6.7841193680765713E-4</v>
      </c>
      <c r="AM406" s="223">
        <f t="shared" ca="1" si="629"/>
        <v>-5.8268684247718687E-4</v>
      </c>
      <c r="AN406" s="223">
        <f t="shared" ca="1" si="630"/>
        <v>1.5444672477082984E-4</v>
      </c>
      <c r="AO406" s="223">
        <f t="shared" ca="1" si="631"/>
        <v>7.2156883704721324E-4</v>
      </c>
      <c r="AP406" s="223">
        <f t="shared" ca="1" si="632"/>
        <v>4.9440432375341843E-4</v>
      </c>
      <c r="AQ406" s="223">
        <f t="shared" ca="1" si="633"/>
        <v>-2.7698926626768829E-4</v>
      </c>
      <c r="AR406" s="223">
        <f t="shared" ca="1" si="634"/>
        <v>-7.4347934836675961E-4</v>
      </c>
      <c r="AS406" s="223">
        <f t="shared" ca="1" si="635"/>
        <v>-3.9156421051214706E-4</v>
      </c>
      <c r="AT406" s="223">
        <f t="shared" ca="1" si="636"/>
        <v>3.913759376997114E-4</v>
      </c>
      <c r="AU406" s="223">
        <f t="shared" ca="1" si="637"/>
        <v>7.4349832200012122E-4</v>
      </c>
      <c r="AV406" s="223">
        <f t="shared" ca="1" si="638"/>
        <v>2.7719460060117207E-4</v>
      </c>
      <c r="AW406" s="223">
        <f t="shared" ca="1" si="639"/>
        <v>-4.9423865610137736E-4</v>
      </c>
      <c r="AX406" s="223">
        <f t="shared" ca="1" si="640"/>
        <v>-7.2162519927406713E-4</v>
      </c>
      <c r="AY406" s="223">
        <f t="shared" ca="1" si="641"/>
        <v>-1.5466307461438702E-4</v>
      </c>
      <c r="AZ406" s="223">
        <f t="shared" ca="1" si="642"/>
        <v>5.8254865802237607E-4</v>
      </c>
      <c r="BA406" s="223">
        <f t="shared" ca="1" si="643"/>
        <v>6.7850402805828412E-4</v>
      </c>
      <c r="BB406" s="223">
        <f t="shared" ca="1" si="644"/>
        <v>2.7577538440204272E-5</v>
      </c>
      <c r="BC406" s="223">
        <f t="shared" ca="1" si="645"/>
        <v>-6.5370568060487907E-4</v>
      </c>
      <c r="BD406" s="223">
        <f t="shared" ca="1" si="646"/>
        <v>-6.1540449895926535E-4</v>
      </c>
      <c r="BE406" s="223">
        <f t="shared" ca="1" si="647"/>
        <v>1.0032001049987206E-4</v>
      </c>
      <c r="BF406" s="223">
        <f t="shared" ca="1" si="648"/>
        <v>7.0561452558289104E-4</v>
      </c>
      <c r="BG406" s="223">
        <f t="shared" ca="1" si="649"/>
        <v>5.3418455964198103E-4</v>
      </c>
      <c r="BH406" s="223">
        <f t="shared" ca="1" si="650"/>
        <v>-2.2526366529970513E-4</v>
      </c>
      <c r="BI406" s="223">
        <f t="shared" ca="1" si="651"/>
        <v>-7.3674675179852506E-4</v>
      </c>
      <c r="BJ406" s="223">
        <f t="shared" ca="1" si="652"/>
        <v>-4.3723570808998629E-4</v>
      </c>
      <c r="BK406" s="223">
        <f t="shared" ca="1" si="653"/>
        <v>3.4357449562489798E-4</v>
      </c>
      <c r="BL406" s="223">
        <f t="shared" ca="1" si="654"/>
        <v>7.4618567971663152E-4</v>
      </c>
      <c r="BM406" s="223">
        <f t="shared" ca="1" si="655"/>
        <v>3.2741257562834091E-4</v>
      </c>
      <c r="BN406" s="223">
        <f t="shared" ca="1" si="656"/>
        <v>-4.517688727688372E-4</v>
      </c>
      <c r="BO406" s="223">
        <f t="shared" ca="1" si="657"/>
        <v>-7.3365338279265837E-4</v>
      </c>
      <c r="BP406" s="223">
        <f t="shared" ca="1" si="658"/>
        <v>-2.0794887311718425E-4</v>
      </c>
      <c r="BQ406" s="223">
        <f t="shared" ca="1" si="659"/>
        <v>5.4666104410787267E-4</v>
      </c>
      <c r="BR406" s="223">
        <f t="shared" ca="1" si="660"/>
        <v>6.9951887094061422E-4</v>
      </c>
      <c r="BS406" s="223">
        <f t="shared" ca="1" si="661"/>
        <v>8.2362175256321711E-5</v>
      </c>
      <c r="BT406" s="223">
        <f t="shared" ca="1" si="662"/>
        <v>-6.2545693668013356E-4</v>
      </c>
      <c r="BU406" s="223">
        <f t="shared" ca="1" si="663"/>
        <v>-6.4478722514122811E-4</v>
      </c>
      <c r="BV406" s="223">
        <f t="shared" ca="1" si="664"/>
        <v>4.5649653400026992E-5</v>
      </c>
      <c r="BW406" s="223">
        <f t="shared" ca="1" si="665"/>
        <v>6.8583642786814402E-4</v>
      </c>
      <c r="BX406" s="223">
        <f t="shared" ca="1" si="666"/>
        <v>5.7107000311869402E-4</v>
      </c>
      <c r="BY406" s="223">
        <f t="shared" ca="1" si="667"/>
        <v>-1.7231734101203392E-4</v>
      </c>
      <c r="BZ406" s="223">
        <f t="shared" ca="1" si="668"/>
        <v>-7.2602166074862691E-4</v>
      </c>
      <c r="CA406" s="223">
        <f t="shared" ca="1" si="669"/>
        <v>-4.8053778748244276E-4</v>
      </c>
      <c r="CB406" s="223">
        <f t="shared" ca="1" si="670"/>
        <v>2.9391119359009881E-4</v>
      </c>
      <c r="CC406" s="223">
        <f t="shared" ca="1" si="671"/>
        <v>7.4482939258327515E-4</v>
      </c>
      <c r="CD406" s="223">
        <f t="shared" ca="1" si="672"/>
        <v>3.7585627354029647E-4</v>
      </c>
      <c r="CE406" s="223">
        <f t="shared" ca="1" si="673"/>
        <v>-4.0685091477232023E-4</v>
      </c>
      <c r="CF406" s="223">
        <f t="shared" ca="1" si="674"/>
        <v>-7.4170583506424654E-4</v>
      </c>
      <c r="CG406" s="223">
        <f t="shared" ca="1" si="675"/>
        <v>-2.6010777865931902E-4</v>
      </c>
      <c r="CH406" s="223">
        <f t="shared" ca="1" si="676"/>
        <v>5.0781102663120391E-4</v>
      </c>
      <c r="CI406" s="223">
        <f t="shared" ca="1" si="677"/>
        <v>7.1674296045316961E-4</v>
      </c>
      <c r="CJ406" s="223">
        <f t="shared" ca="1" si="678"/>
        <v>1.3670048430865046E-4</v>
      </c>
      <c r="CK406" s="223">
        <f t="shared" ca="1" si="679"/>
        <v>-5.9381878742428818E-4</v>
      </c>
      <c r="CL406" s="223">
        <f t="shared" ca="1" si="680"/>
        <v>-6.7067579348408868E-4</v>
      </c>
      <c r="CM406" s="223">
        <f t="shared" ca="1" si="681"/>
        <v>-9.2680831267984609E-6</v>
      </c>
      <c r="CN406" s="223">
        <f t="shared" ca="1" si="682"/>
        <v>6.6234172312811489E-4</v>
      </c>
      <c r="CO406" s="223">
        <f t="shared" ca="1" si="683"/>
        <v>6.0486076876950555E-4</v>
      </c>
      <c r="CP406" s="223">
        <f t="shared" ca="1" si="684"/>
        <v>-1.1843721412338755E-4</v>
      </c>
      <c r="CQ406" s="223">
        <f t="shared" ca="1" si="685"/>
        <v>-7.1136219541471229E-4</v>
      </c>
      <c r="CR406" s="223">
        <f t="shared" ca="1" si="686"/>
        <v>-5.2123579096946722E-4</v>
      </c>
      <c r="CS406" s="223">
        <f t="shared" ca="1" si="687"/>
        <v>2.4265516133199912E-4</v>
      </c>
      <c r="CT406" s="223">
        <f t="shared" ca="1" si="688"/>
        <v>7.394368104375401E-4</v>
      </c>
      <c r="CU406" s="223">
        <f t="shared" ca="1" si="689"/>
        <v>4.2226317374076503E-4</v>
      </c>
      <c r="CV406" s="223">
        <f t="shared" ca="1" si="690"/>
        <v>-3.5972819641802293E-4</v>
      </c>
      <c r="CW406" s="223">
        <f t="shared" ca="1" si="691"/>
        <v>-7.4573891915228501E-4</v>
      </c>
      <c r="CX406" s="223">
        <f t="shared" ca="1" si="692"/>
        <v>-3.1085713761247003E-4</v>
      </c>
      <c r="CY406" s="223">
        <f t="shared" ca="1" si="693"/>
        <v>4.6620913720314276E-4</v>
      </c>
      <c r="CZ406" s="223">
        <f t="shared" ca="1" si="694"/>
        <v>7.3008295776254154E-4</v>
      </c>
      <c r="DA406" s="223">
        <f t="shared" ca="1" si="695"/>
        <v>1.902980015924226E-4</v>
      </c>
      <c r="DB406" s="223">
        <f t="shared" ca="1" si="696"/>
        <v>-5.5896268270937512E-4</v>
      </c>
      <c r="DC406" s="223">
        <f t="shared" ca="1" si="697"/>
        <v>-6.9292991159295651E-4</v>
      </c>
      <c r="DD406" s="223">
        <f t="shared" ca="1" si="698"/>
        <v>-6.4135595108148682E-5</v>
      </c>
      <c r="DE406" s="223">
        <f t="shared" ca="1" si="699"/>
        <v>6.3525773120343219E-4</v>
      </c>
      <c r="DF406" s="223">
        <f t="shared" ca="1" si="700"/>
        <v>6.3537374150763367E-4</v>
      </c>
      <c r="DG406" s="223">
        <f t="shared" ca="1" si="701"/>
        <v>-6.3915265709696054E-5</v>
      </c>
      <c r="DH406" s="223">
        <f t="shared" ca="1" si="702"/>
        <v>-6.928477967095613E-4</v>
      </c>
      <c r="DI406" s="223">
        <f t="shared" ca="1" si="703"/>
        <v>-5.5910917254400178E-4</v>
      </c>
      <c r="DJ406" s="223">
        <f t="shared" ca="1" si="704"/>
        <v>1.9008415973036249E-4</v>
      </c>
      <c r="DK406" s="223">
        <f t="shared" ca="1" si="705"/>
        <v>7.3003715614930172E-4</v>
      </c>
      <c r="DL406" s="223">
        <f t="shared" ca="1" si="706"/>
        <v>4.6638179321674482E-4</v>
      </c>
      <c r="DM406" s="223">
        <f t="shared" ca="1" si="707"/>
        <v>-3.1065607979954287E-4</v>
      </c>
      <c r="DN406" s="223">
        <f t="shared" ca="1" si="708"/>
        <v>-7.4573077942466349E-4</v>
      </c>
      <c r="DO406" s="223">
        <f t="shared" ca="1" si="709"/>
        <v>-3.5992193480343217E-4</v>
      </c>
      <c r="DP406" s="223">
        <f t="shared" ca="1" si="710"/>
        <v>4.2208082006699692E-4</v>
      </c>
      <c r="DQ406" s="223">
        <f t="shared" ca="1" si="711"/>
        <v>7.3946657226749797E-4</v>
      </c>
      <c r="DR406" s="223">
        <f t="shared" ca="1" si="712"/>
        <v>2.4286427751764802E-4</v>
      </c>
      <c r="DS406" s="223">
        <f t="shared" ca="1" si="713"/>
        <v>-5.2107751078686127E-4</v>
      </c>
      <c r="DT406" s="223">
        <f t="shared" ca="1" si="714"/>
        <v>-7.1142898247363929E-4</v>
      </c>
      <c r="DU406" s="223">
        <f t="shared" ca="1" si="715"/>
        <v>-1.1865555074273192E-4</v>
      </c>
      <c r="DV406" s="223">
        <f t="shared" ca="1" si="716"/>
        <v>6.0473122259297038E-4</v>
      </c>
      <c r="DW406" s="223">
        <f t="shared" ca="1" si="717"/>
        <v>6.6244356889008638E-4</v>
      </c>
      <c r="DX406" s="223">
        <f t="shared" ca="1" si="718"/>
        <v>-9.046954933348238E-6</v>
      </c>
      <c r="DY406" s="223">
        <f t="shared" ca="1" si="719"/>
        <v>-6.7057879576389284E-4</v>
      </c>
      <c r="DZ406" s="223">
        <f t="shared" ca="1" si="720"/>
        <v>-5.939526930698434E-4</v>
      </c>
      <c r="EA406" s="223">
        <f t="shared" ca="1" si="721"/>
        <v>1.3648307559776781E-4</v>
      </c>
      <c r="EB406" s="223">
        <f t="shared" ca="1" si="722"/>
        <v>7.1668136725955842E-4</v>
      </c>
      <c r="EC406" s="223">
        <f t="shared" ca="1" si="723"/>
        <v>5.0797304934673481E-4</v>
      </c>
      <c r="ED406" s="223">
        <f t="shared" ca="1" si="724"/>
        <v>-2.5990049096857263E-4</v>
      </c>
      <c r="EE406" s="223">
        <f t="shared" ca="1" si="725"/>
        <v>-7.4168145999127034E-4</v>
      </c>
      <c r="EF406" s="223">
        <f t="shared" ca="1" si="726"/>
        <v>-4.0703628384511505E-4</v>
      </c>
      <c r="EG406" s="223">
        <f t="shared" ca="1" si="727"/>
        <v>3.7566521039671992E-4</v>
      </c>
      <c r="EH406" s="223">
        <f t="shared" ca="1" si="728"/>
        <v>7.4484295334801523E-4</v>
      </c>
      <c r="EI406" s="223">
        <f t="shared" ca="1" si="729"/>
        <v>2.9411445088060797E-4</v>
      </c>
      <c r="EJ406" s="223">
        <f t="shared" ca="1" si="730"/>
        <v>-4.8036857468587984E-4</v>
      </c>
      <c r="EK406" s="223">
        <f t="shared" ca="1" si="731"/>
        <v>-7.2607275805822646E-4</v>
      </c>
      <c r="EL406" s="223">
        <f t="shared" ca="1" si="732"/>
        <v>-1.7253250166721258E-4</v>
      </c>
      <c r="EM406" s="223">
        <f t="shared" ca="1" si="733"/>
        <v>5.7092762309177429E-4</v>
      </c>
      <c r="EN406" s="223">
        <f t="shared" ca="1" si="734"/>
        <v>6.8592355717687751E-4</v>
      </c>
      <c r="EO406" s="223">
        <f t="shared" ca="1" si="735"/>
        <v>4.58703820756458E-5</v>
      </c>
      <c r="EP406" s="223">
        <f t="shared" ca="1" si="736"/>
        <v>-6.4467587022327619E-4</v>
      </c>
      <c r="EQ406" s="223">
        <f t="shared" ca="1" si="737"/>
        <v>-6.2557753249031507E-4</v>
      </c>
      <c r="ER406" s="223">
        <f t="shared" ca="1" si="738"/>
        <v>8.2142377853247335E-5</v>
      </c>
      <c r="ES406" s="223">
        <f t="shared" ca="1" si="739"/>
        <v>6.9944181994548442E-4</v>
      </c>
      <c r="ET406" s="223">
        <f t="shared" ca="1" si="740"/>
        <v>5.4681155551020741E-4</v>
      </c>
      <c r="EU406" s="223">
        <f t="shared" ca="1" si="741"/>
        <v>-2.0773647885858422E-4</v>
      </c>
      <c r="EV406" s="223">
        <f t="shared" ca="1" si="742"/>
        <v>-7.3361290446496009E-4</v>
      </c>
      <c r="EW406" s="223">
        <f t="shared" ca="1" si="743"/>
        <v>-4.5194486799795142E-4</v>
      </c>
      <c r="EX406" s="223">
        <f t="shared" ca="1" si="744"/>
        <v>3.2721383840268514E-4</v>
      </c>
      <c r="EY406" s="223">
        <f t="shared" ca="1" si="745"/>
        <v>7.4618296592919629E-4</v>
      </c>
      <c r="EZ406" s="223">
        <f t="shared" ca="1" si="746"/>
        <v>3.4377079255139948E-4</v>
      </c>
      <c r="FA406" s="223">
        <f t="shared" ca="1" si="747"/>
        <v>-4.3705647965830094E-4</v>
      </c>
      <c r="FB406" s="223">
        <f t="shared" ca="1" si="748"/>
        <v>-7.3678188245805026E-4</v>
      </c>
      <c r="FC406" s="223">
        <f t="shared" ca="1" si="749"/>
        <v>-2.2547448401649063E-4</v>
      </c>
      <c r="FD406" s="223">
        <f t="shared" ca="1" si="750"/>
        <v>5.3403011733437898E-4</v>
      </c>
      <c r="FE406" s="223">
        <f t="shared" ca="1" si="751"/>
        <v>7.0568646627711302E-4</v>
      </c>
      <c r="FF406" s="223">
        <f t="shared" ca="1" si="752"/>
        <v>1.0053914350984189E-4</v>
      </c>
      <c r="FG406" s="223">
        <f t="shared" ca="1" si="753"/>
        <v>-6.1527939028551337E-4</v>
      </c>
      <c r="FH406" s="223">
        <f t="shared" ca="1" si="754"/>
        <v>-6.5381231306054551E-4</v>
      </c>
      <c r="FI406" s="223">
        <f t="shared" ca="1" si="755"/>
        <v>2.7356543446109321E-5</v>
      </c>
      <c r="FJ406" s="223">
        <f t="shared" ca="1" si="756"/>
        <v>6.7841193680765431E-4</v>
      </c>
      <c r="FK406" s="223">
        <f t="shared" ca="1" si="757"/>
        <v>5.8268684247718449E-4</v>
      </c>
      <c r="FL406" s="223">
        <f t="shared" ca="1" si="758"/>
        <v>-1.5444672477082837E-4</v>
      </c>
      <c r="FM406" s="223">
        <f t="shared" ca="1" si="759"/>
        <v>-7.215688370472101E-4</v>
      </c>
      <c r="FN406" s="223">
        <f t="shared" ca="1" si="760"/>
        <v>-4.9440432375341952E-4</v>
      </c>
      <c r="FO406" s="223">
        <f t="shared" ca="1" si="761"/>
        <v>2.76989266267682E-4</v>
      </c>
      <c r="FP406" s="223">
        <f t="shared" ca="1" si="762"/>
        <v>7.4347934836676004E-4</v>
      </c>
      <c r="FQ406" s="223">
        <f t="shared" ca="1" si="763"/>
        <v>3.915642105121528E-4</v>
      </c>
      <c r="FR406" s="223">
        <f t="shared" ca="1" si="764"/>
        <v>-3.9137593769971921E-4</v>
      </c>
      <c r="FS406" s="223">
        <f t="shared" ca="1" si="765"/>
        <v>-7.4349832200012143E-4</v>
      </c>
      <c r="FT406" s="223">
        <f t="shared" ca="1" si="766"/>
        <v>-2.7719460060118329E-4</v>
      </c>
      <c r="FU406" s="223">
        <f t="shared" ca="1" si="767"/>
        <v>4.9423865610138018E-4</v>
      </c>
      <c r="FV406" s="223">
        <f t="shared" ca="1" si="768"/>
        <v>7.2162519927406886E-4</v>
      </c>
      <c r="FW406" s="223">
        <f t="shared" ca="1" si="769"/>
        <v>1.5466307461438328E-4</v>
      </c>
      <c r="FX406" s="223">
        <f t="shared" ca="1" si="770"/>
        <v>-5.8254865802237509E-4</v>
      </c>
      <c r="FY406" s="223">
        <f t="shared" ca="1" si="771"/>
        <v>-6.7850402805828922E-4</v>
      </c>
      <c r="FZ406" s="223">
        <f t="shared" ca="1" si="772"/>
        <v>-2.7577538440205762E-5</v>
      </c>
      <c r="GA406" s="223">
        <f t="shared" ca="1" si="773"/>
        <v>6.5370568060487593E-4</v>
      </c>
      <c r="GB406" s="223">
        <f t="shared" ca="1" si="774"/>
        <v>6.1540449895926318E-4</v>
      </c>
      <c r="GC406" s="223">
        <f t="shared" ca="1" si="775"/>
        <v>-1.0032001049987066E-4</v>
      </c>
      <c r="GD406" s="223">
        <f t="shared" ca="1" si="776"/>
        <v>-7.0561452558289407E-4</v>
      </c>
      <c r="GE406" s="223">
        <f t="shared" ca="1" si="777"/>
        <v>-5.34184559641982E-4</v>
      </c>
      <c r="GF406" s="223">
        <f t="shared" ca="1" si="778"/>
        <v>2.2526366529969868E-4</v>
      </c>
      <c r="GG406" s="223">
        <f t="shared" ca="1" si="779"/>
        <v>7.3674675179852581E-4</v>
      </c>
      <c r="GH406" s="223">
        <f t="shared" ca="1" si="780"/>
        <v>4.3723570808999182E-4</v>
      </c>
      <c r="GI406" s="223">
        <f t="shared" ca="1" si="781"/>
        <v>-3.4357449562490611E-4</v>
      </c>
      <c r="GJ406" s="223">
        <f t="shared" ca="1" si="782"/>
        <v>-7.4618567971663152E-4</v>
      </c>
      <c r="GK406" s="223">
        <f t="shared" ca="1" si="783"/>
        <v>-3.2741257562835175E-4</v>
      </c>
      <c r="GL406" s="223">
        <f t="shared" ca="1" si="784"/>
        <v>4.5176887276883611E-4</v>
      </c>
      <c r="GM406" s="223">
        <f t="shared" ca="1" si="785"/>
        <v>7.3365338279266054E-4</v>
      </c>
      <c r="GN406" s="223">
        <f t="shared" ca="1" si="786"/>
        <v>2.0794887311717538E-4</v>
      </c>
      <c r="GO406" s="223">
        <f t="shared" ca="1" si="787"/>
        <v>-5.466610441078718E-4</v>
      </c>
      <c r="GP406" s="223">
        <f t="shared" ca="1" si="788"/>
        <v>-6.9951887094061107E-4</v>
      </c>
      <c r="GQ406" s="223">
        <f t="shared" ca="1" si="789"/>
        <v>-8.2362175256323148E-5</v>
      </c>
      <c r="GR406" s="223">
        <f t="shared" ca="1" si="790"/>
        <v>6.2545693668012695E-4</v>
      </c>
      <c r="GS406" s="223">
        <f t="shared" ca="1" si="791"/>
        <v>6.4478722514122355E-4</v>
      </c>
      <c r="GT406" s="223">
        <f t="shared" ca="1" si="792"/>
        <v>-4.5649653400025528E-5</v>
      </c>
      <c r="GU406" s="223">
        <f t="shared" ca="1" si="793"/>
        <v>-6.858364278681477E-4</v>
      </c>
      <c r="GV406" s="223">
        <f t="shared" ca="1" si="794"/>
        <v>-5.7107000311869499E-4</v>
      </c>
      <c r="GW406" s="223">
        <f t="shared" ca="1" si="795"/>
        <v>1.7231734101202215E-4</v>
      </c>
      <c r="GX406" s="223">
        <f t="shared" ca="1" si="796"/>
        <v>7.2602166074862647E-4</v>
      </c>
      <c r="GY406" s="223">
        <f t="shared" ca="1" si="797"/>
        <v>4.8053778748244385E-4</v>
      </c>
      <c r="GZ406" s="223">
        <f t="shared" ca="1" si="798"/>
        <v>-2.9391119359010727E-4</v>
      </c>
      <c r="HA406" s="223">
        <f t="shared" ca="1" si="799"/>
        <v>-7.4482939258327505E-4</v>
      </c>
      <c r="HB406" s="223">
        <f t="shared" ca="1" si="800"/>
        <v>-3.7585627354030698E-4</v>
      </c>
      <c r="HC406" s="223">
        <f t="shared" ca="1" si="801"/>
        <v>4.0685091477231903E-4</v>
      </c>
      <c r="HD406" s="223">
        <f t="shared" ca="1" si="802"/>
        <v>7.4170583506424795E-4</v>
      </c>
      <c r="HE406" s="223">
        <f t="shared" ca="1" si="803"/>
        <v>2.6010777865931046E-4</v>
      </c>
      <c r="HF406" s="223">
        <f t="shared" ca="1" si="804"/>
        <v>-5.0781102663120282E-4</v>
      </c>
      <c r="HG406" s="223">
        <f t="shared" ca="1" si="805"/>
        <v>-7.1674296045316712E-4</v>
      </c>
      <c r="HH406" s="223">
        <f t="shared" ca="1" si="806"/>
        <v>-1.3670048430865193E-4</v>
      </c>
      <c r="HI406" s="223">
        <f t="shared" ca="1" si="807"/>
        <v>5.9381878742428081E-4</v>
      </c>
      <c r="HJ406" s="223">
        <f t="shared" ca="1" si="808"/>
        <v>6.7067579348408933E-4</v>
      </c>
      <c r="HK406" s="223">
        <f t="shared" ca="1" si="809"/>
        <v>9.2680831267998704E-6</v>
      </c>
      <c r="HL406" s="223">
        <f t="shared" ca="1" si="810"/>
        <v>-6.6234172312811912E-4</v>
      </c>
      <c r="HM406" s="223">
        <f t="shared" ca="1" si="811"/>
        <v>-6.0486076876950653E-4</v>
      </c>
      <c r="HN406" s="223">
        <f t="shared" ca="1" si="812"/>
        <v>1.1843721412337565E-4</v>
      </c>
      <c r="HO406" s="223">
        <f t="shared" ca="1" si="813"/>
        <v>7.1136219541471186E-4</v>
      </c>
      <c r="HP406" s="223">
        <f t="shared" ca="1" si="814"/>
        <v>5.2123579096947578E-4</v>
      </c>
      <c r="HQ406" s="223">
        <f t="shared" ca="1" si="815"/>
        <v>-2.426551613320078E-4</v>
      </c>
      <c r="HR406" s="223">
        <f t="shared" ca="1" si="816"/>
        <v>-7.3943681043753989E-4</v>
      </c>
      <c r="HS406" s="223">
        <f t="shared" ca="1" si="817"/>
        <v>-4.2226317374075755E-4</v>
      </c>
      <c r="HT406" s="223">
        <f t="shared" ca="1" si="818"/>
        <v>3.5972819641802163E-4</v>
      </c>
      <c r="HU406" s="223">
        <f t="shared" ca="1" si="819"/>
        <v>7.4573891915228545E-4</v>
      </c>
      <c r="HV406" s="223">
        <f t="shared" ca="1" si="820"/>
        <v>3.1085713761247133E-4</v>
      </c>
      <c r="HW406" s="223">
        <f t="shared" ca="1" si="821"/>
        <v>-4.6620913720314162E-4</v>
      </c>
      <c r="HX406" s="223">
        <f t="shared" ca="1" si="822"/>
        <v>-7.3008295776253959E-4</v>
      </c>
      <c r="HY406" s="223">
        <f t="shared" ca="1" si="823"/>
        <v>-1.9029800159242404E-4</v>
      </c>
      <c r="HZ406" s="223">
        <f t="shared" ca="1" si="824"/>
        <v>5.5896268270936721E-4</v>
      </c>
      <c r="IA406" s="223">
        <f t="shared" ca="1" si="825"/>
        <v>6.9292991159295705E-4</v>
      </c>
      <c r="IB406" s="223">
        <f t="shared" ca="1" si="826"/>
        <v>6.4135595108150145E-5</v>
      </c>
      <c r="IC406" s="223">
        <f t="shared" ca="1" si="827"/>
        <v>-6.3525773120343707E-4</v>
      </c>
      <c r="ID406" s="223">
        <f t="shared" ca="1" si="828"/>
        <v>-6.3537374150763454E-4</v>
      </c>
      <c r="IE406" s="223">
        <f t="shared" ca="1" si="829"/>
        <v>9.146987534987298E-4</v>
      </c>
      <c r="IF406" s="223">
        <f t="shared" ca="1" si="830"/>
        <v>6.9284779670955284E-4</v>
      </c>
      <c r="IG406" s="223">
        <f t="shared" ca="1" si="831"/>
        <v>5.591091725440097E-4</v>
      </c>
      <c r="IH406" s="223">
        <f t="shared" ca="1" si="832"/>
        <v>-1.9008415973037127E-4</v>
      </c>
      <c r="II406" s="223">
        <f t="shared" ca="1" si="833"/>
        <v>-7.3003715614930573E-4</v>
      </c>
      <c r="IJ406" s="223">
        <f t="shared" ca="1" si="834"/>
        <v>-4.6638179321675419E-4</v>
      </c>
      <c r="IK406" s="223">
        <f t="shared" ca="1" si="835"/>
        <v>3.1065607979954157E-4</v>
      </c>
      <c r="IL406" s="223">
        <f t="shared" ca="1" si="836"/>
        <v>7.4573077942466392E-4</v>
      </c>
      <c r="IM406" s="223">
        <f t="shared" ca="1" si="837"/>
        <v>3.599219348034519E-4</v>
      </c>
      <c r="IN406" s="223">
        <f t="shared" ca="1" si="838"/>
        <v>-4.2208082006699567E-4</v>
      </c>
      <c r="IO406" s="223">
        <f t="shared" ca="1" si="839"/>
        <v>-7.3946657226749688E-4</v>
      </c>
      <c r="IP406" s="223">
        <f t="shared" ca="1" si="840"/>
        <v>-2.4286427751762929E-4</v>
      </c>
      <c r="IQ406" s="223">
        <f t="shared" ca="1" si="841"/>
        <v>5.2107751078686029E-4</v>
      </c>
      <c r="IR406" s="223">
        <f t="shared" ca="1" si="842"/>
        <v>7.1142898247363972E-4</v>
      </c>
      <c r="IS406" s="223">
        <f t="shared" ca="1" si="843"/>
        <v>1.1865555074271246E-4</v>
      </c>
      <c r="IT406" s="223">
        <f t="shared" ca="1" si="844"/>
        <v>-6.0473122259295715E-4</v>
      </c>
      <c r="IU406" s="223">
        <f t="shared" ca="1" si="845"/>
        <v>-6.6244356889008714E-4</v>
      </c>
      <c r="IV406" s="223">
        <f t="shared" ca="1" si="846"/>
        <v>9.0469549333468014E-6</v>
      </c>
      <c r="IW406" s="223">
        <f t="shared" ca="1" si="847"/>
        <v>6.7057879576388286E-4</v>
      </c>
      <c r="IX406" s="223">
        <f t="shared" ca="1" si="848"/>
        <v>5.9395269306984416E-4</v>
      </c>
      <c r="IY406" s="223">
        <f t="shared" ca="1" si="849"/>
        <v>-1.3648307559776634E-4</v>
      </c>
      <c r="IZ406" s="223">
        <f t="shared" ca="1" si="850"/>
        <v>-7.1668136725956395E-4</v>
      </c>
      <c r="JA406" s="223">
        <f t="shared" ca="1" si="851"/>
        <v>-5.079730493467514E-4</v>
      </c>
      <c r="JB406" s="223">
        <f t="shared" ca="1" si="852"/>
        <v>2.5990049096857122E-4</v>
      </c>
    </row>
    <row r="407" spans="2:262">
      <c r="B407" s="230">
        <v>46</v>
      </c>
      <c r="C407" s="229">
        <f t="shared" si="853"/>
        <v>8.9843750000000047E-4</v>
      </c>
      <c r="D407" s="226">
        <f t="shared" ca="1" si="597"/>
        <v>36.015781002810954</v>
      </c>
      <c r="E407" s="225">
        <f ca="1">AZ361</f>
        <v>1.5781002810952783E-2</v>
      </c>
      <c r="F407" s="224">
        <v>46</v>
      </c>
      <c r="G407" s="223">
        <f t="shared" ca="1" si="854"/>
        <v>-3.5700637152501891E-4</v>
      </c>
      <c r="H407" s="223">
        <f t="shared" ca="1" si="598"/>
        <v>-1.9421983932219099E-4</v>
      </c>
      <c r="I407" s="223">
        <f t="shared" ca="1" si="599"/>
        <v>1.9092700843019146E-4</v>
      </c>
      <c r="J407" s="223">
        <f t="shared" ca="1" si="600"/>
        <v>3.574834691776605E-4</v>
      </c>
      <c r="K407" s="223">
        <f t="shared" ca="1" si="601"/>
        <v>1.1476074769788073E-4</v>
      </c>
      <c r="L407" s="223">
        <f t="shared" ca="1" si="602"/>
        <v>-2.5935038476946779E-4</v>
      </c>
      <c r="M407" s="223">
        <f t="shared" ca="1" si="603"/>
        <v>-3.3653390368045943E-4</v>
      </c>
      <c r="N407" s="223">
        <f t="shared" ca="1" si="604"/>
        <v>-2.8423184491645196E-5</v>
      </c>
      <c r="O407" s="223">
        <f t="shared" ca="1" si="605"/>
        <v>3.1222894907863643E-4</v>
      </c>
      <c r="P407" s="223">
        <f t="shared" ca="1" si="606"/>
        <v>2.9541333948155567E-4</v>
      </c>
      <c r="Q407" s="223">
        <f t="shared" ca="1" si="607"/>
        <v>-5.9617993153459844E-5</v>
      </c>
      <c r="R407" s="223">
        <f t="shared" ca="1" si="608"/>
        <v>-3.4639329274726281E-4</v>
      </c>
      <c r="S407" s="223">
        <f t="shared" ca="1" si="609"/>
        <v>-2.3658644013489771E-4</v>
      </c>
      <c r="T407" s="223">
        <f t="shared" ca="1" si="610"/>
        <v>1.4408581771483458E-4</v>
      </c>
      <c r="U407" s="223">
        <f t="shared" ca="1" si="611"/>
        <v>3.5979569064498721E-4</v>
      </c>
      <c r="V407" s="223">
        <f t="shared" ca="1" si="612"/>
        <v>1.6357914254422644E-4</v>
      </c>
      <c r="W407" s="223">
        <f t="shared" ca="1" si="613"/>
        <v>-2.1991749949750334E-4</v>
      </c>
      <c r="X407" s="223">
        <f t="shared" ca="1" si="614"/>
        <v>-3.5163283663344422E-4</v>
      </c>
      <c r="Y407" s="223">
        <f t="shared" ca="1" si="615"/>
        <v>-8.0767321142431476E-5</v>
      </c>
      <c r="Z407" s="223">
        <f t="shared" ca="1" si="616"/>
        <v>2.8256787755911181E-4</v>
      </c>
      <c r="AA407" s="223">
        <f t="shared" ca="1" si="617"/>
        <v>3.2239399172279712E-4</v>
      </c>
      <c r="AB407" s="223">
        <f t="shared" ca="1" si="618"/>
        <v>-6.8854910543071879E-6</v>
      </c>
      <c r="AC407" s="223">
        <f t="shared" ca="1" si="619"/>
        <v>-3.28281845264873E-4</v>
      </c>
      <c r="AD407" s="223">
        <f t="shared" ca="1" si="620"/>
        <v>-2.7383165899306833E-4</v>
      </c>
      <c r="AE407" s="223">
        <f t="shared" ca="1" si="621"/>
        <v>9.4125604174971552E-5</v>
      </c>
      <c r="AF407" s="223">
        <f t="shared" ca="1" si="622"/>
        <v>3.5431942196749238E-4</v>
      </c>
      <c r="AG407" s="223">
        <f t="shared" ca="1" si="623"/>
        <v>2.0885654295197808E-4</v>
      </c>
      <c r="AH407" s="223">
        <f t="shared" ca="1" si="624"/>
        <v>-1.7572406449677531E-4</v>
      </c>
      <c r="AI407" s="223">
        <f t="shared" ca="1" si="625"/>
        <v>-3.59119980579713E-4</v>
      </c>
      <c r="AJ407" s="223">
        <f t="shared" ca="1" si="626"/>
        <v>-1.3136308920210665E-4</v>
      </c>
      <c r="AK407" s="223">
        <f t="shared" ca="1" si="627"/>
        <v>2.4679006482551999E-4</v>
      </c>
      <c r="AL407" s="223">
        <f t="shared" ca="1" si="628"/>
        <v>3.4239578765038638E-4</v>
      </c>
      <c r="AM407" s="223">
        <f t="shared" ca="1" si="629"/>
        <v>4.5996061132473241E-5</v>
      </c>
      <c r="AN407" s="223">
        <f t="shared" ca="1" si="630"/>
        <v>-3.0306408722054841E-4</v>
      </c>
      <c r="AO407" s="223">
        <f t="shared" ca="1" si="631"/>
        <v>-3.0514924938636134E-4</v>
      </c>
      <c r="AP407" s="223">
        <f t="shared" ca="1" si="632"/>
        <v>4.2127855557414911E-5</v>
      </c>
      <c r="AQ407" s="223">
        <f t="shared" ca="1" si="633"/>
        <v>3.411732078240974E-4</v>
      </c>
      <c r="AR407" s="223">
        <f t="shared" ca="1" si="634"/>
        <v>2.4961282993686659E-4</v>
      </c>
      <c r="AS407" s="223">
        <f t="shared" ca="1" si="635"/>
        <v>-1.2772673417398909E-4</v>
      </c>
      <c r="AT407" s="223">
        <f t="shared" ca="1" si="636"/>
        <v>-3.5883326146347649E-4</v>
      </c>
      <c r="AU407" s="223">
        <f t="shared" ca="1" si="637"/>
        <v>-1.7911524308782912E-4</v>
      </c>
      <c r="AV407" s="223">
        <f t="shared" ca="1" si="638"/>
        <v>2.056699924770671E-4</v>
      </c>
      <c r="AW407" s="223">
        <f t="shared" ca="1" si="639"/>
        <v>3.5498574878650555E-4</v>
      </c>
      <c r="AX407" s="223">
        <f t="shared" ca="1" si="640"/>
        <v>9.7881937500600324E-5</v>
      </c>
      <c r="AY407" s="223">
        <f t="shared" ca="1" si="641"/>
        <v>-2.7128590692009449E-4</v>
      </c>
      <c r="AZ407" s="223">
        <f t="shared" ca="1" si="642"/>
        <v>-3.2986128005967844E-4</v>
      </c>
      <c r="BA407" s="223">
        <f t="shared" ca="1" si="643"/>
        <v>-1.078183390980337E-5</v>
      </c>
      <c r="BB407" s="223">
        <f t="shared" ca="1" si="644"/>
        <v>3.2064162405036811E-4</v>
      </c>
      <c r="BC407" s="223">
        <f t="shared" ca="1" si="645"/>
        <v>2.849657529667871E-4</v>
      </c>
      <c r="BD407" s="223">
        <f t="shared" ca="1" si="646"/>
        <v>-7.696450578207634E-5</v>
      </c>
      <c r="BE407" s="223">
        <f t="shared" ca="1" si="647"/>
        <v>-3.5077888588772965E-4</v>
      </c>
      <c r="BF407" s="223">
        <f t="shared" ca="1" si="648"/>
        <v>-2.2299009287611999E-4</v>
      </c>
      <c r="BG407" s="223">
        <f t="shared" ca="1" si="649"/>
        <v>1.6009778590037586E-4</v>
      </c>
      <c r="BH407" s="223">
        <f t="shared" ca="1" si="650"/>
        <v>3.5989134049335361E-4</v>
      </c>
      <c r="BI407" s="223">
        <f t="shared" ca="1" si="651"/>
        <v>1.4764896551839604E-4</v>
      </c>
      <c r="BJ407" s="223">
        <f t="shared" ca="1" si="652"/>
        <v>-2.3363520599915032E-4</v>
      </c>
      <c r="BK407" s="223">
        <f t="shared" ca="1" si="653"/>
        <v>-3.4743281017753373E-4</v>
      </c>
      <c r="BL407" s="223">
        <f t="shared" ca="1" si="654"/>
        <v>-6.3458129233253386E-5</v>
      </c>
      <c r="BM407" s="223">
        <f t="shared" ca="1" si="655"/>
        <v>2.9316911743106652E-4</v>
      </c>
      <c r="BN407" s="223">
        <f t="shared" ca="1" si="656"/>
        <v>3.1415002802147925E-4</v>
      </c>
      <c r="BO407" s="223">
        <f t="shared" ca="1" si="657"/>
        <v>-2.4536228267367827E-5</v>
      </c>
      <c r="BP407" s="223">
        <f t="shared" ca="1" si="658"/>
        <v>-3.3513120676004139E-4</v>
      </c>
      <c r="BQ407" s="223">
        <f t="shared" ca="1" si="659"/>
        <v>-2.6203788056801798E-4</v>
      </c>
      <c r="BR407" s="223">
        <f t="shared" ca="1" si="660"/>
        <v>1.1105994574297782E-4</v>
      </c>
      <c r="BS407" s="223">
        <f t="shared" ca="1" si="661"/>
        <v>3.5700637152501886E-4</v>
      </c>
      <c r="BT407" s="223">
        <f t="shared" ca="1" si="662"/>
        <v>1.9421983932219411E-4</v>
      </c>
      <c r="BU407" s="223">
        <f t="shared" ca="1" si="663"/>
        <v>-1.9092700843018978E-4</v>
      </c>
      <c r="BV407" s="223">
        <f t="shared" ca="1" si="664"/>
        <v>-3.574834691776605E-4</v>
      </c>
      <c r="BW407" s="223">
        <f t="shared" ca="1" si="665"/>
        <v>-1.1476074769788384E-4</v>
      </c>
      <c r="BX407" s="223">
        <f t="shared" ca="1" si="666"/>
        <v>2.593503847694666E-4</v>
      </c>
      <c r="BY407" s="223">
        <f t="shared" ca="1" si="667"/>
        <v>3.3653390368046116E-4</v>
      </c>
      <c r="BZ407" s="223">
        <f t="shared" ca="1" si="668"/>
        <v>2.842318449164811E-5</v>
      </c>
      <c r="CA407" s="223">
        <f t="shared" ca="1" si="669"/>
        <v>-3.1222894907863589E-4</v>
      </c>
      <c r="CB407" s="223">
        <f t="shared" ca="1" si="670"/>
        <v>-2.9541333948155811E-4</v>
      </c>
      <c r="CC407" s="223">
        <f t="shared" ca="1" si="671"/>
        <v>5.9617993153457574E-5</v>
      </c>
      <c r="CD407" s="223">
        <f t="shared" ca="1" si="672"/>
        <v>3.4639329274726254E-4</v>
      </c>
      <c r="CE407" s="223">
        <f t="shared" ca="1" si="673"/>
        <v>2.3658644013490091E-4</v>
      </c>
      <c r="CF407" s="223">
        <f t="shared" ca="1" si="674"/>
        <v>-1.4408581771483246E-4</v>
      </c>
      <c r="CG407" s="223">
        <f t="shared" ca="1" si="675"/>
        <v>-3.5979569064498721E-4</v>
      </c>
      <c r="CH407" s="223">
        <f t="shared" ca="1" si="676"/>
        <v>-1.6357914254422958E-4</v>
      </c>
      <c r="CI407" s="223">
        <f t="shared" ca="1" si="677"/>
        <v>2.199174994975015E-4</v>
      </c>
      <c r="CJ407" s="223">
        <f t="shared" ca="1" si="678"/>
        <v>3.5163283663344411E-4</v>
      </c>
      <c r="CK407" s="223">
        <f t="shared" ca="1" si="679"/>
        <v>8.0767321142434918E-5</v>
      </c>
      <c r="CL407" s="223">
        <f t="shared" ca="1" si="680"/>
        <v>-2.8256787755911121E-4</v>
      </c>
      <c r="CM407" s="223">
        <f t="shared" ca="1" si="681"/>
        <v>-3.2239399172279923E-4</v>
      </c>
      <c r="CN407" s="223">
        <f t="shared" ca="1" si="682"/>
        <v>6.8854910543048975E-6</v>
      </c>
      <c r="CO407" s="223">
        <f t="shared" ca="1" si="683"/>
        <v>3.2828184526487262E-4</v>
      </c>
      <c r="CP407" s="223">
        <f t="shared" ca="1" si="684"/>
        <v>2.7383165899307147E-4</v>
      </c>
      <c r="CQ407" s="223">
        <f t="shared" ca="1" si="685"/>
        <v>-9.4125604174969343E-5</v>
      </c>
      <c r="CR407" s="223">
        <f t="shared" ca="1" si="686"/>
        <v>-3.5431942196749222E-4</v>
      </c>
      <c r="CS407" s="223">
        <f t="shared" ca="1" si="687"/>
        <v>-2.0885654295198095E-4</v>
      </c>
      <c r="CT407" s="223">
        <f t="shared" ca="1" si="688"/>
        <v>1.7572406449677328E-4</v>
      </c>
      <c r="CU407" s="223">
        <f t="shared" ca="1" si="689"/>
        <v>3.59119980579713E-4</v>
      </c>
      <c r="CV407" s="223">
        <f t="shared" ca="1" si="690"/>
        <v>1.3136308920210882E-4</v>
      </c>
      <c r="CW407" s="223">
        <f t="shared" ca="1" si="691"/>
        <v>-2.4679006482551831E-4</v>
      </c>
      <c r="CX407" s="223">
        <f t="shared" ca="1" si="692"/>
        <v>-3.4239578765038627E-4</v>
      </c>
      <c r="CY407" s="223">
        <f t="shared" ca="1" si="693"/>
        <v>-4.5996061132475504E-5</v>
      </c>
      <c r="CZ407" s="223">
        <f t="shared" ca="1" si="694"/>
        <v>3.0306408722054722E-4</v>
      </c>
      <c r="DA407" s="223">
        <f t="shared" ca="1" si="695"/>
        <v>3.0514924938636394E-4</v>
      </c>
      <c r="DB407" s="223">
        <f t="shared" ca="1" si="696"/>
        <v>-4.2127855557412647E-5</v>
      </c>
      <c r="DC407" s="223">
        <f t="shared" ca="1" si="697"/>
        <v>-3.4117320782409751E-4</v>
      </c>
      <c r="DD407" s="223">
        <f t="shared" ca="1" si="698"/>
        <v>-2.4961282993687012E-4</v>
      </c>
      <c r="DE407" s="223">
        <f t="shared" ca="1" si="699"/>
        <v>1.2772673417398695E-4</v>
      </c>
      <c r="DF407" s="223">
        <f t="shared" ca="1" si="700"/>
        <v>3.5883326146347655E-4</v>
      </c>
      <c r="DG407" s="223">
        <f t="shared" ca="1" si="701"/>
        <v>1.7911524308783332E-4</v>
      </c>
      <c r="DH407" s="223">
        <f t="shared" ca="1" si="702"/>
        <v>-2.056699924770652E-4</v>
      </c>
      <c r="DI407" s="223">
        <f t="shared" ca="1" si="703"/>
        <v>-3.549857487865055E-4</v>
      </c>
      <c r="DJ407" s="223">
        <f t="shared" ca="1" si="704"/>
        <v>-9.7881937500602533E-5</v>
      </c>
      <c r="DK407" s="223">
        <f t="shared" ca="1" si="705"/>
        <v>2.7128590692009297E-4</v>
      </c>
      <c r="DL407" s="223">
        <f t="shared" ca="1" si="706"/>
        <v>3.2986128005968045E-4</v>
      </c>
      <c r="DM407" s="223">
        <f t="shared" ca="1" si="707"/>
        <v>1.078183390980566E-5</v>
      </c>
      <c r="DN407" s="223">
        <f t="shared" ca="1" si="708"/>
        <v>-3.2064162405036703E-4</v>
      </c>
      <c r="DO407" s="223">
        <f t="shared" ca="1" si="709"/>
        <v>-2.8496575296679003E-4</v>
      </c>
      <c r="DP407" s="223">
        <f t="shared" ca="1" si="710"/>
        <v>7.6964505782079119E-5</v>
      </c>
      <c r="DQ407" s="223">
        <f t="shared" ca="1" si="711"/>
        <v>3.5077888588772857E-4</v>
      </c>
      <c r="DR407" s="223">
        <f t="shared" ca="1" si="712"/>
        <v>2.2299009287612379E-4</v>
      </c>
      <c r="DS407" s="223">
        <f t="shared" ca="1" si="713"/>
        <v>-1.600977859003738E-4</v>
      </c>
      <c r="DT407" s="223">
        <f t="shared" ca="1" si="714"/>
        <v>-3.5989134049335355E-4</v>
      </c>
      <c r="DU407" s="223">
        <f t="shared" ca="1" si="715"/>
        <v>-1.4764896551839346E-4</v>
      </c>
      <c r="DV407" s="223">
        <f t="shared" ca="1" si="716"/>
        <v>2.3363520599914471E-4</v>
      </c>
      <c r="DW407" s="223">
        <f t="shared" ca="1" si="717"/>
        <v>3.4743281017753569E-4</v>
      </c>
      <c r="DX407" s="223">
        <f t="shared" ca="1" si="718"/>
        <v>6.3458129233255636E-5</v>
      </c>
      <c r="DY407" s="223">
        <f t="shared" ca="1" si="719"/>
        <v>-2.9316911743106522E-4</v>
      </c>
      <c r="DZ407" s="223">
        <f t="shared" ca="1" si="720"/>
        <v>-3.1415002802147784E-4</v>
      </c>
      <c r="EA407" s="223">
        <f t="shared" ca="1" si="721"/>
        <v>2.453622826737066E-5</v>
      </c>
      <c r="EB407" s="223">
        <f t="shared" ca="1" si="722"/>
        <v>3.3513120676003868E-4</v>
      </c>
      <c r="EC407" s="223">
        <f t="shared" ca="1" si="723"/>
        <v>2.6203788056801955E-4</v>
      </c>
      <c r="ED407" s="223">
        <f t="shared" ca="1" si="724"/>
        <v>-1.1105994574297564E-4</v>
      </c>
      <c r="EE407" s="223">
        <f t="shared" ca="1" si="725"/>
        <v>-3.5700637152501853E-4</v>
      </c>
      <c r="EF407" s="223">
        <f t="shared" ca="1" si="726"/>
        <v>-1.9421983932219175E-4</v>
      </c>
      <c r="EG407" s="223">
        <f t="shared" ca="1" si="727"/>
        <v>1.909270084301835E-4</v>
      </c>
      <c r="EH407" s="223">
        <f t="shared" ca="1" si="728"/>
        <v>3.5748346917766137E-4</v>
      </c>
      <c r="EI407" s="223">
        <f t="shared" ca="1" si="729"/>
        <v>1.1476074769788602E-4</v>
      </c>
      <c r="EJ407" s="223">
        <f t="shared" ca="1" si="730"/>
        <v>-2.5935038476946503E-4</v>
      </c>
      <c r="EK407" s="223">
        <f t="shared" ca="1" si="731"/>
        <v>-3.3653390368046019E-4</v>
      </c>
      <c r="EL407" s="223">
        <f t="shared" ca="1" si="732"/>
        <v>-2.8423184491645277E-5</v>
      </c>
      <c r="EM407" s="223">
        <f t="shared" ca="1" si="733"/>
        <v>3.1222894907863221E-4</v>
      </c>
      <c r="EN407" s="223">
        <f t="shared" ca="1" si="734"/>
        <v>2.9541333948155941E-4</v>
      </c>
      <c r="EO407" s="223">
        <f t="shared" ca="1" si="735"/>
        <v>-5.9617993153455311E-5</v>
      </c>
      <c r="EP407" s="223">
        <f t="shared" ca="1" si="736"/>
        <v>-3.4639329274726194E-4</v>
      </c>
      <c r="EQ407" s="223">
        <f t="shared" ca="1" si="737"/>
        <v>-2.3658644013489874E-4</v>
      </c>
      <c r="ER407" s="223">
        <f t="shared" ca="1" si="738"/>
        <v>1.4408581771482569E-4</v>
      </c>
      <c r="ES407" s="223">
        <f t="shared" ca="1" si="739"/>
        <v>3.5979569064498699E-4</v>
      </c>
      <c r="ET407" s="223">
        <f t="shared" ca="1" si="740"/>
        <v>1.6357914254423159E-4</v>
      </c>
      <c r="EU407" s="223">
        <f t="shared" ca="1" si="741"/>
        <v>-2.1991749949749971E-4</v>
      </c>
      <c r="EV407" s="223">
        <f t="shared" ca="1" si="742"/>
        <v>-3.5163283663344459E-4</v>
      </c>
      <c r="EW407" s="223">
        <f t="shared" ca="1" si="743"/>
        <v>-8.0767321142432194E-5</v>
      </c>
      <c r="EX407" s="223">
        <f t="shared" ca="1" si="744"/>
        <v>2.8256787755910666E-4</v>
      </c>
      <c r="EY407" s="223">
        <f t="shared" ca="1" si="745"/>
        <v>3.2239399172280032E-4</v>
      </c>
      <c r="EZ407" s="223">
        <f t="shared" ca="1" si="746"/>
        <v>-6.8854910543026071E-6</v>
      </c>
      <c r="FA407" s="223">
        <f t="shared" ca="1" si="747"/>
        <v>-3.282818452648717E-4</v>
      </c>
      <c r="FB407" s="223">
        <f t="shared" ca="1" si="748"/>
        <v>-2.7383165899306968E-4</v>
      </c>
      <c r="FC407" s="223">
        <f t="shared" ca="1" si="749"/>
        <v>9.4125604174972053E-5</v>
      </c>
      <c r="FD407" s="223">
        <f t="shared" ca="1" si="750"/>
        <v>3.5431942196749086E-4</v>
      </c>
      <c r="FE407" s="223">
        <f t="shared" ca="1" si="751"/>
        <v>2.0885654295198282E-4</v>
      </c>
      <c r="FF407" s="223">
        <f t="shared" ca="1" si="752"/>
        <v>-1.7572406449677127E-4</v>
      </c>
      <c r="FG407" s="223">
        <f t="shared" ca="1" si="753"/>
        <v>-3.5911998057971316E-4</v>
      </c>
      <c r="FH407" s="223">
        <f t="shared" ca="1" si="754"/>
        <v>-1.3136308920210616E-4</v>
      </c>
      <c r="FI407" s="223">
        <f t="shared" ca="1" si="755"/>
        <v>2.4679006482551295E-4</v>
      </c>
      <c r="FJ407" s="223">
        <f t="shared" ca="1" si="756"/>
        <v>3.4239578765038855E-4</v>
      </c>
      <c r="FK407" s="223">
        <f t="shared" ca="1" si="757"/>
        <v>4.5996061132477767E-5</v>
      </c>
      <c r="FL407" s="223">
        <f t="shared" ca="1" si="758"/>
        <v>-3.0306408722054591E-4</v>
      </c>
      <c r="FM407" s="223">
        <f t="shared" ca="1" si="759"/>
        <v>-3.0514924938636242E-4</v>
      </c>
      <c r="FN407" s="223">
        <f t="shared" ca="1" si="760"/>
        <v>4.2127855557415453E-5</v>
      </c>
      <c r="FO407" s="223">
        <f t="shared" ca="1" si="761"/>
        <v>3.4117320782409513E-4</v>
      </c>
      <c r="FP407" s="223">
        <f t="shared" ca="1" si="762"/>
        <v>2.496128299368718E-4</v>
      </c>
      <c r="FQ407" s="223">
        <f t="shared" ca="1" si="763"/>
        <v>-1.2772673417398481E-4</v>
      </c>
      <c r="FR407" s="223">
        <f t="shared" ca="1" si="764"/>
        <v>-3.5883326146347633E-4</v>
      </c>
      <c r="FS407" s="223">
        <f t="shared" ca="1" si="765"/>
        <v>-1.7911524308783083E-4</v>
      </c>
      <c r="FT407" s="223">
        <f t="shared" ca="1" si="766"/>
        <v>2.056699924770591E-4</v>
      </c>
      <c r="FU407" s="223">
        <f t="shared" ca="1" si="767"/>
        <v>3.5498574878650675E-4</v>
      </c>
      <c r="FV407" s="223">
        <f t="shared" ca="1" si="768"/>
        <v>9.7881937500604769E-5</v>
      </c>
      <c r="FW407" s="223">
        <f t="shared" ca="1" si="769"/>
        <v>-2.712859069200914E-4</v>
      </c>
      <c r="FX407" s="223">
        <f t="shared" ca="1" si="770"/>
        <v>-3.2986128005967931E-4</v>
      </c>
      <c r="FY407" s="223">
        <f t="shared" ca="1" si="771"/>
        <v>-1.0781833909802855E-5</v>
      </c>
      <c r="FZ407" s="223">
        <f t="shared" ca="1" si="772"/>
        <v>3.2064162405036367E-4</v>
      </c>
      <c r="GA407" s="223">
        <f t="shared" ca="1" si="773"/>
        <v>2.8496575296679144E-4</v>
      </c>
      <c r="GB407" s="223">
        <f t="shared" ca="1" si="774"/>
        <v>-7.6964505782071868E-5</v>
      </c>
      <c r="GC407" s="223">
        <f t="shared" ca="1" si="775"/>
        <v>-3.5077888588772922E-4</v>
      </c>
      <c r="GD407" s="223">
        <f t="shared" ca="1" si="776"/>
        <v>-2.2299009287612159E-4</v>
      </c>
      <c r="GE407" s="223">
        <f t="shared" ca="1" si="777"/>
        <v>1.6009778590036713E-4</v>
      </c>
      <c r="GF407" s="223">
        <f t="shared" ca="1" si="778"/>
        <v>3.5989134049335371E-4</v>
      </c>
      <c r="GG407" s="223">
        <f t="shared" ca="1" si="779"/>
        <v>1.4764896551840021E-4</v>
      </c>
      <c r="GH407" s="223">
        <f t="shared" ca="1" si="780"/>
        <v>-2.3363520599914685E-4</v>
      </c>
      <c r="GI407" s="223">
        <f t="shared" ca="1" si="781"/>
        <v>-3.4743281017753498E-4</v>
      </c>
      <c r="GJ407" s="223">
        <f t="shared" ca="1" si="782"/>
        <v>-6.3458129233252871E-5</v>
      </c>
      <c r="GK407" s="223">
        <f t="shared" ca="1" si="783"/>
        <v>2.9316911743106089E-4</v>
      </c>
      <c r="GL407" s="223">
        <f t="shared" ca="1" si="784"/>
        <v>3.1415002802148148E-4</v>
      </c>
      <c r="GM407" s="223">
        <f t="shared" ca="1" si="785"/>
        <v>-2.4536228267363274E-5</v>
      </c>
      <c r="GN407" s="223">
        <f t="shared" ca="1" si="786"/>
        <v>-3.3513120676003971E-4</v>
      </c>
      <c r="GO407" s="223">
        <f t="shared" ca="1" si="787"/>
        <v>-2.620378805680176E-4</v>
      </c>
      <c r="GP407" s="223">
        <f t="shared" ca="1" si="788"/>
        <v>1.1105994574297832E-4</v>
      </c>
      <c r="GQ407" s="223">
        <f t="shared" ca="1" si="789"/>
        <v>3.5700637152501766E-4</v>
      </c>
      <c r="GR407" s="223">
        <f t="shared" ca="1" si="790"/>
        <v>1.9421983932219798E-4</v>
      </c>
      <c r="GS407" s="223">
        <f t="shared" ca="1" si="791"/>
        <v>-1.9092700843018588E-4</v>
      </c>
      <c r="GT407" s="223">
        <f t="shared" ca="1" si="792"/>
        <v>-3.574834691776611E-4</v>
      </c>
      <c r="GU407" s="223">
        <f t="shared" ca="1" si="793"/>
        <v>-1.1476074769788336E-4</v>
      </c>
      <c r="GV407" s="223">
        <f t="shared" ca="1" si="794"/>
        <v>2.5935038476945988E-4</v>
      </c>
      <c r="GW407" s="223">
        <f t="shared" ca="1" si="795"/>
        <v>3.3653390368046279E-4</v>
      </c>
      <c r="GX407" s="223">
        <f t="shared" ca="1" si="796"/>
        <v>2.842318449165269E-5</v>
      </c>
      <c r="GY407" s="223">
        <f t="shared" ca="1" si="797"/>
        <v>-3.1222894907863361E-4</v>
      </c>
      <c r="GZ407" s="223">
        <f t="shared" ca="1" si="798"/>
        <v>-2.9541333948155779E-4</v>
      </c>
      <c r="HA407" s="223">
        <f t="shared" ca="1" si="799"/>
        <v>5.9617993153458096E-5</v>
      </c>
      <c r="HB407" s="223">
        <f t="shared" ca="1" si="800"/>
        <v>3.4639329274725993E-4</v>
      </c>
      <c r="HC407" s="223">
        <f t="shared" ca="1" si="801"/>
        <v>2.3658644013490438E-4</v>
      </c>
      <c r="HD407" s="223">
        <f t="shared" ca="1" si="802"/>
        <v>-1.4408581771482826E-4</v>
      </c>
      <c r="HE407" s="223">
        <f t="shared" ca="1" si="803"/>
        <v>-3.5979569064498705E-4</v>
      </c>
      <c r="HF407" s="223">
        <f t="shared" ca="1" si="804"/>
        <v>-1.6357914254422909E-4</v>
      </c>
      <c r="HG407" s="223">
        <f t="shared" ca="1" si="805"/>
        <v>2.1991749949749382E-4</v>
      </c>
      <c r="HH407" s="223">
        <f t="shared" ca="1" si="806"/>
        <v>3.5163283663344617E-4</v>
      </c>
      <c r="HI407" s="223">
        <f t="shared" ca="1" si="807"/>
        <v>8.0767321142439418E-5</v>
      </c>
      <c r="HJ407" s="223">
        <f t="shared" ca="1" si="808"/>
        <v>-2.8256787755910834E-4</v>
      </c>
      <c r="HK407" s="223">
        <f t="shared" ca="1" si="809"/>
        <v>-3.2239399172279902E-4</v>
      </c>
      <c r="HL407" s="223">
        <f t="shared" ca="1" si="810"/>
        <v>6.8854910543054125E-6</v>
      </c>
      <c r="HM407" s="223">
        <f t="shared" ca="1" si="811"/>
        <v>3.2828184526486861E-4</v>
      </c>
      <c r="HN407" s="223">
        <f t="shared" ca="1" si="812"/>
        <v>2.7383165899307451E-4</v>
      </c>
      <c r="HO407" s="223">
        <f t="shared" ca="1" si="813"/>
        <v>-9.4125604174964911E-5</v>
      </c>
      <c r="HP407" s="223">
        <f t="shared" ca="1" si="814"/>
        <v>-3.5431942196749135E-4</v>
      </c>
      <c r="HQ407" s="223">
        <f t="shared" ca="1" si="815"/>
        <v>-2.0885654295198052E-4</v>
      </c>
      <c r="HR407" s="223">
        <f t="shared" ca="1" si="816"/>
        <v>1.7572406449676482E-4</v>
      </c>
      <c r="HS407" s="223">
        <f t="shared" ca="1" si="817"/>
        <v>3.5911998057971365E-4</v>
      </c>
      <c r="HT407" s="223">
        <f t="shared" ca="1" si="818"/>
        <v>1.3136308920211307E-4</v>
      </c>
      <c r="HU407" s="223">
        <f t="shared" ca="1" si="819"/>
        <v>-2.4679006482551501E-4</v>
      </c>
      <c r="HV407" s="223">
        <f t="shared" ca="1" si="820"/>
        <v>-3.4239578765038768E-4</v>
      </c>
      <c r="HW407" s="223">
        <f t="shared" ca="1" si="821"/>
        <v>-4.5996061132474989E-5</v>
      </c>
      <c r="HX407" s="223">
        <f t="shared" ca="1" si="822"/>
        <v>3.0306408722054196E-4</v>
      </c>
      <c r="HY407" s="223">
        <f t="shared" ca="1" si="823"/>
        <v>3.0514924938636638E-4</v>
      </c>
      <c r="HZ407" s="223">
        <f t="shared" ca="1" si="824"/>
        <v>-4.2127855557418258E-5</v>
      </c>
      <c r="IA407" s="223">
        <f t="shared" ca="1" si="825"/>
        <v>-3.4117320782409605E-4</v>
      </c>
      <c r="IB407" s="223">
        <f t="shared" ca="1" si="826"/>
        <v>-2.4961282993687711E-4</v>
      </c>
      <c r="IC407" s="223">
        <f t="shared" ca="1" si="827"/>
        <v>1.2772673417398744E-4</v>
      </c>
      <c r="ID407" s="223">
        <f t="shared" ca="1" si="828"/>
        <v>3.5883326146347579E-4</v>
      </c>
      <c r="IE407" s="223">
        <f t="shared" ca="1" si="829"/>
        <v>-2.209763640675119E-4</v>
      </c>
      <c r="IF407" s="223">
        <f t="shared" ca="1" si="830"/>
        <v>-2.0566999247706143E-4</v>
      </c>
      <c r="IG407" s="223">
        <f t="shared" ca="1" si="831"/>
        <v>-3.5498574878650799E-4</v>
      </c>
      <c r="IH407" s="223">
        <f t="shared" ca="1" si="832"/>
        <v>-9.7881937500602045E-5</v>
      </c>
      <c r="II407" s="223">
        <f t="shared" ca="1" si="833"/>
        <v>2.7128590692008657E-4</v>
      </c>
      <c r="IJ407" s="223">
        <f t="shared" ca="1" si="834"/>
        <v>3.2986128005967817E-4</v>
      </c>
      <c r="IK407" s="223">
        <f t="shared" ca="1" si="835"/>
        <v>1.0781833909810241E-5</v>
      </c>
      <c r="IL407" s="223">
        <f t="shared" ca="1" si="836"/>
        <v>-3.2064162405036031E-4</v>
      </c>
      <c r="IM407" s="223">
        <f t="shared" ca="1" si="837"/>
        <v>-2.849657529667897E-4</v>
      </c>
      <c r="IN407" s="223">
        <f t="shared" ca="1" si="838"/>
        <v>7.6964505782064617E-5</v>
      </c>
      <c r="IO407" s="223">
        <f t="shared" ca="1" si="839"/>
        <v>3.5077888588772981E-4</v>
      </c>
      <c r="IP407" s="223">
        <f t="shared" ca="1" si="840"/>
        <v>2.2299009287612739E-4</v>
      </c>
      <c r="IQ407" s="223">
        <f t="shared" ca="1" si="841"/>
        <v>-1.6009778590036052E-4</v>
      </c>
      <c r="IR407" s="223">
        <f t="shared" ca="1" si="842"/>
        <v>-3.5989134049335361E-4</v>
      </c>
      <c r="IS407" s="223">
        <f t="shared" ca="1" si="843"/>
        <v>-1.4764896551840699E-4</v>
      </c>
      <c r="IT407" s="223">
        <f t="shared" ca="1" si="844"/>
        <v>2.3363520599914899E-4</v>
      </c>
      <c r="IU407" s="223">
        <f t="shared" ca="1" si="845"/>
        <v>3.4743281017753693E-4</v>
      </c>
      <c r="IV407" s="223">
        <f t="shared" ca="1" si="846"/>
        <v>6.3458129233250079E-5</v>
      </c>
      <c r="IW407" s="223">
        <f t="shared" ca="1" si="847"/>
        <v>-2.9316911743106257E-4</v>
      </c>
      <c r="IX407" s="223">
        <f t="shared" ca="1" si="848"/>
        <v>-3.1415002802148511E-4</v>
      </c>
      <c r="IY407" s="223">
        <f t="shared" ca="1" si="849"/>
        <v>2.4536228267366079E-5</v>
      </c>
      <c r="IZ407" s="223">
        <f t="shared" ca="1" si="850"/>
        <v>3.35131206760037E-4</v>
      </c>
      <c r="JA407" s="223">
        <f t="shared" ca="1" si="851"/>
        <v>2.6203788056801571E-4</v>
      </c>
      <c r="JB407" s="223">
        <f t="shared" ca="1" si="852"/>
        <v>-1.1105994574297128E-4</v>
      </c>
    </row>
    <row r="408" spans="2:262">
      <c r="B408" s="230">
        <v>47</v>
      </c>
      <c r="C408" s="229">
        <f t="shared" si="853"/>
        <v>9.1796875000000049E-4</v>
      </c>
      <c r="D408" s="226">
        <f t="shared" ca="1" si="597"/>
        <v>36.017918679540138</v>
      </c>
      <c r="E408" s="225">
        <f ca="1">BA361</f>
        <v>1.7918679540135572E-2</v>
      </c>
      <c r="F408" s="224">
        <v>47</v>
      </c>
      <c r="G408" s="223">
        <f t="shared" ca="1" si="854"/>
        <v>-1.3455385454233938E-3</v>
      </c>
      <c r="H408" s="223">
        <f t="shared" ca="1" si="598"/>
        <v>-6.9171966185007153E-4</v>
      </c>
      <c r="I408" s="223">
        <f t="shared" ca="1" si="599"/>
        <v>7.8491177604097324E-4</v>
      </c>
      <c r="J408" s="223">
        <f t="shared" ca="1" si="600"/>
        <v>1.3278770208517404E-3</v>
      </c>
      <c r="K408" s="223">
        <f t="shared" ca="1" si="601"/>
        <v>2.9130948149300715E-4</v>
      </c>
      <c r="L408" s="223">
        <f t="shared" ca="1" si="602"/>
        <v>-1.0917757467270627E-3</v>
      </c>
      <c r="M408" s="223">
        <f t="shared" ca="1" si="603"/>
        <v>-1.1761747578979157E-3</v>
      </c>
      <c r="N408" s="223">
        <f t="shared" ca="1" si="604"/>
        <v>1.3850653794695862E-4</v>
      </c>
      <c r="O408" s="223">
        <f t="shared" ca="1" si="605"/>
        <v>1.2884319007697308E-3</v>
      </c>
      <c r="P408" s="223">
        <f t="shared" ca="1" si="606"/>
        <v>9.0574513500078508E-4</v>
      </c>
      <c r="Q408" s="223">
        <f t="shared" ca="1" si="607"/>
        <v>-5.5434120344703924E-4</v>
      </c>
      <c r="R408" s="223">
        <f t="shared" ca="1" si="608"/>
        <v>-1.3550290503847573E-3</v>
      </c>
      <c r="S408" s="223">
        <f t="shared" ca="1" si="609"/>
        <v>-5.4388630233866511E-4</v>
      </c>
      <c r="T408" s="223">
        <f t="shared" ca="1" si="610"/>
        <v>9.142186507266844E-4</v>
      </c>
      <c r="U408" s="223">
        <f t="shared" ca="1" si="611"/>
        <v>1.2848446369553674E-3</v>
      </c>
      <c r="V408" s="223">
        <f t="shared" ca="1" si="612"/>
        <v>1.2712560721742902E-4</v>
      </c>
      <c r="W408" s="223">
        <f t="shared" ca="1" si="613"/>
        <v>-1.1818115407304214E-3</v>
      </c>
      <c r="X408" s="223">
        <f t="shared" ca="1" si="614"/>
        <v>-1.0849633305611431E-3</v>
      </c>
      <c r="Y408" s="223">
        <f t="shared" ca="1" si="615"/>
        <v>3.0246760928276666E-4</v>
      </c>
      <c r="Z408" s="223">
        <f t="shared" ca="1" si="616"/>
        <v>1.3301080734205353E-3</v>
      </c>
      <c r="AA408" s="223">
        <f t="shared" ca="1" si="617"/>
        <v>7.7556187760040242E-4</v>
      </c>
      <c r="AB408" s="223">
        <f t="shared" ca="1" si="618"/>
        <v>-7.0152864467860649E-4</v>
      </c>
      <c r="AC408" s="223">
        <f t="shared" ca="1" si="619"/>
        <v>-1.3441386571637981E-3</v>
      </c>
      <c r="AD408" s="223">
        <f t="shared" ca="1" si="620"/>
        <v>-3.8787238658931274E-4</v>
      </c>
      <c r="AE408" s="223">
        <f t="shared" ca="1" si="621"/>
        <v>1.0297748259483896E-3</v>
      </c>
      <c r="AF408" s="223">
        <f t="shared" ca="1" si="622"/>
        <v>1.2224869937824819E-3</v>
      </c>
      <c r="AG408" s="223">
        <f t="shared" ca="1" si="623"/>
        <v>-3.8970354519544893E-5</v>
      </c>
      <c r="AH408" s="223">
        <f t="shared" ca="1" si="624"/>
        <v>-1.2540717891279616E-3</v>
      </c>
      <c r="AI408" s="223">
        <f t="shared" ca="1" si="625"/>
        <v>-9.774330448460663E-4</v>
      </c>
      <c r="AJ408" s="223">
        <f t="shared" ca="1" si="626"/>
        <v>4.6187928623732627E-4</v>
      </c>
      <c r="AK408" s="223">
        <f t="shared" ca="1" si="627"/>
        <v>1.3517781825790676E-3</v>
      </c>
      <c r="AL408" s="223">
        <f t="shared" ca="1" si="628"/>
        <v>6.337134476659096E-4</v>
      </c>
      <c r="AM408" s="223">
        <f t="shared" ca="1" si="629"/>
        <v>-8.381644421095371E-4</v>
      </c>
      <c r="AN408" s="223">
        <f t="shared" ca="1" si="630"/>
        <v>-1.3130311674113648E-3</v>
      </c>
      <c r="AO408" s="223">
        <f t="shared" ca="1" si="631"/>
        <v>-2.2602450911303652E-4</v>
      </c>
      <c r="AP408" s="223">
        <f t="shared" ca="1" si="632"/>
        <v>1.1298422292707658E-3</v>
      </c>
      <c r="AQ408" s="223">
        <f t="shared" ca="1" si="633"/>
        <v>1.1417420083290597E-3</v>
      </c>
      <c r="AR408" s="223">
        <f t="shared" ca="1" si="634"/>
        <v>-2.0448016585083818E-4</v>
      </c>
      <c r="AS408" s="223">
        <f t="shared" ca="1" si="635"/>
        <v>-1.3074696305237635E-3</v>
      </c>
      <c r="AT408" s="223">
        <f t="shared" ca="1" si="636"/>
        <v>-8.5520125633929786E-4</v>
      </c>
      <c r="AU408" s="223">
        <f t="shared" ca="1" si="637"/>
        <v>6.1434386880844538E-4</v>
      </c>
      <c r="AV408" s="223">
        <f t="shared" ca="1" si="638"/>
        <v>1.3531162896329918E-3</v>
      </c>
      <c r="AW408" s="223">
        <f t="shared" ca="1" si="639"/>
        <v>4.8233337761641334E-4</v>
      </c>
      <c r="AX408" s="223">
        <f t="shared" ca="1" si="640"/>
        <v>-9.6219346616551132E-4</v>
      </c>
      <c r="AY408" s="223">
        <f t="shared" ca="1" si="641"/>
        <v>-1.2621744667282678E-3</v>
      </c>
      <c r="AZ408" s="223">
        <f t="shared" ca="1" si="642"/>
        <v>-6.0777012635508773E-5</v>
      </c>
      <c r="BA408" s="223">
        <f t="shared" ca="1" si="643"/>
        <v>1.2129157538048449E-3</v>
      </c>
      <c r="BB408" s="223">
        <f t="shared" ca="1" si="644"/>
        <v>1.043824160333964E-3</v>
      </c>
      <c r="BC408" s="223">
        <f t="shared" ca="1" si="645"/>
        <v>-3.6691440515706429E-4</v>
      </c>
      <c r="BD408" s="223">
        <f t="shared" ca="1" si="646"/>
        <v>-1.3412019116803794E-3</v>
      </c>
      <c r="BE408" s="223">
        <f t="shared" ca="1" si="647"/>
        <v>-7.2010644491365722E-4</v>
      </c>
      <c r="BF408" s="223">
        <f t="shared" ca="1" si="648"/>
        <v>7.5756814775983553E-4</v>
      </c>
      <c r="BG408" s="223">
        <f t="shared" ca="1" si="649"/>
        <v>1.3341022682067008E-3</v>
      </c>
      <c r="BH408" s="223">
        <f t="shared" ca="1" si="650"/>
        <v>3.2369856461040496E-4</v>
      </c>
      <c r="BI408" s="223">
        <f t="shared" ca="1" si="651"/>
        <v>-1.0717502048782019E-3</v>
      </c>
      <c r="BJ408" s="223">
        <f t="shared" ca="1" si="652"/>
        <v>-1.192333487230328E-3</v>
      </c>
      <c r="BK408" s="223">
        <f t="shared" ca="1" si="653"/>
        <v>1.0538462668346682E-4</v>
      </c>
      <c r="BL408" s="223">
        <f t="shared" ca="1" si="654"/>
        <v>1.2777458964165866E-3</v>
      </c>
      <c r="BM408" s="223">
        <f t="shared" ca="1" si="655"/>
        <v>9.302062253732172E-4</v>
      </c>
      <c r="BN408" s="223">
        <f t="shared" ca="1" si="656"/>
        <v>-5.2382991028485332E-4</v>
      </c>
      <c r="BO408" s="223">
        <f t="shared" ca="1" si="657"/>
        <v>-1.3547612676911239E-3</v>
      </c>
      <c r="BP408" s="223">
        <f t="shared" ca="1" si="658"/>
        <v>-5.74180562279579E-4</v>
      </c>
      <c r="BQ408" s="223">
        <f t="shared" ca="1" si="659"/>
        <v>8.8939789662253034E-4</v>
      </c>
      <c r="BR408" s="223">
        <f t="shared" ca="1" si="660"/>
        <v>1.2950221068807489E-3</v>
      </c>
      <c r="BS408" s="223">
        <f t="shared" ca="1" si="661"/>
        <v>1.6019502389321566E-4</v>
      </c>
      <c r="BT408" s="223">
        <f t="shared" ca="1" si="662"/>
        <v>-1.1651868229216619E-3</v>
      </c>
      <c r="BU408" s="223">
        <f t="shared" ca="1" si="663"/>
        <v>-1.1045587022573582E-3</v>
      </c>
      <c r="BV408" s="223">
        <f t="shared" ca="1" si="664"/>
        <v>2.6996118312483104E-4</v>
      </c>
      <c r="BW408" s="223">
        <f t="shared" ca="1" si="665"/>
        <v>1.3233575514170468E-3</v>
      </c>
      <c r="BX408" s="223">
        <f t="shared" ca="1" si="666"/>
        <v>8.0259712294450945E-4</v>
      </c>
      <c r="BY408" s="223">
        <f t="shared" ca="1" si="667"/>
        <v>-6.728665259797264E-4</v>
      </c>
      <c r="BZ408" s="223">
        <f t="shared" ca="1" si="668"/>
        <v>-1.3479437532205095E-3</v>
      </c>
      <c r="CA408" s="223">
        <f t="shared" ca="1" si="669"/>
        <v>-4.1961846954006733E-4</v>
      </c>
      <c r="CB408" s="223">
        <f t="shared" ca="1" si="670"/>
        <v>1.007850273266158E-3</v>
      </c>
      <c r="CC408" s="223">
        <f t="shared" ca="1" si="671"/>
        <v>1.2364636076573931E-3</v>
      </c>
      <c r="CD408" s="223">
        <f t="shared" ca="1" si="672"/>
        <v>-5.7179990932976492E-6</v>
      </c>
      <c r="CE408" s="223">
        <f t="shared" ca="1" si="673"/>
        <v>-1.2410979465894798E-3</v>
      </c>
      <c r="CF408" s="223">
        <f t="shared" ca="1" si="674"/>
        <v>-1.0001703262763355E-3</v>
      </c>
      <c r="CG408" s="223">
        <f t="shared" ca="1" si="675"/>
        <v>4.3047727209143219E-4</v>
      </c>
      <c r="CH408" s="223">
        <f t="shared" ca="1" si="676"/>
        <v>1.3490646770595736E-3</v>
      </c>
      <c r="CI408" s="223">
        <f t="shared" ca="1" si="677"/>
        <v>6.6291621272724375E-4</v>
      </c>
      <c r="CJ408" s="223">
        <f t="shared" ca="1" si="678"/>
        <v>-8.1178260281796638E-4</v>
      </c>
      <c r="CK408" s="223">
        <f t="shared" ca="1" si="679"/>
        <v>-1.3208519100319361E-3</v>
      </c>
      <c r="CL408" s="223">
        <f t="shared" ca="1" si="680"/>
        <v>-2.5874492443671922E-4</v>
      </c>
      <c r="CM408" s="223">
        <f t="shared" ca="1" si="681"/>
        <v>1.1111436436902283E-3</v>
      </c>
      <c r="CN408" s="223">
        <f t="shared" ca="1" si="682"/>
        <v>1.1593075448713545E-3</v>
      </c>
      <c r="CO408" s="223">
        <f t="shared" ca="1" si="683"/>
        <v>-1.7154501805110041E-4</v>
      </c>
      <c r="CP408" s="223">
        <f t="shared" ca="1" si="684"/>
        <v>-1.2983418019234217E-3</v>
      </c>
      <c r="CQ408" s="223">
        <f t="shared" ca="1" si="685"/>
        <v>-8.8073845762700828E-4</v>
      </c>
      <c r="CR408" s="223">
        <f t="shared" ca="1" si="686"/>
        <v>5.8451858219642292E-4</v>
      </c>
      <c r="CS408" s="223">
        <f t="shared" ca="1" si="687"/>
        <v>1.3544806142462389E-3</v>
      </c>
      <c r="CT408" s="223">
        <f t="shared" ca="1" si="688"/>
        <v>5.132644256264394E-4</v>
      </c>
      <c r="CU408" s="223">
        <f t="shared" ca="1" si="689"/>
        <v>-9.3848871370049705E-4</v>
      </c>
      <c r="CV408" s="223">
        <f t="shared" ca="1" si="690"/>
        <v>-1.2738932246641175E-3</v>
      </c>
      <c r="CW408" s="223">
        <f t="shared" ca="1" si="691"/>
        <v>-9.3979614829380498E-5</v>
      </c>
      <c r="CX408" s="223">
        <f t="shared" ca="1" si="692"/>
        <v>1.1977243794578278E-3</v>
      </c>
      <c r="CY408" s="223">
        <f t="shared" ca="1" si="693"/>
        <v>1.0647144175239976E-3</v>
      </c>
      <c r="CZ408" s="223">
        <f t="shared" ca="1" si="694"/>
        <v>-3.3479184026286924E-4</v>
      </c>
      <c r="DA408" s="223">
        <f t="shared" ca="1" si="695"/>
        <v>-1.3360573880565373E-3</v>
      </c>
      <c r="DB408" s="223">
        <f t="shared" ca="1" si="696"/>
        <v>-7.4805946278134246E-4</v>
      </c>
      <c r="DC408" s="223">
        <f t="shared" ca="1" si="697"/>
        <v>7.297681887537753E-4</v>
      </c>
      <c r="DD408" s="223">
        <f t="shared" ca="1" si="698"/>
        <v>1.3395239022405911E-3</v>
      </c>
      <c r="DE408" s="223">
        <f t="shared" ca="1" si="699"/>
        <v>3.5589266381636219E-4</v>
      </c>
      <c r="DF408" s="223">
        <f t="shared" ca="1" si="700"/>
        <v>-1.0510790807812414E-3</v>
      </c>
      <c r="DG408" s="223">
        <f t="shared" ca="1" si="701"/>
        <v>-1.2077739994542508E-3</v>
      </c>
      <c r="DH408" s="223">
        <f t="shared" ca="1" si="702"/>
        <v>7.2199235661441104E-5</v>
      </c>
      <c r="DI408" s="223">
        <f t="shared" ca="1" si="703"/>
        <v>1.2662902257134397E-3</v>
      </c>
      <c r="DJ408" s="223">
        <f t="shared" ca="1" si="704"/>
        <v>9.5410699429813962E-4</v>
      </c>
      <c r="DK408" s="223">
        <f t="shared" ca="1" si="705"/>
        <v>-4.9300308157197606E-4</v>
      </c>
      <c r="DL408" s="223">
        <f t="shared" ca="1" si="706"/>
        <v>-1.3536774274676196E-3</v>
      </c>
      <c r="DM408" s="223">
        <f t="shared" ca="1" si="707"/>
        <v>-6.0412895731976762E-4</v>
      </c>
      <c r="DN408" s="223">
        <f t="shared" ca="1" si="708"/>
        <v>8.6404140248215835E-4</v>
      </c>
      <c r="DO408" s="223">
        <f t="shared" ca="1" si="709"/>
        <v>1.3044195039129465E-3</v>
      </c>
      <c r="DP408" s="223">
        <f t="shared" ca="1" si="710"/>
        <v>1.9316794507665821E-4</v>
      </c>
      <c r="DQ408" s="223">
        <f t="shared" ca="1" si="711"/>
        <v>-1.1478602401399163E-3</v>
      </c>
      <c r="DR408" s="223">
        <f t="shared" ca="1" si="712"/>
        <v>-1.1234887290934379E-3</v>
      </c>
      <c r="DS408" s="223">
        <f t="shared" ca="1" si="713"/>
        <v>2.3729214244466092E-4</v>
      </c>
      <c r="DT408" s="223">
        <f t="shared" ca="1" si="714"/>
        <v>1.3158098883081172E-3</v>
      </c>
      <c r="DU408" s="223">
        <f t="shared" ca="1" si="715"/>
        <v>8.2914891379279787E-4</v>
      </c>
      <c r="DV408" s="223">
        <f t="shared" ca="1" si="716"/>
        <v>-6.4379909764570014E-4</v>
      </c>
      <c r="DW408" s="223">
        <f t="shared" ca="1" si="717"/>
        <v>-1.3509368983631463E-3</v>
      </c>
      <c r="DX408" s="223">
        <f t="shared" ca="1" si="718"/>
        <v>-4.5111179001529361E-4</v>
      </c>
      <c r="DY408" s="223">
        <f t="shared" ca="1" si="719"/>
        <v>9.8531862926525666E-4</v>
      </c>
      <c r="DZ408" s="223">
        <f t="shared" ca="1" si="720"/>
        <v>1.2496954220894017E-3</v>
      </c>
      <c r="EA408" s="223">
        <f t="shared" ca="1" si="721"/>
        <v>2.753780064181766E-5</v>
      </c>
      <c r="EB408" s="223">
        <f t="shared" ca="1" si="722"/>
        <v>-1.2273765130556224E-3</v>
      </c>
      <c r="EC408" s="223">
        <f t="shared" ca="1" si="723"/>
        <v>-1.0223051425008399E-3</v>
      </c>
      <c r="ED408" s="223">
        <f t="shared" ca="1" si="724"/>
        <v>3.9881595453341234E-4</v>
      </c>
      <c r="EE408" s="223">
        <f t="shared" ca="1" si="725"/>
        <v>1.3455385454233934E-3</v>
      </c>
      <c r="EF408" s="223">
        <f t="shared" ca="1" si="726"/>
        <v>6.9171966185008129E-4</v>
      </c>
      <c r="EG408" s="223">
        <f t="shared" ca="1" si="727"/>
        <v>-7.8491177604098788E-4</v>
      </c>
      <c r="EH408" s="223">
        <f t="shared" ca="1" si="728"/>
        <v>-1.3278770208517384E-3</v>
      </c>
      <c r="EI408" s="223">
        <f t="shared" ca="1" si="729"/>
        <v>-2.9130948149300764E-4</v>
      </c>
      <c r="EJ408" s="223">
        <f t="shared" ca="1" si="730"/>
        <v>1.0917757467270575E-3</v>
      </c>
      <c r="EK408" s="223">
        <f t="shared" ca="1" si="731"/>
        <v>1.1761747578979053E-3</v>
      </c>
      <c r="EL408" s="223">
        <f t="shared" ca="1" si="732"/>
        <v>-1.3850653794697006E-4</v>
      </c>
      <c r="EM408" s="223">
        <f t="shared" ca="1" si="733"/>
        <v>-1.2884319007697314E-3</v>
      </c>
      <c r="EN408" s="223">
        <f t="shared" ca="1" si="734"/>
        <v>-9.0574513500079072E-4</v>
      </c>
      <c r="EO408" s="223">
        <f t="shared" ca="1" si="735"/>
        <v>5.543412034470606E-4</v>
      </c>
      <c r="EP408" s="223">
        <f t="shared" ca="1" si="736"/>
        <v>1.3550290503847571E-3</v>
      </c>
      <c r="EQ408" s="223">
        <f t="shared" ca="1" si="737"/>
        <v>5.438863023386612E-4</v>
      </c>
      <c r="ER408" s="223">
        <f t="shared" ca="1" si="738"/>
        <v>-9.1421865072668224E-4</v>
      </c>
      <c r="ES408" s="223">
        <f t="shared" ca="1" si="739"/>
        <v>-1.2848446369553592E-3</v>
      </c>
      <c r="ET408" s="223">
        <f t="shared" ca="1" si="740"/>
        <v>-1.2712560721741276E-4</v>
      </c>
      <c r="EU408" s="223">
        <f t="shared" ca="1" si="741"/>
        <v>1.1818115407304245E-3</v>
      </c>
      <c r="EV408" s="223">
        <f t="shared" ca="1" si="742"/>
        <v>1.0849633305611448E-3</v>
      </c>
      <c r="EW408" s="223">
        <f t="shared" ca="1" si="743"/>
        <v>-3.0246760928275441E-4</v>
      </c>
      <c r="EX408" s="223">
        <f t="shared" ca="1" si="744"/>
        <v>-1.3301080734205383E-3</v>
      </c>
      <c r="EY408" s="223">
        <f t="shared" ca="1" si="745"/>
        <v>-7.755618776003931E-4</v>
      </c>
      <c r="EZ408" s="223">
        <f t="shared" ca="1" si="746"/>
        <v>7.0152864467860811E-4</v>
      </c>
      <c r="FA408" s="223">
        <f t="shared" ca="1" si="747"/>
        <v>1.3441386571637992E-3</v>
      </c>
      <c r="FB408" s="223">
        <f t="shared" ca="1" si="748"/>
        <v>3.8787238658929258E-4</v>
      </c>
      <c r="FC408" s="223">
        <f t="shared" ca="1" si="749"/>
        <v>-1.0297748259483971E-3</v>
      </c>
      <c r="FD408" s="223">
        <f t="shared" ca="1" si="750"/>
        <v>-1.2224869937824813E-3</v>
      </c>
      <c r="FE408" s="223">
        <f t="shared" ca="1" si="751"/>
        <v>3.8970354519537033E-5</v>
      </c>
      <c r="FF408" s="223">
        <f t="shared" ca="1" si="752"/>
        <v>1.2540717891279713E-3</v>
      </c>
      <c r="FG408" s="223">
        <f t="shared" ca="1" si="753"/>
        <v>9.7743304484605481E-4</v>
      </c>
      <c r="FH408" s="223">
        <f t="shared" ca="1" si="754"/>
        <v>-4.618792862373325E-4</v>
      </c>
      <c r="FI408" s="223">
        <f t="shared" ca="1" si="755"/>
        <v>-1.3517781825790674E-3</v>
      </c>
      <c r="FJ408" s="223">
        <f t="shared" ca="1" si="756"/>
        <v>-6.3371344766588672E-4</v>
      </c>
      <c r="FK408" s="223">
        <f t="shared" ca="1" si="757"/>
        <v>8.3816444210954989E-4</v>
      </c>
      <c r="FL408" s="223">
        <f t="shared" ca="1" si="758"/>
        <v>1.3130311674113633E-3</v>
      </c>
      <c r="FM408" s="223">
        <f t="shared" ca="1" si="759"/>
        <v>2.2602450911303945E-4</v>
      </c>
      <c r="FN408" s="223">
        <f t="shared" ca="1" si="760"/>
        <v>-1.1298422292707587E-3</v>
      </c>
      <c r="FO408" s="223">
        <f t="shared" ca="1" si="761"/>
        <v>-1.1417420083290511E-3</v>
      </c>
      <c r="FP408" s="223">
        <f t="shared" ca="1" si="762"/>
        <v>2.0448016585084477E-4</v>
      </c>
      <c r="FQ408" s="223">
        <f t="shared" ca="1" si="763"/>
        <v>1.3074696305237627E-3</v>
      </c>
      <c r="FR408" s="223">
        <f t="shared" ca="1" si="764"/>
        <v>8.5520125633930741E-4</v>
      </c>
      <c r="FS408" s="223">
        <f t="shared" ca="1" si="765"/>
        <v>-6.1434386880846836E-4</v>
      </c>
      <c r="FT408" s="223">
        <f t="shared" ca="1" si="766"/>
        <v>-1.3531162896329907E-3</v>
      </c>
      <c r="FU408" s="223">
        <f t="shared" ca="1" si="767"/>
        <v>-4.8233337761640726E-4</v>
      </c>
      <c r="FV408" s="223">
        <f t="shared" ca="1" si="768"/>
        <v>9.6219346616550927E-4</v>
      </c>
      <c r="FW408" s="223">
        <f t="shared" ca="1" si="769"/>
        <v>1.2621744667282583E-3</v>
      </c>
      <c r="FX408" s="223">
        <f t="shared" ca="1" si="770"/>
        <v>6.077701263549251E-5</v>
      </c>
      <c r="FY408" s="223">
        <f t="shared" ca="1" si="771"/>
        <v>-1.2129157538048479E-3</v>
      </c>
      <c r="FZ408" s="223">
        <f t="shared" ca="1" si="772"/>
        <v>-1.0438241603339658E-3</v>
      </c>
      <c r="GA408" s="223">
        <f t="shared" ca="1" si="773"/>
        <v>3.6691440515705209E-4</v>
      </c>
      <c r="GB408" s="223">
        <f t="shared" ca="1" si="774"/>
        <v>1.341201911680382E-3</v>
      </c>
      <c r="GC408" s="223">
        <f t="shared" ca="1" si="775"/>
        <v>7.2010644491365158E-4</v>
      </c>
      <c r="GD408" s="223">
        <f t="shared" ca="1" si="776"/>
        <v>-7.5756814775983304E-4</v>
      </c>
      <c r="GE408" s="223">
        <f t="shared" ca="1" si="777"/>
        <v>-1.3341022682067031E-3</v>
      </c>
      <c r="GF408" s="223">
        <f t="shared" ca="1" si="778"/>
        <v>-3.2369856461038913E-4</v>
      </c>
      <c r="GG408" s="223">
        <f t="shared" ca="1" si="779"/>
        <v>1.0717502048782058E-3</v>
      </c>
      <c r="GH408" s="223">
        <f t="shared" ca="1" si="780"/>
        <v>1.1923334872303247E-3</v>
      </c>
      <c r="GI408" s="223">
        <f t="shared" ca="1" si="781"/>
        <v>-1.053846266834543E-4</v>
      </c>
      <c r="GJ408" s="223">
        <f t="shared" ca="1" si="782"/>
        <v>-1.2777458964165953E-3</v>
      </c>
      <c r="GK408" s="223">
        <f t="shared" ca="1" si="783"/>
        <v>-9.3020622537321243E-4</v>
      </c>
      <c r="GL408" s="223">
        <f t="shared" ca="1" si="784"/>
        <v>5.2382991028485939E-4</v>
      </c>
      <c r="GM408" s="223">
        <f t="shared" ca="1" si="785"/>
        <v>1.3547612676911237E-3</v>
      </c>
      <c r="GN408" s="223">
        <f t="shared" ca="1" si="786"/>
        <v>5.7418056227955558E-4</v>
      </c>
      <c r="GO408" s="223">
        <f t="shared" ca="1" si="787"/>
        <v>-8.8939789662253522E-4</v>
      </c>
      <c r="GP408" s="223">
        <f t="shared" ca="1" si="788"/>
        <v>-1.2950221068807469E-3</v>
      </c>
      <c r="GQ408" s="223">
        <f t="shared" ca="1" si="789"/>
        <v>-1.601950238932091E-4</v>
      </c>
      <c r="GR408" s="223">
        <f t="shared" ca="1" si="790"/>
        <v>1.1651868229216556E-3</v>
      </c>
      <c r="GS408" s="223">
        <f t="shared" ca="1" si="791"/>
        <v>1.1045587022573433E-3</v>
      </c>
      <c r="GT408" s="223">
        <f t="shared" ca="1" si="792"/>
        <v>-2.6996118312483755E-4</v>
      </c>
      <c r="GU408" s="223">
        <f t="shared" ca="1" si="793"/>
        <v>-1.3233575514170481E-3</v>
      </c>
      <c r="GV408" s="223">
        <f t="shared" ca="1" si="794"/>
        <v>-8.0259712294451953E-4</v>
      </c>
      <c r="GW408" s="223">
        <f t="shared" ca="1" si="795"/>
        <v>6.7286652597974895E-4</v>
      </c>
      <c r="GX408" s="223">
        <f t="shared" ca="1" si="796"/>
        <v>1.3479437532205089E-3</v>
      </c>
      <c r="GY408" s="223">
        <f t="shared" ca="1" si="797"/>
        <v>4.1961846954006099E-4</v>
      </c>
      <c r="GZ408" s="223">
        <f t="shared" ca="1" si="798"/>
        <v>-1.0078502732661495E-3</v>
      </c>
      <c r="HA408" s="223">
        <f t="shared" ca="1" si="799"/>
        <v>-1.2364636076573825E-3</v>
      </c>
      <c r="HB408" s="223">
        <f t="shared" ca="1" si="800"/>
        <v>5.7179990933043713E-6</v>
      </c>
      <c r="HC408" s="223">
        <f t="shared" ca="1" si="801"/>
        <v>1.2410979465894824E-3</v>
      </c>
      <c r="HD408" s="223">
        <f t="shared" ca="1" si="802"/>
        <v>1.0001703262763439E-3</v>
      </c>
      <c r="HE408" s="223">
        <f t="shared" ca="1" si="803"/>
        <v>-4.3047727209145681E-4</v>
      </c>
      <c r="HF408" s="223">
        <f t="shared" ca="1" si="804"/>
        <v>-1.3490646770595741E-3</v>
      </c>
      <c r="HG408" s="223">
        <f t="shared" ca="1" si="805"/>
        <v>-6.6291621272723789E-4</v>
      </c>
      <c r="HH408" s="223">
        <f t="shared" ca="1" si="806"/>
        <v>8.1178260281797158E-4</v>
      </c>
      <c r="HI408" s="223">
        <f t="shared" ca="1" si="807"/>
        <v>1.320851910031939E-3</v>
      </c>
      <c r="HJ408" s="223">
        <f t="shared" ca="1" si="808"/>
        <v>2.5874492443669385E-4</v>
      </c>
      <c r="HK408" s="223">
        <f t="shared" ca="1" si="809"/>
        <v>-1.111143643690232E-3</v>
      </c>
      <c r="HL408" s="223">
        <f t="shared" ca="1" si="810"/>
        <v>-1.1593075448713512E-3</v>
      </c>
      <c r="HM408" s="223">
        <f t="shared" ca="1" si="811"/>
        <v>1.7154501805108789E-4</v>
      </c>
      <c r="HN408" s="223">
        <f t="shared" ca="1" si="812"/>
        <v>1.2983418019234293E-3</v>
      </c>
      <c r="HO408" s="223">
        <f t="shared" ca="1" si="813"/>
        <v>8.8073845762700318E-4</v>
      </c>
      <c r="HP408" s="223">
        <f t="shared" ca="1" si="814"/>
        <v>-5.8451858219642889E-4</v>
      </c>
      <c r="HQ408" s="223">
        <f t="shared" ca="1" si="815"/>
        <v>-1.3544806142462393E-3</v>
      </c>
      <c r="HR408" s="223">
        <f t="shared" ca="1" si="816"/>
        <v>-5.1326442562641544E-4</v>
      </c>
      <c r="HS408" s="223">
        <f t="shared" ca="1" si="817"/>
        <v>9.3848871370050193E-4</v>
      </c>
      <c r="HT408" s="223">
        <f t="shared" ca="1" si="818"/>
        <v>1.2738932246641153E-3</v>
      </c>
      <c r="HU408" s="223">
        <f t="shared" ca="1" si="819"/>
        <v>9.3979614829393075E-5</v>
      </c>
      <c r="HV408" s="223">
        <f t="shared" ca="1" si="820"/>
        <v>-1.1977243794578218E-3</v>
      </c>
      <c r="HW408" s="223">
        <f t="shared" ca="1" si="821"/>
        <v>-1.0647144175240054E-3</v>
      </c>
      <c r="HX408" s="223">
        <f t="shared" ca="1" si="822"/>
        <v>3.3479184026283839E-4</v>
      </c>
      <c r="HY408" s="223">
        <f t="shared" ca="1" si="823"/>
        <v>1.3360573880565447E-3</v>
      </c>
      <c r="HZ408" s="223">
        <f t="shared" ca="1" si="824"/>
        <v>7.4805946278132078E-4</v>
      </c>
      <c r="IA408" s="223">
        <f t="shared" ca="1" si="825"/>
        <v>-7.2976818875379709E-4</v>
      </c>
      <c r="IB408" s="223">
        <f t="shared" ca="1" si="826"/>
        <v>-1.33952390224059E-3</v>
      </c>
      <c r="IC408" s="223">
        <f t="shared" ca="1" si="827"/>
        <v>-3.5589266381635585E-4</v>
      </c>
      <c r="ID408" s="223">
        <f t="shared" ca="1" si="828"/>
        <v>1.0510790807812336E-3</v>
      </c>
      <c r="IE408" s="223">
        <f t="shared" ca="1" si="829"/>
        <v>3.9788969961469345E-4</v>
      </c>
      <c r="IF408" s="223">
        <f t="shared" ca="1" si="830"/>
        <v>-7.2199235661409282E-5</v>
      </c>
      <c r="IG408" s="223">
        <f t="shared" ca="1" si="831"/>
        <v>-1.2662902257134555E-3</v>
      </c>
      <c r="IH408" s="223">
        <f t="shared" ca="1" si="832"/>
        <v>-9.5410699429812097E-4</v>
      </c>
      <c r="II408" s="223">
        <f t="shared" ca="1" si="833"/>
        <v>4.9300308157200024E-4</v>
      </c>
      <c r="IJ408" s="223">
        <f t="shared" ca="1" si="834"/>
        <v>1.3536774274676201E-3</v>
      </c>
      <c r="IK408" s="223">
        <f t="shared" ca="1" si="835"/>
        <v>6.0412895731976177E-4</v>
      </c>
      <c r="IL408" s="223">
        <f t="shared" ca="1" si="836"/>
        <v>-8.6404140248216334E-4</v>
      </c>
      <c r="IM408" s="223">
        <f t="shared" ca="1" si="837"/>
        <v>-1.3044195039129448E-3</v>
      </c>
      <c r="IN408" s="223">
        <f t="shared" ca="1" si="838"/>
        <v>-1.9316794507668976E-4</v>
      </c>
      <c r="IO408" s="223">
        <f t="shared" ca="1" si="839"/>
        <v>1.1478602401398994E-3</v>
      </c>
      <c r="IP408" s="223">
        <f t="shared" ca="1" si="840"/>
        <v>1.1234887290934128E-3</v>
      </c>
      <c r="IQ408" s="223">
        <f t="shared" ca="1" si="841"/>
        <v>-2.3729214244470537E-4</v>
      </c>
      <c r="IR408" s="223">
        <f t="shared" ca="1" si="842"/>
        <v>-1.3158098883081187E-3</v>
      </c>
      <c r="IS408" s="223">
        <f t="shared" ca="1" si="843"/>
        <v>-8.2914891379279267E-4</v>
      </c>
      <c r="IT408" s="223">
        <f t="shared" ca="1" si="844"/>
        <v>6.437990976457061E-4</v>
      </c>
      <c r="IU408" s="223">
        <f t="shared" ca="1" si="845"/>
        <v>1.3509368983631459E-3</v>
      </c>
      <c r="IV408" s="223">
        <f t="shared" ca="1" si="846"/>
        <v>4.5111179001532369E-4</v>
      </c>
      <c r="IW408" s="223">
        <f t="shared" ca="1" si="847"/>
        <v>-9.8531862926523476E-4</v>
      </c>
      <c r="IX408" s="223">
        <f t="shared" ca="1" si="848"/>
        <v>-1.2496954220893844E-3</v>
      </c>
      <c r="IY408" s="223">
        <f t="shared" ca="1" si="849"/>
        <v>-2.7537800641772503E-5</v>
      </c>
      <c r="IZ408" s="223">
        <f t="shared" ca="1" si="850"/>
        <v>1.2273765130556252E-3</v>
      </c>
      <c r="JA408" s="223">
        <f t="shared" ca="1" si="851"/>
        <v>1.0223051425008356E-3</v>
      </c>
      <c r="JB408" s="223">
        <f t="shared" ca="1" si="852"/>
        <v>-3.9881595453341868E-4</v>
      </c>
    </row>
    <row r="409" spans="2:262">
      <c r="B409" s="230">
        <v>48</v>
      </c>
      <c r="C409" s="229">
        <f t="shared" si="853"/>
        <v>9.3750000000000051E-4</v>
      </c>
      <c r="D409" s="226">
        <f t="shared" ca="1" si="597"/>
        <v>36.019075434418795</v>
      </c>
      <c r="E409" s="225">
        <f ca="1">BB361</f>
        <v>1.9075434418797246E-2</v>
      </c>
      <c r="F409" s="224">
        <v>48</v>
      </c>
      <c r="G409" s="223">
        <f t="shared" ca="1" si="854"/>
        <v>-3.6976293171754956E-4</v>
      </c>
      <c r="H409" s="223">
        <f t="shared" ca="1" si="598"/>
        <v>-1.8358496347884665E-4</v>
      </c>
      <c r="I409" s="223">
        <f t="shared" ca="1" si="599"/>
        <v>2.2925308380814023E-4</v>
      </c>
      <c r="J409" s="223">
        <f t="shared" ca="1" si="600"/>
        <v>3.59047677462808E-4</v>
      </c>
      <c r="K409" s="223">
        <f t="shared" ca="1" si="601"/>
        <v>4.5550111380222098E-5</v>
      </c>
      <c r="L409" s="223">
        <f t="shared" ca="1" si="602"/>
        <v>-3.2418513152761709E-4</v>
      </c>
      <c r="M409" s="223">
        <f t="shared" ca="1" si="603"/>
        <v>-2.9367066908965504E-4</v>
      </c>
      <c r="N409" s="223">
        <f t="shared" ca="1" si="604"/>
        <v>9.9419332263253659E-5</v>
      </c>
      <c r="O409" s="223">
        <f t="shared" ca="1" si="605"/>
        <v>3.6976293171754956E-4</v>
      </c>
      <c r="P409" s="223">
        <f t="shared" ca="1" si="606"/>
        <v>1.8358496347884703E-4</v>
      </c>
      <c r="Q409" s="223">
        <f t="shared" ca="1" si="607"/>
        <v>-2.2925308380814023E-4</v>
      </c>
      <c r="R409" s="223">
        <f t="shared" ca="1" si="608"/>
        <v>-3.5904767746280805E-4</v>
      </c>
      <c r="S409" s="223">
        <f t="shared" ca="1" si="609"/>
        <v>-4.5550111380222207E-5</v>
      </c>
      <c r="T409" s="223">
        <f t="shared" ca="1" si="610"/>
        <v>3.2418513152761714E-4</v>
      </c>
      <c r="U409" s="223">
        <f t="shared" ca="1" si="611"/>
        <v>2.936706690896551E-4</v>
      </c>
      <c r="V409" s="223">
        <f t="shared" ca="1" si="612"/>
        <v>-9.9419332263253537E-5</v>
      </c>
      <c r="W409" s="223">
        <f t="shared" ca="1" si="613"/>
        <v>-3.6976293171754951E-4</v>
      </c>
      <c r="X409" s="223">
        <f t="shared" ca="1" si="614"/>
        <v>-1.8358496347884714E-4</v>
      </c>
      <c r="Y409" s="223">
        <f t="shared" ca="1" si="615"/>
        <v>2.2925308380813961E-4</v>
      </c>
      <c r="Z409" s="223">
        <f t="shared" ca="1" si="616"/>
        <v>3.5904767746280827E-4</v>
      </c>
      <c r="AA409" s="223">
        <f t="shared" ca="1" si="617"/>
        <v>4.5550111380221733E-5</v>
      </c>
      <c r="AB409" s="223">
        <f t="shared" ca="1" si="618"/>
        <v>-3.2418513152761709E-4</v>
      </c>
      <c r="AC409" s="223">
        <f t="shared" ca="1" si="619"/>
        <v>-2.9367066908965521E-4</v>
      </c>
      <c r="AD409" s="223">
        <f t="shared" ca="1" si="620"/>
        <v>9.9419332263253401E-5</v>
      </c>
      <c r="AE409" s="223">
        <f t="shared" ca="1" si="621"/>
        <v>3.6976293171754956E-4</v>
      </c>
      <c r="AF409" s="223">
        <f t="shared" ca="1" si="622"/>
        <v>1.8358496347884725E-4</v>
      </c>
      <c r="AG409" s="223">
        <f t="shared" ca="1" si="623"/>
        <v>-2.2925308380813947E-4</v>
      </c>
      <c r="AH409" s="223">
        <f t="shared" ca="1" si="624"/>
        <v>-3.5904767746280795E-4</v>
      </c>
      <c r="AI409" s="223">
        <f t="shared" ca="1" si="625"/>
        <v>-4.5550111380223156E-5</v>
      </c>
      <c r="AJ409" s="223">
        <f t="shared" ca="1" si="626"/>
        <v>3.2418513152761703E-4</v>
      </c>
      <c r="AK409" s="223">
        <f t="shared" ca="1" si="627"/>
        <v>2.9367066908965607E-4</v>
      </c>
      <c r="AL409" s="223">
        <f t="shared" ca="1" si="628"/>
        <v>-9.9419332263253266E-5</v>
      </c>
      <c r="AM409" s="223">
        <f t="shared" ca="1" si="629"/>
        <v>-3.6976293171754973E-4</v>
      </c>
      <c r="AN409" s="223">
        <f t="shared" ca="1" si="630"/>
        <v>-1.8358496347884741E-4</v>
      </c>
      <c r="AO409" s="223">
        <f t="shared" ca="1" si="631"/>
        <v>2.2925308380814042E-4</v>
      </c>
      <c r="AP409" s="223">
        <f t="shared" ca="1" si="632"/>
        <v>3.5904767746280832E-4</v>
      </c>
      <c r="AQ409" s="223">
        <f t="shared" ca="1" si="633"/>
        <v>4.5550111380221977E-5</v>
      </c>
      <c r="AR409" s="223">
        <f t="shared" ca="1" si="634"/>
        <v>-3.2418513152761627E-4</v>
      </c>
      <c r="AS409" s="223">
        <f t="shared" ca="1" si="635"/>
        <v>-2.9367066908965537E-4</v>
      </c>
      <c r="AT409" s="223">
        <f t="shared" ca="1" si="636"/>
        <v>9.9419332263251856E-5</v>
      </c>
      <c r="AU409" s="223">
        <f t="shared" ca="1" si="637"/>
        <v>3.6976293171754945E-4</v>
      </c>
      <c r="AV409" s="223">
        <f t="shared" ca="1" si="638"/>
        <v>1.8358496347884638E-4</v>
      </c>
      <c r="AW409" s="223">
        <f t="shared" ca="1" si="639"/>
        <v>-2.2925308380813931E-4</v>
      </c>
      <c r="AX409" s="223">
        <f t="shared" ca="1" si="640"/>
        <v>-3.59047677462808E-4</v>
      </c>
      <c r="AY409" s="223">
        <f t="shared" ca="1" si="641"/>
        <v>-4.5550111380223427E-5</v>
      </c>
      <c r="AZ409" s="223">
        <f t="shared" ca="1" si="642"/>
        <v>3.2418513152761692E-4</v>
      </c>
      <c r="BA409" s="223">
        <f t="shared" ca="1" si="643"/>
        <v>2.9367066908965624E-4</v>
      </c>
      <c r="BB409" s="223">
        <f t="shared" ca="1" si="644"/>
        <v>-9.9419332263253008E-5</v>
      </c>
      <c r="BC409" s="223">
        <f t="shared" ca="1" si="645"/>
        <v>-3.6976293171754962E-4</v>
      </c>
      <c r="BD409" s="223">
        <f t="shared" ca="1" si="646"/>
        <v>-1.8358496347884763E-4</v>
      </c>
      <c r="BE409" s="223">
        <f t="shared" ca="1" si="647"/>
        <v>2.2925308380814023E-4</v>
      </c>
      <c r="BF409" s="223">
        <f t="shared" ca="1" si="648"/>
        <v>3.5904767746280843E-4</v>
      </c>
      <c r="BG409" s="223">
        <f t="shared" ca="1" si="649"/>
        <v>4.5550111380222248E-5</v>
      </c>
      <c r="BH409" s="223">
        <f t="shared" ca="1" si="650"/>
        <v>-3.2418513152761616E-4</v>
      </c>
      <c r="BI409" s="223">
        <f t="shared" ca="1" si="651"/>
        <v>-2.9367066908965716E-4</v>
      </c>
      <c r="BJ409" s="223">
        <f t="shared" ca="1" si="652"/>
        <v>9.9419332263254146E-5</v>
      </c>
      <c r="BK409" s="223">
        <f t="shared" ca="1" si="653"/>
        <v>3.6976293171754945E-4</v>
      </c>
      <c r="BL409" s="223">
        <f t="shared" ca="1" si="654"/>
        <v>1.8358496347884893E-4</v>
      </c>
      <c r="BM409" s="223">
        <f t="shared" ca="1" si="655"/>
        <v>-2.2925308380814115E-4</v>
      </c>
      <c r="BN409" s="223">
        <f t="shared" ca="1" si="656"/>
        <v>-3.5904767746280811E-4</v>
      </c>
      <c r="BO409" s="223">
        <f t="shared" ca="1" si="657"/>
        <v>-4.5550111380223698E-5</v>
      </c>
      <c r="BP409" s="223">
        <f t="shared" ca="1" si="658"/>
        <v>3.2418513152761546E-4</v>
      </c>
      <c r="BQ409" s="223">
        <f t="shared" ca="1" si="659"/>
        <v>2.9367066908965477E-4</v>
      </c>
      <c r="BR409" s="223">
        <f t="shared" ca="1" si="660"/>
        <v>-9.9419332263252737E-5</v>
      </c>
      <c r="BS409" s="223">
        <f t="shared" ca="1" si="661"/>
        <v>-3.6976293171754929E-4</v>
      </c>
      <c r="BT409" s="223">
        <f t="shared" ca="1" si="662"/>
        <v>-1.8358496347884554E-4</v>
      </c>
      <c r="BU409" s="223">
        <f t="shared" ca="1" si="663"/>
        <v>2.2925308380814002E-4</v>
      </c>
      <c r="BV409" s="223">
        <f t="shared" ca="1" si="664"/>
        <v>3.5904767746280849E-4</v>
      </c>
      <c r="BW409" s="223">
        <f t="shared" ca="1" si="665"/>
        <v>4.5550111380225175E-5</v>
      </c>
      <c r="BX409" s="223">
        <f t="shared" ca="1" si="666"/>
        <v>-3.2418513152761736E-4</v>
      </c>
      <c r="BY409" s="223">
        <f t="shared" ca="1" si="667"/>
        <v>-2.9367066908965575E-4</v>
      </c>
      <c r="BZ409" s="223">
        <f t="shared" ca="1" si="668"/>
        <v>9.9419332263251328E-5</v>
      </c>
      <c r="CA409" s="223">
        <f t="shared" ca="1" si="669"/>
        <v>3.6976293171754978E-4</v>
      </c>
      <c r="CB409" s="223">
        <f t="shared" ca="1" si="670"/>
        <v>1.8358496347884684E-4</v>
      </c>
      <c r="CC409" s="223">
        <f t="shared" ca="1" si="671"/>
        <v>-2.2925308380813885E-4</v>
      </c>
      <c r="CD409" s="223">
        <f t="shared" ca="1" si="672"/>
        <v>-3.5904767746280887E-4</v>
      </c>
      <c r="CE409" s="223">
        <f t="shared" ca="1" si="673"/>
        <v>-4.555011138022134E-5</v>
      </c>
      <c r="CF409" s="223">
        <f t="shared" ca="1" si="674"/>
        <v>3.2418513152761665E-4</v>
      </c>
      <c r="CG409" s="223">
        <f t="shared" ca="1" si="675"/>
        <v>2.9367066908965656E-4</v>
      </c>
      <c r="CH409" s="223">
        <f t="shared" ca="1" si="676"/>
        <v>-9.9419332263249918E-5</v>
      </c>
      <c r="CI409" s="223">
        <f t="shared" ca="1" si="677"/>
        <v>-3.6976293171754956E-4</v>
      </c>
      <c r="CJ409" s="223">
        <f t="shared" ca="1" si="678"/>
        <v>-1.8358496347884809E-4</v>
      </c>
      <c r="CK409" s="223">
        <f t="shared" ca="1" si="679"/>
        <v>2.2925308380813768E-4</v>
      </c>
      <c r="CL409" s="223">
        <f t="shared" ca="1" si="680"/>
        <v>3.5904767746280784E-4</v>
      </c>
      <c r="CM409" s="223">
        <f t="shared" ca="1" si="681"/>
        <v>4.5550111380222817E-5</v>
      </c>
      <c r="CN409" s="223">
        <f t="shared" ca="1" si="682"/>
        <v>-3.2418513152761589E-4</v>
      </c>
      <c r="CO409" s="223">
        <f t="shared" ca="1" si="683"/>
        <v>-2.9367066908965748E-4</v>
      </c>
      <c r="CP409" s="223">
        <f t="shared" ca="1" si="684"/>
        <v>9.9419332263253618E-5</v>
      </c>
      <c r="CQ409" s="223">
        <f t="shared" ca="1" si="685"/>
        <v>3.697629317175494E-4</v>
      </c>
      <c r="CR409" s="223">
        <f t="shared" ca="1" si="686"/>
        <v>1.8358496347884937E-4</v>
      </c>
      <c r="CS409" s="223">
        <f t="shared" ca="1" si="687"/>
        <v>-2.2925308380814072E-4</v>
      </c>
      <c r="CT409" s="223">
        <f t="shared" ca="1" si="688"/>
        <v>-3.5904767746280822E-4</v>
      </c>
      <c r="CU409" s="223">
        <f t="shared" ca="1" si="689"/>
        <v>-4.555011138022424E-5</v>
      </c>
      <c r="CV409" s="223">
        <f t="shared" ca="1" si="690"/>
        <v>3.2418513152761519E-4</v>
      </c>
      <c r="CW409" s="223">
        <f t="shared" ca="1" si="691"/>
        <v>2.936706690896551E-4</v>
      </c>
      <c r="CX409" s="223">
        <f t="shared" ca="1" si="692"/>
        <v>-9.9419332263252208E-5</v>
      </c>
      <c r="CY409" s="223">
        <f t="shared" ca="1" si="693"/>
        <v>-3.6976293171754924E-4</v>
      </c>
      <c r="CZ409" s="223">
        <f t="shared" ca="1" si="694"/>
        <v>-1.8358496347884609E-4</v>
      </c>
      <c r="DA409" s="223">
        <f t="shared" ca="1" si="695"/>
        <v>2.2925308380813955E-4</v>
      </c>
      <c r="DB409" s="223">
        <f t="shared" ca="1" si="696"/>
        <v>3.5904767746280865E-4</v>
      </c>
      <c r="DC409" s="223">
        <f t="shared" ca="1" si="697"/>
        <v>4.555011138022569E-5</v>
      </c>
      <c r="DD409" s="223">
        <f t="shared" ca="1" si="698"/>
        <v>-3.2418513152761709E-4</v>
      </c>
      <c r="DE409" s="223">
        <f t="shared" ca="1" si="699"/>
        <v>-2.9367066908965602E-4</v>
      </c>
      <c r="DF409" s="223">
        <f t="shared" ca="1" si="700"/>
        <v>9.9419332263250799E-5</v>
      </c>
      <c r="DG409" s="223">
        <f t="shared" ca="1" si="701"/>
        <v>3.6976293171754967E-4</v>
      </c>
      <c r="DH409" s="223">
        <f t="shared" ca="1" si="702"/>
        <v>1.8358496347884731E-4</v>
      </c>
      <c r="DI409" s="223">
        <f t="shared" ca="1" si="703"/>
        <v>-2.2925308380813842E-4</v>
      </c>
      <c r="DJ409" s="223">
        <f t="shared" ca="1" si="704"/>
        <v>-3.5904767746280903E-4</v>
      </c>
      <c r="DK409" s="223">
        <f t="shared" ca="1" si="705"/>
        <v>-4.5550111380221882E-5</v>
      </c>
      <c r="DL409" s="223">
        <f t="shared" ca="1" si="706"/>
        <v>3.2418513152761378E-4</v>
      </c>
      <c r="DM409" s="223">
        <f t="shared" ca="1" si="707"/>
        <v>2.9367066908965694E-4</v>
      </c>
      <c r="DN409" s="223">
        <f t="shared" ca="1" si="708"/>
        <v>-9.9419332263254499E-5</v>
      </c>
      <c r="DO409" s="223">
        <f t="shared" ca="1" si="709"/>
        <v>-3.6976293171754886E-4</v>
      </c>
      <c r="DP409" s="223">
        <f t="shared" ca="1" si="710"/>
        <v>-1.8358496347884858E-4</v>
      </c>
      <c r="DQ409" s="223">
        <f t="shared" ca="1" si="711"/>
        <v>2.2925308380814143E-4</v>
      </c>
      <c r="DR409" s="223">
        <f t="shared" ca="1" si="712"/>
        <v>3.5904767746280941E-4</v>
      </c>
      <c r="DS409" s="223">
        <f t="shared" ca="1" si="713"/>
        <v>4.5550111380223332E-5</v>
      </c>
      <c r="DT409" s="223">
        <f t="shared" ca="1" si="714"/>
        <v>-3.2418513152761828E-4</v>
      </c>
      <c r="DU409" s="223">
        <f t="shared" ca="1" si="715"/>
        <v>-2.9367066908965781E-4</v>
      </c>
      <c r="DV409" s="223">
        <f t="shared" ca="1" si="716"/>
        <v>9.9419332263253089E-5</v>
      </c>
      <c r="DW409" s="223">
        <f t="shared" ca="1" si="717"/>
        <v>3.6976293171754994E-4</v>
      </c>
      <c r="DX409" s="223">
        <f t="shared" ca="1" si="718"/>
        <v>1.8358496347884988E-4</v>
      </c>
      <c r="DY409" s="223">
        <f t="shared" ca="1" si="719"/>
        <v>-2.2925308380814029E-4</v>
      </c>
      <c r="DZ409" s="223">
        <f t="shared" ca="1" si="720"/>
        <v>-3.5904767746280979E-4</v>
      </c>
      <c r="EA409" s="223">
        <f t="shared" ca="1" si="721"/>
        <v>-4.5550111380224782E-5</v>
      </c>
      <c r="EB409" s="223">
        <f t="shared" ca="1" si="722"/>
        <v>3.2418513152761757E-4</v>
      </c>
      <c r="EC409" s="223">
        <f t="shared" ca="1" si="723"/>
        <v>2.9367066908965873E-4</v>
      </c>
      <c r="ED409" s="223">
        <f t="shared" ca="1" si="724"/>
        <v>-9.941933226325168E-5</v>
      </c>
      <c r="EE409" s="223">
        <f t="shared" ca="1" si="725"/>
        <v>-3.6976293171754978E-4</v>
      </c>
      <c r="EF409" s="223">
        <f t="shared" ca="1" si="726"/>
        <v>-1.8358496347885113E-4</v>
      </c>
      <c r="EG409" s="223">
        <f t="shared" ca="1" si="727"/>
        <v>2.2925308380813915E-4</v>
      </c>
      <c r="EH409" s="223">
        <f t="shared" ca="1" si="728"/>
        <v>3.5904767746280735E-4</v>
      </c>
      <c r="EI409" s="223">
        <f t="shared" ca="1" si="729"/>
        <v>4.5550111380226259E-5</v>
      </c>
      <c r="EJ409" s="223">
        <f t="shared" ca="1" si="730"/>
        <v>-3.2418513152761687E-4</v>
      </c>
      <c r="EK409" s="223">
        <f t="shared" ca="1" si="731"/>
        <v>-2.9367066908965965E-4</v>
      </c>
      <c r="EL409" s="223">
        <f t="shared" ca="1" si="732"/>
        <v>9.941933226325027E-5</v>
      </c>
      <c r="EM409" s="223">
        <f t="shared" ca="1" si="733"/>
        <v>3.6976293171754962E-4</v>
      </c>
      <c r="EN409" s="223">
        <f t="shared" ca="1" si="734"/>
        <v>1.835849634788524E-4</v>
      </c>
      <c r="EO409" s="223">
        <f t="shared" ca="1" si="735"/>
        <v>-2.2925308380813798E-4</v>
      </c>
      <c r="EP409" s="223">
        <f t="shared" ca="1" si="736"/>
        <v>-3.5904767746280778E-4</v>
      </c>
      <c r="EQ409" s="223">
        <f t="shared" ca="1" si="737"/>
        <v>-4.5550111380227682E-5</v>
      </c>
      <c r="ER409" s="223">
        <f t="shared" ca="1" si="738"/>
        <v>3.2418513152761611E-4</v>
      </c>
      <c r="ES409" s="223">
        <f t="shared" ca="1" si="739"/>
        <v>2.9367066908965401E-4</v>
      </c>
      <c r="ET409" s="223">
        <f t="shared" ca="1" si="740"/>
        <v>-9.9419332263248861E-5</v>
      </c>
      <c r="EU409" s="223">
        <f t="shared" ca="1" si="741"/>
        <v>-3.697629317175494E-4</v>
      </c>
      <c r="EV409" s="223">
        <f t="shared" ca="1" si="742"/>
        <v>-1.8358496347884443E-4</v>
      </c>
      <c r="EW409" s="223">
        <f t="shared" ca="1" si="743"/>
        <v>2.2925308380813682E-4</v>
      </c>
      <c r="EX409" s="223">
        <f t="shared" ca="1" si="744"/>
        <v>3.5904767746280816E-4</v>
      </c>
      <c r="EY409" s="223">
        <f t="shared" ca="1" si="745"/>
        <v>4.5550111380229132E-5</v>
      </c>
      <c r="EZ409" s="223">
        <f t="shared" ca="1" si="746"/>
        <v>-3.2418513152761541E-4</v>
      </c>
      <c r="FA409" s="223">
        <f t="shared" ca="1" si="747"/>
        <v>-2.9367066908965494E-4</v>
      </c>
      <c r="FB409" s="223">
        <f t="shared" ca="1" si="748"/>
        <v>9.9419332263247465E-5</v>
      </c>
      <c r="FC409" s="223">
        <f t="shared" ca="1" si="749"/>
        <v>3.6976293171754924E-4</v>
      </c>
      <c r="FD409" s="223">
        <f t="shared" ca="1" si="750"/>
        <v>1.8358496347884573E-4</v>
      </c>
      <c r="FE409" s="223">
        <f t="shared" ca="1" si="751"/>
        <v>-2.2925308380813571E-4</v>
      </c>
      <c r="FF409" s="223">
        <f t="shared" ca="1" si="752"/>
        <v>-3.5904767746280854E-4</v>
      </c>
      <c r="FG409" s="223">
        <f t="shared" ca="1" si="753"/>
        <v>-4.5550111380220066E-5</v>
      </c>
      <c r="FH409" s="223">
        <f t="shared" ca="1" si="754"/>
        <v>3.241851315276147E-4</v>
      </c>
      <c r="FI409" s="223">
        <f t="shared" ca="1" si="755"/>
        <v>2.936706690896558E-4</v>
      </c>
      <c r="FJ409" s="223">
        <f t="shared" ca="1" si="756"/>
        <v>-9.9419332263246056E-5</v>
      </c>
      <c r="FK409" s="223">
        <f t="shared" ca="1" si="757"/>
        <v>-3.6976293171754908E-4</v>
      </c>
      <c r="FL409" s="223">
        <f t="shared" ca="1" si="758"/>
        <v>-1.8358496347884698E-4</v>
      </c>
      <c r="FM409" s="223">
        <f t="shared" ca="1" si="759"/>
        <v>2.2925308380813454E-4</v>
      </c>
      <c r="FN409" s="223">
        <f t="shared" ca="1" si="760"/>
        <v>3.5904767746280892E-4</v>
      </c>
      <c r="FO409" s="223">
        <f t="shared" ca="1" si="761"/>
        <v>4.5550111380221556E-5</v>
      </c>
      <c r="FP409" s="223">
        <f t="shared" ca="1" si="762"/>
        <v>-3.2418513152761394E-4</v>
      </c>
      <c r="FQ409" s="223">
        <f t="shared" ca="1" si="763"/>
        <v>-2.9367066908965673E-4</v>
      </c>
      <c r="FR409" s="223">
        <f t="shared" ca="1" si="764"/>
        <v>9.9419332263254851E-5</v>
      </c>
      <c r="FS409" s="223">
        <f t="shared" ca="1" si="765"/>
        <v>3.6976293171754886E-4</v>
      </c>
      <c r="FT409" s="223">
        <f t="shared" ca="1" si="766"/>
        <v>1.8358496347884823E-4</v>
      </c>
      <c r="FU409" s="223">
        <f t="shared" ca="1" si="767"/>
        <v>-2.2925308380814172E-4</v>
      </c>
      <c r="FV409" s="223">
        <f t="shared" ca="1" si="768"/>
        <v>-3.590476774628093E-4</v>
      </c>
      <c r="FW409" s="223">
        <f t="shared" ca="1" si="769"/>
        <v>-4.5550111380222966E-5</v>
      </c>
      <c r="FX409" s="223">
        <f t="shared" ca="1" si="770"/>
        <v>3.2418513152761324E-4</v>
      </c>
      <c r="FY409" s="223">
        <f t="shared" ca="1" si="771"/>
        <v>2.9367066908965765E-4</v>
      </c>
      <c r="FZ409" s="223">
        <f t="shared" ca="1" si="772"/>
        <v>-9.9419332263253442E-5</v>
      </c>
      <c r="GA409" s="223">
        <f t="shared" ca="1" si="773"/>
        <v>-3.6976293171754875E-4</v>
      </c>
      <c r="GB409" s="223">
        <f t="shared" ca="1" si="774"/>
        <v>-1.8358496347884953E-4</v>
      </c>
      <c r="GC409" s="223">
        <f t="shared" ca="1" si="775"/>
        <v>2.2925308380814056E-4</v>
      </c>
      <c r="GD409" s="223">
        <f t="shared" ca="1" si="776"/>
        <v>3.5904767746280968E-4</v>
      </c>
      <c r="GE409" s="223">
        <f t="shared" ca="1" si="777"/>
        <v>4.555011138022443E-5</v>
      </c>
      <c r="GF409" s="223">
        <f t="shared" ca="1" si="778"/>
        <v>-3.2418513152761768E-4</v>
      </c>
      <c r="GG409" s="223">
        <f t="shared" ca="1" si="779"/>
        <v>-2.9367066908965846E-4</v>
      </c>
      <c r="GH409" s="223">
        <f t="shared" ca="1" si="780"/>
        <v>9.9419332263252032E-5</v>
      </c>
      <c r="GI409" s="223">
        <f t="shared" ca="1" si="781"/>
        <v>3.6976293171754978E-4</v>
      </c>
      <c r="GJ409" s="223">
        <f t="shared" ca="1" si="782"/>
        <v>1.835849634788508E-4</v>
      </c>
      <c r="GK409" s="223">
        <f t="shared" ca="1" si="783"/>
        <v>-2.2925308380813942E-4</v>
      </c>
      <c r="GL409" s="223">
        <f t="shared" ca="1" si="784"/>
        <v>-3.5904767746281011E-4</v>
      </c>
      <c r="GM409" s="223">
        <f t="shared" ca="1" si="785"/>
        <v>-4.5550111380225866E-5</v>
      </c>
      <c r="GN409" s="223">
        <f t="shared" ca="1" si="786"/>
        <v>3.2418513152761698E-4</v>
      </c>
      <c r="GO409" s="223">
        <f t="shared" ca="1" si="787"/>
        <v>2.9367066908965944E-4</v>
      </c>
      <c r="GP409" s="223">
        <f t="shared" ca="1" si="788"/>
        <v>-9.9419332263250623E-5</v>
      </c>
      <c r="GQ409" s="223">
        <f t="shared" ca="1" si="789"/>
        <v>-3.6976293171754967E-4</v>
      </c>
      <c r="GR409" s="223">
        <f t="shared" ca="1" si="790"/>
        <v>-1.8358496347885205E-4</v>
      </c>
      <c r="GS409" s="223">
        <f t="shared" ca="1" si="791"/>
        <v>2.2925308380813828E-4</v>
      </c>
      <c r="GT409" s="223">
        <f t="shared" ca="1" si="792"/>
        <v>3.5904767746280767E-4</v>
      </c>
      <c r="GU409" s="223">
        <f t="shared" ca="1" si="793"/>
        <v>4.5550111380227357E-5</v>
      </c>
      <c r="GV409" s="223">
        <f t="shared" ca="1" si="794"/>
        <v>-3.2418513152761633E-4</v>
      </c>
      <c r="GW409" s="223">
        <f t="shared" ca="1" si="795"/>
        <v>-2.936706690896603E-4</v>
      </c>
      <c r="GX409" s="223">
        <f t="shared" ca="1" si="796"/>
        <v>9.9419332263249213E-5</v>
      </c>
      <c r="GY409" s="223">
        <f t="shared" ca="1" si="797"/>
        <v>3.6976293171754951E-4</v>
      </c>
      <c r="GZ409" s="223">
        <f t="shared" ca="1" si="798"/>
        <v>1.8358496347885335E-4</v>
      </c>
      <c r="HA409" s="223">
        <f t="shared" ca="1" si="799"/>
        <v>-2.2925308380813712E-4</v>
      </c>
      <c r="HB409" s="223">
        <f t="shared" ca="1" si="800"/>
        <v>-3.5904767746280805E-4</v>
      </c>
      <c r="HC409" s="223">
        <f t="shared" ca="1" si="801"/>
        <v>-4.5550111380228766E-5</v>
      </c>
      <c r="HD409" s="223">
        <f t="shared" ca="1" si="802"/>
        <v>3.2418513152761557E-4</v>
      </c>
      <c r="HE409" s="223">
        <f t="shared" ca="1" si="803"/>
        <v>2.9367066908965472E-4</v>
      </c>
      <c r="HF409" s="223">
        <f t="shared" ca="1" si="804"/>
        <v>-9.9419332263247817E-5</v>
      </c>
      <c r="HG409" s="223">
        <f t="shared" ca="1" si="805"/>
        <v>-3.6976293171754929E-4</v>
      </c>
      <c r="HH409" s="223">
        <f t="shared" ca="1" si="806"/>
        <v>-1.8358496347884541E-4</v>
      </c>
      <c r="HI409" s="223">
        <f t="shared" ca="1" si="807"/>
        <v>2.2925308380813595E-4</v>
      </c>
      <c r="HJ409" s="223">
        <f t="shared" ca="1" si="808"/>
        <v>3.5904767746280843E-4</v>
      </c>
      <c r="HK409" s="223">
        <f t="shared" ca="1" si="809"/>
        <v>4.555011138023023E-5</v>
      </c>
      <c r="HL409" s="223">
        <f t="shared" ca="1" si="810"/>
        <v>-3.2418513152761481E-4</v>
      </c>
      <c r="HM409" s="223">
        <f t="shared" ca="1" si="811"/>
        <v>-2.9367066908965559E-4</v>
      </c>
      <c r="HN409" s="223">
        <f t="shared" ca="1" si="812"/>
        <v>9.9419332263246408E-5</v>
      </c>
      <c r="HO409" s="223">
        <f t="shared" ca="1" si="813"/>
        <v>3.6976293171754913E-4</v>
      </c>
      <c r="HP409" s="223">
        <f t="shared" ca="1" si="814"/>
        <v>1.8358496347884665E-4</v>
      </c>
      <c r="HQ409" s="223">
        <f t="shared" ca="1" si="815"/>
        <v>-2.2925308380814316E-4</v>
      </c>
      <c r="HR409" s="223">
        <f t="shared" ca="1" si="816"/>
        <v>-3.5904767746281163E-4</v>
      </c>
      <c r="HS409" s="223">
        <f t="shared" ca="1" si="817"/>
        <v>-4.5550111380231667E-5</v>
      </c>
      <c r="HT409" s="223">
        <f t="shared" ca="1" si="818"/>
        <v>3.2418513152761416E-4</v>
      </c>
      <c r="HU409" s="223">
        <f t="shared" ca="1" si="819"/>
        <v>2.9367066908965645E-4</v>
      </c>
      <c r="HV409" s="223">
        <f t="shared" ca="1" si="820"/>
        <v>-9.9419332263255204E-5</v>
      </c>
      <c r="HW409" s="223">
        <f t="shared" ca="1" si="821"/>
        <v>-3.6976293171755021E-4</v>
      </c>
      <c r="HX409" s="223">
        <f t="shared" ca="1" si="822"/>
        <v>-1.8358496347885717E-4</v>
      </c>
      <c r="HY409" s="223">
        <f t="shared" ca="1" si="823"/>
        <v>2.2925308380813367E-4</v>
      </c>
      <c r="HZ409" s="223">
        <f t="shared" ca="1" si="824"/>
        <v>3.5904767746280919E-4</v>
      </c>
      <c r="IA409" s="223">
        <f t="shared" ca="1" si="825"/>
        <v>4.5550111380222613E-5</v>
      </c>
      <c r="IB409" s="223">
        <f t="shared" ca="1" si="826"/>
        <v>-3.241851315276186E-4</v>
      </c>
      <c r="IC409" s="223">
        <f t="shared" ca="1" si="827"/>
        <v>-2.9367066908966388E-4</v>
      </c>
      <c r="ID409" s="223">
        <f t="shared" ca="1" si="828"/>
        <v>9.9419332263243589E-5</v>
      </c>
      <c r="IE409" s="223">
        <f t="shared" ca="1" si="829"/>
        <v>3.6976293171755211E-4</v>
      </c>
      <c r="IF409" s="223">
        <f t="shared" ca="1" si="830"/>
        <v>1.835849634788492E-4</v>
      </c>
      <c r="IG409" s="223">
        <f t="shared" ca="1" si="831"/>
        <v>-2.2925308380814086E-4</v>
      </c>
      <c r="IH409" s="223">
        <f t="shared" ca="1" si="832"/>
        <v>-3.5904767746280681E-4</v>
      </c>
      <c r="II409" s="223">
        <f t="shared" ca="1" si="833"/>
        <v>-4.555011138023458E-5</v>
      </c>
      <c r="IJ409" s="223">
        <f t="shared" ca="1" si="834"/>
        <v>3.2418513152761269E-4</v>
      </c>
      <c r="IK409" s="223">
        <f t="shared" ca="1" si="835"/>
        <v>2.936706690896583E-4</v>
      </c>
      <c r="IL409" s="223">
        <f t="shared" ca="1" si="836"/>
        <v>-9.9419332263252385E-5</v>
      </c>
      <c r="IM409" s="223">
        <f t="shared" ca="1" si="837"/>
        <v>-3.6976293171754989E-4</v>
      </c>
      <c r="IN409" s="223">
        <f t="shared" ca="1" si="838"/>
        <v>-1.8358496347884129E-4</v>
      </c>
      <c r="IO409" s="223">
        <f t="shared" ca="1" si="839"/>
        <v>2.2925308380813134E-4</v>
      </c>
      <c r="IP409" s="223">
        <f t="shared" ca="1" si="840"/>
        <v>3.5904767746281001E-4</v>
      </c>
      <c r="IQ409" s="223">
        <f t="shared" ca="1" si="841"/>
        <v>4.5550111380225514E-5</v>
      </c>
      <c r="IR409" s="223">
        <f t="shared" ca="1" si="842"/>
        <v>-3.2418513152761714E-4</v>
      </c>
      <c r="IS409" s="223">
        <f t="shared" ca="1" si="843"/>
        <v>-2.9367066908965266E-4</v>
      </c>
      <c r="IT409" s="223">
        <f t="shared" ca="1" si="844"/>
        <v>9.941933226324077E-5</v>
      </c>
      <c r="IU409" s="223">
        <f t="shared" ca="1" si="845"/>
        <v>3.6976293171754837E-4</v>
      </c>
      <c r="IV409" s="223">
        <f t="shared" ca="1" si="846"/>
        <v>1.8358496347885175E-4</v>
      </c>
      <c r="IW409" s="223">
        <f t="shared" ca="1" si="847"/>
        <v>-2.2925308380813855E-4</v>
      </c>
      <c r="IX409" s="223">
        <f t="shared" ca="1" si="848"/>
        <v>-3.5904767746280757E-4</v>
      </c>
      <c r="IY409" s="223">
        <f t="shared" ca="1" si="849"/>
        <v>-4.5550111380216447E-5</v>
      </c>
      <c r="IZ409" s="223">
        <f t="shared" ca="1" si="850"/>
        <v>3.2418513152761123E-4</v>
      </c>
      <c r="JA409" s="223">
        <f t="shared" ca="1" si="851"/>
        <v>2.9367066908966009E-4</v>
      </c>
      <c r="JB409" s="223">
        <f t="shared" ca="1" si="852"/>
        <v>-9.9419332263249566E-5</v>
      </c>
    </row>
    <row r="410" spans="2:262">
      <c r="B410" s="230">
        <v>49</v>
      </c>
      <c r="C410" s="229">
        <f t="shared" si="853"/>
        <v>9.5703125000000052E-4</v>
      </c>
      <c r="D410" s="226">
        <f t="shared" ca="1" si="597"/>
        <v>36.01967046024361</v>
      </c>
      <c r="E410" s="225">
        <f ca="1">BC361</f>
        <v>1.9670460243607638E-2</v>
      </c>
      <c r="F410" s="224">
        <v>49</v>
      </c>
      <c r="G410" s="223">
        <f t="shared" ca="1" si="854"/>
        <v>5.177153076090246E-4</v>
      </c>
      <c r="H410" s="223">
        <f t="shared" ca="1" si="598"/>
        <v>2.3234355638401035E-4</v>
      </c>
      <c r="I410" s="223">
        <f t="shared" ca="1" si="599"/>
        <v>-3.5047672218203949E-4</v>
      </c>
      <c r="J410" s="223">
        <f t="shared" ca="1" si="600"/>
        <v>-4.8461322185274652E-4</v>
      </c>
      <c r="K410" s="223">
        <f t="shared" ca="1" si="601"/>
        <v>1.6569358139746236E-6</v>
      </c>
      <c r="L410" s="223">
        <f t="shared" ca="1" si="602"/>
        <v>4.8580586780335941E-4</v>
      </c>
      <c r="M410" s="223">
        <f t="shared" ca="1" si="603"/>
        <v>3.4802130527002915E-4</v>
      </c>
      <c r="N410" s="223">
        <f t="shared" ca="1" si="604"/>
        <v>-2.3530358705313656E-4</v>
      </c>
      <c r="O410" s="223">
        <f t="shared" ca="1" si="605"/>
        <v>-5.1739049138863373E-4</v>
      </c>
      <c r="P410" s="223">
        <f t="shared" ca="1" si="606"/>
        <v>-1.371089525491988E-4</v>
      </c>
      <c r="Q410" s="223">
        <f t="shared" ca="1" si="607"/>
        <v>4.1870082841469756E-4</v>
      </c>
      <c r="R410" s="223">
        <f t="shared" ca="1" si="608"/>
        <v>4.3848565242827413E-4</v>
      </c>
      <c r="S410" s="223">
        <f t="shared" ca="1" si="609"/>
        <v>-1.0308320861321412E-4</v>
      </c>
      <c r="T410" s="223">
        <f t="shared" ca="1" si="610"/>
        <v>-5.1268392268826704E-4</v>
      </c>
      <c r="U410" s="223">
        <f t="shared" ca="1" si="611"/>
        <v>-2.6594158956037546E-4</v>
      </c>
      <c r="V410" s="223">
        <f t="shared" ca="1" si="612"/>
        <v>3.2126180650625825E-4</v>
      </c>
      <c r="W410" s="223">
        <f t="shared" ca="1" si="613"/>
        <v>4.971826487401086E-4</v>
      </c>
      <c r="X410" s="223">
        <f t="shared" ca="1" si="614"/>
        <v>3.6605328559508342E-5</v>
      </c>
      <c r="Y410" s="223">
        <f t="shared" ca="1" si="615"/>
        <v>-4.7083449662150894E-4</v>
      </c>
      <c r="Z410" s="223">
        <f t="shared" ca="1" si="616"/>
        <v>-3.7550732528656978E-4</v>
      </c>
      <c r="AA410" s="223">
        <f t="shared" ca="1" si="617"/>
        <v>2.0054805151517726E-4</v>
      </c>
      <c r="AB410" s="223">
        <f t="shared" ca="1" si="618"/>
        <v>5.1985982194072112E-4</v>
      </c>
      <c r="AC410" s="223">
        <f t="shared" ca="1" si="619"/>
        <v>1.7364188770567897E-4</v>
      </c>
      <c r="AD410" s="223">
        <f t="shared" ca="1" si="620"/>
        <v>-3.9487411490104135E-4</v>
      </c>
      <c r="AE410" s="223">
        <f t="shared" ca="1" si="621"/>
        <v>-4.5786835572374273E-4</v>
      </c>
      <c r="AF410" s="223">
        <f t="shared" ca="1" si="622"/>
        <v>6.5305017678219239E-5</v>
      </c>
      <c r="AG410" s="223">
        <f t="shared" ca="1" si="623"/>
        <v>5.0487425917018357E-4</v>
      </c>
      <c r="AH410" s="223">
        <f t="shared" ca="1" si="624"/>
        <v>2.9809846222103879E-4</v>
      </c>
      <c r="AI410" s="223">
        <f t="shared" ca="1" si="625"/>
        <v>-2.9030594526605372E-4</v>
      </c>
      <c r="AJ410" s="223">
        <f t="shared" ca="1" si="626"/>
        <v>-5.0705779977674005E-4</v>
      </c>
      <c r="AK410" s="223">
        <f t="shared" ca="1" si="627"/>
        <v>-7.4669225485945751E-5</v>
      </c>
      <c r="AL410" s="223">
        <f t="shared" ca="1" si="628"/>
        <v>4.5331163250813243E-4</v>
      </c>
      <c r="AM410" s="223">
        <f t="shared" ca="1" si="629"/>
        <v>4.0095843857244586E-4</v>
      </c>
      <c r="AN410" s="223">
        <f t="shared" ca="1" si="630"/>
        <v>-1.6470572871004694E-4</v>
      </c>
      <c r="AO410" s="223">
        <f t="shared" ca="1" si="631"/>
        <v>-5.195119870756949E-4</v>
      </c>
      <c r="AP410" s="223">
        <f t="shared" ca="1" si="632"/>
        <v>-2.0923384242789396E-4</v>
      </c>
      <c r="AQ410" s="223">
        <f t="shared" ca="1" si="633"/>
        <v>3.6890754434580858E-4</v>
      </c>
      <c r="AR410" s="223">
        <f t="shared" ca="1" si="634"/>
        <v>4.7476983072863003E-4</v>
      </c>
      <c r="AS410" s="223">
        <f t="shared" ca="1" si="635"/>
        <v>-2.7172933194226365E-5</v>
      </c>
      <c r="AT410" s="223">
        <f t="shared" ca="1" si="636"/>
        <v>-4.9432863829802906E-4</v>
      </c>
      <c r="AU410" s="223">
        <f t="shared" ca="1" si="637"/>
        <v>-3.2863991348689147E-4</v>
      </c>
      <c r="AV410" s="223">
        <f t="shared" ca="1" si="638"/>
        <v>2.5777689095558788E-4</v>
      </c>
      <c r="AW410" s="223">
        <f t="shared" ca="1" si="639"/>
        <v>5.1418516066356612E-4</v>
      </c>
      <c r="AX410" s="223">
        <f t="shared" ca="1" si="640"/>
        <v>1.123284834099393E-4</v>
      </c>
      <c r="AY410" s="223">
        <f t="shared" ca="1" si="641"/>
        <v>-4.3333223338208599E-4</v>
      </c>
      <c r="AZ410" s="223">
        <f t="shared" ca="1" si="642"/>
        <v>-4.2423672333960602E-4</v>
      </c>
      <c r="BA410" s="223">
        <f t="shared" ca="1" si="643"/>
        <v>1.2797085129050452E-4</v>
      </c>
      <c r="BB410" s="223">
        <f t="shared" ca="1" si="644"/>
        <v>5.1634887174082571E-4</v>
      </c>
      <c r="BC410" s="223">
        <f t="shared" ca="1" si="645"/>
        <v>2.4369194082942563E-4</v>
      </c>
      <c r="BD410" s="223">
        <f t="shared" ca="1" si="646"/>
        <v>-3.4094183184464838E-4</v>
      </c>
      <c r="BE410" s="223">
        <f t="shared" ca="1" si="647"/>
        <v>-4.8909848688549631E-4</v>
      </c>
      <c r="BF410" s="223">
        <f t="shared" ca="1" si="648"/>
        <v>-1.1106403769076427E-5</v>
      </c>
      <c r="BG410" s="223">
        <f t="shared" ca="1" si="649"/>
        <v>4.8110420770500819E-4</v>
      </c>
      <c r="BH410" s="223">
        <f t="shared" ca="1" si="650"/>
        <v>3.5740043658733856E-4</v>
      </c>
      <c r="BI410" s="223">
        <f t="shared" ca="1" si="651"/>
        <v>-2.238509213385653E-4</v>
      </c>
      <c r="BJ410" s="223">
        <f t="shared" ca="1" si="652"/>
        <v>-5.185261076144067E-4</v>
      </c>
      <c r="BK410" s="223">
        <f t="shared" ca="1" si="653"/>
        <v>-1.4937902354990025E-4</v>
      </c>
      <c r="BL410" s="223">
        <f t="shared" ca="1" si="654"/>
        <v>4.1100456933830179E-4</v>
      </c>
      <c r="BM410" s="223">
        <f t="shared" ca="1" si="655"/>
        <v>4.45216032546008E-4</v>
      </c>
      <c r="BN410" s="223">
        <f t="shared" ca="1" si="656"/>
        <v>-9.0542488740089105E-5</v>
      </c>
      <c r="BO410" s="223">
        <f t="shared" ca="1" si="657"/>
        <v>-5.1038761713217441E-4</v>
      </c>
      <c r="BP410" s="223">
        <f t="shared" ca="1" si="658"/>
        <v>-2.7682945148949122E-4</v>
      </c>
      <c r="BQ410" s="223">
        <f t="shared" ca="1" si="659"/>
        <v>3.1112852601663133E-4</v>
      </c>
      <c r="BR410" s="223">
        <f t="shared" ca="1" si="660"/>
        <v>5.007766759651572E-4</v>
      </c>
      <c r="BS410" s="223">
        <f t="shared" ca="1" si="661"/>
        <v>4.9325554168070312E-5</v>
      </c>
      <c r="BT410" s="223">
        <f t="shared" ca="1" si="662"/>
        <v>-4.6527263172630465E-4</v>
      </c>
      <c r="BU410" s="223">
        <f t="shared" ca="1" si="663"/>
        <v>-3.8422417575580857E-4</v>
      </c>
      <c r="BV410" s="223">
        <f t="shared" ca="1" si="664"/>
        <v>1.887118841837787E-4</v>
      </c>
      <c r="BW410" s="223">
        <f t="shared" ca="1" si="665"/>
        <v>5.2005711666162414E-4</v>
      </c>
      <c r="BX410" s="223">
        <f t="shared" ca="1" si="666"/>
        <v>1.8562006581864741E-4</v>
      </c>
      <c r="BY410" s="223">
        <f t="shared" ca="1" si="667"/>
        <v>-3.8644963592276548E-4</v>
      </c>
      <c r="BZ410" s="223">
        <f t="shared" ca="1" si="668"/>
        <v>-4.6378267749736158E-4</v>
      </c>
      <c r="CA410" s="223">
        <f t="shared" ca="1" si="669"/>
        <v>5.2623468598349117E-5</v>
      </c>
      <c r="CB410" s="223">
        <f t="shared" ca="1" si="670"/>
        <v>5.0166052780496306E-4</v>
      </c>
      <c r="CC410" s="223">
        <f t="shared" ca="1" si="671"/>
        <v>3.0846679936670946E-4</v>
      </c>
      <c r="CD410" s="223">
        <f t="shared" ca="1" si="672"/>
        <v>-2.7962918774913665E-4</v>
      </c>
      <c r="CE410" s="223">
        <f t="shared" ca="1" si="673"/>
        <v>-5.0974111284915946E-4</v>
      </c>
      <c r="CF410" s="223">
        <f t="shared" ca="1" si="674"/>
        <v>-8.7277405115332229E-5</v>
      </c>
      <c r="CG410" s="223">
        <f t="shared" ca="1" si="675"/>
        <v>4.469197030438363E-4</v>
      </c>
      <c r="CH410" s="223">
        <f t="shared" ca="1" si="676"/>
        <v>4.0896577082566394E-4</v>
      </c>
      <c r="CI410" s="223">
        <f t="shared" ca="1" si="677"/>
        <v>-1.5255020097811514E-4</v>
      </c>
      <c r="CJ410" s="223">
        <f t="shared" ca="1" si="678"/>
        <v>-5.1876989113454146E-4</v>
      </c>
      <c r="CK410" s="223">
        <f t="shared" ca="1" si="679"/>
        <v>-2.208552168681215E-4</v>
      </c>
      <c r="CL410" s="223">
        <f t="shared" ca="1" si="680"/>
        <v>3.5980049844715016E-4</v>
      </c>
      <c r="CM410" s="223">
        <f t="shared" ca="1" si="681"/>
        <v>4.7983604393601062E-4</v>
      </c>
      <c r="CN410" s="223">
        <f t="shared" ca="1" si="682"/>
        <v>-1.4419277320839455E-5</v>
      </c>
      <c r="CO410" s="223">
        <f t="shared" ca="1" si="683"/>
        <v>-4.9021489661239391E-4</v>
      </c>
      <c r="CP410" s="223">
        <f t="shared" ca="1" si="684"/>
        <v>-3.3843253893178771E-4</v>
      </c>
      <c r="CQ410" s="223">
        <f t="shared" ca="1" si="685"/>
        <v>2.4661451468542387E-4</v>
      </c>
      <c r="CR410" s="223">
        <f t="shared" ca="1" si="686"/>
        <v>5.1594321847732644E-4</v>
      </c>
      <c r="CS410" s="223">
        <f t="shared" ca="1" si="687"/>
        <v>1.2475629224232388E-4</v>
      </c>
      <c r="CT410" s="223">
        <f t="shared" ca="1" si="688"/>
        <v>-4.2614487776828351E-4</v>
      </c>
      <c r="CU410" s="223">
        <f t="shared" ca="1" si="689"/>
        <v>-4.3149114494955398E-4</v>
      </c>
      <c r="CV410" s="223">
        <f t="shared" ca="1" si="690"/>
        <v>1.1556183501599516E-4</v>
      </c>
      <c r="CW410" s="223">
        <f t="shared" ca="1" si="691"/>
        <v>5.1467140661981797E-4</v>
      </c>
      <c r="CX410" s="223">
        <f t="shared" ca="1" si="692"/>
        <v>2.5489353436191253E-4</v>
      </c>
      <c r="CY410" s="223">
        <f t="shared" ca="1" si="693"/>
        <v>-3.3120157089639173E-4</v>
      </c>
      <c r="CZ410" s="223">
        <f t="shared" ca="1" si="694"/>
        <v>-4.9328913727831822E-4</v>
      </c>
      <c r="DA410" s="223">
        <f t="shared" ca="1" si="695"/>
        <v>-2.3863053269795799E-5</v>
      </c>
      <c r="DB410" s="223">
        <f t="shared" ca="1" si="696"/>
        <v>4.7611274842157905E-4</v>
      </c>
      <c r="DC410" s="223">
        <f t="shared" ca="1" si="697"/>
        <v>3.6656428324571274E-4</v>
      </c>
      <c r="DD410" s="223">
        <f t="shared" ca="1" si="698"/>
        <v>-2.1226341619930974E-4</v>
      </c>
      <c r="DE410" s="223">
        <f t="shared" ca="1" si="699"/>
        <v>-5.1934938310189201E-4</v>
      </c>
      <c r="DF410" s="223">
        <f t="shared" ca="1" si="700"/>
        <v>-1.6155911421244964E-4</v>
      </c>
      <c r="DG410" s="223">
        <f t="shared" ca="1" si="701"/>
        <v>4.0306073647779179E-4</v>
      </c>
      <c r="DH410" s="223">
        <f t="shared" ca="1" si="702"/>
        <v>4.5167823117343896E-4</v>
      </c>
      <c r="DI410" s="223">
        <f t="shared" ca="1" si="703"/>
        <v>-7.7947229457343294E-5</v>
      </c>
      <c r="DJ410" s="223">
        <f t="shared" ca="1" si="704"/>
        <v>-5.0778387316014254E-4</v>
      </c>
      <c r="DK410" s="223">
        <f t="shared" ca="1" si="705"/>
        <v>-2.8755056170835271E-4</v>
      </c>
      <c r="DL410" s="223">
        <f t="shared" ca="1" si="706"/>
        <v>3.0080783333677388E-4</v>
      </c>
      <c r="DM410" s="223">
        <f t="shared" ca="1" si="707"/>
        <v>5.0406905404585113E-4</v>
      </c>
      <c r="DN410" s="223">
        <f t="shared" ca="1" si="708"/>
        <v>6.2016067907204596E-5</v>
      </c>
      <c r="DO410" s="223">
        <f t="shared" ca="1" si="709"/>
        <v>-4.5943050399541163E-4</v>
      </c>
      <c r="DP410" s="223">
        <f t="shared" ca="1" si="710"/>
        <v>-3.9270958394863921E-4</v>
      </c>
      <c r="DQ410" s="223">
        <f t="shared" ca="1" si="711"/>
        <v>1.7676204386973956E-4</v>
      </c>
      <c r="DR410" s="223">
        <f t="shared" ca="1" si="712"/>
        <v>5.1994114842163783E-4</v>
      </c>
      <c r="DS410" s="223">
        <f t="shared" ca="1" si="713"/>
        <v>1.9748643334476E-4</v>
      </c>
      <c r="DT410" s="223">
        <f t="shared" ca="1" si="714"/>
        <v>-3.7779237413409366E-4</v>
      </c>
      <c r="DU410" s="223">
        <f t="shared" ca="1" si="715"/>
        <v>-4.6941763392800641E-4</v>
      </c>
      <c r="DV410" s="223">
        <f t="shared" ca="1" si="716"/>
        <v>3.9910221108717235E-5</v>
      </c>
      <c r="DW410" s="223">
        <f t="shared" ca="1" si="717"/>
        <v>4.9814461489608908E-4</v>
      </c>
      <c r="DX410" s="223">
        <f t="shared" ca="1" si="718"/>
        <v>3.1864932764675527E-4</v>
      </c>
      <c r="DY410" s="223">
        <f t="shared" ca="1" si="719"/>
        <v>-2.6878399206553143E-4</v>
      </c>
      <c r="DZ410" s="223">
        <f t="shared" ca="1" si="720"/>
        <v>-5.1211737693564478E-4</v>
      </c>
      <c r="EA410" s="223">
        <f t="shared" ca="1" si="721"/>
        <v>-9.9833012099382359E-5</v>
      </c>
      <c r="EB410" s="223">
        <f t="shared" ca="1" si="722"/>
        <v>4.4025856586183429E-4</v>
      </c>
      <c r="EC410" s="223">
        <f t="shared" ca="1" si="723"/>
        <v>4.167267573907562E-4</v>
      </c>
      <c r="ED410" s="223">
        <f t="shared" ca="1" si="724"/>
        <v>-1.4030278270932644E-4</v>
      </c>
      <c r="EE410" s="223">
        <f t="shared" ca="1" si="725"/>
        <v>-5.1771530760902373E-4</v>
      </c>
      <c r="EF410" s="223">
        <f t="shared" ca="1" si="726"/>
        <v>-2.3234355638401935E-4</v>
      </c>
      <c r="EG410" s="223">
        <f t="shared" ca="1" si="727"/>
        <v>3.5047672218203158E-4</v>
      </c>
      <c r="EH410" s="223">
        <f t="shared" ca="1" si="728"/>
        <v>4.8461322185275058E-4</v>
      </c>
      <c r="EI410" s="223">
        <f t="shared" ca="1" si="729"/>
        <v>-1.6569358139622366E-6</v>
      </c>
      <c r="EJ410" s="223">
        <f t="shared" ca="1" si="730"/>
        <v>-4.858058678033548E-4</v>
      </c>
      <c r="EK410" s="223">
        <f t="shared" ca="1" si="731"/>
        <v>-3.4802130527003902E-4</v>
      </c>
      <c r="EL410" s="223">
        <f t="shared" ca="1" si="732"/>
        <v>2.3530358705312391E-4</v>
      </c>
      <c r="EM410" s="223">
        <f t="shared" ca="1" si="733"/>
        <v>5.1739049138863524E-4</v>
      </c>
      <c r="EN410" s="223">
        <f t="shared" ca="1" si="734"/>
        <v>1.3710895254921425E-4</v>
      </c>
      <c r="EO410" s="223">
        <f t="shared" ca="1" si="735"/>
        <v>-4.1870082841469685E-4</v>
      </c>
      <c r="EP410" s="223">
        <f t="shared" ca="1" si="736"/>
        <v>-4.3848565242827543E-4</v>
      </c>
      <c r="EQ410" s="223">
        <f t="shared" ca="1" si="737"/>
        <v>1.0308320861321106E-4</v>
      </c>
      <c r="ER410" s="223">
        <f t="shared" ca="1" si="738"/>
        <v>5.1268392268826639E-4</v>
      </c>
      <c r="ES410" s="223">
        <f t="shared" ca="1" si="739"/>
        <v>2.6594158956037969E-4</v>
      </c>
      <c r="ET410" s="223">
        <f t="shared" ca="1" si="740"/>
        <v>-3.2126180650625434E-4</v>
      </c>
      <c r="EU410" s="223">
        <f t="shared" ca="1" si="741"/>
        <v>-4.9718264874011001E-4</v>
      </c>
      <c r="EV410" s="223">
        <f t="shared" ca="1" si="742"/>
        <v>-3.6605328559515118E-5</v>
      </c>
      <c r="EW410" s="223">
        <f t="shared" ca="1" si="743"/>
        <v>4.7083449662150602E-4</v>
      </c>
      <c r="EX410" s="223">
        <f t="shared" ca="1" si="744"/>
        <v>3.7550732528657575E-4</v>
      </c>
      <c r="EY410" s="223">
        <f t="shared" ca="1" si="745"/>
        <v>-2.0054805151516929E-4</v>
      </c>
      <c r="EZ410" s="223">
        <f t="shared" ca="1" si="746"/>
        <v>-5.1985982194072133E-4</v>
      </c>
      <c r="FA410" s="223">
        <f t="shared" ca="1" si="747"/>
        <v>-1.7364188770568884E-4</v>
      </c>
      <c r="FB410" s="223">
        <f t="shared" ca="1" si="748"/>
        <v>3.9487411490103452E-4</v>
      </c>
      <c r="FC410" s="223">
        <f t="shared" ca="1" si="749"/>
        <v>4.5786835572374782E-4</v>
      </c>
      <c r="FD410" s="223">
        <f t="shared" ca="1" si="750"/>
        <v>-6.5305017678206974E-5</v>
      </c>
      <c r="FE410" s="223">
        <f t="shared" ca="1" si="751"/>
        <v>-5.0487425917018064E-4</v>
      </c>
      <c r="FF410" s="223">
        <f t="shared" ca="1" si="752"/>
        <v>-2.9809846222104882E-4</v>
      </c>
      <c r="FG410" s="223">
        <f t="shared" ca="1" si="753"/>
        <v>2.9030594526604342E-4</v>
      </c>
      <c r="FH410" s="223">
        <f t="shared" ca="1" si="754"/>
        <v>5.0705779977674363E-4</v>
      </c>
      <c r="FI410" s="223">
        <f t="shared" ca="1" si="755"/>
        <v>7.4669225485961635E-5</v>
      </c>
      <c r="FJ410" s="223">
        <f t="shared" ca="1" si="756"/>
        <v>-4.5331163250813178E-4</v>
      </c>
      <c r="FK410" s="223">
        <f t="shared" ca="1" si="757"/>
        <v>-4.0095843857244668E-4</v>
      </c>
      <c r="FL410" s="223">
        <f t="shared" ca="1" si="758"/>
        <v>1.6470572871004572E-4</v>
      </c>
      <c r="FM410" s="223">
        <f t="shared" ca="1" si="759"/>
        <v>5.1951198707569457E-4</v>
      </c>
      <c r="FN410" s="223">
        <f t="shared" ca="1" si="760"/>
        <v>2.0923384242789854E-4</v>
      </c>
      <c r="FO410" s="223">
        <f t="shared" ca="1" si="761"/>
        <v>-3.6890754434580511E-4</v>
      </c>
      <c r="FP410" s="223">
        <f t="shared" ca="1" si="762"/>
        <v>-4.7476983072863215E-4</v>
      </c>
      <c r="FQ410" s="223">
        <f t="shared" ca="1" si="763"/>
        <v>2.7172933194221432E-5</v>
      </c>
      <c r="FR410" s="223">
        <f t="shared" ca="1" si="764"/>
        <v>4.9432863829802635E-4</v>
      </c>
      <c r="FS410" s="223">
        <f t="shared" ca="1" si="765"/>
        <v>3.2863991348689814E-4</v>
      </c>
      <c r="FT410" s="223">
        <f t="shared" ca="1" si="766"/>
        <v>-2.5777689095558029E-4</v>
      </c>
      <c r="FU410" s="223">
        <f t="shared" ca="1" si="767"/>
        <v>-5.1418516066356742E-4</v>
      </c>
      <c r="FV410" s="223">
        <f t="shared" ca="1" si="768"/>
        <v>-1.1232848340994776E-4</v>
      </c>
      <c r="FW410" s="223">
        <f t="shared" ca="1" si="769"/>
        <v>4.3333223338208116E-4</v>
      </c>
      <c r="FX410" s="223">
        <f t="shared" ca="1" si="770"/>
        <v>4.2423672333961318E-4</v>
      </c>
      <c r="FY410" s="223">
        <f t="shared" ca="1" si="771"/>
        <v>-1.2797085129049251E-4</v>
      </c>
      <c r="FZ410" s="223">
        <f t="shared" ca="1" si="772"/>
        <v>-5.1634887174082419E-4</v>
      </c>
      <c r="GA410" s="223">
        <f t="shared" ca="1" si="773"/>
        <v>-2.4369194082943653E-4</v>
      </c>
      <c r="GB410" s="223">
        <f t="shared" ca="1" si="774"/>
        <v>3.4094183184463906E-4</v>
      </c>
      <c r="GC410" s="223">
        <f t="shared" ca="1" si="775"/>
        <v>4.8909848688550184E-4</v>
      </c>
      <c r="GD410" s="223">
        <f t="shared" ca="1" si="776"/>
        <v>1.1106403769092473E-5</v>
      </c>
      <c r="GE410" s="223">
        <f t="shared" ca="1" si="777"/>
        <v>-4.8110420770500206E-4</v>
      </c>
      <c r="GF410" s="223">
        <f t="shared" ca="1" si="778"/>
        <v>-3.5740043658733954E-4</v>
      </c>
      <c r="GG410" s="223">
        <f t="shared" ca="1" si="779"/>
        <v>2.2385092133856414E-4</v>
      </c>
      <c r="GH410" s="223">
        <f t="shared" ca="1" si="780"/>
        <v>5.1852610761440681E-4</v>
      </c>
      <c r="GI410" s="223">
        <f t="shared" ca="1" si="781"/>
        <v>1.4937902354990147E-4</v>
      </c>
      <c r="GJ410" s="223">
        <f t="shared" ca="1" si="782"/>
        <v>-4.1100456933830108E-4</v>
      </c>
      <c r="GK410" s="223">
        <f t="shared" ca="1" si="783"/>
        <v>-4.4521603254601245E-4</v>
      </c>
      <c r="GL410" s="223">
        <f t="shared" ca="1" si="784"/>
        <v>9.0542488740080567E-5</v>
      </c>
      <c r="GM410" s="223">
        <f t="shared" ca="1" si="785"/>
        <v>5.1038761713217279E-4</v>
      </c>
      <c r="GN410" s="223">
        <f t="shared" ca="1" si="786"/>
        <v>2.7682945148949854E-4</v>
      </c>
      <c r="GO410" s="223">
        <f t="shared" ca="1" si="787"/>
        <v>-3.1112852601662439E-4</v>
      </c>
      <c r="GP410" s="223">
        <f t="shared" ca="1" si="788"/>
        <v>-5.0077667596515948E-4</v>
      </c>
      <c r="GQ410" s="223">
        <f t="shared" ca="1" si="789"/>
        <v>-4.9325554168078931E-5</v>
      </c>
      <c r="GR410" s="223">
        <f t="shared" ca="1" si="790"/>
        <v>4.6527263172630075E-4</v>
      </c>
      <c r="GS410" s="223">
        <f t="shared" ca="1" si="791"/>
        <v>3.8422417575581448E-4</v>
      </c>
      <c r="GT410" s="223">
        <f t="shared" ca="1" si="792"/>
        <v>-1.8871188418377062E-4</v>
      </c>
      <c r="GU410" s="223">
        <f t="shared" ca="1" si="793"/>
        <v>-5.2005711666162414E-4</v>
      </c>
      <c r="GV410" s="223">
        <f t="shared" ca="1" si="794"/>
        <v>-1.8562006581866237E-4</v>
      </c>
      <c r="GW410" s="223">
        <f t="shared" ca="1" si="795"/>
        <v>3.8644963592275475E-4</v>
      </c>
      <c r="GX410" s="223">
        <f t="shared" ca="1" si="796"/>
        <v>4.637826774973689E-4</v>
      </c>
      <c r="GY410" s="223">
        <f t="shared" ca="1" si="797"/>
        <v>-5.2623468598333111E-5</v>
      </c>
      <c r="GZ410" s="223">
        <f t="shared" ca="1" si="798"/>
        <v>-5.0166052780495883E-4</v>
      </c>
      <c r="HA410" s="223">
        <f t="shared" ca="1" si="799"/>
        <v>-3.0846679936671049E-4</v>
      </c>
      <c r="HB410" s="223">
        <f t="shared" ca="1" si="800"/>
        <v>2.7962918774913556E-4</v>
      </c>
      <c r="HC410" s="223">
        <f t="shared" ca="1" si="801"/>
        <v>5.0974111284915967E-4</v>
      </c>
      <c r="HD410" s="223">
        <f t="shared" ca="1" si="802"/>
        <v>8.7277405115333503E-5</v>
      </c>
      <c r="HE410" s="223">
        <f t="shared" ca="1" si="803"/>
        <v>-4.4691970304383565E-4</v>
      </c>
      <c r="HF410" s="223">
        <f t="shared" ca="1" si="804"/>
        <v>-4.0896577082566926E-4</v>
      </c>
      <c r="HG410" s="223">
        <f t="shared" ca="1" si="805"/>
        <v>1.5255020097810685E-4</v>
      </c>
      <c r="HH410" s="223">
        <f t="shared" ca="1" si="806"/>
        <v>5.1876989113454081E-4</v>
      </c>
      <c r="HI410" s="223">
        <f t="shared" ca="1" si="807"/>
        <v>2.2085521686812933E-4</v>
      </c>
      <c r="HJ410" s="223">
        <f t="shared" ca="1" si="808"/>
        <v>-3.5980049844714387E-4</v>
      </c>
      <c r="HK410" s="223">
        <f t="shared" ca="1" si="809"/>
        <v>-4.7983604393601962E-4</v>
      </c>
      <c r="HL410" s="223">
        <f t="shared" ca="1" si="810"/>
        <v>1.4419277320830795E-5</v>
      </c>
      <c r="HM410" s="223">
        <f t="shared" ca="1" si="811"/>
        <v>4.9021489661239597E-4</v>
      </c>
      <c r="HN410" s="223">
        <f t="shared" ca="1" si="812"/>
        <v>3.3843253893179432E-4</v>
      </c>
      <c r="HO410" s="223">
        <f t="shared" ca="1" si="813"/>
        <v>-2.4661451468542924E-4</v>
      </c>
      <c r="HP410" s="223">
        <f t="shared" ca="1" si="814"/>
        <v>-5.1594321847732753E-4</v>
      </c>
      <c r="HQ410" s="223">
        <f t="shared" ca="1" si="815"/>
        <v>-1.2475629224232516E-4</v>
      </c>
      <c r="HR410" s="223">
        <f t="shared" ca="1" si="816"/>
        <v>4.2614487776827434E-4</v>
      </c>
      <c r="HS410" s="223">
        <f t="shared" ca="1" si="817"/>
        <v>4.3149114494955468E-4</v>
      </c>
      <c r="HT410" s="223">
        <f t="shared" ca="1" si="818"/>
        <v>-1.1556183501597951E-4</v>
      </c>
      <c r="HU410" s="223">
        <f t="shared" ca="1" si="819"/>
        <v>-5.1467140661981775E-4</v>
      </c>
      <c r="HV410" s="223">
        <f t="shared" ca="1" si="820"/>
        <v>-2.5489353436192652E-4</v>
      </c>
      <c r="HW410" s="223">
        <f t="shared" ca="1" si="821"/>
        <v>3.3120157089639075E-4</v>
      </c>
      <c r="HX410" s="223">
        <f t="shared" ca="1" si="822"/>
        <v>4.932891372783232E-4</v>
      </c>
      <c r="HY410" s="223">
        <f t="shared" ca="1" si="823"/>
        <v>2.3863053269797073E-5</v>
      </c>
      <c r="HZ410" s="223">
        <f t="shared" ca="1" si="824"/>
        <v>-4.761127484215726E-4</v>
      </c>
      <c r="IA410" s="223">
        <f t="shared" ca="1" si="825"/>
        <v>-3.6656428324571366E-4</v>
      </c>
      <c r="IB410" s="223">
        <f t="shared" ca="1" si="826"/>
        <v>2.1226341619928838E-4</v>
      </c>
      <c r="IC410" s="223">
        <f t="shared" ca="1" si="827"/>
        <v>5.1934938310189244E-4</v>
      </c>
      <c r="ID410" s="223">
        <f t="shared" ca="1" si="828"/>
        <v>1.6155911421247195E-4</v>
      </c>
      <c r="IE410" s="223">
        <f t="shared" ca="1" si="829"/>
        <v>-5.7252434698218965E-4</v>
      </c>
      <c r="IF410" s="223">
        <f t="shared" ca="1" si="830"/>
        <v>-4.5167823117345056E-4</v>
      </c>
      <c r="IG410" s="223">
        <f t="shared" ca="1" si="831"/>
        <v>7.7947229457334715E-5</v>
      </c>
      <c r="IH410" s="223">
        <f t="shared" ca="1" si="832"/>
        <v>5.0778387316014384E-4</v>
      </c>
      <c r="II410" s="223">
        <f t="shared" ca="1" si="833"/>
        <v>2.8755056170835986E-4</v>
      </c>
      <c r="IJ410" s="223">
        <f t="shared" ca="1" si="834"/>
        <v>-3.0080783333677886E-4</v>
      </c>
      <c r="IK410" s="223">
        <f t="shared" ca="1" si="835"/>
        <v>-5.0406905404585341E-4</v>
      </c>
      <c r="IL410" s="223">
        <f t="shared" ca="1" si="836"/>
        <v>-6.2016067907198498E-5</v>
      </c>
      <c r="IM410" s="223">
        <f t="shared" ca="1" si="837"/>
        <v>4.5943050399540757E-4</v>
      </c>
      <c r="IN410" s="223">
        <f t="shared" ca="1" si="838"/>
        <v>3.9270958394863514E-4</v>
      </c>
      <c r="IO410" s="223">
        <f t="shared" ca="1" si="839"/>
        <v>-1.767620438697314E-4</v>
      </c>
      <c r="IP410" s="223">
        <f t="shared" ca="1" si="840"/>
        <v>-5.1994114842163794E-4</v>
      </c>
      <c r="IQ410" s="223">
        <f t="shared" ca="1" si="841"/>
        <v>-1.9748643334476797E-4</v>
      </c>
      <c r="IR410" s="223">
        <f t="shared" ca="1" si="842"/>
        <v>3.777923741340877E-4</v>
      </c>
      <c r="IS410" s="223">
        <f t="shared" ca="1" si="843"/>
        <v>4.6941763392801655E-4</v>
      </c>
      <c r="IT410" s="223">
        <f t="shared" ca="1" si="844"/>
        <v>-3.9910221108708615E-5</v>
      </c>
      <c r="IU410" s="223">
        <f t="shared" ca="1" si="845"/>
        <v>-4.9814461489608235E-4</v>
      </c>
      <c r="IV410" s="223">
        <f t="shared" ca="1" si="846"/>
        <v>-3.1864932764676205E-4</v>
      </c>
      <c r="IW410" s="223">
        <f t="shared" ca="1" si="847"/>
        <v>2.6878399206551132E-4</v>
      </c>
      <c r="IX410" s="223">
        <f t="shared" ca="1" si="848"/>
        <v>5.121173769356463E-4</v>
      </c>
      <c r="IY410" s="223">
        <f t="shared" ca="1" si="849"/>
        <v>9.9833012099405344E-5</v>
      </c>
      <c r="IZ410" s="223">
        <f t="shared" ca="1" si="850"/>
        <v>-4.4025856586182968E-4</v>
      </c>
      <c r="JA410" s="223">
        <f t="shared" ca="1" si="851"/>
        <v>-4.1672675739077024E-4</v>
      </c>
      <c r="JB410" s="223">
        <f t="shared" ca="1" si="852"/>
        <v>1.4030278270931809E-4</v>
      </c>
    </row>
    <row r="411" spans="2:262">
      <c r="B411" s="230">
        <v>50</v>
      </c>
      <c r="C411" s="229">
        <f t="shared" si="853"/>
        <v>9.7656250000000043E-4</v>
      </c>
      <c r="D411" s="226">
        <f t="shared" ca="1" si="597"/>
        <v>36.018322191291766</v>
      </c>
      <c r="E411" s="225">
        <f ca="1">BD361</f>
        <v>1.8322191291767206E-2</v>
      </c>
      <c r="F411" s="224">
        <v>50</v>
      </c>
      <c r="G411" s="223">
        <f t="shared" ca="1" si="854"/>
        <v>-3.0123006479739069E-4</v>
      </c>
      <c r="H411" s="223">
        <f t="shared" ca="1" si="598"/>
        <v>-1.3135964158695536E-4</v>
      </c>
      <c r="I411" s="223">
        <f t="shared" ca="1" si="599"/>
        <v>2.1272260400562269E-4</v>
      </c>
      <c r="J411" s="223">
        <f t="shared" ca="1" si="600"/>
        <v>2.7468781534028641E-4</v>
      </c>
      <c r="K411" s="223">
        <f t="shared" ca="1" si="601"/>
        <v>-2.76435283283862E-5</v>
      </c>
      <c r="L411" s="223">
        <f t="shared" ca="1" si="602"/>
        <v>-2.9331346375187378E-4</v>
      </c>
      <c r="M411" s="223">
        <f t="shared" ca="1" si="603"/>
        <v>-1.6998513127427974E-4</v>
      </c>
      <c r="N411" s="223">
        <f t="shared" ca="1" si="604"/>
        <v>1.7878093184417495E-4</v>
      </c>
      <c r="O411" s="223">
        <f t="shared" ca="1" si="605"/>
        <v>2.9044409511089713E-4</v>
      </c>
      <c r="P411" s="223">
        <f t="shared" ca="1" si="606"/>
        <v>1.6914405396917161E-5</v>
      </c>
      <c r="Q411" s="223">
        <f t="shared" ca="1" si="607"/>
        <v>-2.7904751200212894E-4</v>
      </c>
      <c r="R411" s="223">
        <f t="shared" ca="1" si="608"/>
        <v>-2.0493095621263946E-4</v>
      </c>
      <c r="S411" s="223">
        <f t="shared" ca="1" si="609"/>
        <v>1.4096919241412197E-4</v>
      </c>
      <c r="T411" s="223">
        <f t="shared" ca="1" si="610"/>
        <v>2.9991313734306559E-4</v>
      </c>
      <c r="U411" s="223">
        <f t="shared" ca="1" si="611"/>
        <v>6.1106193325690682E-5</v>
      </c>
      <c r="V411" s="223">
        <f t="shared" ca="1" si="612"/>
        <v>-2.587410243213687E-4</v>
      </c>
      <c r="W411" s="223">
        <f t="shared" ca="1" si="613"/>
        <v>-2.3544064482604763E-4</v>
      </c>
      <c r="X411" s="223">
        <f t="shared" ca="1" si="614"/>
        <v>1.001058956853343E-4</v>
      </c>
      <c r="Y411" s="223">
        <f t="shared" ca="1" si="615"/>
        <v>3.0288996586830643E-4</v>
      </c>
      <c r="Z411" s="223">
        <f t="shared" ca="1" si="616"/>
        <v>1.0397521670536163E-4</v>
      </c>
      <c r="AA411" s="223">
        <f t="shared" ca="1" si="617"/>
        <v>-2.3283357484371877E-4</v>
      </c>
      <c r="AB411" s="223">
        <f t="shared" ca="1" si="618"/>
        <v>-2.608537544931359E-4</v>
      </c>
      <c r="AC411" s="223">
        <f t="shared" ca="1" si="619"/>
        <v>5.7075608627713845E-5</v>
      </c>
      <c r="AD411" s="223">
        <f t="shared" ca="1" si="620"/>
        <v>2.9931014133886016E-4</v>
      </c>
      <c r="AE411" s="223">
        <f t="shared" ca="1" si="621"/>
        <v>1.4459349064119311E-4</v>
      </c>
      <c r="AF411" s="223">
        <f t="shared" ca="1" si="622"/>
        <v>-2.0188598161169867E-4</v>
      </c>
      <c r="AG411" s="223">
        <f t="shared" ca="1" si="623"/>
        <v>-2.8062016813541188E-4</v>
      </c>
      <c r="AH411" s="223">
        <f t="shared" ca="1" si="624"/>
        <v>1.2809807007621175E-5</v>
      </c>
      <c r="AI411" s="223">
        <f t="shared" ca="1" si="625"/>
        <v>2.8925115614497149E-4</v>
      </c>
      <c r="AJ411" s="223">
        <f t="shared" ca="1" si="626"/>
        <v>1.8208175216679955E-4</v>
      </c>
      <c r="AK411" s="223">
        <f t="shared" ca="1" si="627"/>
        <v>-1.6656816655922856E-4</v>
      </c>
      <c r="AL411" s="223">
        <f t="shared" ca="1" si="628"/>
        <v>-2.9431200259069803E-4</v>
      </c>
      <c r="AM411" s="223">
        <f t="shared" ca="1" si="629"/>
        <v>-3.1733288249472674E-5</v>
      </c>
      <c r="AN411" s="223">
        <f t="shared" ca="1" si="630"/>
        <v>2.7293075693866225E-4</v>
      </c>
      <c r="AO411" s="223">
        <f t="shared" ca="1" si="631"/>
        <v>2.1562849363205924E-4</v>
      </c>
      <c r="AP411" s="223">
        <f t="shared" ca="1" si="632"/>
        <v>-1.2764465372488136E-4</v>
      </c>
      <c r="AQ411" s="223">
        <f t="shared" ca="1" si="633"/>
        <v>-3.0163287099141249E-4</v>
      </c>
      <c r="AR411" s="223">
        <f t="shared" ca="1" si="634"/>
        <v>-7.5589453648260745E-5</v>
      </c>
      <c r="AS411" s="223">
        <f t="shared" ca="1" si="635"/>
        <v>2.5070223107629146E-4</v>
      </c>
      <c r="AT411" s="223">
        <f t="shared" ca="1" si="636"/>
        <v>2.445075293930488E-4</v>
      </c>
      <c r="AU411" s="223">
        <f t="shared" ca="1" si="637"/>
        <v>-8.5958019615255674E-5</v>
      </c>
      <c r="AV411" s="223">
        <f t="shared" ca="1" si="638"/>
        <v>-3.0242429864518663E-4</v>
      </c>
      <c r="AW411" s="223">
        <f t="shared" ca="1" si="639"/>
        <v>-1.1780933565038953E-4</v>
      </c>
      <c r="AX411" s="223">
        <f t="shared" ca="1" si="640"/>
        <v>2.230467590141977E-4</v>
      </c>
      <c r="AY411" s="223">
        <f t="shared" ca="1" si="641"/>
        <v>2.6809371553819489E-4</v>
      </c>
      <c r="AZ411" s="223">
        <f t="shared" ca="1" si="642"/>
        <v>-4.2410653968122245E-5</v>
      </c>
      <c r="BA411" s="223">
        <f t="shared" ca="1" si="643"/>
        <v>-2.9666915353337259E-4</v>
      </c>
      <c r="BB411" s="223">
        <f t="shared" ca="1" si="644"/>
        <v>-1.5747900131158276E-4</v>
      </c>
      <c r="BC411" s="223">
        <f t="shared" ca="1" si="645"/>
        <v>1.9056299820494776E-4</v>
      </c>
      <c r="BD411" s="223">
        <f t="shared" ca="1" si="646"/>
        <v>2.8587648236607586E-4</v>
      </c>
      <c r="BE411" s="223">
        <f t="shared" ca="1" si="647"/>
        <v>2.0547742602333919E-6</v>
      </c>
      <c r="BF411" s="223">
        <f t="shared" ca="1" si="648"/>
        <v>-2.8449201716750755E-4</v>
      </c>
      <c r="BG411" s="223">
        <f t="shared" ca="1" si="649"/>
        <v>-1.9373972216986998E-4</v>
      </c>
      <c r="BH411" s="223">
        <f t="shared" ca="1" si="650"/>
        <v>1.5395412397139411E-4</v>
      </c>
      <c r="BI411" s="223">
        <f t="shared" ca="1" si="651"/>
        <v>2.9747088667757092E-4</v>
      </c>
      <c r="BJ411" s="223">
        <f t="shared" ca="1" si="652"/>
        <v>4.6475722831126393E-5</v>
      </c>
      <c r="BK411" s="223">
        <f t="shared" ca="1" si="653"/>
        <v>-2.6615648777581977E-4</v>
      </c>
      <c r="BL411" s="223">
        <f t="shared" ca="1" si="654"/>
        <v>-2.2580656312349694E-4</v>
      </c>
      <c r="BM411" s="223">
        <f t="shared" ca="1" si="655"/>
        <v>1.1401260788446624E-4</v>
      </c>
      <c r="BN411" s="223">
        <f t="shared" ca="1" si="656"/>
        <v>3.0262594463362176E-4</v>
      </c>
      <c r="BO411" s="223">
        <f t="shared" ca="1" si="657"/>
        <v>8.989061235613899E-5</v>
      </c>
      <c r="BP411" s="223">
        <f t="shared" ca="1" si="658"/>
        <v>-2.4205947419762884E-4</v>
      </c>
      <c r="BQ411" s="223">
        <f t="shared" ca="1" si="659"/>
        <v>-2.529853739054126E-4</v>
      </c>
      <c r="BR411" s="223">
        <f t="shared" ca="1" si="660"/>
        <v>7.1603063146888555E-5</v>
      </c>
      <c r="BS411" s="223">
        <f t="shared" ca="1" si="661"/>
        <v>3.0123006479739075E-4</v>
      </c>
      <c r="BT411" s="223">
        <f t="shared" ca="1" si="662"/>
        <v>1.3135964158695463E-4</v>
      </c>
      <c r="BU411" s="223">
        <f t="shared" ca="1" si="663"/>
        <v>-2.1272260400562355E-4</v>
      </c>
      <c r="BV411" s="223">
        <f t="shared" ca="1" si="664"/>
        <v>-2.7468781534028576E-4</v>
      </c>
      <c r="BW411" s="223">
        <f t="shared" ca="1" si="665"/>
        <v>2.7643528328387969E-5</v>
      </c>
      <c r="BX411" s="223">
        <f t="shared" ca="1" si="666"/>
        <v>2.9331346375187432E-4</v>
      </c>
      <c r="BY411" s="223">
        <f t="shared" ca="1" si="667"/>
        <v>1.699851312742814E-4</v>
      </c>
      <c r="BZ411" s="223">
        <f t="shared" ca="1" si="668"/>
        <v>-1.7878093184417376E-4</v>
      </c>
      <c r="CA411" s="223">
        <f t="shared" ca="1" si="669"/>
        <v>-2.904440951108974E-4</v>
      </c>
      <c r="CB411" s="223">
        <f t="shared" ca="1" si="670"/>
        <v>-1.6914405396918083E-5</v>
      </c>
      <c r="CC411" s="223">
        <f t="shared" ca="1" si="671"/>
        <v>2.7904751200212878E-4</v>
      </c>
      <c r="CD411" s="223">
        <f t="shared" ca="1" si="672"/>
        <v>2.0493095621263937E-4</v>
      </c>
      <c r="CE411" s="223">
        <f t="shared" ca="1" si="673"/>
        <v>-1.4096919241412214E-4</v>
      </c>
      <c r="CF411" s="223">
        <f t="shared" ca="1" si="674"/>
        <v>-2.9991313734306559E-4</v>
      </c>
      <c r="CG411" s="223">
        <f t="shared" ca="1" si="675"/>
        <v>-6.1106193325689503E-5</v>
      </c>
      <c r="CH411" s="223">
        <f t="shared" ca="1" si="676"/>
        <v>2.5874102432136935E-4</v>
      </c>
      <c r="CI411" s="223">
        <f t="shared" ca="1" si="677"/>
        <v>2.3544064482604687E-4</v>
      </c>
      <c r="CJ411" s="223">
        <f t="shared" ca="1" si="678"/>
        <v>-1.0010589568533648E-4</v>
      </c>
      <c r="CK411" s="223">
        <f t="shared" ca="1" si="679"/>
        <v>-3.0288996586830643E-4</v>
      </c>
      <c r="CL411" s="223">
        <f t="shared" ca="1" si="680"/>
        <v>-1.039752167053635E-4</v>
      </c>
      <c r="CM411" s="223">
        <f t="shared" ca="1" si="681"/>
        <v>2.3283357484371817E-4</v>
      </c>
      <c r="CN411" s="223">
        <f t="shared" ca="1" si="682"/>
        <v>2.6085375449313639E-4</v>
      </c>
      <c r="CO411" s="223">
        <f t="shared" ca="1" si="683"/>
        <v>-5.707560862771293E-5</v>
      </c>
      <c r="CP411" s="223">
        <f t="shared" ca="1" si="684"/>
        <v>-2.9931014133886016E-4</v>
      </c>
      <c r="CQ411" s="223">
        <f t="shared" ca="1" si="685"/>
        <v>-1.44593490641193E-4</v>
      </c>
      <c r="CR411" s="223">
        <f t="shared" ca="1" si="686"/>
        <v>2.0188598161169878E-4</v>
      </c>
      <c r="CS411" s="223">
        <f t="shared" ca="1" si="687"/>
        <v>2.8062016813541182E-4</v>
      </c>
      <c r="CT411" s="223">
        <f t="shared" ca="1" si="688"/>
        <v>-1.2809807007621324E-5</v>
      </c>
      <c r="CU411" s="223">
        <f t="shared" ca="1" si="689"/>
        <v>-2.892511561449722E-4</v>
      </c>
      <c r="CV411" s="223">
        <f t="shared" ca="1" si="690"/>
        <v>-1.8208175216679774E-4</v>
      </c>
      <c r="CW411" s="223">
        <f t="shared" ca="1" si="691"/>
        <v>1.6656816655923051E-4</v>
      </c>
      <c r="CX411" s="223">
        <f t="shared" ca="1" si="692"/>
        <v>2.9431200259069846E-4</v>
      </c>
      <c r="CY411" s="223">
        <f t="shared" ca="1" si="693"/>
        <v>3.1733288249474666E-5</v>
      </c>
      <c r="CZ411" s="223">
        <f t="shared" ca="1" si="694"/>
        <v>-2.7293075693866139E-4</v>
      </c>
      <c r="DA411" s="223">
        <f t="shared" ca="1" si="695"/>
        <v>-2.1562849363206067E-4</v>
      </c>
      <c r="DB411" s="223">
        <f t="shared" ca="1" si="696"/>
        <v>1.2764465372488152E-4</v>
      </c>
      <c r="DC411" s="223">
        <f t="shared" ca="1" si="697"/>
        <v>3.0163287099141243E-4</v>
      </c>
      <c r="DD411" s="223">
        <f t="shared" ca="1" si="698"/>
        <v>7.5589453648260583E-5</v>
      </c>
      <c r="DE411" s="223">
        <f t="shared" ca="1" si="699"/>
        <v>-2.5070223107629151E-4</v>
      </c>
      <c r="DF411" s="223">
        <f t="shared" ca="1" si="700"/>
        <v>-2.4450752939304875E-4</v>
      </c>
      <c r="DG411" s="223">
        <f t="shared" ca="1" si="701"/>
        <v>8.5958019615251703E-5</v>
      </c>
      <c r="DH411" s="223">
        <f t="shared" ca="1" si="702"/>
        <v>3.0242429864518679E-4</v>
      </c>
      <c r="DI411" s="223">
        <f t="shared" ca="1" si="703"/>
        <v>1.178093356503914E-4</v>
      </c>
      <c r="DJ411" s="223">
        <f t="shared" ca="1" si="704"/>
        <v>-2.2304675901419928E-4</v>
      </c>
      <c r="DK411" s="223">
        <f t="shared" ca="1" si="705"/>
        <v>-2.6809371553819582E-4</v>
      </c>
      <c r="DL411" s="223">
        <f t="shared" ca="1" si="706"/>
        <v>4.2410653968124522E-5</v>
      </c>
      <c r="DM411" s="223">
        <f t="shared" ca="1" si="707"/>
        <v>2.9666915353337216E-4</v>
      </c>
      <c r="DN411" s="223">
        <f t="shared" ca="1" si="708"/>
        <v>1.5747900131157897E-4</v>
      </c>
      <c r="DO411" s="223">
        <f t="shared" ca="1" si="709"/>
        <v>-1.9056299820494787E-4</v>
      </c>
      <c r="DP411" s="223">
        <f t="shared" ca="1" si="710"/>
        <v>-2.858764823660744E-4</v>
      </c>
      <c r="DQ411" s="223">
        <f t="shared" ca="1" si="711"/>
        <v>-2.0547742602332428E-6</v>
      </c>
      <c r="DR411" s="223">
        <f t="shared" ca="1" si="712"/>
        <v>2.8449201716750615E-4</v>
      </c>
      <c r="DS411" s="223">
        <f t="shared" ca="1" si="713"/>
        <v>1.9373972216986984E-4</v>
      </c>
      <c r="DT411" s="223">
        <f t="shared" ca="1" si="714"/>
        <v>-1.5395412397139054E-4</v>
      </c>
      <c r="DU411" s="223">
        <f t="shared" ca="1" si="715"/>
        <v>-2.9747088667757087E-4</v>
      </c>
      <c r="DV411" s="223">
        <f t="shared" ca="1" si="716"/>
        <v>-4.6475722831130473E-5</v>
      </c>
      <c r="DW411" s="223">
        <f t="shared" ca="1" si="717"/>
        <v>2.6615648777581982E-4</v>
      </c>
      <c r="DX411" s="223">
        <f t="shared" ca="1" si="718"/>
        <v>2.2580656312349683E-4</v>
      </c>
      <c r="DY411" s="223">
        <f t="shared" ca="1" si="719"/>
        <v>-1.1401260788447036E-4</v>
      </c>
      <c r="DZ411" s="223">
        <f t="shared" ca="1" si="720"/>
        <v>-3.026259446336217E-4</v>
      </c>
      <c r="EA411" s="223">
        <f t="shared" ca="1" si="721"/>
        <v>-8.9890612356134707E-5</v>
      </c>
      <c r="EB411" s="223">
        <f t="shared" ca="1" si="722"/>
        <v>2.4205947419762893E-4</v>
      </c>
      <c r="EC411" s="223">
        <f t="shared" ca="1" si="723"/>
        <v>2.5298537390541011E-4</v>
      </c>
      <c r="ED411" s="223">
        <f t="shared" ca="1" si="724"/>
        <v>-7.1603063146888691E-5</v>
      </c>
      <c r="EE411" s="223">
        <f t="shared" ca="1" si="725"/>
        <v>-3.0123006479739026E-4</v>
      </c>
      <c r="EF411" s="223">
        <f t="shared" ca="1" si="726"/>
        <v>-1.3135964158695452E-4</v>
      </c>
      <c r="EG411" s="223">
        <f t="shared" ca="1" si="727"/>
        <v>2.1272260400562057E-4</v>
      </c>
      <c r="EH411" s="223">
        <f t="shared" ca="1" si="728"/>
        <v>2.7468781534028571E-4</v>
      </c>
      <c r="EI411" s="223">
        <f t="shared" ca="1" si="729"/>
        <v>-2.7643528328383822E-5</v>
      </c>
      <c r="EJ411" s="223">
        <f t="shared" ca="1" si="730"/>
        <v>-2.9331346375187437E-4</v>
      </c>
      <c r="EK411" s="223">
        <f t="shared" ca="1" si="731"/>
        <v>-1.6998513127428126E-4</v>
      </c>
      <c r="EL411" s="223">
        <f t="shared" ca="1" si="732"/>
        <v>1.7878093184417736E-4</v>
      </c>
      <c r="EM411" s="223">
        <f t="shared" ca="1" si="733"/>
        <v>2.9044409511089729E-4</v>
      </c>
      <c r="EN411" s="223">
        <f t="shared" ca="1" si="734"/>
        <v>1.6914405396913651E-5</v>
      </c>
      <c r="EO411" s="223">
        <f t="shared" ca="1" si="735"/>
        <v>-2.7904751200212883E-4</v>
      </c>
      <c r="EP411" s="223">
        <f t="shared" ca="1" si="736"/>
        <v>-2.0493095621263607E-4</v>
      </c>
      <c r="EQ411" s="223">
        <f t="shared" ca="1" si="737"/>
        <v>1.4096919241412224E-4</v>
      </c>
      <c r="ER411" s="223">
        <f t="shared" ca="1" si="738"/>
        <v>2.9991313734306619E-4</v>
      </c>
      <c r="ES411" s="223">
        <f t="shared" ca="1" si="739"/>
        <v>6.1106193325689354E-5</v>
      </c>
      <c r="ET411" s="223">
        <f t="shared" ca="1" si="740"/>
        <v>-2.5874102432136718E-4</v>
      </c>
      <c r="EU411" s="223">
        <f t="shared" ca="1" si="741"/>
        <v>-2.3544064482604679E-4</v>
      </c>
      <c r="EV411" s="223">
        <f t="shared" ca="1" si="742"/>
        <v>1.0010589568533255E-4</v>
      </c>
      <c r="EW411" s="223">
        <f t="shared" ca="1" si="743"/>
        <v>3.0288996586830643E-4</v>
      </c>
      <c r="EX411" s="223">
        <f t="shared" ca="1" si="744"/>
        <v>1.0397521670536336E-4</v>
      </c>
      <c r="EY411" s="223">
        <f t="shared" ca="1" si="745"/>
        <v>-2.3283357484372102E-4</v>
      </c>
      <c r="EZ411" s="223">
        <f t="shared" ca="1" si="746"/>
        <v>-2.6085375449313639E-4</v>
      </c>
      <c r="FA411" s="223">
        <f t="shared" ca="1" si="747"/>
        <v>5.7075608627717308E-5</v>
      </c>
      <c r="FB411" s="223">
        <f t="shared" ca="1" si="748"/>
        <v>2.9931014133886022E-4</v>
      </c>
      <c r="FC411" s="223">
        <f t="shared" ca="1" si="749"/>
        <v>1.4459349064118904E-4</v>
      </c>
      <c r="FD411" s="223">
        <f t="shared" ca="1" si="750"/>
        <v>-2.0188598161169892E-4</v>
      </c>
      <c r="FE411" s="223">
        <f t="shared" ca="1" si="751"/>
        <v>-2.806201681354134E-4</v>
      </c>
      <c r="FF411" s="223">
        <f t="shared" ca="1" si="752"/>
        <v>1.2809807007621473E-5</v>
      </c>
      <c r="FG411" s="223">
        <f t="shared" ca="1" si="753"/>
        <v>2.8925115614497095E-4</v>
      </c>
      <c r="FH411" s="223">
        <f t="shared" ca="1" si="754"/>
        <v>1.820817521667976E-4</v>
      </c>
      <c r="FI411" s="223">
        <f t="shared" ca="1" si="755"/>
        <v>-1.6656816655922704E-4</v>
      </c>
      <c r="FJ411" s="223">
        <f t="shared" ca="1" si="756"/>
        <v>-2.9431200259069743E-4</v>
      </c>
      <c r="FK411" s="223">
        <f t="shared" ca="1" si="757"/>
        <v>-3.1733288249474544E-5</v>
      </c>
      <c r="FL411" s="223">
        <f t="shared" ca="1" si="758"/>
        <v>2.7293075693866334E-4</v>
      </c>
      <c r="FM411" s="223">
        <f t="shared" ca="1" si="759"/>
        <v>2.1562849363206054E-4</v>
      </c>
      <c r="FN411" s="223">
        <f t="shared" ca="1" si="760"/>
        <v>-1.2764465372488553E-4</v>
      </c>
      <c r="FO411" s="223">
        <f t="shared" ca="1" si="761"/>
        <v>-3.0163287099141238E-4</v>
      </c>
      <c r="FP411" s="223">
        <f t="shared" ca="1" si="762"/>
        <v>-7.5589453648256259E-5</v>
      </c>
      <c r="FQ411" s="223">
        <f t="shared" ca="1" si="763"/>
        <v>2.5070223107629162E-4</v>
      </c>
      <c r="FR411" s="223">
        <f t="shared" ca="1" si="764"/>
        <v>2.4450752939305124E-4</v>
      </c>
      <c r="FS411" s="223">
        <f t="shared" ca="1" si="765"/>
        <v>-8.5958019615255972E-5</v>
      </c>
      <c r="FT411" s="223">
        <f t="shared" ca="1" si="766"/>
        <v>-3.0242429864518652E-4</v>
      </c>
      <c r="FU411" s="223">
        <f t="shared" ca="1" si="767"/>
        <v>-1.1780933565038728E-4</v>
      </c>
      <c r="FV411" s="223">
        <f t="shared" ca="1" si="768"/>
        <v>2.2304675901419646E-4</v>
      </c>
      <c r="FW411" s="223">
        <f t="shared" ca="1" si="769"/>
        <v>2.6809371553819376E-4</v>
      </c>
      <c r="FX411" s="223">
        <f t="shared" ca="1" si="770"/>
        <v>-4.2410653968120415E-5</v>
      </c>
      <c r="FY411" s="223">
        <f t="shared" ca="1" si="771"/>
        <v>-2.9666915353337303E-4</v>
      </c>
      <c r="FZ411" s="223">
        <f t="shared" ca="1" si="772"/>
        <v>-1.5747900131158252E-4</v>
      </c>
      <c r="GA411" s="223">
        <f t="shared" ca="1" si="773"/>
        <v>1.9056299820495134E-4</v>
      </c>
      <c r="GB411" s="223">
        <f t="shared" ca="1" si="774"/>
        <v>2.8587648236607581E-4</v>
      </c>
      <c r="GC411" s="223">
        <f t="shared" ca="1" si="775"/>
        <v>2.054774260228784E-6</v>
      </c>
      <c r="GD411" s="223">
        <f t="shared" ca="1" si="776"/>
        <v>-2.8449201716750766E-4</v>
      </c>
      <c r="GE411" s="223">
        <f t="shared" ca="1" si="777"/>
        <v>-1.9373972216987304E-4</v>
      </c>
      <c r="GF411" s="223">
        <f t="shared" ca="1" si="778"/>
        <v>1.5395412397139439E-4</v>
      </c>
      <c r="GG411" s="223">
        <f t="shared" ca="1" si="779"/>
        <v>2.9747088667757168E-4</v>
      </c>
      <c r="GH411" s="223">
        <f t="shared" ca="1" si="780"/>
        <v>4.6475722831126095E-5</v>
      </c>
      <c r="GI411" s="223">
        <f t="shared" ca="1" si="781"/>
        <v>-2.6615648777581787E-4</v>
      </c>
      <c r="GJ411" s="223">
        <f t="shared" ca="1" si="782"/>
        <v>-2.2580656312349391E-4</v>
      </c>
      <c r="GK411" s="223">
        <f t="shared" ca="1" si="783"/>
        <v>1.1401260788446652E-4</v>
      </c>
      <c r="GL411" s="223">
        <f t="shared" ca="1" si="784"/>
        <v>3.0262594463362154E-4</v>
      </c>
      <c r="GM411" s="223">
        <f t="shared" ca="1" si="785"/>
        <v>8.9890612356138678E-5</v>
      </c>
      <c r="GN411" s="223">
        <f t="shared" ca="1" si="786"/>
        <v>-2.4205947419763161E-4</v>
      </c>
      <c r="GO411" s="223">
        <f t="shared" ca="1" si="787"/>
        <v>-2.5298537390541239E-4</v>
      </c>
      <c r="GP411" s="223">
        <f t="shared" ca="1" si="788"/>
        <v>7.1603063146884652E-5</v>
      </c>
      <c r="GQ411" s="223">
        <f t="shared" ca="1" si="789"/>
        <v>3.0123006479739075E-4</v>
      </c>
      <c r="GR411" s="223">
        <f t="shared" ca="1" si="790"/>
        <v>1.313596415869582E-4</v>
      </c>
      <c r="GS411" s="223">
        <f t="shared" ca="1" si="791"/>
        <v>-2.1272260400562377E-4</v>
      </c>
      <c r="GT411" s="223">
        <f t="shared" ca="1" si="792"/>
        <v>-2.7468781534028749E-4</v>
      </c>
      <c r="GU411" s="223">
        <f t="shared" ca="1" si="793"/>
        <v>2.7643528328388247E-5</v>
      </c>
      <c r="GV411" s="223">
        <f t="shared" ca="1" si="794"/>
        <v>2.9331346375187334E-4</v>
      </c>
      <c r="GW411" s="223">
        <f t="shared" ca="1" si="795"/>
        <v>1.6998513127427757E-4</v>
      </c>
      <c r="GX411" s="223">
        <f t="shared" ca="1" si="796"/>
        <v>-1.78780931844174E-4</v>
      </c>
      <c r="GY411" s="223">
        <f t="shared" ca="1" si="797"/>
        <v>-2.904440951108961E-4</v>
      </c>
      <c r="GZ411" s="223">
        <f t="shared" ca="1" si="798"/>
        <v>-1.6914405396917812E-5</v>
      </c>
      <c r="HA411" s="223">
        <f t="shared" ca="1" si="799"/>
        <v>2.7904751200213057E-4</v>
      </c>
      <c r="HB411" s="223">
        <f t="shared" ca="1" si="800"/>
        <v>2.0493095621263916E-4</v>
      </c>
      <c r="HC411" s="223">
        <f t="shared" ca="1" si="801"/>
        <v>-1.4096919241411856E-4</v>
      </c>
      <c r="HD411" s="223">
        <f t="shared" ca="1" si="802"/>
        <v>-2.9991313734306554E-4</v>
      </c>
      <c r="HE411" s="223">
        <f t="shared" ca="1" si="803"/>
        <v>-6.1106193325693406E-5</v>
      </c>
      <c r="HF411" s="223">
        <f t="shared" ca="1" si="804"/>
        <v>2.5874102432136951E-4</v>
      </c>
      <c r="HG411" s="223">
        <f t="shared" ca="1" si="805"/>
        <v>2.3544064482604942E-4</v>
      </c>
      <c r="HH411" s="223">
        <f t="shared" ca="1" si="806"/>
        <v>-1.0010589568532863E-4</v>
      </c>
      <c r="HI411" s="223">
        <f t="shared" ca="1" si="807"/>
        <v>-3.0288996586830643E-4</v>
      </c>
      <c r="HJ411" s="223">
        <f t="shared" ca="1" si="808"/>
        <v>-1.0397521670535915E-4</v>
      </c>
      <c r="HK411" s="223">
        <f t="shared" ca="1" si="809"/>
        <v>2.3283357484371836E-4</v>
      </c>
      <c r="HL411" s="223">
        <f t="shared" ca="1" si="810"/>
        <v>2.6085375449313845E-4</v>
      </c>
      <c r="HM411" s="223">
        <f t="shared" ca="1" si="811"/>
        <v>-5.7075608627721685E-5</v>
      </c>
      <c r="HN411" s="223">
        <f t="shared" ca="1" si="812"/>
        <v>-2.9931014133886092E-4</v>
      </c>
      <c r="HO411" s="223">
        <f t="shared" ca="1" si="813"/>
        <v>-1.445934906411927E-4</v>
      </c>
      <c r="HP411" s="223">
        <f t="shared" ca="1" si="814"/>
        <v>2.018859816116958E-4</v>
      </c>
      <c r="HQ411" s="223">
        <f t="shared" ca="1" si="815"/>
        <v>2.8062016813541497E-4</v>
      </c>
      <c r="HR411" s="223">
        <f t="shared" ca="1" si="816"/>
        <v>-1.2809807007625932E-5</v>
      </c>
      <c r="HS411" s="223">
        <f t="shared" ca="1" si="817"/>
        <v>-2.8925115614497225E-4</v>
      </c>
      <c r="HT411" s="223">
        <f t="shared" ca="1" si="818"/>
        <v>-1.8208175216680091E-4</v>
      </c>
      <c r="HU411" s="223">
        <f t="shared" ca="1" si="819"/>
        <v>1.6656816655922358E-4</v>
      </c>
      <c r="HV411" s="223">
        <f t="shared" ca="1" si="820"/>
        <v>2.943120025906964E-4</v>
      </c>
      <c r="HW411" s="223">
        <f t="shared" ca="1" si="821"/>
        <v>3.1733288249470085E-5</v>
      </c>
      <c r="HX411" s="223">
        <f t="shared" ca="1" si="822"/>
        <v>-2.7293075693866155E-4</v>
      </c>
      <c r="HY411" s="223">
        <f t="shared" ca="1" si="823"/>
        <v>-2.1562849363206349E-4</v>
      </c>
      <c r="HZ411" s="223">
        <f t="shared" ca="1" si="824"/>
        <v>1.2764465372488957E-4</v>
      </c>
      <c r="IA411" s="223">
        <f t="shared" ca="1" si="825"/>
        <v>3.01632870991412E-4</v>
      </c>
      <c r="IB411" s="223">
        <f t="shared" ca="1" si="826"/>
        <v>7.5589453648260312E-5</v>
      </c>
      <c r="IC411" s="223">
        <f t="shared" ca="1" si="827"/>
        <v>-2.5070223107628929E-4</v>
      </c>
      <c r="ID411" s="223">
        <f t="shared" ca="1" si="828"/>
        <v>-2.4450752939305363E-4</v>
      </c>
      <c r="IE411" s="223">
        <f t="shared" ca="1" si="829"/>
        <v>1.7066754152582933E-4</v>
      </c>
      <c r="IF411" s="223">
        <f t="shared" ca="1" si="830"/>
        <v>3.0242429864518679E-4</v>
      </c>
      <c r="IG411" s="223">
        <f t="shared" ca="1" si="831"/>
        <v>1.1780933565039113E-4</v>
      </c>
      <c r="IH411" s="223">
        <f t="shared" ca="1" si="832"/>
        <v>-2.2304675901419366E-4</v>
      </c>
      <c r="II411" s="223">
        <f t="shared" ca="1" si="833"/>
        <v>-2.680937155381917E-4</v>
      </c>
      <c r="IJ411" s="223">
        <f t="shared" ca="1" si="834"/>
        <v>4.241065396812482E-5</v>
      </c>
      <c r="IK411" s="223">
        <f t="shared" ca="1" si="835"/>
        <v>2.9666915353337216E-4</v>
      </c>
      <c r="IL411" s="223">
        <f t="shared" ca="1" si="836"/>
        <v>1.5747900131158607E-4</v>
      </c>
      <c r="IM411" s="223">
        <f t="shared" ca="1" si="837"/>
        <v>-1.9056299820495478E-4</v>
      </c>
      <c r="IN411" s="223">
        <f t="shared" ca="1" si="838"/>
        <v>-2.8587648236607434E-4</v>
      </c>
      <c r="IO411" s="223">
        <f t="shared" ca="1" si="839"/>
        <v>-2.0547742602329447E-6</v>
      </c>
      <c r="IP411" s="223">
        <f t="shared" ca="1" si="840"/>
        <v>2.8449201716750631E-4</v>
      </c>
      <c r="IQ411" s="223">
        <f t="shared" ca="1" si="841"/>
        <v>1.9373972216987621E-4</v>
      </c>
      <c r="IR411" s="223">
        <f t="shared" ca="1" si="842"/>
        <v>-1.5395412397139823E-4</v>
      </c>
      <c r="IS411" s="223">
        <f t="shared" ca="1" si="843"/>
        <v>-2.9747088667757081E-4</v>
      </c>
      <c r="IT411" s="223">
        <f t="shared" ca="1" si="844"/>
        <v>-4.6475722831130202E-5</v>
      </c>
      <c r="IU411" s="223">
        <f t="shared" ca="1" si="845"/>
        <v>2.6615648777581586E-4</v>
      </c>
      <c r="IV411" s="223">
        <f t="shared" ca="1" si="846"/>
        <v>2.2580656312349093E-4</v>
      </c>
      <c r="IW411" s="223">
        <f t="shared" ca="1" si="847"/>
        <v>-1.1401260788447066E-4</v>
      </c>
      <c r="IX411" s="223">
        <f t="shared" ca="1" si="848"/>
        <v>-3.026259446336217E-4</v>
      </c>
      <c r="IY411" s="223">
        <f t="shared" ca="1" si="849"/>
        <v>-8.9890612356142649E-5</v>
      </c>
      <c r="IZ411" s="223">
        <f t="shared" ca="1" si="850"/>
        <v>2.4205947419763429E-4</v>
      </c>
      <c r="JA411" s="223">
        <f t="shared" ca="1" si="851"/>
        <v>2.5298537390540995E-4</v>
      </c>
      <c r="JB411" s="223">
        <f t="shared" ca="1" si="852"/>
        <v>-7.1603063146888989E-5</v>
      </c>
    </row>
    <row r="412" spans="2:262">
      <c r="B412" s="230">
        <v>51</v>
      </c>
      <c r="C412" s="229">
        <f t="shared" si="853"/>
        <v>9.9609375000000045E-4</v>
      </c>
      <c r="D412" s="226">
        <f t="shared" ca="1" si="597"/>
        <v>36.01653796100176</v>
      </c>
      <c r="E412" s="225">
        <f ca="1">BE361</f>
        <v>1.6537961001756016E-2</v>
      </c>
      <c r="F412" s="224">
        <v>51</v>
      </c>
      <c r="G412" s="223">
        <f t="shared" ca="1" si="854"/>
        <v>-1.0531368192425148E-3</v>
      </c>
      <c r="H412" s="223">
        <f t="shared" ca="1" si="598"/>
        <v>-4.1554446434395576E-4</v>
      </c>
      <c r="I412" s="223">
        <f t="shared" ca="1" si="599"/>
        <v>7.9243939766544022E-4</v>
      </c>
      <c r="J412" s="223">
        <f t="shared" ca="1" si="600"/>
        <v>9.1269200318464503E-4</v>
      </c>
      <c r="K412" s="223">
        <f t="shared" ca="1" si="601"/>
        <v>-2.1984976565122034E-4</v>
      </c>
      <c r="L412" s="223">
        <f t="shared" ca="1" si="602"/>
        <v>-1.0506177174161716E-3</v>
      </c>
      <c r="M412" s="223">
        <f t="shared" ca="1" si="603"/>
        <v>-4.3926942253481112E-4</v>
      </c>
      <c r="N412" s="223">
        <f t="shared" ca="1" si="604"/>
        <v>7.7503612348670046E-4</v>
      </c>
      <c r="O412" s="223">
        <f t="shared" ca="1" si="605"/>
        <v>9.2549878270944757E-4</v>
      </c>
      <c r="P412" s="223">
        <f t="shared" ca="1" si="606"/>
        <v>-1.9441198569199061E-4</v>
      </c>
      <c r="Q412" s="223">
        <f t="shared" ca="1" si="607"/>
        <v>-1.0474657627619836E-3</v>
      </c>
      <c r="R412" s="223">
        <f t="shared" ca="1" si="608"/>
        <v>-4.6272978125087361E-4</v>
      </c>
      <c r="S412" s="223">
        <f t="shared" ca="1" si="609"/>
        <v>7.571659965276388E-4</v>
      </c>
      <c r="T412" s="223">
        <f t="shared" ca="1" si="610"/>
        <v>9.3774807637417486E-4</v>
      </c>
      <c r="U412" s="223">
        <f t="shared" ca="1" si="611"/>
        <v>-1.6885709922211147E-4</v>
      </c>
      <c r="V412" s="223">
        <f t="shared" ca="1" si="612"/>
        <v>-1.0436828538995752E-3</v>
      </c>
      <c r="W412" s="223">
        <f t="shared" ca="1" si="613"/>
        <v>-4.8591140884928971E-4</v>
      </c>
      <c r="X412" s="223">
        <f t="shared" ca="1" si="614"/>
        <v>7.3883978108453031E-4</v>
      </c>
      <c r="Y412" s="223">
        <f t="shared" ca="1" si="615"/>
        <v>9.4943250566235243E-4</v>
      </c>
      <c r="Z412" s="223">
        <f t="shared" ca="1" si="616"/>
        <v>-1.432004995496364E-4</v>
      </c>
      <c r="AA412" s="223">
        <f t="shared" ca="1" si="617"/>
        <v>-1.0392712695117938E-3</v>
      </c>
      <c r="AB412" s="223">
        <f t="shared" ca="1" si="618"/>
        <v>-5.0880034158441289E-4</v>
      </c>
      <c r="AC412" s="223">
        <f t="shared" ca="1" si="619"/>
        <v>7.2006851618429553E-4</v>
      </c>
      <c r="AD412" s="223">
        <f t="shared" ca="1" si="620"/>
        <v>9.6054503231068867E-4</v>
      </c>
      <c r="AE412" s="223">
        <f t="shared" ca="1" si="621"/>
        <v>-1.1745764125084047E-4</v>
      </c>
      <c r="AF412" s="223">
        <f t="shared" ca="1" si="622"/>
        <v>-1.0342336669721132E-3</v>
      </c>
      <c r="AG412" s="223">
        <f t="shared" ca="1" si="623"/>
        <v>-5.3138279201903592E-4</v>
      </c>
      <c r="AH412" s="223">
        <f t="shared" ca="1" si="624"/>
        <v>7.0086350893500452E-4</v>
      </c>
      <c r="AI412" s="223">
        <f t="shared" ca="1" si="625"/>
        <v>9.7107896254865005E-4</v>
      </c>
      <c r="AJ412" s="223">
        <f t="shared" ca="1" si="626"/>
        <v>-9.1644030860982869E-5</v>
      </c>
      <c r="AK412" s="223">
        <f t="shared" ca="1" si="627"/>
        <v>-1.0285730807439381E-3</v>
      </c>
      <c r="AL412" s="223">
        <f t="shared" ca="1" si="628"/>
        <v>-5.5364515732943232E-4</v>
      </c>
      <c r="AM412" s="223">
        <f t="shared" ca="1" si="629"/>
        <v>6.8123632771490566E-4</v>
      </c>
      <c r="AN412" s="223">
        <f t="shared" ca="1" si="630"/>
        <v>9.8102795113055624E-4</v>
      </c>
      <c r="AO412" s="223">
        <f t="shared" ca="1" si="631"/>
        <v>-6.5775217533721924E-5</v>
      </c>
      <c r="AP412" s="223">
        <f t="shared" ca="1" si="632"/>
        <v>-1.0222929205527457E-3</v>
      </c>
      <c r="AQ412" s="223">
        <f t="shared" ca="1" si="633"/>
        <v>-5.7557402749917918E-4</v>
      </c>
      <c r="AR412" s="223">
        <f t="shared" ca="1" si="634"/>
        <v>6.6119879520406394E-4</v>
      </c>
      <c r="AS412" s="223">
        <f t="shared" ca="1" si="635"/>
        <v>9.9038600515769914E-4</v>
      </c>
      <c r="AT412" s="223">
        <f t="shared" ca="1" si="636"/>
        <v>-3.9866783674919907E-5</v>
      </c>
      <c r="AU412" s="223">
        <f t="shared" ca="1" si="637"/>
        <v>-1.0153969693322067E-3</v>
      </c>
      <c r="AV412" s="223">
        <f t="shared" ca="1" si="638"/>
        <v>-5.9715619339685338E-4</v>
      </c>
      <c r="AW412" s="223">
        <f t="shared" ca="1" si="639"/>
        <v>6.4076298126280106E-4</v>
      </c>
      <c r="AX412" s="223">
        <f t="shared" ca="1" si="640"/>
        <v>9.991474876882506E-4</v>
      </c>
      <c r="AY412" s="223">
        <f t="shared" ca="1" si="641"/>
        <v>-1.3934335556339719E-5</v>
      </c>
      <c r="AZ412" s="223">
        <f t="shared" ca="1" si="642"/>
        <v>-1.0078893809454825E-3</v>
      </c>
      <c r="BA412" s="223">
        <f t="shared" ca="1" si="643"/>
        <v>-6.1837865473273975E-4</v>
      </c>
      <c r="BB412" s="223">
        <f t="shared" ca="1" si="644"/>
        <v>6.1994119566129635E-4</v>
      </c>
      <c r="BC412" s="223">
        <f t="shared" ca="1" si="645"/>
        <v>1.0073071211327519E-3</v>
      </c>
      <c r="BD412" s="223">
        <f t="shared" ca="1" si="646"/>
        <v>1.2006506084941295E-5</v>
      </c>
      <c r="BE412" s="223">
        <f t="shared" ca="1" si="647"/>
        <v>-9.9977467768308558E-4</v>
      </c>
      <c r="BF412" s="223">
        <f t="shared" ca="1" si="648"/>
        <v>-6.3922862788968245E-4</v>
      </c>
      <c r="BG412" s="223">
        <f t="shared" ca="1" si="649"/>
        <v>5.9874598066462581E-4</v>
      </c>
      <c r="BH412" s="223">
        <f t="shared" ca="1" si="650"/>
        <v>1.01485999043312E-3</v>
      </c>
      <c r="BI412" s="223">
        <f t="shared" ca="1" si="651"/>
        <v>3.7940115455908864E-5</v>
      </c>
      <c r="BJ412" s="223">
        <f t="shared" ca="1" si="652"/>
        <v>-9.9105774753883579E-4</v>
      </c>
      <c r="BK412" s="223">
        <f t="shared" ca="1" si="653"/>
        <v>-6.5969355362347621E-4</v>
      </c>
      <c r="BL412" s="223">
        <f t="shared" ca="1" si="654"/>
        <v>5.7719010347775739E-4</v>
      </c>
      <c r="BM412" s="223">
        <f t="shared" ca="1" si="655"/>
        <v>1.0218015460233146E-3</v>
      </c>
      <c r="BN412" s="223">
        <f t="shared" ca="1" si="656"/>
        <v>6.3850871119990602E-5</v>
      </c>
      <c r="BO412" s="223">
        <f t="shared" ca="1" si="657"/>
        <v>-9.8174384126550689E-4</v>
      </c>
      <c r="BP412" s="223">
        <f t="shared" ca="1" si="658"/>
        <v>-6.7976110462809815E-4</v>
      </c>
      <c r="BQ412" s="223">
        <f t="shared" ca="1" si="659"/>
        <v>5.5528654855506931E-4</v>
      </c>
      <c r="BR412" s="223">
        <f t="shared" ca="1" si="660"/>
        <v>1.0281276065698013E-3</v>
      </c>
      <c r="BS412" s="223">
        <f t="shared" ca="1" si="661"/>
        <v>8.9723165406847583E-5</v>
      </c>
      <c r="BT412" s="223">
        <f t="shared" ca="1" si="662"/>
        <v>-9.7183856921196081E-4</v>
      </c>
      <c r="BU412" s="223">
        <f t="shared" ca="1" si="663"/>
        <v>-6.9941919296120849E-4</v>
      </c>
      <c r="BV412" s="223">
        <f t="shared" ca="1" si="664"/>
        <v>5.3304850977904574E-4</v>
      </c>
      <c r="BW412" s="223">
        <f t="shared" ca="1" si="665"/>
        <v>1.0338343614902581E-3</v>
      </c>
      <c r="BX412" s="223">
        <f t="shared" ca="1" si="666"/>
        <v>1.1554141381384361E-4</v>
      </c>
      <c r="BY412" s="223">
        <f t="shared" ca="1" si="667"/>
        <v>-9.6134789794371199E-4</v>
      </c>
      <c r="BZ412" s="223">
        <f t="shared" ca="1" si="668"/>
        <v>-7.1865597732543576E-4</v>
      </c>
      <c r="CA412" s="223">
        <f t="shared" ca="1" si="669"/>
        <v>5.1048938251269907E-4</v>
      </c>
      <c r="CB412" s="223">
        <f t="shared" ca="1" si="670"/>
        <v>1.0389183732489127E-3</v>
      </c>
      <c r="CC412" s="223">
        <f t="shared" ca="1" si="671"/>
        <v>1.4129006439351499E-4</v>
      </c>
      <c r="CD412" s="223">
        <f t="shared" ca="1" si="672"/>
        <v>-9.5027814664885532E-4</v>
      </c>
      <c r="CE412" s="223">
        <f t="shared" ca="1" si="673"/>
        <v>-7.3745987020120015E-4</v>
      </c>
      <c r="CF412" s="223">
        <f t="shared" ca="1" si="674"/>
        <v>4.8762275553074094E-4</v>
      </c>
      <c r="CG412" s="223">
        <f t="shared" ca="1" si="675"/>
        <v>1.0433765794271796E-3</v>
      </c>
      <c r="CH412" s="223">
        <f t="shared" ca="1" si="676"/>
        <v>1.6695360712157153E-4</v>
      </c>
      <c r="CI412" s="223">
        <f t="shared" ca="1" si="677"/>
        <v>-9.3863598333163915E-4</v>
      </c>
      <c r="CJ412" s="223">
        <f t="shared" ca="1" si="678"/>
        <v>-7.558195448265667E-4</v>
      </c>
      <c r="CK412" s="223">
        <f t="shared" ca="1" si="679"/>
        <v>4.6446240283425365E-4</v>
      </c>
      <c r="CL412" s="223">
        <f t="shared" ca="1" si="680"/>
        <v>1.0472062945683627E-3</v>
      </c>
      <c r="CM412" s="223">
        <f t="shared" ca="1" si="681"/>
        <v>1.9251658323951032E-4</v>
      </c>
      <c r="CN412" s="223">
        <f t="shared" ca="1" si="682"/>
        <v>-9.2642842079593084E-4</v>
      </c>
      <c r="CO412" s="223">
        <f t="shared" ca="1" si="683"/>
        <v>-7.7372394202003222E-4</v>
      </c>
      <c r="CP412" s="223">
        <f t="shared" ca="1" si="684"/>
        <v>4.4102227535366696E-4</v>
      </c>
      <c r="CQ412" s="223">
        <f t="shared" ca="1" si="685"/>
        <v>1.0504052117952655E-3</v>
      </c>
      <c r="CR412" s="223">
        <f t="shared" ca="1" si="686"/>
        <v>2.1796359456634955E-4</v>
      </c>
      <c r="CS412" s="223">
        <f t="shared" ca="1" si="687"/>
        <v>-9.1366281242092533E-4</v>
      </c>
      <c r="CT412" s="223">
        <f t="shared" ca="1" si="688"/>
        <v>-7.9116227684222665E-4</v>
      </c>
      <c r="CU412" s="223">
        <f t="shared" ca="1" si="689"/>
        <v>4.1731649254527858E-4</v>
      </c>
      <c r="CV412" s="223">
        <f t="shared" ca="1" si="690"/>
        <v>1.0529714041997618E-3</v>
      </c>
      <c r="CW412" s="223">
        <f t="shared" ca="1" si="691"/>
        <v>2.4327931277400583E-4</v>
      </c>
      <c r="CX412" s="223">
        <f t="shared" ca="1" si="692"/>
        <v>-9.0034684773176261E-4</v>
      </c>
      <c r="CY412" s="223">
        <f t="shared" ca="1" si="693"/>
        <v>-8.0812404509232431E-4</v>
      </c>
      <c r="CZ412" s="223">
        <f t="shared" ca="1" si="694"/>
        <v>3.9335933388626339E-4</v>
      </c>
      <c r="DA412" s="223">
        <f t="shared" ca="1" si="695"/>
        <v>1.0549033260035051E-3</v>
      </c>
      <c r="DB412" s="223">
        <f t="shared" ca="1" si="696"/>
        <v>2.68448488620461E-4</v>
      </c>
      <c r="DC412" s="223">
        <f t="shared" ca="1" si="697"/>
        <v>-8.8648854776767123E-4</v>
      </c>
      <c r="DD412" s="223">
        <f t="shared" ca="1" si="698"/>
        <v>-8.2459902963535274E-4</v>
      </c>
      <c r="DE412" s="223">
        <f t="shared" ca="1" si="699"/>
        <v>3.6916523027315397E-4</v>
      </c>
      <c r="DF412" s="223">
        <f t="shared" ca="1" si="700"/>
        <v>1.0561998134890405E-3</v>
      </c>
      <c r="DG412" s="223">
        <f t="shared" ca="1" si="701"/>
        <v>2.9345596113529221E-4</v>
      </c>
      <c r="DH412" s="223">
        <f t="shared" ca="1" si="702"/>
        <v>-8.7209626025034671E-4</v>
      </c>
      <c r="DI412" s="223">
        <f t="shared" ca="1" si="703"/>
        <v>-8.4057730655667275E-4</v>
      </c>
      <c r="DJ412" s="223">
        <f t="shared" ca="1" si="704"/>
        <v>3.4474875532933329E-4</v>
      </c>
      <c r="DK412" s="223">
        <f t="shared" ca="1" si="705"/>
        <v>1.0568600857007843E-3</v>
      </c>
      <c r="DL412" s="223">
        <f t="shared" ca="1" si="706"/>
        <v>3.1828666675217505E-4</v>
      </c>
      <c r="DM412" s="223">
        <f t="shared" ca="1" si="707"/>
        <v>-8.5717865455561826E-4</v>
      </c>
      <c r="DN412" s="223">
        <f t="shared" ca="1" si="708"/>
        <v>-8.5604925113974203E-4</v>
      </c>
      <c r="DO412" s="223">
        <f t="shared" ca="1" si="709"/>
        <v>3.2012461662626022E-4</v>
      </c>
      <c r="DP412" s="223">
        <f t="shared" ca="1" si="710"/>
        <v>1.0568837449154464E-3</v>
      </c>
      <c r="DQ412" s="223">
        <f t="shared" ca="1" si="711"/>
        <v>3.429256483824828E-4</v>
      </c>
      <c r="DR412" s="223">
        <f t="shared" ca="1" si="712"/>
        <v>-8.4174471649137769E-4</v>
      </c>
      <c r="DS412" s="223">
        <f t="shared" ca="1" si="713"/>
        <v>-8.7100554366366758E-4</v>
      </c>
      <c r="DT412" s="223">
        <f t="shared" ca="1" si="714"/>
        <v>2.9530764682436173E-4</v>
      </c>
      <c r="DU412" s="223">
        <f t="shared" ca="1" si="715"/>
        <v>1.0562707768815994E-3</v>
      </c>
      <c r="DV412" s="223">
        <f t="shared" ca="1" si="716"/>
        <v>3.6735806442504953E-4</v>
      </c>
      <c r="DW412" s="223">
        <f t="shared" ca="1" si="717"/>
        <v>-8.2580374288476679E-4</v>
      </c>
      <c r="DX412" s="223">
        <f t="shared" ca="1" si="718"/>
        <v>-8.8543717501706832E-4</v>
      </c>
      <c r="DY412" s="223">
        <f t="shared" ca="1" si="719"/>
        <v>2.7031279473830927E-4</v>
      </c>
      <c r="DZ412" s="223">
        <f t="shared" ca="1" si="720"/>
        <v>1.0550215508282686E-3</v>
      </c>
      <c r="EA412" s="223">
        <f t="shared" ca="1" si="721"/>
        <v>3.9156919770600915E-4</v>
      </c>
      <c r="EB412" s="223">
        <f t="shared" ca="1" si="722"/>
        <v>-8.0936533598223264E-4</v>
      </c>
      <c r="EC412" s="223">
        <f t="shared" ca="1" si="723"/>
        <v>-8.9933545212488389E-4</v>
      </c>
      <c r="ED412" s="223">
        <f t="shared" ca="1" si="724"/>
        <v>2.4515511633232392E-4</v>
      </c>
      <c r="EE412" s="223">
        <f t="shared" ca="1" si="725"/>
        <v>1.0531368192425144E-3</v>
      </c>
      <c r="EF412" s="223">
        <f t="shared" ca="1" si="726"/>
        <v>4.1554446434395793E-4</v>
      </c>
      <c r="EG412" s="223">
        <f t="shared" ca="1" si="727"/>
        <v>-7.9243939766544152E-4</v>
      </c>
      <c r="EH412" s="223">
        <f t="shared" ca="1" si="728"/>
        <v>-9.1269200318465761E-4</v>
      </c>
      <c r="EI412" s="223">
        <f t="shared" ca="1" si="729"/>
        <v>2.1984976565120012E-4</v>
      </c>
      <c r="EJ412" s="223">
        <f t="shared" ca="1" si="730"/>
        <v>1.0506177174161697E-3</v>
      </c>
      <c r="EK412" s="223">
        <f t="shared" ca="1" si="731"/>
        <v>4.3926942253482229E-4</v>
      </c>
      <c r="EL412" s="223">
        <f t="shared" ca="1" si="732"/>
        <v>-7.7503612348669461E-4</v>
      </c>
      <c r="EM412" s="223">
        <f t="shared" ca="1" si="733"/>
        <v>-9.2549878270944996E-4</v>
      </c>
      <c r="EN412" s="223">
        <f t="shared" ca="1" si="734"/>
        <v>1.9441198569198961E-4</v>
      </c>
      <c r="EO412" s="223">
        <f t="shared" ca="1" si="735"/>
        <v>1.047465762761984E-3</v>
      </c>
      <c r="EP412" s="223">
        <f t="shared" ca="1" si="736"/>
        <v>4.6272978125089302E-4</v>
      </c>
      <c r="EQ412" s="223">
        <f t="shared" ca="1" si="737"/>
        <v>-7.5716599652762622E-4</v>
      </c>
      <c r="ER412" s="223">
        <f t="shared" ca="1" si="738"/>
        <v>-9.3774807637418147E-4</v>
      </c>
      <c r="ES412" s="223">
        <f t="shared" ca="1" si="739"/>
        <v>1.6885709922210125E-4</v>
      </c>
      <c r="ET412" s="223">
        <f t="shared" ca="1" si="740"/>
        <v>1.0436828538995741E-3</v>
      </c>
      <c r="EU412" s="223">
        <f t="shared" ca="1" si="741"/>
        <v>4.8591140884929232E-4</v>
      </c>
      <c r="EV412" s="223">
        <f t="shared" ca="1" si="742"/>
        <v>-7.3883978108453107E-4</v>
      </c>
      <c r="EW412" s="223">
        <f t="shared" ca="1" si="743"/>
        <v>-9.494325056623636E-4</v>
      </c>
      <c r="EX412" s="223">
        <f t="shared" ca="1" si="744"/>
        <v>1.4320049954961498E-4</v>
      </c>
      <c r="EY412" s="223">
        <f t="shared" ca="1" si="745"/>
        <v>1.0392712695117903E-3</v>
      </c>
      <c r="EZ412" s="223">
        <f t="shared" ca="1" si="746"/>
        <v>5.0880034158442536E-4</v>
      </c>
      <c r="FA412" s="223">
        <f t="shared" ca="1" si="747"/>
        <v>-7.2006851618428794E-4</v>
      </c>
      <c r="FB412" s="223">
        <f t="shared" ca="1" si="748"/>
        <v>-9.6054503231068975E-4</v>
      </c>
      <c r="FC412" s="223">
        <f t="shared" ca="1" si="749"/>
        <v>1.1745764125084136E-4</v>
      </c>
      <c r="FD412" s="223">
        <f t="shared" ca="1" si="750"/>
        <v>1.0342336669721141E-3</v>
      </c>
      <c r="FE412" s="223">
        <f t="shared" ca="1" si="751"/>
        <v>5.3138279201905793E-4</v>
      </c>
      <c r="FF412" s="223">
        <f t="shared" ca="1" si="752"/>
        <v>-7.0086350893499108E-4</v>
      </c>
      <c r="FG412" s="223">
        <f t="shared" ca="1" si="753"/>
        <v>-9.710789625486571E-4</v>
      </c>
      <c r="FH412" s="223">
        <f t="shared" ca="1" si="754"/>
        <v>9.1644030860972569E-5</v>
      </c>
      <c r="FI412" s="223">
        <f t="shared" ca="1" si="755"/>
        <v>1.0285730807439355E-3</v>
      </c>
      <c r="FJ412" s="223">
        <f t="shared" ca="1" si="756"/>
        <v>5.5364515732943471E-4</v>
      </c>
      <c r="FK412" s="223">
        <f t="shared" ca="1" si="757"/>
        <v>-6.8123632771490924E-4</v>
      </c>
      <c r="FL412" s="223">
        <f t="shared" ca="1" si="758"/>
        <v>-9.8102795113056557E-4</v>
      </c>
      <c r="FM412" s="223">
        <f t="shared" ca="1" si="759"/>
        <v>6.5775217533704089E-5</v>
      </c>
      <c r="FN412" s="223">
        <f t="shared" ca="1" si="760"/>
        <v>1.0222929205527412E-3</v>
      </c>
      <c r="FO412" s="223">
        <f t="shared" ca="1" si="761"/>
        <v>5.7557402749918785E-4</v>
      </c>
      <c r="FP412" s="223">
        <f t="shared" ca="1" si="762"/>
        <v>-6.6119879520405592E-4</v>
      </c>
      <c r="FQ412" s="223">
        <f t="shared" ca="1" si="763"/>
        <v>-9.9038600515770022E-4</v>
      </c>
      <c r="FR412" s="223">
        <f t="shared" ca="1" si="764"/>
        <v>3.9866783674917061E-5</v>
      </c>
      <c r="FS412" s="223">
        <f t="shared" ca="1" si="765"/>
        <v>1.015396969332208E-3</v>
      </c>
      <c r="FT412" s="223">
        <f t="shared" ca="1" si="766"/>
        <v>5.9715619339687431E-4</v>
      </c>
      <c r="FU412" s="223">
        <f t="shared" ca="1" si="767"/>
        <v>-6.4076298126278675E-4</v>
      </c>
      <c r="FV412" s="223">
        <f t="shared" ca="1" si="768"/>
        <v>-9.9914748768825624E-4</v>
      </c>
      <c r="FW412" s="223">
        <f t="shared" ca="1" si="769"/>
        <v>1.3934335556329311E-5</v>
      </c>
      <c r="FX412" s="223">
        <f t="shared" ca="1" si="770"/>
        <v>1.0078893809454792E-3</v>
      </c>
      <c r="FY412" s="223">
        <f t="shared" ca="1" si="771"/>
        <v>6.1837865473274214E-4</v>
      </c>
      <c r="FZ412" s="223">
        <f t="shared" ca="1" si="772"/>
        <v>-6.1994119566130014E-4</v>
      </c>
      <c r="GA412" s="223">
        <f t="shared" ca="1" si="773"/>
        <v>-1.0073071211327595E-3</v>
      </c>
      <c r="GB412" s="223">
        <f t="shared" ca="1" si="774"/>
        <v>-1.2006506084959157E-5</v>
      </c>
      <c r="GC412" s="223">
        <f t="shared" ca="1" si="775"/>
        <v>9.9977467768307994E-4</v>
      </c>
      <c r="GD412" s="223">
        <f t="shared" ca="1" si="776"/>
        <v>6.3922862788969069E-4</v>
      </c>
      <c r="GE412" s="223">
        <f t="shared" ca="1" si="777"/>
        <v>-5.9874598066461725E-4</v>
      </c>
      <c r="GF412" s="223">
        <f t="shared" ca="1" si="778"/>
        <v>-1.0148599904331228E-3</v>
      </c>
      <c r="GG412" s="223">
        <f t="shared" ca="1" si="779"/>
        <v>-3.7940115455904202E-5</v>
      </c>
      <c r="GH412" s="223">
        <f t="shared" ca="1" si="780"/>
        <v>9.910577475388373E-4</v>
      </c>
      <c r="GI412" s="223">
        <f t="shared" ca="1" si="781"/>
        <v>6.5969355362349605E-4</v>
      </c>
      <c r="GJ412" s="223">
        <f t="shared" ca="1" si="782"/>
        <v>-5.7719010347773614E-4</v>
      </c>
      <c r="GK412" s="223">
        <f t="shared" ca="1" si="783"/>
        <v>-1.0218015460233172E-3</v>
      </c>
      <c r="GL412" s="223">
        <f t="shared" ca="1" si="784"/>
        <v>-6.3850871120000956E-5</v>
      </c>
      <c r="GM412" s="223">
        <f t="shared" ca="1" si="785"/>
        <v>9.8174384126550321E-4</v>
      </c>
      <c r="GN412" s="223">
        <f t="shared" ca="1" si="786"/>
        <v>6.7976110462810617E-4</v>
      </c>
      <c r="GO412" s="223">
        <f t="shared" ca="1" si="787"/>
        <v>-5.5528654855507321E-4</v>
      </c>
      <c r="GP412" s="223">
        <f t="shared" ca="1" si="788"/>
        <v>-1.0281276065698072E-3</v>
      </c>
      <c r="GQ412" s="223">
        <f t="shared" ca="1" si="789"/>
        <v>-8.9723165406872845E-5</v>
      </c>
      <c r="GR412" s="223">
        <f t="shared" ca="1" si="790"/>
        <v>9.7183856921195669E-4</v>
      </c>
      <c r="GS412" s="223">
        <f t="shared" ca="1" si="791"/>
        <v>6.9941919296121629E-4</v>
      </c>
      <c r="GT412" s="223">
        <f t="shared" ca="1" si="792"/>
        <v>-5.3304850977903674E-4</v>
      </c>
      <c r="GU412" s="223">
        <f t="shared" ca="1" si="793"/>
        <v>-1.03383436149026E-3</v>
      </c>
      <c r="GV412" s="223">
        <f t="shared" ca="1" si="794"/>
        <v>-1.1554141381383897E-4</v>
      </c>
      <c r="GW412" s="223">
        <f t="shared" ca="1" si="795"/>
        <v>9.6134789794371405E-4</v>
      </c>
      <c r="GX412" s="223">
        <f t="shared" ca="1" si="796"/>
        <v>7.1865597732545441E-4</v>
      </c>
      <c r="GY412" s="223">
        <f t="shared" ca="1" si="797"/>
        <v>-5.1048938251267684E-4</v>
      </c>
      <c r="GZ412" s="223">
        <f t="shared" ca="1" si="798"/>
        <v>-1.0389183732489146E-3</v>
      </c>
      <c r="HA412" s="223">
        <f t="shared" ca="1" si="799"/>
        <v>-1.4129006439352523E-4</v>
      </c>
      <c r="HB412" s="223">
        <f t="shared" ca="1" si="800"/>
        <v>9.5027814664885076E-4</v>
      </c>
      <c r="HC412" s="223">
        <f t="shared" ca="1" si="801"/>
        <v>7.374598702012291E-4</v>
      </c>
      <c r="HD412" s="223">
        <f t="shared" ca="1" si="802"/>
        <v>-4.8762275553071845E-4</v>
      </c>
      <c r="HE412" s="223">
        <f t="shared" ca="1" si="803"/>
        <v>-1.0433765794271835E-3</v>
      </c>
      <c r="HF412" s="223">
        <f t="shared" ca="1" si="804"/>
        <v>-1.6695360712159655E-4</v>
      </c>
      <c r="HG412" s="223">
        <f t="shared" ca="1" si="805"/>
        <v>9.3863598333163438E-4</v>
      </c>
      <c r="HH412" s="223">
        <f t="shared" ca="1" si="806"/>
        <v>7.5581954482657385E-4</v>
      </c>
      <c r="HI412" s="223">
        <f t="shared" ca="1" si="807"/>
        <v>-4.6446240283424433E-4</v>
      </c>
      <c r="HJ412" s="223">
        <f t="shared" ca="1" si="808"/>
        <v>-1.0472062945683642E-3</v>
      </c>
      <c r="HK412" s="223">
        <f t="shared" ca="1" si="809"/>
        <v>-1.9251658323950571E-4</v>
      </c>
      <c r="HL412" s="223">
        <f t="shared" ca="1" si="810"/>
        <v>9.2642842079593312E-4</v>
      </c>
      <c r="HM412" s="223">
        <f t="shared" ca="1" si="811"/>
        <v>7.7372394202002907E-4</v>
      </c>
      <c r="HN412" s="223">
        <f t="shared" ca="1" si="812"/>
        <v>-4.4102227535367119E-4</v>
      </c>
      <c r="HO412" s="223">
        <f t="shared" ca="1" si="813"/>
        <v>-1.0504052117952633E-3</v>
      </c>
      <c r="HP412" s="223">
        <f t="shared" ca="1" si="814"/>
        <v>-2.1796359456633031E-4</v>
      </c>
      <c r="HQ412" s="223">
        <f t="shared" ca="1" si="815"/>
        <v>9.1366281242090505E-4</v>
      </c>
      <c r="HR412" s="223">
        <f t="shared" ca="1" si="816"/>
        <v>7.9116227684225353E-4</v>
      </c>
      <c r="HS412" s="223">
        <f t="shared" ca="1" si="817"/>
        <v>-4.1731649254525527E-4</v>
      </c>
      <c r="HT412" s="223">
        <f t="shared" ca="1" si="818"/>
        <v>-1.0529714041997637E-3</v>
      </c>
      <c r="HU412" s="223">
        <f t="shared" ca="1" si="819"/>
        <v>-2.4327931277403047E-4</v>
      </c>
      <c r="HV412" s="223">
        <f t="shared" ca="1" si="820"/>
        <v>9.003468477317573E-4</v>
      </c>
      <c r="HW412" s="223">
        <f t="shared" ca="1" si="821"/>
        <v>8.0812404509233093E-4</v>
      </c>
      <c r="HX412" s="223">
        <f t="shared" ca="1" si="822"/>
        <v>-3.9335933388625374E-4</v>
      </c>
      <c r="HY412" s="223">
        <f t="shared" ca="1" si="823"/>
        <v>-1.0549033260035057E-3</v>
      </c>
      <c r="HZ412" s="223">
        <f t="shared" ca="1" si="824"/>
        <v>-2.6844848862045645E-4</v>
      </c>
      <c r="IA412" s="223">
        <f t="shared" ca="1" si="825"/>
        <v>8.8648854776767383E-4</v>
      </c>
      <c r="IB412" s="223">
        <f t="shared" ca="1" si="826"/>
        <v>8.2459902963534981E-4</v>
      </c>
      <c r="IC412" s="223">
        <f t="shared" ca="1" si="827"/>
        <v>-3.6916523027317235E-4</v>
      </c>
      <c r="ID412" s="223">
        <f t="shared" ca="1" si="828"/>
        <v>-1.0561998134890399E-3</v>
      </c>
      <c r="IE412" s="223">
        <f t="shared" ca="1" si="829"/>
        <v>-2.4895154271997396E-4</v>
      </c>
      <c r="IF412" s="223">
        <f t="shared" ca="1" si="830"/>
        <v>8.7209626025032383E-4</v>
      </c>
      <c r="IG412" s="223">
        <f t="shared" ca="1" si="831"/>
        <v>8.4057730655669725E-4</v>
      </c>
      <c r="IH412" s="223">
        <f t="shared" ca="1" si="832"/>
        <v>-3.4474875532929512E-4</v>
      </c>
      <c r="II412" s="223">
        <f t="shared" ca="1" si="833"/>
        <v>-1.0568600857007848E-3</v>
      </c>
      <c r="IJ412" s="223">
        <f t="shared" ca="1" si="834"/>
        <v>-3.1828666675218491E-4</v>
      </c>
      <c r="IK412" s="223">
        <f t="shared" ca="1" si="835"/>
        <v>8.5717865455561218E-4</v>
      </c>
      <c r="IL412" s="223">
        <f t="shared" ca="1" si="836"/>
        <v>8.5604925113974821E-4</v>
      </c>
      <c r="IM412" s="223">
        <f t="shared" ca="1" si="837"/>
        <v>-3.2012461662625036E-4</v>
      </c>
      <c r="IN412" s="223">
        <f t="shared" ca="1" si="838"/>
        <v>-1.0568837449154459E-3</v>
      </c>
      <c r="IO412" s="223">
        <f t="shared" ca="1" si="839"/>
        <v>-3.4292564838249266E-4</v>
      </c>
      <c r="IP412" s="223">
        <f t="shared" ca="1" si="840"/>
        <v>8.4174471649137118E-4</v>
      </c>
      <c r="IQ412" s="223">
        <f t="shared" ca="1" si="841"/>
        <v>8.7100554366365652E-4</v>
      </c>
      <c r="IR412" s="223">
        <f t="shared" ca="1" si="842"/>
        <v>-2.9530764682438065E-4</v>
      </c>
      <c r="IS412" s="223">
        <f t="shared" ca="1" si="843"/>
        <v>-1.0562707768816003E-3</v>
      </c>
      <c r="IT412" s="223">
        <f t="shared" ca="1" si="844"/>
        <v>-3.6735806442503099E-4</v>
      </c>
      <c r="IU412" s="223">
        <f t="shared" ca="1" si="845"/>
        <v>8.2580374288474152E-4</v>
      </c>
      <c r="IV412" s="223">
        <f t="shared" ca="1" si="846"/>
        <v>8.8543717501709043E-4</v>
      </c>
      <c r="IW412" s="223">
        <f t="shared" ca="1" si="847"/>
        <v>-2.7031279473827018E-4</v>
      </c>
      <c r="IX412" s="223">
        <f t="shared" ca="1" si="848"/>
        <v>-1.0550215508282664E-3</v>
      </c>
      <c r="IY412" s="223">
        <f t="shared" ca="1" si="849"/>
        <v>-3.9156919770601858E-4</v>
      </c>
      <c r="IZ412" s="223">
        <f t="shared" ca="1" si="850"/>
        <v>8.0936533598222602E-4</v>
      </c>
      <c r="JA412" s="223">
        <f t="shared" ca="1" si="851"/>
        <v>8.9933545212488942E-4</v>
      </c>
      <c r="JB412" s="223">
        <f t="shared" ca="1" si="852"/>
        <v>-2.4515511633231384E-4</v>
      </c>
    </row>
    <row r="413" spans="2:262">
      <c r="B413" s="230">
        <v>52</v>
      </c>
      <c r="C413" s="229">
        <f t="shared" si="853"/>
        <v>1.0156250000000005E-3</v>
      </c>
      <c r="D413" s="226">
        <f t="shared" ca="1" si="597"/>
        <v>36.014238368442037</v>
      </c>
      <c r="E413" s="225">
        <f ca="1">BF361</f>
        <v>1.4238368442038091E-2</v>
      </c>
      <c r="F413" s="224">
        <v>52</v>
      </c>
      <c r="G413" s="223">
        <f t="shared" ca="1" si="854"/>
        <v>-3.1580197455524363E-4</v>
      </c>
      <c r="H413" s="223">
        <f t="shared" ca="1" si="598"/>
        <v>-1.1629767308599903E-4</v>
      </c>
      <c r="I413" s="223">
        <f t="shared" ca="1" si="599"/>
        <v>2.4828310956081525E-4</v>
      </c>
      <c r="J413" s="223">
        <f t="shared" ca="1" si="600"/>
        <v>2.6044323773919011E-4</v>
      </c>
      <c r="K413" s="223">
        <f t="shared" ca="1" si="601"/>
        <v>-9.707774714035923E-5</v>
      </c>
      <c r="L413" s="223">
        <f t="shared" ca="1" si="602"/>
        <v>-3.1680360273364907E-4</v>
      </c>
      <c r="M413" s="223">
        <f t="shared" ca="1" si="603"/>
        <v>-8.6848716004816925E-5</v>
      </c>
      <c r="N413" s="223">
        <f t="shared" ca="1" si="604"/>
        <v>2.6638189974280342E-4</v>
      </c>
      <c r="O413" s="223">
        <f t="shared" ca="1" si="605"/>
        <v>2.4150188359135783E-4</v>
      </c>
      <c r="P413" s="223">
        <f t="shared" ca="1" si="606"/>
        <v>-1.2617330707347945E-4</v>
      </c>
      <c r="Q413" s="223">
        <f t="shared" ca="1" si="607"/>
        <v>-3.1475423903526396E-4</v>
      </c>
      <c r="R413" s="223">
        <f t="shared" ca="1" si="608"/>
        <v>-5.6563358312171512E-5</v>
      </c>
      <c r="S413" s="223">
        <f t="shared" ca="1" si="609"/>
        <v>2.819152866111094E-4</v>
      </c>
      <c r="T413" s="223">
        <f t="shared" ca="1" si="610"/>
        <v>2.2023473428618148E-4</v>
      </c>
      <c r="U413" s="223">
        <f t="shared" ca="1" si="611"/>
        <v>-1.5405374908613668E-4</v>
      </c>
      <c r="V413" s="223">
        <f t="shared" ca="1" si="612"/>
        <v>-3.0967361995279993E-4</v>
      </c>
      <c r="W413" s="223">
        <f t="shared" ca="1" si="613"/>
        <v>-2.5733264558302937E-5</v>
      </c>
      <c r="X413" s="223">
        <f t="shared" ca="1" si="614"/>
        <v>2.9473367515877853E-4</v>
      </c>
      <c r="Y413" s="223">
        <f t="shared" ca="1" si="615"/>
        <v>1.9684660409727771E-4</v>
      </c>
      <c r="Z413" s="223">
        <f t="shared" ca="1" si="616"/>
        <v>-1.8045056928074827E-4</v>
      </c>
      <c r="AA413" s="223">
        <f t="shared" ca="1" si="617"/>
        <v>-3.0161067462537001E-4</v>
      </c>
      <c r="AB413" s="223">
        <f t="shared" ca="1" si="618"/>
        <v>5.344654600496531E-6</v>
      </c>
      <c r="AC413" s="223">
        <f t="shared" ca="1" si="619"/>
        <v>3.0471361729685314E-4</v>
      </c>
      <c r="AD413" s="223">
        <f t="shared" ca="1" si="620"/>
        <v>1.7156273350361749E-4</v>
      </c>
      <c r="AE413" s="223">
        <f t="shared" ca="1" si="621"/>
        <v>-2.0510955184887094E-4</v>
      </c>
      <c r="AF413" s="223">
        <f t="shared" ca="1" si="622"/>
        <v>-2.9064305362413165E-4</v>
      </c>
      <c r="AG413" s="223">
        <f t="shared" ca="1" si="623"/>
        <v>3.637110181380559E-5</v>
      </c>
      <c r="AH413" s="223">
        <f t="shared" ca="1" si="624"/>
        <v>3.1175900072695159E-4</v>
      </c>
      <c r="AI413" s="223">
        <f t="shared" ca="1" si="625"/>
        <v>1.4462662000058635E-4</v>
      </c>
      <c r="AJ413" s="223">
        <f t="shared" ca="1" si="626"/>
        <v>-2.2779321730840337E-4</v>
      </c>
      <c r="AK413" s="223">
        <f t="shared" ca="1" si="627"/>
        <v>-2.7687638113483768E-4</v>
      </c>
      <c r="AL413" s="223">
        <f t="shared" ca="1" si="628"/>
        <v>6.7047275434183216E-5</v>
      </c>
      <c r="AM413" s="223">
        <f t="shared" ca="1" si="629"/>
        <v>3.1580197455524363E-4</v>
      </c>
      <c r="AN413" s="223">
        <f t="shared" ca="1" si="630"/>
        <v>1.1629767308599894E-4</v>
      </c>
      <c r="AO413" s="223">
        <f t="shared" ca="1" si="631"/>
        <v>-2.4828310956081509E-4</v>
      </c>
      <c r="AP413" s="223">
        <f t="shared" ca="1" si="632"/>
        <v>-2.6044323773919038E-4</v>
      </c>
      <c r="AQ413" s="223">
        <f t="shared" ca="1" si="633"/>
        <v>9.7077747140360612E-5</v>
      </c>
      <c r="AR413" s="223">
        <f t="shared" ca="1" si="634"/>
        <v>3.1680360273364907E-4</v>
      </c>
      <c r="AS413" s="223">
        <f t="shared" ca="1" si="635"/>
        <v>8.6848716004816329E-5</v>
      </c>
      <c r="AT413" s="223">
        <f t="shared" ca="1" si="636"/>
        <v>-2.6638189974280375E-4</v>
      </c>
      <c r="AU413" s="223">
        <f t="shared" ca="1" si="637"/>
        <v>-2.4150188359135745E-4</v>
      </c>
      <c r="AV413" s="223">
        <f t="shared" ca="1" si="638"/>
        <v>1.261733070734795E-4</v>
      </c>
      <c r="AW413" s="223">
        <f t="shared" ca="1" si="639"/>
        <v>3.1475423903526406E-4</v>
      </c>
      <c r="AX413" s="223">
        <f t="shared" ca="1" si="640"/>
        <v>5.6563358312169805E-5</v>
      </c>
      <c r="AY413" s="223">
        <f t="shared" ca="1" si="641"/>
        <v>-2.8191528661111021E-4</v>
      </c>
      <c r="AZ413" s="223">
        <f t="shared" ca="1" si="642"/>
        <v>-2.2023473428618105E-4</v>
      </c>
      <c r="BA413" s="223">
        <f t="shared" ca="1" si="643"/>
        <v>1.5405374908613722E-4</v>
      </c>
      <c r="BB413" s="223">
        <f t="shared" ca="1" si="644"/>
        <v>3.0967361995279976E-4</v>
      </c>
      <c r="BC413" s="223">
        <f t="shared" ca="1" si="645"/>
        <v>2.5733264558302327E-5</v>
      </c>
      <c r="BD413" s="223">
        <f t="shared" ca="1" si="646"/>
        <v>-2.9473367515877875E-4</v>
      </c>
      <c r="BE413" s="223">
        <f t="shared" ca="1" si="647"/>
        <v>-1.968466040972763E-4</v>
      </c>
      <c r="BF413" s="223">
        <f t="shared" ca="1" si="648"/>
        <v>1.8045056928074786E-4</v>
      </c>
      <c r="BG413" s="223">
        <f t="shared" ca="1" si="649"/>
        <v>3.0161067462536946E-4</v>
      </c>
      <c r="BH413" s="223">
        <f t="shared" ca="1" si="650"/>
        <v>-5.344654600494898E-6</v>
      </c>
      <c r="BI413" s="223">
        <f t="shared" ca="1" si="651"/>
        <v>-3.0471361729685325E-4</v>
      </c>
      <c r="BJ413" s="223">
        <f t="shared" ca="1" si="652"/>
        <v>-1.7156273350361505E-4</v>
      </c>
      <c r="BK413" s="223">
        <f t="shared" ca="1" si="653"/>
        <v>2.051095518488714E-4</v>
      </c>
      <c r="BL413" s="223">
        <f t="shared" ca="1" si="654"/>
        <v>2.9064305362413052E-4</v>
      </c>
      <c r="BM413" s="223">
        <f t="shared" ca="1" si="655"/>
        <v>-3.63711018138062E-5</v>
      </c>
      <c r="BN413" s="223">
        <f t="shared" ca="1" si="656"/>
        <v>-3.117590007269517E-4</v>
      </c>
      <c r="BO413" s="223">
        <f t="shared" ca="1" si="657"/>
        <v>-1.4462662000058781E-4</v>
      </c>
      <c r="BP413" s="223">
        <f t="shared" ca="1" si="658"/>
        <v>2.2779321730840381E-4</v>
      </c>
      <c r="BQ413" s="223">
        <f t="shared" ca="1" si="659"/>
        <v>2.7687638113483854E-4</v>
      </c>
      <c r="BR413" s="223">
        <f t="shared" ca="1" si="660"/>
        <v>-6.7047275434183826E-5</v>
      </c>
      <c r="BS413" s="223">
        <f t="shared" ca="1" si="661"/>
        <v>-3.1580197455524384E-4</v>
      </c>
      <c r="BT413" s="223">
        <f t="shared" ca="1" si="662"/>
        <v>-1.1629767308599836E-4</v>
      </c>
      <c r="BU413" s="223">
        <f t="shared" ca="1" si="663"/>
        <v>2.4828310956081687E-4</v>
      </c>
      <c r="BV413" s="223">
        <f t="shared" ca="1" si="664"/>
        <v>2.6044323773919006E-4</v>
      </c>
      <c r="BW413" s="223">
        <f t="shared" ca="1" si="665"/>
        <v>-9.7077747140361209E-5</v>
      </c>
      <c r="BX413" s="223">
        <f t="shared" ca="1" si="666"/>
        <v>-3.1680360273364907E-4</v>
      </c>
      <c r="BY413" s="223">
        <f t="shared" ca="1" si="667"/>
        <v>-8.684871600481576E-5</v>
      </c>
      <c r="BZ413" s="223">
        <f t="shared" ca="1" si="668"/>
        <v>2.6638189974280288E-4</v>
      </c>
      <c r="CA413" s="223">
        <f t="shared" ca="1" si="669"/>
        <v>2.4150188359135707E-4</v>
      </c>
      <c r="CB413" s="223">
        <f t="shared" ca="1" si="670"/>
        <v>-1.2617330707348216E-4</v>
      </c>
      <c r="CC413" s="223">
        <f t="shared" ca="1" si="671"/>
        <v>-3.147542390352639E-4</v>
      </c>
      <c r="CD413" s="223">
        <f t="shared" ca="1" si="672"/>
        <v>-5.6563358312169181E-5</v>
      </c>
      <c r="CE413" s="223">
        <f t="shared" ca="1" si="673"/>
        <v>2.8191528661110945E-4</v>
      </c>
      <c r="CF413" s="223">
        <f t="shared" ca="1" si="674"/>
        <v>2.2023473428618056E-4</v>
      </c>
      <c r="CG413" s="223">
        <f t="shared" ca="1" si="675"/>
        <v>-1.5405374908613578E-4</v>
      </c>
      <c r="CH413" s="223">
        <f t="shared" ca="1" si="676"/>
        <v>-3.0967361995279966E-4</v>
      </c>
      <c r="CI413" s="223">
        <f t="shared" ca="1" si="677"/>
        <v>-2.5733264558299454E-5</v>
      </c>
      <c r="CJ413" s="223">
        <f t="shared" ca="1" si="678"/>
        <v>2.9473367515877897E-4</v>
      </c>
      <c r="CK413" s="223">
        <f t="shared" ca="1" si="679"/>
        <v>1.9684660409727582E-4</v>
      </c>
      <c r="CL413" s="223">
        <f t="shared" ca="1" si="680"/>
        <v>-1.8045056928074838E-4</v>
      </c>
      <c r="CM413" s="223">
        <f t="shared" ca="1" si="681"/>
        <v>-3.016106746253693E-4</v>
      </c>
      <c r="CN413" s="223">
        <f t="shared" ca="1" si="682"/>
        <v>5.3446546004955214E-6</v>
      </c>
      <c r="CO413" s="223">
        <f t="shared" ca="1" si="683"/>
        <v>3.0471361729685341E-4</v>
      </c>
      <c r="CP413" s="223">
        <f t="shared" ca="1" si="684"/>
        <v>1.7156273350361456E-4</v>
      </c>
      <c r="CQ413" s="223">
        <f t="shared" ca="1" si="685"/>
        <v>-2.0510955184887191E-4</v>
      </c>
      <c r="CR413" s="223">
        <f t="shared" ca="1" si="686"/>
        <v>-2.9064305362413024E-4</v>
      </c>
      <c r="CS413" s="223">
        <f t="shared" ca="1" si="687"/>
        <v>3.6371101813806817E-5</v>
      </c>
      <c r="CT413" s="223">
        <f t="shared" ca="1" si="688"/>
        <v>3.117590007269518E-4</v>
      </c>
      <c r="CU413" s="223">
        <f t="shared" ca="1" si="689"/>
        <v>1.4462662000058724E-4</v>
      </c>
      <c r="CV413" s="223">
        <f t="shared" ca="1" si="690"/>
        <v>-2.2779321730840424E-4</v>
      </c>
      <c r="CW413" s="223">
        <f t="shared" ca="1" si="691"/>
        <v>-2.7687638113483816E-4</v>
      </c>
      <c r="CX413" s="223">
        <f t="shared" ca="1" si="692"/>
        <v>6.7047275434184423E-5</v>
      </c>
      <c r="CY413" s="223">
        <f t="shared" ca="1" si="693"/>
        <v>3.1580197455524395E-4</v>
      </c>
      <c r="CZ413" s="223">
        <f t="shared" ca="1" si="694"/>
        <v>1.1629767308599781E-4</v>
      </c>
      <c r="DA413" s="223">
        <f t="shared" ca="1" si="695"/>
        <v>-2.4828310956081725E-4</v>
      </c>
      <c r="DB413" s="223">
        <f t="shared" ca="1" si="696"/>
        <v>-2.6044323773918968E-4</v>
      </c>
      <c r="DC413" s="223">
        <f t="shared" ca="1" si="697"/>
        <v>9.7077747140357509E-5</v>
      </c>
      <c r="DD413" s="223">
        <f t="shared" ca="1" si="698"/>
        <v>3.1680360273364901E-4</v>
      </c>
      <c r="DE413" s="223">
        <f t="shared" ca="1" si="699"/>
        <v>8.684871600481515E-5</v>
      </c>
      <c r="DF413" s="223">
        <f t="shared" ca="1" si="700"/>
        <v>-2.6638189974280326E-4</v>
      </c>
      <c r="DG413" s="223">
        <f t="shared" ca="1" si="701"/>
        <v>-2.4150188359135373E-4</v>
      </c>
      <c r="DH413" s="223">
        <f t="shared" ca="1" si="702"/>
        <v>1.261733070734827E-4</v>
      </c>
      <c r="DI413" s="223">
        <f t="shared" ca="1" si="703"/>
        <v>3.1475423903526385E-4</v>
      </c>
      <c r="DJ413" s="223">
        <f t="shared" ca="1" si="704"/>
        <v>5.6563358312172989E-5</v>
      </c>
      <c r="DK413" s="223">
        <f t="shared" ca="1" si="705"/>
        <v>-2.8191528661111184E-4</v>
      </c>
      <c r="DL413" s="223">
        <f t="shared" ca="1" si="706"/>
        <v>-2.2023473428618012E-4</v>
      </c>
      <c r="DM413" s="223">
        <f t="shared" ca="1" si="707"/>
        <v>1.5405374908613635E-4</v>
      </c>
      <c r="DN413" s="223">
        <f t="shared" ca="1" si="708"/>
        <v>3.0967361995279857E-4</v>
      </c>
      <c r="DO413" s="223">
        <f t="shared" ca="1" si="709"/>
        <v>2.5733264558298844E-5</v>
      </c>
      <c r="DP413" s="223">
        <f t="shared" ca="1" si="710"/>
        <v>-2.9473367515877924E-4</v>
      </c>
      <c r="DQ413" s="223">
        <f t="shared" ca="1" si="711"/>
        <v>-1.9684660409727888E-4</v>
      </c>
      <c r="DR413" s="223">
        <f t="shared" ca="1" si="712"/>
        <v>1.8045056928075258E-4</v>
      </c>
      <c r="DS413" s="223">
        <f t="shared" ca="1" si="713"/>
        <v>3.0161067462536908E-4</v>
      </c>
      <c r="DT413" s="223">
        <f t="shared" ca="1" si="714"/>
        <v>-5.344654600496138E-6</v>
      </c>
      <c r="DU413" s="223">
        <f t="shared" ca="1" si="715"/>
        <v>-3.0471361729685238E-4</v>
      </c>
      <c r="DV413" s="223">
        <f t="shared" ca="1" si="716"/>
        <v>-1.7156273350361399E-4</v>
      </c>
      <c r="DW413" s="223">
        <f t="shared" ca="1" si="717"/>
        <v>2.0510955184887235E-4</v>
      </c>
      <c r="DX413" s="223">
        <f t="shared" ca="1" si="718"/>
        <v>2.9064305362413182E-4</v>
      </c>
      <c r="DY413" s="223">
        <f t="shared" ca="1" si="719"/>
        <v>-3.6371101813811906E-5</v>
      </c>
      <c r="DZ413" s="223">
        <f t="shared" ca="1" si="720"/>
        <v>-3.1175900072695191E-4</v>
      </c>
      <c r="EA413" s="223">
        <f t="shared" ca="1" si="721"/>
        <v>-1.4462662000058673E-4</v>
      </c>
      <c r="EB413" s="223">
        <f t="shared" ca="1" si="722"/>
        <v>2.2779321730840159E-4</v>
      </c>
      <c r="EC413" s="223">
        <f t="shared" ca="1" si="723"/>
        <v>2.7687638113483567E-4</v>
      </c>
      <c r="ED413" s="223">
        <f t="shared" ca="1" si="724"/>
        <v>-6.7047275434185032E-5</v>
      </c>
      <c r="EE413" s="223">
        <f t="shared" ca="1" si="725"/>
        <v>-3.1580197455524357E-4</v>
      </c>
      <c r="EF413" s="223">
        <f t="shared" ca="1" si="726"/>
        <v>-1.1629767308599304E-4</v>
      </c>
      <c r="EG413" s="223">
        <f t="shared" ca="1" si="727"/>
        <v>2.4828310956081763E-4</v>
      </c>
      <c r="EH413" s="223">
        <f t="shared" ca="1" si="728"/>
        <v>2.6044323773918941E-4</v>
      </c>
      <c r="EI413" s="223">
        <f t="shared" ca="1" si="729"/>
        <v>-9.7077747140358119E-5</v>
      </c>
      <c r="EJ413" s="223">
        <f t="shared" ca="1" si="730"/>
        <v>-3.1680360273364901E-4</v>
      </c>
      <c r="EK413" s="223">
        <f t="shared" ca="1" si="731"/>
        <v>-8.684871600481454E-5</v>
      </c>
      <c r="EL413" s="223">
        <f t="shared" ca="1" si="732"/>
        <v>2.6638189974280353E-4</v>
      </c>
      <c r="EM413" s="223">
        <f t="shared" ca="1" si="733"/>
        <v>2.4150188359135333E-4</v>
      </c>
      <c r="EN413" s="223">
        <f t="shared" ca="1" si="734"/>
        <v>-1.261733070734833E-4</v>
      </c>
      <c r="EO413" s="223">
        <f t="shared" ca="1" si="735"/>
        <v>-3.1475423903526379E-4</v>
      </c>
      <c r="EP413" s="223">
        <f t="shared" ca="1" si="736"/>
        <v>-5.656335831217238E-5</v>
      </c>
      <c r="EQ413" s="223">
        <f t="shared" ca="1" si="737"/>
        <v>2.8191528661111211E-4</v>
      </c>
      <c r="ER413" s="223">
        <f t="shared" ca="1" si="738"/>
        <v>2.2023473428617969E-4</v>
      </c>
      <c r="ES413" s="223">
        <f t="shared" ca="1" si="739"/>
        <v>-1.5405374908613687E-4</v>
      </c>
      <c r="ET413" s="223">
        <f t="shared" ca="1" si="740"/>
        <v>-3.0967361995280036E-4</v>
      </c>
      <c r="EU413" s="223">
        <f t="shared" ca="1" si="741"/>
        <v>-2.5733264558298221E-5</v>
      </c>
      <c r="EV413" s="223">
        <f t="shared" ca="1" si="742"/>
        <v>2.9473367515877945E-4</v>
      </c>
      <c r="EW413" s="223">
        <f t="shared" ca="1" si="743"/>
        <v>1.9684660409727839E-4</v>
      </c>
      <c r="EX413" s="223">
        <f t="shared" ca="1" si="744"/>
        <v>-1.8045056928075309E-4</v>
      </c>
      <c r="EY413" s="223">
        <f t="shared" ca="1" si="745"/>
        <v>-3.0161067462536892E-4</v>
      </c>
      <c r="EZ413" s="223">
        <f t="shared" ca="1" si="746"/>
        <v>5.3446546004967682E-6</v>
      </c>
      <c r="FA413" s="223">
        <f t="shared" ca="1" si="747"/>
        <v>3.047136172968526E-4</v>
      </c>
      <c r="FB413" s="223">
        <f t="shared" ca="1" si="748"/>
        <v>1.715627335036135E-4</v>
      </c>
      <c r="FC413" s="223">
        <f t="shared" ca="1" si="749"/>
        <v>-2.0510955184887284E-4</v>
      </c>
      <c r="FD413" s="223">
        <f t="shared" ca="1" si="750"/>
        <v>-2.9064305362413155E-4</v>
      </c>
      <c r="FE413" s="223">
        <f t="shared" ca="1" si="751"/>
        <v>3.6371101813812529E-5</v>
      </c>
      <c r="FF413" s="223">
        <f t="shared" ca="1" si="752"/>
        <v>3.1175900072695202E-4</v>
      </c>
      <c r="FG413" s="223">
        <f t="shared" ca="1" si="753"/>
        <v>1.4462662000058616E-4</v>
      </c>
      <c r="FH413" s="223">
        <f t="shared" ca="1" si="754"/>
        <v>-2.2779321730840202E-4</v>
      </c>
      <c r="FI413" s="223">
        <f t="shared" ca="1" si="755"/>
        <v>-2.768763811348354E-4</v>
      </c>
      <c r="FJ413" s="223">
        <f t="shared" ca="1" si="756"/>
        <v>6.7047275434185642E-5</v>
      </c>
      <c r="FK413" s="223">
        <f t="shared" ca="1" si="757"/>
        <v>3.1580197455524363E-4</v>
      </c>
      <c r="FL413" s="223">
        <f t="shared" ca="1" si="758"/>
        <v>1.1629767308599245E-4</v>
      </c>
      <c r="FM413" s="223">
        <f t="shared" ca="1" si="759"/>
        <v>-2.4828310956081807E-4</v>
      </c>
      <c r="FN413" s="223">
        <f t="shared" ca="1" si="760"/>
        <v>-2.6044323773918897E-4</v>
      </c>
      <c r="FO413" s="223">
        <f t="shared" ca="1" si="761"/>
        <v>9.7077747140358702E-5</v>
      </c>
      <c r="FP413" s="223">
        <f t="shared" ca="1" si="762"/>
        <v>3.1680360273364896E-4</v>
      </c>
      <c r="FQ413" s="223">
        <f t="shared" ca="1" si="763"/>
        <v>8.6848716004813944E-5</v>
      </c>
      <c r="FR413" s="223">
        <f t="shared" ca="1" si="764"/>
        <v>-2.6638189974280391E-4</v>
      </c>
      <c r="FS413" s="223">
        <f t="shared" ca="1" si="765"/>
        <v>-2.4150188359135289E-4</v>
      </c>
      <c r="FT413" s="223">
        <f t="shared" ca="1" si="766"/>
        <v>1.2617330707348387E-4</v>
      </c>
      <c r="FU413" s="223">
        <f t="shared" ca="1" si="767"/>
        <v>3.1475423903526374E-4</v>
      </c>
      <c r="FV413" s="223">
        <f t="shared" ca="1" si="768"/>
        <v>5.6563358312171783E-5</v>
      </c>
      <c r="FW413" s="223">
        <f t="shared" ca="1" si="769"/>
        <v>-2.8191528661111238E-4</v>
      </c>
      <c r="FX413" s="223">
        <f t="shared" ca="1" si="770"/>
        <v>-2.2023473428617923E-4</v>
      </c>
      <c r="FY413" s="223">
        <f t="shared" ca="1" si="771"/>
        <v>1.5405374908613741E-4</v>
      </c>
      <c r="FZ413" s="223">
        <f t="shared" ca="1" si="772"/>
        <v>3.096736199527983E-4</v>
      </c>
      <c r="GA413" s="223">
        <f t="shared" ca="1" si="773"/>
        <v>2.5733264558297611E-5</v>
      </c>
      <c r="GB413" s="223">
        <f t="shared" ca="1" si="774"/>
        <v>-2.9473367515877967E-4</v>
      </c>
      <c r="GC413" s="223">
        <f t="shared" ca="1" si="775"/>
        <v>-1.968466040972779E-4</v>
      </c>
      <c r="GD413" s="223">
        <f t="shared" ca="1" si="776"/>
        <v>1.8045056928075358E-4</v>
      </c>
      <c r="GE413" s="223">
        <f t="shared" ca="1" si="777"/>
        <v>3.0161067462536871E-4</v>
      </c>
      <c r="GF413" s="223">
        <f t="shared" ca="1" si="778"/>
        <v>-5.3446546004973781E-6</v>
      </c>
      <c r="GG413" s="223">
        <f t="shared" ca="1" si="779"/>
        <v>-3.0471361729685271E-4</v>
      </c>
      <c r="GH413" s="223">
        <f t="shared" ca="1" si="780"/>
        <v>-1.7156273350361299E-4</v>
      </c>
      <c r="GI413" s="223">
        <f t="shared" ca="1" si="781"/>
        <v>2.0510955184887332E-4</v>
      </c>
      <c r="GJ413" s="223">
        <f t="shared" ca="1" si="782"/>
        <v>2.9064305362413133E-4</v>
      </c>
      <c r="GK413" s="223">
        <f t="shared" ca="1" si="783"/>
        <v>-3.6371101813813139E-5</v>
      </c>
      <c r="GL413" s="223">
        <f t="shared" ca="1" si="784"/>
        <v>-3.1175900072695213E-4</v>
      </c>
      <c r="GM413" s="223">
        <f t="shared" ca="1" si="785"/>
        <v>-1.4462662000058559E-4</v>
      </c>
      <c r="GN413" s="223">
        <f t="shared" ca="1" si="786"/>
        <v>2.277932173084024E-4</v>
      </c>
      <c r="GO413" s="223">
        <f t="shared" ca="1" si="787"/>
        <v>2.7687638113483507E-4</v>
      </c>
      <c r="GP413" s="223">
        <f t="shared" ca="1" si="788"/>
        <v>-6.7047275434186252E-5</v>
      </c>
      <c r="GQ413" s="223">
        <f t="shared" ca="1" si="789"/>
        <v>-3.1580197455524374E-4</v>
      </c>
      <c r="GR413" s="223">
        <f t="shared" ca="1" si="790"/>
        <v>-1.1629767308599186E-4</v>
      </c>
      <c r="GS413" s="223">
        <f t="shared" ca="1" si="791"/>
        <v>2.4828310956081839E-4</v>
      </c>
      <c r="GT413" s="223">
        <f t="shared" ca="1" si="792"/>
        <v>2.6044323773918865E-4</v>
      </c>
      <c r="GU413" s="223">
        <f t="shared" ca="1" si="793"/>
        <v>-9.7077747140359284E-5</v>
      </c>
      <c r="GV413" s="223">
        <f t="shared" ca="1" si="794"/>
        <v>-3.1680360273364896E-4</v>
      </c>
      <c r="GW413" s="223">
        <f t="shared" ca="1" si="795"/>
        <v>-8.6848716004813334E-5</v>
      </c>
      <c r="GX413" s="223">
        <f t="shared" ca="1" si="796"/>
        <v>2.6638189974280424E-4</v>
      </c>
      <c r="GY413" s="223">
        <f t="shared" ca="1" si="797"/>
        <v>2.4150188359135251E-4</v>
      </c>
      <c r="GZ413" s="223">
        <f t="shared" ca="1" si="798"/>
        <v>-1.2617330707347617E-4</v>
      </c>
      <c r="HA413" s="223">
        <f t="shared" ca="1" si="799"/>
        <v>-3.1475423903526369E-4</v>
      </c>
      <c r="HB413" s="223">
        <f t="shared" ca="1" si="800"/>
        <v>-5.6563358312162297E-5</v>
      </c>
      <c r="HC413" s="223">
        <f t="shared" ca="1" si="801"/>
        <v>2.8191528661110859E-4</v>
      </c>
      <c r="HD413" s="223">
        <f t="shared" ca="1" si="802"/>
        <v>2.2023473428617877E-4</v>
      </c>
      <c r="HE413" s="223">
        <f t="shared" ca="1" si="803"/>
        <v>-1.5405374908614584E-4</v>
      </c>
      <c r="HF413" s="223">
        <f t="shared" ca="1" si="804"/>
        <v>-3.0967361995280009E-4</v>
      </c>
      <c r="HG413" s="223">
        <f t="shared" ca="1" si="805"/>
        <v>-2.5733264558296988E-5</v>
      </c>
      <c r="HH413" s="223">
        <f t="shared" ca="1" si="806"/>
        <v>2.9473367515878325E-4</v>
      </c>
      <c r="HI413" s="223">
        <f t="shared" ca="1" si="807"/>
        <v>1.9684660409727744E-4</v>
      </c>
      <c r="HJ413" s="223">
        <f t="shared" ca="1" si="808"/>
        <v>-1.8045056928075412E-4</v>
      </c>
      <c r="HK413" s="223">
        <f t="shared" ca="1" si="809"/>
        <v>-3.0161067462537131E-4</v>
      </c>
      <c r="HL413" s="223">
        <f t="shared" ca="1" si="810"/>
        <v>5.3446546004980083E-6</v>
      </c>
      <c r="HM413" s="223">
        <f t="shared" ca="1" si="811"/>
        <v>3.0471361729685536E-4</v>
      </c>
      <c r="HN413" s="223">
        <f t="shared" ca="1" si="812"/>
        <v>1.7156273350362003E-4</v>
      </c>
      <c r="HO413" s="223">
        <f t="shared" ca="1" si="813"/>
        <v>-2.0510955184887379E-4</v>
      </c>
      <c r="HP413" s="223">
        <f t="shared" ca="1" si="814"/>
        <v>-2.9064305362412748E-4</v>
      </c>
      <c r="HQ413" s="223">
        <f t="shared" ca="1" si="815"/>
        <v>3.6371101813804825E-5</v>
      </c>
      <c r="HR413" s="223">
        <f t="shared" ca="1" si="816"/>
        <v>3.1175900072695229E-4</v>
      </c>
      <c r="HS413" s="223">
        <f t="shared" ca="1" si="817"/>
        <v>1.4462662000057702E-4</v>
      </c>
      <c r="HT413" s="223">
        <f t="shared" ca="1" si="818"/>
        <v>-2.2779321730840283E-4</v>
      </c>
      <c r="HU413" s="223">
        <f t="shared" ca="1" si="819"/>
        <v>-2.768763811348348E-4</v>
      </c>
      <c r="HV413" s="223">
        <f t="shared" ca="1" si="820"/>
        <v>6.7047275434195658E-5</v>
      </c>
      <c r="HW413" s="223">
        <f t="shared" ca="1" si="821"/>
        <v>3.1580197455524374E-4</v>
      </c>
      <c r="HX413" s="223">
        <f t="shared" ca="1" si="822"/>
        <v>1.1629767308599131E-4</v>
      </c>
      <c r="HY413" s="223">
        <f t="shared" ca="1" si="823"/>
        <v>-2.4828310956081319E-4</v>
      </c>
      <c r="HZ413" s="223">
        <f t="shared" ca="1" si="824"/>
        <v>-2.6044323773918827E-4</v>
      </c>
      <c r="IA413" s="223">
        <f t="shared" ca="1" si="825"/>
        <v>9.7077747140368446E-5</v>
      </c>
      <c r="IB413" s="223">
        <f t="shared" ca="1" si="826"/>
        <v>3.1680360273364912E-4</v>
      </c>
      <c r="IC413" s="223">
        <f t="shared" ca="1" si="827"/>
        <v>8.6848716004812751E-5</v>
      </c>
      <c r="ID413" s="223">
        <f t="shared" ca="1" si="828"/>
        <v>-2.6638189974280944E-4</v>
      </c>
      <c r="IE413" s="223">
        <f t="shared" ca="1" si="829"/>
        <v>-2.6473331099229145E-4</v>
      </c>
      <c r="IF413" s="223">
        <f t="shared" ca="1" si="830"/>
        <v>1.2617330707348501E-4</v>
      </c>
      <c r="IG413" s="223">
        <f t="shared" ca="1" si="831"/>
        <v>3.1475423903526255E-4</v>
      </c>
      <c r="IH413" s="223">
        <f t="shared" ca="1" si="832"/>
        <v>5.6563358312170564E-5</v>
      </c>
      <c r="II413" s="223">
        <f t="shared" ca="1" si="833"/>
        <v>-2.8191528661111292E-4</v>
      </c>
      <c r="IJ413" s="223">
        <f t="shared" ca="1" si="834"/>
        <v>-2.2023473428618479E-4</v>
      </c>
      <c r="IK413" s="223">
        <f t="shared" ca="1" si="835"/>
        <v>1.5405374908613849E-4</v>
      </c>
      <c r="IL413" s="223">
        <f t="shared" ca="1" si="836"/>
        <v>3.0967361995279803E-4</v>
      </c>
      <c r="IM413" s="223">
        <f t="shared" ca="1" si="837"/>
        <v>2.573326455830535E-5</v>
      </c>
      <c r="IN413" s="223">
        <f t="shared" ca="1" si="838"/>
        <v>-2.9473367515878011E-4</v>
      </c>
      <c r="IO413" s="223">
        <f t="shared" ca="1" si="839"/>
        <v>-1.9684660409726988E-4</v>
      </c>
      <c r="IP413" s="223">
        <f t="shared" ca="1" si="840"/>
        <v>1.8045056928074724E-4</v>
      </c>
      <c r="IQ413" s="223">
        <f t="shared" ca="1" si="841"/>
        <v>3.0161067462536833E-4</v>
      </c>
      <c r="IR413" s="223">
        <f t="shared" ca="1" si="842"/>
        <v>-5.3446546005076306E-6</v>
      </c>
      <c r="IS413" s="223">
        <f t="shared" ca="1" si="843"/>
        <v>-3.0471361729685303E-4</v>
      </c>
      <c r="IT413" s="223">
        <f t="shared" ca="1" si="844"/>
        <v>-1.7156273350361193E-4</v>
      </c>
      <c r="IU413" s="223">
        <f t="shared" ca="1" si="845"/>
        <v>2.0510955184888113E-4</v>
      </c>
      <c r="IV413" s="223">
        <f t="shared" ca="1" si="846"/>
        <v>2.9064305362413084E-4</v>
      </c>
      <c r="IW413" s="223">
        <f t="shared" ca="1" si="847"/>
        <v>-3.6371101813814379E-5</v>
      </c>
      <c r="IX413" s="223">
        <f t="shared" ca="1" si="848"/>
        <v>-3.1175900072695077E-4</v>
      </c>
      <c r="IY413" s="223">
        <f t="shared" ca="1" si="849"/>
        <v>-1.4462662000058448E-4</v>
      </c>
      <c r="IZ413" s="223">
        <f t="shared" ca="1" si="850"/>
        <v>2.2779321730840955E-4</v>
      </c>
      <c r="JA413" s="223">
        <f t="shared" ca="1" si="851"/>
        <v>2.7687638113483887E-4</v>
      </c>
      <c r="JB413" s="223">
        <f t="shared" ca="1" si="852"/>
        <v>-6.7047275434187458E-5</v>
      </c>
    </row>
    <row r="414" spans="2:262">
      <c r="B414" s="230">
        <v>53</v>
      </c>
      <c r="C414" s="229">
        <f t="shared" si="853"/>
        <v>1.0351562500000005E-3</v>
      </c>
      <c r="D414" s="226">
        <f t="shared" ca="1" si="597"/>
        <v>36.013232392889094</v>
      </c>
      <c r="E414" s="225">
        <f ca="1">BG361</f>
        <v>1.3232392889095335E-2</v>
      </c>
      <c r="F414" s="224">
        <v>53</v>
      </c>
      <c r="G414" s="223">
        <f t="shared" ca="1" si="854"/>
        <v>3.6749453481884497E-4</v>
      </c>
      <c r="H414" s="223">
        <f t="shared" ca="1" si="598"/>
        <v>1.1296001583186443E-4</v>
      </c>
      <c r="I414" s="223">
        <f t="shared" ca="1" si="599"/>
        <v>-3.0723878020499554E-4</v>
      </c>
      <c r="J414" s="223">
        <f t="shared" ca="1" si="600"/>
        <v>-2.7684902037526161E-4</v>
      </c>
      <c r="K414" s="223">
        <f t="shared" ca="1" si="601"/>
        <v>1.5956044894797479E-4</v>
      </c>
      <c r="L414" s="223">
        <f t="shared" ca="1" si="602"/>
        <v>3.6196263502095581E-4</v>
      </c>
      <c r="M414" s="223">
        <f t="shared" ca="1" si="603"/>
        <v>3.3519656030663917E-5</v>
      </c>
      <c r="N414" s="223">
        <f t="shared" ca="1" si="604"/>
        <v>-3.4408239524185883E-4</v>
      </c>
      <c r="O414" s="223">
        <f t="shared" ca="1" si="605"/>
        <v>-2.1706198489771197E-4</v>
      </c>
      <c r="P414" s="223">
        <f t="shared" ca="1" si="606"/>
        <v>2.2829599417177181E-4</v>
      </c>
      <c r="Q414" s="223">
        <f t="shared" ca="1" si="607"/>
        <v>3.3884089314976517E-4</v>
      </c>
      <c r="R414" s="223">
        <f t="shared" ca="1" si="608"/>
        <v>-4.7549616257309229E-5</v>
      </c>
      <c r="S414" s="223">
        <f t="shared" ca="1" si="609"/>
        <v>-3.6420507168748569E-4</v>
      </c>
      <c r="T414" s="223">
        <f t="shared" ca="1" si="610"/>
        <v>-1.4672666165491545E-4</v>
      </c>
      <c r="U414" s="223">
        <f t="shared" ca="1" si="611"/>
        <v>2.8593732663734732E-4</v>
      </c>
      <c r="V414" s="223">
        <f t="shared" ca="1" si="612"/>
        <v>2.9925292735981092E-4</v>
      </c>
      <c r="W414" s="223">
        <f t="shared" ca="1" si="613"/>
        <v>-1.263081797602071E-4</v>
      </c>
      <c r="X414" s="223">
        <f t="shared" ca="1" si="614"/>
        <v>-3.6662893319077056E-4</v>
      </c>
      <c r="Y414" s="223">
        <f t="shared" ca="1" si="615"/>
        <v>-6.926104772257562E-5</v>
      </c>
      <c r="Z414" s="223">
        <f t="shared" ca="1" si="616"/>
        <v>3.2968332314339355E-4</v>
      </c>
      <c r="AA414" s="223">
        <f t="shared" ca="1" si="617"/>
        <v>2.4512254414069947E-4</v>
      </c>
      <c r="AB414" s="223">
        <f t="shared" ca="1" si="618"/>
        <v>-1.9892870380933635E-4</v>
      </c>
      <c r="AC414" s="223">
        <f t="shared" ca="1" si="619"/>
        <v>-3.51236190408491E-4</v>
      </c>
      <c r="AD414" s="223">
        <f t="shared" ca="1" si="620"/>
        <v>1.157035807168229E-5</v>
      </c>
      <c r="AE414" s="223">
        <f t="shared" ca="1" si="621"/>
        <v>3.5740811462103161E-4</v>
      </c>
      <c r="AF414" s="223">
        <f t="shared" ca="1" si="622"/>
        <v>1.7908024951727628E-4</v>
      </c>
      <c r="AG414" s="223">
        <f t="shared" ca="1" si="623"/>
        <v>-2.6188214030493917E-4</v>
      </c>
      <c r="AH414" s="223">
        <f t="shared" ca="1" si="624"/>
        <v>-3.1877486506559475E-4</v>
      </c>
      <c r="AI414" s="223">
        <f t="shared" ca="1" si="625"/>
        <v>9.1839493754273374E-5</v>
      </c>
      <c r="AJ414" s="223">
        <f t="shared" ca="1" si="626"/>
        <v>3.6776439431419634E-4</v>
      </c>
      <c r="AK414" s="223">
        <f t="shared" ca="1" si="627"/>
        <v>1.043354176629782E-4</v>
      </c>
      <c r="AL414" s="223">
        <f t="shared" ca="1" si="628"/>
        <v>-3.1210922041982039E-4</v>
      </c>
      <c r="AM414" s="223">
        <f t="shared" ca="1" si="629"/>
        <v>-2.7082243928599949E-4</v>
      </c>
      <c r="AN414" s="223">
        <f t="shared" ca="1" si="630"/>
        <v>1.67645621283727E-4</v>
      </c>
      <c r="AO414" s="223">
        <f t="shared" ca="1" si="631"/>
        <v>3.6024889114835012E-4</v>
      </c>
      <c r="AP414" s="223">
        <f t="shared" ca="1" si="632"/>
        <v>2.4520328987176073E-5</v>
      </c>
      <c r="AQ414" s="223">
        <f t="shared" ca="1" si="633"/>
        <v>-3.4716912203162735E-4</v>
      </c>
      <c r="AR414" s="223">
        <f t="shared" ca="1" si="634"/>
        <v>-2.0970919668156674E-4</v>
      </c>
      <c r="AS414" s="223">
        <f t="shared" ca="1" si="635"/>
        <v>2.353048858020543E-4</v>
      </c>
      <c r="AT414" s="223">
        <f t="shared" ca="1" si="636"/>
        <v>3.3522682656072985E-4</v>
      </c>
      <c r="AU414" s="223">
        <f t="shared" ca="1" si="637"/>
        <v>-5.6486343218911897E-5</v>
      </c>
      <c r="AV414" s="223">
        <f t="shared" ca="1" si="638"/>
        <v>-3.6535808327990872E-4</v>
      </c>
      <c r="AW414" s="223">
        <f t="shared" ca="1" si="639"/>
        <v>-1.3840498049574532E-4</v>
      </c>
      <c r="AX414" s="223">
        <f t="shared" ca="1" si="640"/>
        <v>2.9152933528734932E-4</v>
      </c>
      <c r="AY414" s="223">
        <f t="shared" ca="1" si="641"/>
        <v>2.9391416629437063E-4</v>
      </c>
      <c r="AZ414" s="223">
        <f t="shared" ca="1" si="642"/>
        <v>-1.3474801978073306E-4</v>
      </c>
      <c r="BA414" s="223">
        <f t="shared" ca="1" si="643"/>
        <v>-3.6579219813437467E-4</v>
      </c>
      <c r="BB414" s="223">
        <f t="shared" ca="1" si="644"/>
        <v>-6.0374871873712606E-5</v>
      </c>
      <c r="BC414" s="223">
        <f t="shared" ca="1" si="645"/>
        <v>3.3358670101511176E-4</v>
      </c>
      <c r="BD414" s="223">
        <f t="shared" ca="1" si="646"/>
        <v>2.3831852964310135E-4</v>
      </c>
      <c r="BE414" s="223">
        <f t="shared" ca="1" si="647"/>
        <v>-2.0646151661816065E-4</v>
      </c>
      <c r="BF414" s="223">
        <f t="shared" ca="1" si="648"/>
        <v>-3.4845037046246012E-4</v>
      </c>
      <c r="BG414" s="223">
        <f t="shared" ca="1" si="649"/>
        <v>2.058919831977609E-5</v>
      </c>
      <c r="BH414" s="223">
        <f t="shared" ca="1" si="650"/>
        <v>3.5943317417859043E-4</v>
      </c>
      <c r="BI414" s="223">
        <f t="shared" ca="1" si="651"/>
        <v>1.711416277064776E-4</v>
      </c>
      <c r="BJ414" s="223">
        <f t="shared" ca="1" si="652"/>
        <v>-2.6814186328991558E-4</v>
      </c>
      <c r="BK414" s="223">
        <f t="shared" ca="1" si="653"/>
        <v>-3.1417533921150159E-4</v>
      </c>
      <c r="BL414" s="223">
        <f t="shared" ca="1" si="654"/>
        <v>1.0055272118649504E-4</v>
      </c>
      <c r="BM414" s="223">
        <f t="shared" ca="1" si="655"/>
        <v>3.6781272629000938E-4</v>
      </c>
      <c r="BN414" s="223">
        <f t="shared" ca="1" si="656"/>
        <v>9.5647971739845641E-5</v>
      </c>
      <c r="BO414" s="223">
        <f t="shared" ca="1" si="657"/>
        <v>-3.1679165771078023E-4</v>
      </c>
      <c r="BP414" s="223">
        <f t="shared" ca="1" si="658"/>
        <v>-2.6463272488601661E-4</v>
      </c>
      <c r="BQ414" s="223">
        <f t="shared" ca="1" si="659"/>
        <v>1.7562981016589082E-4</v>
      </c>
      <c r="BR414" s="223">
        <f t="shared" ca="1" si="660"/>
        <v>3.583181468142901E-4</v>
      </c>
      <c r="BS414" s="223">
        <f t="shared" ca="1" si="661"/>
        <v>1.5506231814382465E-5</v>
      </c>
      <c r="BT414" s="223">
        <f t="shared" ca="1" si="662"/>
        <v>-3.500467271237737E-4</v>
      </c>
      <c r="BU414" s="223">
        <f t="shared" ca="1" si="663"/>
        <v>-2.0223008748687085E-4</v>
      </c>
      <c r="BV414" s="223">
        <f t="shared" ca="1" si="664"/>
        <v>2.4217203856774901E-4</v>
      </c>
      <c r="BW414" s="223">
        <f t="shared" ca="1" si="665"/>
        <v>3.3141083186631251E-4</v>
      </c>
      <c r="BX414" s="223">
        <f t="shared" ca="1" si="666"/>
        <v>-6.5389044919517332E-5</v>
      </c>
      <c r="BY414" s="223">
        <f t="shared" ca="1" si="667"/>
        <v>-3.6629101682458256E-4</v>
      </c>
      <c r="BZ414" s="223">
        <f t="shared" ca="1" si="668"/>
        <v>-1.2999992935161896E-4</v>
      </c>
      <c r="CA414" s="223">
        <f t="shared" ca="1" si="669"/>
        <v>2.969457375667567E-4</v>
      </c>
      <c r="CB414" s="223">
        <f t="shared" ca="1" si="670"/>
        <v>2.8839836232531318E-4</v>
      </c>
      <c r="CC414" s="223">
        <f t="shared" ca="1" si="671"/>
        <v>-1.4310669263269856E-4</v>
      </c>
      <c r="CD414" s="223">
        <f t="shared" ca="1" si="672"/>
        <v>-3.6473512353567419E-4</v>
      </c>
      <c r="CE414" s="223">
        <f t="shared" ca="1" si="673"/>
        <v>-5.1452328459594763E-5</v>
      </c>
      <c r="CF414" s="223">
        <f t="shared" ca="1" si="674"/>
        <v>3.3728913873174755E-4</v>
      </c>
      <c r="CG414" s="223">
        <f t="shared" ca="1" si="675"/>
        <v>2.3137096097455007E-4</v>
      </c>
      <c r="CH414" s="223">
        <f t="shared" ca="1" si="676"/>
        <v>-2.1386996472946851E-4</v>
      </c>
      <c r="CI414" s="223">
        <f t="shared" ca="1" si="677"/>
        <v>-3.4545465704266385E-4</v>
      </c>
      <c r="CJ414" s="223">
        <f t="shared" ca="1" si="678"/>
        <v>2.9595636404681764E-5</v>
      </c>
      <c r="CK414" s="223">
        <f t="shared" ca="1" si="679"/>
        <v>3.6124172463209667E-4</v>
      </c>
      <c r="CL414" s="223">
        <f t="shared" ca="1" si="680"/>
        <v>1.6309991657854618E-4</v>
      </c>
      <c r="CM414" s="223">
        <f t="shared" ca="1" si="681"/>
        <v>-2.7424006764291615E-4</v>
      </c>
      <c r="CN414" s="223">
        <f t="shared" ca="1" si="682"/>
        <v>-3.0938656588083864E-4</v>
      </c>
      <c r="CO414" s="223">
        <f t="shared" ca="1" si="683"/>
        <v>1.0920537941938237E-4</v>
      </c>
      <c r="CP414" s="223">
        <f t="shared" ca="1" si="684"/>
        <v>3.6763950163290894E-4</v>
      </c>
      <c r="CQ414" s="223">
        <f t="shared" ca="1" si="685"/>
        <v>8.6902911055042513E-5</v>
      </c>
      <c r="CR414" s="223">
        <f t="shared" ca="1" si="686"/>
        <v>-3.2128327155273815E-4</v>
      </c>
      <c r="CS414" s="223">
        <f t="shared" ca="1" si="687"/>
        <v>-2.5828360562781547E-4</v>
      </c>
      <c r="CT414" s="223">
        <f t="shared" ca="1" si="688"/>
        <v>1.8350820621762775E-4</v>
      </c>
      <c r="CU414" s="223">
        <f t="shared" ca="1" si="689"/>
        <v>3.5617156502696767E-4</v>
      </c>
      <c r="CV414" s="223">
        <f t="shared" ca="1" si="690"/>
        <v>6.4827942673566208E-6</v>
      </c>
      <c r="CW414" s="223">
        <f t="shared" ca="1" si="691"/>
        <v>-3.5271347715659076E-4</v>
      </c>
      <c r="CX414" s="223">
        <f t="shared" ca="1" si="692"/>
        <v>-1.9462916244934283E-4</v>
      </c>
      <c r="CY414" s="223">
        <f t="shared" ca="1" si="693"/>
        <v>2.4889331595280041E-4</v>
      </c>
      <c r="CZ414" s="223">
        <f t="shared" ca="1" si="694"/>
        <v>3.2739520767902802E-4</v>
      </c>
      <c r="DA414" s="223">
        <f t="shared" ca="1" si="695"/>
        <v>-7.425235870451968E-5</v>
      </c>
      <c r="DB414" s="223">
        <f t="shared" ca="1" si="696"/>
        <v>-3.6700331035722459E-4</v>
      </c>
      <c r="DC414" s="223">
        <f t="shared" ca="1" si="697"/>
        <v>-1.2151657111106654E-4</v>
      </c>
      <c r="DD414" s="223">
        <f t="shared" ca="1" si="698"/>
        <v>3.0218327083737171E-4</v>
      </c>
      <c r="DE414" s="223">
        <f t="shared" ca="1" si="699"/>
        <v>2.8270883796670027E-4</v>
      </c>
      <c r="DF414" s="223">
        <f t="shared" ca="1" si="700"/>
        <v>-1.5137916336413075E-4</v>
      </c>
      <c r="DG414" s="223">
        <f t="shared" ca="1" si="701"/>
        <v>-3.6345834613688016E-4</v>
      </c>
      <c r="DH414" s="223">
        <f t="shared" ca="1" si="702"/>
        <v>-4.2498792086739337E-5</v>
      </c>
      <c r="DI414" s="223">
        <f t="shared" ca="1" si="703"/>
        <v>3.4078840608326762E-4</v>
      </c>
      <c r="DJ414" s="223">
        <f t="shared" ca="1" si="704"/>
        <v>2.2428402309062929E-4</v>
      </c>
      <c r="DK414" s="223">
        <f t="shared" ca="1" si="705"/>
        <v>-2.2114958557113649E-4</v>
      </c>
      <c r="DL414" s="223">
        <f t="shared" ca="1" si="706"/>
        <v>-3.4225085465484315E-4</v>
      </c>
      <c r="DM414" s="223">
        <f t="shared" ca="1" si="707"/>
        <v>3.8584247184864179E-5</v>
      </c>
      <c r="DN414" s="223">
        <f t="shared" ca="1" si="708"/>
        <v>3.6283267657838273E-4</v>
      </c>
      <c r="DO414" s="223">
        <f t="shared" ca="1" si="709"/>
        <v>1.5495996015956652E-4</v>
      </c>
      <c r="DP414" s="223">
        <f t="shared" ca="1" si="710"/>
        <v>-2.8017308003366187E-4</v>
      </c>
      <c r="DQ414" s="223">
        <f t="shared" ca="1" si="711"/>
        <v>-3.0441142965159792E-4</v>
      </c>
      <c r="DR414" s="223">
        <f t="shared" ca="1" si="712"/>
        <v>1.1779225641515961E-4</v>
      </c>
      <c r="DS414" s="223">
        <f t="shared" ca="1" si="713"/>
        <v>3.6724482468695151E-4</v>
      </c>
      <c r="DT414" s="223">
        <f t="shared" ca="1" si="714"/>
        <v>7.8105503306128964E-5</v>
      </c>
      <c r="DU414" s="223">
        <f t="shared" ca="1" si="715"/>
        <v>-3.2558135636546787E-4</v>
      </c>
      <c r="DV414" s="223">
        <f t="shared" ca="1" si="716"/>
        <v>-2.5177890598343408E-4</v>
      </c>
      <c r="DW414" s="223">
        <f t="shared" ca="1" si="717"/>
        <v>1.9127606378775759E-4</v>
      </c>
      <c r="DX414" s="223">
        <f t="shared" ca="1" si="718"/>
        <v>3.5381043880698557E-4</v>
      </c>
      <c r="DY414" s="223">
        <f t="shared" ca="1" si="719"/>
        <v>-2.5445482725338134E-6</v>
      </c>
      <c r="DZ414" s="223">
        <f t="shared" ca="1" si="720"/>
        <v>-3.5516776577957374E-4</v>
      </c>
      <c r="EA414" s="223">
        <f t="shared" ca="1" si="721"/>
        <v>-1.8691100008200851E-4</v>
      </c>
      <c r="EB414" s="223">
        <f t="shared" ca="1" si="722"/>
        <v>2.5546466931105006E-4</v>
      </c>
      <c r="EC414" s="223">
        <f t="shared" ca="1" si="723"/>
        <v>3.231823728607356E-4</v>
      </c>
      <c r="ED414" s="223">
        <f t="shared" ca="1" si="724"/>
        <v>-8.3070945645112945E-5</v>
      </c>
      <c r="EE414" s="223">
        <f t="shared" ca="1" si="725"/>
        <v>-3.6749453481884508E-4</v>
      </c>
      <c r="EF414" s="223">
        <f t="shared" ca="1" si="726"/>
        <v>-1.1296001583186918E-4</v>
      </c>
      <c r="EG414" s="223">
        <f t="shared" ca="1" si="727"/>
        <v>3.0723878020499462E-4</v>
      </c>
      <c r="EH414" s="223">
        <f t="shared" ca="1" si="728"/>
        <v>2.7684902037526058E-4</v>
      </c>
      <c r="EI414" s="223">
        <f t="shared" ca="1" si="729"/>
        <v>-1.595604489479697E-4</v>
      </c>
      <c r="EJ414" s="223">
        <f t="shared" ca="1" si="730"/>
        <v>-3.6196263502095624E-4</v>
      </c>
      <c r="EK414" s="223">
        <f t="shared" ca="1" si="731"/>
        <v>-3.3519656030663036E-5</v>
      </c>
      <c r="EL414" s="223">
        <f t="shared" ca="1" si="732"/>
        <v>3.4408239524186029E-4</v>
      </c>
      <c r="EM414" s="223">
        <f t="shared" ca="1" si="733"/>
        <v>2.1706198489771446E-4</v>
      </c>
      <c r="EN414" s="223">
        <f t="shared" ca="1" si="734"/>
        <v>-2.2829599417177197E-4</v>
      </c>
      <c r="EO414" s="223">
        <f t="shared" ca="1" si="735"/>
        <v>-3.3884089314976381E-4</v>
      </c>
      <c r="EP414" s="223">
        <f t="shared" ca="1" si="736"/>
        <v>4.7549616257305584E-5</v>
      </c>
      <c r="EQ414" s="223">
        <f t="shared" ca="1" si="737"/>
        <v>3.6420507168748558E-4</v>
      </c>
      <c r="ER414" s="223">
        <f t="shared" ca="1" si="738"/>
        <v>1.4672666165491284E-4</v>
      </c>
      <c r="ES414" s="223">
        <f t="shared" ca="1" si="739"/>
        <v>-2.8593732663734499E-4</v>
      </c>
      <c r="ET414" s="223">
        <f t="shared" ca="1" si="740"/>
        <v>-2.9925292735981157E-4</v>
      </c>
      <c r="EU414" s="223">
        <f t="shared" ca="1" si="741"/>
        <v>1.2630817976020851E-4</v>
      </c>
      <c r="EV414" s="223">
        <f t="shared" ca="1" si="742"/>
        <v>3.6662893319077089E-4</v>
      </c>
      <c r="EW414" s="223">
        <f t="shared" ca="1" si="743"/>
        <v>6.9261047722576677E-5</v>
      </c>
      <c r="EX414" s="223">
        <f t="shared" ca="1" si="744"/>
        <v>-3.296833231433942E-4</v>
      </c>
      <c r="EY414" s="223">
        <f t="shared" ca="1" si="745"/>
        <v>-2.4512254414070414E-4</v>
      </c>
      <c r="EZ414" s="223">
        <f t="shared" ca="1" si="746"/>
        <v>1.9892870380933434E-4</v>
      </c>
      <c r="FA414" s="223">
        <f t="shared" ca="1" si="747"/>
        <v>3.5123619040849057E-4</v>
      </c>
      <c r="FB414" s="223">
        <f t="shared" ca="1" si="748"/>
        <v>-1.1570358071675974E-5</v>
      </c>
      <c r="FC414" s="223">
        <f t="shared" ca="1" si="749"/>
        <v>-3.5740811462103074E-4</v>
      </c>
      <c r="FD414" s="223">
        <f t="shared" ca="1" si="750"/>
        <v>-1.7908024951727726E-4</v>
      </c>
      <c r="FE414" s="223">
        <f t="shared" ca="1" si="751"/>
        <v>2.618821403049421E-4</v>
      </c>
      <c r="FF414" s="223">
        <f t="shared" ca="1" si="752"/>
        <v>3.187748650655966E-4</v>
      </c>
      <c r="FG414" s="223">
        <f t="shared" ca="1" si="753"/>
        <v>-9.1839493754272331E-5</v>
      </c>
      <c r="FH414" s="223">
        <f t="shared" ca="1" si="754"/>
        <v>-3.6776439431419645E-4</v>
      </c>
      <c r="FI414" s="223">
        <f t="shared" ca="1" si="755"/>
        <v>-1.0433541766298174E-4</v>
      </c>
      <c r="FJ414" s="223">
        <f t="shared" ca="1" si="756"/>
        <v>3.1210922041981985E-4</v>
      </c>
      <c r="FK414" s="223">
        <f t="shared" ca="1" si="757"/>
        <v>2.7082243928599852E-4</v>
      </c>
      <c r="FL414" s="223">
        <f t="shared" ca="1" si="758"/>
        <v>-1.6764562128372137E-4</v>
      </c>
      <c r="FM414" s="223">
        <f t="shared" ca="1" si="759"/>
        <v>-3.602488911483504E-4</v>
      </c>
      <c r="FN414" s="223">
        <f t="shared" ca="1" si="760"/>
        <v>-2.4520328987174541E-5</v>
      </c>
      <c r="FO414" s="223">
        <f t="shared" ca="1" si="761"/>
        <v>3.4716912203162529E-4</v>
      </c>
      <c r="FP414" s="223">
        <f t="shared" ca="1" si="762"/>
        <v>2.0970919668156761E-4</v>
      </c>
      <c r="FQ414" s="223">
        <f t="shared" ca="1" si="763"/>
        <v>-2.3530488580205549E-4</v>
      </c>
      <c r="FR414" s="223">
        <f t="shared" ca="1" si="764"/>
        <v>-3.3522682656072817E-4</v>
      </c>
      <c r="FS414" s="223">
        <f t="shared" ca="1" si="765"/>
        <v>5.6486343218908238E-5</v>
      </c>
      <c r="FT414" s="223">
        <f t="shared" ca="1" si="766"/>
        <v>3.6535808327990861E-4</v>
      </c>
      <c r="FU414" s="223">
        <f t="shared" ca="1" si="767"/>
        <v>1.3840498049574149E-4</v>
      </c>
      <c r="FV414" s="223">
        <f t="shared" ca="1" si="768"/>
        <v>-2.915293352873471E-4</v>
      </c>
      <c r="FW414" s="223">
        <f t="shared" ca="1" si="769"/>
        <v>-2.9391416629437133E-4</v>
      </c>
      <c r="FX414" s="223">
        <f t="shared" ca="1" si="770"/>
        <v>1.3474801978073691E-4</v>
      </c>
      <c r="FY414" s="223">
        <f t="shared" ca="1" si="771"/>
        <v>3.6579219813437505E-4</v>
      </c>
      <c r="FZ414" s="223">
        <f t="shared" ca="1" si="772"/>
        <v>6.0374871873713676E-5</v>
      </c>
      <c r="GA414" s="223">
        <f t="shared" ca="1" si="773"/>
        <v>-3.3358670101511241E-4</v>
      </c>
      <c r="GB414" s="223">
        <f t="shared" ca="1" si="774"/>
        <v>-2.3831852964310618E-4</v>
      </c>
      <c r="GC414" s="223">
        <f t="shared" ca="1" si="775"/>
        <v>2.0646151661815972E-4</v>
      </c>
      <c r="GD414" s="223">
        <f t="shared" ca="1" si="776"/>
        <v>3.484503704624605E-4</v>
      </c>
      <c r="GE414" s="223">
        <f t="shared" ca="1" si="777"/>
        <v>-2.0589198319769788E-5</v>
      </c>
      <c r="GF414" s="223">
        <f t="shared" ca="1" si="778"/>
        <v>-3.5943317417859021E-4</v>
      </c>
      <c r="GG414" s="223">
        <f t="shared" ca="1" si="779"/>
        <v>-1.7114162770647852E-4</v>
      </c>
      <c r="GH414" s="223">
        <f t="shared" ca="1" si="780"/>
        <v>2.6814186328991119E-4</v>
      </c>
      <c r="GI414" s="223">
        <f t="shared" ca="1" si="781"/>
        <v>3.1417533921150213E-4</v>
      </c>
      <c r="GJ414" s="223">
        <f t="shared" ca="1" si="782"/>
        <v>-1.00552721186494E-4</v>
      </c>
      <c r="GK414" s="223">
        <f t="shared" ca="1" si="783"/>
        <v>-3.6781272629000933E-4</v>
      </c>
      <c r="GL414" s="223">
        <f t="shared" ca="1" si="784"/>
        <v>-9.5647971739846712E-5</v>
      </c>
      <c r="GM414" s="223">
        <f t="shared" ca="1" si="785"/>
        <v>3.1679165771077969E-4</v>
      </c>
      <c r="GN414" s="223">
        <f t="shared" ca="1" si="786"/>
        <v>2.6463272488601368E-4</v>
      </c>
      <c r="GO414" s="223">
        <f t="shared" ca="1" si="787"/>
        <v>-1.7562981016588529E-4</v>
      </c>
      <c r="GP414" s="223">
        <f t="shared" ca="1" si="788"/>
        <v>-3.5831814681429037E-4</v>
      </c>
      <c r="GQ414" s="223">
        <f t="shared" ca="1" si="789"/>
        <v>-1.5506231814378318E-5</v>
      </c>
      <c r="GR414" s="223">
        <f t="shared" ca="1" si="790"/>
        <v>3.500467271237718E-4</v>
      </c>
      <c r="GS414" s="223">
        <f t="shared" ca="1" si="791"/>
        <v>2.0223008748687172E-4</v>
      </c>
      <c r="GT414" s="223">
        <f t="shared" ca="1" si="792"/>
        <v>-2.4217203856774817E-4</v>
      </c>
      <c r="GU414" s="223">
        <f t="shared" ca="1" si="793"/>
        <v>-3.3141083186631073E-4</v>
      </c>
      <c r="GV414" s="223">
        <f t="shared" ca="1" si="794"/>
        <v>6.5389044919516247E-5</v>
      </c>
      <c r="GW414" s="223">
        <f t="shared" ca="1" si="795"/>
        <v>3.6629101682458153E-4</v>
      </c>
      <c r="GX414" s="223">
        <f t="shared" ca="1" si="796"/>
        <v>1.2999992935161506E-4</v>
      </c>
      <c r="GY414" s="223">
        <f t="shared" ca="1" si="797"/>
        <v>-2.9694573756675605E-4</v>
      </c>
      <c r="GZ414" s="223">
        <f t="shared" ca="1" si="798"/>
        <v>-2.8839836232532034E-4</v>
      </c>
      <c r="HA414" s="223">
        <f t="shared" ca="1" si="799"/>
        <v>1.4310669263270238E-4</v>
      </c>
      <c r="HB414" s="223">
        <f t="shared" ca="1" si="800"/>
        <v>3.6473512353567429E-4</v>
      </c>
      <c r="HC414" s="223">
        <f t="shared" ca="1" si="801"/>
        <v>5.1452328459606188E-5</v>
      </c>
      <c r="HD414" s="223">
        <f t="shared" ca="1" si="802"/>
        <v>-3.3728913873174918E-4</v>
      </c>
      <c r="HE414" s="223">
        <f t="shared" ca="1" si="803"/>
        <v>-2.3137096097455498E-4</v>
      </c>
      <c r="HF414" s="223">
        <f t="shared" ca="1" si="804"/>
        <v>2.1386996472947618E-4</v>
      </c>
      <c r="HG414" s="223">
        <f t="shared" ca="1" si="805"/>
        <v>3.4545465704266244E-4</v>
      </c>
      <c r="HH414" s="223">
        <f t="shared" ca="1" si="806"/>
        <v>-2.9595636404675469E-5</v>
      </c>
      <c r="HI414" s="223">
        <f t="shared" ca="1" si="807"/>
        <v>-3.6124172463209851E-4</v>
      </c>
      <c r="HJ414" s="223">
        <f t="shared" ca="1" si="808"/>
        <v>-1.6309991657854716E-4</v>
      </c>
      <c r="HK414" s="223">
        <f t="shared" ca="1" si="809"/>
        <v>2.7424006764291192E-4</v>
      </c>
      <c r="HL414" s="223">
        <f t="shared" ca="1" si="810"/>
        <v>3.093865658808336E-4</v>
      </c>
      <c r="HM414" s="223">
        <f t="shared" ca="1" si="811"/>
        <v>-1.0920537941938135E-4</v>
      </c>
      <c r="HN414" s="223">
        <f t="shared" ca="1" si="812"/>
        <v>-3.676395016329091E-4</v>
      </c>
      <c r="HO414" s="223">
        <f t="shared" ca="1" si="813"/>
        <v>-8.6902911055033405E-5</v>
      </c>
      <c r="HP414" s="223">
        <f t="shared" ca="1" si="814"/>
        <v>3.2128327155273761E-4</v>
      </c>
      <c r="HQ414" s="223">
        <f t="shared" ca="1" si="815"/>
        <v>2.5828360562781991E-4</v>
      </c>
      <c r="HR414" s="223">
        <f t="shared" ca="1" si="816"/>
        <v>-1.8350820621763588E-4</v>
      </c>
      <c r="HS414" s="223">
        <f t="shared" ca="1" si="817"/>
        <v>-3.5617156502696794E-4</v>
      </c>
      <c r="HT414" s="223">
        <f t="shared" ca="1" si="818"/>
        <v>-6.4827942673629363E-6</v>
      </c>
      <c r="HU414" s="223">
        <f t="shared" ca="1" si="819"/>
        <v>3.5271347715659196E-4</v>
      </c>
      <c r="HV414" s="223">
        <f t="shared" ca="1" si="820"/>
        <v>1.9462916244934373E-4</v>
      </c>
      <c r="HW414" s="223">
        <f t="shared" ca="1" si="821"/>
        <v>-2.4889331595279575E-4</v>
      </c>
      <c r="HX414" s="223">
        <f t="shared" ca="1" si="822"/>
        <v>-3.2739520767902618E-4</v>
      </c>
      <c r="HY414" s="223">
        <f t="shared" ca="1" si="823"/>
        <v>7.425235870451861E-5</v>
      </c>
      <c r="HZ414" s="223">
        <f t="shared" ca="1" si="824"/>
        <v>3.6700331035722383E-4</v>
      </c>
      <c r="IA414" s="223">
        <f t="shared" ca="1" si="825"/>
        <v>1.2151657111105769E-4</v>
      </c>
      <c r="IB414" s="223">
        <f t="shared" ca="1" si="826"/>
        <v>-3.0218327083737112E-4</v>
      </c>
      <c r="IC414" s="223">
        <f t="shared" ca="1" si="827"/>
        <v>-2.8270883796670769E-4</v>
      </c>
      <c r="ID414" s="223">
        <f t="shared" ca="1" si="828"/>
        <v>1.5137916336412978E-4</v>
      </c>
      <c r="IE414" s="223">
        <f t="shared" ca="1" si="829"/>
        <v>3.1787903608549307E-4</v>
      </c>
      <c r="IF414" s="223">
        <f t="shared" ca="1" si="830"/>
        <v>4.2498792086750789E-5</v>
      </c>
      <c r="IG414" s="223">
        <f t="shared" ca="1" si="831"/>
        <v>-3.4078840608326718E-4</v>
      </c>
      <c r="IH414" s="223">
        <f t="shared" ca="1" si="832"/>
        <v>-2.2428402309063013E-4</v>
      </c>
      <c r="II414" s="223">
        <f t="shared" ca="1" si="833"/>
        <v>2.2114958557112728E-4</v>
      </c>
      <c r="IJ414" s="223">
        <f t="shared" ca="1" si="834"/>
        <v>3.4225085465484353E-4</v>
      </c>
      <c r="IK414" s="223">
        <f t="shared" ca="1" si="835"/>
        <v>-3.8584247184863095E-5</v>
      </c>
      <c r="IL414" s="223">
        <f t="shared" ca="1" si="836"/>
        <v>-3.6283267657838083E-4</v>
      </c>
      <c r="IM414" s="223">
        <f t="shared" ca="1" si="837"/>
        <v>-1.5495996015956747E-4</v>
      </c>
      <c r="IN414" s="223">
        <f t="shared" ca="1" si="838"/>
        <v>2.8017308003366117E-4</v>
      </c>
      <c r="IO414" s="223">
        <f t="shared" ca="1" si="839"/>
        <v>3.0441142965159261E-4</v>
      </c>
      <c r="IP414" s="223">
        <f t="shared" ca="1" si="840"/>
        <v>-1.1779225641515858E-4</v>
      </c>
      <c r="IQ414" s="223">
        <f t="shared" ca="1" si="841"/>
        <v>-3.6724482468695151E-4</v>
      </c>
      <c r="IR414" s="223">
        <f t="shared" ca="1" si="842"/>
        <v>-7.8105503306119789E-5</v>
      </c>
      <c r="IS414" s="223">
        <f t="shared" ca="1" si="843"/>
        <v>3.2558135636546743E-4</v>
      </c>
      <c r="IT414" s="223">
        <f t="shared" ca="1" si="844"/>
        <v>2.5177890598343489E-4</v>
      </c>
      <c r="IU414" s="223">
        <f t="shared" ca="1" si="845"/>
        <v>-1.9127606378776559E-4</v>
      </c>
      <c r="IV414" s="223">
        <f t="shared" ca="1" si="846"/>
        <v>-3.5381043880698584E-4</v>
      </c>
      <c r="IW414" s="223">
        <f t="shared" ca="1" si="847"/>
        <v>2.5445482725222667E-6</v>
      </c>
      <c r="IX414" s="223">
        <f t="shared" ca="1" si="848"/>
        <v>3.5516776577957618E-4</v>
      </c>
      <c r="IY414" s="223">
        <f t="shared" ca="1" si="849"/>
        <v>1.8691100008200943E-4</v>
      </c>
      <c r="IZ414" s="223">
        <f t="shared" ca="1" si="850"/>
        <v>-2.5546466931104176E-4</v>
      </c>
      <c r="JA414" s="223">
        <f t="shared" ca="1" si="851"/>
        <v>-3.2318237286073104E-4</v>
      </c>
      <c r="JB414" s="223">
        <f t="shared" ca="1" si="852"/>
        <v>8.3070945645111901E-5</v>
      </c>
    </row>
    <row r="415" spans="2:262">
      <c r="B415" s="230">
        <v>54</v>
      </c>
      <c r="C415" s="229">
        <f t="shared" si="853"/>
        <v>1.0546875000000005E-3</v>
      </c>
      <c r="D415" s="226">
        <f t="shared" ca="1" si="597"/>
        <v>36.013222734183387</v>
      </c>
      <c r="E415" s="225">
        <f ca="1">BH361</f>
        <v>1.3222734183388891E-2</v>
      </c>
      <c r="F415" s="224">
        <v>54</v>
      </c>
      <c r="G415" s="223">
        <f t="shared" ca="1" si="854"/>
        <v>-2.60023059136523E-4</v>
      </c>
      <c r="H415" s="223">
        <f t="shared" ca="1" si="598"/>
        <v>-7.5752060315794435E-5</v>
      </c>
      <c r="I415" s="223">
        <f t="shared" ca="1" si="599"/>
        <v>2.2321056064937371E-4</v>
      </c>
      <c r="J415" s="223">
        <f t="shared" ca="1" si="600"/>
        <v>1.8422354468158091E-4</v>
      </c>
      <c r="K415" s="223">
        <f t="shared" ca="1" si="601"/>
        <v>-1.3368522059107867E-4</v>
      </c>
      <c r="L415" s="223">
        <f t="shared" ca="1" si="602"/>
        <v>-2.4918926258083661E-4</v>
      </c>
      <c r="M415" s="223">
        <f t="shared" ca="1" si="603"/>
        <v>1.2589116887371721E-5</v>
      </c>
      <c r="N415" s="223">
        <f t="shared" ca="1" si="604"/>
        <v>2.5530707435307028E-4</v>
      </c>
      <c r="O415" s="223">
        <f t="shared" ca="1" si="605"/>
        <v>1.1148000082639787E-4</v>
      </c>
      <c r="P415" s="223">
        <f t="shared" ca="1" si="606"/>
        <v>-2.0113221304024186E-4</v>
      </c>
      <c r="Q415" s="223">
        <f t="shared" ca="1" si="607"/>
        <v>-2.0922228344411736E-4</v>
      </c>
      <c r="R415" s="223">
        <f t="shared" ca="1" si="608"/>
        <v>9.9458476898195246E-5</v>
      </c>
      <c r="S415" s="223">
        <f t="shared" ca="1" si="609"/>
        <v>2.5755516066337342E-4</v>
      </c>
      <c r="T415" s="223">
        <f t="shared" ca="1" si="610"/>
        <v>2.5703121647806297E-5</v>
      </c>
      <c r="U415" s="223">
        <f t="shared" ca="1" si="611"/>
        <v>-2.4506446241925466E-4</v>
      </c>
      <c r="V415" s="223">
        <f t="shared" ca="1" si="612"/>
        <v>-1.4479473598086022E-4</v>
      </c>
      <c r="W415" s="223">
        <f t="shared" ca="1" si="613"/>
        <v>1.7469996042390488E-4</v>
      </c>
      <c r="X415" s="223">
        <f t="shared" ca="1" si="614"/>
        <v>2.2969199160664699E-4</v>
      </c>
      <c r="Y415" s="223">
        <f t="shared" ca="1" si="615"/>
        <v>-6.3078757538060203E-5</v>
      </c>
      <c r="Z415" s="223">
        <f t="shared" ca="1" si="616"/>
        <v>-2.6034576731599177E-4</v>
      </c>
      <c r="AA415" s="223">
        <f t="shared" ca="1" si="617"/>
        <v>-6.3438965220925306E-5</v>
      </c>
      <c r="AB415" s="223">
        <f t="shared" ca="1" si="618"/>
        <v>2.2951694495147677E-4</v>
      </c>
      <c r="AC415" s="223">
        <f t="shared" ca="1" si="619"/>
        <v>1.7497510237124054E-4</v>
      </c>
      <c r="AD415" s="223">
        <f t="shared" ca="1" si="620"/>
        <v>-1.4448598124596493E-4</v>
      </c>
      <c r="AE415" s="223">
        <f t="shared" ca="1" si="621"/>
        <v>-2.4518956180452899E-4</v>
      </c>
      <c r="AF415" s="223">
        <f t="shared" ca="1" si="622"/>
        <v>2.533357357063168E-5</v>
      </c>
      <c r="AG415" s="223">
        <f t="shared" ca="1" si="623"/>
        <v>2.5750067433209778E-4</v>
      </c>
      <c r="AH415" s="223">
        <f t="shared" ca="1" si="624"/>
        <v>9.9801546778219505E-5</v>
      </c>
      <c r="AI415" s="223">
        <f t="shared" ca="1" si="625"/>
        <v>-2.0900107875050682E-4</v>
      </c>
      <c r="AJ415" s="223">
        <f t="shared" ca="1" si="626"/>
        <v>-2.0136778620776766E-4</v>
      </c>
      <c r="AK415" s="223">
        <f t="shared" ca="1" si="627"/>
        <v>1.1114431691153668E-4</v>
      </c>
      <c r="AL415" s="223">
        <f t="shared" ca="1" si="628"/>
        <v>2.5537951844454817E-4</v>
      </c>
      <c r="AM415" s="223">
        <f t="shared" ca="1" si="629"/>
        <v>1.2960005758995119E-5</v>
      </c>
      <c r="AN415" s="223">
        <f t="shared" ca="1" si="630"/>
        <v>-2.4908146938281268E-4</v>
      </c>
      <c r="AO415" s="223">
        <f t="shared" ca="1" si="631"/>
        <v>-1.3400372624140493E-4</v>
      </c>
      <c r="AP415" s="223">
        <f t="shared" ca="1" si="632"/>
        <v>1.8396097036312473E-4</v>
      </c>
      <c r="AQ415" s="223">
        <f t="shared" ca="1" si="633"/>
        <v>2.2340146558942641E-4</v>
      </c>
      <c r="AR415" s="223">
        <f t="shared" ca="1" si="634"/>
        <v>-7.539671376398022E-5</v>
      </c>
      <c r="AS415" s="223">
        <f t="shared" ca="1" si="635"/>
        <v>-2.6004127973840033E-4</v>
      </c>
      <c r="AT415" s="223">
        <f t="shared" ca="1" si="636"/>
        <v>-5.0973040102242363E-5</v>
      </c>
      <c r="AU415" s="223">
        <f t="shared" ca="1" si="637"/>
        <v>2.3527040282988177E-4</v>
      </c>
      <c r="AV415" s="223">
        <f t="shared" ca="1" si="638"/>
        <v>1.6530512971327826E-4</v>
      </c>
      <c r="AW415" s="223">
        <f t="shared" ca="1" si="639"/>
        <v>-1.5493866251655223E-4</v>
      </c>
      <c r="AX415" s="223">
        <f t="shared" ca="1" si="640"/>
        <v>-2.4059917789776502E-4</v>
      </c>
      <c r="AY415" s="223">
        <f t="shared" ca="1" si="641"/>
        <v>3.801699945620009E-5</v>
      </c>
      <c r="AZ415" s="223">
        <f t="shared" ca="1" si="642"/>
        <v>2.5907393263226408E-4</v>
      </c>
      <c r="BA415" s="223">
        <f t="shared" ca="1" si="643"/>
        <v>8.7882662062266755E-5</v>
      </c>
      <c r="BB415" s="223">
        <f t="shared" ca="1" si="644"/>
        <v>-2.1636644255572913E-4</v>
      </c>
      <c r="BC415" s="223">
        <f t="shared" ca="1" si="645"/>
        <v>-1.9302817633670848E-4</v>
      </c>
      <c r="BD415" s="223">
        <f t="shared" ca="1" si="646"/>
        <v>1.2256240053034337E-4</v>
      </c>
      <c r="BE415" s="223">
        <f t="shared" ca="1" si="647"/>
        <v>2.5258864459718567E-4</v>
      </c>
      <c r="BF415" s="223">
        <f t="shared" ca="1" si="648"/>
        <v>1.8566808114624397E-7</v>
      </c>
      <c r="BG415" s="223">
        <f t="shared" ca="1" si="649"/>
        <v>-2.5249841726966726E-4</v>
      </c>
      <c r="BH415" s="223">
        <f t="shared" ca="1" si="650"/>
        <v>-1.2288988978809389E-4</v>
      </c>
      <c r="BI415" s="223">
        <f t="shared" ca="1" si="651"/>
        <v>1.9277880221165992E-4</v>
      </c>
      <c r="BJ415" s="223">
        <f t="shared" ca="1" si="652"/>
        <v>2.1657274587394464E-4</v>
      </c>
      <c r="BK415" s="223">
        <f t="shared" ca="1" si="653"/>
        <v>-8.753303270247242E-5</v>
      </c>
      <c r="BL415" s="223">
        <f t="shared" ca="1" si="654"/>
        <v>-2.5911032994099315E-4</v>
      </c>
      <c r="BM415" s="223">
        <f t="shared" ca="1" si="655"/>
        <v>-3.8384316465242118E-5</v>
      </c>
      <c r="BN415" s="223">
        <f t="shared" ca="1" si="656"/>
        <v>2.4045707370061621E-4</v>
      </c>
      <c r="BO415" s="223">
        <f t="shared" ca="1" si="657"/>
        <v>1.5523692251881964E-4</v>
      </c>
      <c r="BP415" s="223">
        <f t="shared" ca="1" si="658"/>
        <v>-1.6501808297811457E-4</v>
      </c>
      <c r="BQ415" s="223">
        <f t="shared" ca="1" si="659"/>
        <v>-2.3542916949744556E-4</v>
      </c>
      <c r="BR415" s="223">
        <f t="shared" ca="1" si="660"/>
        <v>5.0608839060182642E-5</v>
      </c>
      <c r="BS415" s="223">
        <f t="shared" ca="1" si="661"/>
        <v>2.600230591365229E-4</v>
      </c>
      <c r="BT415" s="223">
        <f t="shared" ca="1" si="662"/>
        <v>7.5752060315797471E-5</v>
      </c>
      <c r="BU415" s="223">
        <f t="shared" ca="1" si="663"/>
        <v>-2.2321056064937366E-4</v>
      </c>
      <c r="BV415" s="223">
        <f t="shared" ca="1" si="664"/>
        <v>-1.8422354468158154E-4</v>
      </c>
      <c r="BW415" s="223">
        <f t="shared" ca="1" si="665"/>
        <v>1.3368522059107734E-4</v>
      </c>
      <c r="BX415" s="223">
        <f t="shared" ca="1" si="666"/>
        <v>2.4918926258083726E-4</v>
      </c>
      <c r="BY415" s="223">
        <f t="shared" ca="1" si="667"/>
        <v>-1.2589116887369017E-5</v>
      </c>
      <c r="BZ415" s="223">
        <f t="shared" ca="1" si="668"/>
        <v>-2.5530707435307028E-4</v>
      </c>
      <c r="CA415" s="223">
        <f t="shared" ca="1" si="669"/>
        <v>-1.1148000082639864E-4</v>
      </c>
      <c r="CB415" s="223">
        <f t="shared" ca="1" si="670"/>
        <v>2.0113221304024099E-4</v>
      </c>
      <c r="CC415" s="223">
        <f t="shared" ca="1" si="671"/>
        <v>2.0922228344411845E-4</v>
      </c>
      <c r="CD415" s="223">
        <f t="shared" ca="1" si="672"/>
        <v>-9.9458476898192739E-5</v>
      </c>
      <c r="CE415" s="223">
        <f t="shared" ca="1" si="673"/>
        <v>-2.5755516066337396E-4</v>
      </c>
      <c r="CF415" s="223">
        <f t="shared" ca="1" si="674"/>
        <v>-2.5703121647806243E-5</v>
      </c>
      <c r="CG415" s="223">
        <f t="shared" ca="1" si="675"/>
        <v>2.4506446241925439E-4</v>
      </c>
      <c r="CH415" s="223">
        <f t="shared" ca="1" si="676"/>
        <v>1.4479473598086171E-4</v>
      </c>
      <c r="CI415" s="223">
        <f t="shared" ca="1" si="677"/>
        <v>-1.7469996042390287E-4</v>
      </c>
      <c r="CJ415" s="223">
        <f t="shared" ca="1" si="678"/>
        <v>-2.2969199160664865E-4</v>
      </c>
      <c r="CK415" s="223">
        <f t="shared" ca="1" si="679"/>
        <v>6.307875753806027E-5</v>
      </c>
      <c r="CL415" s="223">
        <f t="shared" ca="1" si="680"/>
        <v>2.6034576731599182E-4</v>
      </c>
      <c r="CM415" s="223">
        <f t="shared" ca="1" si="681"/>
        <v>6.3438965220927041E-5</v>
      </c>
      <c r="CN415" s="223">
        <f t="shared" ca="1" si="682"/>
        <v>-2.2951694495147593E-4</v>
      </c>
      <c r="CO415" s="223">
        <f t="shared" ca="1" si="683"/>
        <v>-1.7497510237124254E-4</v>
      </c>
      <c r="CP415" s="223">
        <f t="shared" ca="1" si="684"/>
        <v>1.4448598124596192E-4</v>
      </c>
      <c r="CQ415" s="223">
        <f t="shared" ca="1" si="685"/>
        <v>2.4518956180452894E-4</v>
      </c>
      <c r="CR415" s="223">
        <f t="shared" ca="1" si="686"/>
        <v>-2.5333573570629902E-5</v>
      </c>
      <c r="CS415" s="223">
        <f t="shared" ca="1" si="687"/>
        <v>-2.5750067433209751E-4</v>
      </c>
      <c r="CT415" s="223">
        <f t="shared" ca="1" si="688"/>
        <v>-9.9801546778221131E-5</v>
      </c>
      <c r="CU415" s="223">
        <f t="shared" ca="1" si="689"/>
        <v>2.0900107875050465E-4</v>
      </c>
      <c r="CV415" s="223">
        <f t="shared" ca="1" si="690"/>
        <v>2.0136778620776758E-4</v>
      </c>
      <c r="CW415" s="223">
        <f t="shared" ca="1" si="691"/>
        <v>-1.1114431691153506E-4</v>
      </c>
      <c r="CX415" s="223">
        <f t="shared" ca="1" si="692"/>
        <v>-2.5537951844454854E-4</v>
      </c>
      <c r="CY415" s="223">
        <f t="shared" ca="1" si="693"/>
        <v>-1.2960005758996908E-5</v>
      </c>
      <c r="CZ415" s="223">
        <f t="shared" ca="1" si="694"/>
        <v>2.4908146938281165E-4</v>
      </c>
      <c r="DA415" s="223">
        <f t="shared" ca="1" si="695"/>
        <v>1.3400372624140802E-4</v>
      </c>
      <c r="DB415" s="223">
        <f t="shared" ca="1" si="696"/>
        <v>-1.839609703631208E-4</v>
      </c>
      <c r="DC415" s="223">
        <f t="shared" ca="1" si="697"/>
        <v>-2.2340146558942923E-4</v>
      </c>
      <c r="DD415" s="223">
        <f t="shared" ca="1" si="698"/>
        <v>7.5396713763982049E-5</v>
      </c>
      <c r="DE415" s="223">
        <f t="shared" ca="1" si="699"/>
        <v>2.6004127973840033E-4</v>
      </c>
      <c r="DF415" s="223">
        <f t="shared" ca="1" si="700"/>
        <v>5.0973040102242302E-5</v>
      </c>
      <c r="DG415" s="223">
        <f t="shared" ca="1" si="701"/>
        <v>-2.352704028298818E-4</v>
      </c>
      <c r="DH415" s="223">
        <f t="shared" ca="1" si="702"/>
        <v>-1.6530512971327964E-4</v>
      </c>
      <c r="DI415" s="223">
        <f t="shared" ca="1" si="703"/>
        <v>1.5493866251655079E-4</v>
      </c>
      <c r="DJ415" s="223">
        <f t="shared" ca="1" si="704"/>
        <v>2.405991778977657E-4</v>
      </c>
      <c r="DK415" s="223">
        <f t="shared" ca="1" si="705"/>
        <v>-3.8016999456196491E-5</v>
      </c>
      <c r="DL415" s="223">
        <f t="shared" ca="1" si="706"/>
        <v>-2.590739326322637E-4</v>
      </c>
      <c r="DM415" s="223">
        <f t="shared" ca="1" si="707"/>
        <v>-8.7882662062271918E-5</v>
      </c>
      <c r="DN415" s="223">
        <f t="shared" ca="1" si="708"/>
        <v>2.163664425557261E-4</v>
      </c>
      <c r="DO415" s="223">
        <f t="shared" ca="1" si="709"/>
        <v>1.9302817633670718E-4</v>
      </c>
      <c r="DP415" s="223">
        <f t="shared" ca="1" si="710"/>
        <v>-1.2256240053034505E-4</v>
      </c>
      <c r="DQ415" s="223">
        <f t="shared" ca="1" si="711"/>
        <v>-2.5258864459718611E-4</v>
      </c>
      <c r="DR415" s="223">
        <f t="shared" ca="1" si="712"/>
        <v>-1.856680811480329E-7</v>
      </c>
      <c r="DS415" s="223">
        <f t="shared" ca="1" si="713"/>
        <v>2.5249841726966682E-4</v>
      </c>
      <c r="DT415" s="223">
        <f t="shared" ca="1" si="714"/>
        <v>1.2288988978809547E-4</v>
      </c>
      <c r="DU415" s="223">
        <f t="shared" ca="1" si="715"/>
        <v>-1.9277880221165873E-4</v>
      </c>
      <c r="DV415" s="223">
        <f t="shared" ca="1" si="716"/>
        <v>-2.1657274587394564E-4</v>
      </c>
      <c r="DW415" s="223">
        <f t="shared" ca="1" si="717"/>
        <v>8.7533032702467243E-5</v>
      </c>
      <c r="DX415" s="223">
        <f t="shared" ca="1" si="718"/>
        <v>2.5911032994099369E-4</v>
      </c>
      <c r="DY415" s="223">
        <f t="shared" ca="1" si="719"/>
        <v>3.8384316465240241E-5</v>
      </c>
      <c r="DZ415" s="223">
        <f t="shared" ca="1" si="720"/>
        <v>-2.4045707370061697E-4</v>
      </c>
      <c r="EA415" s="223">
        <f t="shared" ca="1" si="721"/>
        <v>-1.5523692251881812E-4</v>
      </c>
      <c r="EB415" s="223">
        <f t="shared" ca="1" si="722"/>
        <v>1.6501808297811322E-4</v>
      </c>
      <c r="EC415" s="223">
        <f t="shared" ca="1" si="723"/>
        <v>2.3542916949744632E-4</v>
      </c>
      <c r="ED415" s="223">
        <f t="shared" ca="1" si="724"/>
        <v>-5.0608839060180894E-5</v>
      </c>
      <c r="EE415" s="223">
        <f t="shared" ca="1" si="725"/>
        <v>-2.6002305913652279E-4</v>
      </c>
      <c r="EF415" s="223">
        <f t="shared" ca="1" si="726"/>
        <v>-7.5752060315799178E-5</v>
      </c>
      <c r="EG415" s="223">
        <f t="shared" ca="1" si="727"/>
        <v>2.2321056064937084E-4</v>
      </c>
      <c r="EH415" s="223">
        <f t="shared" ca="1" si="728"/>
        <v>1.8422354468158539E-4</v>
      </c>
      <c r="EI415" s="223">
        <f t="shared" ca="1" si="729"/>
        <v>-1.3368522059107262E-4</v>
      </c>
      <c r="EJ415" s="223">
        <f t="shared" ca="1" si="730"/>
        <v>-2.4918926258083666E-4</v>
      </c>
      <c r="EK415" s="223">
        <f t="shared" ca="1" si="731"/>
        <v>1.2589116887370928E-5</v>
      </c>
      <c r="EL415" s="223">
        <f t="shared" ca="1" si="732"/>
        <v>2.5530707435306995E-4</v>
      </c>
      <c r="EM415" s="223">
        <f t="shared" ca="1" si="733"/>
        <v>1.1148000082640025E-4</v>
      </c>
      <c r="EN415" s="223">
        <f t="shared" ca="1" si="734"/>
        <v>-2.0113221304023985E-4</v>
      </c>
      <c r="EO415" s="223">
        <f t="shared" ca="1" si="735"/>
        <v>-2.0922228344411953E-4</v>
      </c>
      <c r="EP415" s="223">
        <f t="shared" ca="1" si="736"/>
        <v>9.9458476898191085E-5</v>
      </c>
      <c r="EQ415" s="223">
        <f t="shared" ca="1" si="737"/>
        <v>2.5755516066337418E-4</v>
      </c>
      <c r="ER415" s="223">
        <f t="shared" ca="1" si="738"/>
        <v>2.5703121647811705E-5</v>
      </c>
      <c r="ES415" s="223">
        <f t="shared" ca="1" si="739"/>
        <v>-2.4506446241925254E-4</v>
      </c>
      <c r="ET415" s="223">
        <f t="shared" ca="1" si="740"/>
        <v>-1.4479473598086011E-4</v>
      </c>
      <c r="EU415" s="223">
        <f t="shared" ca="1" si="741"/>
        <v>1.7469996042390428E-4</v>
      </c>
      <c r="EV415" s="223">
        <f t="shared" ca="1" si="742"/>
        <v>2.2969199160664778E-4</v>
      </c>
      <c r="EW415" s="223">
        <f t="shared" ca="1" si="743"/>
        <v>-6.3078757538058536E-5</v>
      </c>
      <c r="EX415" s="223">
        <f t="shared" ca="1" si="744"/>
        <v>-2.6034576731599177E-4</v>
      </c>
      <c r="EY415" s="223">
        <f t="shared" ca="1" si="745"/>
        <v>-6.3438965220928789E-5</v>
      </c>
      <c r="EZ415" s="223">
        <f t="shared" ca="1" si="746"/>
        <v>2.2951694495147506E-4</v>
      </c>
      <c r="FA415" s="223">
        <f t="shared" ca="1" si="747"/>
        <v>1.7497510237124384E-4</v>
      </c>
      <c r="FB415" s="223">
        <f t="shared" ca="1" si="748"/>
        <v>-1.4448598124596043E-4</v>
      </c>
      <c r="FC415" s="223">
        <f t="shared" ca="1" si="749"/>
        <v>-2.4518956180453078E-4</v>
      </c>
      <c r="FD415" s="223">
        <f t="shared" ca="1" si="750"/>
        <v>2.533357357062444E-5</v>
      </c>
      <c r="FE415" s="223">
        <f t="shared" ca="1" si="751"/>
        <v>2.5750067433209784E-4</v>
      </c>
      <c r="FF415" s="223">
        <f t="shared" ca="1" si="752"/>
        <v>9.9801546778219383E-5</v>
      </c>
      <c r="FG415" s="223">
        <f t="shared" ca="1" si="753"/>
        <v>-2.0900107875050579E-4</v>
      </c>
      <c r="FH415" s="223">
        <f t="shared" ca="1" si="754"/>
        <v>-2.0136778620776874E-4</v>
      </c>
      <c r="FI415" s="223">
        <f t="shared" ca="1" si="755"/>
        <v>1.1114431691153345E-4</v>
      </c>
      <c r="FJ415" s="223">
        <f t="shared" ca="1" si="756"/>
        <v>2.5537951844454887E-4</v>
      </c>
      <c r="FK415" s="223">
        <f t="shared" ca="1" si="757"/>
        <v>1.2960005758998684E-5</v>
      </c>
      <c r="FL415" s="223">
        <f t="shared" ca="1" si="758"/>
        <v>-2.4908146938281111E-4</v>
      </c>
      <c r="FM415" s="223">
        <f t="shared" ca="1" si="759"/>
        <v>-1.3400372624140956E-4</v>
      </c>
      <c r="FN415" s="223">
        <f t="shared" ca="1" si="760"/>
        <v>1.8396097036311958E-4</v>
      </c>
      <c r="FO415" s="223">
        <f t="shared" ca="1" si="761"/>
        <v>2.2340146558943015E-4</v>
      </c>
      <c r="FP415" s="223">
        <f t="shared" ca="1" si="762"/>
        <v>-7.5396713763980342E-5</v>
      </c>
      <c r="FQ415" s="223">
        <f t="shared" ca="1" si="763"/>
        <v>-2.6004127973840038E-4</v>
      </c>
      <c r="FR415" s="223">
        <f t="shared" ca="1" si="764"/>
        <v>-5.0973040102244043E-5</v>
      </c>
      <c r="FS415" s="223">
        <f t="shared" ca="1" si="765"/>
        <v>2.3527040282988104E-4</v>
      </c>
      <c r="FT415" s="223">
        <f t="shared" ca="1" si="766"/>
        <v>1.6530512971328105E-4</v>
      </c>
      <c r="FU415" s="223">
        <f t="shared" ca="1" si="767"/>
        <v>-1.5493866251654935E-4</v>
      </c>
      <c r="FV415" s="223">
        <f t="shared" ca="1" si="768"/>
        <v>-2.405991778977664E-4</v>
      </c>
      <c r="FW415" s="223">
        <f t="shared" ca="1" si="769"/>
        <v>3.8016999456194723E-5</v>
      </c>
      <c r="FX415" s="223">
        <f t="shared" ca="1" si="770"/>
        <v>2.5907393263226348E-4</v>
      </c>
      <c r="FY415" s="223">
        <f t="shared" ca="1" si="771"/>
        <v>8.7882662062273612E-5</v>
      </c>
      <c r="FZ415" s="223">
        <f t="shared" ca="1" si="772"/>
        <v>-2.1636644255572509E-4</v>
      </c>
      <c r="GA415" s="223">
        <f t="shared" ca="1" si="773"/>
        <v>-1.930281763367084E-4</v>
      </c>
      <c r="GB415" s="223">
        <f t="shared" ca="1" si="774"/>
        <v>1.2256240053034348E-4</v>
      </c>
      <c r="GC415" s="223">
        <f t="shared" ca="1" si="775"/>
        <v>2.5258864459718654E-4</v>
      </c>
      <c r="GD415" s="223">
        <f t="shared" ca="1" si="776"/>
        <v>1.8566808114981506E-7</v>
      </c>
      <c r="GE415" s="223">
        <f t="shared" ca="1" si="777"/>
        <v>-2.5249841726966639E-4</v>
      </c>
      <c r="GF415" s="223">
        <f t="shared" ca="1" si="778"/>
        <v>-1.2288988978809704E-4</v>
      </c>
      <c r="GG415" s="223">
        <f t="shared" ca="1" si="779"/>
        <v>1.9277880221165757E-4</v>
      </c>
      <c r="GH415" s="223">
        <f t="shared" ca="1" si="780"/>
        <v>2.1657274587394664E-4</v>
      </c>
      <c r="GI415" s="223">
        <f t="shared" ca="1" si="781"/>
        <v>-8.7533032702465563E-5</v>
      </c>
      <c r="GJ415" s="223">
        <f t="shared" ca="1" si="782"/>
        <v>-2.591103299409938E-4</v>
      </c>
      <c r="GK415" s="223">
        <f t="shared" ca="1" si="783"/>
        <v>-3.8384316465242003E-5</v>
      </c>
      <c r="GL415" s="223">
        <f t="shared" ca="1" si="784"/>
        <v>2.4045707370061624E-4</v>
      </c>
      <c r="GM415" s="223">
        <f t="shared" ca="1" si="785"/>
        <v>1.5523692251881956E-4</v>
      </c>
      <c r="GN415" s="223">
        <f t="shared" ca="1" si="786"/>
        <v>-1.6501808297811181E-4</v>
      </c>
      <c r="GO415" s="223">
        <f t="shared" ca="1" si="787"/>
        <v>-2.3542916949744711E-4</v>
      </c>
      <c r="GP415" s="223">
        <f t="shared" ca="1" si="788"/>
        <v>5.0608839060179139E-5</v>
      </c>
      <c r="GQ415" s="223">
        <f t="shared" ca="1" si="789"/>
        <v>2.6002305913652268E-4</v>
      </c>
      <c r="GR415" s="223">
        <f t="shared" ca="1" si="790"/>
        <v>7.5752060315800886E-5</v>
      </c>
      <c r="GS415" s="223">
        <f t="shared" ca="1" si="791"/>
        <v>-2.2321056064936989E-4</v>
      </c>
      <c r="GT415" s="223">
        <f t="shared" ca="1" si="792"/>
        <v>-1.8422354468158666E-4</v>
      </c>
      <c r="GU415" s="223">
        <f t="shared" ca="1" si="793"/>
        <v>1.336852205910711E-4</v>
      </c>
      <c r="GV415" s="223">
        <f t="shared" ca="1" si="794"/>
        <v>2.4918926258083932E-4</v>
      </c>
      <c r="GW415" s="223">
        <f t="shared" ca="1" si="795"/>
        <v>-1.2589116887361753E-5</v>
      </c>
      <c r="GX415" s="223">
        <f t="shared" ca="1" si="796"/>
        <v>-2.5530707435306816E-4</v>
      </c>
      <c r="GY415" s="223">
        <f t="shared" ca="1" si="797"/>
        <v>-1.1148000082640856E-4</v>
      </c>
      <c r="GZ415" s="223">
        <f t="shared" ca="1" si="798"/>
        <v>2.0113221304023405E-4</v>
      </c>
      <c r="HA415" s="223">
        <f t="shared" ca="1" si="799"/>
        <v>2.0922228344411617E-4</v>
      </c>
      <c r="HB415" s="223">
        <f t="shared" ca="1" si="800"/>
        <v>-9.9458476898196276E-5</v>
      </c>
      <c r="HC415" s="223">
        <f t="shared" ca="1" si="801"/>
        <v>-2.5755516066337336E-4</v>
      </c>
      <c r="HD415" s="223">
        <f t="shared" ca="1" si="802"/>
        <v>-2.5703121647806094E-5</v>
      </c>
      <c r="HE415" s="223">
        <f t="shared" ca="1" si="803"/>
        <v>2.4506446241925444E-4</v>
      </c>
      <c r="HF415" s="223">
        <f t="shared" ca="1" si="804"/>
        <v>1.4479473598086161E-4</v>
      </c>
      <c r="HG415" s="223">
        <f t="shared" ca="1" si="805"/>
        <v>-1.7469996042390295E-4</v>
      </c>
      <c r="HH415" s="223">
        <f t="shared" ca="1" si="806"/>
        <v>-2.2969199160664862E-4</v>
      </c>
      <c r="HI415" s="223">
        <f t="shared" ca="1" si="807"/>
        <v>6.3078757538056801E-5</v>
      </c>
      <c r="HJ415" s="223">
        <f t="shared" ca="1" si="808"/>
        <v>2.6034576731599171E-4</v>
      </c>
      <c r="HK415" s="223">
        <f t="shared" ca="1" si="809"/>
        <v>6.3438965220930524E-5</v>
      </c>
      <c r="HL415" s="223">
        <f t="shared" ca="1" si="810"/>
        <v>-2.295169449514742E-4</v>
      </c>
      <c r="HM415" s="223">
        <f t="shared" ca="1" si="811"/>
        <v>-1.749751023712452E-4</v>
      </c>
      <c r="HN415" s="223">
        <f t="shared" ca="1" si="812"/>
        <v>1.4448598124595894E-4</v>
      </c>
      <c r="HO415" s="223">
        <f t="shared" ca="1" si="813"/>
        <v>2.4518956180453138E-4</v>
      </c>
      <c r="HP415" s="223">
        <f t="shared" ca="1" si="814"/>
        <v>-2.5333573570622661E-5</v>
      </c>
      <c r="HQ415" s="223">
        <f t="shared" ca="1" si="815"/>
        <v>-2.5750067433209648E-4</v>
      </c>
      <c r="HR415" s="223">
        <f t="shared" ca="1" si="816"/>
        <v>-9.9801546778227853E-5</v>
      </c>
      <c r="HS415" s="223">
        <f t="shared" ca="1" si="817"/>
        <v>2.0900107875050032E-4</v>
      </c>
      <c r="HT415" s="223">
        <f t="shared" ca="1" si="818"/>
        <v>2.0136778620777457E-4</v>
      </c>
      <c r="HU415" s="223">
        <f t="shared" ca="1" si="819"/>
        <v>-1.1114431691152513E-4</v>
      </c>
      <c r="HV415" s="223">
        <f t="shared" ca="1" si="820"/>
        <v>-2.5537951844455066E-4</v>
      </c>
      <c r="HW415" s="223">
        <f t="shared" ca="1" si="821"/>
        <v>-1.2960005758993086E-5</v>
      </c>
      <c r="HX415" s="223">
        <f t="shared" ca="1" si="822"/>
        <v>2.4908146938281274E-4</v>
      </c>
      <c r="HY415" s="223">
        <f t="shared" ca="1" si="823"/>
        <v>1.3400372624140477E-4</v>
      </c>
      <c r="HZ415" s="223">
        <f t="shared" ca="1" si="824"/>
        <v>-1.8396097036312351E-4</v>
      </c>
      <c r="IA415" s="223">
        <f t="shared" ca="1" si="825"/>
        <v>-2.2340146558942725E-4</v>
      </c>
      <c r="IB415" s="223">
        <f t="shared" ca="1" si="826"/>
        <v>7.5396713763978634E-5</v>
      </c>
      <c r="IC415" s="223">
        <f t="shared" ca="1" si="827"/>
        <v>2.6004127973840049E-4</v>
      </c>
      <c r="ID415" s="223">
        <f t="shared" ca="1" si="828"/>
        <v>5.0973040102245792E-5</v>
      </c>
      <c r="IE415" s="223">
        <f t="shared" ca="1" si="829"/>
        <v>-9.219981156457504E-5</v>
      </c>
      <c r="IF415" s="223">
        <f t="shared" ca="1" si="830"/>
        <v>-1.6530512971328244E-4</v>
      </c>
      <c r="IG415" s="223">
        <f t="shared" ca="1" si="831"/>
        <v>1.5493866251654792E-4</v>
      </c>
      <c r="IH415" s="223">
        <f t="shared" ca="1" si="832"/>
        <v>2.4059917789776708E-4</v>
      </c>
      <c r="II415" s="223">
        <f t="shared" ca="1" si="833"/>
        <v>-3.8016999456192954E-5</v>
      </c>
      <c r="IJ415" s="223">
        <f t="shared" ca="1" si="834"/>
        <v>-2.5907393263226337E-4</v>
      </c>
      <c r="IK415" s="223">
        <f t="shared" ca="1" si="835"/>
        <v>-8.7882662062275293E-5</v>
      </c>
      <c r="IL415" s="223">
        <f t="shared" ca="1" si="836"/>
        <v>2.1636644255572409E-4</v>
      </c>
      <c r="IM415" s="223">
        <f t="shared" ca="1" si="837"/>
        <v>1.9302817633671455E-4</v>
      </c>
      <c r="IN415" s="223">
        <f t="shared" ca="1" si="838"/>
        <v>-1.2256240053033538E-4</v>
      </c>
      <c r="IO415" s="223">
        <f t="shared" ca="1" si="839"/>
        <v>-2.5258864459718876E-4</v>
      </c>
      <c r="IP415" s="223">
        <f t="shared" ca="1" si="840"/>
        <v>-1.8566808115901045E-7</v>
      </c>
      <c r="IQ415" s="223">
        <f t="shared" ca="1" si="841"/>
        <v>2.5249841726966411E-4</v>
      </c>
      <c r="IR415" s="223">
        <f t="shared" ca="1" si="842"/>
        <v>1.2288988978809208E-4</v>
      </c>
      <c r="IS415" s="223">
        <f t="shared" ca="1" si="843"/>
        <v>-1.9277880221166131E-4</v>
      </c>
      <c r="IT415" s="223">
        <f t="shared" ca="1" si="844"/>
        <v>-2.165727458739435E-4</v>
      </c>
      <c r="IU415" s="223">
        <f t="shared" ca="1" si="845"/>
        <v>8.7533032702470848E-5</v>
      </c>
      <c r="IV415" s="223">
        <f t="shared" ca="1" si="846"/>
        <v>2.5911032994099326E-4</v>
      </c>
      <c r="IW415" s="223">
        <f t="shared" ca="1" si="847"/>
        <v>3.8384316465243751E-5</v>
      </c>
      <c r="IX415" s="223">
        <f t="shared" ca="1" si="848"/>
        <v>-2.4045707370061559E-4</v>
      </c>
      <c r="IY415" s="223">
        <f t="shared" ca="1" si="849"/>
        <v>-1.5523692251882099E-4</v>
      </c>
      <c r="IZ415" s="223">
        <f t="shared" ca="1" si="850"/>
        <v>1.6501808297811045E-4</v>
      </c>
      <c r="JA415" s="223">
        <f t="shared" ca="1" si="851"/>
        <v>2.3542916949744787E-4</v>
      </c>
      <c r="JB415" s="223">
        <f t="shared" ca="1" si="852"/>
        <v>-5.060883906017739E-5</v>
      </c>
    </row>
    <row r="416" spans="2:262">
      <c r="B416" s="230">
        <v>55</v>
      </c>
      <c r="C416" s="229">
        <f t="shared" si="853"/>
        <v>1.0742187500000005E-3</v>
      </c>
      <c r="D416" s="226">
        <f t="shared" ca="1" si="597"/>
        <v>36.014744615952338</v>
      </c>
      <c r="E416" s="225">
        <f ca="1">BI361</f>
        <v>1.4744615952338906E-2</v>
      </c>
      <c r="F416" s="224">
        <v>55</v>
      </c>
      <c r="G416" s="223">
        <f t="shared" ca="1" si="854"/>
        <v>-8.4620680268949122E-4</v>
      </c>
      <c r="H416" s="223">
        <f t="shared" ca="1" si="598"/>
        <v>-2.046874879168694E-4</v>
      </c>
      <c r="I416" s="223">
        <f t="shared" ca="1" si="599"/>
        <v>7.5651223779513047E-4</v>
      </c>
      <c r="J416" s="223">
        <f t="shared" ca="1" si="600"/>
        <v>5.3619302690639304E-4</v>
      </c>
      <c r="K416" s="223">
        <f t="shared" ca="1" si="601"/>
        <v>-5.2155112347781704E-4</v>
      </c>
      <c r="L416" s="223">
        <f t="shared" ca="1" si="602"/>
        <v>-7.6473802282478996E-4</v>
      </c>
      <c r="M416" s="223">
        <f t="shared" ca="1" si="603"/>
        <v>1.8644102508576926E-4</v>
      </c>
      <c r="N416" s="223">
        <f t="shared" ca="1" si="604"/>
        <v>8.4643694244961021E-4</v>
      </c>
      <c r="O416" s="223">
        <f t="shared" ca="1" si="605"/>
        <v>1.8446974252482826E-4</v>
      </c>
      <c r="P416" s="223">
        <f t="shared" ca="1" si="606"/>
        <v>-7.656018437323935E-4</v>
      </c>
      <c r="Q416" s="223">
        <f t="shared" ca="1" si="607"/>
        <v>-5.1995836938113543E-4</v>
      </c>
      <c r="R416" s="223">
        <f t="shared" ca="1" si="608"/>
        <v>5.3775479660969324E-4</v>
      </c>
      <c r="S416" s="223">
        <f t="shared" ca="1" si="609"/>
        <v>7.5560385505611259E-4</v>
      </c>
      <c r="T416" s="223">
        <f t="shared" ca="1" si="610"/>
        <v>-2.0664731318948107E-4</v>
      </c>
      <c r="U416" s="223">
        <f t="shared" ca="1" si="611"/>
        <v>-8.4615722024591335E-4</v>
      </c>
      <c r="V416" s="223">
        <f t="shared" ca="1" si="612"/>
        <v>-1.6414087945765778E-4</v>
      </c>
      <c r="W416" s="223">
        <f t="shared" ca="1" si="613"/>
        <v>7.7423027974668913E-4</v>
      </c>
      <c r="X416" s="223">
        <f t="shared" ca="1" si="614"/>
        <v>5.0341050837665775E-4</v>
      </c>
      <c r="Y416" s="223">
        <f t="shared" ca="1" si="615"/>
        <v>-5.5363454636003697E-4</v>
      </c>
      <c r="Z416" s="223">
        <f t="shared" ca="1" si="616"/>
        <v>-7.4601453977899811E-4</v>
      </c>
      <c r="AA416" s="223">
        <f t="shared" ca="1" si="617"/>
        <v>2.2672912467876677E-4</v>
      </c>
      <c r="AB416" s="223">
        <f t="shared" ca="1" si="618"/>
        <v>8.4536780457259699E-4</v>
      </c>
      <c r="AC416" s="223">
        <f t="shared" ca="1" si="619"/>
        <v>1.4371314406232621E-4</v>
      </c>
      <c r="AD416" s="223">
        <f t="shared" ca="1" si="620"/>
        <v>-7.8239234839080104E-4</v>
      </c>
      <c r="AE416" s="223">
        <f t="shared" ca="1" si="621"/>
        <v>-4.8655941170566399E-4</v>
      </c>
      <c r="AF416" s="223">
        <f t="shared" ca="1" si="622"/>
        <v>5.6918080736138475E-4</v>
      </c>
      <c r="AG416" s="223">
        <f t="shared" ca="1" si="623"/>
        <v>7.3597585323839979E-4</v>
      </c>
      <c r="AH416" s="223">
        <f t="shared" ca="1" si="624"/>
        <v>-2.4667436302129695E-4</v>
      </c>
      <c r="AI416" s="223">
        <f t="shared" ca="1" si="625"/>
        <v>-8.4406917094414407E-4</v>
      </c>
      <c r="AJ416" s="223">
        <f t="shared" ca="1" si="626"/>
        <v>-1.2319884124278922E-4</v>
      </c>
      <c r="AK416" s="223">
        <f t="shared" ca="1" si="627"/>
        <v>7.9008313313977516E-4</v>
      </c>
      <c r="AL416" s="223">
        <f t="shared" ca="1" si="628"/>
        <v>4.6941522983868947E-4</v>
      </c>
      <c r="AM416" s="223">
        <f t="shared" ca="1" si="629"/>
        <v>-5.8438421512741715E-4</v>
      </c>
      <c r="AN416" s="223">
        <f t="shared" ca="1" si="630"/>
        <v>-7.2549384236372187E-4</v>
      </c>
      <c r="AO416" s="223">
        <f t="shared" ca="1" si="631"/>
        <v>2.664710139512887E-4</v>
      </c>
      <c r="AP416" s="223">
        <f t="shared" ca="1" si="632"/>
        <v>8.4226210160889381E-4</v>
      </c>
      <c r="AQ416" s="223">
        <f t="shared" ca="1" si="633"/>
        <v>1.0261032804799187E-4</v>
      </c>
      <c r="AR416" s="223">
        <f t="shared" ca="1" si="634"/>
        <v>-7.972980013524572E-4</v>
      </c>
      <c r="AS416" s="223">
        <f t="shared" ca="1" si="635"/>
        <v>-4.5198828978982615E-4</v>
      </c>
      <c r="AT416" s="223">
        <f t="shared" ca="1" si="636"/>
        <v>5.9923561169378985E-4</v>
      </c>
      <c r="AU416" s="223">
        <f t="shared" ca="1" si="637"/>
        <v>7.1457482112636617E-4</v>
      </c>
      <c r="AV416" s="223">
        <f t="shared" ca="1" si="638"/>
        <v>-2.8610715270646923E-4</v>
      </c>
      <c r="AW416" s="223">
        <f t="shared" ca="1" si="639"/>
        <v>-8.3994768507784283E-4</v>
      </c>
      <c r="AX416" s="223">
        <f t="shared" ca="1" si="640"/>
        <v>-8.1960006228425661E-5</v>
      </c>
      <c r="AY416" s="223">
        <f t="shared" ca="1" si="641"/>
        <v>8.0403260706201718E-4</v>
      </c>
      <c r="AZ416" s="223">
        <f t="shared" ca="1" si="642"/>
        <v>4.3428908889612432E-4</v>
      </c>
      <c r="BA416" s="223">
        <f t="shared" ca="1" si="643"/>
        <v>-6.1372605113454125E-4</v>
      </c>
      <c r="BB416" s="223">
        <f t="shared" ca="1" si="644"/>
        <v>-7.0322536673643411E-4</v>
      </c>
      <c r="BC416" s="223">
        <f t="shared" ca="1" si="645"/>
        <v>3.0557095121110052E-4</v>
      </c>
      <c r="BD416" s="223">
        <f t="shared" ca="1" si="646"/>
        <v>8.3712731546896715E-4</v>
      </c>
      <c r="BE416" s="223">
        <f t="shared" ca="1" si="647"/>
        <v>6.1260314765783553E-5</v>
      </c>
      <c r="BF416" s="223">
        <f t="shared" ca="1" si="648"/>
        <v>-8.1028289359380036E-4</v>
      </c>
      <c r="BG416" s="223">
        <f t="shared" ca="1" si="649"/>
        <v>-4.1632828849438115E-4</v>
      </c>
      <c r="BH416" s="223">
        <f t="shared" ca="1" si="650"/>
        <v>6.2784680495078836E-4</v>
      </c>
      <c r="BI416" s="223">
        <f t="shared" ca="1" si="651"/>
        <v>6.9145231568087354E-4</v>
      </c>
      <c r="BJ416" s="223">
        <f t="shared" ca="1" si="652"/>
        <v>-3.2485068520075042E-4</v>
      </c>
      <c r="BK416" s="223">
        <f t="shared" ca="1" si="653"/>
        <v>-8.338026916674602E-4</v>
      </c>
      <c r="BL416" s="223">
        <f t="shared" ca="1" si="654"/>
        <v>-4.0523722380203227E-5</v>
      </c>
      <c r="BM416" s="223">
        <f t="shared" ca="1" si="655"/>
        <v>8.1604509600890986E-4</v>
      </c>
      <c r="BN416" s="223">
        <f t="shared" ca="1" si="656"/>
        <v>3.9811670749917156E-4</v>
      </c>
      <c r="BO416" s="223">
        <f t="shared" ca="1" si="657"/>
        <v>-6.41589367328433E-4</v>
      </c>
      <c r="BP416" s="223">
        <f t="shared" ca="1" si="658"/>
        <v>-6.7926275960541408E-4</v>
      </c>
      <c r="BQ416" s="223">
        <f t="shared" ca="1" si="659"/>
        <v>3.4393474128458493E-4</v>
      </c>
      <c r="BR416" s="223">
        <f t="shared" ca="1" si="660"/>
        <v>8.299758163023837E-4</v>
      </c>
      <c r="BS416" s="223">
        <f t="shared" ca="1" si="661"/>
        <v>1.9762720019540645E-5</v>
      </c>
      <c r="BT416" s="223">
        <f t="shared" ca="1" si="662"/>
        <v>-8.2131574337207492E-4</v>
      </c>
      <c r="BU416" s="223">
        <f t="shared" ca="1" si="663"/>
        <v>-3.7966531588590701E-4</v>
      </c>
      <c r="BV416" s="223">
        <f t="shared" ca="1" si="664"/>
        <v>6.5494546026177085E-4</v>
      </c>
      <c r="BW416" s="223">
        <f t="shared" ca="1" si="665"/>
        <v>6.6666404104283913E-4</v>
      </c>
      <c r="BX416" s="223">
        <f t="shared" ca="1" si="666"/>
        <v>-3.628116239408179E-4</v>
      </c>
      <c r="BY416" s="223">
        <f t="shared" ca="1" si="667"/>
        <v>-8.2564899454036142E-4</v>
      </c>
      <c r="BZ416" s="223">
        <f t="shared" ca="1" si="668"/>
        <v>1.0101866646859789E-6</v>
      </c>
      <c r="CA416" s="223">
        <f t="shared" ca="1" si="669"/>
        <v>8.2609166084240666E-4</v>
      </c>
      <c r="CB416" s="223">
        <f t="shared" ca="1" si="670"/>
        <v>3.6098522808295354E-4</v>
      </c>
      <c r="CC416" s="223">
        <f t="shared" ca="1" si="671"/>
        <v>-6.679070385398353E-4</v>
      </c>
      <c r="CD416" s="223">
        <f t="shared" ca="1" si="672"/>
        <v>-6.5366374899011404E-4</v>
      </c>
      <c r="CE416" s="223">
        <f t="shared" ca="1" si="673"/>
        <v>3.8146996244118941E-4</v>
      </c>
      <c r="CF416" s="223">
        <f t="shared" ca="1" si="674"/>
        <v>8.2082483269703237E-4</v>
      </c>
      <c r="CG416" s="223">
        <f t="shared" ca="1" si="675"/>
        <v>-2.1782484850239143E-5</v>
      </c>
      <c r="CH416" s="223">
        <f t="shared" ca="1" si="676"/>
        <v>-8.3036997158580364E-4</v>
      </c>
      <c r="CI416" s="223">
        <f t="shared" ca="1" si="677"/>
        <v>-3.4208769627670977E-4</v>
      </c>
      <c r="CJ416" s="223">
        <f t="shared" ca="1" si="678"/>
        <v>6.8046629459253614E-4</v>
      </c>
      <c r="CK416" s="223">
        <f t="shared" ca="1" si="679"/>
        <v>6.4026971433705918E-4</v>
      </c>
      <c r="CL416" s="223">
        <f t="shared" ca="1" si="680"/>
        <v>-3.9989851770026697E-4</v>
      </c>
      <c r="CM416" s="223">
        <f t="shared" ca="1" si="681"/>
        <v>-8.1550623666710423E-4</v>
      </c>
      <c r="CN416" s="223">
        <f t="shared" ca="1" si="682"/>
        <v>4.2541662081418131E-5</v>
      </c>
      <c r="CO416" s="223">
        <f t="shared" ca="1" si="683"/>
        <v>8.3414809850785058E-4</v>
      </c>
      <c r="CP416" s="223">
        <f t="shared" ca="1" si="684"/>
        <v>3.2298410363371197E-4</v>
      </c>
      <c r="CQ416" s="223">
        <f t="shared" ca="1" si="685"/>
        <v>-6.9261566319364794E-4</v>
      </c>
      <c r="CR416" s="223">
        <f t="shared" ca="1" si="686"/>
        <v>-6.2649000514931451E-4</v>
      </c>
      <c r="CS416" s="223">
        <f t="shared" ca="1" si="687"/>
        <v>4.180861890454507E-4</v>
      </c>
      <c r="CT416" s="223">
        <f t="shared" ca="1" si="688"/>
        <v>8.0969641017395019E-4</v>
      </c>
      <c r="CU416" s="223">
        <f t="shared" ca="1" si="689"/>
        <v>-6.3275213806094418E-5</v>
      </c>
      <c r="CV416" s="223">
        <f t="shared" ca="1" si="690"/>
        <v>-8.3742376580616296E-4</v>
      </c>
      <c r="CW416" s="223">
        <f t="shared" ca="1" si="691"/>
        <v>-3.0368595744383867E-4</v>
      </c>
      <c r="CX416" s="223">
        <f t="shared" ca="1" si="692"/>
        <v>7.0434782601782665E-4</v>
      </c>
      <c r="CY416" s="223">
        <f t="shared" ca="1" si="693"/>
        <v>6.123329218084379E-4</v>
      </c>
      <c r="CZ416" s="223">
        <f t="shared" ca="1" si="694"/>
        <v>-4.3602202090361325E-4</v>
      </c>
      <c r="DA416" s="223">
        <f t="shared" ca="1" si="695"/>
        <v>-8.0339885283980624E-4</v>
      </c>
      <c r="DB416" s="223">
        <f t="shared" ca="1" si="696"/>
        <v>8.3970650907998559E-5</v>
      </c>
      <c r="DC416" s="223">
        <f t="shared" ca="1" si="697"/>
        <v>8.4019500034124511E-4</v>
      </c>
      <c r="DD416" s="223">
        <f t="shared" ca="1" si="698"/>
        <v>2.842048821887393E-4</v>
      </c>
      <c r="DE416" s="223">
        <f t="shared" ca="1" si="699"/>
        <v>-7.1565571604886022E-4</v>
      </c>
      <c r="DF416" s="223">
        <f t="shared" ca="1" si="700"/>
        <v>-5.9780699201205821E-4</v>
      </c>
      <c r="DG416" s="223">
        <f t="shared" ca="1" si="701"/>
        <v>4.5369520940027647E-4</v>
      </c>
      <c r="DH416" s="223">
        <f t="shared" ca="1" si="702"/>
        <v>7.9661735807772546E-4</v>
      </c>
      <c r="DI416" s="223">
        <f t="shared" ca="1" si="703"/>
        <v>-1.0461550722963666E-4</v>
      </c>
      <c r="DJ416" s="223">
        <f t="shared" ca="1" si="704"/>
        <v>-8.424601328250376E-4</v>
      </c>
      <c r="DK416" s="223">
        <f t="shared" ca="1" si="705"/>
        <v>-2.6455261253973707E-4</v>
      </c>
      <c r="DL416" s="223">
        <f t="shared" ca="1" si="706"/>
        <v>7.2653252183664985E-4</v>
      </c>
      <c r="DM416" s="223">
        <f t="shared" ca="1" si="707"/>
        <v>5.8292096563715076E-4</v>
      </c>
      <c r="DN416" s="223">
        <f t="shared" ca="1" si="708"/>
        <v>-4.7109510886757385E-4</v>
      </c>
      <c r="DO416" s="223">
        <f t="shared" ca="1" si="709"/>
        <v>-7.8935601080658876E-4</v>
      </c>
      <c r="DP416" s="223">
        <f t="shared" ca="1" si="710"/>
        <v>1.2519734708156928E-4</v>
      </c>
      <c r="DQ416" s="223">
        <f t="shared" ca="1" si="711"/>
        <v>8.4421779882642729E-4</v>
      </c>
      <c r="DR416" s="223">
        <f t="shared" ca="1" si="712"/>
        <v>2.4474098628917752E-4</v>
      </c>
      <c r="DS416" s="223">
        <f t="shared" ca="1" si="713"/>
        <v>-7.3697169160007365E-4</v>
      </c>
      <c r="DT416" s="223">
        <f t="shared" ca="1" si="714"/>
        <v>-5.6768380946934489E-4</v>
      </c>
      <c r="DU416" s="223">
        <f t="shared" ca="1" si="715"/>
        <v>4.8821123825665015E-4</v>
      </c>
      <c r="DV416" s="223">
        <f t="shared" ca="1" si="716"/>
        <v>7.8161918499045579E-4</v>
      </c>
      <c r="DW416" s="223">
        <f t="shared" ca="1" si="717"/>
        <v>-1.457037727330265E-4</v>
      </c>
      <c r="DX416" s="223">
        <f t="shared" ca="1" si="718"/>
        <v>-8.4546693959314256E-4</v>
      </c>
      <c r="DY416" s="223">
        <f t="shared" ca="1" si="719"/>
        <v>-2.2478193721995525E-4</v>
      </c>
      <c r="DZ416" s="223">
        <f t="shared" ca="1" si="720"/>
        <v>7.4696693717363585E-4</v>
      </c>
      <c r="EA416" s="223">
        <f t="shared" ca="1" si="721"/>
        <v>5.5210470180179754E-4</v>
      </c>
      <c r="EB416" s="223">
        <f t="shared" ca="1" si="722"/>
        <v>-5.0503328745121431E-4</v>
      </c>
      <c r="EC416" s="223">
        <f t="shared" ca="1" si="723"/>
        <v>-7.7341154100391755E-4</v>
      </c>
      <c r="ED416" s="223">
        <f t="shared" ca="1" si="724"/>
        <v>1.6612243188002804E-4</v>
      </c>
      <c r="EE416" s="223">
        <f t="shared" ca="1" si="725"/>
        <v>8.4620680268949144E-4</v>
      </c>
      <c r="EF416" s="223">
        <f t="shared" ca="1" si="726"/>
        <v>2.046874879168666E-4</v>
      </c>
      <c r="EG416" s="223">
        <f t="shared" ca="1" si="727"/>
        <v>-7.5651223779513697E-4</v>
      </c>
      <c r="EH416" s="223">
        <f t="shared" ca="1" si="728"/>
        <v>-5.3619302690639109E-4</v>
      </c>
      <c r="EI416" s="223">
        <f t="shared" ca="1" si="729"/>
        <v>5.2155112347782853E-4</v>
      </c>
      <c r="EJ416" s="223">
        <f t="shared" ca="1" si="730"/>
        <v>7.6473802282478898E-4</v>
      </c>
      <c r="EK416" s="223">
        <f t="shared" ca="1" si="731"/>
        <v>-1.8644102508578279E-4</v>
      </c>
      <c r="EL416" s="223">
        <f t="shared" ca="1" si="732"/>
        <v>-8.4643694244961021E-4</v>
      </c>
      <c r="EM416" s="223">
        <f t="shared" ca="1" si="733"/>
        <v>-1.8446974252481473E-4</v>
      </c>
      <c r="EN416" s="223">
        <f t="shared" ca="1" si="734"/>
        <v>7.6560184373239415E-4</v>
      </c>
      <c r="EO416" s="223">
        <f t="shared" ca="1" si="735"/>
        <v>5.1995836938112459E-4</v>
      </c>
      <c r="EP416" s="223">
        <f t="shared" ca="1" si="736"/>
        <v>-5.3775479660969345E-4</v>
      </c>
      <c r="EQ416" s="223">
        <f t="shared" ca="1" si="737"/>
        <v>-7.5560385505610706E-4</v>
      </c>
      <c r="ER416" s="223">
        <f t="shared" ca="1" si="738"/>
        <v>2.0664731318948134E-4</v>
      </c>
      <c r="ES416" s="223">
        <f t="shared" ca="1" si="739"/>
        <v>8.4615722024591314E-4</v>
      </c>
      <c r="ET416" s="223">
        <f t="shared" ca="1" si="740"/>
        <v>1.6414087945765748E-4</v>
      </c>
      <c r="EU416" s="223">
        <f t="shared" ca="1" si="741"/>
        <v>-7.7423027974669412E-4</v>
      </c>
      <c r="EV416" s="223">
        <f t="shared" ca="1" si="742"/>
        <v>-5.0341050837665743E-4</v>
      </c>
      <c r="EW416" s="223">
        <f t="shared" ca="1" si="743"/>
        <v>5.5363454636004629E-4</v>
      </c>
      <c r="EX416" s="223">
        <f t="shared" ca="1" si="744"/>
        <v>7.46014539778998E-4</v>
      </c>
      <c r="EY416" s="223">
        <f t="shared" ca="1" si="745"/>
        <v>-2.2672912467877864E-4</v>
      </c>
      <c r="EZ416" s="223">
        <f t="shared" ca="1" si="746"/>
        <v>-8.4536780457259699E-4</v>
      </c>
      <c r="FA416" s="223">
        <f t="shared" ca="1" si="747"/>
        <v>-1.4371314406231406E-4</v>
      </c>
      <c r="FB416" s="223">
        <f t="shared" ca="1" si="748"/>
        <v>7.8239234839079996E-4</v>
      </c>
      <c r="FC416" s="223">
        <f t="shared" ca="1" si="749"/>
        <v>4.8655941170565634E-4</v>
      </c>
      <c r="FD416" s="223">
        <f t="shared" ca="1" si="750"/>
        <v>-5.6918080736138279E-4</v>
      </c>
      <c r="FE416" s="223">
        <f t="shared" ca="1" si="751"/>
        <v>-7.3597585323839523E-4</v>
      </c>
      <c r="FF416" s="223">
        <f t="shared" ca="1" si="752"/>
        <v>2.4667436302129434E-4</v>
      </c>
      <c r="FG416" s="223">
        <f t="shared" ca="1" si="753"/>
        <v>8.4406917094414342E-4</v>
      </c>
      <c r="FH416" s="223">
        <f t="shared" ca="1" si="754"/>
        <v>1.2319884124279183E-4</v>
      </c>
      <c r="FI416" s="223">
        <f t="shared" ca="1" si="755"/>
        <v>-7.9008313313977852E-4</v>
      </c>
      <c r="FJ416" s="223">
        <f t="shared" ca="1" si="756"/>
        <v>-4.6941522983869174E-4</v>
      </c>
      <c r="FK416" s="223">
        <f t="shared" ca="1" si="757"/>
        <v>5.8438421512742376E-4</v>
      </c>
      <c r="FL416" s="223">
        <f t="shared" ca="1" si="758"/>
        <v>7.2549384236372339E-4</v>
      </c>
      <c r="FM416" s="223">
        <f t="shared" ca="1" si="759"/>
        <v>-2.6647101395129759E-4</v>
      </c>
      <c r="FN416" s="223">
        <f t="shared" ca="1" si="760"/>
        <v>-8.4226210160889413E-4</v>
      </c>
      <c r="FO416" s="223">
        <f t="shared" ca="1" si="761"/>
        <v>-1.0261032804798257E-4</v>
      </c>
      <c r="FP416" s="223">
        <f t="shared" ca="1" si="762"/>
        <v>7.9729800135245634E-4</v>
      </c>
      <c r="FQ416" s="223">
        <f t="shared" ca="1" si="763"/>
        <v>4.5198828978981829E-4</v>
      </c>
      <c r="FR416" s="223">
        <f t="shared" ca="1" si="764"/>
        <v>-5.9923561169378801E-4</v>
      </c>
      <c r="FS416" s="223">
        <f t="shared" ca="1" si="765"/>
        <v>-7.1457482112636107E-4</v>
      </c>
      <c r="FT416" s="223">
        <f t="shared" ca="1" si="766"/>
        <v>2.8610715270646668E-4</v>
      </c>
      <c r="FU416" s="223">
        <f t="shared" ca="1" si="767"/>
        <v>8.3994768507784175E-4</v>
      </c>
      <c r="FV416" s="223">
        <f t="shared" ca="1" si="768"/>
        <v>8.1960006228428344E-5</v>
      </c>
      <c r="FW416" s="223">
        <f t="shared" ca="1" si="769"/>
        <v>-8.0403260706202011E-4</v>
      </c>
      <c r="FX416" s="223">
        <f t="shared" ca="1" si="770"/>
        <v>-4.3428908889612655E-4</v>
      </c>
      <c r="FY416" s="223">
        <f t="shared" ca="1" si="771"/>
        <v>6.1372605113454764E-4</v>
      </c>
      <c r="FZ416" s="223">
        <f t="shared" ca="1" si="772"/>
        <v>7.0322536673643899E-4</v>
      </c>
      <c r="GA416" s="223">
        <f t="shared" ca="1" si="773"/>
        <v>-3.0557095121110361E-4</v>
      </c>
      <c r="GB416" s="223">
        <f t="shared" ca="1" si="774"/>
        <v>-8.3712731546896845E-4</v>
      </c>
      <c r="GC416" s="223">
        <f t="shared" ca="1" si="775"/>
        <v>-6.1260314765780246E-5</v>
      </c>
      <c r="GD416" s="223">
        <f t="shared" ca="1" si="776"/>
        <v>8.1028289359379787E-4</v>
      </c>
      <c r="GE416" s="223">
        <f t="shared" ca="1" si="777"/>
        <v>4.1632828849437833E-4</v>
      </c>
      <c r="GF416" s="223">
        <f t="shared" ca="1" si="778"/>
        <v>-6.278468049507824E-4</v>
      </c>
      <c r="GG416" s="223">
        <f t="shared" ca="1" si="779"/>
        <v>-6.9145231568087159E-4</v>
      </c>
      <c r="GH416" s="223">
        <f t="shared" ca="1" si="780"/>
        <v>3.248506852007424E-4</v>
      </c>
      <c r="GI416" s="223">
        <f t="shared" ca="1" si="781"/>
        <v>8.3380269166745966E-4</v>
      </c>
      <c r="GJ416" s="223">
        <f t="shared" ca="1" si="782"/>
        <v>4.0523722380211955E-5</v>
      </c>
      <c r="GK416" s="223">
        <f t="shared" ca="1" si="783"/>
        <v>-8.1604509600891073E-4</v>
      </c>
      <c r="GL416" s="223">
        <f t="shared" ca="1" si="784"/>
        <v>-3.9811670749917926E-4</v>
      </c>
      <c r="GM416" s="223">
        <f t="shared" ca="1" si="785"/>
        <v>6.4158936732843527E-4</v>
      </c>
      <c r="GN416" s="223">
        <f t="shared" ca="1" si="786"/>
        <v>6.7926275960541928E-4</v>
      </c>
      <c r="GO416" s="223">
        <f t="shared" ca="1" si="787"/>
        <v>-3.4393474128458792E-4</v>
      </c>
      <c r="GP416" s="223">
        <f t="shared" ca="1" si="788"/>
        <v>-8.2997581630238067E-4</v>
      </c>
      <c r="GQ416" s="223">
        <f t="shared" ca="1" si="789"/>
        <v>-1.9762720019513296E-5</v>
      </c>
      <c r="GR416" s="223">
        <f t="shared" ca="1" si="790"/>
        <v>8.2131574337207286E-4</v>
      </c>
      <c r="GS416" s="223">
        <f t="shared" ca="1" si="791"/>
        <v>3.7966531588590408E-4</v>
      </c>
      <c r="GT416" s="223">
        <f t="shared" ca="1" si="792"/>
        <v>-6.5494546026178071E-4</v>
      </c>
      <c r="GU416" s="223">
        <f t="shared" ca="1" si="793"/>
        <v>-6.6666404104282232E-4</v>
      </c>
      <c r="GV416" s="223">
        <f t="shared" ca="1" si="794"/>
        <v>3.6281162394081004E-4</v>
      </c>
      <c r="GW416" s="223">
        <f t="shared" ca="1" si="795"/>
        <v>8.2564899454036066E-4</v>
      </c>
      <c r="GX416" s="223">
        <f t="shared" ca="1" si="796"/>
        <v>-1.0101866647013475E-6</v>
      </c>
      <c r="GY416" s="223">
        <f t="shared" ca="1" si="797"/>
        <v>-8.2609166084241274E-4</v>
      </c>
      <c r="GZ416" s="223">
        <f t="shared" ca="1" si="798"/>
        <v>-3.6098522808296135E-4</v>
      </c>
      <c r="HA416" s="223">
        <f t="shared" ca="1" si="799"/>
        <v>6.6790703853983747E-4</v>
      </c>
      <c r="HB416" s="223">
        <f t="shared" ca="1" si="800"/>
        <v>6.5366374899010417E-4</v>
      </c>
      <c r="HC416" s="223">
        <f t="shared" ca="1" si="801"/>
        <v>-3.8146996244121391E-4</v>
      </c>
      <c r="HD416" s="223">
        <f t="shared" ca="1" si="802"/>
        <v>-8.2082483269703464E-4</v>
      </c>
      <c r="HE416" s="223">
        <f t="shared" ca="1" si="803"/>
        <v>2.178248485024245E-5</v>
      </c>
      <c r="HF416" s="223">
        <f t="shared" ca="1" si="804"/>
        <v>8.3036997158580667E-4</v>
      </c>
      <c r="HG416" s="223">
        <f t="shared" ca="1" si="805"/>
        <v>3.4208769627668478E-4</v>
      </c>
      <c r="HH416" s="223">
        <f t="shared" ca="1" si="806"/>
        <v>-6.8046629459253094E-4</v>
      </c>
      <c r="HI416" s="223">
        <f t="shared" ca="1" si="807"/>
        <v>-6.4026971433705701E-4</v>
      </c>
      <c r="HJ416" s="223">
        <f t="shared" ca="1" si="808"/>
        <v>3.9989851770028052E-4</v>
      </c>
      <c r="HK416" s="223">
        <f t="shared" ca="1" si="809"/>
        <v>8.1550623666709686E-4</v>
      </c>
      <c r="HL416" s="223">
        <f t="shared" ca="1" si="810"/>
        <v>-4.2541662081409403E-5</v>
      </c>
      <c r="HM416" s="223">
        <f t="shared" ca="1" si="811"/>
        <v>-8.3414809850785112E-4</v>
      </c>
      <c r="HN416" s="223">
        <f t="shared" ca="1" si="812"/>
        <v>-3.2298410363369766E-4</v>
      </c>
      <c r="HO416" s="223">
        <f t="shared" ca="1" si="813"/>
        <v>6.9261566319366377E-4</v>
      </c>
      <c r="HP416" s="223">
        <f t="shared" ca="1" si="814"/>
        <v>6.2649000514932026E-4</v>
      </c>
      <c r="HQ416" s="223">
        <f t="shared" ca="1" si="815"/>
        <v>-4.1808618904545358E-4</v>
      </c>
      <c r="HR416" s="223">
        <f t="shared" ca="1" si="816"/>
        <v>-8.0969641017394564E-4</v>
      </c>
      <c r="HS416" s="223">
        <f t="shared" ca="1" si="817"/>
        <v>6.3275213806121699E-5</v>
      </c>
      <c r="HT416" s="223">
        <f t="shared" ca="1" si="818"/>
        <v>8.3742376580616155E-4</v>
      </c>
      <c r="HU416" s="223">
        <f t="shared" ca="1" si="819"/>
        <v>3.0368595744383558E-4</v>
      </c>
      <c r="HV416" s="223">
        <f t="shared" ca="1" si="820"/>
        <v>-7.0434782601782849E-4</v>
      </c>
      <c r="HW416" s="223">
        <f t="shared" ca="1" si="821"/>
        <v>-6.1233292180841903E-4</v>
      </c>
      <c r="HX416" s="223">
        <f t="shared" ca="1" si="822"/>
        <v>4.3602202090359553E-4</v>
      </c>
      <c r="HY416" s="223">
        <f t="shared" ca="1" si="823"/>
        <v>8.0339885283980516E-4</v>
      </c>
      <c r="HZ416" s="223">
        <f t="shared" ca="1" si="824"/>
        <v>-8.3970650908001852E-5</v>
      </c>
      <c r="IA416" s="223">
        <f t="shared" ca="1" si="825"/>
        <v>-8.4019500034124847E-4</v>
      </c>
      <c r="IB416" s="223">
        <f t="shared" ca="1" si="826"/>
        <v>-2.8420488218875882E-4</v>
      </c>
      <c r="IC416" s="223">
        <f t="shared" ca="1" si="827"/>
        <v>7.1565571604886207E-4</v>
      </c>
      <c r="ID416" s="223">
        <f t="shared" ca="1" si="828"/>
        <v>5.9780699201205593E-4</v>
      </c>
      <c r="IE416" s="223">
        <f t="shared" ca="1" si="829"/>
        <v>2.8904405361665009E-4</v>
      </c>
      <c r="IF416" s="223">
        <f t="shared" ca="1" si="830"/>
        <v>-7.9661735807773251E-4</v>
      </c>
      <c r="IG416" s="223">
        <f t="shared" ca="1" si="831"/>
        <v>1.0461550722963995E-4</v>
      </c>
      <c r="IH416" s="223">
        <f t="shared" ca="1" si="832"/>
        <v>8.4246013282503792E-4</v>
      </c>
      <c r="II416" s="223">
        <f t="shared" ca="1" si="833"/>
        <v>2.6455261253971105E-4</v>
      </c>
      <c r="IJ416" s="223">
        <f t="shared" ca="1" si="834"/>
        <v>-7.2653252183663922E-4</v>
      </c>
      <c r="IK416" s="223">
        <f t="shared" ca="1" si="835"/>
        <v>-5.8292096563714838E-4</v>
      </c>
      <c r="IL416" s="223">
        <f t="shared" ca="1" si="836"/>
        <v>4.7109510886757656E-4</v>
      </c>
      <c r="IM416" s="223">
        <f t="shared" ca="1" si="837"/>
        <v>7.8935601080657879E-4</v>
      </c>
      <c r="IN416" s="223">
        <f t="shared" ca="1" si="838"/>
        <v>-1.2519734708154874E-4</v>
      </c>
      <c r="IO416" s="223">
        <f t="shared" ca="1" si="839"/>
        <v>-8.442177988264275E-4</v>
      </c>
      <c r="IP416" s="223">
        <f t="shared" ca="1" si="840"/>
        <v>-2.4474098628917432E-4</v>
      </c>
      <c r="IQ416" s="223">
        <f t="shared" ca="1" si="841"/>
        <v>7.3697169160008699E-4</v>
      </c>
      <c r="IR416" s="223">
        <f t="shared" ca="1" si="842"/>
        <v>5.676838094693605E-4</v>
      </c>
      <c r="IS416" s="223">
        <f t="shared" ca="1" si="843"/>
        <v>-4.8821123825665286E-4</v>
      </c>
      <c r="IT416" s="223">
        <f t="shared" ca="1" si="844"/>
        <v>-7.8161918499045449E-4</v>
      </c>
      <c r="IU416" s="223">
        <f t="shared" ca="1" si="845"/>
        <v>1.4570377273305347E-4</v>
      </c>
      <c r="IV416" s="223">
        <f t="shared" ca="1" si="846"/>
        <v>8.4546693959314159E-4</v>
      </c>
      <c r="IW416" s="223">
        <f t="shared" ca="1" si="847"/>
        <v>2.2478193721995208E-4</v>
      </c>
      <c r="IX416" s="223">
        <f t="shared" ca="1" si="848"/>
        <v>-7.4696693717363736E-4</v>
      </c>
      <c r="IY416" s="223">
        <f t="shared" ca="1" si="849"/>
        <v>-5.5210470180177683E-4</v>
      </c>
      <c r="IZ416" s="223">
        <f t="shared" ca="1" si="850"/>
        <v>5.0503328745119772E-4</v>
      </c>
      <c r="JA416" s="223">
        <f t="shared" ca="1" si="851"/>
        <v>7.7341154100391614E-4</v>
      </c>
      <c r="JB416" s="223">
        <f t="shared" ca="1" si="852"/>
        <v>-1.661224318800313E-4</v>
      </c>
    </row>
    <row r="417" spans="2:262">
      <c r="B417" s="230">
        <v>56</v>
      </c>
      <c r="C417" s="229">
        <f t="shared" si="853"/>
        <v>1.0937500000000005E-3</v>
      </c>
      <c r="D417" s="226">
        <f t="shared" ca="1" si="597"/>
        <v>36.016414420017085</v>
      </c>
      <c r="E417" s="225">
        <f ca="1">BJ361</f>
        <v>1.6414420017088274E-2</v>
      </c>
      <c r="F417" s="224">
        <v>56</v>
      </c>
      <c r="G417" s="223">
        <f t="shared" ca="1" si="854"/>
        <v>-2.7506379668023728E-4</v>
      </c>
      <c r="H417" s="223">
        <f t="shared" ca="1" si="598"/>
        <v>-5.7786920111195696E-5</v>
      </c>
      <c r="I417" s="223">
        <f t="shared" ca="1" si="599"/>
        <v>2.5251645897461043E-4</v>
      </c>
      <c r="J417" s="223">
        <f t="shared" ca="1" si="600"/>
        <v>1.5631395470265411E-4</v>
      </c>
      <c r="K417" s="223">
        <f t="shared" ca="1" si="601"/>
        <v>-1.9152577945749983E-4</v>
      </c>
      <c r="L417" s="223">
        <f t="shared" ca="1" si="602"/>
        <v>-2.3104360668016127E-4</v>
      </c>
      <c r="M417" s="223">
        <f t="shared" ca="1" si="603"/>
        <v>1.0137703620349894E-4</v>
      </c>
      <c r="N417" s="223">
        <f t="shared" ca="1" si="604"/>
        <v>2.70598963956124E-4</v>
      </c>
      <c r="O417" s="223">
        <f t="shared" ca="1" si="605"/>
        <v>4.2054418273625833E-6</v>
      </c>
      <c r="P417" s="223">
        <f t="shared" ca="1" si="606"/>
        <v>-2.6895808195548338E-4</v>
      </c>
      <c r="Q417" s="223">
        <f t="shared" ca="1" si="607"/>
        <v>-1.0914767946243369E-4</v>
      </c>
      <c r="R417" s="223">
        <f t="shared" ca="1" si="608"/>
        <v>2.2637077008820484E-4</v>
      </c>
      <c r="S417" s="223">
        <f t="shared" ca="1" si="609"/>
        <v>1.9747317232552742E-4</v>
      </c>
      <c r="T417" s="223">
        <f t="shared" ca="1" si="610"/>
        <v>-1.4932056053113733E-4</v>
      </c>
      <c r="U417" s="223">
        <f t="shared" ca="1" si="611"/>
        <v>-2.5573516480082407E-4</v>
      </c>
      <c r="V417" s="223">
        <f t="shared" ca="1" si="612"/>
        <v>4.9537649227456772E-5</v>
      </c>
      <c r="W417" s="223">
        <f t="shared" ca="1" si="613"/>
        <v>2.7506379668023733E-4</v>
      </c>
      <c r="X417" s="223">
        <f t="shared" ca="1" si="614"/>
        <v>5.7786920111195567E-5</v>
      </c>
      <c r="Y417" s="223">
        <f t="shared" ca="1" si="615"/>
        <v>-2.5251645897461032E-4</v>
      </c>
      <c r="Z417" s="223">
        <f t="shared" ca="1" si="616"/>
        <v>-1.5631395470265449E-4</v>
      </c>
      <c r="AA417" s="223">
        <f t="shared" ca="1" si="617"/>
        <v>1.9152577945750002E-4</v>
      </c>
      <c r="AB417" s="223">
        <f t="shared" ca="1" si="618"/>
        <v>2.3104360668016143E-4</v>
      </c>
      <c r="AC417" s="223">
        <f t="shared" ca="1" si="619"/>
        <v>-1.0137703620349872E-4</v>
      </c>
      <c r="AD417" s="223">
        <f t="shared" ca="1" si="620"/>
        <v>-2.70598963956124E-4</v>
      </c>
      <c r="AE417" s="223">
        <f t="shared" ca="1" si="621"/>
        <v>-4.2054418273637894E-6</v>
      </c>
      <c r="AF417" s="223">
        <f t="shared" ca="1" si="622"/>
        <v>2.6895808195548338E-4</v>
      </c>
      <c r="AG417" s="223">
        <f t="shared" ca="1" si="623"/>
        <v>1.0914767946243345E-4</v>
      </c>
      <c r="AH417" s="223">
        <f t="shared" ca="1" si="624"/>
        <v>-2.2637077008820416E-4</v>
      </c>
      <c r="AI417" s="223">
        <f t="shared" ca="1" si="625"/>
        <v>-1.9747317232552758E-4</v>
      </c>
      <c r="AJ417" s="223">
        <f t="shared" ca="1" si="626"/>
        <v>1.4932056053113796E-4</v>
      </c>
      <c r="AK417" s="223">
        <f t="shared" ca="1" si="627"/>
        <v>2.5573516480082451E-4</v>
      </c>
      <c r="AL417" s="223">
        <f t="shared" ca="1" si="628"/>
        <v>-4.9537649227456541E-5</v>
      </c>
      <c r="AM417" s="223">
        <f t="shared" ca="1" si="629"/>
        <v>-2.7506379668023733E-4</v>
      </c>
      <c r="AN417" s="223">
        <f t="shared" ca="1" si="630"/>
        <v>-5.7786920111196746E-5</v>
      </c>
      <c r="AO417" s="223">
        <f t="shared" ca="1" si="631"/>
        <v>2.5251645897461026E-4</v>
      </c>
      <c r="AP417" s="223">
        <f t="shared" ca="1" si="632"/>
        <v>1.5631395470265389E-4</v>
      </c>
      <c r="AQ417" s="223">
        <f t="shared" ca="1" si="633"/>
        <v>-1.9152577945749912E-4</v>
      </c>
      <c r="AR417" s="223">
        <f t="shared" ca="1" si="634"/>
        <v>-2.3104360668016152E-4</v>
      </c>
      <c r="AS417" s="223">
        <f t="shared" ca="1" si="635"/>
        <v>1.0137703620349942E-4</v>
      </c>
      <c r="AT417" s="223">
        <f t="shared" ca="1" si="636"/>
        <v>2.7059896395612422E-4</v>
      </c>
      <c r="AU417" s="223">
        <f t="shared" ca="1" si="637"/>
        <v>4.2054418273630508E-6</v>
      </c>
      <c r="AV417" s="223">
        <f t="shared" ca="1" si="638"/>
        <v>-2.6895808195548355E-4</v>
      </c>
      <c r="AW417" s="223">
        <f t="shared" ca="1" si="639"/>
        <v>-1.0914767946243456E-4</v>
      </c>
      <c r="AX417" s="223">
        <f t="shared" ca="1" si="640"/>
        <v>2.2637077008820459E-4</v>
      </c>
      <c r="AY417" s="223">
        <f t="shared" ca="1" si="641"/>
        <v>1.9747317232552704E-4</v>
      </c>
      <c r="AZ417" s="223">
        <f t="shared" ca="1" si="642"/>
        <v>-1.4932056053113695E-4</v>
      </c>
      <c r="BA417" s="223">
        <f t="shared" ca="1" si="643"/>
        <v>-2.5573516480082429E-4</v>
      </c>
      <c r="BB417" s="223">
        <f t="shared" ca="1" si="644"/>
        <v>4.9537649227457266E-5</v>
      </c>
      <c r="BC417" s="223">
        <f t="shared" ca="1" si="645"/>
        <v>2.7506379668023733E-4</v>
      </c>
      <c r="BD417" s="223">
        <f t="shared" ca="1" si="646"/>
        <v>5.7786920111197938E-5</v>
      </c>
      <c r="BE417" s="223">
        <f t="shared" ca="1" si="647"/>
        <v>-2.5251645897460978E-4</v>
      </c>
      <c r="BF417" s="223">
        <f t="shared" ca="1" si="648"/>
        <v>-1.563139547026549E-4</v>
      </c>
      <c r="BG417" s="223">
        <f t="shared" ca="1" si="649"/>
        <v>1.9152577945749964E-4</v>
      </c>
      <c r="BH417" s="223">
        <f t="shared" ca="1" si="650"/>
        <v>2.3104360668016114E-4</v>
      </c>
      <c r="BI417" s="223">
        <f t="shared" ca="1" si="651"/>
        <v>-1.0137703620350009E-4</v>
      </c>
      <c r="BJ417" s="223">
        <f t="shared" ca="1" si="652"/>
        <v>-2.7059896395612444E-4</v>
      </c>
      <c r="BK417" s="223">
        <f t="shared" ca="1" si="653"/>
        <v>-4.2054418273642638E-6</v>
      </c>
      <c r="BL417" s="223">
        <f t="shared" ca="1" si="654"/>
        <v>2.6895808195548322E-4</v>
      </c>
      <c r="BM417" s="223">
        <f t="shared" ca="1" si="655"/>
        <v>1.0914767946243388E-4</v>
      </c>
      <c r="BN417" s="223">
        <f t="shared" ca="1" si="656"/>
        <v>-2.26370770088205E-4</v>
      </c>
      <c r="BO417" s="223">
        <f t="shared" ca="1" si="657"/>
        <v>-1.9747317232552655E-4</v>
      </c>
      <c r="BP417" s="223">
        <f t="shared" ca="1" si="658"/>
        <v>1.4932056053113592E-4</v>
      </c>
      <c r="BQ417" s="223">
        <f t="shared" ca="1" si="659"/>
        <v>2.5573516480082472E-4</v>
      </c>
      <c r="BR417" s="223">
        <f t="shared" ca="1" si="660"/>
        <v>-4.9537649227456074E-5</v>
      </c>
      <c r="BS417" s="223">
        <f t="shared" ca="1" si="661"/>
        <v>-2.7506379668023728E-4</v>
      </c>
      <c r="BT417" s="223">
        <f t="shared" ca="1" si="662"/>
        <v>-5.7786920111195303E-5</v>
      </c>
      <c r="BU417" s="223">
        <f t="shared" ca="1" si="663"/>
        <v>2.5251645897460929E-4</v>
      </c>
      <c r="BV417" s="223">
        <f t="shared" ca="1" si="664"/>
        <v>1.563139547026559E-4</v>
      </c>
      <c r="BW417" s="223">
        <f t="shared" ca="1" si="665"/>
        <v>-1.915257794574988E-4</v>
      </c>
      <c r="BX417" s="223">
        <f t="shared" ca="1" si="666"/>
        <v>-2.3104360668016181E-4</v>
      </c>
      <c r="BY417" s="223">
        <f t="shared" ca="1" si="667"/>
        <v>1.0137703620349898E-4</v>
      </c>
      <c r="BZ417" s="223">
        <f t="shared" ca="1" si="668"/>
        <v>2.7059896395612395E-4</v>
      </c>
      <c r="CA417" s="223">
        <f t="shared" ca="1" si="669"/>
        <v>4.2054418273654835E-6</v>
      </c>
      <c r="CB417" s="223">
        <f t="shared" ca="1" si="670"/>
        <v>-2.68958081955483E-4</v>
      </c>
      <c r="CC417" s="223">
        <f t="shared" ca="1" si="671"/>
        <v>-1.0914767946243501E-4</v>
      </c>
      <c r="CD417" s="223">
        <f t="shared" ca="1" si="672"/>
        <v>2.2637077008820432E-4</v>
      </c>
      <c r="CE417" s="223">
        <f t="shared" ca="1" si="673"/>
        <v>1.9747317232552737E-4</v>
      </c>
      <c r="CF417" s="223">
        <f t="shared" ca="1" si="674"/>
        <v>-1.493205605311382E-4</v>
      </c>
      <c r="CG417" s="223">
        <f t="shared" ca="1" si="675"/>
        <v>-2.5573516480082516E-4</v>
      </c>
      <c r="CH417" s="223">
        <f t="shared" ca="1" si="676"/>
        <v>4.9537649227454881E-5</v>
      </c>
      <c r="CI417" s="223">
        <f t="shared" ca="1" si="677"/>
        <v>2.7506379668023728E-4</v>
      </c>
      <c r="CJ417" s="223">
        <f t="shared" ca="1" si="678"/>
        <v>5.7786920111196495E-5</v>
      </c>
      <c r="CK417" s="223">
        <f t="shared" ca="1" si="679"/>
        <v>-2.5251645897461037E-4</v>
      </c>
      <c r="CL417" s="223">
        <f t="shared" ca="1" si="680"/>
        <v>-1.5631395470265368E-4</v>
      </c>
      <c r="CM417" s="223">
        <f t="shared" ca="1" si="681"/>
        <v>1.915257794574979E-4</v>
      </c>
      <c r="CN417" s="223">
        <f t="shared" ca="1" si="682"/>
        <v>2.3104360668016246E-4</v>
      </c>
      <c r="CO417" s="223">
        <f t="shared" ca="1" si="683"/>
        <v>-1.0137703620349784E-4</v>
      </c>
      <c r="CP417" s="223">
        <f t="shared" ca="1" si="684"/>
        <v>-2.7059896395612416E-4</v>
      </c>
      <c r="CQ417" s="223">
        <f t="shared" ca="1" si="685"/>
        <v>-4.2054418273627798E-6</v>
      </c>
      <c r="CR417" s="223">
        <f t="shared" ca="1" si="686"/>
        <v>2.6895808195548355E-4</v>
      </c>
      <c r="CS417" s="223">
        <f t="shared" ca="1" si="687"/>
        <v>1.0914767946243611E-4</v>
      </c>
      <c r="CT417" s="223">
        <f t="shared" ca="1" si="688"/>
        <v>-2.2637077008820364E-4</v>
      </c>
      <c r="CU417" s="223">
        <f t="shared" ca="1" si="689"/>
        <v>-1.9747317232552823E-4</v>
      </c>
      <c r="CV417" s="223">
        <f t="shared" ca="1" si="690"/>
        <v>1.4932056053113717E-4</v>
      </c>
      <c r="CW417" s="223">
        <f t="shared" ca="1" si="691"/>
        <v>2.5573516480082418E-4</v>
      </c>
      <c r="CX417" s="223">
        <f t="shared" ca="1" si="692"/>
        <v>-4.9537649227457531E-5</v>
      </c>
      <c r="CY417" s="223">
        <f t="shared" ca="1" si="693"/>
        <v>-2.7506379668023733E-4</v>
      </c>
      <c r="CZ417" s="223">
        <f t="shared" ca="1" si="694"/>
        <v>-5.7786920111193859E-5</v>
      </c>
      <c r="DA417" s="223">
        <f t="shared" ca="1" si="695"/>
        <v>2.5251645897460831E-4</v>
      </c>
      <c r="DB417" s="223">
        <f t="shared" ca="1" si="696"/>
        <v>1.5631395470265788E-4</v>
      </c>
      <c r="DC417" s="223">
        <f t="shared" ca="1" si="697"/>
        <v>-1.9152577945749706E-4</v>
      </c>
      <c r="DD417" s="223">
        <f t="shared" ca="1" si="698"/>
        <v>-2.3104360668016309E-4</v>
      </c>
      <c r="DE417" s="223">
        <f t="shared" ca="1" si="699"/>
        <v>1.0137703620349672E-4</v>
      </c>
      <c r="DF417" s="223">
        <f t="shared" ca="1" si="700"/>
        <v>2.7059896395612438E-4</v>
      </c>
      <c r="DG417" s="223">
        <f t="shared" ca="1" si="701"/>
        <v>4.2054418273639927E-6</v>
      </c>
      <c r="DH417" s="223">
        <f t="shared" ca="1" si="702"/>
        <v>-2.6895808195548328E-4</v>
      </c>
      <c r="DI417" s="223">
        <f t="shared" ca="1" si="703"/>
        <v>-1.0914767946243367E-4</v>
      </c>
      <c r="DJ417" s="223">
        <f t="shared" ca="1" si="704"/>
        <v>2.2637077008820519E-4</v>
      </c>
      <c r="DK417" s="223">
        <f t="shared" ca="1" si="705"/>
        <v>1.9747317232552634E-4</v>
      </c>
      <c r="DL417" s="223">
        <f t="shared" ca="1" si="706"/>
        <v>-1.4932056053113945E-4</v>
      </c>
      <c r="DM417" s="223">
        <f t="shared" ca="1" si="707"/>
        <v>-2.5573516480082608E-4</v>
      </c>
      <c r="DN417" s="223">
        <f t="shared" ca="1" si="708"/>
        <v>4.9537649227452496E-5</v>
      </c>
      <c r="DO417" s="223">
        <f t="shared" ca="1" si="709"/>
        <v>2.7506379668023728E-4</v>
      </c>
      <c r="DP417" s="223">
        <f t="shared" ca="1" si="710"/>
        <v>5.7786920111198874E-5</v>
      </c>
      <c r="DQ417" s="223">
        <f t="shared" ca="1" si="711"/>
        <v>-2.5251645897460945E-4</v>
      </c>
      <c r="DR417" s="223">
        <f t="shared" ca="1" si="712"/>
        <v>-1.5631395470265568E-4</v>
      </c>
      <c r="DS417" s="223">
        <f t="shared" ca="1" si="713"/>
        <v>1.9152577945749899E-4</v>
      </c>
      <c r="DT417" s="223">
        <f t="shared" ca="1" si="714"/>
        <v>2.3104360668016168E-4</v>
      </c>
      <c r="DU417" s="223">
        <f t="shared" ca="1" si="715"/>
        <v>-1.0137703620349923E-4</v>
      </c>
      <c r="DV417" s="223">
        <f t="shared" ca="1" si="716"/>
        <v>-2.7059896395612389E-4</v>
      </c>
      <c r="DW417" s="223">
        <f t="shared" ca="1" si="717"/>
        <v>-4.2054418273613025E-6</v>
      </c>
      <c r="DX417" s="223">
        <f t="shared" ca="1" si="718"/>
        <v>2.6895808195548387E-4</v>
      </c>
      <c r="DY417" s="223">
        <f t="shared" ca="1" si="719"/>
        <v>1.0914767946243836E-4</v>
      </c>
      <c r="DZ417" s="223">
        <f t="shared" ca="1" si="720"/>
        <v>-2.2637077008820226E-4</v>
      </c>
      <c r="EA417" s="223">
        <f t="shared" ca="1" si="721"/>
        <v>-1.9747317232552992E-4</v>
      </c>
      <c r="EB417" s="223">
        <f t="shared" ca="1" si="722"/>
        <v>1.4932056053113514E-4</v>
      </c>
      <c r="EC417" s="223">
        <f t="shared" ca="1" si="723"/>
        <v>2.5573516480082505E-4</v>
      </c>
      <c r="ED417" s="223">
        <f t="shared" ca="1" si="724"/>
        <v>-4.9537649227455145E-5</v>
      </c>
      <c r="EE417" s="223">
        <f t="shared" ca="1" si="725"/>
        <v>-2.7506379668023728E-4</v>
      </c>
      <c r="EF417" s="223">
        <f t="shared" ca="1" si="726"/>
        <v>-5.7786920111196217E-5</v>
      </c>
      <c r="EG417" s="223">
        <f t="shared" ca="1" si="727"/>
        <v>2.5251645897461048E-4</v>
      </c>
      <c r="EH417" s="223">
        <f t="shared" ca="1" si="728"/>
        <v>1.5631395470265343E-4</v>
      </c>
      <c r="EI417" s="223">
        <f t="shared" ca="1" si="729"/>
        <v>-1.9152577945750088E-4</v>
      </c>
      <c r="EJ417" s="223">
        <f t="shared" ca="1" si="730"/>
        <v>-2.3104360668016442E-4</v>
      </c>
      <c r="EK417" s="223">
        <f t="shared" ca="1" si="731"/>
        <v>1.0137703620349446E-4</v>
      </c>
      <c r="EL417" s="223">
        <f t="shared" ca="1" si="732"/>
        <v>2.7059896395612482E-4</v>
      </c>
      <c r="EM417" s="223">
        <f t="shared" ca="1" si="733"/>
        <v>4.2054418273664254E-6</v>
      </c>
      <c r="EN417" s="223">
        <f t="shared" ca="1" si="734"/>
        <v>-2.6895808195548279E-4</v>
      </c>
      <c r="EO417" s="223">
        <f t="shared" ca="1" si="735"/>
        <v>-1.0914767946243589E-4</v>
      </c>
      <c r="EP417" s="223">
        <f t="shared" ca="1" si="736"/>
        <v>2.2637077008820375E-4</v>
      </c>
      <c r="EQ417" s="223">
        <f t="shared" ca="1" si="737"/>
        <v>1.9747317232552805E-4</v>
      </c>
      <c r="ER417" s="223">
        <f t="shared" ca="1" si="738"/>
        <v>-1.4932056053113739E-4</v>
      </c>
      <c r="ES417" s="223">
        <f t="shared" ca="1" si="739"/>
        <v>-2.5573516480082407E-4</v>
      </c>
      <c r="ET417" s="223">
        <f t="shared" ca="1" si="740"/>
        <v>4.9537649227457795E-5</v>
      </c>
      <c r="EU417" s="223">
        <f t="shared" ca="1" si="741"/>
        <v>2.7506379668023738E-4</v>
      </c>
      <c r="EV417" s="223">
        <f t="shared" ca="1" si="742"/>
        <v>5.7786920111201218E-5</v>
      </c>
      <c r="EW417" s="223">
        <f t="shared" ca="1" si="743"/>
        <v>-2.5251645897460842E-4</v>
      </c>
      <c r="EX417" s="223">
        <f t="shared" ca="1" si="744"/>
        <v>-1.5631395470265766E-4</v>
      </c>
      <c r="EY417" s="223">
        <f t="shared" ca="1" si="745"/>
        <v>1.9152577945749722E-4</v>
      </c>
      <c r="EZ417" s="223">
        <f t="shared" ca="1" si="746"/>
        <v>2.3104360668016298E-4</v>
      </c>
      <c r="FA417" s="223">
        <f t="shared" ca="1" si="747"/>
        <v>-1.0137703620349698E-4</v>
      </c>
      <c r="FB417" s="223">
        <f t="shared" ca="1" si="748"/>
        <v>-2.7059896395612433E-4</v>
      </c>
      <c r="FC417" s="223">
        <f t="shared" ca="1" si="749"/>
        <v>-4.2054418273637284E-6</v>
      </c>
      <c r="FD417" s="223">
        <f t="shared" ca="1" si="750"/>
        <v>2.6895808195548338E-4</v>
      </c>
      <c r="FE417" s="223">
        <f t="shared" ca="1" si="751"/>
        <v>1.091476794624334E-4</v>
      </c>
      <c r="FF417" s="223">
        <f t="shared" ca="1" si="752"/>
        <v>-2.2637077008820532E-4</v>
      </c>
      <c r="FG417" s="223">
        <f t="shared" ca="1" si="753"/>
        <v>-1.9747317232552617E-4</v>
      </c>
      <c r="FH417" s="223">
        <f t="shared" ca="1" si="754"/>
        <v>1.4932056053113311E-4</v>
      </c>
      <c r="FI417" s="223">
        <f t="shared" ca="1" si="755"/>
        <v>2.5573516480082597E-4</v>
      </c>
      <c r="FJ417" s="223">
        <f t="shared" ca="1" si="756"/>
        <v>-4.953764922745276E-5</v>
      </c>
      <c r="FK417" s="223">
        <f t="shared" ca="1" si="757"/>
        <v>-2.7506379668023728E-4</v>
      </c>
      <c r="FL417" s="223">
        <f t="shared" ca="1" si="758"/>
        <v>-5.7786920111198596E-5</v>
      </c>
      <c r="FM417" s="223">
        <f t="shared" ca="1" si="759"/>
        <v>2.525164589746095E-4</v>
      </c>
      <c r="FN417" s="223">
        <f t="shared" ca="1" si="760"/>
        <v>1.5631395470265544E-4</v>
      </c>
      <c r="FO417" s="223">
        <f t="shared" ca="1" si="761"/>
        <v>-1.9152577945749915E-4</v>
      </c>
      <c r="FP417" s="223">
        <f t="shared" ca="1" si="762"/>
        <v>-2.3104360668016152E-4</v>
      </c>
      <c r="FQ417" s="223">
        <f t="shared" ca="1" si="763"/>
        <v>1.0137703620349947E-4</v>
      </c>
      <c r="FR417" s="223">
        <f t="shared" ca="1" si="764"/>
        <v>2.7059896395612384E-4</v>
      </c>
      <c r="FS417" s="223">
        <f t="shared" ca="1" si="765"/>
        <v>4.2054418273688445E-6</v>
      </c>
      <c r="FT417" s="223">
        <f t="shared" ca="1" si="766"/>
        <v>-2.6895808195548225E-4</v>
      </c>
      <c r="FU417" s="223">
        <f t="shared" ca="1" si="767"/>
        <v>-1.0914767946243811E-4</v>
      </c>
      <c r="FV417" s="223">
        <f t="shared" ca="1" si="768"/>
        <v>2.263707700882024E-4</v>
      </c>
      <c r="FW417" s="223">
        <f t="shared" ca="1" si="769"/>
        <v>1.9747317232552973E-4</v>
      </c>
      <c r="FX417" s="223">
        <f t="shared" ca="1" si="770"/>
        <v>-1.4932056053113536E-4</v>
      </c>
      <c r="FY417" s="223">
        <f t="shared" ca="1" si="771"/>
        <v>-2.5573516480082499E-4</v>
      </c>
      <c r="FZ417" s="223">
        <f t="shared" ca="1" si="772"/>
        <v>4.953764922745541E-5</v>
      </c>
      <c r="GA417" s="223">
        <f t="shared" ca="1" si="773"/>
        <v>2.7506379668023728E-4</v>
      </c>
      <c r="GB417" s="223">
        <f t="shared" ca="1" si="774"/>
        <v>5.778692011119596E-5</v>
      </c>
      <c r="GC417" s="223">
        <f t="shared" ca="1" si="775"/>
        <v>-2.5251645897461053E-4</v>
      </c>
      <c r="GD417" s="223">
        <f t="shared" ca="1" si="776"/>
        <v>-1.5631395470265319E-4</v>
      </c>
      <c r="GE417" s="223">
        <f t="shared" ca="1" si="777"/>
        <v>1.9152577945749549E-4</v>
      </c>
      <c r="GF417" s="223">
        <f t="shared" ca="1" si="778"/>
        <v>2.3104360668016425E-4</v>
      </c>
      <c r="GG417" s="223">
        <f t="shared" ca="1" si="779"/>
        <v>-1.013770362034947E-4</v>
      </c>
      <c r="GH417" s="223">
        <f t="shared" ca="1" si="780"/>
        <v>-2.7059896395612476E-4</v>
      </c>
      <c r="GI417" s="223">
        <f t="shared" ca="1" si="781"/>
        <v>-4.2054418273661476E-6</v>
      </c>
      <c r="GJ417" s="223">
        <f t="shared" ca="1" si="782"/>
        <v>2.6895808195548284E-4</v>
      </c>
      <c r="GK417" s="223">
        <f t="shared" ca="1" si="783"/>
        <v>1.091476794624428E-4</v>
      </c>
      <c r="GL417" s="223">
        <f t="shared" ca="1" si="784"/>
        <v>-2.2637077008820394E-4</v>
      </c>
      <c r="GM417" s="223">
        <f t="shared" ca="1" si="785"/>
        <v>-1.9747317232553328E-4</v>
      </c>
      <c r="GN417" s="223">
        <f t="shared" ca="1" si="786"/>
        <v>1.4932056053113763E-4</v>
      </c>
      <c r="GO417" s="223">
        <f t="shared" ca="1" si="787"/>
        <v>2.5573516480082684E-4</v>
      </c>
      <c r="GP417" s="223">
        <f t="shared" ca="1" si="788"/>
        <v>-4.9537649227458066E-5</v>
      </c>
      <c r="GQ417" s="223">
        <f t="shared" ca="1" si="789"/>
        <v>-2.7506379668023722E-4</v>
      </c>
      <c r="GR417" s="223">
        <f t="shared" ca="1" si="790"/>
        <v>-5.7786920111193317E-5</v>
      </c>
      <c r="GS417" s="223">
        <f t="shared" ca="1" si="791"/>
        <v>2.5251645897460853E-4</v>
      </c>
      <c r="GT417" s="223">
        <f t="shared" ca="1" si="792"/>
        <v>1.5631395470265102E-4</v>
      </c>
      <c r="GU417" s="223">
        <f t="shared" ca="1" si="793"/>
        <v>-1.9152577945749741E-4</v>
      </c>
      <c r="GV417" s="223">
        <f t="shared" ca="1" si="794"/>
        <v>-2.3104360668016707E-4</v>
      </c>
      <c r="GW417" s="223">
        <f t="shared" ca="1" si="795"/>
        <v>1.0137703620349722E-4</v>
      </c>
      <c r="GX417" s="223">
        <f t="shared" ca="1" si="796"/>
        <v>2.7059896395612568E-4</v>
      </c>
      <c r="GY417" s="223">
        <f t="shared" ca="1" si="797"/>
        <v>4.2054418273634574E-6</v>
      </c>
      <c r="GZ417" s="223">
        <f t="shared" ca="1" si="798"/>
        <v>-2.6895808195548181E-4</v>
      </c>
      <c r="HA417" s="223">
        <f t="shared" ca="1" si="799"/>
        <v>-1.0914767946243315E-4</v>
      </c>
      <c r="HB417" s="223">
        <f t="shared" ca="1" si="800"/>
        <v>2.2637077008820101E-4</v>
      </c>
      <c r="HC417" s="223">
        <f t="shared" ca="1" si="801"/>
        <v>1.9747317232552596E-4</v>
      </c>
      <c r="HD417" s="223">
        <f t="shared" ca="1" si="802"/>
        <v>-1.4932056053113332E-4</v>
      </c>
      <c r="HE417" s="223">
        <f t="shared" ca="1" si="803"/>
        <v>-2.5573516480082293E-4</v>
      </c>
      <c r="HF417" s="223">
        <f t="shared" ca="1" si="804"/>
        <v>4.9537649227453024E-5</v>
      </c>
      <c r="HG417" s="223">
        <f t="shared" ca="1" si="805"/>
        <v>2.7506379668023738E-4</v>
      </c>
      <c r="HH417" s="223">
        <f t="shared" ca="1" si="806"/>
        <v>5.7786920111198331E-5</v>
      </c>
      <c r="HI417" s="223">
        <f t="shared" ca="1" si="807"/>
        <v>-2.5251645897460652E-4</v>
      </c>
      <c r="HJ417" s="223">
        <f t="shared" ca="1" si="808"/>
        <v>-1.5631395470265522E-4</v>
      </c>
      <c r="HK417" s="223">
        <f t="shared" ca="1" si="809"/>
        <v>1.9152577945749375E-4</v>
      </c>
      <c r="HL417" s="223">
        <f t="shared" ca="1" si="810"/>
        <v>2.3104360668016135E-4</v>
      </c>
      <c r="HM417" s="223">
        <f t="shared" ca="1" si="811"/>
        <v>-1.0137703620349245E-4</v>
      </c>
      <c r="HN417" s="223">
        <f t="shared" ca="1" si="812"/>
        <v>-2.7059896395612379E-4</v>
      </c>
      <c r="HO417" s="223">
        <f t="shared" ca="1" si="813"/>
        <v>-4.2054418273685803E-6</v>
      </c>
      <c r="HP417" s="223">
        <f t="shared" ca="1" si="814"/>
        <v>2.6895808195548398E-4</v>
      </c>
      <c r="HQ417" s="223">
        <f t="shared" ca="1" si="815"/>
        <v>1.0914767946243787E-4</v>
      </c>
      <c r="HR417" s="223">
        <f t="shared" ca="1" si="816"/>
        <v>-2.2637077008820703E-4</v>
      </c>
      <c r="HS417" s="223">
        <f t="shared" ca="1" si="817"/>
        <v>-1.9747317232552954E-4</v>
      </c>
      <c r="HT417" s="223">
        <f t="shared" ca="1" si="818"/>
        <v>1.4932056053112901E-4</v>
      </c>
      <c r="HU417" s="223">
        <f t="shared" ca="1" si="819"/>
        <v>2.5573516480082489E-4</v>
      </c>
      <c r="HV417" s="223">
        <f t="shared" ca="1" si="820"/>
        <v>-4.9537649227447983E-5</v>
      </c>
      <c r="HW417" s="223">
        <f t="shared" ca="1" si="821"/>
        <v>-2.7506379668023733E-4</v>
      </c>
      <c r="HX417" s="223">
        <f t="shared" ca="1" si="822"/>
        <v>-5.7786920111203346E-5</v>
      </c>
      <c r="HY417" s="223">
        <f t="shared" ca="1" si="823"/>
        <v>2.525164589746107E-4</v>
      </c>
      <c r="HZ417" s="223">
        <f t="shared" ca="1" si="824"/>
        <v>1.5631395470265942E-4</v>
      </c>
      <c r="IA417" s="223">
        <f t="shared" ca="1" si="825"/>
        <v>-1.9152577945750129E-4</v>
      </c>
      <c r="IB417" s="223">
        <f t="shared" ca="1" si="826"/>
        <v>-2.3104360668016417E-4</v>
      </c>
      <c r="IC417" s="223">
        <f t="shared" ca="1" si="827"/>
        <v>1.0137703620350223E-4</v>
      </c>
      <c r="ID417" s="223">
        <f t="shared" ca="1" si="828"/>
        <v>2.7059896395612471E-4</v>
      </c>
      <c r="IE417" s="223">
        <f t="shared" ca="1" si="829"/>
        <v>2.1681368355246325E-4</v>
      </c>
      <c r="IF417" s="223">
        <f t="shared" ca="1" si="830"/>
        <v>-2.689580819554829E-4</v>
      </c>
      <c r="IG417" s="223">
        <f t="shared" ca="1" si="831"/>
        <v>-1.0914767946244256E-4</v>
      </c>
      <c r="IH417" s="223">
        <f t="shared" ca="1" si="832"/>
        <v>2.263707700882041E-4</v>
      </c>
      <c r="II417" s="223">
        <f t="shared" ca="1" si="833"/>
        <v>1.9747317232553311E-4</v>
      </c>
      <c r="IJ417" s="223">
        <f t="shared" ca="1" si="834"/>
        <v>-1.4932056053113785E-4</v>
      </c>
      <c r="IK417" s="223">
        <f t="shared" ca="1" si="835"/>
        <v>-2.5573516480082678E-4</v>
      </c>
      <c r="IL417" s="223">
        <f t="shared" ca="1" si="836"/>
        <v>4.953764922745833E-5</v>
      </c>
      <c r="IM417" s="223">
        <f t="shared" ca="1" si="837"/>
        <v>2.7506379668023722E-4</v>
      </c>
      <c r="IN417" s="223">
        <f t="shared" ca="1" si="838"/>
        <v>5.7786920111193066E-5</v>
      </c>
      <c r="IO417" s="223">
        <f t="shared" ca="1" si="839"/>
        <v>-2.5251645897460864E-4</v>
      </c>
      <c r="IP417" s="223">
        <f t="shared" ca="1" si="840"/>
        <v>-1.5631395470265075E-4</v>
      </c>
      <c r="IQ417" s="223">
        <f t="shared" ca="1" si="841"/>
        <v>1.9152577945749763E-4</v>
      </c>
      <c r="IR417" s="223">
        <f t="shared" ca="1" si="842"/>
        <v>2.3104360668016691E-4</v>
      </c>
      <c r="IS417" s="223">
        <f t="shared" ca="1" si="843"/>
        <v>-1.0137703620349746E-4</v>
      </c>
      <c r="IT417" s="223">
        <f t="shared" ca="1" si="844"/>
        <v>-2.7059896395612563E-4</v>
      </c>
      <c r="IU417" s="223">
        <f t="shared" ca="1" si="845"/>
        <v>-4.2054418273631796E-6</v>
      </c>
      <c r="IV417" s="223">
        <f t="shared" ca="1" si="846"/>
        <v>2.6895808195548181E-4</v>
      </c>
      <c r="IW417" s="223">
        <f t="shared" ca="1" si="847"/>
        <v>1.0914767946243291E-4</v>
      </c>
      <c r="IX417" s="223">
        <f t="shared" ca="1" si="848"/>
        <v>-2.2637077008820118E-4</v>
      </c>
      <c r="IY417" s="223">
        <f t="shared" ca="1" si="849"/>
        <v>-1.974731723255258E-4</v>
      </c>
      <c r="IZ417" s="223">
        <f t="shared" ca="1" si="850"/>
        <v>1.4932056053113354E-4</v>
      </c>
      <c r="JA417" s="223">
        <f t="shared" ca="1" si="851"/>
        <v>2.5573516480082293E-4</v>
      </c>
      <c r="JB417" s="223">
        <f t="shared" ca="1" si="852"/>
        <v>-4.9537649227453289E-5</v>
      </c>
    </row>
    <row r="418" spans="2:262">
      <c r="B418" s="230">
        <v>57</v>
      </c>
      <c r="C418" s="229">
        <f t="shared" si="853"/>
        <v>1.1132812500000006E-3</v>
      </c>
      <c r="D418" s="226">
        <f t="shared" ca="1" si="597"/>
        <v>36.017817359566777</v>
      </c>
      <c r="E418" s="225">
        <f ca="1">BK361</f>
        <v>1.7817359566778074E-2</v>
      </c>
      <c r="F418" s="224">
        <v>57</v>
      </c>
      <c r="G418" s="223">
        <f t="shared" ca="1" si="854"/>
        <v>2.6240820171715941E-4</v>
      </c>
      <c r="H418" s="223">
        <f t="shared" ca="1" si="598"/>
        <v>3.6157967153313056E-5</v>
      </c>
      <c r="I418" s="223">
        <f t="shared" ca="1" si="599"/>
        <v>-2.5004493300063275E-4</v>
      </c>
      <c r="J418" s="223">
        <f t="shared" ca="1" si="600"/>
        <v>-1.2165427519477543E-4</v>
      </c>
      <c r="K418" s="223">
        <f t="shared" ca="1" si="601"/>
        <v>2.0844844367450414E-4</v>
      </c>
      <c r="L418" s="223">
        <f t="shared" ca="1" si="602"/>
        <v>1.9292775447425238E-4</v>
      </c>
      <c r="M418" s="223">
        <f t="shared" ca="1" si="603"/>
        <v>-1.4248185707610046E-4</v>
      </c>
      <c r="N418" s="223">
        <f t="shared" ca="1" si="604"/>
        <v>-2.4164568927386332E-4</v>
      </c>
      <c r="O418" s="223">
        <f t="shared" ca="1" si="605"/>
        <v>5.9857450178011201E-5</v>
      </c>
      <c r="P418" s="223">
        <f t="shared" ca="1" si="606"/>
        <v>2.6211237475148017E-4</v>
      </c>
      <c r="Q418" s="223">
        <f t="shared" ca="1" si="607"/>
        <v>2.9765003131910899E-5</v>
      </c>
      <c r="R418" s="223">
        <f t="shared" ca="1" si="608"/>
        <v>-2.519350124427048E-4</v>
      </c>
      <c r="S418" s="223">
        <f t="shared" ca="1" si="609"/>
        <v>-1.1590757427602063E-4</v>
      </c>
      <c r="T418" s="223">
        <f t="shared" ca="1" si="610"/>
        <v>2.123034568029981E-4</v>
      </c>
      <c r="U418" s="223">
        <f t="shared" ca="1" si="611"/>
        <v>1.8849917420678386E-4</v>
      </c>
      <c r="V418" s="223">
        <f t="shared" ca="1" si="612"/>
        <v>-1.4785110709870041E-4</v>
      </c>
      <c r="W418" s="223">
        <f t="shared" ca="1" si="613"/>
        <v>-2.3905298325657421E-4</v>
      </c>
      <c r="X418" s="223">
        <f t="shared" ca="1" si="614"/>
        <v>6.6113208036042991E-5</v>
      </c>
      <c r="Y418" s="223">
        <f t="shared" ca="1" si="615"/>
        <v>2.6165866109226373E-4</v>
      </c>
      <c r="Z418" s="223">
        <f t="shared" ca="1" si="616"/>
        <v>2.3354109785607092E-5</v>
      </c>
      <c r="AA418" s="223">
        <f t="shared" ca="1" si="617"/>
        <v>-2.536733356537382E-4</v>
      </c>
      <c r="AB418" s="223">
        <f t="shared" ca="1" si="618"/>
        <v>-1.1009105496858512E-4</v>
      </c>
      <c r="AC418" s="223">
        <f t="shared" ca="1" si="619"/>
        <v>2.160305862676508E-4</v>
      </c>
      <c r="AD418" s="223">
        <f t="shared" ca="1" si="620"/>
        <v>1.8395704908521026E-4</v>
      </c>
      <c r="AE418" s="223">
        <f t="shared" ca="1" si="621"/>
        <v>-1.5313129714289312E-4</v>
      </c>
      <c r="AF418" s="223">
        <f t="shared" ca="1" si="622"/>
        <v>-2.3631628066093878E-4</v>
      </c>
      <c r="AG418" s="223">
        <f t="shared" ca="1" si="623"/>
        <v>7.2329141769686856E-5</v>
      </c>
      <c r="AH418" s="223">
        <f t="shared" ca="1" si="624"/>
        <v>2.6104733403965275E-4</v>
      </c>
      <c r="AI418" s="223">
        <f t="shared" ca="1" si="625"/>
        <v>1.6929148796834866E-5</v>
      </c>
      <c r="AJ418" s="223">
        <f t="shared" ca="1" si="626"/>
        <v>-2.5525885553283058E-4</v>
      </c>
      <c r="AK418" s="223">
        <f t="shared" ca="1" si="627"/>
        <v>-1.0420822092620539E-4</v>
      </c>
      <c r="AL418" s="223">
        <f t="shared" ca="1" si="628"/>
        <v>2.1962758698504091E-4</v>
      </c>
      <c r="AM418" s="223">
        <f t="shared" ca="1" si="629"/>
        <v>1.7930411511586622E-4</v>
      </c>
      <c r="AN418" s="223">
        <f t="shared" ca="1" si="630"/>
        <v>-1.5831924661963571E-4</v>
      </c>
      <c r="AO418" s="223">
        <f t="shared" ca="1" si="631"/>
        <v>-2.3343722997426722E-4</v>
      </c>
      <c r="AP418" s="223">
        <f t="shared" ca="1" si="632"/>
        <v>7.8501507132887685E-5</v>
      </c>
      <c r="AQ418" s="223">
        <f t="shared" ca="1" si="633"/>
        <v>2.60278761834205E-4</v>
      </c>
      <c r="AR418" s="223">
        <f t="shared" ca="1" si="634"/>
        <v>1.0493990321848143E-5</v>
      </c>
      <c r="AS418" s="223">
        <f t="shared" ca="1" si="635"/>
        <v>-2.566906170220938E-4</v>
      </c>
      <c r="AT418" s="223">
        <f t="shared" ca="1" si="636"/>
        <v>-9.8262615748137783E-5</v>
      </c>
      <c r="AU418" s="223">
        <f t="shared" ca="1" si="637"/>
        <v>2.2309229225643564E-4</v>
      </c>
      <c r="AV418" s="223">
        <f t="shared" ca="1" si="638"/>
        <v>1.7454317505218774E-4</v>
      </c>
      <c r="AW418" s="223">
        <f t="shared" ca="1" si="639"/>
        <v>-1.634118305021511E-4</v>
      </c>
      <c r="AX418" s="223">
        <f t="shared" ca="1" si="640"/>
        <v>-2.3041756542904035E-4</v>
      </c>
      <c r="AY418" s="223">
        <f t="shared" ca="1" si="641"/>
        <v>8.4626586123553852E-5</v>
      </c>
      <c r="AZ418" s="223">
        <f t="shared" ca="1" si="642"/>
        <v>2.5935340743507822E-4</v>
      </c>
      <c r="BA418" s="223">
        <f t="shared" ca="1" si="643"/>
        <v>4.052510659488973E-6</v>
      </c>
      <c r="BB418" s="223">
        <f t="shared" ca="1" si="644"/>
        <v>-2.5796775768194329E-4</v>
      </c>
      <c r="BC418" s="223">
        <f t="shared" ca="1" si="645"/>
        <v>-9.2257820844619389E-5</v>
      </c>
      <c r="BD418" s="223">
        <f t="shared" ca="1" si="646"/>
        <v>2.264226150729322E-4</v>
      </c>
      <c r="BE418" s="223">
        <f t="shared" ca="1" si="647"/>
        <v>1.6967709670644745E-4</v>
      </c>
      <c r="BF418" s="223">
        <f t="shared" ca="1" si="648"/>
        <v>-1.6840598120833396E-4</v>
      </c>
      <c r="BG418" s="223">
        <f t="shared" ca="1" si="649"/>
        <v>-2.2725910595826582E-4</v>
      </c>
      <c r="BH418" s="223">
        <f t="shared" ca="1" si="650"/>
        <v>9.0700689223131078E-5</v>
      </c>
      <c r="BI418" s="223">
        <f t="shared" ca="1" si="651"/>
        <v>2.5827182824116079E-4</v>
      </c>
      <c r="BJ418" s="223">
        <f t="shared" ca="1" si="652"/>
        <v>-2.3914100837601942E-6</v>
      </c>
      <c r="BK418" s="223">
        <f t="shared" ca="1" si="653"/>
        <v>-2.5908950821060088E-4</v>
      </c>
      <c r="BL418" s="223">
        <f t="shared" ca="1" si="654"/>
        <v>-8.6197453279564614E-5</v>
      </c>
      <c r="BM418" s="223">
        <f t="shared" ca="1" si="655"/>
        <v>2.2961654937259674E-4</v>
      </c>
      <c r="BN418" s="223">
        <f t="shared" ca="1" si="656"/>
        <v>1.6470881122228944E-4</v>
      </c>
      <c r="BO418" s="223">
        <f t="shared" ca="1" si="657"/>
        <v>-1.7329869044854356E-4</v>
      </c>
      <c r="BP418" s="223">
        <f t="shared" ca="1" si="658"/>
        <v>-2.2396375409982732E-4</v>
      </c>
      <c r="BQ418" s="223">
        <f t="shared" ca="1" si="659"/>
        <v>9.6720157619034018E-5</v>
      </c>
      <c r="BR418" s="223">
        <f t="shared" ca="1" si="660"/>
        <v>2.5703467575531651E-4</v>
      </c>
      <c r="BS418" s="223">
        <f t="shared" ca="1" si="661"/>
        <v>-8.8338903309955014E-6</v>
      </c>
      <c r="BT418" s="223">
        <f t="shared" ca="1" si="662"/>
        <v>-2.6005519290749258E-4</v>
      </c>
      <c r="BU418" s="223">
        <f t="shared" ca="1" si="663"/>
        <v>-8.0085163591784518E-5</v>
      </c>
      <c r="BV418" s="223">
        <f t="shared" ca="1" si="664"/>
        <v>2.32672171248835E-4</v>
      </c>
      <c r="BW418" s="223">
        <f t="shared" ca="1" si="665"/>
        <v>1.596413113091074E-4</v>
      </c>
      <c r="BX418" s="223">
        <f t="shared" ca="1" si="666"/>
        <v>-1.7808701103768236E-4</v>
      </c>
      <c r="BY418" s="223">
        <f t="shared" ca="1" si="667"/>
        <v>-2.2053349485046524E-4</v>
      </c>
      <c r="BZ418" s="223">
        <f t="shared" ca="1" si="668"/>
        <v>1.0268136540859038E-4</v>
      </c>
      <c r="CA418" s="223">
        <f t="shared" ca="1" si="669"/>
        <v>2.5564269519194279E-4</v>
      </c>
      <c r="CB418" s="223">
        <f t="shared" ca="1" si="670"/>
        <v>-1.5271049373012125E-5</v>
      </c>
      <c r="CC418" s="223">
        <f t="shared" ca="1" si="671"/>
        <v>-2.6086423008026742E-4</v>
      </c>
      <c r="CD418" s="223">
        <f t="shared" ca="1" si="672"/>
        <v>-7.3924633596033934E-5</v>
      </c>
      <c r="CE418" s="223">
        <f t="shared" ca="1" si="673"/>
        <v>2.3558764010928415E-4</v>
      </c>
      <c r="CF418" s="223">
        <f t="shared" ca="1" si="674"/>
        <v>1.5447764943936582E-4</v>
      </c>
      <c r="CG418" s="223">
        <f t="shared" ca="1" si="675"/>
        <v>-1.827680586704743E-4</v>
      </c>
      <c r="CH418" s="223">
        <f t="shared" ca="1" si="676"/>
        <v>-2.1697039447008182E-4</v>
      </c>
      <c r="CI418" s="223">
        <f t="shared" ca="1" si="677"/>
        <v>1.0858072178312815E-4</v>
      </c>
      <c r="CJ418" s="223">
        <f t="shared" ca="1" si="678"/>
        <v>2.540967250280815E-4</v>
      </c>
      <c r="CK418" s="223">
        <f t="shared" ca="1" si="679"/>
        <v>-2.1699009705911486E-5</v>
      </c>
      <c r="CL418" s="223">
        <f t="shared" ca="1" si="680"/>
        <v>-2.6151613239518368E-4</v>
      </c>
      <c r="CM418" s="223">
        <f t="shared" ca="1" si="681"/>
        <v>-6.7719574165228755E-5</v>
      </c>
      <c r="CN418" s="223">
        <f t="shared" ca="1" si="682"/>
        <v>2.383611997845224E-4</v>
      </c>
      <c r="CO418" s="223">
        <f t="shared" ca="1" si="683"/>
        <v>1.4922093600989333E-4</v>
      </c>
      <c r="CP418" s="223">
        <f t="shared" ca="1" si="684"/>
        <v>-1.8733901365885843E-4</v>
      </c>
      <c r="CQ418" s="223">
        <f t="shared" ca="1" si="685"/>
        <v>-2.1327659923711518E-4</v>
      </c>
      <c r="CR418" s="223">
        <f t="shared" ca="1" si="686"/>
        <v>1.1441467319095846E-4</v>
      </c>
      <c r="CS418" s="223">
        <f t="shared" ca="1" si="687"/>
        <v>2.5239769649835282E-4</v>
      </c>
      <c r="CT418" s="223">
        <f t="shared" ca="1" si="688"/>
        <v>-2.8113899366738523E-5</v>
      </c>
      <c r="CU418" s="223">
        <f t="shared" ca="1" si="689"/>
        <v>-2.6201050717066313E-4</v>
      </c>
      <c r="CV418" s="223">
        <f t="shared" ca="1" si="690"/>
        <v>-6.1473722995140847E-5</v>
      </c>
      <c r="CW418" s="223">
        <f t="shared" ca="1" si="691"/>
        <v>2.4099117958590832E-4</v>
      </c>
      <c r="CX418" s="223">
        <f t="shared" ca="1" si="692"/>
        <v>1.4387433746829869E-4</v>
      </c>
      <c r="CY418" s="223">
        <f t="shared" ca="1" si="693"/>
        <v>-1.9179712263047401E-4</v>
      </c>
      <c r="CZ418" s="223">
        <f t="shared" ca="1" si="694"/>
        <v>-2.0945433415569609E-4</v>
      </c>
      <c r="DA418" s="223">
        <f t="shared" ca="1" si="695"/>
        <v>1.2017970547789869E-4</v>
      </c>
      <c r="DB418" s="223">
        <f t="shared" ca="1" si="696"/>
        <v>2.5054663303401034E-4</v>
      </c>
      <c r="DC418" s="223">
        <f t="shared" ca="1" si="697"/>
        <v>-3.4511854265837162E-5</v>
      </c>
      <c r="DD418" s="223">
        <f t="shared" ca="1" si="698"/>
        <v>-2.6234705661382676E-4</v>
      </c>
      <c r="DE418" s="223">
        <f t="shared" ca="1" si="699"/>
        <v>-5.5190842352971221E-5</v>
      </c>
      <c r="DF418" s="223">
        <f t="shared" ca="1" si="700"/>
        <v>2.4347599531195384E-4</v>
      </c>
      <c r="DG418" s="223">
        <f t="shared" ca="1" si="701"/>
        <v>1.3844107440562107E-4</v>
      </c>
      <c r="DH418" s="223">
        <f t="shared" ca="1" si="702"/>
        <v>-1.9613970018717334E-4</v>
      </c>
      <c r="DI418" s="223">
        <f t="shared" ca="1" si="703"/>
        <v>-2.0550590161538135E-4</v>
      </c>
      <c r="DJ418" s="223">
        <f t="shared" ca="1" si="704"/>
        <v>1.2587234600406767E-4</v>
      </c>
      <c r="DK418" s="223">
        <f t="shared" ca="1" si="705"/>
        <v>2.4854464964647015E-4</v>
      </c>
      <c r="DL418" s="223">
        <f t="shared" ca="1" si="706"/>
        <v>-4.0889020514407414E-5</v>
      </c>
      <c r="DM418" s="223">
        <f t="shared" ca="1" si="707"/>
        <v>-2.6252557799987458E-4</v>
      </c>
      <c r="DN418" s="223">
        <f t="shared" ca="1" si="708"/>
        <v>-4.8874716811086684E-5</v>
      </c>
      <c r="DO418" s="223">
        <f t="shared" ca="1" si="709"/>
        <v>2.4581415020257722E-4</v>
      </c>
      <c r="DP418" s="223">
        <f t="shared" ca="1" si="710"/>
        <v>1.3292441961636672E-4</v>
      </c>
      <c r="DQ418" s="223">
        <f t="shared" ca="1" si="711"/>
        <v>-2.0036413052261569E-4</v>
      </c>
      <c r="DR418" s="223">
        <f t="shared" ca="1" si="712"/>
        <v>-2.0143368000429416E-4</v>
      </c>
      <c r="DS418" s="223">
        <f t="shared" ca="1" si="713"/>
        <v>1.3148916573566753E-4</v>
      </c>
      <c r="DT418" s="223">
        <f t="shared" ca="1" si="714"/>
        <v>2.4639295225566598E-4</v>
      </c>
      <c r="DU418" s="223">
        <f t="shared" ca="1" si="715"/>
        <v>-4.7241556745958733E-5</v>
      </c>
      <c r="DV418" s="223">
        <f t="shared" ca="1" si="716"/>
        <v>-2.625459637941989E-4</v>
      </c>
      <c r="DW418" s="223">
        <f t="shared" ca="1" si="717"/>
        <v>-4.2529150967338503E-5</v>
      </c>
      <c r="DX418" s="223">
        <f t="shared" ca="1" si="718"/>
        <v>2.480042358407017E-4</v>
      </c>
      <c r="DY418" s="223">
        <f t="shared" ca="1" si="719"/>
        <v>1.2732769612710615E-4</v>
      </c>
      <c r="DZ418" s="223">
        <f t="shared" ca="1" si="720"/>
        <v>-2.0446786899792858E-4</v>
      </c>
      <c r="EA418" s="223">
        <f t="shared" ca="1" si="721"/>
        <v>-1.9724012227646275E-4</v>
      </c>
      <c r="EB418" s="223">
        <f t="shared" ca="1" si="722"/>
        <v>1.370267813105313E-4</v>
      </c>
      <c r="EC418" s="223">
        <f t="shared" ca="1" si="723"/>
        <v>2.4409283696364884E-4</v>
      </c>
      <c r="ED418" s="223">
        <f t="shared" ca="1" si="724"/>
        <v>-5.3565636430201867E-5</v>
      </c>
      <c r="EE418" s="223">
        <f t="shared" ca="1" si="725"/>
        <v>-2.6240820171715968E-4</v>
      </c>
      <c r="EF418" s="223">
        <f t="shared" ca="1" si="726"/>
        <v>-3.6157967153315001E-5</v>
      </c>
      <c r="EG418" s="223">
        <f t="shared" ca="1" si="727"/>
        <v>2.5004493300063139E-4</v>
      </c>
      <c r="EH418" s="223">
        <f t="shared" ca="1" si="728"/>
        <v>1.2165427519478138E-4</v>
      </c>
      <c r="EI418" s="223">
        <f t="shared" ca="1" si="729"/>
        <v>-2.0844844367450316E-4</v>
      </c>
      <c r="EJ418" s="223">
        <f t="shared" ca="1" si="730"/>
        <v>-1.9292775447425522E-4</v>
      </c>
      <c r="EK418" s="223">
        <f t="shared" ca="1" si="731"/>
        <v>1.4248185707609498E-4</v>
      </c>
      <c r="EL418" s="223">
        <f t="shared" ca="1" si="732"/>
        <v>2.4164568927386386E-4</v>
      </c>
      <c r="EM418" s="223">
        <f t="shared" ca="1" si="733"/>
        <v>-5.9857450178007596E-5</v>
      </c>
      <c r="EN418" s="223">
        <f t="shared" ca="1" si="734"/>
        <v>-2.6211237475148061E-4</v>
      </c>
      <c r="EO418" s="223">
        <f t="shared" ca="1" si="735"/>
        <v>-2.976500313191178E-5</v>
      </c>
      <c r="EP418" s="223">
        <f t="shared" ca="1" si="736"/>
        <v>2.5193501244270377E-4</v>
      </c>
      <c r="EQ418" s="223">
        <f t="shared" ca="1" si="737"/>
        <v>1.159075742760256E-4</v>
      </c>
      <c r="ER418" s="223">
        <f t="shared" ca="1" si="738"/>
        <v>-2.1230345680299317E-4</v>
      </c>
      <c r="ES418" s="223">
        <f t="shared" ca="1" si="739"/>
        <v>-1.8849917420678576E-4</v>
      </c>
      <c r="ET418" s="223">
        <f t="shared" ca="1" si="740"/>
        <v>1.478511070986958E-4</v>
      </c>
      <c r="EU418" s="223">
        <f t="shared" ca="1" si="741"/>
        <v>2.3905298325657765E-4</v>
      </c>
      <c r="EV418" s="223">
        <f t="shared" ca="1" si="742"/>
        <v>-6.6113208036040321E-5</v>
      </c>
      <c r="EW418" s="223">
        <f t="shared" ca="1" si="743"/>
        <v>-2.6165866109226416E-4</v>
      </c>
      <c r="EX418" s="223">
        <f t="shared" ca="1" si="744"/>
        <v>-2.3354109785614499E-5</v>
      </c>
      <c r="EY418" s="223">
        <f t="shared" ca="1" si="745"/>
        <v>2.5367333565373749E-4</v>
      </c>
      <c r="EZ418" s="223">
        <f t="shared" ca="1" si="746"/>
        <v>1.1009105496858932E-4</v>
      </c>
      <c r="FA418" s="223">
        <f t="shared" ca="1" si="747"/>
        <v>-2.1603058626764712E-4</v>
      </c>
      <c r="FB418" s="223">
        <f t="shared" ca="1" si="748"/>
        <v>-1.8395704908521221E-4</v>
      </c>
      <c r="FC418" s="223">
        <f t="shared" ca="1" si="749"/>
        <v>1.5313129714288938E-4</v>
      </c>
      <c r="FD418" s="223">
        <f t="shared" ca="1" si="750"/>
        <v>2.363162806609416E-4</v>
      </c>
      <c r="FE418" s="223">
        <f t="shared" ca="1" si="751"/>
        <v>-7.23291417696842E-5</v>
      </c>
      <c r="FF418" s="223">
        <f t="shared" ca="1" si="752"/>
        <v>-2.6104733403965329E-4</v>
      </c>
      <c r="FG418" s="223">
        <f t="shared" ca="1" si="753"/>
        <v>-1.6929148796841351E-5</v>
      </c>
      <c r="FH418" s="223">
        <f t="shared" ca="1" si="754"/>
        <v>2.5525885553283036E-4</v>
      </c>
      <c r="FI418" s="223">
        <f t="shared" ca="1" si="755"/>
        <v>1.0420822092620965E-4</v>
      </c>
      <c r="FJ418" s="223">
        <f t="shared" ca="1" si="756"/>
        <v>-2.1962758698503736E-4</v>
      </c>
      <c r="FK418" s="223">
        <f t="shared" ca="1" si="757"/>
        <v>-1.7930411511586687E-4</v>
      </c>
      <c r="FL418" s="223">
        <f t="shared" ca="1" si="758"/>
        <v>1.5831924661963202E-4</v>
      </c>
      <c r="FM418" s="223">
        <f t="shared" ca="1" si="759"/>
        <v>2.3343722997427023E-4</v>
      </c>
      <c r="FN418" s="223">
        <f t="shared" ca="1" si="760"/>
        <v>-7.8501507132886818E-5</v>
      </c>
      <c r="FO418" s="223">
        <f t="shared" ca="1" si="761"/>
        <v>-2.6027876183420544E-4</v>
      </c>
      <c r="FP418" s="223">
        <f t="shared" ca="1" si="762"/>
        <v>-1.0493990321854642E-5</v>
      </c>
      <c r="FQ418" s="223">
        <f t="shared" ca="1" si="763"/>
        <v>2.5669061702209207E-4</v>
      </c>
      <c r="FR418" s="223">
        <f t="shared" ca="1" si="764"/>
        <v>9.8262615748140358E-5</v>
      </c>
      <c r="FS418" s="223">
        <f t="shared" ca="1" si="765"/>
        <v>-2.230922922564322E-4</v>
      </c>
      <c r="FT418" s="223">
        <f t="shared" ca="1" si="766"/>
        <v>-1.7454317505219397E-4</v>
      </c>
      <c r="FU418" s="223">
        <f t="shared" ca="1" si="767"/>
        <v>1.6341183050214893E-4</v>
      </c>
      <c r="FV418" s="223">
        <f t="shared" ca="1" si="768"/>
        <v>2.3041756542904255E-4</v>
      </c>
      <c r="FW418" s="223">
        <f t="shared" ca="1" si="769"/>
        <v>-8.4626586123545938E-5</v>
      </c>
      <c r="FX418" s="223">
        <f t="shared" ca="1" si="770"/>
        <v>-2.5935340743507833E-4</v>
      </c>
      <c r="FY418" s="223">
        <f t="shared" ca="1" si="771"/>
        <v>-4.052510659493608E-6</v>
      </c>
      <c r="FZ418" s="223">
        <f t="shared" ca="1" si="772"/>
        <v>2.5796775768194172E-4</v>
      </c>
      <c r="GA418" s="223">
        <f t="shared" ca="1" si="773"/>
        <v>9.2257820844620243E-5</v>
      </c>
      <c r="GB418" s="223">
        <f t="shared" ca="1" si="774"/>
        <v>-2.2642261507292989E-4</v>
      </c>
      <c r="GC418" s="223">
        <f t="shared" ca="1" si="775"/>
        <v>-1.6967709670645385E-4</v>
      </c>
      <c r="GD418" s="223">
        <f t="shared" ca="1" si="776"/>
        <v>1.6840598120833325E-4</v>
      </c>
      <c r="GE418" s="223">
        <f t="shared" ca="1" si="777"/>
        <v>2.2725910595826812E-4</v>
      </c>
      <c r="GF418" s="223">
        <f t="shared" ca="1" si="778"/>
        <v>-9.0700689223123217E-5</v>
      </c>
      <c r="GG418" s="223">
        <f t="shared" ca="1" si="779"/>
        <v>-2.5827182824116225E-4</v>
      </c>
      <c r="GH418" s="223">
        <f t="shared" ca="1" si="780"/>
        <v>2.3914100837481054E-6</v>
      </c>
      <c r="GI418" s="223">
        <f t="shared" ca="1" si="781"/>
        <v>2.5908950821060077E-4</v>
      </c>
      <c r="GJ418" s="223">
        <f t="shared" ca="1" si="782"/>
        <v>8.6197453279565427E-5</v>
      </c>
      <c r="GK418" s="223">
        <f t="shared" ca="1" si="783"/>
        <v>-2.2961654937259451E-4</v>
      </c>
      <c r="GL418" s="223">
        <f t="shared" ca="1" si="784"/>
        <v>-1.6470881122229302E-4</v>
      </c>
      <c r="GM418" s="223">
        <f t="shared" ca="1" si="785"/>
        <v>1.7329869044853727E-4</v>
      </c>
      <c r="GN418" s="223">
        <f t="shared" ca="1" si="786"/>
        <v>2.2396375409983361E-4</v>
      </c>
      <c r="GO418" s="223">
        <f t="shared" ca="1" si="787"/>
        <v>-9.6720157619036647E-5</v>
      </c>
      <c r="GP418" s="223">
        <f t="shared" ca="1" si="788"/>
        <v>-2.5703467575531667E-4</v>
      </c>
      <c r="GQ418" s="223">
        <f t="shared" ca="1" si="789"/>
        <v>8.8338903309908732E-6</v>
      </c>
      <c r="GR418" s="223">
        <f t="shared" ca="1" si="790"/>
        <v>2.6005519290749199E-4</v>
      </c>
      <c r="GS418" s="223">
        <f t="shared" ca="1" si="791"/>
        <v>8.0085163591792487E-5</v>
      </c>
      <c r="GT418" s="223">
        <f t="shared" ca="1" si="792"/>
        <v>-2.3267217124882939E-4</v>
      </c>
      <c r="GU418" s="223">
        <f t="shared" ca="1" si="793"/>
        <v>-1.5964131130910515E-4</v>
      </c>
      <c r="GV418" s="223">
        <f t="shared" ca="1" si="794"/>
        <v>1.7808701103768171E-4</v>
      </c>
      <c r="GW418" s="223">
        <f t="shared" ca="1" si="795"/>
        <v>2.2053349485046575E-4</v>
      </c>
      <c r="GX418" s="223">
        <f t="shared" ca="1" si="796"/>
        <v>-1.0268136540858612E-4</v>
      </c>
      <c r="GY418" s="223">
        <f t="shared" ca="1" si="797"/>
        <v>-2.5564269519194464E-4</v>
      </c>
      <c r="GZ418" s="223">
        <f t="shared" ca="1" si="798"/>
        <v>1.5271049373003763E-5</v>
      </c>
      <c r="HA418" s="223">
        <f t="shared" ca="1" si="799"/>
        <v>2.6086423008026775E-4</v>
      </c>
      <c r="HB418" s="223">
        <f t="shared" ca="1" si="800"/>
        <v>7.3924633596034775E-5</v>
      </c>
      <c r="HC418" s="223">
        <f t="shared" ca="1" si="801"/>
        <v>-2.3558764010928374E-4</v>
      </c>
      <c r="HD418" s="223">
        <f t="shared" ca="1" si="802"/>
        <v>-1.5447764943936958E-4</v>
      </c>
      <c r="HE418" s="223">
        <f t="shared" ca="1" si="803"/>
        <v>1.8276805867046831E-4</v>
      </c>
      <c r="HF418" s="223">
        <f t="shared" ca="1" si="804"/>
        <v>2.1697039447008651E-4</v>
      </c>
      <c r="HG418" s="223">
        <f t="shared" ca="1" si="805"/>
        <v>-1.0858072178311713E-4</v>
      </c>
      <c r="HH418" s="223">
        <f t="shared" ca="1" si="806"/>
        <v>-2.5409672502808172E-4</v>
      </c>
      <c r="HI418" s="223">
        <f t="shared" ca="1" si="807"/>
        <v>2.1699009705910585E-5</v>
      </c>
      <c r="HJ418" s="223">
        <f t="shared" ca="1" si="808"/>
        <v>2.615161323951833E-4</v>
      </c>
      <c r="HK418" s="223">
        <f t="shared" ca="1" si="809"/>
        <v>6.7719574165233241E-5</v>
      </c>
      <c r="HL418" s="223">
        <f t="shared" ca="1" si="810"/>
        <v>-2.383611997845189E-4</v>
      </c>
      <c r="HM418" s="223">
        <f t="shared" ca="1" si="811"/>
        <v>-1.4922093600990328E-4</v>
      </c>
      <c r="HN418" s="223">
        <f t="shared" ca="1" si="812"/>
        <v>1.8733901365886038E-4</v>
      </c>
      <c r="HO418" s="223">
        <f t="shared" ca="1" si="813"/>
        <v>2.1327659923711572E-4</v>
      </c>
      <c r="HP418" s="223">
        <f t="shared" ca="1" si="814"/>
        <v>-1.1441467319095427E-4</v>
      </c>
      <c r="HQ418" s="223">
        <f t="shared" ca="1" si="815"/>
        <v>-2.5239769649835407E-4</v>
      </c>
      <c r="HR418" s="223">
        <f t="shared" ca="1" si="816"/>
        <v>2.8113899366733915E-5</v>
      </c>
      <c r="HS418" s="223">
        <f t="shared" ca="1" si="817"/>
        <v>2.6201050717066237E-4</v>
      </c>
      <c r="HT418" s="223">
        <f t="shared" ca="1" si="818"/>
        <v>6.1473722995138095E-5</v>
      </c>
      <c r="HU418" s="223">
        <f t="shared" ca="1" si="819"/>
        <v>-2.4099117958590943E-4</v>
      </c>
      <c r="HV418" s="223">
        <f t="shared" ca="1" si="820"/>
        <v>-1.4387433746830257E-4</v>
      </c>
      <c r="HW418" s="223">
        <f t="shared" ca="1" si="821"/>
        <v>1.9179712263047086E-4</v>
      </c>
      <c r="HX418" s="223">
        <f t="shared" ca="1" si="822"/>
        <v>2.0945433415569886E-4</v>
      </c>
      <c r="HY418" s="223">
        <f t="shared" ca="1" si="823"/>
        <v>-1.2017970547788794E-4</v>
      </c>
      <c r="HZ418" s="223">
        <f t="shared" ca="1" si="824"/>
        <v>-2.5054663303400942E-4</v>
      </c>
      <c r="IA418" s="223">
        <f t="shared" ca="1" si="825"/>
        <v>3.4511854265839967E-5</v>
      </c>
      <c r="IB418" s="223">
        <f t="shared" ca="1" si="826"/>
        <v>2.623470566138266E-4</v>
      </c>
      <c r="IC418" s="223">
        <f t="shared" ca="1" si="827"/>
        <v>5.5190842352975768E-5</v>
      </c>
      <c r="ID418" s="223">
        <f t="shared" ca="1" si="828"/>
        <v>-2.434759953119521E-4</v>
      </c>
      <c r="IE418" s="223">
        <f t="shared" ca="1" si="829"/>
        <v>-1.7135289141987183E-4</v>
      </c>
      <c r="IF418" s="223">
        <f t="shared" ca="1" si="830"/>
        <v>1.9613970018716531E-4</v>
      </c>
      <c r="IG418" s="223">
        <f t="shared" ca="1" si="831"/>
        <v>2.0550590161537961E-4</v>
      </c>
      <c r="IH418" s="223">
        <f t="shared" ca="1" si="832"/>
        <v>-1.2587234600406361E-4</v>
      </c>
      <c r="II418" s="223">
        <f t="shared" ca="1" si="833"/>
        <v>-2.4854464964647161E-4</v>
      </c>
      <c r="IJ418" s="223">
        <f t="shared" ca="1" si="834"/>
        <v>4.0889020514402833E-5</v>
      </c>
      <c r="IK418" s="223">
        <f t="shared" ca="1" si="835"/>
        <v>2.6252557799987441E-4</v>
      </c>
      <c r="IL418" s="223">
        <f t="shared" ca="1" si="836"/>
        <v>4.8874716811098569E-5</v>
      </c>
      <c r="IM418" s="223">
        <f t="shared" ca="1" si="837"/>
        <v>-2.4581415020257825E-4</v>
      </c>
      <c r="IN418" s="223">
        <f t="shared" ca="1" si="838"/>
        <v>-1.3292441961637068E-4</v>
      </c>
      <c r="IO418" s="223">
        <f t="shared" ca="1" si="839"/>
        <v>2.0036413052261268E-4</v>
      </c>
      <c r="IP418" s="223">
        <f t="shared" ca="1" si="840"/>
        <v>2.0143368000429711E-4</v>
      </c>
      <c r="IQ418" s="223">
        <f t="shared" ca="1" si="841"/>
        <v>-1.3148916573566352E-4</v>
      </c>
      <c r="IR418" s="223">
        <f t="shared" ca="1" si="842"/>
        <v>-2.4639295225567016E-4</v>
      </c>
      <c r="IS418" s="223">
        <f t="shared" ca="1" si="843"/>
        <v>4.7241556745961511E-5</v>
      </c>
      <c r="IT418" s="223">
        <f t="shared" ca="1" si="844"/>
        <v>2.625459637941989E-4</v>
      </c>
      <c r="IU418" s="223">
        <f t="shared" ca="1" si="845"/>
        <v>4.2529150967343091E-5</v>
      </c>
      <c r="IV418" s="223">
        <f t="shared" ca="1" si="846"/>
        <v>-2.4800423584070023E-4</v>
      </c>
      <c r="IW418" s="223">
        <f t="shared" ca="1" si="847"/>
        <v>-1.2732769612711019E-4</v>
      </c>
      <c r="IX418" s="223">
        <f t="shared" ca="1" si="848"/>
        <v>2.0446786899792099E-4</v>
      </c>
      <c r="IY418" s="223">
        <f t="shared" ca="1" si="849"/>
        <v>1.9724012227646088E-4</v>
      </c>
      <c r="IZ418" s="223">
        <f t="shared" ca="1" si="850"/>
        <v>-1.3702678131053371E-4</v>
      </c>
      <c r="JA418" s="223">
        <f t="shared" ca="1" si="851"/>
        <v>-2.4409283696365057E-4</v>
      </c>
      <c r="JB418" s="223">
        <f t="shared" ca="1" si="852"/>
        <v>5.3565636430197334E-5</v>
      </c>
    </row>
    <row r="419" spans="2:262">
      <c r="B419" s="230">
        <v>58</v>
      </c>
      <c r="C419" s="229">
        <f t="shared" si="853"/>
        <v>1.1328125000000006E-3</v>
      </c>
      <c r="D419" s="226">
        <f t="shared" ca="1" si="597"/>
        <v>36.017710248725194</v>
      </c>
      <c r="E419" s="225">
        <f ca="1">BL361</f>
        <v>1.7710248725194735E-2</v>
      </c>
      <c r="F419" s="224">
        <v>58</v>
      </c>
      <c r="G419" s="223">
        <f t="shared" ca="1" si="854"/>
        <v>-2.2809488325496974E-4</v>
      </c>
      <c r="H419" s="223">
        <f t="shared" ca="1" si="598"/>
        <v>-2.7915290649928719E-5</v>
      </c>
      <c r="I419" s="223">
        <f t="shared" ca="1" si="599"/>
        <v>2.1990283557172299E-4</v>
      </c>
      <c r="J419" s="223">
        <f t="shared" ca="1" si="600"/>
        <v>9.2448185444965339E-5</v>
      </c>
      <c r="K419" s="223">
        <f t="shared" ca="1" si="601"/>
        <v>-1.9277290334596901E-4</v>
      </c>
      <c r="L419" s="223">
        <f t="shared" ca="1" si="602"/>
        <v>-1.4901950458514875E-4</v>
      </c>
      <c r="M419" s="223">
        <f t="shared" ca="1" si="603"/>
        <v>1.4904149812420525E-4</v>
      </c>
      <c r="N419" s="223">
        <f t="shared" ca="1" si="604"/>
        <v>1.9275736405175369E-4</v>
      </c>
      <c r="O419" s="223">
        <f t="shared" ca="1" si="605"/>
        <v>-9.2474739160047998E-5</v>
      </c>
      <c r="P419" s="223">
        <f t="shared" ca="1" si="606"/>
        <v>-2.1989508875593292E-4</v>
      </c>
      <c r="Q419" s="223">
        <f t="shared" ca="1" si="607"/>
        <v>2.7944117752923937E-5</v>
      </c>
      <c r="R419" s="223">
        <f t="shared" ca="1" si="608"/>
        <v>2.2809559606817907E-4</v>
      </c>
      <c r="S419" s="223">
        <f t="shared" ca="1" si="609"/>
        <v>3.8993032311601194E-5</v>
      </c>
      <c r="T419" s="223">
        <f t="shared" ca="1" si="610"/>
        <v>-2.1665266380511012E-4</v>
      </c>
      <c r="U419" s="223">
        <f t="shared" ca="1" si="611"/>
        <v>-1.0257212861588455E-4</v>
      </c>
      <c r="V419" s="223">
        <f t="shared" ca="1" si="612"/>
        <v>1.8655174960969994E-4</v>
      </c>
      <c r="W419" s="223">
        <f t="shared" ca="1" si="613"/>
        <v>1.5731778207730263E-4</v>
      </c>
      <c r="X419" s="223">
        <f t="shared" ca="1" si="614"/>
        <v>-1.4038512400076444E-4</v>
      </c>
      <c r="Y419" s="223">
        <f t="shared" ca="1" si="615"/>
        <v>-1.9851533377951644E-4</v>
      </c>
      <c r="Z419" s="223">
        <f t="shared" ca="1" si="616"/>
        <v>8.2128625776498705E-5</v>
      </c>
      <c r="AA419" s="223">
        <f t="shared" ca="1" si="617"/>
        <v>2.2261687823262153E-4</v>
      </c>
      <c r="AB419" s="223">
        <f t="shared" ca="1" si="618"/>
        <v>-1.6799265446810043E-5</v>
      </c>
      <c r="AC419" s="223">
        <f t="shared" ca="1" si="619"/>
        <v>-2.2754680661164561E-4</v>
      </c>
      <c r="AD419" s="223">
        <f t="shared" ca="1" si="620"/>
        <v>-4.9976836343048944E-5</v>
      </c>
      <c r="AE419" s="223">
        <f t="shared" ca="1" si="621"/>
        <v>2.1288055679485846E-4</v>
      </c>
      <c r="AF419" s="223">
        <f t="shared" ca="1" si="622"/>
        <v>1.1244896654471108E-4</v>
      </c>
      <c r="AG419" s="223">
        <f t="shared" ca="1" si="623"/>
        <v>-1.7988117636861745E-4</v>
      </c>
      <c r="AH419" s="223">
        <f t="shared" ca="1" si="624"/>
        <v>-1.6523706725302264E-4</v>
      </c>
      <c r="AI419" s="223">
        <f t="shared" ca="1" si="625"/>
        <v>1.3139054981732052E-4</v>
      </c>
      <c r="AJ419" s="223">
        <f t="shared" ca="1" si="626"/>
        <v>2.0379506268031506E-4</v>
      </c>
      <c r="AK419" s="223">
        <f t="shared" ca="1" si="627"/>
        <v>-7.1584657339835068E-5</v>
      </c>
      <c r="AL419" s="223">
        <f t="shared" ca="1" si="628"/>
        <v>-2.2480236415071199E-4</v>
      </c>
      <c r="AM419" s="223">
        <f t="shared" ca="1" si="629"/>
        <v>5.6139422387933182E-6</v>
      </c>
      <c r="AN419" s="223">
        <f t="shared" ca="1" si="630"/>
        <v>2.2644983696723826E-4</v>
      </c>
      <c r="AO419" s="223">
        <f t="shared" ca="1" si="631"/>
        <v>6.0840241798290856E-5</v>
      </c>
      <c r="AP419" s="223">
        <f t="shared" ca="1" si="632"/>
        <v>-2.0859560187715402E-4</v>
      </c>
      <c r="AQ419" s="223">
        <f t="shared" ca="1" si="633"/>
        <v>-1.220549050637638E-4</v>
      </c>
      <c r="AR419" s="223">
        <f t="shared" ca="1" si="634"/>
        <v>1.7277725361793372E-4</v>
      </c>
      <c r="AS419" s="223">
        <f t="shared" ca="1" si="635"/>
        <v>1.7275828186067121E-4</v>
      </c>
      <c r="AT419" s="223">
        <f t="shared" ca="1" si="636"/>
        <v>-1.2207944429091507E-4</v>
      </c>
      <c r="AU419" s="223">
        <f t="shared" ca="1" si="637"/>
        <v>-2.0858383142477753E-4</v>
      </c>
      <c r="AV419" s="223">
        <f t="shared" ca="1" si="638"/>
        <v>6.0868235193564305E-5</v>
      </c>
      <c r="AW419" s="223">
        <f t="shared" ca="1" si="639"/>
        <v>2.2644628148320192E-4</v>
      </c>
      <c r="AX419" s="223">
        <f t="shared" ca="1" si="640"/>
        <v>5.5849054478007338E-6</v>
      </c>
      <c r="AY419" s="223">
        <f t="shared" ca="1" si="641"/>
        <v>-2.2480732983091368E-4</v>
      </c>
      <c r="AZ419" s="223">
        <f t="shared" ca="1" si="642"/>
        <v>-7.1557077782064921E-5</v>
      </c>
      <c r="BA419" s="223">
        <f t="shared" ca="1" si="643"/>
        <v>2.0380812188371003E-4</v>
      </c>
      <c r="BB419" s="223">
        <f t="shared" ca="1" si="644"/>
        <v>1.3136680262577354E-4</v>
      </c>
      <c r="BC419" s="223">
        <f t="shared" ca="1" si="645"/>
        <v>-1.6525709532978333E-4</v>
      </c>
      <c r="BD419" s="223">
        <f t="shared" ca="1" si="646"/>
        <v>-1.7986330663548116E-4</v>
      </c>
      <c r="BE419" s="223">
        <f t="shared" ca="1" si="647"/>
        <v>1.1247423869031504E-4</v>
      </c>
      <c r="BF419" s="223">
        <f t="shared" ca="1" si="648"/>
        <v>2.1287010344955175E-4</v>
      </c>
      <c r="BG419" s="223">
        <f t="shared" ca="1" si="649"/>
        <v>-5.0005176137286065E-5</v>
      </c>
      <c r="BH419" s="223">
        <f t="shared" ca="1" si="650"/>
        <v>-2.2754466988924706E-4</v>
      </c>
      <c r="BI419" s="223">
        <f t="shared" ca="1" si="651"/>
        <v>-1.6770298607989474E-5</v>
      </c>
      <c r="BJ419" s="223">
        <f t="shared" ca="1" si="652"/>
        <v>2.2262324214622982E-4</v>
      </c>
      <c r="BK419" s="223">
        <f t="shared" ca="1" si="653"/>
        <v>8.2101526497803775E-5</v>
      </c>
      <c r="BL419" s="223">
        <f t="shared" ca="1" si="654"/>
        <v>-1.9852965027316504E-4</v>
      </c>
      <c r="BM419" s="223">
        <f t="shared" ca="1" si="655"/>
        <v>-1.403622260538809E-4</v>
      </c>
      <c r="BN419" s="223">
        <f t="shared" ca="1" si="656"/>
        <v>1.5733881822417144E-4</v>
      </c>
      <c r="BO419" s="223">
        <f t="shared" ca="1" si="657"/>
        <v>1.865350249504383E-4</v>
      </c>
      <c r="BP419" s="223">
        <f t="shared" ca="1" si="658"/>
        <v>-1.025980727971302E-4</v>
      </c>
      <c r="BQ419" s="223">
        <f t="shared" ca="1" si="659"/>
        <v>-2.1664355274989596E-4</v>
      </c>
      <c r="BR419" s="223">
        <f t="shared" ca="1" si="660"/>
        <v>3.90216502317554E-5</v>
      </c>
      <c r="BS419" s="223">
        <f t="shared" ca="1" si="661"/>
        <v>2.2809488325496979E-4</v>
      </c>
      <c r="BT419" s="223">
        <f t="shared" ca="1" si="662"/>
        <v>2.7915290649928502E-5</v>
      </c>
      <c r="BU419" s="223">
        <f t="shared" ca="1" si="663"/>
        <v>-2.1990283557172266E-4</v>
      </c>
      <c r="BV419" s="223">
        <f t="shared" ca="1" si="664"/>
        <v>-9.2448185444964973E-5</v>
      </c>
      <c r="BW419" s="223">
        <f t="shared" ca="1" si="665"/>
        <v>1.927729033459683E-4</v>
      </c>
      <c r="BX419" s="223">
        <f t="shared" ca="1" si="666"/>
        <v>1.490195045851481E-4</v>
      </c>
      <c r="BY419" s="223">
        <f t="shared" ca="1" si="667"/>
        <v>-1.4904149812420463E-4</v>
      </c>
      <c r="BZ419" s="223">
        <f t="shared" ca="1" si="668"/>
        <v>-1.9275736405175323E-4</v>
      </c>
      <c r="CA419" s="223">
        <f t="shared" ca="1" si="669"/>
        <v>9.2474739160047239E-5</v>
      </c>
      <c r="CB419" s="223">
        <f t="shared" ca="1" si="670"/>
        <v>2.1989508875593271E-4</v>
      </c>
      <c r="CC419" s="223">
        <f t="shared" ca="1" si="671"/>
        <v>-2.7944117752923537E-5</v>
      </c>
      <c r="CD419" s="223">
        <f t="shared" ca="1" si="672"/>
        <v>-2.2809559606817913E-4</v>
      </c>
      <c r="CE419" s="223">
        <f t="shared" ca="1" si="673"/>
        <v>-3.8993032311601194E-5</v>
      </c>
      <c r="CF419" s="223">
        <f t="shared" ca="1" si="674"/>
        <v>2.1665266380511061E-4</v>
      </c>
      <c r="CG419" s="223">
        <f t="shared" ca="1" si="675"/>
        <v>1.0257212861588455E-4</v>
      </c>
      <c r="CH419" s="223">
        <f t="shared" ca="1" si="676"/>
        <v>-1.8655174960970086E-4</v>
      </c>
      <c r="CI419" s="223">
        <f t="shared" ca="1" si="677"/>
        <v>-1.5731778207730263E-4</v>
      </c>
      <c r="CJ419" s="223">
        <f t="shared" ca="1" si="678"/>
        <v>1.4038512400076314E-4</v>
      </c>
      <c r="CK419" s="223">
        <f t="shared" ca="1" si="679"/>
        <v>1.9851533377951644E-4</v>
      </c>
      <c r="CL419" s="223">
        <f t="shared" ca="1" si="680"/>
        <v>-8.21286257764972E-5</v>
      </c>
      <c r="CM419" s="223">
        <f t="shared" ca="1" si="681"/>
        <v>-2.2261687823262136E-4</v>
      </c>
      <c r="CN419" s="223">
        <f t="shared" ca="1" si="682"/>
        <v>1.6799265446809237E-5</v>
      </c>
      <c r="CO419" s="223">
        <f t="shared" ca="1" si="683"/>
        <v>2.2754680661164561E-4</v>
      </c>
      <c r="CP419" s="223">
        <f t="shared" ca="1" si="684"/>
        <v>4.9976836343048944E-5</v>
      </c>
      <c r="CQ419" s="223">
        <f t="shared" ca="1" si="685"/>
        <v>-2.1288055679485903E-4</v>
      </c>
      <c r="CR419" s="223">
        <f t="shared" ca="1" si="686"/>
        <v>-1.1244896654471108E-4</v>
      </c>
      <c r="CS419" s="223">
        <f t="shared" ca="1" si="687"/>
        <v>1.7988117636861842E-4</v>
      </c>
      <c r="CT419" s="223">
        <f t="shared" ca="1" si="688"/>
        <v>1.6523706725302036E-4</v>
      </c>
      <c r="CU419" s="223">
        <f t="shared" ca="1" si="689"/>
        <v>-1.313905498173192E-4</v>
      </c>
      <c r="CV419" s="223">
        <f t="shared" ca="1" si="690"/>
        <v>-2.0379506268031506E-4</v>
      </c>
      <c r="CW419" s="223">
        <f t="shared" ca="1" si="691"/>
        <v>7.1584657339836613E-5</v>
      </c>
      <c r="CX419" s="223">
        <f t="shared" ca="1" si="692"/>
        <v>2.2480236415071253E-4</v>
      </c>
      <c r="CY419" s="223">
        <f t="shared" ca="1" si="693"/>
        <v>-5.6139422387916987E-6</v>
      </c>
      <c r="CZ419" s="223">
        <f t="shared" ca="1" si="694"/>
        <v>-2.2644983696723826E-4</v>
      </c>
      <c r="DA419" s="223">
        <f t="shared" ca="1" si="695"/>
        <v>-6.0840241798289304E-5</v>
      </c>
      <c r="DB419" s="223">
        <f t="shared" ca="1" si="696"/>
        <v>2.0859560187715272E-4</v>
      </c>
      <c r="DC419" s="223">
        <f t="shared" ca="1" si="697"/>
        <v>1.2205490506376514E-4</v>
      </c>
      <c r="DD419" s="223">
        <f t="shared" ca="1" si="698"/>
        <v>-1.7277725361793372E-4</v>
      </c>
      <c r="DE419" s="223">
        <f t="shared" ca="1" si="699"/>
        <v>-1.7275828186067013E-4</v>
      </c>
      <c r="DF419" s="223">
        <f t="shared" ca="1" si="700"/>
        <v>1.2207944429091234E-4</v>
      </c>
      <c r="DG419" s="223">
        <f t="shared" ca="1" si="701"/>
        <v>2.0858383142477753E-4</v>
      </c>
      <c r="DH419" s="223">
        <f t="shared" ca="1" si="702"/>
        <v>-6.0868235193565863E-5</v>
      </c>
      <c r="DI419" s="223">
        <f t="shared" ca="1" si="703"/>
        <v>-2.2644628148320151E-4</v>
      </c>
      <c r="DJ419" s="223">
        <f t="shared" ca="1" si="704"/>
        <v>-5.5849054478023601E-6</v>
      </c>
      <c r="DK419" s="223">
        <f t="shared" ca="1" si="705"/>
        <v>2.2480732983091368E-4</v>
      </c>
      <c r="DL419" s="223">
        <f t="shared" ca="1" si="706"/>
        <v>7.1557077782064921E-5</v>
      </c>
      <c r="DM419" s="223">
        <f t="shared" ca="1" si="707"/>
        <v>-2.0380812188371152E-4</v>
      </c>
      <c r="DN419" s="223">
        <f t="shared" ca="1" si="708"/>
        <v>-1.3136680262577354E-4</v>
      </c>
      <c r="DO419" s="223">
        <f t="shared" ca="1" si="709"/>
        <v>1.6525709532978333E-4</v>
      </c>
      <c r="DP419" s="223">
        <f t="shared" ca="1" si="710"/>
        <v>1.7986330663547918E-4</v>
      </c>
      <c r="DQ419" s="223">
        <f t="shared" ca="1" si="711"/>
        <v>-1.1247423869031222E-4</v>
      </c>
      <c r="DR419" s="223">
        <f t="shared" ca="1" si="712"/>
        <v>-2.1287010344955175E-4</v>
      </c>
      <c r="DS419" s="223">
        <f t="shared" ca="1" si="713"/>
        <v>5.0005176137286065E-5</v>
      </c>
      <c r="DT419" s="223">
        <f t="shared" ca="1" si="714"/>
        <v>2.2754466988924679E-4</v>
      </c>
      <c r="DU419" s="223">
        <f t="shared" ca="1" si="715"/>
        <v>1.6770298607992706E-5</v>
      </c>
      <c r="DV419" s="223">
        <f t="shared" ca="1" si="716"/>
        <v>-2.2262324214622982E-4</v>
      </c>
      <c r="DW419" s="223">
        <f t="shared" ca="1" si="717"/>
        <v>-8.2101526497803775E-5</v>
      </c>
      <c r="DX419" s="223">
        <f t="shared" ca="1" si="718"/>
        <v>1.9852965027316666E-4</v>
      </c>
      <c r="DY419" s="223">
        <f t="shared" ca="1" si="719"/>
        <v>1.4036222605388348E-4</v>
      </c>
      <c r="DZ419" s="223">
        <f t="shared" ca="1" si="720"/>
        <v>-1.5733881822417144E-4</v>
      </c>
      <c r="EA419" s="223">
        <f t="shared" ca="1" si="721"/>
        <v>-1.865350249504383E-4</v>
      </c>
      <c r="EB419" s="223">
        <f t="shared" ca="1" si="722"/>
        <v>1.025980727971331E-4</v>
      </c>
      <c r="EC419" s="223">
        <f t="shared" ca="1" si="723"/>
        <v>2.1664355274989699E-4</v>
      </c>
      <c r="ED419" s="223">
        <f t="shared" ca="1" si="724"/>
        <v>-3.90216502317554E-5</v>
      </c>
      <c r="EE419" s="223">
        <f t="shared" ca="1" si="725"/>
        <v>-2.2809488325496968E-4</v>
      </c>
      <c r="EF419" s="223">
        <f t="shared" ca="1" si="726"/>
        <v>-2.7915290649931727E-5</v>
      </c>
      <c r="EG419" s="223">
        <f t="shared" ca="1" si="727"/>
        <v>2.1990283557172266E-4</v>
      </c>
      <c r="EH419" s="223">
        <f t="shared" ca="1" si="728"/>
        <v>9.2448185444964973E-5</v>
      </c>
      <c r="EI419" s="223">
        <f t="shared" ca="1" si="729"/>
        <v>-1.9277290334597007E-4</v>
      </c>
      <c r="EJ419" s="223">
        <f t="shared" ca="1" si="730"/>
        <v>-1.4901950458515059E-4</v>
      </c>
      <c r="EK419" s="223">
        <f t="shared" ca="1" si="731"/>
        <v>1.4904149812420463E-4</v>
      </c>
      <c r="EL419" s="223">
        <f t="shared" ca="1" si="732"/>
        <v>1.9275736405175323E-4</v>
      </c>
      <c r="EM419" s="223">
        <f t="shared" ca="1" si="733"/>
        <v>-9.247473916005022E-5</v>
      </c>
      <c r="EN419" s="223">
        <f t="shared" ca="1" si="734"/>
        <v>-2.1989508875593357E-4</v>
      </c>
      <c r="EO419" s="223">
        <f t="shared" ca="1" si="735"/>
        <v>2.7944117752923537E-5</v>
      </c>
      <c r="EP419" s="223">
        <f t="shared" ca="1" si="736"/>
        <v>2.2809559606817913E-4</v>
      </c>
      <c r="EQ419" s="223">
        <f t="shared" ca="1" si="737"/>
        <v>3.8993032311597995E-5</v>
      </c>
      <c r="ER419" s="223">
        <f t="shared" ca="1" si="738"/>
        <v>-2.1665266380510961E-4</v>
      </c>
      <c r="ES419" s="223">
        <f t="shared" ca="1" si="739"/>
        <v>-1.0257212861588455E-4</v>
      </c>
      <c r="ET419" s="223">
        <f t="shared" ca="1" si="740"/>
        <v>1.8655174960970086E-4</v>
      </c>
      <c r="EU419" s="223">
        <f t="shared" ca="1" si="741"/>
        <v>1.5731778207730499E-4</v>
      </c>
      <c r="EV419" s="223">
        <f t="shared" ca="1" si="742"/>
        <v>-1.4038512400076314E-4</v>
      </c>
      <c r="EW419" s="223">
        <f t="shared" ca="1" si="743"/>
        <v>-1.9851533377951644E-4</v>
      </c>
      <c r="EX419" s="223">
        <f t="shared" ca="1" si="744"/>
        <v>8.2128625776500222E-5</v>
      </c>
      <c r="EY419" s="223">
        <f t="shared" ca="1" si="745"/>
        <v>2.2261687823262209E-4</v>
      </c>
      <c r="EZ419" s="223">
        <f t="shared" ca="1" si="746"/>
        <v>-1.6799265446809237E-5</v>
      </c>
      <c r="FA419" s="223">
        <f t="shared" ca="1" si="747"/>
        <v>-2.2754680661164561E-4</v>
      </c>
      <c r="FB419" s="223">
        <f t="shared" ca="1" si="748"/>
        <v>-4.997683634304578E-5</v>
      </c>
      <c r="FC419" s="223">
        <f t="shared" ca="1" si="749"/>
        <v>2.1288055679485787E-4</v>
      </c>
      <c r="FD419" s="223">
        <f t="shared" ca="1" si="750"/>
        <v>1.1244896654471108E-4</v>
      </c>
      <c r="FE419" s="223">
        <f t="shared" ca="1" si="751"/>
        <v>-1.7988117636861842E-4</v>
      </c>
      <c r="FF419" s="223">
        <f t="shared" ca="1" si="752"/>
        <v>-1.6523706725302036E-4</v>
      </c>
      <c r="FG419" s="223">
        <f t="shared" ca="1" si="753"/>
        <v>1.313905498173192E-4</v>
      </c>
      <c r="FH419" s="223">
        <f t="shared" ca="1" si="754"/>
        <v>2.0379506268031506E-4</v>
      </c>
      <c r="FI419" s="223">
        <f t="shared" ca="1" si="755"/>
        <v>-7.1584657339836613E-5</v>
      </c>
      <c r="FJ419" s="223">
        <f t="shared" ca="1" si="756"/>
        <v>-2.2480236415071145E-4</v>
      </c>
      <c r="FK419" s="223">
        <f t="shared" ca="1" si="757"/>
        <v>5.6139422387916987E-6</v>
      </c>
      <c r="FL419" s="223">
        <f t="shared" ca="1" si="758"/>
        <v>2.2644983696723826E-4</v>
      </c>
      <c r="FM419" s="223">
        <f t="shared" ca="1" si="759"/>
        <v>6.0840241798289304E-5</v>
      </c>
      <c r="FN419" s="223">
        <f t="shared" ca="1" si="760"/>
        <v>-2.0859560187715272E-4</v>
      </c>
      <c r="FO419" s="223">
        <f t="shared" ca="1" si="761"/>
        <v>-1.2205490506376514E-4</v>
      </c>
      <c r="FP419" s="223">
        <f t="shared" ca="1" si="762"/>
        <v>1.7277725361793372E-4</v>
      </c>
      <c r="FQ419" s="223">
        <f t="shared" ca="1" si="763"/>
        <v>1.7275828186067013E-4</v>
      </c>
      <c r="FR419" s="223">
        <f t="shared" ca="1" si="764"/>
        <v>-1.2207944429091234E-4</v>
      </c>
      <c r="FS419" s="223">
        <f t="shared" ca="1" si="765"/>
        <v>-2.0858383142477753E-4</v>
      </c>
      <c r="FT419" s="223">
        <f t="shared" ca="1" si="766"/>
        <v>6.0868235193565863E-5</v>
      </c>
      <c r="FU419" s="223">
        <f t="shared" ca="1" si="767"/>
        <v>2.2644628148320151E-4</v>
      </c>
      <c r="FV419" s="223">
        <f t="shared" ca="1" si="768"/>
        <v>5.5849054478023601E-6</v>
      </c>
      <c r="FW419" s="223">
        <f t="shared" ca="1" si="769"/>
        <v>-2.2480732983091368E-4</v>
      </c>
      <c r="FX419" s="223">
        <f t="shared" ca="1" si="770"/>
        <v>-7.1557077782064921E-5</v>
      </c>
      <c r="FY419" s="223">
        <f t="shared" ca="1" si="771"/>
        <v>2.0380812188371152E-4</v>
      </c>
      <c r="FZ419" s="223">
        <f t="shared" ca="1" si="772"/>
        <v>1.3136680262577354E-4</v>
      </c>
      <c r="GA419" s="223">
        <f t="shared" ca="1" si="773"/>
        <v>-1.6525709532978333E-4</v>
      </c>
      <c r="GB419" s="223">
        <f t="shared" ca="1" si="774"/>
        <v>-1.7986330663547918E-4</v>
      </c>
      <c r="GC419" s="223">
        <f t="shared" ca="1" si="775"/>
        <v>1.1247423869031222E-4</v>
      </c>
      <c r="GD419" s="223">
        <f t="shared" ca="1" si="776"/>
        <v>2.1287010344955175E-4</v>
      </c>
      <c r="GE419" s="223">
        <f t="shared" ca="1" si="777"/>
        <v>-5.0005176137286065E-5</v>
      </c>
      <c r="GF419" s="223">
        <f t="shared" ca="1" si="778"/>
        <v>-2.2754466988924679E-4</v>
      </c>
      <c r="GG419" s="223">
        <f t="shared" ca="1" si="779"/>
        <v>-1.6770298607986242E-5</v>
      </c>
      <c r="GH419" s="223">
        <f t="shared" ca="1" si="780"/>
        <v>2.2262324214623126E-4</v>
      </c>
      <c r="GI419" s="223">
        <f t="shared" ca="1" si="781"/>
        <v>8.2101526497809792E-5</v>
      </c>
      <c r="GJ419" s="223">
        <f t="shared" ca="1" si="782"/>
        <v>-1.9852965027316346E-4</v>
      </c>
      <c r="GK419" s="223">
        <f t="shared" ca="1" si="783"/>
        <v>-1.4036222605388348E-4</v>
      </c>
      <c r="GL419" s="223">
        <f t="shared" ca="1" si="784"/>
        <v>1.5733881822417144E-4</v>
      </c>
      <c r="GM419" s="223">
        <f t="shared" ca="1" si="785"/>
        <v>1.865350249504383E-4</v>
      </c>
      <c r="GN419" s="223">
        <f t="shared" ca="1" si="786"/>
        <v>-1.025980727971331E-4</v>
      </c>
      <c r="GO419" s="223">
        <f t="shared" ca="1" si="787"/>
        <v>-2.1664355274989493E-4</v>
      </c>
      <c r="GP419" s="223">
        <f t="shared" ca="1" si="788"/>
        <v>3.902165023174901E-5</v>
      </c>
      <c r="GQ419" s="223">
        <f t="shared" ca="1" si="789"/>
        <v>2.2809488325496984E-4</v>
      </c>
      <c r="GR419" s="223">
        <f t="shared" ca="1" si="790"/>
        <v>2.7915290649931727E-5</v>
      </c>
      <c r="GS419" s="223">
        <f t="shared" ca="1" si="791"/>
        <v>-2.1990283557172266E-4</v>
      </c>
      <c r="GT419" s="223">
        <f t="shared" ca="1" si="792"/>
        <v>-9.2448185444964973E-5</v>
      </c>
      <c r="GU419" s="223">
        <f t="shared" ca="1" si="793"/>
        <v>1.9277290334597007E-4</v>
      </c>
      <c r="GV419" s="223">
        <f t="shared" ca="1" si="794"/>
        <v>1.4901950458514566E-4</v>
      </c>
      <c r="GW419" s="223">
        <f t="shared" ca="1" si="795"/>
        <v>-1.4904149812420954E-4</v>
      </c>
      <c r="GX419" s="223">
        <f t="shared" ca="1" si="796"/>
        <v>-1.9275736405175673E-4</v>
      </c>
      <c r="GY419" s="223">
        <f t="shared" ca="1" si="797"/>
        <v>9.2474739160044284E-5</v>
      </c>
      <c r="GZ419" s="223">
        <f t="shared" ca="1" si="798"/>
        <v>2.1989508875593357E-4</v>
      </c>
      <c r="HA419" s="223">
        <f t="shared" ca="1" si="799"/>
        <v>-2.7944117752923537E-5</v>
      </c>
      <c r="HB419" s="223">
        <f t="shared" ca="1" si="800"/>
        <v>-2.2809559606817913E-4</v>
      </c>
      <c r="HC419" s="223">
        <f t="shared" ca="1" si="801"/>
        <v>-3.8993032311597995E-5</v>
      </c>
      <c r="HD419" s="223">
        <f t="shared" ca="1" si="802"/>
        <v>2.1665266380511164E-4</v>
      </c>
      <c r="HE419" s="223">
        <f t="shared" ca="1" si="803"/>
        <v>1.0257212861587876E-4</v>
      </c>
      <c r="HF419" s="223">
        <f t="shared" ca="1" si="804"/>
        <v>-1.8655174960969715E-4</v>
      </c>
      <c r="HG419" s="223">
        <f t="shared" ca="1" si="805"/>
        <v>-1.5731778207730499E-4</v>
      </c>
      <c r="HH419" s="223">
        <f t="shared" ca="1" si="806"/>
        <v>1.4038512400076314E-4</v>
      </c>
      <c r="HI419" s="223">
        <f t="shared" ca="1" si="807"/>
        <v>1.9851533377951644E-4</v>
      </c>
      <c r="HJ419" s="223">
        <f t="shared" ca="1" si="808"/>
        <v>-8.2128625776500222E-5</v>
      </c>
      <c r="HK419" s="223">
        <f t="shared" ca="1" si="809"/>
        <v>-2.2261687823262068E-4</v>
      </c>
      <c r="HL419" s="223">
        <f t="shared" ca="1" si="810"/>
        <v>1.6799265446815705E-5</v>
      </c>
      <c r="HM419" s="223">
        <f t="shared" ca="1" si="811"/>
        <v>2.2754680661164512E-4</v>
      </c>
      <c r="HN419" s="223">
        <f t="shared" ca="1" si="812"/>
        <v>4.9976836343052095E-5</v>
      </c>
      <c r="HO419" s="223">
        <f t="shared" ca="1" si="813"/>
        <v>-2.1288055679485787E-4</v>
      </c>
      <c r="HP419" s="223">
        <f t="shared" ca="1" si="814"/>
        <v>-1.1244896654471108E-4</v>
      </c>
      <c r="HQ419" s="223">
        <f t="shared" ca="1" si="815"/>
        <v>1.7988117636861842E-4</v>
      </c>
      <c r="HR419" s="223">
        <f t="shared" ca="1" si="816"/>
        <v>1.6523706725302036E-4</v>
      </c>
      <c r="HS419" s="223">
        <f t="shared" ca="1" si="817"/>
        <v>-1.3139054981732451E-4</v>
      </c>
      <c r="HT419" s="223">
        <f t="shared" ca="1" si="818"/>
        <v>-2.0379506268031214E-4</v>
      </c>
      <c r="HU419" s="223">
        <f t="shared" ca="1" si="819"/>
        <v>7.158465733983046E-5</v>
      </c>
      <c r="HV419" s="223">
        <f t="shared" ca="1" si="820"/>
        <v>2.2480236415071253E-4</v>
      </c>
      <c r="HW419" s="223">
        <f t="shared" ca="1" si="821"/>
        <v>-5.6139422387916987E-6</v>
      </c>
      <c r="HX419" s="223">
        <f t="shared" ca="1" si="822"/>
        <v>-2.2644983696723826E-4</v>
      </c>
      <c r="HY419" s="223">
        <f t="shared" ca="1" si="823"/>
        <v>-6.0840241798289304E-5</v>
      </c>
      <c r="HZ419" s="223">
        <f t="shared" ca="1" si="824"/>
        <v>2.0859560187715532E-4</v>
      </c>
      <c r="IA419" s="223">
        <f t="shared" ca="1" si="825"/>
        <v>1.2205490506375969E-4</v>
      </c>
      <c r="IB419" s="223">
        <f t="shared" ca="1" si="826"/>
        <v>-1.7277725361792949E-4</v>
      </c>
      <c r="IC419" s="223">
        <f t="shared" ca="1" si="827"/>
        <v>-1.7275828186067441E-4</v>
      </c>
      <c r="ID419" s="223">
        <f t="shared" ca="1" si="828"/>
        <v>1.2207944429091234E-4</v>
      </c>
      <c r="IE419" s="223">
        <f t="shared" ca="1" si="829"/>
        <v>2.3503869957082096E-5</v>
      </c>
      <c r="IF419" s="223">
        <f t="shared" ca="1" si="830"/>
        <v>-6.0868235193565863E-5</v>
      </c>
      <c r="IG419" s="223">
        <f t="shared" ca="1" si="831"/>
        <v>-2.2644628148320151E-4</v>
      </c>
      <c r="IH419" s="223">
        <f t="shared" ca="1" si="832"/>
        <v>-5.5849054477958684E-6</v>
      </c>
      <c r="II419" s="223">
        <f t="shared" ca="1" si="833"/>
        <v>2.2480732983091477E-4</v>
      </c>
      <c r="IJ419" s="223">
        <f t="shared" ca="1" si="834"/>
        <v>7.1557077782071073E-5</v>
      </c>
      <c r="IK419" s="223">
        <f t="shared" ca="1" si="835"/>
        <v>-2.0380812188370859E-4</v>
      </c>
      <c r="IL419" s="223">
        <f t="shared" ca="1" si="836"/>
        <v>-1.3136680262577354E-4</v>
      </c>
      <c r="IM419" s="223">
        <f t="shared" ca="1" si="837"/>
        <v>1.6525709532978333E-4</v>
      </c>
      <c r="IN419" s="223">
        <f t="shared" ca="1" si="838"/>
        <v>1.7986330663547918E-4</v>
      </c>
      <c r="IO419" s="223">
        <f t="shared" ca="1" si="839"/>
        <v>-1.1247423869031787E-4</v>
      </c>
      <c r="IP419" s="223">
        <f t="shared" ca="1" si="840"/>
        <v>-2.128701034495494E-4</v>
      </c>
      <c r="IQ419" s="223">
        <f t="shared" ca="1" si="841"/>
        <v>5.0005176137279736E-5</v>
      </c>
      <c r="IR419" s="223">
        <f t="shared" ca="1" si="842"/>
        <v>2.2754466988924728E-4</v>
      </c>
      <c r="IS419" s="223">
        <f t="shared" ca="1" si="843"/>
        <v>1.6770298607992706E-5</v>
      </c>
      <c r="IT419" s="223">
        <f t="shared" ca="1" si="844"/>
        <v>-2.2262324214622982E-4</v>
      </c>
      <c r="IU419" s="223">
        <f t="shared" ca="1" si="845"/>
        <v>-8.2101526497803775E-5</v>
      </c>
      <c r="IV419" s="223">
        <f t="shared" ca="1" si="846"/>
        <v>1.9852965027316666E-4</v>
      </c>
      <c r="IW419" s="223">
        <f t="shared" ca="1" si="847"/>
        <v>1.4036222605387833E-4</v>
      </c>
      <c r="IX419" s="223">
        <f t="shared" ca="1" si="848"/>
        <v>-1.5733881822417613E-4</v>
      </c>
      <c r="IY419" s="223">
        <f t="shared" ca="1" si="849"/>
        <v>-1.8653502495044204E-4</v>
      </c>
      <c r="IZ419" s="223">
        <f t="shared" ca="1" si="850"/>
        <v>1.0259807279712732E-4</v>
      </c>
      <c r="JA419" s="223">
        <f t="shared" ca="1" si="851"/>
        <v>2.1664355274989699E-4</v>
      </c>
      <c r="JB419" s="223">
        <f t="shared" ca="1" si="852"/>
        <v>-3.90216502317554E-5</v>
      </c>
    </row>
    <row r="420" spans="2:262">
      <c r="B420" s="230">
        <v>59</v>
      </c>
      <c r="C420" s="229">
        <f t="shared" si="853"/>
        <v>1.1523437500000006E-3</v>
      </c>
      <c r="D420" s="226">
        <f t="shared" ca="1" si="597"/>
        <v>36.016473065097543</v>
      </c>
      <c r="E420" s="225">
        <f ca="1">BM361</f>
        <v>1.6473065097542209E-2</v>
      </c>
      <c r="F420" s="224">
        <v>59</v>
      </c>
      <c r="G420" s="223">
        <f t="shared" ca="1" si="854"/>
        <v>-6.926003091715636E-4</v>
      </c>
      <c r="H420" s="223">
        <f t="shared" ca="1" si="598"/>
        <v>-4.6720244667809111E-5</v>
      </c>
      <c r="I420" s="223">
        <f t="shared" ca="1" si="599"/>
        <v>6.8116219578104548E-4</v>
      </c>
      <c r="J420" s="223">
        <f t="shared" ca="1" si="600"/>
        <v>2.1348329327928613E-4</v>
      </c>
      <c r="K420" s="223">
        <f t="shared" ca="1" si="601"/>
        <v>-6.2889692763290581E-4</v>
      </c>
      <c r="L420" s="223">
        <f t="shared" ca="1" si="602"/>
        <v>-3.6745068836379897E-4</v>
      </c>
      <c r="M420" s="223">
        <f t="shared" ca="1" si="603"/>
        <v>5.3893715390284714E-4</v>
      </c>
      <c r="N420" s="223">
        <f t="shared" ca="1" si="604"/>
        <v>4.993940101621823E-4</v>
      </c>
      <c r="O420" s="223">
        <f t="shared" ca="1" si="605"/>
        <v>-4.1667483795405268E-4</v>
      </c>
      <c r="P420" s="223">
        <f t="shared" ca="1" si="606"/>
        <v>-6.0140490666714202E-4</v>
      </c>
      <c r="Q420" s="223">
        <f t="shared" ca="1" si="607"/>
        <v>2.6943807656756028E-4</v>
      </c>
      <c r="R420" s="223">
        <f t="shared" ca="1" si="608"/>
        <v>6.6736910042116771E-4</v>
      </c>
      <c r="S420" s="223">
        <f t="shared" ca="1" si="609"/>
        <v>-1.0605187218826343E-4</v>
      </c>
      <c r="T420" s="223">
        <f t="shared" ca="1" si="610"/>
        <v>-6.9333286298258032E-4</v>
      </c>
      <c r="U420" s="223">
        <f t="shared" ca="1" si="611"/>
        <v>-6.3690815602743947E-5</v>
      </c>
      <c r="V420" s="223">
        <f t="shared" ca="1" si="612"/>
        <v>6.7773999149873902E-4</v>
      </c>
      <c r="W420" s="223">
        <f t="shared" ca="1" si="613"/>
        <v>2.2961603554048801E-4</v>
      </c>
      <c r="X420" s="223">
        <f t="shared" ca="1" si="614"/>
        <v>-6.2152508360458208E-4</v>
      </c>
      <c r="Y420" s="223">
        <f t="shared" ca="1" si="615"/>
        <v>-3.8177864581506103E-4</v>
      </c>
      <c r="Z420" s="223">
        <f t="shared" ca="1" si="616"/>
        <v>5.280575199828535E-4</v>
      </c>
      <c r="AA420" s="223">
        <f t="shared" ca="1" si="617"/>
        <v>5.110584009453094E-4</v>
      </c>
      <c r="AB420" s="223">
        <f t="shared" ca="1" si="618"/>
        <v>-4.0293951213096047E-4</v>
      </c>
      <c r="AC420" s="223">
        <f t="shared" ca="1" si="619"/>
        <v>-6.09706596434097E-4</v>
      </c>
      <c r="AD420" s="223">
        <f t="shared" ca="1" si="620"/>
        <v>2.5367031984513443E-4</v>
      </c>
      <c r="AE420" s="223">
        <f t="shared" ca="1" si="621"/>
        <v>6.7181050669458484E-4</v>
      </c>
      <c r="AF420" s="223">
        <f t="shared" ca="1" si="622"/>
        <v>-8.9196764384310532E-5</v>
      </c>
      <c r="AG420" s="223">
        <f t="shared" ca="1" si="623"/>
        <v>-6.9364777900232199E-4</v>
      </c>
      <c r="AH420" s="223">
        <f t="shared" ca="1" si="624"/>
        <v>-8.062302157191208E-5</v>
      </c>
      <c r="AI420" s="223">
        <f t="shared" ca="1" si="625"/>
        <v>6.7390954198788392E-4</v>
      </c>
      <c r="AJ420" s="223">
        <f t="shared" ca="1" si="626"/>
        <v>2.4561046568777572E-4</v>
      </c>
      <c r="AK420" s="223">
        <f t="shared" ca="1" si="627"/>
        <v>-6.1377885610621396E-4</v>
      </c>
      <c r="AL420" s="223">
        <f t="shared" ca="1" si="628"/>
        <v>-3.9587663408570509E-4</v>
      </c>
      <c r="AM420" s="223">
        <f t="shared" ca="1" si="629"/>
        <v>5.1685980395816799E-4</v>
      </c>
      <c r="AN420" s="223">
        <f t="shared" ca="1" si="630"/>
        <v>5.2241494925741293E-4</v>
      </c>
      <c r="AO420" s="223">
        <f t="shared" ca="1" si="631"/>
        <v>-3.8896147061263941E-4</v>
      </c>
      <c r="AP420" s="223">
        <f t="shared" ca="1" si="632"/>
        <v>-6.1764102174575943E-4</v>
      </c>
      <c r="AQ420" s="223">
        <f t="shared" ca="1" si="633"/>
        <v>2.3774976160737465E-4</v>
      </c>
      <c r="AR420" s="223">
        <f t="shared" ca="1" si="634"/>
        <v>6.7584723943938188E-4</v>
      </c>
      <c r="AS420" s="223">
        <f t="shared" ca="1" si="635"/>
        <v>-7.2287927784771936E-5</v>
      </c>
      <c r="AT420" s="223">
        <f t="shared" ca="1" si="636"/>
        <v>-6.935448675371537E-4</v>
      </c>
      <c r="AU420" s="223">
        <f t="shared" ca="1" si="637"/>
        <v>-9.7506663247576663E-5</v>
      </c>
      <c r="AV420" s="223">
        <f t="shared" ca="1" si="638"/>
        <v>6.6967315456803738E-4</v>
      </c>
      <c r="AW420" s="223">
        <f t="shared" ca="1" si="639"/>
        <v>2.6145694927450224E-4</v>
      </c>
      <c r="AX420" s="223">
        <f t="shared" ca="1" si="640"/>
        <v>-6.0566291117559947E-4</v>
      </c>
      <c r="AY420" s="223">
        <f t="shared" ca="1" si="641"/>
        <v>-4.0973616107475462E-4</v>
      </c>
      <c r="AZ420" s="223">
        <f t="shared" ca="1" si="642"/>
        <v>5.0535075091420745E-4</v>
      </c>
      <c r="BA420" s="223">
        <f t="shared" ca="1" si="643"/>
        <v>5.3345681433843693E-4</v>
      </c>
      <c r="BB420" s="223">
        <f t="shared" ca="1" si="644"/>
        <v>-3.7474913324862954E-4</v>
      </c>
      <c r="BC420" s="223">
        <f t="shared" ca="1" si="645"/>
        <v>-6.252034032010052E-4</v>
      </c>
      <c r="BD420" s="223">
        <f t="shared" ca="1" si="646"/>
        <v>2.2168599180325875E-4</v>
      </c>
      <c r="BE420" s="223">
        <f t="shared" ca="1" si="647"/>
        <v>6.7947686707869664E-4</v>
      </c>
      <c r="BF420" s="223">
        <f t="shared" ca="1" si="648"/>
        <v>-5.5335547640560407E-5</v>
      </c>
      <c r="BG420" s="223">
        <f t="shared" ca="1" si="649"/>
        <v>-6.9302419057709391E-4</v>
      </c>
      <c r="BH420" s="223">
        <f t="shared" ca="1" si="650"/>
        <v>-1.1433157055530988E-4</v>
      </c>
      <c r="BI420" s="223">
        <f t="shared" ca="1" si="651"/>
        <v>6.6503338108056835E-4</v>
      </c>
      <c r="BJ420" s="223">
        <f t="shared" ca="1" si="652"/>
        <v>2.7714594097148629E-4</v>
      </c>
      <c r="BK420" s="223">
        <f t="shared" ca="1" si="653"/>
        <v>-5.9718213755448541E-4</v>
      </c>
      <c r="BL420" s="223">
        <f t="shared" ca="1" si="654"/>
        <v>-4.2334887832140263E-4</v>
      </c>
      <c r="BM420" s="223">
        <f t="shared" ca="1" si="655"/>
        <v>4.9353729347418154E-4</v>
      </c>
      <c r="BN420" s="223">
        <f t="shared" ca="1" si="656"/>
        <v>5.4417734498173542E-4</v>
      </c>
      <c r="BO420" s="223">
        <f t="shared" ca="1" si="657"/>
        <v>-3.60311061019515E-4</v>
      </c>
      <c r="BP420" s="223">
        <f t="shared" ca="1" si="658"/>
        <v>-6.3238918550402796E-4</v>
      </c>
      <c r="BQ420" s="223">
        <f t="shared" ca="1" si="659"/>
        <v>2.0548868664705839E-4</v>
      </c>
      <c r="BR420" s="223">
        <f t="shared" ca="1" si="660"/>
        <v>6.8269720326055868E-4</v>
      </c>
      <c r="BS420" s="223">
        <f t="shared" ca="1" si="661"/>
        <v>-3.8349835431569798E-5</v>
      </c>
      <c r="BT420" s="223">
        <f t="shared" ca="1" si="662"/>
        <v>-6.9208606175847427E-4</v>
      </c>
      <c r="BU420" s="223">
        <f t="shared" ca="1" si="663"/>
        <v>-1.3108760880006852E-4</v>
      </c>
      <c r="BV420" s="223">
        <f t="shared" ca="1" si="664"/>
        <v>6.5999301635153904E-4</v>
      </c>
      <c r="BW420" s="223">
        <f t="shared" ca="1" si="665"/>
        <v>2.9266799031679231E-4</v>
      </c>
      <c r="BX420" s="223">
        <f t="shared" ca="1" si="666"/>
        <v>-5.8834164374378932E-4</v>
      </c>
      <c r="BY420" s="223">
        <f t="shared" ca="1" si="667"/>
        <v>-4.3670658603377606E-4</v>
      </c>
      <c r="BZ420" s="223">
        <f t="shared" ca="1" si="668"/>
        <v>4.8142654762310758E-4</v>
      </c>
      <c r="CA420" s="223">
        <f t="shared" ca="1" si="669"/>
        <v>5.5457008354051847E-4</v>
      </c>
      <c r="CB420" s="223">
        <f t="shared" ca="1" si="670"/>
        <v>-3.4565595088014898E-4</v>
      </c>
      <c r="CC420" s="223">
        <f t="shared" ca="1" si="671"/>
        <v>-6.3919404020825366E-4</v>
      </c>
      <c r="CD420" s="223">
        <f t="shared" ca="1" si="672"/>
        <v>1.8916760278972928E-4</v>
      </c>
      <c r="CE420" s="223">
        <f t="shared" ca="1" si="673"/>
        <v>6.8550630817486931E-4</v>
      </c>
      <c r="CF420" s="223">
        <f t="shared" ca="1" si="674"/>
        <v>-2.1341022715717732E-5</v>
      </c>
      <c r="CG420" s="223">
        <f t="shared" ca="1" si="675"/>
        <v>-6.9073104617501518E-4</v>
      </c>
      <c r="CH420" s="223">
        <f t="shared" ca="1" si="676"/>
        <v>-1.4776468477097703E-4</v>
      </c>
      <c r="CI420" s="223">
        <f t="shared" ca="1" si="677"/>
        <v>6.5455509650818797E-4</v>
      </c>
      <c r="CJ420" s="223">
        <f t="shared" ca="1" si="678"/>
        <v>3.0801374740828353E-4</v>
      </c>
      <c r="CK420" s="223">
        <f t="shared" ca="1" si="679"/>
        <v>-5.7914675492640785E-4</v>
      </c>
      <c r="CL420" s="223">
        <f t="shared" ca="1" si="680"/>
        <v>-4.4980123802823395E-4</v>
      </c>
      <c r="CM420" s="223">
        <f t="shared" ca="1" si="681"/>
        <v>4.6902580842145069E-4</v>
      </c>
      <c r="CN420" s="223">
        <f t="shared" ca="1" si="682"/>
        <v>5.646287698176936E-4</v>
      </c>
      <c r="CO420" s="223">
        <f t="shared" ca="1" si="683"/>
        <v>-3.3079263052087271E-4</v>
      </c>
      <c r="CP420" s="223">
        <f t="shared" ca="1" si="684"/>
        <v>-6.456138683236625E-4</v>
      </c>
      <c r="CQ420" s="223">
        <f t="shared" ca="1" si="685"/>
        <v>1.7273257144193092E-4</v>
      </c>
      <c r="CR420" s="223">
        <f t="shared" ca="1" si="686"/>
        <v>6.8790248972186766E-4</v>
      </c>
      <c r="CS420" s="223">
        <f t="shared" ca="1" si="687"/>
        <v>-4.3193549657739616E-6</v>
      </c>
      <c r="CT420" s="223">
        <f t="shared" ca="1" si="688"/>
        <v>-6.8895996003743849E-4</v>
      </c>
      <c r="CU420" s="223">
        <f t="shared" ca="1" si="689"/>
        <v>-1.6435275282104735E-4</v>
      </c>
      <c r="CV420" s="223">
        <f t="shared" ca="1" si="690"/>
        <v>6.4872289715008861E-4</v>
      </c>
      <c r="CW420" s="223">
        <f t="shared" ca="1" si="691"/>
        <v>3.2317396853572065E-4</v>
      </c>
      <c r="CX420" s="223">
        <f t="shared" ca="1" si="692"/>
        <v>-5.6960300975956166E-4</v>
      </c>
      <c r="CY420" s="223">
        <f t="shared" ca="1" si="693"/>
        <v>-4.6262494657605519E-4</v>
      </c>
      <c r="CZ420" s="223">
        <f t="shared" ca="1" si="694"/>
        <v>4.5634254561080544E-4</v>
      </c>
      <c r="DA420" s="223">
        <f t="shared" ca="1" si="695"/>
        <v>5.7434734483675443E-4</v>
      </c>
      <c r="DB420" s="223">
        <f t="shared" ca="1" si="696"/>
        <v>-3.1573005305011244E-4</v>
      </c>
      <c r="DC420" s="223">
        <f t="shared" ca="1" si="697"/>
        <v>-6.5164480278585423E-4</v>
      </c>
      <c r="DD420" s="223">
        <f t="shared" ca="1" si="698"/>
        <v>1.5619349245195413E-4</v>
      </c>
      <c r="DE420" s="223">
        <f t="shared" ca="1" si="699"/>
        <v>6.8988430453139032E-4</v>
      </c>
      <c r="DF420" s="223">
        <f t="shared" ca="1" si="700"/>
        <v>1.2704914602090087E-5</v>
      </c>
      <c r="DG420" s="223">
        <f t="shared" ca="1" si="701"/>
        <v>-6.8677387018180769E-4</v>
      </c>
      <c r="DH420" s="223">
        <f t="shared" ca="1" si="702"/>
        <v>-1.808418209183635E-4</v>
      </c>
      <c r="DI420" s="223">
        <f t="shared" ca="1" si="703"/>
        <v>6.4249993137606106E-4</v>
      </c>
      <c r="DJ420" s="223">
        <f t="shared" ca="1" si="704"/>
        <v>3.3813952174875617E-4</v>
      </c>
      <c r="DK420" s="223">
        <f t="shared" ca="1" si="705"/>
        <v>-5.597161570384476E-4</v>
      </c>
      <c r="DL420" s="223">
        <f t="shared" ca="1" si="706"/>
        <v>-4.7516998715473448E-4</v>
      </c>
      <c r="DM420" s="223">
        <f t="shared" ca="1" si="707"/>
        <v>4.4338439911443108E-4</v>
      </c>
      <c r="DN420" s="223">
        <f t="shared" ca="1" si="708"/>
        <v>5.8371995449151622E-4</v>
      </c>
      <c r="DO420" s="223">
        <f t="shared" ca="1" si="709"/>
        <v>-3.0047729160130186E-4</v>
      </c>
      <c r="DP420" s="223">
        <f t="shared" ca="1" si="710"/>
        <v>-6.5728321078541293E-4</v>
      </c>
      <c r="DQ420" s="223">
        <f t="shared" ca="1" si="711"/>
        <v>1.3956032834259427E-4</v>
      </c>
      <c r="DR420" s="223">
        <f t="shared" ca="1" si="712"/>
        <v>6.9145055883229666E-4</v>
      </c>
      <c r="DS420" s="223">
        <f t="shared" ca="1" si="713"/>
        <v>2.9721531204484909E-5</v>
      </c>
      <c r="DT420" s="223">
        <f t="shared" ca="1" si="714"/>
        <v>-6.8417409342690853E-4</v>
      </c>
      <c r="DU420" s="223">
        <f t="shared" ca="1" si="715"/>
        <v>-1.9722195666486975E-4</v>
      </c>
      <c r="DV420" s="223">
        <f t="shared" ca="1" si="716"/>
        <v>6.3588994766799242E-4</v>
      </c>
      <c r="DW420" s="223">
        <f t="shared" ca="1" si="717"/>
        <v>3.5290139235774132E-4</v>
      </c>
      <c r="DX420" s="223">
        <f t="shared" ca="1" si="718"/>
        <v>-5.4949215223348022E-4</v>
      </c>
      <c r="DY420" s="223">
        <f t="shared" ca="1" si="719"/>
        <v>-4.8742880310088726E-4</v>
      </c>
      <c r="DZ420" s="223">
        <f t="shared" ca="1" si="720"/>
        <v>4.3015917443522543E-4</v>
      </c>
      <c r="EA420" s="223">
        <f t="shared" ca="1" si="721"/>
        <v>5.9274095307238742E-4</v>
      </c>
      <c r="EB420" s="223">
        <f t="shared" ca="1" si="722"/>
        <v>-2.8504353386760037E-4</v>
      </c>
      <c r="EC420" s="223">
        <f t="shared" ca="1" si="723"/>
        <v>-6.6252569595619693E-4</v>
      </c>
      <c r="ED420" s="223">
        <f t="shared" ca="1" si="724"/>
        <v>1.2284309830993764E-4</v>
      </c>
      <c r="EE420" s="223">
        <f t="shared" ca="1" si="725"/>
        <v>6.9260030917156414E-4</v>
      </c>
      <c r="EF420" s="223">
        <f t="shared" ca="1" si="726"/>
        <v>4.6720244667822081E-5</v>
      </c>
      <c r="EG420" s="223">
        <f t="shared" ca="1" si="727"/>
        <v>-6.8116219578104244E-4</v>
      </c>
      <c r="EH420" s="223">
        <f t="shared" ca="1" si="728"/>
        <v>-2.1348329327928507E-4</v>
      </c>
      <c r="EI420" s="223">
        <f t="shared" ca="1" si="729"/>
        <v>6.2889692763290538E-4</v>
      </c>
      <c r="EJ420" s="223">
        <f t="shared" ca="1" si="730"/>
        <v>3.674506883638032E-4</v>
      </c>
      <c r="EK420" s="223">
        <f t="shared" ca="1" si="731"/>
        <v>-5.3893715390284248E-4</v>
      </c>
      <c r="EL420" s="223">
        <f t="shared" ca="1" si="732"/>
        <v>-4.9939401016218924E-4</v>
      </c>
      <c r="EM420" s="223">
        <f t="shared" ca="1" si="733"/>
        <v>4.1667483795404276E-4</v>
      </c>
      <c r="EN420" s="223">
        <f t="shared" ca="1" si="734"/>
        <v>6.0140490666714939E-4</v>
      </c>
      <c r="EO420" s="223">
        <f t="shared" ca="1" si="735"/>
        <v>-2.6943807656756136E-4</v>
      </c>
      <c r="EP420" s="223">
        <f t="shared" ca="1" si="736"/>
        <v>-6.6736910042116836E-4</v>
      </c>
      <c r="EQ420" s="223">
        <f t="shared" ca="1" si="737"/>
        <v>1.0605187218825847E-4</v>
      </c>
      <c r="ER420" s="223">
        <f t="shared" ca="1" si="738"/>
        <v>6.9333286298258053E-4</v>
      </c>
      <c r="ES420" s="223">
        <f t="shared" ca="1" si="739"/>
        <v>6.3690815602753813E-5</v>
      </c>
      <c r="ET420" s="223">
        <f t="shared" ca="1" si="740"/>
        <v>-6.7773999149873631E-4</v>
      </c>
      <c r="EU420" s="223">
        <f t="shared" ca="1" si="741"/>
        <v>-2.2961603554050205E-4</v>
      </c>
      <c r="EV420" s="223">
        <f t="shared" ca="1" si="742"/>
        <v>6.2152508360458305E-4</v>
      </c>
      <c r="EW420" s="223">
        <f t="shared" ca="1" si="743"/>
        <v>3.8177864581506109E-4</v>
      </c>
      <c r="EX420" s="223">
        <f t="shared" ca="1" si="744"/>
        <v>-5.2805751998285188E-4</v>
      </c>
      <c r="EY420" s="223">
        <f t="shared" ca="1" si="745"/>
        <v>-5.1105840094531438E-4</v>
      </c>
      <c r="EZ420" s="223">
        <f t="shared" ca="1" si="746"/>
        <v>4.0293951213095239E-4</v>
      </c>
      <c r="FA420" s="223">
        <f t="shared" ca="1" si="747"/>
        <v>6.0970659643410296E-4</v>
      </c>
      <c r="FB420" s="223">
        <f t="shared" ca="1" si="748"/>
        <v>-2.5367031984511833E-4</v>
      </c>
      <c r="FC420" s="223">
        <f t="shared" ca="1" si="749"/>
        <v>-6.7181050669458408E-4</v>
      </c>
      <c r="FD420" s="223">
        <f t="shared" ca="1" si="750"/>
        <v>8.9196764384308011E-5</v>
      </c>
      <c r="FE420" s="223">
        <f t="shared" ca="1" si="751"/>
        <v>6.9364777900232199E-4</v>
      </c>
      <c r="FF420" s="223">
        <f t="shared" ca="1" si="752"/>
        <v>8.0623021571919507E-5</v>
      </c>
      <c r="FG420" s="223">
        <f t="shared" ca="1" si="753"/>
        <v>-6.7390954198788208E-4</v>
      </c>
      <c r="FH420" s="223">
        <f t="shared" ca="1" si="754"/>
        <v>-2.4561046568778732E-4</v>
      </c>
      <c r="FI420" s="223">
        <f t="shared" ca="1" si="755"/>
        <v>6.1377885610620811E-4</v>
      </c>
      <c r="FJ420" s="223">
        <f t="shared" ca="1" si="756"/>
        <v>3.9587663408571929E-4</v>
      </c>
      <c r="FK420" s="223">
        <f t="shared" ca="1" si="757"/>
        <v>-5.1685980395816615E-4</v>
      </c>
      <c r="FL420" s="223">
        <f t="shared" ca="1" si="758"/>
        <v>-5.2241494925741466E-4</v>
      </c>
      <c r="FM420" s="223">
        <f t="shared" ca="1" si="759"/>
        <v>3.8896147061263323E-4</v>
      </c>
      <c r="FN420" s="223">
        <f t="shared" ca="1" si="760"/>
        <v>6.1764102174576279E-4</v>
      </c>
      <c r="FO420" s="223">
        <f t="shared" ca="1" si="761"/>
        <v>-2.3774976160736299E-4</v>
      </c>
      <c r="FP420" s="223">
        <f t="shared" ca="1" si="762"/>
        <v>-6.758472394393847E-4</v>
      </c>
      <c r="FQ420" s="223">
        <f t="shared" ca="1" si="763"/>
        <v>7.2287927784754711E-5</v>
      </c>
      <c r="FR420" s="223">
        <f t="shared" ca="1" si="764"/>
        <v>6.935448675371537E-4</v>
      </c>
      <c r="FS420" s="223">
        <f t="shared" ca="1" si="765"/>
        <v>9.7506663247579184E-5</v>
      </c>
      <c r="FT420" s="223">
        <f t="shared" ca="1" si="766"/>
        <v>-6.6967315456803532E-4</v>
      </c>
      <c r="FU420" s="223">
        <f t="shared" ca="1" si="767"/>
        <v>-2.6145694927450912E-4</v>
      </c>
      <c r="FV420" s="223">
        <f t="shared" ca="1" si="768"/>
        <v>6.0566291117559339E-4</v>
      </c>
      <c r="FW420" s="223">
        <f t="shared" ca="1" si="769"/>
        <v>4.0973616107476871E-4</v>
      </c>
      <c r="FX420" s="223">
        <f t="shared" ca="1" si="770"/>
        <v>-5.0535075091419563E-4</v>
      </c>
      <c r="FY420" s="223">
        <f t="shared" ca="1" si="771"/>
        <v>-5.334568143384353E-4</v>
      </c>
      <c r="FZ420" s="223">
        <f t="shared" ca="1" si="772"/>
        <v>3.7474913324862319E-4</v>
      </c>
      <c r="GA420" s="223">
        <f t="shared" ca="1" si="773"/>
        <v>6.2520340320100845E-4</v>
      </c>
      <c r="GB420" s="223">
        <f t="shared" ca="1" si="774"/>
        <v>-2.2168599180327037E-4</v>
      </c>
      <c r="GC420" s="223">
        <f t="shared" ca="1" si="775"/>
        <v>-6.7947686707869816E-4</v>
      </c>
      <c r="GD420" s="223">
        <f t="shared" ca="1" si="776"/>
        <v>5.5335547640562792E-5</v>
      </c>
      <c r="GE420" s="223">
        <f t="shared" ca="1" si="777"/>
        <v>6.9302419057709315E-4</v>
      </c>
      <c r="GF420" s="223">
        <f t="shared" ca="1" si="778"/>
        <v>1.1433157055530755E-4</v>
      </c>
      <c r="GG420" s="223">
        <f t="shared" ca="1" si="779"/>
        <v>-6.6503338108056336E-4</v>
      </c>
      <c r="GH420" s="223">
        <f t="shared" ca="1" si="780"/>
        <v>-2.7714594097149312E-4</v>
      </c>
      <c r="GI420" s="223">
        <f t="shared" ca="1" si="781"/>
        <v>5.971821375544917E-4</v>
      </c>
      <c r="GJ420" s="223">
        <f t="shared" ca="1" si="782"/>
        <v>4.2334887832140848E-4</v>
      </c>
      <c r="GK420" s="223">
        <f t="shared" ca="1" si="783"/>
        <v>-4.9353729347418316E-4</v>
      </c>
      <c r="GL420" s="223">
        <f t="shared" ca="1" si="784"/>
        <v>-5.4417734498174615E-4</v>
      </c>
      <c r="GM420" s="223">
        <f t="shared" ca="1" si="785"/>
        <v>3.6031106101951701E-4</v>
      </c>
      <c r="GN420" s="223">
        <f t="shared" ca="1" si="786"/>
        <v>6.32389185504035E-4</v>
      </c>
      <c r="GO420" s="223">
        <f t="shared" ca="1" si="787"/>
        <v>-2.0548868664705127E-4</v>
      </c>
      <c r="GP420" s="223">
        <f t="shared" ca="1" si="788"/>
        <v>-6.8269720326055651E-4</v>
      </c>
      <c r="GQ420" s="223">
        <f t="shared" ca="1" si="789"/>
        <v>3.834983543156233E-5</v>
      </c>
      <c r="GR420" s="223">
        <f t="shared" ca="1" si="790"/>
        <v>6.9208606175847438E-4</v>
      </c>
      <c r="GS420" s="223">
        <f t="shared" ca="1" si="791"/>
        <v>1.3108760880008554E-4</v>
      </c>
      <c r="GT420" s="223">
        <f t="shared" ca="1" si="792"/>
        <v>-6.5999301635153969E-4</v>
      </c>
      <c r="GU420" s="223">
        <f t="shared" ca="1" si="793"/>
        <v>-2.9266799031680798E-4</v>
      </c>
      <c r="GV420" s="223">
        <f t="shared" ca="1" si="794"/>
        <v>5.8834164374378542E-4</v>
      </c>
      <c r="GW420" s="223">
        <f t="shared" ca="1" si="795"/>
        <v>4.3670658603379715E-4</v>
      </c>
      <c r="GX420" s="223">
        <f t="shared" ca="1" si="796"/>
        <v>-4.8142654762310221E-4</v>
      </c>
      <c r="GY420" s="223">
        <f t="shared" ca="1" si="797"/>
        <v>-5.5457008354051706E-4</v>
      </c>
      <c r="GZ420" s="223">
        <f t="shared" ca="1" si="798"/>
        <v>3.4565595088013396E-4</v>
      </c>
      <c r="HA420" s="223">
        <f t="shared" ca="1" si="799"/>
        <v>6.3919404020825268E-4</v>
      </c>
      <c r="HB420" s="223">
        <f t="shared" ca="1" si="800"/>
        <v>-1.8916760278971261E-4</v>
      </c>
      <c r="HC420" s="223">
        <f t="shared" ca="1" si="801"/>
        <v>-6.8550630817487061E-4</v>
      </c>
      <c r="HD420" s="223">
        <f t="shared" ca="1" si="802"/>
        <v>2.1341022715690546E-5</v>
      </c>
      <c r="HE420" s="223">
        <f t="shared" ca="1" si="803"/>
        <v>6.9073104617501453E-4</v>
      </c>
      <c r="HF420" s="223">
        <f t="shared" ca="1" si="804"/>
        <v>1.4776468477096507E-4</v>
      </c>
      <c r="HG420" s="223">
        <f t="shared" ca="1" si="805"/>
        <v>-6.5455509650818222E-4</v>
      </c>
      <c r="HH420" s="223">
        <f t="shared" ca="1" si="806"/>
        <v>-3.0801374740828136E-4</v>
      </c>
      <c r="HI420" s="223">
        <f t="shared" ca="1" si="807"/>
        <v>5.7914675492639831E-4</v>
      </c>
      <c r="HJ420" s="223">
        <f t="shared" ca="1" si="808"/>
        <v>4.4980123802823953E-4</v>
      </c>
      <c r="HK420" s="223">
        <f t="shared" ca="1" si="809"/>
        <v>-4.6902580842143069E-4</v>
      </c>
      <c r="HL420" s="223">
        <f t="shared" ca="1" si="810"/>
        <v>-5.6462876981769805E-4</v>
      </c>
      <c r="HM420" s="223">
        <f t="shared" ca="1" si="811"/>
        <v>3.3079263052088344E-4</v>
      </c>
      <c r="HN420" s="223">
        <f t="shared" ca="1" si="812"/>
        <v>6.456138683236689E-4</v>
      </c>
      <c r="HO420" s="223">
        <f t="shared" ca="1" si="813"/>
        <v>-1.7273257144192369E-4</v>
      </c>
      <c r="HP420" s="223">
        <f t="shared" ca="1" si="814"/>
        <v>-6.8790248972187113E-4</v>
      </c>
      <c r="HQ420" s="223">
        <f t="shared" ca="1" si="815"/>
        <v>4.3193549657664942E-6</v>
      </c>
      <c r="HR420" s="223">
        <f t="shared" ca="1" si="816"/>
        <v>6.8895996003743535E-4</v>
      </c>
      <c r="HS420" s="223">
        <f t="shared" ca="1" si="817"/>
        <v>1.6435275282105461E-4</v>
      </c>
      <c r="HT420" s="223">
        <f t="shared" ca="1" si="818"/>
        <v>-6.4872289715009294E-4</v>
      </c>
      <c r="HU420" s="223">
        <f t="shared" ca="1" si="819"/>
        <v>-3.2317396853572726E-4</v>
      </c>
      <c r="HV420" s="223">
        <f t="shared" ca="1" si="820"/>
        <v>5.6960300975955733E-4</v>
      </c>
      <c r="HW420" s="223">
        <f t="shared" ca="1" si="821"/>
        <v>4.6262494657607546E-4</v>
      </c>
      <c r="HX420" s="223">
        <f t="shared" ca="1" si="822"/>
        <v>-4.563425456107998E-4</v>
      </c>
      <c r="HY420" s="223">
        <f t="shared" ca="1" si="823"/>
        <v>-5.7434734483676972E-4</v>
      </c>
      <c r="HZ420" s="223">
        <f t="shared" ca="1" si="824"/>
        <v>3.1573005305010572E-4</v>
      </c>
      <c r="IA420" s="223">
        <f t="shared" ca="1" si="825"/>
        <v>6.5164480278585E-4</v>
      </c>
      <c r="IB420" s="223">
        <f t="shared" ca="1" si="826"/>
        <v>-1.5619349245194684E-4</v>
      </c>
      <c r="IC420" s="223">
        <f t="shared" ca="1" si="827"/>
        <v>-6.8988430453138902E-4</v>
      </c>
      <c r="ID420" s="223">
        <f t="shared" ca="1" si="828"/>
        <v>-1.27049146021173E-5</v>
      </c>
      <c r="IE420" s="223">
        <f t="shared" ca="1" si="829"/>
        <v>-3.8148324937309705E-4</v>
      </c>
      <c r="IF420" s="223">
        <f t="shared" ca="1" si="830"/>
        <v>1.808418209183898E-4</v>
      </c>
      <c r="IG420" s="223">
        <f t="shared" ca="1" si="831"/>
        <v>-6.4249993137605813E-4</v>
      </c>
      <c r="IH420" s="223">
        <f t="shared" ca="1" si="832"/>
        <v>-3.3813952174874544E-4</v>
      </c>
      <c r="II420" s="223">
        <f t="shared" ca="1" si="833"/>
        <v>5.5971615703844326E-4</v>
      </c>
      <c r="IJ420" s="223">
        <f t="shared" ca="1" si="834"/>
        <v>4.7516998715472553E-4</v>
      </c>
      <c r="IK420" s="223">
        <f t="shared" ca="1" si="835"/>
        <v>-4.4338439911441015E-4</v>
      </c>
      <c r="IL420" s="223">
        <f t="shared" ca="1" si="836"/>
        <v>-5.8371995449152023E-4</v>
      </c>
      <c r="IM420" s="223">
        <f t="shared" ca="1" si="837"/>
        <v>3.0047729160127736E-4</v>
      </c>
      <c r="IN420" s="223">
        <f t="shared" ca="1" si="838"/>
        <v>6.5728321078541531E-4</v>
      </c>
      <c r="IO420" s="223">
        <f t="shared" ca="1" si="839"/>
        <v>-1.3956032834260625E-4</v>
      </c>
      <c r="IP420" s="223">
        <f t="shared" ca="1" si="840"/>
        <v>-6.9145055883229731E-4</v>
      </c>
      <c r="IQ420" s="223">
        <f t="shared" ca="1" si="841"/>
        <v>-2.9721531204472684E-5</v>
      </c>
      <c r="IR420" s="223">
        <f t="shared" ca="1" si="842"/>
        <v>6.8417409342690398E-4</v>
      </c>
      <c r="IS420" s="223">
        <f t="shared" ca="1" si="843"/>
        <v>1.972219566648769E-4</v>
      </c>
      <c r="IT420" s="223">
        <f t="shared" ca="1" si="844"/>
        <v>-6.3588994766798146E-4</v>
      </c>
      <c r="IU420" s="223">
        <f t="shared" ca="1" si="845"/>
        <v>-3.5290139235774772E-4</v>
      </c>
      <c r="IV420" s="223">
        <f t="shared" ca="1" si="846"/>
        <v>5.494921522334877E-4</v>
      </c>
      <c r="IW420" s="223">
        <f t="shared" ca="1" si="847"/>
        <v>4.8742880310089268E-4</v>
      </c>
      <c r="IX420" s="223">
        <f t="shared" ca="1" si="848"/>
        <v>-4.3015917443523497E-4</v>
      </c>
      <c r="IY420" s="223">
        <f t="shared" ca="1" si="849"/>
        <v>-5.9274095307240151E-4</v>
      </c>
      <c r="IZ420" s="223">
        <f t="shared" ca="1" si="850"/>
        <v>2.8504353386759354E-4</v>
      </c>
      <c r="JA420" s="223">
        <f t="shared" ca="1" si="851"/>
        <v>6.6252569595620496E-4</v>
      </c>
      <c r="JB420" s="223">
        <f t="shared" ca="1" si="852"/>
        <v>-1.2284309830993029E-4</v>
      </c>
    </row>
    <row r="421" spans="2:262">
      <c r="B421" s="230">
        <v>60</v>
      </c>
      <c r="C421" s="229">
        <f t="shared" si="853"/>
        <v>1.1718750000000006E-3</v>
      </c>
      <c r="D421" s="226">
        <f t="shared" ca="1" si="597"/>
        <v>36.014077913267016</v>
      </c>
      <c r="E421" s="225">
        <f ca="1">BN361</f>
        <v>1.4077913267017723E-2</v>
      </c>
      <c r="F421" s="224">
        <v>60</v>
      </c>
      <c r="G421" s="223">
        <f t="shared" ca="1" si="854"/>
        <v>-2.4264194088152656E-4</v>
      </c>
      <c r="H421" s="223">
        <f t="shared" ca="1" si="598"/>
        <v>-7.8732784052199566E-6</v>
      </c>
      <c r="I421" s="223">
        <f t="shared" ca="1" si="599"/>
        <v>2.4109850841293027E-4</v>
      </c>
      <c r="J421" s="223">
        <f t="shared" ca="1" si="600"/>
        <v>5.5136851069935916E-5</v>
      </c>
      <c r="K421" s="223">
        <f t="shared" ca="1" si="601"/>
        <v>-2.3028979547562632E-4</v>
      </c>
      <c r="L421" s="223">
        <f t="shared" ca="1" si="602"/>
        <v>-1.0028154546913673E-4</v>
      </c>
      <c r="M421" s="223">
        <f t="shared" ca="1" si="603"/>
        <v>2.1063117484619904E-4</v>
      </c>
      <c r="N421" s="223">
        <f t="shared" ca="1" si="604"/>
        <v>1.4157247631449682E-4</v>
      </c>
      <c r="O421" s="223">
        <f t="shared" ca="1" si="605"/>
        <v>-1.828781162907563E-4</v>
      </c>
      <c r="P421" s="223">
        <f t="shared" ca="1" si="606"/>
        <v>-1.7742285628985027E-4</v>
      </c>
      <c r="Q421" s="223">
        <f t="shared" ca="1" si="607"/>
        <v>1.480971542854886E-4</v>
      </c>
      <c r="R421" s="223">
        <f t="shared" ca="1" si="608"/>
        <v>2.0645497539786934E-4</v>
      </c>
      <c r="S421" s="223">
        <f t="shared" ca="1" si="609"/>
        <v>-1.0762490169487088E-4</v>
      </c>
      <c r="T421" s="223">
        <f t="shared" ca="1" si="610"/>
        <v>-2.2755314558263185E-4</v>
      </c>
      <c r="U421" s="223">
        <f t="shared" ca="1" si="611"/>
        <v>6.3016684488859521E-5</v>
      </c>
      <c r="V421" s="223">
        <f t="shared" ca="1" si="612"/>
        <v>2.3990657599592811E-4</v>
      </c>
      <c r="W421" s="223">
        <f t="shared" ca="1" si="613"/>
        <v>-1.5986771438104239E-5</v>
      </c>
      <c r="X421" s="223">
        <f t="shared" ca="1" si="614"/>
        <v>-2.4304053123485871E-4</v>
      </c>
      <c r="Y421" s="223">
        <f t="shared" ca="1" si="615"/>
        <v>-3.1657504273531825E-5</v>
      </c>
      <c r="Z421" s="223">
        <f t="shared" ca="1" si="616"/>
        <v>2.3683457515713397E-4</v>
      </c>
      <c r="AA421" s="223">
        <f t="shared" ca="1" si="617"/>
        <v>7.8085199849669022E-5</v>
      </c>
      <c r="AB421" s="223">
        <f t="shared" ca="1" si="618"/>
        <v>-2.2152719917448014E-4</v>
      </c>
      <c r="AC421" s="223">
        <f t="shared" ca="1" si="619"/>
        <v>-1.2151212498626878E-4</v>
      </c>
      <c r="AD421" s="223">
        <f t="shared" ca="1" si="620"/>
        <v>1.9770665716143534E-4</v>
      </c>
      <c r="AE421" s="223">
        <f t="shared" ca="1" si="621"/>
        <v>1.6026940730442954E-4</v>
      </c>
      <c r="AF421" s="223">
        <f t="shared" ca="1" si="622"/>
        <v>-1.6628835918884832E-4</v>
      </c>
      <c r="AG421" s="223">
        <f t="shared" ca="1" si="623"/>
        <v>-1.9286762618000148E-4</v>
      </c>
      <c r="AH421" s="223">
        <f t="shared" ca="1" si="624"/>
        <v>1.284796928282189E-4</v>
      </c>
      <c r="AI421" s="223">
        <f t="shared" ca="1" si="625"/>
        <v>2.1805405034288662E-4</v>
      </c>
      <c r="AJ421" s="223">
        <f t="shared" ca="1" si="626"/>
        <v>-8.5733623924444255E-5</v>
      </c>
      <c r="AK421" s="223">
        <f t="shared" ca="1" si="627"/>
        <v>-2.3486077963721415E-4</v>
      </c>
      <c r="AL421" s="223">
        <f t="shared" ca="1" si="628"/>
        <v>3.9692859933221906E-5</v>
      </c>
      <c r="AM421" s="223">
        <f t="shared" ca="1" si="629"/>
        <v>2.426419408815267E-4</v>
      </c>
      <c r="AN421" s="223">
        <f t="shared" ca="1" si="630"/>
        <v>7.8732784052219082E-6</v>
      </c>
      <c r="AO421" s="223">
        <f t="shared" ca="1" si="631"/>
        <v>-2.4109850841293022E-4</v>
      </c>
      <c r="AP421" s="223">
        <f t="shared" ca="1" si="632"/>
        <v>-5.5136851069936756E-5</v>
      </c>
      <c r="AQ421" s="223">
        <f t="shared" ca="1" si="633"/>
        <v>2.3028979547562588E-4</v>
      </c>
      <c r="AR421" s="223">
        <f t="shared" ca="1" si="634"/>
        <v>1.002815454691379E-4</v>
      </c>
      <c r="AS421" s="223">
        <f t="shared" ca="1" si="635"/>
        <v>-2.1063117484619817E-4</v>
      </c>
      <c r="AT421" s="223">
        <f t="shared" ca="1" si="636"/>
        <v>-1.415724763144972E-4</v>
      </c>
      <c r="AU421" s="223">
        <f t="shared" ca="1" si="637"/>
        <v>1.8287811629075568E-4</v>
      </c>
      <c r="AV421" s="223">
        <f t="shared" ca="1" si="638"/>
        <v>1.7742285628985114E-4</v>
      </c>
      <c r="AW421" s="223">
        <f t="shared" ca="1" si="639"/>
        <v>-1.4809715428548757E-4</v>
      </c>
      <c r="AX421" s="223">
        <f t="shared" ca="1" si="640"/>
        <v>-2.0645497539787004E-4</v>
      </c>
      <c r="AY421" s="223">
        <f t="shared" ca="1" si="641"/>
        <v>1.0762490169486892E-4</v>
      </c>
      <c r="AZ421" s="223">
        <f t="shared" ca="1" si="642"/>
        <v>2.2755314558263261E-4</v>
      </c>
      <c r="BA421" s="223">
        <f t="shared" ca="1" si="643"/>
        <v>-6.301668448885658E-5</v>
      </c>
      <c r="BB421" s="223">
        <f t="shared" ca="1" si="644"/>
        <v>-2.399065759959286E-4</v>
      </c>
      <c r="BC421" s="223">
        <f t="shared" ca="1" si="645"/>
        <v>1.5986771438104656E-5</v>
      </c>
      <c r="BD421" s="223">
        <f t="shared" ca="1" si="646"/>
        <v>2.4304053123485871E-4</v>
      </c>
      <c r="BE421" s="223">
        <f t="shared" ca="1" si="647"/>
        <v>3.1657504273532279E-5</v>
      </c>
      <c r="BF421" s="223">
        <f t="shared" ca="1" si="648"/>
        <v>-2.3683457515713367E-4</v>
      </c>
      <c r="BG421" s="223">
        <f t="shared" ca="1" si="649"/>
        <v>-7.8085199849670269E-5</v>
      </c>
      <c r="BH421" s="223">
        <f t="shared" ca="1" si="650"/>
        <v>2.215271991744796E-4</v>
      </c>
      <c r="BI421" s="223">
        <f t="shared" ca="1" si="651"/>
        <v>1.2151212498626989E-4</v>
      </c>
      <c r="BJ421" s="223">
        <f t="shared" ca="1" si="652"/>
        <v>-1.9770665716143461E-4</v>
      </c>
      <c r="BK421" s="223">
        <f t="shared" ca="1" si="653"/>
        <v>-1.6026940730443179E-4</v>
      </c>
      <c r="BL421" s="223">
        <f t="shared" ca="1" si="654"/>
        <v>1.6628835918884612E-4</v>
      </c>
      <c r="BM421" s="223">
        <f t="shared" ca="1" si="655"/>
        <v>1.9286762618000124E-4</v>
      </c>
      <c r="BN421" s="223">
        <f t="shared" ca="1" si="656"/>
        <v>-1.2847969282821922E-4</v>
      </c>
      <c r="BO421" s="223">
        <f t="shared" ca="1" si="657"/>
        <v>-2.1805405034288643E-4</v>
      </c>
      <c r="BP421" s="223">
        <f t="shared" ca="1" si="658"/>
        <v>8.5733623924443036E-5</v>
      </c>
      <c r="BQ421" s="223">
        <f t="shared" ca="1" si="659"/>
        <v>2.3486077963721447E-4</v>
      </c>
      <c r="BR421" s="223">
        <f t="shared" ca="1" si="660"/>
        <v>-3.9692859933220612E-5</v>
      </c>
      <c r="BS421" s="223">
        <f t="shared" ca="1" si="661"/>
        <v>-2.4264194088152678E-4</v>
      </c>
      <c r="BT421" s="223">
        <f t="shared" ca="1" si="662"/>
        <v>-7.8732784052232228E-6</v>
      </c>
      <c r="BU421" s="223">
        <f t="shared" ca="1" si="663"/>
        <v>2.4109850841292981E-4</v>
      </c>
      <c r="BV421" s="223">
        <f t="shared" ca="1" si="664"/>
        <v>5.5136851069939724E-5</v>
      </c>
      <c r="BW421" s="223">
        <f t="shared" ca="1" si="665"/>
        <v>-2.3028979547562491E-4</v>
      </c>
      <c r="BX421" s="223">
        <f t="shared" ca="1" si="666"/>
        <v>-1.0028154546913755E-4</v>
      </c>
      <c r="BY421" s="223">
        <f t="shared" ca="1" si="667"/>
        <v>2.1063117484619839E-4</v>
      </c>
      <c r="BZ421" s="223">
        <f t="shared" ca="1" si="668"/>
        <v>1.4157247631449823E-4</v>
      </c>
      <c r="CA421" s="223">
        <f t="shared" ca="1" si="669"/>
        <v>-1.8287811629075484E-4</v>
      </c>
      <c r="CB421" s="223">
        <f t="shared" ca="1" si="670"/>
        <v>-1.7742285628985206E-4</v>
      </c>
      <c r="CC421" s="223">
        <f t="shared" ca="1" si="671"/>
        <v>1.4809715428548652E-4</v>
      </c>
      <c r="CD421" s="223">
        <f t="shared" ca="1" si="672"/>
        <v>2.0645497539787069E-4</v>
      </c>
      <c r="CE421" s="223">
        <f t="shared" ca="1" si="673"/>
        <v>-1.0762490169486774E-4</v>
      </c>
      <c r="CF421" s="223">
        <f t="shared" ca="1" si="674"/>
        <v>-2.2755314558263307E-4</v>
      </c>
      <c r="CG421" s="223">
        <f t="shared" ca="1" si="675"/>
        <v>6.301668448885532E-5</v>
      </c>
      <c r="CH421" s="223">
        <f t="shared" ca="1" si="676"/>
        <v>2.3990657599592824E-4</v>
      </c>
      <c r="CI421" s="223">
        <f t="shared" ca="1" si="677"/>
        <v>-1.5986771438103348E-5</v>
      </c>
      <c r="CJ421" s="223">
        <f t="shared" ca="1" si="678"/>
        <v>-2.4304053123485871E-4</v>
      </c>
      <c r="CK421" s="223">
        <f t="shared" ca="1" si="679"/>
        <v>-3.165750427353358E-5</v>
      </c>
      <c r="CL421" s="223">
        <f t="shared" ca="1" si="680"/>
        <v>2.3683457515713338E-4</v>
      </c>
      <c r="CM421" s="223">
        <f t="shared" ca="1" si="681"/>
        <v>7.8085199849671516E-5</v>
      </c>
      <c r="CN421" s="223">
        <f t="shared" ca="1" si="682"/>
        <v>-2.2152719917447906E-4</v>
      </c>
      <c r="CO421" s="223">
        <f t="shared" ca="1" si="683"/>
        <v>-1.2151212498626805E-4</v>
      </c>
      <c r="CP421" s="223">
        <f t="shared" ca="1" si="684"/>
        <v>1.9770665716143383E-4</v>
      </c>
      <c r="CQ421" s="223">
        <f t="shared" ca="1" si="685"/>
        <v>1.6026940730443019E-4</v>
      </c>
      <c r="CR421" s="223">
        <f t="shared" ca="1" si="686"/>
        <v>-1.6628835918884515E-4</v>
      </c>
      <c r="CS421" s="223">
        <f t="shared" ca="1" si="687"/>
        <v>-1.9286762618000202E-4</v>
      </c>
      <c r="CT421" s="223">
        <f t="shared" ca="1" si="688"/>
        <v>1.2847969282821518E-4</v>
      </c>
      <c r="CU421" s="223">
        <f t="shared" ca="1" si="689"/>
        <v>2.18054050342887E-4</v>
      </c>
      <c r="CV421" s="223">
        <f t="shared" ca="1" si="690"/>
        <v>-8.5733623924438577E-5</v>
      </c>
      <c r="CW421" s="223">
        <f t="shared" ca="1" si="691"/>
        <v>-2.3486077963721482E-4</v>
      </c>
      <c r="CX421" s="223">
        <f t="shared" ca="1" si="692"/>
        <v>3.9692859933215909E-5</v>
      </c>
      <c r="CY421" s="223">
        <f t="shared" ca="1" si="693"/>
        <v>2.4264194088152686E-4</v>
      </c>
      <c r="CZ421" s="223">
        <f t="shared" ca="1" si="694"/>
        <v>7.8732784052210883E-6</v>
      </c>
      <c r="DA421" s="223">
        <f t="shared" ca="1" si="695"/>
        <v>-2.4109850841292965E-4</v>
      </c>
      <c r="DB421" s="223">
        <f t="shared" ca="1" si="696"/>
        <v>-5.5136851069937623E-5</v>
      </c>
      <c r="DC421" s="223">
        <f t="shared" ca="1" si="697"/>
        <v>2.302897954756245E-4</v>
      </c>
      <c r="DD421" s="223">
        <f t="shared" ca="1" si="698"/>
        <v>1.0028154546913874E-4</v>
      </c>
      <c r="DE421" s="223">
        <f t="shared" ca="1" si="699"/>
        <v>-2.1063117484619603E-4</v>
      </c>
      <c r="DF421" s="223">
        <f t="shared" ca="1" si="700"/>
        <v>-1.4157247631449934E-4</v>
      </c>
      <c r="DG421" s="223">
        <f t="shared" ca="1" si="701"/>
        <v>1.8287811629075167E-4</v>
      </c>
      <c r="DH421" s="223">
        <f t="shared" ca="1" si="702"/>
        <v>1.7742285628985293E-4</v>
      </c>
      <c r="DI421" s="223">
        <f t="shared" ca="1" si="703"/>
        <v>-1.4809715428548822E-4</v>
      </c>
      <c r="DJ421" s="223">
        <f t="shared" ca="1" si="704"/>
        <v>-2.0645497539787143E-4</v>
      </c>
      <c r="DK421" s="223">
        <f t="shared" ca="1" si="705"/>
        <v>1.0762490169486967E-4</v>
      </c>
      <c r="DL421" s="223">
        <f t="shared" ca="1" si="706"/>
        <v>2.2755314558263356E-4</v>
      </c>
      <c r="DM421" s="223">
        <f t="shared" ca="1" si="707"/>
        <v>-6.301668448885738E-5</v>
      </c>
      <c r="DN421" s="223">
        <f t="shared" ca="1" si="708"/>
        <v>-2.3990657599592903E-4</v>
      </c>
      <c r="DO421" s="223">
        <f t="shared" ca="1" si="709"/>
        <v>1.598677143810204E-5</v>
      </c>
      <c r="DP421" s="223">
        <f t="shared" ca="1" si="710"/>
        <v>2.4304053123485852E-4</v>
      </c>
      <c r="DQ421" s="223">
        <f t="shared" ca="1" si="711"/>
        <v>3.1657504273534874E-5</v>
      </c>
      <c r="DR421" s="223">
        <f t="shared" ca="1" si="712"/>
        <v>-2.3683457515713229E-4</v>
      </c>
      <c r="DS421" s="223">
        <f t="shared" ca="1" si="713"/>
        <v>-7.8085199849672749E-5</v>
      </c>
      <c r="DT421" s="223">
        <f t="shared" ca="1" si="714"/>
        <v>2.2152719917447995E-4</v>
      </c>
      <c r="DU421" s="223">
        <f t="shared" ca="1" si="715"/>
        <v>1.2151212498627217E-4</v>
      </c>
      <c r="DV421" s="223">
        <f t="shared" ca="1" si="716"/>
        <v>-1.9770665716143507E-4</v>
      </c>
      <c r="DW421" s="223">
        <f t="shared" ca="1" si="717"/>
        <v>-1.6026940730443377E-4</v>
      </c>
      <c r="DX421" s="223">
        <f t="shared" ca="1" si="718"/>
        <v>1.6628835918884672E-4</v>
      </c>
      <c r="DY421" s="223">
        <f t="shared" ca="1" si="719"/>
        <v>1.9286762618000492E-4</v>
      </c>
      <c r="DZ421" s="223">
        <f t="shared" ca="1" si="720"/>
        <v>-1.28479692828217E-4</v>
      </c>
      <c r="EA421" s="223">
        <f t="shared" ca="1" si="721"/>
        <v>-2.1805405034288909E-4</v>
      </c>
      <c r="EB421" s="223">
        <f t="shared" ca="1" si="722"/>
        <v>8.5733623924440596E-5</v>
      </c>
      <c r="EC421" s="223">
        <f t="shared" ca="1" si="723"/>
        <v>2.3486077963721607E-4</v>
      </c>
      <c r="ED421" s="223">
        <f t="shared" ca="1" si="724"/>
        <v>-3.969285993321803E-5</v>
      </c>
      <c r="EE421" s="223">
        <f t="shared" ca="1" si="725"/>
        <v>-2.4264194088152673E-4</v>
      </c>
      <c r="EF421" s="223">
        <f t="shared" ca="1" si="726"/>
        <v>-7.873278405225852E-6</v>
      </c>
      <c r="EG421" s="223">
        <f t="shared" ca="1" si="727"/>
        <v>2.4109850841292989E-4</v>
      </c>
      <c r="EH421" s="223">
        <f t="shared" ca="1" si="728"/>
        <v>5.5136851069942285E-5</v>
      </c>
      <c r="EI421" s="223">
        <f t="shared" ca="1" si="729"/>
        <v>-2.3028979547562518E-4</v>
      </c>
      <c r="EJ421" s="223">
        <f t="shared" ca="1" si="730"/>
        <v>-1.0028154546914305E-4</v>
      </c>
      <c r="EK421" s="223">
        <f t="shared" ca="1" si="731"/>
        <v>2.1063117484619711E-4</v>
      </c>
      <c r="EL421" s="223">
        <f t="shared" ca="1" si="732"/>
        <v>1.4157247631450319E-4</v>
      </c>
      <c r="EM421" s="223">
        <f t="shared" ca="1" si="733"/>
        <v>-1.828781162907531E-4</v>
      </c>
      <c r="EN421" s="223">
        <f t="shared" ca="1" si="734"/>
        <v>-1.7742285628985618E-4</v>
      </c>
      <c r="EO421" s="223">
        <f t="shared" ca="1" si="735"/>
        <v>1.4809715428548443E-4</v>
      </c>
      <c r="EP421" s="223">
        <f t="shared" ca="1" si="736"/>
        <v>2.0645497539787031E-4</v>
      </c>
      <c r="EQ421" s="223">
        <f t="shared" ca="1" si="737"/>
        <v>-1.0762490169486541E-4</v>
      </c>
      <c r="ER421" s="223">
        <f t="shared" ca="1" si="738"/>
        <v>-2.2755314558263278E-4</v>
      </c>
      <c r="ES421" s="223">
        <f t="shared" ca="1" si="739"/>
        <v>6.3016684488852772E-5</v>
      </c>
      <c r="ET421" s="223">
        <f t="shared" ca="1" si="740"/>
        <v>2.3990657599592868E-4</v>
      </c>
      <c r="EU421" s="223">
        <f t="shared" ca="1" si="741"/>
        <v>-1.5986771438097283E-5</v>
      </c>
      <c r="EV421" s="223">
        <f t="shared" ca="1" si="742"/>
        <v>-2.430405312348586E-4</v>
      </c>
      <c r="EW421" s="223">
        <f t="shared" ca="1" si="743"/>
        <v>-3.1657504273539611E-5</v>
      </c>
      <c r="EX421" s="223">
        <f t="shared" ca="1" si="744"/>
        <v>2.3683457515713278E-4</v>
      </c>
      <c r="EY421" s="223">
        <f t="shared" ca="1" si="745"/>
        <v>7.8085199849677262E-5</v>
      </c>
      <c r="EZ421" s="223">
        <f t="shared" ca="1" si="746"/>
        <v>-2.2152719917447797E-4</v>
      </c>
      <c r="FA421" s="223">
        <f t="shared" ca="1" si="747"/>
        <v>-1.2151212498627033E-4</v>
      </c>
      <c r="FB421" s="223">
        <f t="shared" ca="1" si="748"/>
        <v>1.9770665716143228E-4</v>
      </c>
      <c r="FC421" s="223">
        <f t="shared" ca="1" si="749"/>
        <v>1.6026940730443217E-4</v>
      </c>
      <c r="FD421" s="223">
        <f t="shared" ca="1" si="750"/>
        <v>-1.6628835918884325E-4</v>
      </c>
      <c r="FE421" s="223">
        <f t="shared" ca="1" si="751"/>
        <v>-1.9286762618000362E-4</v>
      </c>
      <c r="FF421" s="223">
        <f t="shared" ca="1" si="752"/>
        <v>1.2847969282821296E-4</v>
      </c>
      <c r="FG421" s="223">
        <f t="shared" ca="1" si="753"/>
        <v>2.1805405034288817E-4</v>
      </c>
      <c r="FH421" s="223">
        <f t="shared" ca="1" si="754"/>
        <v>-8.5733623924436124E-5</v>
      </c>
      <c r="FI421" s="223">
        <f t="shared" ca="1" si="755"/>
        <v>-2.348607796372155E-4</v>
      </c>
      <c r="FJ421" s="223">
        <f t="shared" ca="1" si="756"/>
        <v>3.9692859933220144E-5</v>
      </c>
      <c r="FK421" s="223">
        <f t="shared" ca="1" si="757"/>
        <v>2.4264194088152702E-4</v>
      </c>
      <c r="FL421" s="223">
        <f t="shared" ca="1" si="758"/>
        <v>7.8732784052236971E-6</v>
      </c>
      <c r="FM421" s="223">
        <f t="shared" ca="1" si="759"/>
        <v>-2.410985084129293E-4</v>
      </c>
      <c r="FN421" s="223">
        <f t="shared" ca="1" si="760"/>
        <v>-5.5136851069940185E-5</v>
      </c>
      <c r="FO421" s="223">
        <f t="shared" ca="1" si="761"/>
        <v>2.3028979547562369E-4</v>
      </c>
      <c r="FP421" s="223">
        <f t="shared" ca="1" si="762"/>
        <v>1.002815454691411E-4</v>
      </c>
      <c r="FQ421" s="223">
        <f t="shared" ca="1" si="763"/>
        <v>-2.1063117484619473E-4</v>
      </c>
      <c r="FR421" s="223">
        <f t="shared" ca="1" si="764"/>
        <v>-1.4157247631450145E-4</v>
      </c>
      <c r="FS421" s="223">
        <f t="shared" ca="1" si="765"/>
        <v>1.8287811629074996E-4</v>
      </c>
      <c r="FT421" s="223">
        <f t="shared" ca="1" si="766"/>
        <v>1.7742285628985472E-4</v>
      </c>
      <c r="FU421" s="223">
        <f t="shared" ca="1" si="767"/>
        <v>-1.4809715428548614E-4</v>
      </c>
      <c r="FV421" s="223">
        <f t="shared" ca="1" si="768"/>
        <v>-2.0645497539787278E-4</v>
      </c>
      <c r="FW421" s="223">
        <f t="shared" ca="1" si="769"/>
        <v>1.0762490169486733E-4</v>
      </c>
      <c r="FX421" s="223">
        <f t="shared" ca="1" si="770"/>
        <v>2.2755314558263204E-4</v>
      </c>
      <c r="FY421" s="223">
        <f t="shared" ca="1" si="771"/>
        <v>-6.3016684488854859E-5</v>
      </c>
      <c r="FZ421" s="223">
        <f t="shared" ca="1" si="772"/>
        <v>-2.3990657599592946E-4</v>
      </c>
      <c r="GA421" s="223">
        <f t="shared" ca="1" si="773"/>
        <v>1.5986771438092526E-5</v>
      </c>
      <c r="GB421" s="223">
        <f t="shared" ca="1" si="774"/>
        <v>2.4304053123485865E-4</v>
      </c>
      <c r="GC421" s="223">
        <f t="shared" ca="1" si="775"/>
        <v>3.1657504273537477E-5</v>
      </c>
      <c r="GD421" s="223">
        <f t="shared" ca="1" si="776"/>
        <v>-2.368345751571317E-4</v>
      </c>
      <c r="GE421" s="223">
        <f t="shared" ca="1" si="777"/>
        <v>-7.8085199849681775E-5</v>
      </c>
      <c r="GF421" s="223">
        <f t="shared" ca="1" si="778"/>
        <v>2.2152719917447887E-4</v>
      </c>
      <c r="GG421" s="223">
        <f t="shared" ca="1" si="779"/>
        <v>1.2151212498627445E-4</v>
      </c>
      <c r="GH421" s="223">
        <f t="shared" ca="1" si="780"/>
        <v>-1.9770665716142954E-4</v>
      </c>
      <c r="GI421" s="223">
        <f t="shared" ca="1" si="781"/>
        <v>-1.6026940730443055E-4</v>
      </c>
      <c r="GJ421" s="223">
        <f t="shared" ca="1" si="782"/>
        <v>1.6628835918884482E-4</v>
      </c>
      <c r="GK421" s="223">
        <f t="shared" ca="1" si="783"/>
        <v>1.9286762618000652E-4</v>
      </c>
      <c r="GL421" s="223">
        <f t="shared" ca="1" si="784"/>
        <v>-1.2847969282820892E-4</v>
      </c>
      <c r="GM421" s="223">
        <f t="shared" ca="1" si="785"/>
        <v>-2.1805405034288719E-4</v>
      </c>
      <c r="GN421" s="223">
        <f t="shared" ca="1" si="786"/>
        <v>8.573362392443813E-5</v>
      </c>
      <c r="GO421" s="223">
        <f t="shared" ca="1" si="787"/>
        <v>2.3486077963721675E-4</v>
      </c>
      <c r="GP421" s="223">
        <f t="shared" ca="1" si="788"/>
        <v>-3.9692859933208624E-5</v>
      </c>
      <c r="GQ421" s="223">
        <f t="shared" ca="1" si="789"/>
        <v>-2.4264194088152689E-4</v>
      </c>
      <c r="GR421" s="223">
        <f t="shared" ca="1" si="790"/>
        <v>-7.8732784052284676E-6</v>
      </c>
      <c r="GS421" s="223">
        <f t="shared" ca="1" si="791"/>
        <v>2.4109850841292867E-4</v>
      </c>
      <c r="GT421" s="223">
        <f t="shared" ca="1" si="792"/>
        <v>5.5136851069938097E-5</v>
      </c>
      <c r="GU421" s="223">
        <f t="shared" ca="1" si="793"/>
        <v>-2.3028979547562434E-4</v>
      </c>
      <c r="GV421" s="223">
        <f t="shared" ca="1" si="794"/>
        <v>-1.0028154546914546E-4</v>
      </c>
      <c r="GW421" s="223">
        <f t="shared" ca="1" si="795"/>
        <v>2.1063117484619234E-4</v>
      </c>
      <c r="GX421" s="223">
        <f t="shared" ca="1" si="796"/>
        <v>1.4157247631449969E-4</v>
      </c>
      <c r="GY421" s="223">
        <f t="shared" ca="1" si="797"/>
        <v>-1.8287811629075137E-4</v>
      </c>
      <c r="GZ421" s="223">
        <f t="shared" ca="1" si="798"/>
        <v>-1.7742285628985797E-4</v>
      </c>
      <c r="HA421" s="223">
        <f t="shared" ca="1" si="799"/>
        <v>1.4809715428548784E-4</v>
      </c>
      <c r="HB421" s="223">
        <f t="shared" ca="1" si="800"/>
        <v>2.0645497539787167E-4</v>
      </c>
      <c r="HC421" s="223">
        <f t="shared" ca="1" si="801"/>
        <v>-1.0762490169486306E-4</v>
      </c>
      <c r="HD421" s="223">
        <f t="shared" ca="1" si="802"/>
        <v>-2.2755314558263616E-4</v>
      </c>
      <c r="HE421" s="223">
        <f t="shared" ca="1" si="803"/>
        <v>6.3016684488856919E-5</v>
      </c>
      <c r="HF421" s="223">
        <f t="shared" ca="1" si="804"/>
        <v>2.3990657599592911E-4</v>
      </c>
      <c r="HG421" s="223">
        <f t="shared" ca="1" si="805"/>
        <v>-1.5986771438094664E-5</v>
      </c>
      <c r="HH421" s="223">
        <f t="shared" ca="1" si="806"/>
        <v>-2.4304053123485827E-4</v>
      </c>
      <c r="HI421" s="223">
        <f t="shared" ca="1" si="807"/>
        <v>-3.1657504273535356E-5</v>
      </c>
      <c r="HJ421" s="223">
        <f t="shared" ca="1" si="808"/>
        <v>2.3683457515713216E-4</v>
      </c>
      <c r="HK421" s="223">
        <f t="shared" ca="1" si="809"/>
        <v>7.8085199849679742E-5</v>
      </c>
      <c r="HL421" s="223">
        <f t="shared" ca="1" si="810"/>
        <v>-2.2152719917447973E-4</v>
      </c>
      <c r="HM421" s="223">
        <f t="shared" ca="1" si="811"/>
        <v>-1.215121249862726E-4</v>
      </c>
      <c r="HN421" s="223">
        <f t="shared" ca="1" si="812"/>
        <v>1.9770665716143079E-4</v>
      </c>
      <c r="HO421" s="223">
        <f t="shared" ca="1" si="813"/>
        <v>1.6026940730443936E-4</v>
      </c>
      <c r="HP421" s="223">
        <f t="shared" ca="1" si="814"/>
        <v>-1.6628835918884637E-4</v>
      </c>
      <c r="HQ421" s="223">
        <f t="shared" ca="1" si="815"/>
        <v>-1.9286762618000522E-4</v>
      </c>
      <c r="HR421" s="223">
        <f t="shared" ca="1" si="816"/>
        <v>1.2847969282821074E-4</v>
      </c>
      <c r="HS421" s="223">
        <f t="shared" ca="1" si="817"/>
        <v>2.1805405034289239E-4</v>
      </c>
      <c r="HT421" s="223">
        <f t="shared" ca="1" si="818"/>
        <v>-8.5733623924440135E-5</v>
      </c>
      <c r="HU421" s="223">
        <f t="shared" ca="1" si="819"/>
        <v>-2.3486077963721621E-4</v>
      </c>
      <c r="HV421" s="223">
        <f t="shared" ca="1" si="820"/>
        <v>3.9692859933210739E-5</v>
      </c>
      <c r="HW421" s="223">
        <f t="shared" ca="1" si="821"/>
        <v>2.4264194088152675E-4</v>
      </c>
      <c r="HX421" s="223">
        <f t="shared" ca="1" si="822"/>
        <v>7.8732784052263196E-6</v>
      </c>
      <c r="HY421" s="223">
        <f t="shared" ca="1" si="823"/>
        <v>-2.4109850841292897E-4</v>
      </c>
      <c r="HZ421" s="223">
        <f t="shared" ca="1" si="824"/>
        <v>-5.5136851069949468E-5</v>
      </c>
      <c r="IA421" s="223">
        <f t="shared" ca="1" si="825"/>
        <v>2.3028979547562502E-4</v>
      </c>
      <c r="IB421" s="223">
        <f t="shared" ca="1" si="826"/>
        <v>1.0028154546914351E-4</v>
      </c>
      <c r="IC421" s="223">
        <f t="shared" ca="1" si="827"/>
        <v>-2.106311748461934E-4</v>
      </c>
      <c r="ID421" s="223">
        <f t="shared" ca="1" si="828"/>
        <v>-1.415724763145092E-4</v>
      </c>
      <c r="IE421" s="223">
        <f t="shared" ca="1" si="829"/>
        <v>-2.0806836460712604E-4</v>
      </c>
      <c r="IF421" s="223">
        <f t="shared" ca="1" si="830"/>
        <v>1.7742285628985651E-4</v>
      </c>
      <c r="IG421" s="223">
        <f t="shared" ca="1" si="831"/>
        <v>-1.4809715428547857E-4</v>
      </c>
      <c r="IH421" s="223">
        <f t="shared" ca="1" si="832"/>
        <v>-2.064549753978705E-4</v>
      </c>
      <c r="II421" s="223">
        <f t="shared" ca="1" si="833"/>
        <v>1.0762490169486497E-4</v>
      </c>
      <c r="IJ421" s="223">
        <f t="shared" ca="1" si="834"/>
        <v>2.2755314558263538E-4</v>
      </c>
      <c r="IK421" s="223">
        <f t="shared" ca="1" si="835"/>
        <v>-6.3016684488845644E-5</v>
      </c>
      <c r="IL421" s="223">
        <f t="shared" ca="1" si="836"/>
        <v>-2.3990657599592876E-4</v>
      </c>
      <c r="IM421" s="223">
        <f t="shared" ca="1" si="837"/>
        <v>1.5986771438096806E-5</v>
      </c>
      <c r="IN421" s="223">
        <f t="shared" ca="1" si="838"/>
        <v>2.4304053123485835E-4</v>
      </c>
      <c r="IO421" s="223">
        <f t="shared" ca="1" si="839"/>
        <v>3.1657504273546929E-5</v>
      </c>
      <c r="IP421" s="223">
        <f t="shared" ca="1" si="840"/>
        <v>-2.368345751571327E-4</v>
      </c>
      <c r="IQ421" s="223">
        <f t="shared" ca="1" si="841"/>
        <v>-7.8085199849677723E-5</v>
      </c>
      <c r="IR421" s="223">
        <f t="shared" ca="1" si="842"/>
        <v>2.2152719917447494E-4</v>
      </c>
      <c r="IS421" s="223">
        <f t="shared" ca="1" si="843"/>
        <v>1.2151212498627072E-4</v>
      </c>
      <c r="IT421" s="223">
        <f t="shared" ca="1" si="844"/>
        <v>-1.9770665716143204E-4</v>
      </c>
      <c r="IU421" s="223">
        <f t="shared" ca="1" si="845"/>
        <v>-1.6026940730443773E-4</v>
      </c>
      <c r="IV421" s="223">
        <f t="shared" ca="1" si="846"/>
        <v>1.6628835918883786E-4</v>
      </c>
      <c r="IW421" s="223">
        <f t="shared" ca="1" si="847"/>
        <v>1.9286762618000389E-4</v>
      </c>
      <c r="IX421" s="223">
        <f t="shared" ca="1" si="848"/>
        <v>-1.2847969282821255E-4</v>
      </c>
      <c r="IY421" s="223">
        <f t="shared" ca="1" si="849"/>
        <v>-2.1805405034289142E-4</v>
      </c>
      <c r="IZ421" s="223">
        <f t="shared" ca="1" si="850"/>
        <v>8.5733623924429212E-5</v>
      </c>
      <c r="JA421" s="223">
        <f t="shared" ca="1" si="851"/>
        <v>2.3486077963721564E-4</v>
      </c>
      <c r="JB421" s="223">
        <f t="shared" ca="1" si="852"/>
        <v>-3.9692859933212853E-5</v>
      </c>
    </row>
    <row r="422" spans="2:262">
      <c r="B422" s="230">
        <v>61</v>
      </c>
      <c r="C422" s="229">
        <f t="shared" si="853"/>
        <v>1.1914062500000006E-3</v>
      </c>
      <c r="D422" s="226">
        <f t="shared" ca="1" si="597"/>
        <v>36.012120352901576</v>
      </c>
      <c r="E422" s="225">
        <f ca="1">BO361</f>
        <v>1.2120352901577019E-2</v>
      </c>
      <c r="F422" s="224">
        <v>61</v>
      </c>
      <c r="G422" s="223">
        <f t="shared" ca="1" si="854"/>
        <v>1.8597482311373973E-4</v>
      </c>
      <c r="H422" s="223">
        <f t="shared" ca="1" si="598"/>
        <v>-9.5558901021933803E-6</v>
      </c>
      <c r="I422" s="223">
        <f t="shared" ca="1" si="599"/>
        <v>-1.873807728840882E-4</v>
      </c>
      <c r="J422" s="223">
        <f t="shared" ca="1" si="600"/>
        <v>-1.8013279466179323E-5</v>
      </c>
      <c r="K422" s="223">
        <f t="shared" ca="1" si="601"/>
        <v>1.8473049479823155E-4</v>
      </c>
      <c r="L422" s="223">
        <f t="shared" ca="1" si="602"/>
        <v>4.5192515932944476E-5</v>
      </c>
      <c r="M422" s="223">
        <f t="shared" ca="1" si="603"/>
        <v>-1.7808135937307545E-4</v>
      </c>
      <c r="N422" s="223">
        <f t="shared" ca="1" si="604"/>
        <v>-7.1393470907976078E-5</v>
      </c>
      <c r="O422" s="223">
        <f t="shared" ca="1" si="605"/>
        <v>1.675773003106537E-4</v>
      </c>
      <c r="P422" s="223">
        <f t="shared" ca="1" si="606"/>
        <v>9.6048972841103342E-5</v>
      </c>
      <c r="Q422" s="223">
        <f t="shared" ca="1" si="607"/>
        <v>-1.5344569876814978E-4</v>
      </c>
      <c r="R422" s="223">
        <f t="shared" ca="1" si="608"/>
        <v>-1.1862530457335346E-4</v>
      </c>
      <c r="S422" s="223">
        <f t="shared" ca="1" si="609"/>
        <v>1.3599246124251687E-4</v>
      </c>
      <c r="T422" s="223">
        <f t="shared" ca="1" si="610"/>
        <v>1.3863375670165404E-4</v>
      </c>
      <c r="U422" s="223">
        <f t="shared" ca="1" si="611"/>
        <v>-1.1559539761863736E-4</v>
      </c>
      <c r="V422" s="223">
        <f t="shared" ca="1" si="612"/>
        <v>-1.5564120666154444E-4</v>
      </c>
      <c r="W422" s="223">
        <f t="shared" ca="1" si="613"/>
        <v>9.269604272627336E-5</v>
      </c>
      <c r="X422" s="223">
        <f t="shared" ca="1" si="614"/>
        <v>1.6927949452269337E-4</v>
      </c>
      <c r="Y422" s="223">
        <f t="shared" ca="1" si="615"/>
        <v>-6.77900984444047E-5</v>
      </c>
      <c r="Z422" s="223">
        <f t="shared" ca="1" si="616"/>
        <v>-1.7925339253957546E-4</v>
      </c>
      <c r="AA422" s="223">
        <f t="shared" ca="1" si="617"/>
        <v>4.1416703252536931E-5</v>
      </c>
      <c r="AB422" s="223">
        <f t="shared" ca="1" si="618"/>
        <v>1.853469959405951E-4</v>
      </c>
      <c r="AC422" s="223">
        <f t="shared" ca="1" si="619"/>
        <v>-1.414676151077824E-5</v>
      </c>
      <c r="AD422" s="223">
        <f t="shared" ca="1" si="620"/>
        <v>-1.8742839661437319E-4</v>
      </c>
      <c r="AE422" s="223">
        <f t="shared" ca="1" si="621"/>
        <v>-1.342941489546485E-5</v>
      </c>
      <c r="AF422" s="223">
        <f t="shared" ca="1" si="622"/>
        <v>1.8545253852200576E-4</v>
      </c>
      <c r="AG422" s="223">
        <f t="shared" ca="1" si="623"/>
        <v>4.0714885025108182E-5</v>
      </c>
      <c r="AH422" s="223">
        <f t="shared" ca="1" si="624"/>
        <v>-1.7946219302424039E-4</v>
      </c>
      <c r="AI422" s="223">
        <f t="shared" ca="1" si="625"/>
        <v>-6.7119000850044094E-5</v>
      </c>
      <c r="AJ422" s="223">
        <f t="shared" ca="1" si="626"/>
        <v>1.6958703301068177E-4</v>
      </c>
      <c r="AK422" s="223">
        <f t="shared" ca="1" si="627"/>
        <v>9.2070193001230114E-5</v>
      </c>
      <c r="AL422" s="223">
        <f t="shared" ca="1" si="628"/>
        <v>-1.5604082587333663E-4</v>
      </c>
      <c r="AM422" s="223">
        <f t="shared" ca="1" si="629"/>
        <v>-1.1502834351943718E-4</v>
      </c>
      <c r="AN422" s="223">
        <f t="shared" ca="1" si="630"/>
        <v>1.3911680608813683E-4</v>
      </c>
      <c r="AO422" s="223">
        <f t="shared" ca="1" si="631"/>
        <v>1.354964777779436E-4</v>
      </c>
      <c r="AP422" s="223">
        <f t="shared" ca="1" si="632"/>
        <v>-1.191813275740832E-4</v>
      </c>
      <c r="AQ422" s="223">
        <f t="shared" ca="1" si="633"/>
        <v>-1.5303152248237711E-4</v>
      </c>
      <c r="AR422" s="223">
        <f t="shared" ca="1" si="634"/>
        <v>9.6665933237266E-5</v>
      </c>
      <c r="AS422" s="223">
        <f t="shared" ca="1" si="635"/>
        <v>1.6725389686948503E-4</v>
      </c>
      <c r="AT422" s="223">
        <f t="shared" ca="1" si="636"/>
        <v>-7.2058013370171459E-5</v>
      </c>
      <c r="AU422" s="223">
        <f t="shared" ca="1" si="637"/>
        <v>-1.7785572948435621E-4</v>
      </c>
      <c r="AV422" s="223">
        <f t="shared" ca="1" si="638"/>
        <v>4.589025512373622E-5</v>
      </c>
      <c r="AW422" s="223">
        <f t="shared" ca="1" si="639"/>
        <v>1.8460752266766641E-4</v>
      </c>
      <c r="AX422" s="223">
        <f t="shared" ca="1" si="640"/>
        <v>-1.8729111439212726E-5</v>
      </c>
      <c r="AY422" s="223">
        <f t="shared" ca="1" si="641"/>
        <v>-1.8736312048693688E-4</v>
      </c>
      <c r="AZ422" s="223">
        <f t="shared" ca="1" si="642"/>
        <v>-8.8374609473763617E-6</v>
      </c>
      <c r="BA422" s="223">
        <f t="shared" ca="1" si="643"/>
        <v>1.860628725710912E-4</v>
      </c>
      <c r="BB422" s="223">
        <f t="shared" ca="1" si="644"/>
        <v>3.6212728992961657E-5</v>
      </c>
      <c r="BC422" s="223">
        <f t="shared" ca="1" si="645"/>
        <v>-1.8073492536085077E-4</v>
      </c>
      <c r="BD422" s="223">
        <f t="shared" ca="1" si="646"/>
        <v>-6.2804100815740186E-5</v>
      </c>
      <c r="BE422" s="223">
        <f t="shared" ca="1" si="647"/>
        <v>1.7149461282329207E-4</v>
      </c>
      <c r="BF422" s="223">
        <f t="shared" ca="1" si="648"/>
        <v>8.8035953519818638E-5</v>
      </c>
      <c r="BG422" s="223">
        <f t="shared" ca="1" si="649"/>
        <v>-1.585419598197601E-4</v>
      </c>
      <c r="BH422" s="223">
        <f t="shared" ca="1" si="650"/>
        <v>-1.1136209369257161E-4</v>
      </c>
      <c r="BI422" s="223">
        <f t="shared" ca="1" si="651"/>
        <v>1.4215735217168172E-4</v>
      </c>
      <c r="BJ422" s="223">
        <f t="shared" ca="1" si="652"/>
        <v>1.3227758084255931E-4</v>
      </c>
      <c r="BK422" s="223">
        <f t="shared" ca="1" si="653"/>
        <v>-1.2269546715427683E-4</v>
      </c>
      <c r="BL422" s="223">
        <f t="shared" ca="1" si="654"/>
        <v>-1.5032965783628403E-4</v>
      </c>
      <c r="BM422" s="223">
        <f t="shared" ca="1" si="655"/>
        <v>1.0057759580464799E-4</v>
      </c>
      <c r="BN422" s="223">
        <f t="shared" ca="1" si="656"/>
        <v>1.6512755172282915E-4</v>
      </c>
      <c r="BO422" s="223">
        <f t="shared" ca="1" si="657"/>
        <v>-7.6282523243105472E-5</v>
      </c>
      <c r="BP422" s="223">
        <f t="shared" ca="1" si="658"/>
        <v>-1.7635093278815006E-4</v>
      </c>
      <c r="BQ422" s="223">
        <f t="shared" ca="1" si="659"/>
        <v>5.0336164421196778E-5</v>
      </c>
      <c r="BR422" s="223">
        <f t="shared" ca="1" si="660"/>
        <v>1.8375684872600287E-4</v>
      </c>
      <c r="BS422" s="223">
        <f t="shared" ca="1" si="661"/>
        <v>-2.3300179651240167E-5</v>
      </c>
      <c r="BT422" s="223">
        <f t="shared" ca="1" si="662"/>
        <v>-1.8718498382167749E-4</v>
      </c>
      <c r="BU422" s="223">
        <f t="shared" ca="1" si="663"/>
        <v>-4.2401836432644476E-6</v>
      </c>
      <c r="BV422" s="223">
        <f t="shared" ca="1" si="664"/>
        <v>1.8656112930307911E-4</v>
      </c>
      <c r="BW422" s="223">
        <f t="shared" ca="1" si="665"/>
        <v>3.1688759766948328E-5</v>
      </c>
      <c r="BX422" s="223">
        <f t="shared" ca="1" si="666"/>
        <v>-1.8189878973653864E-4</v>
      </c>
      <c r="BY422" s="223">
        <f t="shared" ca="1" si="667"/>
        <v>-5.845136993950273E-5</v>
      </c>
      <c r="BZ422" s="223">
        <f t="shared" ca="1" si="668"/>
        <v>1.7329889069373367E-4</v>
      </c>
      <c r="CA422" s="223">
        <f t="shared" ca="1" si="669"/>
        <v>8.3948684471884312E-5</v>
      </c>
      <c r="CB422" s="223">
        <f t="shared" ca="1" si="670"/>
        <v>-1.6094759401785312E-4</v>
      </c>
      <c r="CC422" s="223">
        <f t="shared" ca="1" si="671"/>
        <v>-1.0762876350456359E-4</v>
      </c>
      <c r="CD422" s="223">
        <f t="shared" ca="1" si="672"/>
        <v>1.4511226798188332E-4</v>
      </c>
      <c r="CE422" s="223">
        <f t="shared" ca="1" si="673"/>
        <v>1.2897900483865377E-4</v>
      </c>
      <c r="CF422" s="223">
        <f t="shared" ca="1" si="674"/>
        <v>-1.2613569957293366E-4</v>
      </c>
      <c r="CG422" s="223">
        <f t="shared" ca="1" si="675"/>
        <v>-1.4753724022549672E-4</v>
      </c>
      <c r="CH422" s="223">
        <f t="shared" ca="1" si="676"/>
        <v>1.0442867418915806E-4</v>
      </c>
      <c r="CI422" s="223">
        <f t="shared" ca="1" si="677"/>
        <v>1.6290173991353107E-4</v>
      </c>
      <c r="CJ422" s="223">
        <f t="shared" ca="1" si="678"/>
        <v>-8.0461083376427549E-5</v>
      </c>
      <c r="CK422" s="223">
        <f t="shared" ca="1" si="679"/>
        <v>-1.7473990888421757E-4</v>
      </c>
      <c r="CL422" s="223">
        <f t="shared" ca="1" si="680"/>
        <v>5.4751753095399157E-5</v>
      </c>
      <c r="CM422" s="223">
        <f t="shared" ca="1" si="681"/>
        <v>1.8279548652977795E-4</v>
      </c>
      <c r="CN422" s="223">
        <f t="shared" ca="1" si="682"/>
        <v>-2.785721270629818E-5</v>
      </c>
      <c r="CO422" s="223">
        <f t="shared" ca="1" si="683"/>
        <v>-1.8689409392146119E-4</v>
      </c>
      <c r="CP422" s="223">
        <f t="shared" ca="1" si="684"/>
        <v>3.596477889234828E-7</v>
      </c>
      <c r="CQ422" s="223">
        <f t="shared" ca="1" si="685"/>
        <v>1.8694700858674468E-4</v>
      </c>
      <c r="CR422" s="223">
        <f t="shared" ca="1" si="686"/>
        <v>2.7145702416975677E-5</v>
      </c>
      <c r="CS422" s="223">
        <f t="shared" ca="1" si="687"/>
        <v>-1.8295308508292182E-4</v>
      </c>
      <c r="CT422" s="223">
        <f t="shared" ca="1" si="688"/>
        <v>-5.4063430143651228E-5</v>
      </c>
      <c r="CU422" s="223">
        <f t="shared" ca="1" si="689"/>
        <v>1.7499877979248435E-4</v>
      </c>
      <c r="CV422" s="223">
        <f t="shared" ca="1" si="690"/>
        <v>7.9810847875467667E-5</v>
      </c>
      <c r="CW422" s="223">
        <f t="shared" ca="1" si="691"/>
        <v>-1.6325627940352806E-4</v>
      </c>
      <c r="CX422" s="223">
        <f t="shared" ca="1" si="692"/>
        <v>-1.0383060177391916E-4</v>
      </c>
      <c r="CY422" s="223">
        <f t="shared" ca="1" si="693"/>
        <v>1.4797977358794987E-4</v>
      </c>
      <c r="CZ422" s="223">
        <f t="shared" ca="1" si="694"/>
        <v>1.2560273670506907E-4</v>
      </c>
      <c r="DA422" s="223">
        <f t="shared" ca="1" si="695"/>
        <v>-1.2949995256268546E-4</v>
      </c>
      <c r="DB422" s="223">
        <f t="shared" ca="1" si="696"/>
        <v>-1.4465595169797197E-4</v>
      </c>
      <c r="DC422" s="223">
        <f t="shared" ca="1" si="697"/>
        <v>1.0821684864517401E-4</v>
      </c>
      <c r="DD422" s="223">
        <f t="shared" ca="1" si="698"/>
        <v>1.6057780218739872E-4</v>
      </c>
      <c r="DE422" s="223">
        <f t="shared" ca="1" si="699"/>
        <v>-8.4591176761754936E-5</v>
      </c>
      <c r="DF422" s="223">
        <f t="shared" ca="1" si="700"/>
        <v>-1.730236281931202E-4</v>
      </c>
      <c r="DG422" s="223">
        <f t="shared" ca="1" si="701"/>
        <v>5.9134361360839316E-5</v>
      </c>
      <c r="DH422" s="223">
        <f t="shared" ca="1" si="702"/>
        <v>1.8172401516763044E-4</v>
      </c>
      <c r="DI422" s="223">
        <f t="shared" ca="1" si="703"/>
        <v>-3.2397465618067548E-5</v>
      </c>
      <c r="DJ422" s="223">
        <f t="shared" ca="1" si="704"/>
        <v>-1.864906260074871E-4</v>
      </c>
      <c r="DK422" s="223">
        <f t="shared" ca="1" si="705"/>
        <v>4.9592625827288059E-6</v>
      </c>
      <c r="DL422" s="223">
        <f t="shared" ca="1" si="706"/>
        <v>1.8722027798283628E-4</v>
      </c>
      <c r="DM422" s="223">
        <f t="shared" ca="1" si="707"/>
        <v>2.258629351090234E-5</v>
      </c>
      <c r="DN422" s="223">
        <f t="shared" ca="1" si="708"/>
        <v>-1.8389717633190928E-4</v>
      </c>
      <c r="DO422" s="223">
        <f t="shared" ca="1" si="709"/>
        <v>-4.9642924559037935E-5</v>
      </c>
      <c r="DP422" s="223">
        <f t="shared" ca="1" si="710"/>
        <v>1.7659325616991572E-4</v>
      </c>
      <c r="DQ422" s="223">
        <f t="shared" ca="1" si="711"/>
        <v>7.5624936208605817E-5</v>
      </c>
      <c r="DR422" s="223">
        <f t="shared" ca="1" si="712"/>
        <v>-1.6546662531103583E-4</v>
      </c>
      <c r="DS422" s="223">
        <f t="shared" ca="1" si="713"/>
        <v>-9.9969896371242386E-5</v>
      </c>
      <c r="DT422" s="223">
        <f t="shared" ca="1" si="714"/>
        <v>1.5075814171172717E-4</v>
      </c>
      <c r="DU422" s="223">
        <f t="shared" ca="1" si="715"/>
        <v>1.2215081017948214E-4</v>
      </c>
      <c r="DV422" s="223">
        <f t="shared" ca="1" si="716"/>
        <v>-1.3278619962332864E-4</v>
      </c>
      <c r="DW422" s="223">
        <f t="shared" ca="1" si="717"/>
        <v>-1.4168752783417883E-4</v>
      </c>
      <c r="DX422" s="223">
        <f t="shared" ca="1" si="718"/>
        <v>1.1193983731805474E-4</v>
      </c>
      <c r="DY422" s="223">
        <f t="shared" ca="1" si="719"/>
        <v>1.5815713839761953E-4</v>
      </c>
      <c r="DZ422" s="223">
        <f t="shared" ca="1" si="720"/>
        <v>-8.8670315585268912E-5</v>
      </c>
      <c r="EA422" s="223">
        <f t="shared" ca="1" si="721"/>
        <v>-1.7120312453816952E-4</v>
      </c>
      <c r="EB422" s="223">
        <f t="shared" ca="1" si="722"/>
        <v>6.3481349298169366E-5</v>
      </c>
      <c r="EC422" s="223">
        <f t="shared" ca="1" si="723"/>
        <v>1.8054308005384514E-4</v>
      </c>
      <c r="ED422" s="223">
        <f t="shared" ca="1" si="724"/>
        <v>-3.6918203507967884E-5</v>
      </c>
      <c r="EE422" s="223">
        <f t="shared" ca="1" si="725"/>
        <v>-1.8597482311373978E-4</v>
      </c>
      <c r="EF422" s="223">
        <f t="shared" ca="1" si="726"/>
        <v>9.5558901021930618E-6</v>
      </c>
      <c r="EG422" s="223">
        <f t="shared" ca="1" si="727"/>
        <v>1.873807728840882E-4</v>
      </c>
      <c r="EH422" s="223">
        <f t="shared" ca="1" si="728"/>
        <v>1.8013279466179228E-5</v>
      </c>
      <c r="EI422" s="223">
        <f t="shared" ca="1" si="729"/>
        <v>-1.8473049479823158E-4</v>
      </c>
      <c r="EJ422" s="223">
        <f t="shared" ca="1" si="730"/>
        <v>-4.5192515932943914E-5</v>
      </c>
      <c r="EK422" s="223">
        <f t="shared" ca="1" si="731"/>
        <v>1.7808135937307564E-4</v>
      </c>
      <c r="EL422" s="223">
        <f t="shared" ca="1" si="732"/>
        <v>7.1393470907975211E-5</v>
      </c>
      <c r="EM422" s="223">
        <f t="shared" ca="1" si="733"/>
        <v>-1.6757730031065427E-4</v>
      </c>
      <c r="EN422" s="223">
        <f t="shared" ca="1" si="734"/>
        <v>-9.6048972841102258E-5</v>
      </c>
      <c r="EO422" s="223">
        <f t="shared" ca="1" si="735"/>
        <v>1.5344569876815048E-4</v>
      </c>
      <c r="EP422" s="223">
        <f t="shared" ca="1" si="736"/>
        <v>1.1862530457335194E-4</v>
      </c>
      <c r="EQ422" s="223">
        <f t="shared" ca="1" si="737"/>
        <v>-1.3599246124251454E-4</v>
      </c>
      <c r="ER422" s="223">
        <f t="shared" ca="1" si="738"/>
        <v>-1.3863375670165632E-4</v>
      </c>
      <c r="ES422" s="223">
        <f t="shared" ca="1" si="739"/>
        <v>1.1559539761863521E-4</v>
      </c>
      <c r="ET422" s="223">
        <f t="shared" ca="1" si="740"/>
        <v>1.5564120666154593E-4</v>
      </c>
      <c r="EU422" s="223">
        <f t="shared" ca="1" si="741"/>
        <v>-9.2696042726270989E-5</v>
      </c>
      <c r="EV422" s="223">
        <f t="shared" ca="1" si="742"/>
        <v>-1.6927949452269424E-4</v>
      </c>
      <c r="EW422" s="223">
        <f t="shared" ca="1" si="743"/>
        <v>6.7790098444402762E-5</v>
      </c>
      <c r="EX422" s="223">
        <f t="shared" ca="1" si="744"/>
        <v>1.7925339253957608E-4</v>
      </c>
      <c r="EY422" s="223">
        <f t="shared" ca="1" si="745"/>
        <v>-4.1416703252535569E-5</v>
      </c>
      <c r="EZ422" s="223">
        <f t="shared" ca="1" si="746"/>
        <v>-1.853469959405954E-4</v>
      </c>
      <c r="FA422" s="223">
        <f t="shared" ca="1" si="747"/>
        <v>1.4146761510777504E-5</v>
      </c>
      <c r="FB422" s="223">
        <f t="shared" ca="1" si="748"/>
        <v>1.8742839661437322E-4</v>
      </c>
      <c r="FC422" s="223">
        <f t="shared" ca="1" si="749"/>
        <v>1.3429414895465582E-5</v>
      </c>
      <c r="FD422" s="223">
        <f t="shared" ca="1" si="750"/>
        <v>-1.8545253852200565E-4</v>
      </c>
      <c r="FE422" s="223">
        <f t="shared" ca="1" si="751"/>
        <v>-4.0714885025108907E-5</v>
      </c>
      <c r="FF422" s="223">
        <f t="shared" ca="1" si="752"/>
        <v>1.794621930242402E-4</v>
      </c>
      <c r="FG422" s="223">
        <f t="shared" ca="1" si="753"/>
        <v>6.7119000850043511E-5</v>
      </c>
      <c r="FH422" s="223">
        <f t="shared" ca="1" si="754"/>
        <v>-1.6958703301068198E-4</v>
      </c>
      <c r="FI422" s="223">
        <f t="shared" ca="1" si="755"/>
        <v>-9.2070193001229586E-5</v>
      </c>
      <c r="FJ422" s="223">
        <f t="shared" ca="1" si="756"/>
        <v>1.5604082587333698E-4</v>
      </c>
      <c r="FK422" s="223">
        <f t="shared" ca="1" si="757"/>
        <v>1.1502834351943672E-4</v>
      </c>
      <c r="FL422" s="223">
        <f t="shared" ca="1" si="758"/>
        <v>-1.3911680608813724E-4</v>
      </c>
      <c r="FM422" s="223">
        <f t="shared" ca="1" si="759"/>
        <v>-1.3549647777794316E-4</v>
      </c>
      <c r="FN422" s="223">
        <f t="shared" ca="1" si="760"/>
        <v>1.1918132757408469E-4</v>
      </c>
      <c r="FO422" s="223">
        <f t="shared" ca="1" si="761"/>
        <v>1.53031522482376E-4</v>
      </c>
      <c r="FP422" s="223">
        <f t="shared" ca="1" si="762"/>
        <v>-9.6665933237267639E-5</v>
      </c>
      <c r="FQ422" s="223">
        <f t="shared" ca="1" si="763"/>
        <v>-1.6725389686948657E-4</v>
      </c>
      <c r="FR422" s="223">
        <f t="shared" ca="1" si="764"/>
        <v>7.2058013370168315E-5</v>
      </c>
      <c r="FS422" s="223">
        <f t="shared" ca="1" si="765"/>
        <v>1.7785572948435726E-4</v>
      </c>
      <c r="FT422" s="223">
        <f t="shared" ca="1" si="766"/>
        <v>-4.5890255123734214E-5</v>
      </c>
      <c r="FU422" s="223">
        <f t="shared" ca="1" si="767"/>
        <v>-1.8460752266766608E-4</v>
      </c>
      <c r="FV422" s="223">
        <f t="shared" ca="1" si="768"/>
        <v>1.8729111439214647E-5</v>
      </c>
      <c r="FW422" s="223">
        <f t="shared" ca="1" si="769"/>
        <v>1.8736312048693674E-4</v>
      </c>
      <c r="FX422" s="223">
        <f t="shared" ca="1" si="770"/>
        <v>8.8374609473717674E-6</v>
      </c>
      <c r="FY422" s="223">
        <f t="shared" ca="1" si="771"/>
        <v>-1.8606287257109177E-4</v>
      </c>
      <c r="FZ422" s="223">
        <f t="shared" ca="1" si="772"/>
        <v>-3.6212728992957171E-5</v>
      </c>
      <c r="GA422" s="223">
        <f t="shared" ca="1" si="773"/>
        <v>1.8073492536085201E-4</v>
      </c>
      <c r="GB422" s="223">
        <f t="shared" ca="1" si="774"/>
        <v>6.280410081573585E-5</v>
      </c>
      <c r="GC422" s="223">
        <f t="shared" ca="1" si="775"/>
        <v>-1.7149461282329388E-4</v>
      </c>
      <c r="GD422" s="223">
        <f t="shared" ca="1" si="776"/>
        <v>-8.8035953519823978E-5</v>
      </c>
      <c r="GE422" s="223">
        <f t="shared" ca="1" si="777"/>
        <v>1.5854195981975688E-4</v>
      </c>
      <c r="GF422" s="223">
        <f t="shared" ca="1" si="778"/>
        <v>1.1136209369257648E-4</v>
      </c>
      <c r="GG422" s="223">
        <f t="shared" ca="1" si="779"/>
        <v>-1.4215735217167779E-4</v>
      </c>
      <c r="GH422" s="223">
        <f t="shared" ca="1" si="780"/>
        <v>-1.3227758084256359E-4</v>
      </c>
      <c r="GI422" s="223">
        <f t="shared" ca="1" si="781"/>
        <v>1.2269546715427222E-4</v>
      </c>
      <c r="GJ422" s="223">
        <f t="shared" ca="1" si="782"/>
        <v>1.5032965783628606E-4</v>
      </c>
      <c r="GK422" s="223">
        <f t="shared" ca="1" si="783"/>
        <v>-1.0057759580464515E-4</v>
      </c>
      <c r="GL422" s="223">
        <f t="shared" ca="1" si="784"/>
        <v>-1.6512755172283077E-4</v>
      </c>
      <c r="GM422" s="223">
        <f t="shared" ca="1" si="785"/>
        <v>7.6282523243102382E-5</v>
      </c>
      <c r="GN422" s="223">
        <f t="shared" ca="1" si="786"/>
        <v>1.7635093278815122E-4</v>
      </c>
      <c r="GO422" s="223">
        <f t="shared" ca="1" si="787"/>
        <v>-5.0336164421193505E-5</v>
      </c>
      <c r="GP422" s="223">
        <f t="shared" ca="1" si="788"/>
        <v>-1.8375684872600352E-4</v>
      </c>
      <c r="GQ422" s="223">
        <f t="shared" ca="1" si="789"/>
        <v>2.3300179651236796E-5</v>
      </c>
      <c r="GR422" s="223">
        <f t="shared" ca="1" si="790"/>
        <v>1.8718498382167768E-4</v>
      </c>
      <c r="GS422" s="223">
        <f t="shared" ca="1" si="791"/>
        <v>4.2401836432678425E-6</v>
      </c>
      <c r="GT422" s="223">
        <f t="shared" ca="1" si="792"/>
        <v>-1.8656112930307879E-4</v>
      </c>
      <c r="GU422" s="223">
        <f t="shared" ca="1" si="793"/>
        <v>-3.1688759766951676E-5</v>
      </c>
      <c r="GV422" s="223">
        <f t="shared" ca="1" si="794"/>
        <v>1.8189878973653786E-4</v>
      </c>
      <c r="GW422" s="223">
        <f t="shared" ca="1" si="795"/>
        <v>5.8451369939503422E-5</v>
      </c>
      <c r="GX422" s="223">
        <f t="shared" ca="1" si="796"/>
        <v>-1.732988906937334E-4</v>
      </c>
      <c r="GY422" s="223">
        <f t="shared" ca="1" si="797"/>
        <v>-8.3948684471884976E-5</v>
      </c>
      <c r="GZ422" s="223">
        <f t="shared" ca="1" si="798"/>
        <v>1.6094759401785277E-4</v>
      </c>
      <c r="HA422" s="223">
        <f t="shared" ca="1" si="799"/>
        <v>1.0762876350456418E-4</v>
      </c>
      <c r="HB422" s="223">
        <f t="shared" ca="1" si="800"/>
        <v>-1.4511226798188283E-4</v>
      </c>
      <c r="HC422" s="223">
        <f t="shared" ca="1" si="801"/>
        <v>-1.2897900483865428E-4</v>
      </c>
      <c r="HD422" s="223">
        <f t="shared" ca="1" si="802"/>
        <v>1.2613569957293315E-4</v>
      </c>
      <c r="HE422" s="223">
        <f t="shared" ca="1" si="803"/>
        <v>1.4753724022549718E-4</v>
      </c>
      <c r="HF422" s="223">
        <f t="shared" ca="1" si="804"/>
        <v>-1.0442867418915746E-4</v>
      </c>
      <c r="HG422" s="223">
        <f t="shared" ca="1" si="805"/>
        <v>-1.6290173991353142E-4</v>
      </c>
      <c r="HH422" s="223">
        <f t="shared" ca="1" si="806"/>
        <v>8.0461083376426898E-5</v>
      </c>
      <c r="HI422" s="223">
        <f t="shared" ca="1" si="807"/>
        <v>1.7473990888421781E-4</v>
      </c>
      <c r="HJ422" s="223">
        <f t="shared" ca="1" si="808"/>
        <v>-5.4751753095401E-5</v>
      </c>
      <c r="HK422" s="223">
        <f t="shared" ca="1" si="809"/>
        <v>-1.8279548652977754E-4</v>
      </c>
      <c r="HL422" s="223">
        <f t="shared" ca="1" si="810"/>
        <v>2.7857212706297455E-5</v>
      </c>
      <c r="HM422" s="223">
        <f t="shared" ca="1" si="811"/>
        <v>1.8689409392146127E-4</v>
      </c>
      <c r="HN422" s="223">
        <f t="shared" ca="1" si="812"/>
        <v>-3.5964778892274418E-7</v>
      </c>
      <c r="HO422" s="223">
        <f t="shared" ca="1" si="813"/>
        <v>-1.8694700858674462E-4</v>
      </c>
      <c r="HP422" s="223">
        <f t="shared" ca="1" si="814"/>
        <v>-2.7145702416971151E-5</v>
      </c>
      <c r="HQ422" s="223">
        <f t="shared" ca="1" si="815"/>
        <v>1.8295308508292283E-4</v>
      </c>
      <c r="HR422" s="223">
        <f t="shared" ca="1" si="816"/>
        <v>5.406343014364683E-5</v>
      </c>
      <c r="HS422" s="223">
        <f t="shared" ca="1" si="817"/>
        <v>-1.74998779792486E-4</v>
      </c>
      <c r="HT422" s="223">
        <f t="shared" ca="1" si="818"/>
        <v>-7.9810847875463507E-5</v>
      </c>
      <c r="HU422" s="223">
        <f t="shared" ca="1" si="819"/>
        <v>1.6325627940353034E-4</v>
      </c>
      <c r="HV422" s="223">
        <f t="shared" ca="1" si="820"/>
        <v>1.0383060177391533E-4</v>
      </c>
      <c r="HW422" s="223">
        <f t="shared" ca="1" si="821"/>
        <v>-1.4797977358795266E-4</v>
      </c>
      <c r="HX422" s="223">
        <f t="shared" ca="1" si="822"/>
        <v>-1.2560273670506565E-4</v>
      </c>
      <c r="HY422" s="223">
        <f t="shared" ca="1" si="823"/>
        <v>1.2949995256268876E-4</v>
      </c>
      <c r="HZ422" s="223">
        <f t="shared" ca="1" si="824"/>
        <v>1.4465595169796904E-4</v>
      </c>
      <c r="IA422" s="223">
        <f t="shared" ca="1" si="825"/>
        <v>-1.0821684864517777E-4</v>
      </c>
      <c r="IB422" s="223">
        <f t="shared" ca="1" si="826"/>
        <v>-1.6057780218739633E-4</v>
      </c>
      <c r="IC422" s="223">
        <f t="shared" ca="1" si="827"/>
        <v>8.4591176761749542E-5</v>
      </c>
      <c r="ID422" s="223">
        <f t="shared" ca="1" si="828"/>
        <v>1.7302362819312251E-4</v>
      </c>
      <c r="IE422" s="223">
        <f t="shared" ca="1" si="829"/>
        <v>1.0250175002567546E-4</v>
      </c>
      <c r="IF422" s="223">
        <f t="shared" ca="1" si="830"/>
        <v>-1.817240151676319E-4</v>
      </c>
      <c r="IG422" s="223">
        <f t="shared" ca="1" si="831"/>
        <v>3.2397465618061585E-5</v>
      </c>
      <c r="IH422" s="223">
        <f t="shared" ca="1" si="832"/>
        <v>1.8649062600748772E-4</v>
      </c>
      <c r="II422" s="223">
        <f t="shared" ca="1" si="833"/>
        <v>-4.9592625827227479E-6</v>
      </c>
      <c r="IJ422" s="223">
        <f t="shared" ca="1" si="834"/>
        <v>-1.8722027798283601E-4</v>
      </c>
      <c r="IK422" s="223">
        <f t="shared" ca="1" si="835"/>
        <v>-2.2586293510908358E-5</v>
      </c>
      <c r="IL422" s="223">
        <f t="shared" ca="1" si="836"/>
        <v>1.8389717633190809E-4</v>
      </c>
      <c r="IM422" s="223">
        <f t="shared" ca="1" si="837"/>
        <v>4.9642924559043782E-5</v>
      </c>
      <c r="IN422" s="223">
        <f t="shared" ca="1" si="838"/>
        <v>-1.7659325616991369E-4</v>
      </c>
      <c r="IO422" s="223">
        <f t="shared" ca="1" si="839"/>
        <v>-7.562493620861136E-5</v>
      </c>
      <c r="IP422" s="223">
        <f t="shared" ca="1" si="840"/>
        <v>1.6546662531103547E-4</v>
      </c>
      <c r="IQ422" s="223">
        <f t="shared" ca="1" si="841"/>
        <v>9.9969896371242996E-5</v>
      </c>
      <c r="IR422" s="223">
        <f t="shared" ca="1" si="842"/>
        <v>-1.5075814171172677E-4</v>
      </c>
      <c r="IS422" s="223">
        <f t="shared" ca="1" si="843"/>
        <v>-1.2215081017948271E-4</v>
      </c>
      <c r="IT422" s="223">
        <f t="shared" ca="1" si="844"/>
        <v>1.3278619962332809E-4</v>
      </c>
      <c r="IU422" s="223">
        <f t="shared" ca="1" si="845"/>
        <v>1.4168752783417932E-4</v>
      </c>
      <c r="IV422" s="223">
        <f t="shared" ca="1" si="846"/>
        <v>-1.1193983731805414E-4</v>
      </c>
      <c r="IW422" s="223">
        <f t="shared" ca="1" si="847"/>
        <v>-1.5815713839761991E-4</v>
      </c>
      <c r="IX422" s="223">
        <f t="shared" ca="1" si="848"/>
        <v>8.8670315585268262E-5</v>
      </c>
      <c r="IY422" s="223">
        <f t="shared" ca="1" si="849"/>
        <v>1.7120312453816982E-4</v>
      </c>
      <c r="IZ422" s="223">
        <f t="shared" ca="1" si="850"/>
        <v>-6.3481349298168674E-5</v>
      </c>
      <c r="JA422" s="223">
        <f t="shared" ca="1" si="851"/>
        <v>-1.8054308005384536E-4</v>
      </c>
      <c r="JB422" s="223">
        <f t="shared" ca="1" si="852"/>
        <v>3.6918203507967159E-5</v>
      </c>
    </row>
    <row r="423" spans="2:262">
      <c r="B423" s="230">
        <v>62</v>
      </c>
      <c r="C423" s="229">
        <f t="shared" si="853"/>
        <v>1.2109375000000006E-3</v>
      </c>
      <c r="D423" s="226">
        <f t="shared" ca="1" si="597"/>
        <v>36.010271288737755</v>
      </c>
      <c r="E423" s="225">
        <f ca="1">BP361</f>
        <v>1.0271288737756713E-2</v>
      </c>
      <c r="F423" s="224">
        <v>62</v>
      </c>
      <c r="G423" s="223">
        <f t="shared" ca="1" si="854"/>
        <v>-2.0201570991239942E-4</v>
      </c>
      <c r="H423" s="223">
        <f t="shared" ca="1" si="598"/>
        <v>1.2551188894408821E-5</v>
      </c>
      <c r="I423" s="223">
        <f t="shared" ca="1" si="599"/>
        <v>2.0324742521058494E-4</v>
      </c>
      <c r="J423" s="223">
        <f t="shared" ca="1" si="600"/>
        <v>7.3945680418296898E-6</v>
      </c>
      <c r="K423" s="223">
        <f t="shared" ca="1" si="601"/>
        <v>-2.0252175669764806E-4</v>
      </c>
      <c r="L423" s="223">
        <f t="shared" ca="1" si="602"/>
        <v>-2.7269111245543389E-5</v>
      </c>
      <c r="M423" s="223">
        <f t="shared" ca="1" si="603"/>
        <v>1.9984569295805913E-4</v>
      </c>
      <c r="N423" s="223">
        <f t="shared" ca="1" si="604"/>
        <v>4.6881038001149781E-5</v>
      </c>
      <c r="O423" s="223">
        <f t="shared" ca="1" si="605"/>
        <v>-1.9524500594851569E-4</v>
      </c>
      <c r="P423" s="223">
        <f t="shared" ca="1" si="606"/>
        <v>-6.6041474733022858E-5</v>
      </c>
      <c r="Q423" s="223">
        <f t="shared" ca="1" si="607"/>
        <v>1.8876400279991087E-4</v>
      </c>
      <c r="R423" s="223">
        <f t="shared" ca="1" si="608"/>
        <v>8.4565895961274858E-5</v>
      </c>
      <c r="S423" s="223">
        <f t="shared" ca="1" si="609"/>
        <v>-1.8046509911544257E-4</v>
      </c>
      <c r="T423" s="223">
        <f t="shared" ca="1" si="610"/>
        <v>-1.0227590138299832E-4</v>
      </c>
      <c r="U423" s="223">
        <f t="shared" ca="1" si="611"/>
        <v>1.7042821787423442E-4</v>
      </c>
      <c r="V423" s="223">
        <f t="shared" ca="1" si="612"/>
        <v>1.1900093396470864E-4</v>
      </c>
      <c r="W423" s="223">
        <f t="shared" ca="1" si="613"/>
        <v>-1.5875001972935664E-4</v>
      </c>
      <c r="X423" s="223">
        <f t="shared" ca="1" si="614"/>
        <v>-1.3457992249981109E-4</v>
      </c>
      <c r="Y423" s="223">
        <f t="shared" ca="1" si="615"/>
        <v>1.4554297211289688E-4</v>
      </c>
      <c r="Z423" s="223">
        <f t="shared" ca="1" si="616"/>
        <v>1.488628328123713E-4</v>
      </c>
      <c r="AA423" s="223">
        <f t="shared" ca="1" si="617"/>
        <v>-1.3093426611310831E-4</v>
      </c>
      <c r="AB423" s="223">
        <f t="shared" ca="1" si="618"/>
        <v>-1.6171211266824667E-4</v>
      </c>
      <c r="AC423" s="223">
        <f t="shared" ca="1" si="619"/>
        <v>1.1506459155469986E-4</v>
      </c>
      <c r="AD423" s="223">
        <f t="shared" ca="1" si="620"/>
        <v>1.7300401647829338E-4</v>
      </c>
      <c r="AE423" s="223">
        <f t="shared" ca="1" si="621"/>
        <v>-9.8086782078915622E-5</v>
      </c>
      <c r="AF423" s="223">
        <f t="shared" ca="1" si="622"/>
        <v>-1.8262979703603861E-4</v>
      </c>
      <c r="AG423" s="223">
        <f t="shared" ca="1" si="623"/>
        <v>8.0164343272022109E-5</v>
      </c>
      <c r="AH423" s="223">
        <f t="shared" ca="1" si="624"/>
        <v>1.9049675281272434E-4</v>
      </c>
      <c r="AI423" s="223">
        <f t="shared" ca="1" si="625"/>
        <v>-6.1469878017131349E-5</v>
      </c>
      <c r="AJ423" s="223">
        <f t="shared" ca="1" si="626"/>
        <v>-1.9652912072370569E-4</v>
      </c>
      <c r="AK423" s="223">
        <f t="shared" ca="1" si="627"/>
        <v>4.2183424234082196E-5</v>
      </c>
      <c r="AL423" s="223">
        <f t="shared" ca="1" si="628"/>
        <v>2.0066880576837212E-4</v>
      </c>
      <c r="AM423" s="223">
        <f t="shared" ca="1" si="629"/>
        <v>-2.2490721015852041E-5</v>
      </c>
      <c r="AN423" s="223">
        <f t="shared" ca="1" si="630"/>
        <v>-2.0287594051676149E-4</v>
      </c>
      <c r="AO423" s="223">
        <f t="shared" ca="1" si="631"/>
        <v>2.5814198595619171E-6</v>
      </c>
      <c r="AP423" s="223">
        <f t="shared" ca="1" si="632"/>
        <v>2.0312926905470419E-4</v>
      </c>
      <c r="AQ423" s="223">
        <f t="shared" ca="1" si="633"/>
        <v>1.7352741781123429E-5</v>
      </c>
      <c r="AR423" s="223">
        <f t="shared" ca="1" si="634"/>
        <v>-2.0142635168989635E-4</v>
      </c>
      <c r="AS423" s="223">
        <f t="shared" ca="1" si="635"/>
        <v>-3.7119787032482976E-5</v>
      </c>
      <c r="AT423" s="223">
        <f t="shared" ca="1" si="636"/>
        <v>1.9778358844747048E-4</v>
      </c>
      <c r="AU423" s="223">
        <f t="shared" ca="1" si="637"/>
        <v>5.6529348442980023E-5</v>
      </c>
      <c r="AV423" s="223">
        <f t="shared" ca="1" si="638"/>
        <v>-1.9223606112878799E-4</v>
      </c>
      <c r="AW423" s="223">
        <f t="shared" ca="1" si="639"/>
        <v>-7.539450132588459E-5</v>
      </c>
      <c r="AX423" s="223">
        <f t="shared" ca="1" si="640"/>
        <v>1.8483719545451418E-4</v>
      </c>
      <c r="AY423" s="223">
        <f t="shared" ca="1" si="641"/>
        <v>9.3533563946196762E-5</v>
      </c>
      <c r="AZ423" s="223">
        <f t="shared" ca="1" si="642"/>
        <v>-1.7565824654572541E-4</v>
      </c>
      <c r="BA423" s="223">
        <f t="shared" ca="1" si="643"/>
        <v>-1.1077184721505737E-4</v>
      </c>
      <c r="BB423" s="223">
        <f t="shared" ca="1" si="644"/>
        <v>1.6478761269813467E-4</v>
      </c>
      <c r="BC423" s="223">
        <f t="shared" ca="1" si="645"/>
        <v>1.2694333704118814E-4</v>
      </c>
      <c r="BD423" s="223">
        <f t="shared" ca="1" si="646"/>
        <v>-1.5232998405819022E-4</v>
      </c>
      <c r="BE423" s="223">
        <f t="shared" ca="1" si="647"/>
        <v>-1.4189229313732519E-4</v>
      </c>
      <c r="BF423" s="223">
        <f t="shared" ca="1" si="648"/>
        <v>1.3840533439972376E-4</v>
      </c>
      <c r="BG423" s="223">
        <f t="shared" ca="1" si="649"/>
        <v>1.5547474888433026E-4</v>
      </c>
      <c r="BH423" s="223">
        <f t="shared" ca="1" si="650"/>
        <v>-1.2314776571093806E-4</v>
      </c>
      <c r="BI423" s="223">
        <f t="shared" ca="1" si="651"/>
        <v>-1.6755989780843793E-4</v>
      </c>
      <c r="BJ423" s="223">
        <f t="shared" ca="1" si="652"/>
        <v>1.0670421671893722E-4</v>
      </c>
      <c r="BK423" s="223">
        <f t="shared" ca="1" si="653"/>
        <v>1.7803135331909126E-4</v>
      </c>
      <c r="BL423" s="223">
        <f t="shared" ca="1" si="654"/>
        <v>-8.9233047789477214E-5</v>
      </c>
      <c r="BM423" s="223">
        <f t="shared" ca="1" si="655"/>
        <v>-1.8678826957544572E-4</v>
      </c>
      <c r="BN423" s="223">
        <f t="shared" ca="1" si="656"/>
        <v>7.0902515830056112E-5</v>
      </c>
      <c r="BO423" s="223">
        <f t="shared" ca="1" si="657"/>
        <v>1.9374631268693281E-4</v>
      </c>
      <c r="BP423" s="223">
        <f t="shared" ca="1" si="658"/>
        <v>-5.1889153883936495E-5</v>
      </c>
      <c r="BQ423" s="223">
        <f t="shared" ca="1" si="659"/>
        <v>-1.9883847289473759E-4</v>
      </c>
      <c r="BR423" s="223">
        <f t="shared" ca="1" si="660"/>
        <v>3.2376071020414921E-5</v>
      </c>
      <c r="BS423" s="223">
        <f t="shared" ca="1" si="661"/>
        <v>2.0201570991239948E-4</v>
      </c>
      <c r="BT423" s="223">
        <f t="shared" ca="1" si="662"/>
        <v>-1.2551188894405982E-5</v>
      </c>
      <c r="BU423" s="223">
        <f t="shared" ca="1" si="663"/>
        <v>-2.0324742521058494E-4</v>
      </c>
      <c r="BV423" s="223">
        <f t="shared" ca="1" si="664"/>
        <v>-7.3945680418309977E-6</v>
      </c>
      <c r="BW423" s="223">
        <f t="shared" ca="1" si="665"/>
        <v>2.02521756697648E-4</v>
      </c>
      <c r="BX423" s="223">
        <f t="shared" ca="1" si="666"/>
        <v>2.726911124554595E-5</v>
      </c>
      <c r="BY423" s="223">
        <f t="shared" ca="1" si="667"/>
        <v>-1.9984569295805881E-4</v>
      </c>
      <c r="BZ423" s="223">
        <f t="shared" ca="1" si="668"/>
        <v>-4.6881038001150892E-5</v>
      </c>
      <c r="CA423" s="223">
        <f t="shared" ca="1" si="669"/>
        <v>1.9524500594851558E-4</v>
      </c>
      <c r="CB423" s="223">
        <f t="shared" ca="1" si="670"/>
        <v>6.6041474733025311E-5</v>
      </c>
      <c r="CC423" s="223">
        <f t="shared" ca="1" si="671"/>
        <v>-1.887640027999103E-4</v>
      </c>
      <c r="CD423" s="223">
        <f t="shared" ca="1" si="672"/>
        <v>-8.4565895961275577E-5</v>
      </c>
      <c r="CE423" s="223">
        <f t="shared" ca="1" si="673"/>
        <v>1.8046509911544254E-4</v>
      </c>
      <c r="CF423" s="223">
        <f t="shared" ca="1" si="674"/>
        <v>1.0227590138300021E-4</v>
      </c>
      <c r="CG423" s="223">
        <f t="shared" ca="1" si="675"/>
        <v>-1.704282178742336E-4</v>
      </c>
      <c r="CH423" s="223">
        <f t="shared" ca="1" si="676"/>
        <v>-1.1900093396470923E-4</v>
      </c>
      <c r="CI423" s="223">
        <f t="shared" ca="1" si="677"/>
        <v>1.5875001972935482E-4</v>
      </c>
      <c r="CJ423" s="223">
        <f t="shared" ca="1" si="678"/>
        <v>1.3457992249981277E-4</v>
      </c>
      <c r="CK423" s="223">
        <f t="shared" ca="1" si="679"/>
        <v>-1.4554297211289585E-4</v>
      </c>
      <c r="CL423" s="223">
        <f t="shared" ca="1" si="680"/>
        <v>-1.4886283281237184E-4</v>
      </c>
      <c r="CM423" s="223">
        <f t="shared" ca="1" si="681"/>
        <v>1.3093426611310606E-4</v>
      </c>
      <c r="CN423" s="223">
        <f t="shared" ca="1" si="682"/>
        <v>1.6171211266824583E-4</v>
      </c>
      <c r="CO423" s="223">
        <f t="shared" ca="1" si="683"/>
        <v>-1.1506459155469864E-4</v>
      </c>
      <c r="CP423" s="223">
        <f t="shared" ca="1" si="684"/>
        <v>-1.730040164782949E-4</v>
      </c>
      <c r="CQ423" s="223">
        <f t="shared" ca="1" si="685"/>
        <v>9.8086782078915568E-5</v>
      </c>
      <c r="CR423" s="223">
        <f t="shared" ca="1" si="686"/>
        <v>1.8262979703603924E-4</v>
      </c>
      <c r="CS423" s="223">
        <f t="shared" ca="1" si="687"/>
        <v>-8.016434327201807E-5</v>
      </c>
      <c r="CT423" s="223">
        <f t="shared" ca="1" si="688"/>
        <v>-1.9049675281272436E-4</v>
      </c>
      <c r="CU423" s="223">
        <f t="shared" ca="1" si="689"/>
        <v>6.1469878017128543E-5</v>
      </c>
      <c r="CV423" s="223">
        <f t="shared" ca="1" si="690"/>
        <v>1.9652912072370534E-4</v>
      </c>
      <c r="CW423" s="223">
        <f t="shared" ca="1" si="691"/>
        <v>-4.2183424234080725E-5</v>
      </c>
      <c r="CX423" s="223">
        <f t="shared" ca="1" si="692"/>
        <v>-2.0066880576837261E-4</v>
      </c>
      <c r="CY423" s="223">
        <f t="shared" ca="1" si="693"/>
        <v>2.249072101585343E-5</v>
      </c>
      <c r="CZ423" s="223">
        <f t="shared" ca="1" si="694"/>
        <v>2.0287594051676157E-4</v>
      </c>
      <c r="DA423" s="223">
        <f t="shared" ca="1" si="695"/>
        <v>-2.581419859558983E-6</v>
      </c>
      <c r="DB423" s="223">
        <f t="shared" ca="1" si="696"/>
        <v>-2.0312926905470419E-4</v>
      </c>
      <c r="DC423" s="223">
        <f t="shared" ca="1" si="697"/>
        <v>-1.735274178112492E-5</v>
      </c>
      <c r="DD423" s="223">
        <f t="shared" ca="1" si="698"/>
        <v>2.0142635168989579E-4</v>
      </c>
      <c r="DE423" s="223">
        <f t="shared" ca="1" si="699"/>
        <v>3.711978703248303E-5</v>
      </c>
      <c r="DF423" s="223">
        <f t="shared" ca="1" si="700"/>
        <v>-1.977835884474698E-4</v>
      </c>
      <c r="DG423" s="223">
        <f t="shared" ca="1" si="701"/>
        <v>-5.6529348442978681E-5</v>
      </c>
      <c r="DH423" s="223">
        <f t="shared" ca="1" si="702"/>
        <v>1.9223606112878753E-4</v>
      </c>
      <c r="DI423" s="223">
        <f t="shared" ca="1" si="703"/>
        <v>7.5394501325888683E-5</v>
      </c>
      <c r="DJ423" s="223">
        <f t="shared" ca="1" si="704"/>
        <v>-1.8483719545451475E-4</v>
      </c>
      <c r="DK423" s="223">
        <f t="shared" ca="1" si="705"/>
        <v>-9.3533563946198076E-5</v>
      </c>
      <c r="DL423" s="223">
        <f t="shared" ca="1" si="706"/>
        <v>1.7565824654572321E-4</v>
      </c>
      <c r="DM423" s="223">
        <f t="shared" ca="1" si="707"/>
        <v>1.1077184721505865E-4</v>
      </c>
      <c r="DN423" s="223">
        <f t="shared" ca="1" si="708"/>
        <v>-1.6478761269813377E-4</v>
      </c>
      <c r="DO423" s="223">
        <f t="shared" ca="1" si="709"/>
        <v>-1.2694333704119153E-4</v>
      </c>
      <c r="DP423" s="223">
        <f t="shared" ca="1" si="710"/>
        <v>1.5232998405818925E-4</v>
      </c>
      <c r="DQ423" s="223">
        <f t="shared" ca="1" si="711"/>
        <v>1.4189229313732625E-4</v>
      </c>
      <c r="DR423" s="223">
        <f t="shared" ca="1" si="712"/>
        <v>-1.3840533439972476E-4</v>
      </c>
      <c r="DS423" s="223">
        <f t="shared" ca="1" si="713"/>
        <v>-1.5547474888433124E-4</v>
      </c>
      <c r="DT423" s="223">
        <f t="shared" ca="1" si="714"/>
        <v>1.2314776571093459E-4</v>
      </c>
      <c r="DU423" s="223">
        <f t="shared" ca="1" si="715"/>
        <v>1.6755989780843715E-4</v>
      </c>
      <c r="DV423" s="223">
        <f t="shared" ca="1" si="716"/>
        <v>-1.0670421671893596E-4</v>
      </c>
      <c r="DW423" s="223">
        <f t="shared" ca="1" si="717"/>
        <v>-1.7803135331909337E-4</v>
      </c>
      <c r="DX423" s="223">
        <f t="shared" ca="1" si="718"/>
        <v>8.9233047789475872E-5</v>
      </c>
      <c r="DY423" s="223">
        <f t="shared" ca="1" si="719"/>
        <v>1.8678826957544632E-4</v>
      </c>
      <c r="DZ423" s="223">
        <f t="shared" ca="1" si="720"/>
        <v>-7.0902515830057426E-5</v>
      </c>
      <c r="EA423" s="223">
        <f t="shared" ca="1" si="721"/>
        <v>-1.9374631268693327E-4</v>
      </c>
      <c r="EB423" s="223">
        <f t="shared" ca="1" si="722"/>
        <v>5.188915388393226E-5</v>
      </c>
      <c r="EC423" s="223">
        <f t="shared" ca="1" si="723"/>
        <v>1.9883847289473727E-4</v>
      </c>
      <c r="ED423" s="223">
        <f t="shared" ca="1" si="724"/>
        <v>-3.2376071020413451E-5</v>
      </c>
      <c r="EE423" s="223">
        <f t="shared" ca="1" si="725"/>
        <v>-2.0201570991239999E-4</v>
      </c>
      <c r="EF423" s="223">
        <f t="shared" ca="1" si="726"/>
        <v>1.2551188894407371E-5</v>
      </c>
      <c r="EG423" s="223">
        <f t="shared" ca="1" si="727"/>
        <v>2.0324742521058496E-4</v>
      </c>
      <c r="EH423" s="223">
        <f t="shared" ca="1" si="728"/>
        <v>7.3945680418353819E-6</v>
      </c>
      <c r="EI423" s="223">
        <f t="shared" ca="1" si="729"/>
        <v>-2.025217566976479E-4</v>
      </c>
      <c r="EJ423" s="223">
        <f t="shared" ca="1" si="730"/>
        <v>-2.7269111245547421E-5</v>
      </c>
      <c r="EK423" s="223">
        <f t="shared" ca="1" si="731"/>
        <v>1.9984569295805908E-4</v>
      </c>
      <c r="EL423" s="223">
        <f t="shared" ca="1" si="732"/>
        <v>4.6881038001152342E-5</v>
      </c>
      <c r="EM423" s="223">
        <f t="shared" ca="1" si="733"/>
        <v>-1.9524500594851436E-4</v>
      </c>
      <c r="EN423" s="223">
        <f t="shared" ca="1" si="734"/>
        <v>-6.6041474733023983E-5</v>
      </c>
      <c r="EO423" s="223">
        <f t="shared" ca="1" si="735"/>
        <v>1.8876400279990973E-4</v>
      </c>
      <c r="EP423" s="223">
        <f t="shared" ca="1" si="736"/>
        <v>8.4565895961279548E-5</v>
      </c>
      <c r="EQ423" s="223">
        <f t="shared" ca="1" si="737"/>
        <v>-1.8046509911544183E-4</v>
      </c>
      <c r="ER423" s="223">
        <f t="shared" ca="1" si="738"/>
        <v>-1.022759013830015E-4</v>
      </c>
      <c r="ES423" s="223">
        <f t="shared" ca="1" si="739"/>
        <v>1.7042821787423436E-4</v>
      </c>
      <c r="ET423" s="223">
        <f t="shared" ca="1" si="740"/>
        <v>1.1900093396471047E-4</v>
      </c>
      <c r="EU423" s="223">
        <f t="shared" ca="1" si="741"/>
        <v>-1.5875001972935388E-4</v>
      </c>
      <c r="EV423" s="223">
        <f t="shared" ca="1" si="742"/>
        <v>-1.3457992249981172E-4</v>
      </c>
      <c r="EW423" s="223">
        <f t="shared" ca="1" si="743"/>
        <v>1.4554297211289482E-4</v>
      </c>
      <c r="EX423" s="223">
        <f t="shared" ca="1" si="744"/>
        <v>1.4886283281237479E-4</v>
      </c>
      <c r="EY423" s="223">
        <f t="shared" ca="1" si="745"/>
        <v>-1.3093426611310711E-4</v>
      </c>
      <c r="EZ423" s="223">
        <f t="shared" ca="1" si="746"/>
        <v>-1.6171211266824846E-4</v>
      </c>
      <c r="FA423" s="223">
        <f t="shared" ca="1" si="747"/>
        <v>1.1506459155469502E-4</v>
      </c>
      <c r="FB423" s="223">
        <f t="shared" ca="1" si="748"/>
        <v>1.7300401647829416E-4</v>
      </c>
      <c r="FC423" s="223">
        <f t="shared" ca="1" si="749"/>
        <v>-9.8086782078911732E-5</v>
      </c>
      <c r="FD423" s="223">
        <f t="shared" ca="1" si="750"/>
        <v>-1.8262979703603864E-4</v>
      </c>
      <c r="FE423" s="223">
        <f t="shared" ca="1" si="751"/>
        <v>8.0164343272019371E-5</v>
      </c>
      <c r="FF423" s="223">
        <f t="shared" ca="1" si="752"/>
        <v>1.9049675281272588E-4</v>
      </c>
      <c r="FG423" s="223">
        <f t="shared" ca="1" si="753"/>
        <v>-6.1469878017129871E-5</v>
      </c>
      <c r="FH423" s="223">
        <f t="shared" ca="1" si="754"/>
        <v>-1.9652912072370645E-4</v>
      </c>
      <c r="FI423" s="223">
        <f t="shared" ca="1" si="755"/>
        <v>4.2183424234076443E-5</v>
      </c>
      <c r="FJ423" s="223">
        <f t="shared" ca="1" si="756"/>
        <v>2.0066880576837236E-4</v>
      </c>
      <c r="FK423" s="223">
        <f t="shared" ca="1" si="757"/>
        <v>-2.2490721015849066E-5</v>
      </c>
      <c r="FL423" s="223">
        <f t="shared" ca="1" si="758"/>
        <v>-2.0287594051676184E-4</v>
      </c>
      <c r="FM423" s="223">
        <f t="shared" ca="1" si="759"/>
        <v>2.5814198595603687E-6</v>
      </c>
      <c r="FN423" s="223">
        <f t="shared" ca="1" si="760"/>
        <v>2.03129269054704E-4</v>
      </c>
      <c r="FO423" s="223">
        <f t="shared" ca="1" si="761"/>
        <v>1.7352741781123531E-5</v>
      </c>
      <c r="FP423" s="223">
        <f t="shared" ca="1" si="762"/>
        <v>-2.0142635168989597E-4</v>
      </c>
      <c r="FQ423" s="223">
        <f t="shared" ca="1" si="763"/>
        <v>-3.7119787032487326E-5</v>
      </c>
      <c r="FR423" s="223">
        <f t="shared" ca="1" si="764"/>
        <v>1.977835884474701E-4</v>
      </c>
      <c r="FS423" s="223">
        <f t="shared" ca="1" si="765"/>
        <v>5.6529348442977353E-5</v>
      </c>
      <c r="FT423" s="223">
        <f t="shared" ca="1" si="766"/>
        <v>-1.922360611287861E-4</v>
      </c>
      <c r="FU423" s="223">
        <f t="shared" ca="1" si="767"/>
        <v>-7.5394501325887382E-5</v>
      </c>
      <c r="FV423" s="223">
        <f t="shared" ca="1" si="768"/>
        <v>1.8483719545451532E-4</v>
      </c>
      <c r="FW423" s="223">
        <f t="shared" ca="1" si="769"/>
        <v>9.3533563946201966E-5</v>
      </c>
      <c r="FX423" s="223">
        <f t="shared" ca="1" si="770"/>
        <v>-1.7565824654572392E-4</v>
      </c>
      <c r="FY423" s="223">
        <f t="shared" ca="1" si="771"/>
        <v>-1.1077184721505747E-4</v>
      </c>
      <c r="FZ423" s="223">
        <f t="shared" ca="1" si="772"/>
        <v>1.6478761269813122E-4</v>
      </c>
      <c r="GA423" s="223">
        <f t="shared" ca="1" si="773"/>
        <v>1.2694333704119044E-4</v>
      </c>
      <c r="GB423" s="223">
        <f t="shared" ca="1" si="774"/>
        <v>-1.5232998405819017E-4</v>
      </c>
      <c r="GC423" s="223">
        <f t="shared" ca="1" si="775"/>
        <v>-1.418922931373294E-4</v>
      </c>
      <c r="GD423" s="223">
        <f t="shared" ca="1" si="776"/>
        <v>1.3840533439972156E-4</v>
      </c>
      <c r="GE423" s="223">
        <f t="shared" ca="1" si="777"/>
        <v>1.5547474888433032E-4</v>
      </c>
      <c r="GF423" s="223">
        <f t="shared" ca="1" si="778"/>
        <v>-1.2314776571093109E-4</v>
      </c>
      <c r="GG423" s="223">
        <f t="shared" ca="1" si="779"/>
        <v>-1.6755989780843961E-4</v>
      </c>
      <c r="GH423" s="223">
        <f t="shared" ca="1" si="780"/>
        <v>1.0670421671893715E-4</v>
      </c>
      <c r="GI423" s="223">
        <f t="shared" ca="1" si="781"/>
        <v>1.7803135331909549E-4</v>
      </c>
      <c r="GJ423" s="223">
        <f t="shared" ca="1" si="782"/>
        <v>-8.9233047789471928E-5</v>
      </c>
      <c r="GK423" s="223">
        <f t="shared" ca="1" si="783"/>
        <v>-1.8678826957544575E-4</v>
      </c>
      <c r="GL423" s="223">
        <f t="shared" ca="1" si="784"/>
        <v>7.0902515830058727E-5</v>
      </c>
      <c r="GM423" s="223">
        <f t="shared" ca="1" si="785"/>
        <v>1.9374631268693457E-4</v>
      </c>
      <c r="GN423" s="223">
        <f t="shared" ca="1" si="786"/>
        <v>-5.1889153883933608E-5</v>
      </c>
      <c r="GO423" s="223">
        <f t="shared" ca="1" si="787"/>
        <v>-1.98838472894737E-4</v>
      </c>
      <c r="GP423" s="223">
        <f t="shared" ca="1" si="788"/>
        <v>3.2376071020409121E-5</v>
      </c>
      <c r="GQ423" s="223">
        <f t="shared" ca="1" si="789"/>
        <v>2.0201570991239983E-4</v>
      </c>
      <c r="GR423" s="223">
        <f t="shared" ca="1" si="790"/>
        <v>-1.255118889440876E-5</v>
      </c>
      <c r="GS423" s="223">
        <f t="shared" ca="1" si="791"/>
        <v>-2.0324742521058502E-4</v>
      </c>
      <c r="GT423" s="223">
        <f t="shared" ca="1" si="792"/>
        <v>-7.394568041833986E-6</v>
      </c>
      <c r="GU423" s="223">
        <f t="shared" ca="1" si="793"/>
        <v>2.02521756697648E-4</v>
      </c>
      <c r="GV423" s="223">
        <f t="shared" ca="1" si="794"/>
        <v>2.7269111245551758E-5</v>
      </c>
      <c r="GW423" s="223">
        <f t="shared" ca="1" si="795"/>
        <v>-1.9984569295805824E-4</v>
      </c>
      <c r="GX423" s="223">
        <f t="shared" ca="1" si="796"/>
        <v>-4.6881038001150987E-5</v>
      </c>
      <c r="GY423" s="223">
        <f t="shared" ca="1" si="797"/>
        <v>1.9524500594851314E-4</v>
      </c>
      <c r="GZ423" s="223">
        <f t="shared" ca="1" si="798"/>
        <v>6.6041474733028116E-5</v>
      </c>
      <c r="HA423" s="223">
        <f t="shared" ca="1" si="799"/>
        <v>-1.8876400279991024E-4</v>
      </c>
      <c r="HB423" s="223">
        <f t="shared" ca="1" si="800"/>
        <v>-8.4565895961283546E-5</v>
      </c>
      <c r="HC423" s="223">
        <f t="shared" ca="1" si="801"/>
        <v>1.8046509911543986E-4</v>
      </c>
      <c r="HD423" s="223">
        <f t="shared" ca="1" si="802"/>
        <v>1.0227590138300034E-4</v>
      </c>
      <c r="HE423" s="223">
        <f t="shared" ca="1" si="803"/>
        <v>-1.7042821787423512E-4</v>
      </c>
      <c r="HF423" s="223">
        <f t="shared" ca="1" si="804"/>
        <v>-1.1900093396471404E-4</v>
      </c>
      <c r="HG423" s="223">
        <f t="shared" ca="1" si="805"/>
        <v>1.5875001972935474E-4</v>
      </c>
      <c r="HH423" s="223">
        <f t="shared" ca="1" si="806"/>
        <v>1.3457992249981069E-4</v>
      </c>
      <c r="HI423" s="223">
        <f t="shared" ca="1" si="807"/>
        <v>-1.4554297211289175E-4</v>
      </c>
      <c r="HJ423" s="223">
        <f t="shared" ca="1" si="808"/>
        <v>-1.4886283281237384E-4</v>
      </c>
      <c r="HK423" s="223">
        <f t="shared" ca="1" si="809"/>
        <v>1.309342661131082E-4</v>
      </c>
      <c r="HL423" s="223">
        <f t="shared" ca="1" si="810"/>
        <v>1.6171211266825114E-4</v>
      </c>
      <c r="HM423" s="223">
        <f t="shared" ca="1" si="811"/>
        <v>-1.1506459155469617E-4</v>
      </c>
      <c r="HN423" s="223">
        <f t="shared" ca="1" si="812"/>
        <v>-1.7300401647829343E-4</v>
      </c>
      <c r="HO423" s="223">
        <f t="shared" ca="1" si="813"/>
        <v>9.8086782078907897E-5</v>
      </c>
      <c r="HP423" s="223">
        <f t="shared" ca="1" si="814"/>
        <v>1.8262979703604056E-4</v>
      </c>
      <c r="HQ423" s="223">
        <f t="shared" ca="1" si="815"/>
        <v>-8.0164343272020645E-5</v>
      </c>
      <c r="HR423" s="223">
        <f t="shared" ca="1" si="816"/>
        <v>-1.9049675281272745E-4</v>
      </c>
      <c r="HS423" s="223">
        <f t="shared" ca="1" si="817"/>
        <v>6.1469878017125697E-5</v>
      </c>
      <c r="HT423" s="223">
        <f t="shared" ca="1" si="818"/>
        <v>1.965291207237061E-4</v>
      </c>
      <c r="HU423" s="223">
        <f t="shared" ca="1" si="819"/>
        <v>-4.2183424234072153E-5</v>
      </c>
      <c r="HV423" s="223">
        <f t="shared" ca="1" si="820"/>
        <v>-2.0066880576837307E-4</v>
      </c>
      <c r="HW423" s="223">
        <f t="shared" ca="1" si="821"/>
        <v>2.2490721015850455E-5</v>
      </c>
      <c r="HX423" s="223">
        <f t="shared" ca="1" si="822"/>
        <v>2.0287594051676211E-4</v>
      </c>
      <c r="HY423" s="223">
        <f t="shared" ca="1" si="823"/>
        <v>-2.5814198595559879E-6</v>
      </c>
      <c r="HZ423" s="223">
        <f t="shared" ca="1" si="824"/>
        <v>-2.0312926905470405E-4</v>
      </c>
      <c r="IA423" s="223">
        <f t="shared" ca="1" si="825"/>
        <v>-1.7352741781122142E-5</v>
      </c>
      <c r="IB423" s="223">
        <f t="shared" ca="1" si="826"/>
        <v>2.0142635168989538E-4</v>
      </c>
      <c r="IC423" s="223">
        <f t="shared" ca="1" si="827"/>
        <v>3.7119787032485958E-5</v>
      </c>
      <c r="ID423" s="223">
        <f t="shared" ca="1" si="828"/>
        <v>-1.9778358844747043E-4</v>
      </c>
      <c r="IE423" s="223">
        <f t="shared" ca="1" si="829"/>
        <v>1.9421269946755815E-5</v>
      </c>
      <c r="IF423" s="223">
        <f t="shared" ca="1" si="830"/>
        <v>1.9223606112878653E-4</v>
      </c>
      <c r="IG423" s="223">
        <f t="shared" ca="1" si="831"/>
        <v>7.5394501325886081E-5</v>
      </c>
      <c r="IH423" s="223">
        <f t="shared" ca="1" si="832"/>
        <v>-1.8483719545451109E-4</v>
      </c>
      <c r="II423" s="223">
        <f t="shared" ca="1" si="833"/>
        <v>-9.3533563946200746E-5</v>
      </c>
      <c r="IJ423" s="223">
        <f t="shared" ca="1" si="834"/>
        <v>1.756582465457246E-4</v>
      </c>
      <c r="IK423" s="223">
        <f t="shared" ca="1" si="835"/>
        <v>1.1077184721506598E-4</v>
      </c>
      <c r="IL423" s="223">
        <f t="shared" ca="1" si="836"/>
        <v>-1.6478761269813201E-4</v>
      </c>
      <c r="IM423" s="223">
        <f t="shared" ca="1" si="837"/>
        <v>-1.2694333704118936E-4</v>
      </c>
      <c r="IN423" s="223">
        <f t="shared" ca="1" si="838"/>
        <v>1.5232998405818345E-4</v>
      </c>
      <c r="IO423" s="223">
        <f t="shared" ca="1" si="839"/>
        <v>1.4189229313732839E-4</v>
      </c>
      <c r="IP423" s="223">
        <f t="shared" ca="1" si="840"/>
        <v>-1.3840533439972257E-4</v>
      </c>
      <c r="IQ423" s="223">
        <f t="shared" ca="1" si="841"/>
        <v>-1.5547474888433685E-4</v>
      </c>
      <c r="IR423" s="223">
        <f t="shared" ca="1" si="842"/>
        <v>1.2314776571093218E-4</v>
      </c>
      <c r="IS423" s="223">
        <f t="shared" ca="1" si="843"/>
        <v>1.6755989780843885E-4</v>
      </c>
      <c r="IT423" s="223">
        <f t="shared" ca="1" si="844"/>
        <v>-1.0670421671893833E-4</v>
      </c>
      <c r="IU423" s="223">
        <f t="shared" ca="1" si="845"/>
        <v>-1.7803135331909484E-4</v>
      </c>
      <c r="IV423" s="223">
        <f t="shared" ca="1" si="846"/>
        <v>8.9233047789473175E-5</v>
      </c>
      <c r="IW423" s="223">
        <f t="shared" ca="1" si="847"/>
        <v>1.8678826957544521E-4</v>
      </c>
      <c r="IX423" s="223">
        <f t="shared" ca="1" si="848"/>
        <v>-7.09025158300492E-5</v>
      </c>
      <c r="IY423" s="223">
        <f t="shared" ca="1" si="849"/>
        <v>-1.9374631268693416E-4</v>
      </c>
      <c r="IZ423" s="223">
        <f t="shared" ca="1" si="850"/>
        <v>5.188915388393495E-5</v>
      </c>
      <c r="JA423" s="223">
        <f t="shared" ca="1" si="851"/>
        <v>1.9883847289473911E-4</v>
      </c>
      <c r="JB423" s="223">
        <f t="shared" ca="1" si="852"/>
        <v>-3.2376071020410496E-5</v>
      </c>
    </row>
    <row r="424" spans="2:262">
      <c r="B424" s="230">
        <v>63</v>
      </c>
      <c r="C424" s="229">
        <f t="shared" si="853"/>
        <v>1.2304687500000007E-3</v>
      </c>
      <c r="D424" s="226">
        <f t="shared" ca="1" si="597"/>
        <v>36.010752630718237</v>
      </c>
      <c r="E424" s="225">
        <f ca="1">BQ361</f>
        <v>1.0752630718239434E-2</v>
      </c>
      <c r="F424" s="224">
        <v>63</v>
      </c>
      <c r="G424" s="223">
        <f t="shared" ca="1" si="854"/>
        <v>-5.7344946385321177E-4</v>
      </c>
      <c r="H424" s="223">
        <f t="shared" ca="1" si="598"/>
        <v>6.9370959202691432E-5</v>
      </c>
      <c r="I424" s="223">
        <f t="shared" ca="1" si="599"/>
        <v>5.7685436097850546E-4</v>
      </c>
      <c r="J424" s="223">
        <f t="shared" ca="1" si="600"/>
        <v>-4.1057529808267377E-5</v>
      </c>
      <c r="K424" s="223">
        <f t="shared" ca="1" si="601"/>
        <v>-5.7886956542172732E-4</v>
      </c>
      <c r="L424" s="223">
        <f t="shared" ca="1" si="602"/>
        <v>1.2645189228320335E-5</v>
      </c>
      <c r="M424" s="223">
        <f t="shared" ca="1" si="603"/>
        <v>5.7949022237886282E-4</v>
      </c>
      <c r="N424" s="223">
        <f t="shared" ca="1" si="604"/>
        <v>1.5797614720065511E-5</v>
      </c>
      <c r="O424" s="223">
        <f t="shared" ca="1" si="605"/>
        <v>-5.7871483663293863E-4</v>
      </c>
      <c r="P424" s="223">
        <f t="shared" ca="1" si="606"/>
        <v>-4.4202360830883098E-5</v>
      </c>
      <c r="Q424" s="223">
        <f t="shared" ca="1" si="607"/>
        <v>5.7654527615613293E-4</v>
      </c>
      <c r="R424" s="223">
        <f t="shared" ca="1" si="608"/>
        <v>7.2500619582789507E-5</v>
      </c>
      <c r="S424" s="223">
        <f t="shared" ca="1" si="609"/>
        <v>-5.7298676760966479E-4</v>
      </c>
      <c r="T424" s="223">
        <f t="shared" ca="1" si="610"/>
        <v>-1.006242179918157E-4</v>
      </c>
      <c r="U424" s="223">
        <f t="shared" ca="1" si="611"/>
        <v>5.6804788375231191E-4</v>
      </c>
      <c r="V424" s="223">
        <f t="shared" ca="1" si="612"/>
        <v>1.2850540384606112E-4</v>
      </c>
      <c r="W424" s="223">
        <f t="shared" ca="1" si="613"/>
        <v>-5.6174052278788115E-4</v>
      </c>
      <c r="X424" s="223">
        <f t="shared" ca="1" si="614"/>
        <v>-1.5607700892669729E-4</v>
      </c>
      <c r="Y424" s="223">
        <f t="shared" ca="1" si="615"/>
        <v>5.54079879701396E-4</v>
      </c>
      <c r="Z424" s="223">
        <f t="shared" ca="1" si="616"/>
        <v>1.8327261082209568E-4</v>
      </c>
      <c r="AA424" s="223">
        <f t="shared" ca="1" si="617"/>
        <v>-5.4508440965304471E-4</v>
      </c>
      <c r="AB424" s="223">
        <f t="shared" ca="1" si="618"/>
        <v>-2.1002669294523891E-4</v>
      </c>
      <c r="AC424" s="223">
        <f t="shared" ca="1" si="619"/>
        <v>5.3477578351808313E-4</v>
      </c>
      <c r="AD424" s="223">
        <f t="shared" ca="1" si="620"/>
        <v>2.362748023689133E-4</v>
      </c>
      <c r="AE424" s="223">
        <f t="shared" ca="1" si="621"/>
        <v>-5.2317883567979989E-4</v>
      </c>
      <c r="AF424" s="223">
        <f t="shared" ca="1" si="622"/>
        <v>-2.6195370509845249E-4</v>
      </c>
      <c r="AG424" s="223">
        <f t="shared" ca="1" si="623"/>
        <v>5.1032150420131004E-4</v>
      </c>
      <c r="AH424" s="223">
        <f t="shared" ca="1" si="624"/>
        <v>2.870015384079712E-4</v>
      </c>
      <c r="AI424" s="223">
        <f t="shared" ca="1" si="625"/>
        <v>-4.9623476352031665E-4</v>
      </c>
      <c r="AJ424" s="223">
        <f t="shared" ca="1" si="626"/>
        <v>-3.1135795987310294E-4</v>
      </c>
      <c r="AK424" s="223">
        <f t="shared" ca="1" si="627"/>
        <v>4.8095254982896891E-4</v>
      </c>
      <c r="AL424" s="223">
        <f t="shared" ca="1" si="628"/>
        <v>3.3496429274116392E-4</v>
      </c>
      <c r="AM424" s="223">
        <f t="shared" ca="1" si="629"/>
        <v>-4.6451167931861522E-4</v>
      </c>
      <c r="AN424" s="223">
        <f t="shared" ca="1" si="630"/>
        <v>-3.5776366728860451E-4</v>
      </c>
      <c r="AO424" s="223">
        <f t="shared" ca="1" si="631"/>
        <v>4.4695175948636498E-4</v>
      </c>
      <c r="AP424" s="223">
        <f t="shared" ca="1" si="632"/>
        <v>3.7970115782515049E-4</v>
      </c>
      <c r="AQ424" s="223">
        <f t="shared" ca="1" si="633"/>
        <v>-4.2831509371716426E-4</v>
      </c>
      <c r="AR424" s="223">
        <f t="shared" ca="1" si="634"/>
        <v>-4.0072391501459916E-4</v>
      </c>
      <c r="AS424" s="223">
        <f t="shared" ca="1" si="635"/>
        <v>4.0864657937122485E-4</v>
      </c>
      <c r="AT424" s="223">
        <f t="shared" ca="1" si="636"/>
        <v>4.2078129319351114E-4</v>
      </c>
      <c r="AU424" s="223">
        <f t="shared" ca="1" si="637"/>
        <v>-3.8799359962236706E-4</v>
      </c>
      <c r="AV424" s="223">
        <f t="shared" ca="1" si="638"/>
        <v>-4.3982497238102879E-4</v>
      </c>
      <c r="AW424" s="223">
        <f t="shared" ca="1" si="639"/>
        <v>3.6640590930779338E-4</v>
      </c>
      <c r="AX424" s="223">
        <f t="shared" ca="1" si="640"/>
        <v>4.5780907468596574E-4</v>
      </c>
      <c r="AY424" s="223">
        <f t="shared" ca="1" si="641"/>
        <v>-3.4393551506432986E-4</v>
      </c>
      <c r="AZ424" s="223">
        <f t="shared" ca="1" si="642"/>
        <v>-4.74690274830645E-4</v>
      </c>
      <c r="BA424" s="223">
        <f t="shared" ca="1" si="643"/>
        <v>3.2063655003988312E-4</v>
      </c>
      <c r="BB424" s="223">
        <f t="shared" ca="1" si="644"/>
        <v>4.9042790452529959E-4</v>
      </c>
      <c r="BC424" s="223">
        <f t="shared" ca="1" si="645"/>
        <v>-2.9656514348195249E-4</v>
      </c>
      <c r="BD424" s="223">
        <f t="shared" ca="1" si="646"/>
        <v>-5.0498405044154177E-4</v>
      </c>
      <c r="BE424" s="223">
        <f t="shared" ca="1" si="647"/>
        <v>2.7177928551732819E-4</v>
      </c>
      <c r="BF424" s="223">
        <f t="shared" ca="1" si="648"/>
        <v>5.1832364554889115E-4</v>
      </c>
      <c r="BG424" s="223">
        <f t="shared" ca="1" si="649"/>
        <v>-2.4633868744883877E-4</v>
      </c>
      <c r="BH424" s="223">
        <f t="shared" ca="1" si="650"/>
        <v>-5.3041455359432391E-4</v>
      </c>
      <c r="BI424" s="223">
        <f t="shared" ca="1" si="651"/>
        <v>2.2030463790556431E-4</v>
      </c>
      <c r="BJ424" s="223">
        <f t="shared" ca="1" si="652"/>
        <v>5.4122764652131687E-4</v>
      </c>
      <c r="BK424" s="223">
        <f t="shared" ca="1" si="653"/>
        <v>-1.9373985519316803E-4</v>
      </c>
      <c r="BL424" s="223">
        <f t="shared" ca="1" si="654"/>
        <v>-5.5073687464190038E-4</v>
      </c>
      <c r="BM424" s="223">
        <f t="shared" ca="1" si="655"/>
        <v>1.6670833620000425E-4</v>
      </c>
      <c r="BN424" s="223">
        <f t="shared" ca="1" si="656"/>
        <v>5.5891932939261839E-4</v>
      </c>
      <c r="BO424" s="223">
        <f t="shared" ca="1" si="657"/>
        <v>-1.3927520222300897E-4</v>
      </c>
      <c r="BP424" s="223">
        <f t="shared" ca="1" si="658"/>
        <v>-5.6575529852327818E-4</v>
      </c>
      <c r="BQ424" s="223">
        <f t="shared" ca="1" si="659"/>
        <v>1.1150654208479148E-4</v>
      </c>
      <c r="BR424" s="223">
        <f t="shared" ca="1" si="660"/>
        <v>5.7122831358548387E-4</v>
      </c>
      <c r="BS424" s="223">
        <f t="shared" ca="1" si="661"/>
        <v>-8.3469252919880294E-5</v>
      </c>
      <c r="BT424" s="223">
        <f t="shared" ca="1" si="662"/>
        <v>-5.7532518960657091E-4</v>
      </c>
      <c r="BU424" s="223">
        <f t="shared" ca="1" si="663"/>
        <v>5.5230879013633926E-5</v>
      </c>
      <c r="BV424" s="223">
        <f t="shared" ca="1" si="664"/>
        <v>5.7803605685336054E-4</v>
      </c>
      <c r="BW424" s="223">
        <f t="shared" ca="1" si="665"/>
        <v>-2.6859449082190063E-5</v>
      </c>
      <c r="BX424" s="223">
        <f t="shared" ca="1" si="666"/>
        <v>-5.7935438460921158E-4</v>
      </c>
      <c r="BY424" s="223">
        <f t="shared" ca="1" si="667"/>
        <v>-1.5766876147026984E-6</v>
      </c>
      <c r="BZ424" s="223">
        <f t="shared" ca="1" si="668"/>
        <v>5.7927699690708812E-4</v>
      </c>
      <c r="CA424" s="223">
        <f t="shared" ca="1" si="669"/>
        <v>3.00090259330301E-5</v>
      </c>
      <c r="CB424" s="223">
        <f t="shared" ca="1" si="670"/>
        <v>-5.7780408018074346E-4</v>
      </c>
      <c r="CC424" s="223">
        <f t="shared" ca="1" si="671"/>
        <v>-5.8369069879404614E-5</v>
      </c>
      <c r="CD424" s="223">
        <f t="shared" ca="1" si="672"/>
        <v>5.7493918281558277E-4</v>
      </c>
      <c r="CE424" s="223">
        <f t="shared" ca="1" si="673"/>
        <v>8.658849762391292E-5</v>
      </c>
      <c r="CF424" s="223">
        <f t="shared" ca="1" si="674"/>
        <v>-5.706892066002948E-4</v>
      </c>
      <c r="CG424" s="223">
        <f t="shared" ca="1" si="675"/>
        <v>-1.1459932609338854E-4</v>
      </c>
      <c r="CH424" s="223">
        <f t="shared" ca="1" si="676"/>
        <v>5.6506439009983557E-4</v>
      </c>
      <c r="CI424" s="223">
        <f t="shared" ca="1" si="677"/>
        <v>1.4233407474858171E-4</v>
      </c>
      <c r="CJ424" s="223">
        <f t="shared" ca="1" si="678"/>
        <v>-5.5807828398983061E-4</v>
      </c>
      <c r="CK424" s="223">
        <f t="shared" ca="1" si="679"/>
        <v>-1.6972592815072112E-4</v>
      </c>
      <c r="CL424" s="223">
        <f t="shared" ca="1" si="680"/>
        <v>5.4974771841181231E-4</v>
      </c>
      <c r="CM424" s="223">
        <f t="shared" ca="1" si="681"/>
        <v>1.9670889692571759E-4</v>
      </c>
      <c r="CN424" s="223">
        <f t="shared" ca="1" si="682"/>
        <v>-5.4009276242792152E-4</v>
      </c>
      <c r="CO424" s="223">
        <f t="shared" ca="1" si="683"/>
        <v>-2.2321797673834008E-4</v>
      </c>
      <c r="CP424" s="223">
        <f t="shared" ca="1" si="684"/>
        <v>5.2913667567280886E-4</v>
      </c>
      <c r="CQ424" s="223">
        <f t="shared" ca="1" si="685"/>
        <v>2.4918930489341447E-4</v>
      </c>
      <c r="CR424" s="223">
        <f t="shared" ca="1" si="686"/>
        <v>-5.1690585231909455E-4</v>
      </c>
      <c r="CS424" s="223">
        <f t="shared" ca="1" si="687"/>
        <v>-2.7456031418661019E-4</v>
      </c>
      <c r="CT424" s="223">
        <f t="shared" ca="1" si="688"/>
        <v>5.0342975749154562E-4</v>
      </c>
      <c r="CU424" s="223">
        <f t="shared" ca="1" si="689"/>
        <v>2.9926988363427259E-4</v>
      </c>
      <c r="CV424" s="223">
        <f t="shared" ca="1" si="690"/>
        <v>-4.8874085628295241E-4</v>
      </c>
      <c r="CW424" s="223">
        <f t="shared" ca="1" si="691"/>
        <v>-3.2325848571932814E-4</v>
      </c>
      <c r="CX424" s="223">
        <f t="shared" ca="1" si="692"/>
        <v>4.7287453554293923E-4</v>
      </c>
      <c r="CY424" s="223">
        <f t="shared" ca="1" si="693"/>
        <v>3.4646832979817282E-4</v>
      </c>
      <c r="CZ424" s="223">
        <f t="shared" ca="1" si="694"/>
        <v>-4.5586901862788615E-4</v>
      </c>
      <c r="DA424" s="223">
        <f t="shared" ca="1" si="695"/>
        <v>-3.6884350132350522E-4</v>
      </c>
      <c r="DB424" s="223">
        <f t="shared" ca="1" si="696"/>
        <v>4.377652733175381E-4</v>
      </c>
      <c r="DC424" s="223">
        <f t="shared" ca="1" si="697"/>
        <v>3.9033009654726149E-4</v>
      </c>
      <c r="DD424" s="223">
        <f t="shared" ca="1" si="698"/>
        <v>-4.1860691312006944E-4</v>
      </c>
      <c r="DE424" s="223">
        <f t="shared" ca="1" si="699"/>
        <v>-4.1087635237956895E-4</v>
      </c>
      <c r="DF424" s="223">
        <f t="shared" ca="1" si="700"/>
        <v>3.9844009220324787E-4</v>
      </c>
      <c r="DG424" s="223">
        <f t="shared" ca="1" si="701"/>
        <v>4.3043277109046417E-4</v>
      </c>
      <c r="DH424" s="223">
        <f t="shared" ca="1" si="702"/>
        <v>-3.7731339420509033E-4</v>
      </c>
      <c r="DI424" s="223">
        <f t="shared" ca="1" si="703"/>
        <v>-4.4895223955434508E-4</v>
      </c>
      <c r="DJ424" s="223">
        <f t="shared" ca="1" si="704"/>
        <v>3.5527771519153E-4</v>
      </c>
      <c r="DK424" s="223">
        <f t="shared" ca="1" si="705"/>
        <v>4.6639014274957817E-4</v>
      </c>
      <c r="DL424" s="223">
        <f t="shared" ca="1" si="706"/>
        <v>-3.3238614104343371E-4</v>
      </c>
      <c r="DM424" s="223">
        <f t="shared" ca="1" si="707"/>
        <v>-4.827044712399657E-4</v>
      </c>
      <c r="DN424" s="223">
        <f t="shared" ca="1" si="708"/>
        <v>3.086938195679766E-4</v>
      </c>
      <c r="DO424" s="223">
        <f t="shared" ca="1" si="709"/>
        <v>4.9785592237922699E-4</v>
      </c>
      <c r="DP424" s="223">
        <f t="shared" ca="1" si="710"/>
        <v>-2.8425782764278113E-4</v>
      </c>
      <c r="DQ424" s="223">
        <f t="shared" ca="1" si="711"/>
        <v>-5.1180799499443957E-4</v>
      </c>
      <c r="DR424" s="223">
        <f t="shared" ca="1" si="712"/>
        <v>2.5913703371276332E-4</v>
      </c>
      <c r="DS424" s="223">
        <f t="shared" ca="1" si="713"/>
        <v>5.2452707732063254E-4</v>
      </c>
      <c r="DT424" s="223">
        <f t="shared" ca="1" si="714"/>
        <v>-2.3339195597079328E-4</v>
      </c>
      <c r="DU424" s="223">
        <f t="shared" ca="1" si="715"/>
        <v>-5.3598252797440709E-4</v>
      </c>
      <c r="DV424" s="223">
        <f t="shared" ca="1" si="716"/>
        <v>2.0708461656418367E-4</v>
      </c>
      <c r="DW424" s="223">
        <f t="shared" ca="1" si="717"/>
        <v>5.4614674977176698E-4</v>
      </c>
      <c r="DX424" s="223">
        <f t="shared" ca="1" si="718"/>
        <v>-1.8027839217778536E-4</v>
      </c>
      <c r="DY424" s="223">
        <f t="shared" ca="1" si="719"/>
        <v>-5.5499525621212679E-4</v>
      </c>
      <c r="DZ424" s="223">
        <f t="shared" ca="1" si="720"/>
        <v>1.5303786135412417E-4</v>
      </c>
      <c r="EA424" s="223">
        <f t="shared" ca="1" si="721"/>
        <v>5.6250673046842354E-4</v>
      </c>
      <c r="EB424" s="223">
        <f t="shared" ca="1" si="722"/>
        <v>-1.2542864891791148E-4</v>
      </c>
      <c r="EC424" s="223">
        <f t="shared" ca="1" si="723"/>
        <v>-5.6866307674125513E-4</v>
      </c>
      <c r="ED424" s="223">
        <f t="shared" ca="1" si="724"/>
        <v>9.751726788021948E-5</v>
      </c>
      <c r="EE424" s="223">
        <f t="shared" ca="1" si="725"/>
        <v>5.7344946385321101E-4</v>
      </c>
      <c r="EF424" s="223">
        <f t="shared" ca="1" si="726"/>
        <v>-6.9370959202700268E-5</v>
      </c>
      <c r="EG424" s="223">
        <f t="shared" ca="1" si="727"/>
        <v>-5.7685436097850589E-4</v>
      </c>
      <c r="EH424" s="223">
        <f t="shared" ca="1" si="728"/>
        <v>4.1057529808267018E-5</v>
      </c>
      <c r="EI424" s="223">
        <f t="shared" ca="1" si="729"/>
        <v>5.7886956542172732E-4</v>
      </c>
      <c r="EJ424" s="223">
        <f t="shared" ca="1" si="730"/>
        <v>-1.2645189228327179E-5</v>
      </c>
      <c r="EK424" s="223">
        <f t="shared" ca="1" si="731"/>
        <v>-5.7949022237886282E-4</v>
      </c>
      <c r="EL424" s="223">
        <f t="shared" ca="1" si="732"/>
        <v>-1.579761472006791E-5</v>
      </c>
      <c r="EM424" s="223">
        <f t="shared" ca="1" si="733"/>
        <v>5.7871483663293874E-4</v>
      </c>
      <c r="EN424" s="223">
        <f t="shared" ca="1" si="734"/>
        <v>4.4202360830878314E-5</v>
      </c>
      <c r="EO424" s="223">
        <f t="shared" ca="1" si="735"/>
        <v>-5.7654527615613369E-4</v>
      </c>
      <c r="EP424" s="223">
        <f t="shared" ca="1" si="736"/>
        <v>-7.2500619582793952E-5</v>
      </c>
      <c r="EQ424" s="223">
        <f t="shared" ca="1" si="737"/>
        <v>5.7298676760966479E-4</v>
      </c>
      <c r="ER424" s="223">
        <f t="shared" ca="1" si="738"/>
        <v>1.0062421799181406E-4</v>
      </c>
      <c r="ES424" s="223">
        <f t="shared" ca="1" si="739"/>
        <v>-5.680478837523131E-4</v>
      </c>
      <c r="ET424" s="223">
        <f t="shared" ca="1" si="740"/>
        <v>-1.2850540384606748E-4</v>
      </c>
      <c r="EU424" s="223">
        <f t="shared" ca="1" si="741"/>
        <v>5.617405227878805E-4</v>
      </c>
      <c r="EV424" s="223">
        <f t="shared" ca="1" si="742"/>
        <v>1.5607700892669566E-4</v>
      </c>
      <c r="EW424" s="223">
        <f t="shared" ca="1" si="743"/>
        <v>-5.540798797013972E-4</v>
      </c>
      <c r="EX424" s="223">
        <f t="shared" ca="1" si="744"/>
        <v>-1.8327261082208823E-4</v>
      </c>
      <c r="EY424" s="223">
        <f t="shared" ca="1" si="745"/>
        <v>5.4508440965304254E-4</v>
      </c>
      <c r="EZ424" s="223">
        <f t="shared" ca="1" si="746"/>
        <v>2.100266929452411E-4</v>
      </c>
      <c r="FA424" s="223">
        <f t="shared" ca="1" si="747"/>
        <v>-5.3477578351808378E-4</v>
      </c>
      <c r="FB424" s="223">
        <f t="shared" ca="1" si="748"/>
        <v>-2.3627480236890799E-4</v>
      </c>
      <c r="FC424" s="223">
        <f t="shared" ca="1" si="749"/>
        <v>5.2317883567980412E-4</v>
      </c>
      <c r="FD424" s="223">
        <f t="shared" ca="1" si="750"/>
        <v>2.6195370509845471E-4</v>
      </c>
      <c r="FE424" s="223">
        <f t="shared" ca="1" si="751"/>
        <v>-5.103215042013108E-4</v>
      </c>
      <c r="FF424" s="223">
        <f t="shared" ca="1" si="752"/>
        <v>-2.8700153840796974E-4</v>
      </c>
      <c r="FG424" s="223">
        <f t="shared" ca="1" si="753"/>
        <v>4.9623476352031969E-4</v>
      </c>
      <c r="FH424" s="223">
        <f t="shared" ca="1" si="754"/>
        <v>3.1135795987310841E-4</v>
      </c>
      <c r="FI424" s="223">
        <f t="shared" ca="1" si="755"/>
        <v>-4.8095254982896761E-4</v>
      </c>
      <c r="FJ424" s="223">
        <f t="shared" ca="1" si="756"/>
        <v>-3.3496429274116257E-4</v>
      </c>
      <c r="FK424" s="223">
        <f t="shared" ca="1" si="757"/>
        <v>4.6451167931861869E-4</v>
      </c>
      <c r="FL424" s="223">
        <f t="shared" ca="1" si="758"/>
        <v>3.5776366728859665E-4</v>
      </c>
      <c r="FM424" s="223">
        <f t="shared" ca="1" si="759"/>
        <v>-4.469517594863634E-4</v>
      </c>
      <c r="FN424" s="223">
        <f t="shared" ca="1" si="760"/>
        <v>-3.7970115782514919E-4</v>
      </c>
      <c r="FO424" s="223">
        <f t="shared" ca="1" si="761"/>
        <v>4.283150937171654E-4</v>
      </c>
      <c r="FP424" s="223">
        <f t="shared" ca="1" si="762"/>
        <v>4.0072391501459498E-4</v>
      </c>
      <c r="FQ424" s="223">
        <f t="shared" ca="1" si="763"/>
        <v>-4.0864657937122025E-4</v>
      </c>
      <c r="FR424" s="223">
        <f t="shared" ca="1" si="764"/>
        <v>-4.2078129319350144E-4</v>
      </c>
      <c r="FS424" s="223">
        <f t="shared" ca="1" si="765"/>
        <v>3.8799359962236836E-4</v>
      </c>
      <c r="FT424" s="223">
        <f t="shared" ca="1" si="766"/>
        <v>4.3982497238103844E-4</v>
      </c>
      <c r="FU424" s="223">
        <f t="shared" ca="1" si="767"/>
        <v>-3.6640590930780108E-4</v>
      </c>
      <c r="FV424" s="223">
        <f t="shared" ca="1" si="768"/>
        <v>-4.578090746859697E-4</v>
      </c>
      <c r="FW424" s="223">
        <f t="shared" ca="1" si="769"/>
        <v>3.4393551506434449E-4</v>
      </c>
      <c r="FX424" s="223">
        <f t="shared" ca="1" si="770"/>
        <v>4.7469027483064397E-4</v>
      </c>
      <c r="FY424" s="223">
        <f t="shared" ca="1" si="771"/>
        <v>-3.206365500398777E-4</v>
      </c>
      <c r="FZ424" s="223">
        <f t="shared" ca="1" si="772"/>
        <v>-4.9042790452529439E-4</v>
      </c>
      <c r="GA424" s="223">
        <f t="shared" ca="1" si="773"/>
        <v>2.9656514348194685E-4</v>
      </c>
      <c r="GB424" s="223">
        <f t="shared" ca="1" si="774"/>
        <v>5.0498405044153278E-4</v>
      </c>
      <c r="GC424" s="223">
        <f t="shared" ca="1" si="775"/>
        <v>-2.7177928551732971E-4</v>
      </c>
      <c r="GD424" s="223">
        <f t="shared" ca="1" si="776"/>
        <v>-5.1832364554889408E-4</v>
      </c>
      <c r="GE424" s="223">
        <f t="shared" ca="1" si="777"/>
        <v>2.4633868744884776E-4</v>
      </c>
      <c r="GF424" s="223">
        <f t="shared" ca="1" si="778"/>
        <v>5.3041455359432315E-4</v>
      </c>
      <c r="GG424" s="223">
        <f t="shared" ca="1" si="779"/>
        <v>-2.2030463790555064E-4</v>
      </c>
      <c r="GH424" s="223">
        <f t="shared" ca="1" si="780"/>
        <v>-5.4122764652131622E-4</v>
      </c>
      <c r="GI424" s="223">
        <f t="shared" ca="1" si="781"/>
        <v>1.9373985519316187E-4</v>
      </c>
      <c r="GJ424" s="223">
        <f t="shared" ca="1" si="782"/>
        <v>5.5073687464189723E-4</v>
      </c>
      <c r="GK424" s="223">
        <f t="shared" ca="1" si="783"/>
        <v>-1.6670833620000588E-4</v>
      </c>
      <c r="GL424" s="223">
        <f t="shared" ca="1" si="784"/>
        <v>-5.589193293926224E-4</v>
      </c>
      <c r="GM424" s="223">
        <f t="shared" ca="1" si="785"/>
        <v>1.3927520222301861E-4</v>
      </c>
      <c r="GN424" s="223">
        <f t="shared" ca="1" si="786"/>
        <v>5.657552985232797E-4</v>
      </c>
      <c r="GO424" s="223">
        <f t="shared" ca="1" si="787"/>
        <v>-1.1150654208480932E-4</v>
      </c>
      <c r="GP424" s="223">
        <f t="shared" ca="1" si="788"/>
        <v>-5.7122831358548355E-4</v>
      </c>
      <c r="GQ424" s="223">
        <f t="shared" ca="1" si="789"/>
        <v>8.3469252919865684E-5</v>
      </c>
      <c r="GR424" s="223">
        <f t="shared" ca="1" si="790"/>
        <v>5.7532518960656961E-4</v>
      </c>
      <c r="GS424" s="223">
        <f t="shared" ca="1" si="791"/>
        <v>-5.5230879013627421E-5</v>
      </c>
      <c r="GT424" s="223">
        <f t="shared" ca="1" si="792"/>
        <v>-5.7803605685335924E-4</v>
      </c>
      <c r="GU424" s="223">
        <f t="shared" ca="1" si="793"/>
        <v>2.6859449082191757E-5</v>
      </c>
      <c r="GV424" s="223">
        <f t="shared" ca="1" si="794"/>
        <v>5.7935438460921169E-4</v>
      </c>
      <c r="GW424" s="223">
        <f t="shared" ca="1" si="795"/>
        <v>1.5766876146927644E-6</v>
      </c>
      <c r="GX424" s="223">
        <f t="shared" ca="1" si="796"/>
        <v>-5.7927699690708812E-4</v>
      </c>
      <c r="GY424" s="223">
        <f t="shared" ca="1" si="797"/>
        <v>-3.0009025933011953E-5</v>
      </c>
      <c r="GZ424" s="223">
        <f t="shared" ca="1" si="798"/>
        <v>5.7780408018074346E-4</v>
      </c>
      <c r="HA424" s="223">
        <f t="shared" ca="1" si="799"/>
        <v>5.8369069879411078E-5</v>
      </c>
      <c r="HB424" s="223">
        <f t="shared" ca="1" si="800"/>
        <v>-5.7493918281558418E-4</v>
      </c>
      <c r="HC424" s="223">
        <f t="shared" ca="1" si="801"/>
        <v>-8.6588497623911226E-5</v>
      </c>
      <c r="HD424" s="223">
        <f t="shared" ca="1" si="802"/>
        <v>5.7068920660029209E-4</v>
      </c>
      <c r="HE424" s="223">
        <f t="shared" ca="1" si="803"/>
        <v>1.1459932609337877E-4</v>
      </c>
      <c r="HF424" s="223">
        <f t="shared" ca="1" si="804"/>
        <v>-5.6506439009983416E-4</v>
      </c>
      <c r="HG424" s="223">
        <f t="shared" ca="1" si="805"/>
        <v>-1.4233407474857209E-4</v>
      </c>
      <c r="HH424" s="223">
        <f t="shared" ca="1" si="806"/>
        <v>5.5807828398983116E-4</v>
      </c>
      <c r="HI424" s="223">
        <f t="shared" ca="1" si="807"/>
        <v>1.6972592815073527E-4</v>
      </c>
      <c r="HJ424" s="223">
        <f t="shared" ca="1" si="808"/>
        <v>-5.4974771841181285E-4</v>
      </c>
      <c r="HK424" s="223">
        <f t="shared" ca="1" si="809"/>
        <v>-1.9670889692571596E-4</v>
      </c>
      <c r="HL424" s="223">
        <f t="shared" ca="1" si="810"/>
        <v>5.4009276242792802E-4</v>
      </c>
      <c r="HM424" s="223">
        <f t="shared" ca="1" si="811"/>
        <v>2.2321797673833846E-4</v>
      </c>
      <c r="HN424" s="223">
        <f t="shared" ca="1" si="812"/>
        <v>-5.2913667567280279E-4</v>
      </c>
      <c r="HO424" s="223">
        <f t="shared" ca="1" si="813"/>
        <v>-2.4918930489341296E-4</v>
      </c>
      <c r="HP424" s="223">
        <f t="shared" ca="1" si="814"/>
        <v>5.1690585231909541E-4</v>
      </c>
      <c r="HQ424" s="223">
        <f t="shared" ca="1" si="815"/>
        <v>2.745603141865942E-4</v>
      </c>
      <c r="HR424" s="223">
        <f t="shared" ca="1" si="816"/>
        <v>-5.0342975749154649E-4</v>
      </c>
      <c r="HS424" s="223">
        <f t="shared" ca="1" si="817"/>
        <v>-2.9926988363428527E-4</v>
      </c>
      <c r="HT424" s="223">
        <f t="shared" ca="1" si="818"/>
        <v>4.8874085628296217E-4</v>
      </c>
      <c r="HU424" s="223">
        <f t="shared" ca="1" si="819"/>
        <v>3.2325848571932673E-4</v>
      </c>
      <c r="HV424" s="223">
        <f t="shared" ca="1" si="820"/>
        <v>-4.7287453554294969E-4</v>
      </c>
      <c r="HW424" s="223">
        <f t="shared" ca="1" si="821"/>
        <v>-3.4646832979817147E-4</v>
      </c>
      <c r="HX424" s="223">
        <f t="shared" ca="1" si="822"/>
        <v>4.5586901862787704E-4</v>
      </c>
      <c r="HY424" s="223">
        <f t="shared" ca="1" si="823"/>
        <v>3.6884350132349118E-4</v>
      </c>
      <c r="HZ424" s="223">
        <f t="shared" ca="1" si="824"/>
        <v>-4.3776527331753918E-4</v>
      </c>
      <c r="IA424" s="223">
        <f t="shared" ca="1" si="825"/>
        <v>-3.9033009654727239E-4</v>
      </c>
      <c r="IB424" s="223">
        <f t="shared" ca="1" si="826"/>
        <v>4.1860691312007063E-4</v>
      </c>
      <c r="IC424" s="223">
        <f t="shared" ca="1" si="827"/>
        <v>4.1087635237956765E-4</v>
      </c>
      <c r="ID424" s="223">
        <f t="shared" ca="1" si="828"/>
        <v>-3.984400922032611E-4</v>
      </c>
      <c r="IE424" s="223">
        <f t="shared" ca="1" si="829"/>
        <v>4.4605658873278053E-4</v>
      </c>
      <c r="IF424" s="223">
        <f t="shared" ca="1" si="830"/>
        <v>3.7731339420507917E-4</v>
      </c>
      <c r="IG424" s="223">
        <f t="shared" ca="1" si="831"/>
        <v>4.489522395543441E-4</v>
      </c>
      <c r="IH424" s="223">
        <f t="shared" ca="1" si="832"/>
        <v>-3.5527771519153141E-4</v>
      </c>
      <c r="II424" s="223">
        <f t="shared" ca="1" si="833"/>
        <v>-4.6639014274956728E-4</v>
      </c>
      <c r="IJ424" s="223">
        <f t="shared" ca="1" si="834"/>
        <v>3.3238614104343507E-4</v>
      </c>
      <c r="IK424" s="223">
        <f t="shared" ca="1" si="835"/>
        <v>4.8270447123997378E-4</v>
      </c>
      <c r="IL424" s="223">
        <f t="shared" ca="1" si="836"/>
        <v>-3.0869381956797807E-4</v>
      </c>
      <c r="IM424" s="223">
        <f t="shared" ca="1" si="837"/>
        <v>-4.9785592237922612E-4</v>
      </c>
      <c r="IN424" s="223">
        <f t="shared" ca="1" si="838"/>
        <v>2.8425782764279696E-4</v>
      </c>
      <c r="IO424" s="223">
        <f t="shared" ca="1" si="839"/>
        <v>5.1180799499443892E-4</v>
      </c>
      <c r="IP424" s="223">
        <f t="shared" ca="1" si="840"/>
        <v>-2.5913703371275009E-4</v>
      </c>
      <c r="IQ424" s="223">
        <f t="shared" ca="1" si="841"/>
        <v>-5.2452707732062484E-4</v>
      </c>
      <c r="IR424" s="223">
        <f t="shared" ca="1" si="842"/>
        <v>2.3339195597079482E-4</v>
      </c>
      <c r="IS424" s="223">
        <f t="shared" ca="1" si="843"/>
        <v>5.3598252797441262E-4</v>
      </c>
      <c r="IT424" s="223">
        <f t="shared" ca="1" si="844"/>
        <v>-2.0708461656418524E-4</v>
      </c>
      <c r="IU424" s="223">
        <f t="shared" ca="1" si="845"/>
        <v>-5.4614674977177208E-4</v>
      </c>
      <c r="IV424" s="223">
        <f t="shared" ca="1" si="846"/>
        <v>1.8027839217780263E-4</v>
      </c>
      <c r="IW424" s="223">
        <f t="shared" ca="1" si="847"/>
        <v>5.5499525621212635E-4</v>
      </c>
      <c r="IX424" s="223">
        <f t="shared" ca="1" si="848"/>
        <v>-1.5303786135410991E-4</v>
      </c>
      <c r="IY424" s="223">
        <f t="shared" ca="1" si="849"/>
        <v>-5.6250673046842311E-4</v>
      </c>
      <c r="IZ424" s="223">
        <f t="shared" ca="1" si="850"/>
        <v>1.2542864891791316E-4</v>
      </c>
      <c r="JA424" s="223">
        <f t="shared" ca="1" si="851"/>
        <v>5.6866307674125166E-4</v>
      </c>
      <c r="JB424" s="223">
        <f t="shared" ca="1" si="852"/>
        <v>-9.751726788022116E-5</v>
      </c>
    </row>
    <row r="425" spans="2:262">
      <c r="B425" s="230">
        <v>64</v>
      </c>
      <c r="C425" s="229">
        <f t="shared" si="853"/>
        <v>1.2500000000000007E-3</v>
      </c>
      <c r="D425" s="226">
        <f t="shared" ca="1" si="597"/>
        <v>35.995868421951748</v>
      </c>
      <c r="E425" s="225">
        <f ca="1">BR361</f>
        <v>-4.1315780482525481E-3</v>
      </c>
      <c r="F425" s="224">
        <v>64</v>
      </c>
      <c r="G425" s="223">
        <f t="shared" ca="1" si="854"/>
        <v>-2.1551229659847999E-4</v>
      </c>
      <c r="H425" s="223">
        <f t="shared" ca="1" si="598"/>
        <v>3.3954532368445972E-5</v>
      </c>
      <c r="I425" s="223">
        <f t="shared" ca="1" si="599"/>
        <v>2.1551229659847999E-4</v>
      </c>
      <c r="J425" s="223">
        <f t="shared" ca="1" si="600"/>
        <v>-3.3954532368445945E-5</v>
      </c>
      <c r="K425" s="223">
        <f t="shared" ca="1" si="601"/>
        <v>-2.1551229659847999E-4</v>
      </c>
      <c r="L425" s="223">
        <f t="shared" ca="1" si="602"/>
        <v>3.3954532368445918E-5</v>
      </c>
      <c r="M425" s="223">
        <f t="shared" ca="1" si="603"/>
        <v>2.1551229659848002E-4</v>
      </c>
      <c r="N425" s="223">
        <f t="shared" ca="1" si="604"/>
        <v>-3.395453236844589E-5</v>
      </c>
      <c r="O425" s="223">
        <f t="shared" ca="1" si="605"/>
        <v>-2.1551229659848002E-4</v>
      </c>
      <c r="P425" s="223">
        <f t="shared" ca="1" si="606"/>
        <v>3.395453236844587E-5</v>
      </c>
      <c r="Q425" s="223">
        <f t="shared" ca="1" si="607"/>
        <v>2.1551229659848008E-4</v>
      </c>
      <c r="R425" s="223">
        <f t="shared" ca="1" si="608"/>
        <v>-3.3954532368445843E-5</v>
      </c>
      <c r="S425" s="223">
        <f t="shared" ca="1" si="609"/>
        <v>-2.1551229659847997E-4</v>
      </c>
      <c r="T425" s="223">
        <f t="shared" ca="1" si="610"/>
        <v>3.3954532368445816E-5</v>
      </c>
      <c r="U425" s="223">
        <f t="shared" ca="1" si="611"/>
        <v>2.1551229659848008E-4</v>
      </c>
      <c r="V425" s="223">
        <f t="shared" ca="1" si="612"/>
        <v>-3.3954532368445789E-5</v>
      </c>
      <c r="W425" s="223">
        <f t="shared" ca="1" si="613"/>
        <v>-2.1551229659847997E-4</v>
      </c>
      <c r="X425" s="223">
        <f t="shared" ca="1" si="614"/>
        <v>3.3954532368445762E-5</v>
      </c>
      <c r="Y425" s="223">
        <f t="shared" ca="1" si="615"/>
        <v>2.155122965984801E-4</v>
      </c>
      <c r="Z425" s="223">
        <f t="shared" ca="1" si="616"/>
        <v>-3.3954532368445735E-5</v>
      </c>
      <c r="AA425" s="223">
        <f t="shared" ca="1" si="617"/>
        <v>-2.1551229659847997E-4</v>
      </c>
      <c r="AB425" s="223">
        <f t="shared" ca="1" si="618"/>
        <v>3.3954532368444942E-5</v>
      </c>
      <c r="AC425" s="223">
        <f t="shared" ca="1" si="619"/>
        <v>2.155122965984801E-4</v>
      </c>
      <c r="AD425" s="223">
        <f t="shared" ca="1" si="620"/>
        <v>-3.395453236844568E-5</v>
      </c>
      <c r="AE425" s="223">
        <f t="shared" ca="1" si="621"/>
        <v>-2.1551229659847999E-4</v>
      </c>
      <c r="AF425" s="223">
        <f t="shared" ca="1" si="622"/>
        <v>3.3954532368446419E-5</v>
      </c>
      <c r="AG425" s="223">
        <f t="shared" ca="1" si="623"/>
        <v>2.155122965984801E-4</v>
      </c>
      <c r="AH425" s="223">
        <f t="shared" ca="1" si="624"/>
        <v>-3.3954532368445626E-5</v>
      </c>
      <c r="AI425" s="223">
        <f t="shared" ca="1" si="625"/>
        <v>-2.1551229659847999E-4</v>
      </c>
      <c r="AJ425" s="223">
        <f t="shared" ca="1" si="626"/>
        <v>3.395453236844484E-5</v>
      </c>
      <c r="AK425" s="223">
        <f t="shared" ca="1" si="627"/>
        <v>2.1551229659848013E-4</v>
      </c>
      <c r="AL425" s="223">
        <f t="shared" ca="1" si="628"/>
        <v>-3.3954532368445579E-5</v>
      </c>
      <c r="AM425" s="223">
        <f t="shared" ca="1" si="629"/>
        <v>-2.1551229659847999E-4</v>
      </c>
      <c r="AN425" s="223">
        <f t="shared" ca="1" si="630"/>
        <v>3.3954532368446317E-5</v>
      </c>
      <c r="AO425" s="223">
        <f t="shared" ca="1" si="631"/>
        <v>2.1551229659848013E-4</v>
      </c>
      <c r="AP425" s="223">
        <f t="shared" ca="1" si="632"/>
        <v>-3.3954532368445525E-5</v>
      </c>
      <c r="AQ425" s="223">
        <f t="shared" ca="1" si="633"/>
        <v>-2.1551229659848002E-4</v>
      </c>
      <c r="AR425" s="223">
        <f t="shared" ca="1" si="634"/>
        <v>3.3954532368444732E-5</v>
      </c>
      <c r="AS425" s="223">
        <f t="shared" ca="1" si="635"/>
        <v>2.1551229659848013E-4</v>
      </c>
      <c r="AT425" s="223">
        <f t="shared" ca="1" si="636"/>
        <v>-3.395453236844547E-5</v>
      </c>
      <c r="AU425" s="223">
        <f t="shared" ca="1" si="637"/>
        <v>-2.1551229659848027E-4</v>
      </c>
      <c r="AV425" s="223">
        <f t="shared" ca="1" si="638"/>
        <v>3.3954532368446209E-5</v>
      </c>
      <c r="AW425" s="223">
        <f t="shared" ca="1" si="639"/>
        <v>2.1551229659848016E-4</v>
      </c>
      <c r="AX425" s="223">
        <f t="shared" ca="1" si="640"/>
        <v>-3.3954532368443885E-5</v>
      </c>
      <c r="AY425" s="223">
        <f t="shared" ca="1" si="641"/>
        <v>-2.1551229659848002E-4</v>
      </c>
      <c r="AZ425" s="223">
        <f t="shared" ca="1" si="642"/>
        <v>3.3954532368444623E-5</v>
      </c>
      <c r="BA425" s="223">
        <f t="shared" ca="1" si="643"/>
        <v>2.1551229659847991E-4</v>
      </c>
      <c r="BB425" s="223">
        <f t="shared" ca="1" si="644"/>
        <v>-3.3954532368445362E-5</v>
      </c>
      <c r="BC425" s="223">
        <f t="shared" ca="1" si="645"/>
        <v>-2.1551229659848027E-4</v>
      </c>
      <c r="BD425" s="223">
        <f t="shared" ca="1" si="646"/>
        <v>3.3954532368446107E-5</v>
      </c>
      <c r="BE425" s="223">
        <f t="shared" ca="1" si="647"/>
        <v>2.1551229659848016E-4</v>
      </c>
      <c r="BF425" s="223">
        <f t="shared" ca="1" si="648"/>
        <v>-3.3954532368446846E-5</v>
      </c>
      <c r="BG425" s="223">
        <f t="shared" ca="1" si="649"/>
        <v>-2.1551229659848005E-4</v>
      </c>
      <c r="BH425" s="223">
        <f t="shared" ca="1" si="650"/>
        <v>3.3954532368444522E-5</v>
      </c>
      <c r="BI425" s="223">
        <f t="shared" ca="1" si="651"/>
        <v>2.1551229659847994E-4</v>
      </c>
      <c r="BJ425" s="223">
        <f t="shared" ca="1" si="652"/>
        <v>-3.395453236844526E-5</v>
      </c>
      <c r="BK425" s="223">
        <f t="shared" ca="1" si="653"/>
        <v>-2.1551229659848029E-4</v>
      </c>
      <c r="BL425" s="223">
        <f t="shared" ca="1" si="654"/>
        <v>3.3954532368445999E-5</v>
      </c>
      <c r="BM425" s="223">
        <f t="shared" ca="1" si="655"/>
        <v>2.1551229659848018E-4</v>
      </c>
      <c r="BN425" s="223">
        <f t="shared" ca="1" si="656"/>
        <v>-3.3954532368443675E-5</v>
      </c>
      <c r="BO425" s="223">
        <f t="shared" ca="1" si="657"/>
        <v>-2.1551229659848005E-4</v>
      </c>
      <c r="BP425" s="223">
        <f t="shared" ca="1" si="658"/>
        <v>3.3954532368444413E-5</v>
      </c>
      <c r="BQ425" s="223">
        <f t="shared" ca="1" si="659"/>
        <v>2.1551229659847994E-4</v>
      </c>
      <c r="BR425" s="223">
        <f t="shared" ca="1" si="660"/>
        <v>-3.3954532368445152E-5</v>
      </c>
      <c r="BS425" s="223">
        <f t="shared" ca="1" si="661"/>
        <v>-2.1551229659848032E-4</v>
      </c>
      <c r="BT425" s="223">
        <f t="shared" ca="1" si="662"/>
        <v>3.395453236844589E-5</v>
      </c>
      <c r="BU425" s="223">
        <f t="shared" ca="1" si="663"/>
        <v>2.1551229659848018E-4</v>
      </c>
      <c r="BV425" s="223">
        <f t="shared" ca="1" si="664"/>
        <v>-3.3954532368446636E-5</v>
      </c>
      <c r="BW425" s="223">
        <f t="shared" ca="1" si="665"/>
        <v>-2.1551229659848008E-4</v>
      </c>
      <c r="BX425" s="223">
        <f t="shared" ca="1" si="666"/>
        <v>3.3954532368444312E-5</v>
      </c>
      <c r="BY425" s="223">
        <f t="shared" ca="1" si="667"/>
        <v>2.1551229659847997E-4</v>
      </c>
      <c r="BZ425" s="223">
        <f t="shared" ca="1" si="668"/>
        <v>-3.395453236844505E-5</v>
      </c>
      <c r="CA425" s="223">
        <f t="shared" ca="1" si="669"/>
        <v>-2.1551229659848032E-4</v>
      </c>
      <c r="CB425" s="223">
        <f t="shared" ca="1" si="670"/>
        <v>3.3954532368445789E-5</v>
      </c>
      <c r="CC425" s="223">
        <f t="shared" ca="1" si="671"/>
        <v>2.1551229659848021E-4</v>
      </c>
      <c r="CD425" s="223">
        <f t="shared" ca="1" si="672"/>
        <v>-3.3954532368443465E-5</v>
      </c>
      <c r="CE425" s="223">
        <f t="shared" ca="1" si="673"/>
        <v>-2.155122965984801E-4</v>
      </c>
      <c r="CF425" s="223">
        <f t="shared" ca="1" si="674"/>
        <v>3.3954532368444203E-5</v>
      </c>
      <c r="CG425" s="223">
        <f t="shared" ca="1" si="675"/>
        <v>2.1551229659847997E-4</v>
      </c>
      <c r="CH425" s="223">
        <f t="shared" ca="1" si="676"/>
        <v>-3.3954532368444942E-5</v>
      </c>
      <c r="CI425" s="223">
        <f t="shared" ca="1" si="677"/>
        <v>-2.1551229659848035E-4</v>
      </c>
      <c r="CJ425" s="223">
        <f t="shared" ca="1" si="678"/>
        <v>3.3954532368442618E-5</v>
      </c>
      <c r="CK425" s="223">
        <f t="shared" ca="1" si="679"/>
        <v>2.1551229659847975E-4</v>
      </c>
      <c r="CL425" s="223">
        <f t="shared" ca="1" si="680"/>
        <v>-3.3954532368446419E-5</v>
      </c>
      <c r="CM425" s="223">
        <f t="shared" ca="1" si="681"/>
        <v>-2.155122965984801E-4</v>
      </c>
      <c r="CN425" s="223">
        <f t="shared" ca="1" si="682"/>
        <v>3.3954532368444095E-5</v>
      </c>
      <c r="CO425" s="223">
        <f t="shared" ca="1" si="683"/>
        <v>2.1551229659848048E-4</v>
      </c>
      <c r="CP425" s="223">
        <f t="shared" ca="1" si="684"/>
        <v>-3.3954532368441777E-5</v>
      </c>
      <c r="CQ425" s="223">
        <f t="shared" ca="1" si="685"/>
        <v>-2.1551229659847989E-4</v>
      </c>
      <c r="CR425" s="223">
        <f t="shared" ca="1" si="686"/>
        <v>3.3954532368445579E-5</v>
      </c>
      <c r="CS425" s="223">
        <f t="shared" ca="1" si="687"/>
        <v>2.1551229659848024E-4</v>
      </c>
      <c r="CT425" s="223">
        <f t="shared" ca="1" si="688"/>
        <v>-3.3954532368443254E-5</v>
      </c>
      <c r="CU425" s="223">
        <f t="shared" ca="1" si="689"/>
        <v>-2.1551229659848062E-4</v>
      </c>
      <c r="CV425" s="223">
        <f t="shared" ca="1" si="690"/>
        <v>3.3954532368447056E-5</v>
      </c>
      <c r="CW425" s="223">
        <f t="shared" ca="1" si="691"/>
        <v>2.1551229659848002E-4</v>
      </c>
      <c r="CX425" s="223">
        <f t="shared" ca="1" si="692"/>
        <v>-3.3954532368444732E-5</v>
      </c>
      <c r="CY425" s="223">
        <f t="shared" ca="1" si="693"/>
        <v>-2.1551229659848037E-4</v>
      </c>
      <c r="CZ425" s="223">
        <f t="shared" ca="1" si="694"/>
        <v>3.3954532368442407E-5</v>
      </c>
      <c r="DA425" s="223">
        <f t="shared" ca="1" si="695"/>
        <v>2.1551229659847978E-4</v>
      </c>
      <c r="DB425" s="223">
        <f t="shared" ca="1" si="696"/>
        <v>-3.3954532368446209E-5</v>
      </c>
      <c r="DC425" s="223">
        <f t="shared" ca="1" si="697"/>
        <v>-2.1551229659848016E-4</v>
      </c>
      <c r="DD425" s="223">
        <f t="shared" ca="1" si="698"/>
        <v>3.3954532368443885E-5</v>
      </c>
      <c r="DE425" s="223">
        <f t="shared" ca="1" si="699"/>
        <v>2.1551229659848051E-4</v>
      </c>
      <c r="DF425" s="223">
        <f t="shared" ca="1" si="700"/>
        <v>-3.3954532368447686E-5</v>
      </c>
      <c r="DG425" s="223">
        <f t="shared" ca="1" si="701"/>
        <v>-2.1551229659847991E-4</v>
      </c>
      <c r="DH425" s="223">
        <f t="shared" ca="1" si="702"/>
        <v>3.3954532368445362E-5</v>
      </c>
      <c r="DI425" s="223">
        <f t="shared" ca="1" si="703"/>
        <v>2.1551229659848027E-4</v>
      </c>
      <c r="DJ425" s="223">
        <f t="shared" ca="1" si="704"/>
        <v>-3.3954532368443044E-5</v>
      </c>
      <c r="DK425" s="223">
        <f t="shared" ca="1" si="705"/>
        <v>-2.1551229659848065E-4</v>
      </c>
      <c r="DL425" s="223">
        <f t="shared" ca="1" si="706"/>
        <v>3.3954532368446846E-5</v>
      </c>
      <c r="DM425" s="223">
        <f t="shared" ca="1" si="707"/>
        <v>2.1551229659848005E-4</v>
      </c>
      <c r="DN425" s="223">
        <f t="shared" ca="1" si="708"/>
        <v>-3.3954532368444522E-5</v>
      </c>
      <c r="DO425" s="223">
        <f t="shared" ca="1" si="709"/>
        <v>-2.155122965984804E-4</v>
      </c>
      <c r="DP425" s="223">
        <f t="shared" ca="1" si="710"/>
        <v>3.3954532368442197E-5</v>
      </c>
      <c r="DQ425" s="223">
        <f t="shared" ca="1" si="711"/>
        <v>2.155122965984798E-4</v>
      </c>
      <c r="DR425" s="223">
        <f t="shared" ca="1" si="712"/>
        <v>-3.3954532368445999E-5</v>
      </c>
      <c r="DS425" s="223">
        <f t="shared" ca="1" si="713"/>
        <v>-2.1551229659848018E-4</v>
      </c>
      <c r="DT425" s="223">
        <f t="shared" ca="1" si="714"/>
        <v>3.3954532368443675E-5</v>
      </c>
      <c r="DU425" s="223">
        <f t="shared" ca="1" si="715"/>
        <v>2.1551229659848054E-4</v>
      </c>
      <c r="DV425" s="223">
        <f t="shared" ca="1" si="716"/>
        <v>-3.395453236844135E-5</v>
      </c>
      <c r="DW425" s="223">
        <f t="shared" ca="1" si="717"/>
        <v>-2.1551229659847994E-4</v>
      </c>
      <c r="DX425" s="223">
        <f t="shared" ca="1" si="718"/>
        <v>3.3954532368445152E-5</v>
      </c>
      <c r="DY425" s="223">
        <f t="shared" ca="1" si="719"/>
        <v>2.1551229659848032E-4</v>
      </c>
      <c r="DZ425" s="223">
        <f t="shared" ca="1" si="720"/>
        <v>-3.3954532368442828E-5</v>
      </c>
      <c r="EA425" s="223">
        <f t="shared" ca="1" si="721"/>
        <v>-2.1551229659848067E-4</v>
      </c>
      <c r="EB425" s="223">
        <f t="shared" ca="1" si="722"/>
        <v>3.3954532368446629E-5</v>
      </c>
      <c r="EC425" s="223">
        <f t="shared" ca="1" si="723"/>
        <v>2.1551229659848008E-4</v>
      </c>
      <c r="ED425" s="223">
        <f t="shared" ca="1" si="724"/>
        <v>-3.3954532368444312E-5</v>
      </c>
      <c r="EE425" s="223">
        <f t="shared" ca="1" si="725"/>
        <v>-2.1551229659848046E-4</v>
      </c>
      <c r="EF425" s="223">
        <f t="shared" ca="1" si="726"/>
        <v>3.3954532368441987E-5</v>
      </c>
      <c r="EG425" s="223">
        <f t="shared" ca="1" si="727"/>
        <v>2.1551229659847983E-4</v>
      </c>
      <c r="EH425" s="223">
        <f t="shared" ca="1" si="728"/>
        <v>-3.3954532368445789E-5</v>
      </c>
      <c r="EI425" s="223">
        <f t="shared" ca="1" si="729"/>
        <v>-2.1551229659848021E-4</v>
      </c>
      <c r="EJ425" s="223">
        <f t="shared" ca="1" si="730"/>
        <v>3.3954532368443465E-5</v>
      </c>
      <c r="EK425" s="223">
        <f t="shared" ca="1" si="731"/>
        <v>2.1551229659848056E-4</v>
      </c>
      <c r="EL425" s="223">
        <f t="shared" ca="1" si="732"/>
        <v>-3.3954532368447266E-5</v>
      </c>
      <c r="EM425" s="223">
        <f t="shared" ca="1" si="733"/>
        <v>-2.1551229659847997E-4</v>
      </c>
      <c r="EN425" s="223">
        <f t="shared" ca="1" si="734"/>
        <v>3.3954532368444942E-5</v>
      </c>
      <c r="EO425" s="223">
        <f t="shared" ca="1" si="735"/>
        <v>2.1551229659848035E-4</v>
      </c>
      <c r="EP425" s="223">
        <f t="shared" ca="1" si="736"/>
        <v>-3.3954532368442618E-5</v>
      </c>
      <c r="EQ425" s="223">
        <f t="shared" ca="1" si="737"/>
        <v>-2.155122965984807E-4</v>
      </c>
      <c r="ER425" s="223">
        <f t="shared" ca="1" si="738"/>
        <v>3.3954532368446419E-5</v>
      </c>
      <c r="ES425" s="223">
        <f t="shared" ca="1" si="739"/>
        <v>2.155122965984801E-4</v>
      </c>
      <c r="ET425" s="223">
        <f t="shared" ca="1" si="740"/>
        <v>-3.3954532368444095E-5</v>
      </c>
      <c r="EU425" s="223">
        <f t="shared" ca="1" si="741"/>
        <v>-2.1551229659848048E-4</v>
      </c>
      <c r="EV425" s="223">
        <f t="shared" ca="1" si="742"/>
        <v>3.3954532368441777E-5</v>
      </c>
      <c r="EW425" s="223">
        <f t="shared" ca="1" si="743"/>
        <v>2.1551229659847989E-4</v>
      </c>
      <c r="EX425" s="223">
        <f t="shared" ca="1" si="744"/>
        <v>-3.3954532368445579E-5</v>
      </c>
      <c r="EY425" s="223">
        <f t="shared" ca="1" si="745"/>
        <v>-2.1551229659848024E-4</v>
      </c>
      <c r="EZ425" s="223">
        <f t="shared" ca="1" si="746"/>
        <v>3.3954532368443254E-5</v>
      </c>
      <c r="FA425" s="223">
        <f t="shared" ca="1" si="747"/>
        <v>2.1551229659848062E-4</v>
      </c>
      <c r="FB425" s="223">
        <f t="shared" ca="1" si="748"/>
        <v>-3.395453236844093E-5</v>
      </c>
      <c r="FC425" s="223">
        <f t="shared" ca="1" si="749"/>
        <v>-2.1551229659848002E-4</v>
      </c>
      <c r="FD425" s="223">
        <f t="shared" ca="1" si="750"/>
        <v>3.3954532368444732E-5</v>
      </c>
      <c r="FE425" s="223">
        <f t="shared" ca="1" si="751"/>
        <v>2.1551229659848037E-4</v>
      </c>
      <c r="FF425" s="223">
        <f t="shared" ca="1" si="752"/>
        <v>-3.3954532368442407E-5</v>
      </c>
      <c r="FG425" s="223">
        <f t="shared" ca="1" si="753"/>
        <v>-2.1551229659848075E-4</v>
      </c>
      <c r="FH425" s="223">
        <f t="shared" ca="1" si="754"/>
        <v>3.3954532368446209E-5</v>
      </c>
      <c r="FI425" s="223">
        <f t="shared" ca="1" si="755"/>
        <v>2.1551229659848016E-4</v>
      </c>
      <c r="FJ425" s="223">
        <f t="shared" ca="1" si="756"/>
        <v>-3.3954532368443885E-5</v>
      </c>
      <c r="FK425" s="223">
        <f t="shared" ca="1" si="757"/>
        <v>-2.1551229659848051E-4</v>
      </c>
      <c r="FL425" s="223">
        <f t="shared" ca="1" si="758"/>
        <v>3.395453236844156E-5</v>
      </c>
      <c r="FM425" s="223">
        <f t="shared" ca="1" si="759"/>
        <v>2.1551229659848089E-4</v>
      </c>
      <c r="FN425" s="223">
        <f t="shared" ca="1" si="760"/>
        <v>-3.3954532368439243E-5</v>
      </c>
      <c r="FO425" s="223">
        <f t="shared" ca="1" si="761"/>
        <v>-2.1551229659848124E-4</v>
      </c>
      <c r="FP425" s="223">
        <f t="shared" ca="1" si="762"/>
        <v>3.395453236844917E-5</v>
      </c>
      <c r="FQ425" s="223">
        <f t="shared" ca="1" si="763"/>
        <v>2.1551229659847967E-4</v>
      </c>
      <c r="FR425" s="223">
        <f t="shared" ca="1" si="764"/>
        <v>-3.3954532368446846E-5</v>
      </c>
      <c r="FS425" s="223">
        <f t="shared" ca="1" si="765"/>
        <v>-2.1551229659848005E-4</v>
      </c>
      <c r="FT425" s="223">
        <f t="shared" ca="1" si="766"/>
        <v>3.3954532368444522E-5</v>
      </c>
      <c r="FU425" s="223">
        <f t="shared" ca="1" si="767"/>
        <v>2.155122965984804E-4</v>
      </c>
      <c r="FV425" s="223">
        <f t="shared" ca="1" si="768"/>
        <v>-3.3954532368442197E-5</v>
      </c>
      <c r="FW425" s="223">
        <f t="shared" ca="1" si="769"/>
        <v>-2.1551229659848078E-4</v>
      </c>
      <c r="FX425" s="223">
        <f t="shared" ca="1" si="770"/>
        <v>3.3954532368439873E-5</v>
      </c>
      <c r="FY425" s="223">
        <f t="shared" ca="1" si="771"/>
        <v>2.1551229659848113E-4</v>
      </c>
      <c r="FZ425" s="223">
        <f t="shared" ca="1" si="772"/>
        <v>-3.3954532368437549E-5</v>
      </c>
      <c r="GA425" s="223">
        <f t="shared" ca="1" si="773"/>
        <v>-2.1551229659847959E-4</v>
      </c>
      <c r="GB425" s="223">
        <f t="shared" ca="1" si="774"/>
        <v>3.3954532368447476E-5</v>
      </c>
      <c r="GC425" s="223">
        <f t="shared" ca="1" si="775"/>
        <v>2.1551229659847994E-4</v>
      </c>
      <c r="GD425" s="223">
        <f t="shared" ca="1" si="776"/>
        <v>-3.3954532368445152E-5</v>
      </c>
      <c r="GE425" s="223">
        <f t="shared" ca="1" si="777"/>
        <v>-2.1551229659848032E-4</v>
      </c>
      <c r="GF425" s="223">
        <f t="shared" ca="1" si="778"/>
        <v>3.3954532368442828E-5</v>
      </c>
      <c r="GG425" s="223">
        <f t="shared" ca="1" si="779"/>
        <v>2.1551229659848067E-4</v>
      </c>
      <c r="GH425" s="223">
        <f t="shared" ca="1" si="780"/>
        <v>-3.395453236844051E-5</v>
      </c>
      <c r="GI425" s="223">
        <f t="shared" ca="1" si="781"/>
        <v>-2.1551229659848105E-4</v>
      </c>
      <c r="GJ425" s="223">
        <f t="shared" ca="1" si="782"/>
        <v>3.3954532368438186E-5</v>
      </c>
      <c r="GK425" s="223">
        <f t="shared" ca="1" si="783"/>
        <v>2.1551229659847948E-4</v>
      </c>
      <c r="GL425" s="223">
        <f t="shared" ca="1" si="784"/>
        <v>-3.3954532368448113E-5</v>
      </c>
      <c r="GM425" s="223">
        <f t="shared" ca="1" si="785"/>
        <v>-2.1551229659847983E-4</v>
      </c>
      <c r="GN425" s="223">
        <f t="shared" ca="1" si="786"/>
        <v>3.3954532368445789E-5</v>
      </c>
      <c r="GO425" s="223">
        <f t="shared" ca="1" si="787"/>
        <v>2.1551229659848021E-4</v>
      </c>
      <c r="GP425" s="223">
        <f t="shared" ca="1" si="788"/>
        <v>-3.3954532368443465E-5</v>
      </c>
      <c r="GQ425" s="223">
        <f t="shared" ca="1" si="789"/>
        <v>-2.1551229659848056E-4</v>
      </c>
      <c r="GR425" s="223">
        <f t="shared" ca="1" si="790"/>
        <v>3.395453236844114E-5</v>
      </c>
      <c r="GS425" s="223">
        <f t="shared" ca="1" si="791"/>
        <v>2.1551229659848094E-4</v>
      </c>
      <c r="GT425" s="223">
        <f t="shared" ca="1" si="792"/>
        <v>-3.3954532368438816E-5</v>
      </c>
      <c r="GU425" s="223">
        <f t="shared" ca="1" si="793"/>
        <v>-2.155122965984813E-4</v>
      </c>
      <c r="GV425" s="223">
        <f t="shared" ca="1" si="794"/>
        <v>3.3954532368448743E-5</v>
      </c>
      <c r="GW425" s="223">
        <f t="shared" ca="1" si="795"/>
        <v>2.1551229659847975E-4</v>
      </c>
      <c r="GX425" s="223">
        <f t="shared" ca="1" si="796"/>
        <v>-3.3954532368446419E-5</v>
      </c>
      <c r="GY425" s="223">
        <f t="shared" ca="1" si="797"/>
        <v>-2.155122965984801E-4</v>
      </c>
      <c r="GZ425" s="223">
        <f t="shared" ca="1" si="798"/>
        <v>3.3954532368444095E-5</v>
      </c>
      <c r="HA425" s="223">
        <f t="shared" ca="1" si="799"/>
        <v>2.1551229659848048E-4</v>
      </c>
      <c r="HB425" s="223">
        <f t="shared" ca="1" si="800"/>
        <v>-3.3954532368441777E-5</v>
      </c>
      <c r="HC425" s="223">
        <f t="shared" ca="1" si="801"/>
        <v>-2.1551229659848083E-4</v>
      </c>
      <c r="HD425" s="223">
        <f t="shared" ca="1" si="802"/>
        <v>3.3954532368439453E-5</v>
      </c>
      <c r="HE425" s="223">
        <f t="shared" ca="1" si="803"/>
        <v>2.1551229659848121E-4</v>
      </c>
      <c r="HF425" s="223">
        <f t="shared" ca="1" si="804"/>
        <v>-3.395453236844938E-5</v>
      </c>
      <c r="HG425" s="223">
        <f t="shared" ca="1" si="805"/>
        <v>-2.1551229659847964E-4</v>
      </c>
      <c r="HH425" s="223">
        <f t="shared" ca="1" si="806"/>
        <v>3.3954532368447056E-5</v>
      </c>
      <c r="HI425" s="223">
        <f t="shared" ca="1" si="807"/>
        <v>2.1551229659848002E-4</v>
      </c>
      <c r="HJ425" s="223">
        <f t="shared" ca="1" si="808"/>
        <v>-3.3954532368444732E-5</v>
      </c>
      <c r="HK425" s="223">
        <f t="shared" ca="1" si="809"/>
        <v>-2.1551229659848037E-4</v>
      </c>
      <c r="HL425" s="223">
        <f t="shared" ca="1" si="810"/>
        <v>3.3954532368442407E-5</v>
      </c>
      <c r="HM425" s="223">
        <f t="shared" ca="1" si="811"/>
        <v>2.1551229659848075E-4</v>
      </c>
      <c r="HN425" s="223">
        <f t="shared" ca="1" si="812"/>
        <v>-3.3954532368440083E-5</v>
      </c>
      <c r="HO425" s="223">
        <f t="shared" ca="1" si="813"/>
        <v>-2.1551229659848111E-4</v>
      </c>
      <c r="HP425" s="223">
        <f t="shared" ca="1" si="814"/>
        <v>3.3954532368437759E-5</v>
      </c>
      <c r="HQ425" s="223">
        <f t="shared" ca="1" si="815"/>
        <v>2.1551229659847953E-4</v>
      </c>
      <c r="HR425" s="223">
        <f t="shared" ca="1" si="816"/>
        <v>-3.3954532368447686E-5</v>
      </c>
      <c r="HS425" s="223">
        <f t="shared" ca="1" si="817"/>
        <v>-2.1551229659847991E-4</v>
      </c>
      <c r="HT425" s="223">
        <f t="shared" ca="1" si="818"/>
        <v>3.3954532368445362E-5</v>
      </c>
      <c r="HU425" s="223">
        <f t="shared" ca="1" si="819"/>
        <v>2.1551229659848027E-4</v>
      </c>
      <c r="HV425" s="223">
        <f t="shared" ca="1" si="820"/>
        <v>-3.3954532368443044E-5</v>
      </c>
      <c r="HW425" s="223">
        <f t="shared" ca="1" si="821"/>
        <v>-2.1551229659848065E-4</v>
      </c>
      <c r="HX425" s="223">
        <f t="shared" ca="1" si="822"/>
        <v>3.395453236844072E-5</v>
      </c>
      <c r="HY425" s="223">
        <f t="shared" ca="1" si="823"/>
        <v>2.15512296598481E-4</v>
      </c>
      <c r="HZ425" s="223">
        <f t="shared" ca="1" si="824"/>
        <v>-3.3954532368438396E-5</v>
      </c>
      <c r="IA425" s="223">
        <f t="shared" ca="1" si="825"/>
        <v>-2.1551229659848138E-4</v>
      </c>
      <c r="IB425" s="223">
        <f t="shared" ca="1" si="826"/>
        <v>3.3954532368448323E-5</v>
      </c>
      <c r="IC425" s="223">
        <f t="shared" ca="1" si="827"/>
        <v>2.155122965984798E-4</v>
      </c>
      <c r="ID425" s="223">
        <f t="shared" ca="1" si="828"/>
        <v>-3.3954532368445999E-5</v>
      </c>
      <c r="IE425" s="223">
        <f t="shared" ca="1" si="829"/>
        <v>2.155122965984798E-4</v>
      </c>
      <c r="IF425" s="223">
        <f t="shared" ca="1" si="830"/>
        <v>3.3954532368443675E-5</v>
      </c>
      <c r="IG425" s="223">
        <f t="shared" ca="1" si="831"/>
        <v>2.1551229659848054E-4</v>
      </c>
      <c r="IH425" s="223">
        <f t="shared" ca="1" si="832"/>
        <v>-3.395453236844135E-5</v>
      </c>
      <c r="II425" s="223">
        <f t="shared" ca="1" si="833"/>
        <v>-2.1551229659848092E-4</v>
      </c>
      <c r="IJ425" s="223">
        <f t="shared" ca="1" si="834"/>
        <v>3.3954532368439026E-5</v>
      </c>
      <c r="IK425" s="223">
        <f t="shared" ca="1" si="835"/>
        <v>2.1551229659848127E-4</v>
      </c>
      <c r="IL425" s="223">
        <f t="shared" ca="1" si="836"/>
        <v>-3.3954532368436709E-5</v>
      </c>
      <c r="IM425" s="223">
        <f t="shared" ca="1" si="837"/>
        <v>-2.1551229659847972E-4</v>
      </c>
      <c r="IN425" s="223">
        <f t="shared" ca="1" si="838"/>
        <v>3.3954532368446629E-5</v>
      </c>
      <c r="IO425" s="223">
        <f t="shared" ca="1" si="839"/>
        <v>2.1551229659848008E-4</v>
      </c>
      <c r="IP425" s="223">
        <f t="shared" ca="1" si="840"/>
        <v>-3.3954532368444312E-5</v>
      </c>
      <c r="IQ425" s="223">
        <f t="shared" ca="1" si="841"/>
        <v>-2.1551229659848046E-4</v>
      </c>
      <c r="IR425" s="223">
        <f t="shared" ca="1" si="842"/>
        <v>3.3954532368441987E-5</v>
      </c>
      <c r="IS425" s="223">
        <f t="shared" ca="1" si="843"/>
        <v>2.1551229659848081E-4</v>
      </c>
      <c r="IT425" s="223">
        <f t="shared" ca="1" si="844"/>
        <v>-3.3954532368439663E-5</v>
      </c>
      <c r="IU425" s="223">
        <f t="shared" ca="1" si="845"/>
        <v>-2.1551229659848119E-4</v>
      </c>
      <c r="IV425" s="223">
        <f t="shared" ca="1" si="846"/>
        <v>3.3954532368437339E-5</v>
      </c>
      <c r="IW425" s="223">
        <f t="shared" ca="1" si="847"/>
        <v>2.1551229659847962E-4</v>
      </c>
      <c r="IX425" s="223">
        <f t="shared" ca="1" si="848"/>
        <v>-3.3954532368447266E-5</v>
      </c>
      <c r="IY425" s="223">
        <f t="shared" ca="1" si="849"/>
        <v>-2.1551229659847997E-4</v>
      </c>
      <c r="IZ425" s="223">
        <f t="shared" ca="1" si="850"/>
        <v>3.3954532368444942E-5</v>
      </c>
      <c r="JA425" s="223">
        <f t="shared" ca="1" si="851"/>
        <v>2.1551229659848035E-4</v>
      </c>
      <c r="JB425" s="223">
        <f t="shared" ca="1" si="852"/>
        <v>-3.3954532368442618E-5</v>
      </c>
    </row>
    <row r="426" spans="2:262">
      <c r="B426" s="230">
        <v>65</v>
      </c>
      <c r="C426" s="229">
        <f t="shared" si="853"/>
        <v>1.2695312500000007E-3</v>
      </c>
      <c r="D426" s="226">
        <f t="shared" ref="D426:D489" ca="1" si="855">Vo_set2+E426</f>
        <v>35.955817259232887</v>
      </c>
      <c r="E426" s="225">
        <f ca="1">BS361</f>
        <v>-4.4182740767114037E-2</v>
      </c>
      <c r="F426" s="224">
        <v>65</v>
      </c>
      <c r="G426" s="223">
        <f t="shared" ref="G426:G489" ca="1" si="856">2*IMREAL(K165)*COS(2*PI()*B165*1/Nt_load2)-2*IMAGINARY(K165)*SIN(2*PI()*B165*1/Nt_load2)</f>
        <v>1.2879601250911313E-4</v>
      </c>
      <c r="H426" s="223">
        <f t="shared" ref="H426:H489" ca="1" si="857">2*IMREAL(K165)*COS(2*PI()*B165*2/Nt_load2)-2*IMAGINARY(K165)*SIN(2*PI()*B165*2/Nt_load2)</f>
        <v>-3.2896446949755592E-5</v>
      </c>
      <c r="I426" s="223">
        <f t="shared" ref="I426:I489" ca="1" si="858">2*IMREAL(K165)*COS(2*PI()*B165*3/Nt_load2)-2*IMAGINARY(K165)*SIN(2*PI()*B165*3/Nt_load2)</f>
        <v>-1.2718137406474148E-4</v>
      </c>
      <c r="J426" s="223">
        <f t="shared" ref="J426:J489" ca="1" si="859">2*IMREAL(K165)*COS(2*PI()*B165*4/Nt_load2)-2*IMAGINARY(K165)*SIN(2*PI()*B165*4/Nt_load2)</f>
        <v>3.9138821279317174E-5</v>
      </c>
      <c r="K426" s="223">
        <f t="shared" ref="K426:K489" ca="1" si="860">2*IMREAL(K165)*COS(2*PI()*B165*5/Nt_load2)-2*IMAGINARY(K165)*SIN(2*PI()*B165*5/Nt_load2)</f>
        <v>1.2526034455047523E-4</v>
      </c>
      <c r="L426" s="223">
        <f t="shared" ref="L426:L489" ca="1" si="861">2*IMREAL(K165)*COS(2*PI()*B165*6/Nt_load2)-2*IMAGINARY(K165)*SIN(2*PI()*B165*6/Nt_load2)</f>
        <v>-4.5286906760261027E-5</v>
      </c>
      <c r="M426" s="223">
        <f t="shared" ref="M426:M489" ca="1" si="862">2*IMREAL(K165)*COS(2*PI()*B165*7/Nt_load2)-2*IMAGINARY(K165)*SIN(2*PI()*B165*7/Nt_load2)</f>
        <v>-1.2303755189467649E-4</v>
      </c>
      <c r="N426" s="223">
        <f t="shared" ref="N426:N489" ca="1" si="863">2*IMREAL(K165)*COS(2*PI()*B165*8/Nt_load2)-2*IMAGINARY(K165)*SIN(2*PI()*B165*8/Nt_load2)</f>
        <v>5.1325892116154862E-5</v>
      </c>
      <c r="O426" s="223">
        <f t="shared" ref="O426:O489" ca="1" si="864">2*IMREAL(K165)*COS(2*PI()*B165*9/Nt_load2)-2*IMAGINARY(K165)*SIN(2*PI()*B165*9/Nt_load2)</f>
        <v>1.2051835099954663E-4</v>
      </c>
      <c r="P426" s="223">
        <f t="shared" ref="P426:P489" ca="1" si="865">2*IMREAL(K165)*COS(2*PI()*B165*10/Nt_load2)-2*IMAGINARY(K165)*SIN(2*PI()*B165*10/Nt_load2)</f>
        <v>-5.724122890232368E-5</v>
      </c>
      <c r="Q426" s="223">
        <f t="shared" ref="Q426:Q489" ca="1" si="866">2*IMREAL(K165)*COS(2*PI()*B165*11/Nt_load2)-2*IMAGINARY(K165)*SIN(2*PI()*B165*11/Nt_load2)</f>
        <v>-1.1770881084069822E-4</v>
      </c>
      <c r="R426" s="223">
        <f t="shared" ref="R426:R489" ca="1" si="867">2*IMREAL(K165)*COS(2*PI()*B165*12/Nt_load2)-2*IMAGINARY(K165)*SIN(2*PI()*B165*12/Nt_load2)</f>
        <v>6.3018666554327316E-5</v>
      </c>
      <c r="S426" s="223">
        <f t="shared" ref="S426:S489" ca="1" si="868">2*IMREAL(K165)*COS(2*PI()*B165*13/Nt_load2)-2*IMAGINARY(K165)*SIN(2*PI()*B165*13/Nt_load2)</f>
        <v>1.1461569984646022E-4</v>
      </c>
      <c r="T426" s="223">
        <f t="shared" ref="T426:T489" ca="1" si="869">2*IMREAL(K165)*COS(2*PI()*B165*14/Nt_load2)-2*IMAGINARY(K165)*SIN(2*PI()*B165*14/Nt_load2)</f>
        <v>-6.8644286718818083E-5</v>
      </c>
      <c r="U426" s="223">
        <f t="shared" ref="U426:U489" ca="1" si="870">2*IMREAL(K165)*COS(2*PI()*B165*15/Nt_load2)-2*IMAGINARY(K165)*SIN(2*PI()*B165*15/Nt_load2)</f>
        <v>-1.112464695921427E-4</v>
      </c>
      <c r="V426" s="223">
        <f t="shared" ref="V426:V489" ca="1" si="871">2*IMREAL(K165)*COS(2*PI()*B165*16/Nt_load2)-2*IMAGINARY(K165)*SIN(2*PI()*B165*16/Nt_load2)</f>
        <v>7.4104536784074215E-5</v>
      </c>
      <c r="W426" s="223">
        <f t="shared" ref="W426:W489" ca="1" si="872">2*IMREAL(K165)*COS(2*PI()*B165*17/Nt_load2)-2*IMAGINARY(K165)*SIN(2*PI()*B165*17/Nt_load2)</f>
        <v>1.0760923684853753E-4</v>
      </c>
      <c r="X426" s="223">
        <f t="shared" ref="X426:X489" ca="1" si="873">2*IMREAL(K165)*COS(2*PI()*B165*18/Nt_load2)-2*IMAGINARY(K165)*SIN(2*PI()*B165*18/Nt_load2)</f>
        <v>-7.938626252942668E-5</v>
      </c>
      <c r="Y426" s="223">
        <f t="shared" ref="Y426:Y489" ca="1" si="874">2*IMREAL(K165)*COS(2*PI()*B165*19/Nt_load2)-2*IMAGINARY(K165)*SIN(2*PI()*B165*19/Nt_load2)</f>
        <v>-1.0371276402790857E-4</v>
      </c>
      <c r="Z426" s="223">
        <f t="shared" ref="Z426:Z489" ca="1" si="875">2*IMREAL(K165)*COS(2*PI()*B165*20/Nt_load2)-2*IMAGINARY(K165)*SIN(2*PI()*B165*20/Nt_load2)</f>
        <v>8.4476739814930043E-5</v>
      </c>
      <c r="AA426" s="223">
        <f t="shared" ref="AA426:AA489" ca="1" si="876">2*IMREAL(K165)*COS(2*PI()*B165*21/Nt_load2)-2*IMAGINARY(K165)*SIN(2*PI()*B165*21/Nt_load2)</f>
        <v>9.9566438074570843E-5</v>
      </c>
      <c r="AB426" s="223">
        <f t="shared" ref="AB426:AB489" ca="1" si="877">2*IMREAL(K165)*COS(2*PI()*B165*22/Nt_load2)-2*IMAGINARY(K165)*SIN(2*PI()*B165*22/Nt_load2)</f>
        <v>-8.936370523493072E-5</v>
      </c>
      <c r="AC426" s="223">
        <f t="shared" ref="AC426:AC489" ca="1" si="878">2*IMREAL(K165)*COS(2*PI()*B165*23/Nt_load2)-2*IMAGINARY(K165)*SIN(2*PI()*B165*23/Nt_load2)</f>
        <v>-9.5180247850921488E-5</v>
      </c>
      <c r="AD426" s="223">
        <f t="shared" ref="AD426:AD489" ca="1" si="879">2*IMREAL(K165)*COS(2*PI()*B165*24/Nt_load2)-2*IMAGINARY(K165)*SIN(2*PI()*B165*24/Nt_load2)</f>
        <v>9.4035385661684652E-5</v>
      </c>
      <c r="AE426" s="223">
        <f t="shared" ref="AE426:AE489" ca="1" si="880">2*IMREAL(K165)*COS(2*PI()*B165*25/Nt_load2)-2*IMAGINARY(K165)*SIN(2*PI()*B165*25/Nt_load2)</f>
        <v>9.056476007339483E-5</v>
      </c>
      <c r="AF426" s="223">
        <f t="shared" ref="AF426:AF489" ca="1" si="881">2*IMREAL(K165)*COS(2*PI()*B165*26/Nt_load2)-2*IMAGINARY(K165)*SIN(2*PI()*B165*26/Nt_load2)</f>
        <v>-9.8480526607852586E-5</v>
      </c>
      <c r="AG426" s="223">
        <f t="shared" ref="AG426:AG489" ca="1" si="882">2*IMREAL(K165)*COS(2*PI()*B165*27/Nt_load2)-2*IMAGINARY(K165)*SIN(2*PI()*B165*27/Nt_load2)</f>
        <v>-8.5731093856314589E-5</v>
      </c>
      <c r="AH426" s="223">
        <f t="shared" ref="AH426:AH489" ca="1" si="883">2*IMREAL(K165)*COS(2*PI()*B165*28/Nt_load2)-2*IMAGINARY(K165)*SIN(2*PI()*B165*28/Nt_load2)</f>
        <v>1.0268841933954622E-4</v>
      </c>
      <c r="AI426" s="223">
        <f t="shared" ref="AI426:AI489" ca="1" si="884">2*IMREAL(K165)*COS(2*PI()*B165*29/Nt_load2)-2*IMAGINARY(K165)*SIN(2*PI()*B165*29/Nt_load2)</f>
        <v>8.0690893924977513E-5</v>
      </c>
      <c r="AJ426" s="223">
        <f t="shared" ref="AJ426:AJ489" ca="1" si="885">2*IMREAL(K165)*COS(2*PI()*B165*30/Nt_load2)-2*IMAGINARY(K165)*SIN(2*PI()*B165*30/Nt_load2)</f>
        <v>-1.0664892667460826E-4</v>
      </c>
      <c r="AK426" s="223">
        <f t="shared" ref="AK426:AK489" ca="1" si="886">2*IMREAL(K165)*COS(2*PI()*B165*31/Nt_load2)-2*IMAGINARY(K165)*SIN(2*PI()*B165*31/Nt_load2)</f>
        <v>-7.5456302562487601E-5</v>
      </c>
      <c r="AL426" s="223">
        <f t="shared" ref="AL426:AL489" ca="1" si="887">2*IMREAL(K165)*COS(2*PI()*B165*32/Nt_load2)-2*IMAGINARY(K165)*SIN(2*PI()*B165*32/Nt_load2)</f>
        <v>1.1035250740396843E-4</v>
      </c>
      <c r="AM426" s="223">
        <f t="shared" ref="AM426:AM489" ca="1" si="888">2*IMREAL(K165)*COS(2*PI()*B165*33/Nt_load2)-2*IMAGINARY(K165)*SIN(2*PI()*B165*33/Nt_load2)</f>
        <v>7.0039930357933906E-5</v>
      </c>
      <c r="AN426" s="223">
        <f t="shared" ref="AN426:AN489" ca="1" si="889">2*IMREAL(K165)*COS(2*PI()*B165*34/Nt_load2)-2*IMAGINARY(K165)*SIN(2*PI()*B165*34/Nt_load2)</f>
        <v>-1.1379023927725435E-4</v>
      </c>
      <c r="AO426" s="223">
        <f t="shared" ref="AO426:AO489" ca="1" si="890">2*IMREAL(K165)*COS(2*PI()*B165*35/Nt_load2)-2*IMAGINARY(K165)*SIN(2*PI()*B165*35/Nt_load2)</f>
        <v>-6.4454825826373814E-5</v>
      </c>
      <c r="AP426" s="223">
        <f t="shared" ref="AP426:AP489" ca="1" si="891">2*IMREAL(K165)*COS(2*PI()*B165*36/Nt_load2)-2*IMAGINARY(K165)*SIN(2*PI()*B165*36/Nt_load2)</f>
        <v>1.1695384049727352E-4</v>
      </c>
      <c r="AQ426" s="223">
        <f t="shared" ref="AQ426:AQ489" ca="1" si="892">2*IMREAL(K165)*COS(2*PI()*B165*37/Nt_load2)-2*IMAGINARY(K165)*SIN(2*PI()*B165*37/Nt_load2)</f>
        <v>5.8714443973821995E-5</v>
      </c>
      <c r="AR426" s="223">
        <f t="shared" ref="AR426:AR489" ca="1" si="893">2*IMREAL(K165)*COS(2*PI()*B165*38/Nt_load2)-2*IMAGINARY(K165)*SIN(2*PI()*B165*38/Nt_load2)</f>
        <v>-1.1983568967158778E-4</v>
      </c>
      <c r="AS426" s="223">
        <f t="shared" ref="AS426:AS489" ca="1" si="894">2*IMREAL(K165)*COS(2*PI()*B165*39/Nt_load2)-2*IMAGINARY(K165)*SIN(2*PI()*B165*39/Nt_load2)</f>
        <v>-5.283261388295933E-5</v>
      </c>
      <c r="AT426" s="223">
        <f t="shared" ref="AT426:AT489" ca="1" si="895">2*IMREAL(K165)*COS(2*PI()*B165*40/Nt_load2)-2*IMAGINARY(K165)*SIN(2*PI()*B165*40/Nt_load2)</f>
        <v>1.2242884417311688E-4</v>
      </c>
      <c r="AU426" s="223">
        <f t="shared" ref="AU426:AU489" ca="1" si="896">2*IMREAL(K165)*COS(2*PI()*B165*41/Nt_load2)-2*IMAGINARY(K165)*SIN(2*PI()*B165*41/Nt_load2)</f>
        <v>4.6823505397662179E-5</v>
      </c>
      <c r="AV426" s="223">
        <f t="shared" ref="AV426:AV489" ca="1" si="897">2*IMREAL(K165)*COS(2*PI()*B165*42/Nt_load2)-2*IMAGINARY(K165)*SIN(2*PI()*B165*42/Nt_load2)</f>
        <v>-1.2472705686553264E-4</v>
      </c>
      <c r="AW426" s="223">
        <f t="shared" ref="AW426:AW489" ca="1" si="898">2*IMREAL(K165)*COS(2*PI()*B165*43/Nt_load2)-2*IMAGINARY(K165)*SIN(2*PI()*B165*43/Nt_load2)</f>
        <v>-4.0701594986608263E-5</v>
      </c>
      <c r="AX426" s="223">
        <f t="shared" ref="AX426:AX489" ca="1" si="899">2*IMREAL(K165)*COS(2*PI()*B165*44/Nt_load2)-2*IMAGINARY(K165)*SIN(2*PI()*B165*44/Nt_load2)</f>
        <v>1.2672479115315917E-4</v>
      </c>
      <c r="AY426" s="223">
        <f t="shared" ref="AY426:AY489" ca="1" si="900">2*IMREAL(K165)*COS(2*PI()*B165*45/Nt_load2)-2*IMAGINARY(K165)*SIN(2*PI()*B165*45/Nt_load2)</f>
        <v>3.4481630868192942E-5</v>
      </c>
      <c r="AZ426" s="223">
        <f t="shared" ref="AZ426:AZ489" ca="1" si="901">2*IMREAL(K165)*COS(2*PI()*B165*46/Nt_load2)-2*IMAGINARY(K165)*SIN(2*PI()*B165*46/Nt_load2)</f>
        <v>-1.2841723431911747E-4</v>
      </c>
      <c r="BA426" s="223">
        <f t="shared" ref="BA426:BA489" ca="1" si="902">2*IMREAL(K165)*COS(2*PI()*B165*47/Nt_load2)-2*IMAGINARY(K165)*SIN(2*PI()*B165*47/Nt_load2)</f>
        <v>-2.817859748078018E-5</v>
      </c>
      <c r="BB426" s="223">
        <f t="shared" ref="BB426:BB489" ca="1" si="903">2*IMREAL(K165)*COS(2*PI()*B165*48/Nt_load2)-2*IMAGINARY(K165)*SIN(2*PI()*B165*48/Nt_load2)</f>
        <v>1.2980030911957928E-4</v>
      </c>
      <c r="BC426" s="223">
        <f t="shared" ref="BC426:BC489" ca="1" si="904">2*IMREAL(K165)*COS(2*PI()*B165*49/Nt_load2)-2*IMAGINARY(K165)*SIN(2*PI()*B165*49/Nt_load2)</f>
        <v>2.1807679383884406E-5</v>
      </c>
      <c r="BD426" s="223">
        <f t="shared" ref="BD426:BD489" ca="1" si="905">2*IMREAL(K165)*COS(2*PI()*B165*50/Nt_load2)-2*IMAGINARY(K165)*SIN(2*PI()*B165*50/Nt_load2)</f>
        <v>-1.308706836062078E-4</v>
      </c>
      <c r="BE426" s="223">
        <f t="shared" ref="BE426:BE489" ca="1" si="906">2*IMREAL(K165)*COS(2*PI()*B165*51/Nt_load2)-2*IMAGINARY(K165)*SIN(2*PI()*B165*51/Nt_load2)</f>
        <v>-1.5384224677223885E-5</v>
      </c>
      <c r="BF426" s="223">
        <f t="shared" ref="BF426:BF489" ca="1" si="907">2*IMREAL(K165)*COS(2*PI()*B165*52/Nt_load2)-2*IMAGINARY(K165)*SIN(2*PI()*B165*52/Nt_load2)</f>
        <v>1.3162577915311113E-4</v>
      </c>
      <c r="BG426" s="223">
        <f t="shared" ref="BG426:BG489" ca="1" si="908">2*IMREAL(K165)*COS(2*PI()*B165*53/Nt_load2)-2*IMAGINARY(K165)*SIN(2*PI()*B165*53/Nt_load2)</f>
        <v>8.9237080258188543E-6</v>
      </c>
      <c r="BH426" s="223">
        <f t="shared" ref="BH426:BH489" ca="1" si="909">2*IMREAL(K165)*COS(2*PI()*B165*54/Nt_load2)-2*IMAGINARY(K165)*SIN(2*PI()*B165*54/Nt_load2)</f>
        <v>-1.320637766689778E-4</v>
      </c>
      <c r="BI426" s="223">
        <f t="shared" ref="BI426:BI489" ca="1" si="910">2*IMREAL(K165)*COS(2*PI()*B165*55/Nt_load2)-2*IMAGINARY(K165)*SIN(2*PI()*B165*55/Nt_load2)</f>
        <v>-2.4416933801551239E-6</v>
      </c>
      <c r="BJ426" s="223">
        <f t="shared" ref="BJ426:BJ489" ca="1" si="911">2*IMREAL(K165)*COS(2*PI()*B165*56/Nt_load2)-2*IMAGINARY(K165)*SIN(2*PI()*B165*56/Nt_load2)</f>
        <v>1.3218362097942832E-4</v>
      </c>
      <c r="BK426" s="223">
        <f t="shared" ref="BK426:BK489" ca="1" si="912">2*IMREAL(K165)*COS(2*PI()*B165*57/Nt_load2)-2*IMAGINARY(K165)*SIN(2*PI()*B165*57/Nt_load2)</f>
        <v>-4.0462035187303564E-6</v>
      </c>
      <c r="BL426" s="223">
        <f t="shared" ref="BL426:BL489" ca="1" si="913">2*IMREAL(K165)*COS(2*PI()*B165*58/Nt_load2)-2*IMAGINARY(K165)*SIN(2*PI()*B165*58/Nt_load2)</f>
        <v>-1.3198502336902158E-4</v>
      </c>
      <c r="BM426" s="223">
        <f t="shared" ref="BM426:BM489" ca="1" si="914">2*IMREAL(K165)*COS(2*PI()*B165*59/Nt_load2)-2*IMAGINARY(K165)*SIN(2*PI()*B165*59/Nt_load2)</f>
        <v>1.0524352758931772E-5</v>
      </c>
      <c r="BN426" s="223">
        <f t="shared" ref="BN426:BN489" ca="1" si="915">2*IMREAL(K165)*COS(2*PI()*B165*60/Nt_load2)-2*IMAGINARY(K165)*SIN(2*PI()*B165*60/Nt_load2)</f>
        <v>1.3146846227679628E-4</v>
      </c>
      <c r="BO426" s="223">
        <f t="shared" ref="BO426:BO489" ca="1" si="916">2*IMREAL(K165)*COS(2*PI()*B165*61/Nt_load2)-2*IMAGINARY(K165)*SIN(2*PI()*B165*61/Nt_load2)</f>
        <v>-1.6977147911512496E-5</v>
      </c>
      <c r="BP426" s="223">
        <f t="shared" ref="BP426:BP489" ca="1" si="917">2*IMREAL(K165)*COS(2*PI()*B165*62/Nt_load2)-2*IMAGINARY(K165)*SIN(2*PI()*B165*62/Nt_load2)</f>
        <v>-1.3063518214366865E-4</v>
      </c>
      <c r="BQ426" s="223">
        <f t="shared" ref="BQ426:BQ489" ca="1" si="918">2*IMREAL(K165)*COS(2*PI()*B165*63/Nt_load2)-2*IMAGINARY(K165)*SIN(2*PI()*B165*63/Nt_load2)</f>
        <v>2.3389043627753709E-5</v>
      </c>
      <c r="BR426" s="223">
        <f t="shared" ref="BR426:BR489" ca="1" si="919">2*IMREAL(K165)*COS(2*PI()*B165*64/Nt_load2)-2*IMAGINARY(K165)*SIN(2*PI()*B165*64/Nt_load2)</f>
        <v>1.2948719041446665E-4</v>
      </c>
      <c r="BS426" s="223">
        <f t="shared" ref="BS426:BS489" ca="1" si="920">2*IMREAL(K165)*COS(2*PI()*B165*65/Nt_load2)-2*IMAGINARY(K165)*SIN(2*PI()*B165*65/Nt_load2)</f>
        <v>-2.9744593089255549E-5</v>
      </c>
      <c r="BT426" s="223">
        <f t="shared" ref="BT426:BT489" ca="1" si="921">2*IMREAL(K165)*COS(2*PI()*B165*66/Nt_load2)-2*IMAGINARY(K165)*SIN(2*PI()*B165*66/Nt_load2)</f>
        <v>-1.280272527018179E-4</v>
      </c>
      <c r="BU426" s="223">
        <f t="shared" ref="BU426:BU489" ca="1" si="922">2*IMREAL(K165)*COS(2*PI()*B165*67/Nt_load2)-2*IMAGINARY(K165)*SIN(2*PI()*B165*67/Nt_load2)</f>
        <v>3.602848522068854E-5</v>
      </c>
      <c r="BV426" s="223">
        <f t="shared" ref="BV426:BV489" ca="1" si="923">2*IMREAL(K165)*COS(2*PI()*B165*68/Nt_load2)-2*IMAGINARY(K165)*SIN(2*PI()*B165*68/Nt_load2)</f>
        <v>1.2625888612354707E-4</v>
      </c>
      <c r="BW426" s="223">
        <f t="shared" ref="BW426:BW489" ca="1" si="924">2*IMREAL(K165)*COS(2*PI()*B165*69/Nt_load2)-2*IMAGINARY(K165)*SIN(2*PI()*B165*69/Nt_load2)</f>
        <v>-4.2225581575500496E-5</v>
      </c>
      <c r="BX426" s="223">
        <f t="shared" ref="BX426:BX489" ca="1" si="925">2*IMREAL(K165)*COS(2*PI()*B165*70/Nt_load2)-2*IMAGINARY(K165)*SIN(2*PI()*B165*70/Nt_load2)</f>
        <v>-1.2418635082963285E-4</v>
      </c>
      <c r="BY426" s="223">
        <f t="shared" ref="BY426:BY489" ca="1" si="926">2*IMREAL(K165)*COS(2*PI()*B165*71/Nt_load2)-2*IMAGINARY(K165)*SIN(2*PI()*B165*71/Nt_load2)</f>
        <v>4.8320952805772945E-5</v>
      </c>
      <c r="BZ426" s="223">
        <f t="shared" ref="BZ426:BZ489" ca="1" si="927">2*IMREAL(K165)*COS(2*PI()*B165*72/Nt_load2)-2*IMAGINARY(K165)*SIN(2*PI()*B165*72/Nt_load2)</f>
        <v>1.2181463973912972E-4</v>
      </c>
      <c r="CA426" s="223">
        <f t="shared" ref="CA426:CA489" ca="1" si="928">2*IMREAL(K165)*COS(2*PI()*B165*73/Nt_load2)-2*IMAGINARY(K165)*SIN(2*PI()*B165*73/Nt_load2)</f>
        <v>-5.4299914628322444E-5</v>
      </c>
      <c r="CB426" s="223">
        <f t="shared" ref="CB426:CB489" ca="1" si="929">2*IMREAL(K165)*COS(2*PI()*B165*74/Nt_load2)-2*IMAGINARY(K165)*SIN(2*PI()*B165*74/Nt_load2)</f>
        <v>-1.1914946651179346E-4</v>
      </c>
      <c r="CC426" s="223">
        <f t="shared" ref="CC426:CC489" ca="1" si="930">2*IMREAL(K165)*COS(2*PI()*B165*75/Nt_load2)-2*IMAGINARY(K165)*SIN(2*PI()*B165*75/Nt_load2)</f>
        <v>6.0148063200419799E-5</v>
      </c>
      <c r="CD426" s="223">
        <f t="shared" ref="CD426:CD489" ca="1" si="931">2*IMREAL(K165)*COS(2*PI()*B165*76/Nt_load2)-2*IMAGINARY(K165)*SIN(2*PI()*B165*76/Nt_load2)</f>
        <v>1.1619725178336965E-4</v>
      </c>
      <c r="CE426" s="223">
        <f t="shared" ref="CE426:CE489" ca="1" si="932">2*IMREAL(K165)*COS(2*PI()*B165*77/Nt_load2)-2*IMAGINARY(K165)*SIN(2*PI()*B165*77/Nt_load2)</f>
        <v>-6.5851309819919235E-5</v>
      </c>
      <c r="CF426" s="223">
        <f t="shared" ref="CF426:CF489" ca="1" si="933">2*IMREAL(K165)*COS(2*PI()*B165*78/Nt_load2)-2*IMAGINARY(K165)*SIN(2*PI()*B165*78/Nt_load2)</f>
        <v>-1.1296510769772156E-4</v>
      </c>
      <c r="CG426" s="223">
        <f t="shared" ref="CG426:CG489" ca="1" si="934">2*IMREAL(K165)*COS(2*PI()*B165*79/Nt_load2)-2*IMAGINARY(K165)*SIN(2*PI()*B165*79/Nt_load2)</f>
        <v>7.1395914866170603E-5</v>
      </c>
      <c r="CH426" s="223">
        <f t="shared" ref="CH426:CH489" ca="1" si="935">2*IMREAL(K165)*COS(2*PI()*B165*80/Nt_load2)-2*IMAGINARY(K165)*SIN(2*PI()*B165*80/Nt_load2)</f>
        <v>1.0946082077305579E-4</v>
      </c>
      <c r="CI426" s="223">
        <f t="shared" ref="CI426:CI489" ca="1" si="936">2*IMREAL(K165)*COS(2*PI()*B165*81/Nt_load2)-2*IMAGINARY(K165)*SIN(2*PI()*B165*81/Nt_load2)</f>
        <v>-7.6768520899964202E-5</v>
      </c>
      <c r="CJ426" s="223">
        <f t="shared" ref="CJ426:CJ489" ca="1" si="937">2*IMREAL(K165)*COS(2*PI()*B165*82/Nt_load2)-2*IMAGINARY(K165)*SIN(2*PI()*B165*82/Nt_load2)</f>
        <v>-1.0569283314351112E-4</v>
      </c>
      <c r="CK426" s="223">
        <f t="shared" ref="CK426:CK489" ca="1" si="938">2*IMREAL(K165)*COS(2*PI()*B165*83/Nt_load2)-2*IMAGINARY(K165)*SIN(2*PI()*B165*83/Nt_load2)</f>
        <v>8.1956184842781543E-5</v>
      </c>
      <c r="CL426" s="223">
        <f t="shared" ref="CL426:CL489" ca="1" si="939">2*IMREAL(K165)*COS(2*PI()*B165*84/Nt_load2)-2*IMAGINARY(K165)*SIN(2*PI()*B165*84/Nt_load2)</f>
        <v>1.0167022222132602E-4</v>
      </c>
      <c r="CM426" s="223">
        <f t="shared" ref="CM426:CM489" ca="1" si="940">2*IMREAL(K165)*COS(2*PI()*B165*85/Nt_load2)-2*IMAGINARY(K165)*SIN(2*PI()*B165*85/Nt_load2)</f>
        <v>-8.6946409157798697E-5</v>
      </c>
      <c r="CN426" s="223">
        <f t="shared" ref="CN426:CN489" ca="1" si="941">2*IMREAL(K165)*COS(2*PI()*B165*86/Nt_load2)-2*IMAGINARY(K165)*SIN(2*PI()*B165*86/Nt_load2)</f>
        <v>-9.7402678828550107E-5</v>
      </c>
      <c r="CO426" s="223">
        <f t="shared" ref="CO426:CO489" ca="1" si="942">2*IMREAL(K165)*COS(2*PI()*B165*87/Nt_load2)-2*IMAGINARY(K165)*SIN(2*PI()*B165*87/Nt_load2)</f>
        <v>9.1727171957551494E-5</v>
      </c>
      <c r="CP426" s="223">
        <f t="shared" ref="CP426:CP489" ca="1" si="943">2*IMREAL(K165)*COS(2*PI()*B165*88/Nt_load2)-2*IMAGINARY(K165)*SIN(2*PI()*B165*88/Nt_load2)</f>
        <v>9.2900483851009207E-5</v>
      </c>
      <c r="CQ426" s="223">
        <f t="shared" ref="CQ426:CQ489" ca="1" si="944">2*IMREAL(K165)*COS(2*PI()*B165*89/Nt_load2)-2*IMAGINARY(K165)*SIN(2*PI()*B165*89/Nt_load2)</f>
        <v>-9.6286955965704376E-5</v>
      </c>
      <c r="CR426" s="223">
        <f t="shared" ref="CR426:CR489" ca="1" si="945">2*IMREAL(K165)*COS(2*PI()*B165*90/Nt_load2)-2*IMAGINARY(K165)*SIN(2*PI()*B165*90/Nt_load2)</f>
        <v>-8.8174483470749925E-5</v>
      </c>
      <c r="CS426" s="223">
        <f t="shared" ref="CS426:CS489" ca="1" si="946">2*IMREAL(K165)*COS(2*PI()*B165*91/Nt_load2)-2*IMAGINARY(K165)*SIN(2*PI()*B165*91/Nt_load2)</f>
        <v>1.0061477626319467E-4</v>
      </c>
      <c r="CT426" s="223">
        <f t="shared" ref="CT426:CT489" ca="1" si="947">2*IMREAL(K165)*COS(2*PI()*B165*92/Nt_load2)-2*IMAGINARY(K165)*SIN(2*PI()*B165*92/Nt_load2)</f>
        <v>8.3236063036634114E-5</v>
      </c>
      <c r="CU426" s="223">
        <f t="shared" ref="CU426:CU489" ca="1" si="948">2*IMREAL(K165)*COS(2*PI()*B165*93/Nt_load2)-2*IMAGINARY(K165)*SIN(2*PI()*B165*93/Nt_load2)</f>
        <v>-1.047002067518534E-4</v>
      </c>
      <c r="CV426" s="223">
        <f t="shared" ref="CV426:CV489" ca="1" si="949">2*IMREAL(K165)*COS(2*PI()*B165*94/Nt_load2)-2*IMAGINARY(K165)*SIN(2*PI()*B165*94/Nt_load2)</f>
        <v>-7.8097119636047848E-5</v>
      </c>
      <c r="CW426" s="223">
        <f t="shared" ref="CW426:CW489" ca="1" si="950">2*IMREAL(K165)*COS(2*PI()*B165*95/Nt_load2)-2*IMAGINARY(K165)*SIN(2*PI()*B165*95/Nt_load2)</f>
        <v>1.0853340527179198E-4</v>
      </c>
      <c r="CX426" s="223">
        <f t="shared" ref="CX426:CX489" ca="1" si="951">2*IMREAL(K165)*COS(2*PI()*B165*96/Nt_load2)-2*IMAGINARY(K165)*SIN(2*PI()*B165*96/Nt_load2)</f>
        <v>7.2770033433758606E-5</v>
      </c>
      <c r="CY426" s="223">
        <f t="shared" ref="CY426:CY489" ca="1" si="952">2*IMREAL(K165)*COS(2*PI()*B165*97/Nt_load2)-2*IMAGINARY(K165)*SIN(2*PI()*B165*97/Nt_load2)</f>
        <v>-1.1210513731202931E-4</v>
      </c>
      <c r="CZ426" s="223">
        <f t="shared" ref="CZ426:CZ489" ca="1" si="953">2*IMREAL(K165)*COS(2*PI()*B165*98/Nt_load2)-2*IMAGINARY(K165)*SIN(2*PI()*B165*98/Nt_load2)</f>
        <v>-6.7267637847025338E-5</v>
      </c>
      <c r="DA426" s="223">
        <f t="shared" ref="DA426:DA489" ca="1" si="954">2*IMREAL(K165)*COS(2*PI()*B165*99/Nt_load2)-2*IMAGINARY(K165)*SIN(2*PI()*B165*99/Nt_load2)</f>
        <v>1.1540679825722958E-4</v>
      </c>
      <c r="DB426" s="223">
        <f t="shared" ref="DB426:DB489" ca="1" si="955">2*IMREAL(K165)*COS(2*PI()*B165*100/Nt_load2)-2*IMAGINARY(K165)*SIN(2*PI()*B165*100/Nt_load2)</f>
        <v>6.1603188628769423E-5</v>
      </c>
      <c r="DC426" s="223">
        <f t="shared" ref="DC426:DC489" ca="1" si="956">2*IMREAL(K165)*COS(2*PI()*B165*101/Nt_load2)-2*IMAGINARY(K165)*SIN(2*PI()*B165*101/Nt_load2)</f>
        <v>-1.1843043411698654E-4</v>
      </c>
      <c r="DD426" s="223">
        <f t="shared" ref="DD426:DD489" ca="1" si="957">2*IMREAL(K165)*COS(2*PI()*B165*102/Nt_load2)-2*IMAGINARY(K165)*SIN(2*PI()*B165*102/Nt_load2)</f>
        <v>-5.5790331933301367E-5</v>
      </c>
      <c r="DE426" s="223">
        <f t="shared" ref="DE426:DE489" ca="1" si="958">2*IMREAL(K165)*COS(2*PI()*B165*103/Nt_load2)-2*IMAGINARY(K165)*SIN(2*PI()*B165*103/Nt_load2)</f>
        <v>1.2116876068767488E-4</v>
      </c>
      <c r="DF426" s="223">
        <f t="shared" ref="DF426:DF489" ca="1" si="959">2*IMREAL(K165)*COS(2*PI()*B165*104/Nt_load2)-2*IMAGINARY(K165)*SIN(2*PI()*B165*104/Nt_load2)</f>
        <v>4.9843071441553428E-5</v>
      </c>
      <c r="DG426" s="223">
        <f t="shared" ref="DG426:DG489" ca="1" si="960">2*IMREAL(K165)*COS(2*PI()*B165*105/Nt_load2)-2*IMAGINARY(K165)*SIN(2*PI()*B165*105/Nt_load2)</f>
        <v>-1.2361518110073669E-4</v>
      </c>
      <c r="DH426" s="223">
        <f t="shared" ref="DH426:DH489" ca="1" si="961">2*IMREAL(K165)*COS(2*PI()*B165*106/Nt_load2)-2*IMAGINARY(K165)*SIN(2*PI()*B165*106/Nt_load2)</f>
        <v>-4.3775734624965338E-5</v>
      </c>
      <c r="DI426" s="223">
        <f t="shared" ref="DI426:DI489" ca="1" si="962">2*IMREAL(K165)*COS(2*PI()*B165*107/Nt_load2)-2*IMAGINARY(K165)*SIN(2*PI()*B165*107/Nt_load2)</f>
        <v>1.2576380171511696E-4</v>
      </c>
      <c r="DJ426" s="223">
        <f t="shared" ref="DJ426:DJ489" ca="1" si="963">2*IMREAL(K165)*COS(2*PI()*B165*108/Nt_load2)-2*IMAGINARY(K165)*SIN(2*PI()*B165*108/Nt_load2)</f>
        <v>3.7602938229364246E-5</v>
      </c>
      <c r="DK426" s="223">
        <f t="shared" ref="DK426:DK489" ca="1" si="964">2*IMREAL(K165)*COS(2*PI()*B165*109/Nt_load2)-2*IMAGINARY(K165)*SIN(2*PI()*B165*109/Nt_load2)</f>
        <v>-1.2760944631555623E-4</v>
      </c>
      <c r="DL426" s="223">
        <f t="shared" ref="DL426:DL489" ca="1" si="965">2*IMREAL(K165)*COS(2*PI()*B165*110/Nt_load2)-2*IMAGINARY(K165)*SIN(2*PI()*B165*110/Nt_load2)</f>
        <v>-3.1339553061940245E-5</v>
      </c>
      <c r="DM426" s="223">
        <f t="shared" ref="DM426:DM489" ca="1" si="966">2*IMREAL(K165)*COS(2*PI()*B165*111/Nt_load2)-2*IMAGINARY(K165)*SIN(2*PI()*B165*111/Nt_load2)</f>
        <v>1.2914766858255399E-4</v>
      </c>
      <c r="DN426" s="223">
        <f t="shared" ref="DN426:DN489" ca="1" si="967">2*IMREAL(K165)*COS(2*PI()*B165*112/Nt_load2)-2*IMAGINARY(K165)*SIN(2*PI()*B165*112/Nt_load2)</f>
        <v>2.5000668166169401E-5</v>
      </c>
      <c r="DO426" s="223">
        <f t="shared" ref="DO426:DO489" ca="1" si="968">2*IMREAL(K165)*COS(2*PI()*B165*113/Nt_load2)-2*IMAGINARY(K165)*SIN(2*PI()*B165*113/Nt_load2)</f>
        <v>-1.3037476280393666E-4</v>
      </c>
      <c r="DP426" s="223">
        <f t="shared" ref="DP426:DP489" ca="1" si="969">2*IMREAL(K165)*COS(2*PI()*B165*114/Nt_load2)-2*IMAGINARY(K165)*SIN(2*PI()*B165*114/Nt_load2)</f>
        <v>-1.8601554470982641E-5</v>
      </c>
      <c r="DQ426" s="223">
        <f t="shared" ref="DQ426:DQ489" ca="1" si="970">2*IMREAL(K165)*COS(2*PI()*B165*115/Nt_load2)-2*IMAGINARY(K165)*SIN(2*PI()*B165*115/Nt_load2)</f>
        <v>1.3128777280224424E-4</v>
      </c>
      <c r="DR426" s="223">
        <f t="shared" ref="DR426:DR489" ca="1" si="971">2*IMREAL(K165)*COS(2*PI()*B165*116/Nt_load2)-2*IMAGINARY(K165)*SIN(2*PI()*B165*116/Nt_load2)</f>
        <v>1.2157628001775232E-5</v>
      </c>
      <c r="DS426" s="223">
        <f t="shared" ref="DS426:DS489" ca="1" si="972">2*IMREAL(K165)*COS(2*PI()*B165*117/Nt_load2)-2*IMAGINARY(K165)*SIN(2*PI()*B165*117/Nt_load2)</f>
        <v>-1.3188449905642051E-4</v>
      </c>
      <c r="DT426" s="223">
        <f t="shared" ref="DT426:DT489" ca="1" si="973">2*IMREAL(K165)*COS(2*PI()*B165*118/Nt_load2)-2*IMAGINARY(K165)*SIN(2*PI()*B165*118/Nt_load2)</f>
        <v>-5.6844127418291162E-6</v>
      </c>
      <c r="DU426" s="223">
        <f t="shared" ref="DU426:DU489" ca="1" si="974">2*IMREAL(K165)*COS(2*PI()*B165*119/Nt_load2)-2*IMAGINARY(K165)*SIN(2*PI()*B165*119/Nt_load2)</f>
        <v>1.321635040006522E-4</v>
      </c>
      <c r="DV426" s="223">
        <f t="shared" ref="DV426:DV489" ca="1" si="975">2*IMREAL(K165)*COS(2*PI()*B165*120/Nt_load2)-2*IMAGINARY(K165)*SIN(2*PI()*B165*120/Nt_load2)</f>
        <v>-8.0249676630781417E-7</v>
      </c>
      <c r="DW426" s="223">
        <f t="shared" ref="DW426:DW489" ca="1" si="976">2*IMREAL(K165)*COS(2*PI()*B165*121/Nt_load2)-2*IMAGINARY(K165)*SIN(2*PI()*B165*121/Nt_load2)</f>
        <v>-1.3212411548759039E-4</v>
      </c>
      <c r="DX426" s="223">
        <f t="shared" ref="DX426:DX489" ca="1" si="977">2*IMREAL(K165)*COS(2*PI()*B165*122/Nt_load2)-2*IMAGINARY(K165)*SIN(2*PI()*B165*122/Nt_load2)</f>
        <v>7.2874729894442995E-6</v>
      </c>
      <c r="DY426" s="223">
        <f t="shared" ref="DY426:DY489" ca="1" si="978">2*IMREAL(K165)*COS(2*PI()*B165*123/Nt_load2)-2*IMAGINARY(K165)*SIN(2*PI()*B165*123/Nt_load2)</f>
        <v>1.3176642840761335E-4</v>
      </c>
      <c r="DZ426" s="223">
        <f t="shared" ref="DZ426:DZ489" ca="1" si="979">2*IMREAL(K165)*COS(2*PI()*B165*124/Nt_load2)-2*IMAGINARY(K165)*SIN(2*PI()*B165*124/Nt_load2)</f>
        <v>-1.3754893051845703E-5</v>
      </c>
      <c r="EA426" s="223">
        <f t="shared" ref="EA426:EA489" ca="1" si="980">2*IMREAL(K165)*COS(2*PI()*B165*125/Nt_load2)-2*IMAGINARY(K165)*SIN(2*PI()*B165*125/Nt_load2)</f>
        <v>-1.3109130446022638E-4</v>
      </c>
      <c r="EB426" s="223">
        <f t="shared" ref="EB426:EB489" ca="1" si="981">2*IMREAL(K165)*COS(2*PI()*B165*126/Nt_load2)-2*IMAGINARY(K165)*SIN(2*PI()*B165*126/Nt_load2)</f>
        <v>2.018917637209513E-5</v>
      </c>
      <c r="EC426" s="223">
        <f t="shared" ref="EC426:EC489" ca="1" si="982">2*IMREAL(K165)*COS(2*PI()*B165*127/Nt_load2)-2*IMAGINARY(K165)*SIN(2*PI()*B165*127/Nt_load2)</f>
        <v>1.3010037007815266E-4</v>
      </c>
      <c r="ED426" s="223">
        <f t="shared" ref="ED426:ED489" ca="1" si="983">2*IMREAL(K165)*COS(2*PI()*B165*128/Nt_load2)-2*IMAGINARY(K165)*SIN(2*PI()*B165*128/Nt_load2)</f>
        <v>-2.6574822198101188E-5</v>
      </c>
      <c r="EE426" s="223">
        <f t="shared" ref="EE426:EE489" ca="1" si="984">2*IMREAL(K165)*COS(2*PI()*B165*129/Nt_load2)-2*IMAGINARY(K165)*SIN(2*PI()*B165*129/Nt_load2)</f>
        <v>-1.2879601250911332E-4</v>
      </c>
      <c r="EF426" s="223">
        <f t="shared" ref="EF426:EF489" ca="1" si="985">2*IMREAL(K165)*COS(2*PI()*B165*130/Nt_load2)-2*IMAGINARY(K165)*SIN(2*PI()*B165*130/Nt_load2)</f>
        <v>3.2896446949752522E-5</v>
      </c>
      <c r="EG426" s="223">
        <f t="shared" ref="EG426:EG489" ca="1" si="986">2*IMREAL(K165)*COS(2*PI()*B165*131/Nt_load2)-2*IMAGINARY(K165)*SIN(2*PI()*B165*131/Nt_load2)</f>
        <v>1.2718137406474194E-4</v>
      </c>
      <c r="EH426" s="223">
        <f t="shared" ref="EH426:EH489" ca="1" si="987">2*IMREAL(K165)*COS(2*PI()*B165*132/Nt_load2)-2*IMAGINARY(K165)*SIN(2*PI()*B165*132/Nt_load2)</f>
        <v>-3.9138821279313481E-5</v>
      </c>
      <c r="EI426" s="223">
        <f t="shared" ref="EI426:EI489" ca="1" si="988">2*IMREAL(K165)*COS(2*PI()*B165*133/Nt_load2)-2*IMAGINARY(K165)*SIN(2*PI()*B165*133/Nt_load2)</f>
        <v>-1.2526034455047596E-4</v>
      </c>
      <c r="EJ426" s="223">
        <f t="shared" ref="EJ426:EJ489" ca="1" si="989">2*IMREAL(K165)*COS(2*PI()*B165*134/Nt_load2)-2*IMAGINARY(K165)*SIN(2*PI()*B165*134/Nt_load2)</f>
        <v>4.5286906760260261E-5</v>
      </c>
      <c r="EK426" s="223">
        <f t="shared" ref="EK426:EK489" ca="1" si="990">2*IMREAL(K165)*COS(2*PI()*B165*135/Nt_load2)-2*IMAGINARY(K165)*SIN(2*PI()*B165*135/Nt_load2)</f>
        <v>1.2303755189467758E-4</v>
      </c>
      <c r="EL426" s="223">
        <f t="shared" ref="EL426:EL489" ca="1" si="991">2*IMREAL(K165)*COS(2*PI()*B165*136/Nt_load2)-2*IMAGINARY(K165)*SIN(2*PI()*B165*136/Nt_load2)</f>
        <v>-5.1325892116153453E-5</v>
      </c>
      <c r="EM426" s="223">
        <f t="shared" ref="EM426:EM489" ca="1" si="992">2*IMREAL(K165)*COS(2*PI()*B165*137/Nt_load2)-2*IMAGINARY(K165)*SIN(2*PI()*B165*137/Nt_load2)</f>
        <v>-1.2051835099954821E-4</v>
      </c>
      <c r="EN426" s="223">
        <f t="shared" ref="EN426:EN489" ca="1" si="993">2*IMREAL(K165)*COS(2*PI()*B165*138/Nt_load2)-2*IMAGINARY(K165)*SIN(2*PI()*B165*138/Nt_load2)</f>
        <v>5.7241228902321674E-5</v>
      </c>
      <c r="EO426" s="223">
        <f t="shared" ref="EO426:EO489" ca="1" si="994">2*IMREAL(K165)*COS(2*PI()*B165*139/Nt_load2)-2*IMAGINARY(K165)*SIN(2*PI()*B165*139/Nt_load2)</f>
        <v>1.177088108406985E-4</v>
      </c>
      <c r="EP426" s="223">
        <f t="shared" ref="EP426:EP489" ca="1" si="995">2*IMREAL(K165)*COS(2*PI()*B165*140/Nt_load2)-2*IMAGINARY(K165)*SIN(2*PI()*B165*140/Nt_load2)</f>
        <v>-6.3018666554324728E-5</v>
      </c>
      <c r="EQ426" s="223">
        <f t="shared" ref="EQ426:EQ489" ca="1" si="996">2*IMREAL(K165)*COS(2*PI()*B165*141/Nt_load2)-2*IMAGINARY(K165)*SIN(2*PI()*B165*141/Nt_load2)</f>
        <v>-1.1461569984646097E-4</v>
      </c>
      <c r="ER426" s="223">
        <f t="shared" ref="ER426:ER489" ca="1" si="997">2*IMREAL(K165)*COS(2*PI()*B165*142/Nt_load2)-2*IMAGINARY(K165)*SIN(2*PI()*B165*142/Nt_load2)</f>
        <v>6.8644286718815169E-5</v>
      </c>
      <c r="ES426" s="223">
        <f t="shared" ref="ES426:ES489" ca="1" si="998">2*IMREAL(K165)*COS(2*PI()*B165*143/Nt_load2)-2*IMAGINARY(K165)*SIN(2*PI()*B165*143/Nt_load2)</f>
        <v>1.1124646959214377E-4</v>
      </c>
      <c r="ET426" s="223">
        <f t="shared" ref="ET426:ET489" ca="1" si="999">2*IMREAL(K165)*COS(2*PI()*B165*144/Nt_load2)-2*IMAGINARY(K165)*SIN(2*PI()*B165*144/Nt_load2)</f>
        <v>-7.4104536784073741E-5</v>
      </c>
      <c r="EU426" s="223">
        <f t="shared" ref="EU426:EU489" ca="1" si="1000">2*IMREAL(K165)*COS(2*PI()*B165*145/Nt_load2)-2*IMAGINARY(K165)*SIN(2*PI()*B165*145/Nt_load2)</f>
        <v>-1.0760923684853924E-4</v>
      </c>
      <c r="EV426" s="223">
        <f t="shared" ref="EV426:EV489" ca="1" si="1001">2*IMREAL(K165)*COS(2*PI()*B165*146/Nt_load2)-2*IMAGINARY(K165)*SIN(2*PI()*B165*146/Nt_load2)</f>
        <v>7.9386262529425474E-5</v>
      </c>
      <c r="EW426" s="223">
        <f t="shared" ref="EW426:EW489" ca="1" si="1002">2*IMREAL(K165)*COS(2*PI()*B165*147/Nt_load2)-2*IMAGINARY(K165)*SIN(2*PI()*B165*147/Nt_load2)</f>
        <v>1.0371276402791068E-4</v>
      </c>
      <c r="EX426" s="223">
        <f t="shared" ref="EX426:EX489" ca="1" si="1003">2*IMREAL(K165)*COS(2*PI()*B165*148/Nt_load2)-2*IMAGINARY(K165)*SIN(2*PI()*B165*148/Nt_load2)</f>
        <v>-8.4476739814928498E-5</v>
      </c>
      <c r="EY426" s="223">
        <f t="shared" ref="EY426:EY489" ca="1" si="1004">2*IMREAL(K165)*COS(2*PI()*B165*149/Nt_load2)-2*IMAGINARY(K165)*SIN(2*PI()*B165*149/Nt_load2)</f>
        <v>-9.9566438074573702E-5</v>
      </c>
      <c r="EZ426" s="223">
        <f t="shared" ref="EZ426:EZ489" ca="1" si="1005">2*IMREAL(K165)*COS(2*PI()*B165*150/Nt_load2)-2*IMAGINARY(K165)*SIN(2*PI()*B165*150/Nt_load2)</f>
        <v>8.9363705234928891E-5</v>
      </c>
      <c r="FA426" s="223">
        <f t="shared" ref="FA426:FA489" ca="1" si="1006">2*IMREAL(K165)*COS(2*PI()*B165*151/Nt_load2)-2*IMAGINARY(K165)*SIN(2*PI()*B165*151/Nt_load2)</f>
        <v>9.5180247850922532E-5</v>
      </c>
      <c r="FB426" s="223">
        <f t="shared" ref="FB426:FB489" ca="1" si="1007">2*IMREAL(K165)*COS(2*PI()*B165*152/Nt_load2)-2*IMAGINARY(K165)*SIN(2*PI()*B165*152/Nt_load2)</f>
        <v>-9.4035385661682267E-5</v>
      </c>
      <c r="FC426" s="223">
        <f t="shared" ref="FC426:FC489" ca="1" si="1008">2*IMREAL(K165)*COS(2*PI()*B165*153/Nt_load2)-2*IMAGINARY(K165)*SIN(2*PI()*B165*153/Nt_load2)</f>
        <v>-9.0564760073395941E-5</v>
      </c>
      <c r="FD426" s="223">
        <f t="shared" ref="FD426:FD489" ca="1" si="1009">2*IMREAL(K165)*COS(2*PI()*B165*154/Nt_load2)-2*IMAGINARY(K165)*SIN(2*PI()*B165*154/Nt_load2)</f>
        <v>9.8480526607849686E-5</v>
      </c>
      <c r="FE426" s="223">
        <f t="shared" ref="FE426:FE489" ca="1" si="1010">2*IMREAL(K165)*COS(2*PI()*B165*155/Nt_load2)-2*IMAGINARY(K165)*SIN(2*PI()*B165*155/Nt_load2)</f>
        <v>8.5731093856316446E-5</v>
      </c>
      <c r="FF426" s="223">
        <f t="shared" ref="FF426:FF489" ca="1" si="1011">2*IMREAL(K165)*COS(2*PI()*B165*156/Nt_load2)-2*IMAGINARY(K165)*SIN(2*PI()*B165*156/Nt_load2)</f>
        <v>-1.0268841933954584E-4</v>
      </c>
      <c r="FG426" s="223">
        <f t="shared" ref="FG426:FG489" ca="1" si="1012">2*IMREAL(K165)*COS(2*PI()*B165*157/Nt_load2)-2*IMAGINARY(K165)*SIN(2*PI()*B165*157/Nt_load2)</f>
        <v>-8.069089392498021E-5</v>
      </c>
      <c r="FH426" s="223">
        <f t="shared" ref="FH426:FH489" ca="1" si="1013">2*IMREAL(K165)*COS(2*PI()*B165*158/Nt_load2)-2*IMAGINARY(K165)*SIN(2*PI()*B165*158/Nt_load2)</f>
        <v>1.0664892667460736E-4</v>
      </c>
      <c r="FI426" s="223">
        <f t="shared" ref="FI426:FI489" ca="1" si="1014">2*IMREAL(K165)*COS(2*PI()*B165*159/Nt_load2)-2*IMAGINARY(K165)*SIN(2*PI()*B165*159/Nt_load2)</f>
        <v>7.5456302562491165E-5</v>
      </c>
      <c r="FJ426" s="223">
        <f t="shared" ref="FJ426:FJ489" ca="1" si="1015">2*IMREAL(K165)*COS(2*PI()*B165*160/Nt_load2)-2*IMAGINARY(K165)*SIN(2*PI()*B165*160/Nt_load2)</f>
        <v>-1.1035250740396707E-4</v>
      </c>
      <c r="FK426" s="223">
        <f t="shared" ref="FK426:FK489" ca="1" si="1016">2*IMREAL(K165)*COS(2*PI()*B165*161/Nt_load2)-2*IMAGINARY(K165)*SIN(2*PI()*B165*161/Nt_load2)</f>
        <v>-7.0039930357937579E-5</v>
      </c>
      <c r="FL426" s="223">
        <f t="shared" ref="FL426:FL489" ca="1" si="1017">2*IMREAL(K165)*COS(2*PI()*B165*162/Nt_load2)-2*IMAGINARY(K165)*SIN(2*PI()*B165*162/Nt_load2)</f>
        <v>1.137902392772526E-4</v>
      </c>
      <c r="FM426" s="223">
        <f t="shared" ref="FM426:FM489" ca="1" si="1018">2*IMREAL(K165)*COS(2*PI()*B165*163/Nt_load2)-2*IMAGINARY(K165)*SIN(2*PI()*B165*163/Nt_load2)</f>
        <v>6.4454825826375115E-5</v>
      </c>
      <c r="FN426" s="223">
        <f t="shared" ref="FN426:FN489" ca="1" si="1019">2*IMREAL(K165)*COS(2*PI()*B165*164/Nt_load2)-2*IMAGINARY(K165)*SIN(2*PI()*B165*164/Nt_load2)</f>
        <v>-1.1695384049727324E-4</v>
      </c>
      <c r="FO426" s="223">
        <f t="shared" ref="FO426:FO489" ca="1" si="1020">2*IMREAL(K165)*COS(2*PI()*B165*165/Nt_load2)-2*IMAGINARY(K165)*SIN(2*PI()*B165*165/Nt_load2)</f>
        <v>-5.8714443973827558E-5</v>
      </c>
      <c r="FP426" s="223">
        <f t="shared" ref="FP426:FP489" ca="1" si="1021">2*IMREAL(K165)*COS(2*PI()*B165*166/Nt_load2)-2*IMAGINARY(K165)*SIN(2*PI()*B165*166/Nt_load2)</f>
        <v>1.1983568967158593E-4</v>
      </c>
      <c r="FQ426" s="223">
        <f t="shared" ref="FQ426:FQ489" ca="1" si="1022">2*IMREAL(K165)*COS(2*PI()*B165*167/Nt_load2)-2*IMAGINARY(K165)*SIN(2*PI()*B165*167/Nt_load2)</f>
        <v>5.2832613882962447E-5</v>
      </c>
      <c r="FR426" s="223">
        <f t="shared" ref="FR426:FR489" ca="1" si="1023">2*IMREAL(K165)*COS(2*PI()*B165*168/Nt_load2)-2*IMAGINARY(K165)*SIN(2*PI()*B165*168/Nt_load2)</f>
        <v>-1.2242884417311628E-4</v>
      </c>
      <c r="FS426" s="223">
        <f t="shared" ref="FS426:FS489" ca="1" si="1024">2*IMREAL(K165)*COS(2*PI()*B165*169/Nt_load2)-2*IMAGINARY(K165)*SIN(2*PI()*B165*169/Nt_load2)</f>
        <v>-4.6823505397662728E-5</v>
      </c>
      <c r="FT426" s="223">
        <f t="shared" ref="FT426:FT489" ca="1" si="1025">2*IMREAL(K165)*COS(2*PI()*B165*170/Nt_load2)-2*IMAGINARY(K165)*SIN(2*PI()*B165*170/Nt_load2)</f>
        <v>1.2472705686553061E-4</v>
      </c>
      <c r="FU426" s="223">
        <f t="shared" ref="FU426:FU489" ca="1" si="1026">2*IMREAL(K165)*COS(2*PI()*B165*171/Nt_load2)-2*IMAGINARY(K165)*SIN(2*PI()*B165*171/Nt_load2)</f>
        <v>4.070159498661239E-5</v>
      </c>
      <c r="FV426" s="223">
        <f t="shared" ref="FV426:FV489" ca="1" si="1027">2*IMREAL(K165)*COS(2*PI()*B165*172/Nt_load2)-2*IMAGINARY(K165)*SIN(2*PI()*B165*172/Nt_load2)</f>
        <v>-1.2672479115315846E-4</v>
      </c>
      <c r="FW426" s="223">
        <f t="shared" ref="FW426:FW489" ca="1" si="1028">2*IMREAL(K165)*COS(2*PI()*B165*173/Nt_load2)-2*IMAGINARY(K165)*SIN(2*PI()*B165*173/Nt_load2)</f>
        <v>-3.4481630868193512E-5</v>
      </c>
      <c r="FX426" s="223">
        <f t="shared" ref="FX426:FX489" ca="1" si="1029">2*IMREAL(K165)*COS(2*PI()*B165*174/Nt_load2)-2*IMAGINARY(K165)*SIN(2*PI()*B165*174/Nt_load2)</f>
        <v>1.2841723431911733E-4</v>
      </c>
      <c r="FY426" s="223">
        <f t="shared" ref="FY426:FY489" ca="1" si="1030">2*IMREAL(K165)*COS(2*PI()*B165*175/Nt_load2)-2*IMAGINARY(K165)*SIN(2*PI()*B165*175/Nt_load2)</f>
        <v>2.8178597480786255E-5</v>
      </c>
      <c r="FZ426" s="223">
        <f t="shared" ref="FZ426:FZ489" ca="1" si="1031">2*IMREAL(K165)*COS(2*PI()*B165*176/Nt_load2)-2*IMAGINARY(K165)*SIN(2*PI()*B165*176/Nt_load2)</f>
        <v>-1.2980030911957847E-4</v>
      </c>
      <c r="GA426" s="223">
        <f t="shared" ref="GA426:GA489" ca="1" si="1032">2*IMREAL(K165)*COS(2*PI()*B165*177/Nt_load2)-2*IMAGINARY(K165)*SIN(2*PI()*B165*177/Nt_load2)</f>
        <v>-2.1807679383886835E-5</v>
      </c>
      <c r="GB426" s="223">
        <f t="shared" ref="GB426:GB489" ca="1" si="1033">2*IMREAL(K165)*COS(2*PI()*B165*178/Nt_load2)-2*IMAGINARY(K165)*SIN(2*PI()*B165*178/Nt_load2)</f>
        <v>1.3087068360620772E-4</v>
      </c>
      <c r="GC426" s="223">
        <f t="shared" ref="GC426:GC489" ca="1" si="1034">2*IMREAL(K165)*COS(2*PI()*B165*179/Nt_load2)-2*IMAGINARY(K165)*SIN(2*PI()*B165*179/Nt_load2)</f>
        <v>1.5384224677224461E-5</v>
      </c>
      <c r="GD426" s="223">
        <f t="shared" ref="GD426:GD489" ca="1" si="1035">2*IMREAL(K165)*COS(2*PI()*B165*180/Nt_load2)-2*IMAGINARY(K165)*SIN(2*PI()*B165*180/Nt_load2)</f>
        <v>-1.3162577915311053E-4</v>
      </c>
      <c r="GE426" s="223">
        <f t="shared" ref="GE426:GE489" ca="1" si="1036">2*IMREAL(K165)*COS(2*PI()*B165*181/Nt_load2)-2*IMAGINARY(K165)*SIN(2*PI()*B165*181/Nt_load2)</f>
        <v>-8.9237080258231843E-6</v>
      </c>
      <c r="GF426" s="223">
        <f t="shared" ref="GF426:GF489" ca="1" si="1037">2*IMREAL(K165)*COS(2*PI()*B165*182/Nt_load2)-2*IMAGINARY(K165)*SIN(2*PI()*B165*182/Nt_load2)</f>
        <v>1.3206377666897769E-4</v>
      </c>
      <c r="GG426" s="223">
        <f t="shared" ref="GG426:GG489" ca="1" si="1038">2*IMREAL(K165)*COS(2*PI()*B165*183/Nt_load2)-2*IMAGINARY(K165)*SIN(2*PI()*B165*183/Nt_load2)</f>
        <v>2.4416933801557033E-6</v>
      </c>
      <c r="GH426" s="223">
        <f t="shared" ref="GH426:GH489" ca="1" si="1039">2*IMREAL(K165)*COS(2*PI()*B165*184/Nt_load2)-2*IMAGINARY(K165)*SIN(2*PI()*B165*184/Nt_load2)</f>
        <v>-1.3218362097942832E-4</v>
      </c>
      <c r="GI426" s="223">
        <f t="shared" ref="GI426:GI489" ca="1" si="1040">2*IMREAL(K165)*COS(2*PI()*B165*185/Nt_load2)-2*IMAGINARY(K165)*SIN(2*PI()*B165*185/Nt_load2)</f>
        <v>4.0462035187241426E-6</v>
      </c>
      <c r="GJ426" s="223">
        <f t="shared" ref="GJ426:GJ489" ca="1" si="1041">2*IMREAL(K165)*COS(2*PI()*B165*186/Nt_load2)-2*IMAGINARY(K165)*SIN(2*PI()*B165*186/Nt_load2)</f>
        <v>1.3198502336902182E-4</v>
      </c>
      <c r="GK426" s="223">
        <f t="shared" ref="GK426:GK489" ca="1" si="1042">2*IMREAL(K165)*COS(2*PI()*B165*187/Nt_load2)-2*IMAGINARY(K165)*SIN(2*PI()*B165*187/Nt_load2)</f>
        <v>-1.0524352758929319E-5</v>
      </c>
      <c r="GL426" s="223">
        <f t="shared" ref="GL426:GL489" ca="1" si="1043">2*IMREAL(K165)*COS(2*PI()*B165*188/Nt_load2)-2*IMAGINARY(K165)*SIN(2*PI()*B165*188/Nt_load2)</f>
        <v>-1.3146846227679633E-4</v>
      </c>
      <c r="GM426" s="223">
        <f t="shared" ref="GM426:GM489" ca="1" si="1044">2*IMREAL(K165)*COS(2*PI()*B165*189/Nt_load2)-2*IMAGINARY(K165)*SIN(2*PI()*B165*189/Nt_load2)</f>
        <v>1.6977147911513783E-5</v>
      </c>
      <c r="GN426" s="223">
        <f t="shared" ref="GN426:GN489" ca="1" si="1045">2*IMREAL(K165)*COS(2*PI()*B165*190/Nt_load2)-2*IMAGINARY(K165)*SIN(2*PI()*B165*190/Nt_load2)</f>
        <v>1.306351821436696E-4</v>
      </c>
      <c r="GO426" s="223">
        <f t="shared" ref="GO426:GO489" ca="1" si="1046">2*IMREAL(K165)*COS(2*PI()*B165*191/Nt_load2)-2*IMAGINARY(K165)*SIN(2*PI()*B165*191/Nt_load2)</f>
        <v>-2.3389043627749439E-5</v>
      </c>
      <c r="GP426" s="223">
        <f t="shared" ref="GP426:GP489" ca="1" si="1047">2*IMREAL(K165)*COS(2*PI()*B165*192/Nt_load2)-2*IMAGINARY(K165)*SIN(2*PI()*B165*192/Nt_load2)</f>
        <v>-1.2948719041446714E-4</v>
      </c>
      <c r="GQ426" s="223">
        <f t="shared" ref="GQ426:GQ489" ca="1" si="1048">2*IMREAL(K165)*COS(2*PI()*B165*193/Nt_load2)-2*IMAGINARY(K165)*SIN(2*PI()*B165*193/Nt_load2)</f>
        <v>2.9744593089254983E-5</v>
      </c>
      <c r="GR426" s="223">
        <f t="shared" ref="GR426:GR489" ca="1" si="1049">2*IMREAL(K165)*COS(2*PI()*B165*194/Nt_load2)-2*IMAGINARY(K165)*SIN(2*PI()*B165*194/Nt_load2)</f>
        <v>1.2802725270181757E-4</v>
      </c>
      <c r="GS426" s="223">
        <f t="shared" ref="GS426:GS489" ca="1" si="1050">2*IMREAL(K165)*COS(2*PI()*B165*195/Nt_load2)-2*IMAGINARY(K165)*SIN(2*PI()*B165*195/Nt_load2)</f>
        <v>-3.6028485220682564E-5</v>
      </c>
      <c r="GT426" s="223">
        <f t="shared" ref="GT426:GT489" ca="1" si="1051">2*IMREAL(K165)*COS(2*PI()*B165*196/Nt_load2)-2*IMAGINARY(K165)*SIN(2*PI()*B165*196/Nt_load2)</f>
        <v>-1.2625888612354834E-4</v>
      </c>
      <c r="GU426" s="223">
        <f t="shared" ref="GU426:GU489" ca="1" si="1052">2*IMREAL(K165)*COS(2*PI()*B165*197/Nt_load2)-2*IMAGINARY(K165)*SIN(2*PI()*B165*197/Nt_load2)</f>
        <v>4.2225581575498158E-5</v>
      </c>
      <c r="GV426" s="223">
        <f t="shared" ref="GV426:GV489" ca="1" si="1053">2*IMREAL(K165)*COS(2*PI()*B165*198/Nt_load2)-2*IMAGINARY(K165)*SIN(2*PI()*B165*198/Nt_load2)</f>
        <v>1.2418635082963304E-4</v>
      </c>
      <c r="GW426" s="223">
        <f t="shared" ref="GW426:GW489" ca="1" si="1054">2*IMREAL(K165)*COS(2*PI()*B165*199/Nt_load2)-2*IMAGINARY(K165)*SIN(2*PI()*B165*199/Nt_load2)</f>
        <v>-4.8320952805774151E-5</v>
      </c>
      <c r="GX426" s="223">
        <f t="shared" ref="GX426:GX489" ca="1" si="1055">2*IMREAL(K165)*COS(2*PI()*B165*200/Nt_load2)-2*IMAGINARY(K165)*SIN(2*PI()*B165*200/Nt_load2)</f>
        <v>-1.2181463973913213E-4</v>
      </c>
      <c r="GY426" s="223">
        <f t="shared" ref="GY426:GY489" ca="1" si="1056">2*IMREAL(K165)*COS(2*PI()*B165*201/Nt_load2)-2*IMAGINARY(K165)*SIN(2*PI()*B165*201/Nt_load2)</f>
        <v>5.4299914628318493E-5</v>
      </c>
      <c r="GZ426" s="223">
        <f t="shared" ref="GZ426:GZ489" ca="1" si="1057">2*IMREAL(K165)*COS(2*PI()*B165*202/Nt_load2)-2*IMAGINARY(K165)*SIN(2*PI()*B165*202/Nt_load2)</f>
        <v>1.1914946651179451E-4</v>
      </c>
      <c r="HA426" s="223">
        <f t="shared" ref="HA426:HA489" ca="1" si="1058">2*IMREAL(K165)*COS(2*PI()*B165*203/Nt_load2)-2*IMAGINARY(K165)*SIN(2*PI()*B165*203/Nt_load2)</f>
        <v>-6.0148063200419271E-5</v>
      </c>
      <c r="HB426" s="223">
        <f t="shared" ref="HB426:HB489" ca="1" si="1059">2*IMREAL(K165)*COS(2*PI()*B165*204/Nt_load2)-2*IMAGINARY(K165)*SIN(2*PI()*B165*204/Nt_load2)</f>
        <v>-1.1619725178336903E-4</v>
      </c>
      <c r="HC426" s="223">
        <f t="shared" ref="HC426:HC489" ca="1" si="1060">2*IMREAL(K165)*COS(2*PI()*B165*205/Nt_load2)-2*IMAGINARY(K165)*SIN(2*PI()*B165*205/Nt_load2)</f>
        <v>6.5851309819915481E-5</v>
      </c>
      <c r="HD426" s="223">
        <f t="shared" ref="HD426:HD489" ca="1" si="1061">2*IMREAL(K165)*COS(2*PI()*B165*206/Nt_load2)-2*IMAGINARY(K165)*SIN(2*PI()*B165*206/Nt_load2)</f>
        <v>1.1296510769772381E-4</v>
      </c>
      <c r="HE426" s="223">
        <f t="shared" ref="HE426:HE489" ca="1" si="1062">2*IMREAL(K165)*COS(2*PI()*B165*207/Nt_load2)-2*IMAGINARY(K165)*SIN(2*PI()*B165*207/Nt_load2)</f>
        <v>-7.139591486616853E-5</v>
      </c>
      <c r="HF426" s="223">
        <f t="shared" ref="HF426:HF489" ca="1" si="1063">2*IMREAL(K165)*COS(2*PI()*B165*208/Nt_load2)-2*IMAGINARY(K165)*SIN(2*PI()*B165*208/Nt_load2)</f>
        <v>-1.0946082077305611E-4</v>
      </c>
      <c r="HG426" s="223">
        <f t="shared" ref="HG426:HG489" ca="1" si="1064">2*IMREAL(K165)*COS(2*PI()*B165*209/Nt_load2)-2*IMAGINARY(K165)*SIN(2*PI()*B165*209/Nt_load2)</f>
        <v>7.6768520899965259E-5</v>
      </c>
      <c r="HH426" s="223">
        <f t="shared" ref="HH426:HH489" ca="1" si="1065">2*IMREAL(K165)*COS(2*PI()*B165*210/Nt_load2)-2*IMAGINARY(K165)*SIN(2*PI()*B165*210/Nt_load2)</f>
        <v>1.0569283314351486E-4</v>
      </c>
      <c r="HI426" s="223">
        <f t="shared" ref="HI426:HI489" ca="1" si="1066">2*IMREAL(K165)*COS(2*PI()*B165*211/Nt_load2)-2*IMAGINARY(K165)*SIN(2*PI()*B165*211/Nt_load2)</f>
        <v>-8.1956184842779618E-5</v>
      </c>
      <c r="HJ426" s="223">
        <f t="shared" ref="HJ426:HJ489" ca="1" si="1067">2*IMREAL(K165)*COS(2*PI()*B165*212/Nt_load2)-2*IMAGINARY(K165)*SIN(2*PI()*B165*212/Nt_load2)</f>
        <v>-1.016702222213276E-4</v>
      </c>
      <c r="HK426" s="223">
        <f t="shared" ref="HK426:HK489" ca="1" si="1068">2*IMREAL(K165)*COS(2*PI()*B165*213/Nt_load2)-2*IMAGINARY(K165)*SIN(2*PI()*B165*213/Nt_load2)</f>
        <v>8.6946409157799686E-5</v>
      </c>
      <c r="HL426" s="223">
        <f t="shared" ref="HL426:HL489" ca="1" si="1069">2*IMREAL(K165)*COS(2*PI()*B165*214/Nt_load2)-2*IMAGINARY(K165)*SIN(2*PI()*B165*214/Nt_load2)</f>
        <v>9.7402678828549213E-5</v>
      </c>
      <c r="HM426" s="223">
        <f t="shared" ref="HM426:HM489" ca="1" si="1070">2*IMREAL(K165)*COS(2*PI()*B165*215/Nt_load2)-2*IMAGINARY(K165)*SIN(2*PI()*B165*215/Nt_load2)</f>
        <v>-9.1727171957547009E-5</v>
      </c>
      <c r="HN426" s="223">
        <f t="shared" ref="HN426:HN489" ca="1" si="1071">2*IMREAL(K165)*COS(2*PI()*B165*216/Nt_load2)-2*IMAGINARY(K165)*SIN(2*PI()*B165*216/Nt_load2)</f>
        <v>-9.2900483851010942E-5</v>
      </c>
      <c r="HO426" s="223">
        <f t="shared" ref="HO426:HO489" ca="1" si="1072">2*IMREAL(K165)*COS(2*PI()*B165*217/Nt_load2)-2*IMAGINARY(K165)*SIN(2*PI()*B165*217/Nt_load2)</f>
        <v>9.6286955965702695E-5</v>
      </c>
      <c r="HP426" s="223">
        <f t="shared" ref="HP426:HP489" ca="1" si="1073">2*IMREAL(K165)*COS(2*PI()*B165*218/Nt_load2)-2*IMAGINARY(K165)*SIN(2*PI()*B165*218/Nt_load2)</f>
        <v>8.8174483470748949E-5</v>
      </c>
      <c r="HQ426" s="223">
        <f t="shared" ref="HQ426:HQ489" ca="1" si="1074">2*IMREAL(K165)*COS(2*PI()*B165*219/Nt_load2)-2*IMAGINARY(K165)*SIN(2*PI()*B165*219/Nt_load2)</f>
        <v>-1.0061477626319551E-4</v>
      </c>
      <c r="HR426" s="223">
        <f t="shared" ref="HR426:HR489" ca="1" si="1075">2*IMREAL(K165)*COS(2*PI()*B165*220/Nt_load2)-2*IMAGINARY(K165)*SIN(2*PI()*B165*220/Nt_load2)</f>
        <v>-8.3236063036638938E-5</v>
      </c>
      <c r="HS426" s="223">
        <f t="shared" ref="HS426:HS489" ca="1" si="1076">2*IMREAL(K165)*COS(2*PI()*B165*221/Nt_load2)-2*IMAGINARY(K165)*SIN(2*PI()*B165*221/Nt_load2)</f>
        <v>1.047002067518519E-4</v>
      </c>
      <c r="HT426" s="223">
        <f t="shared" ref="HT426:HT489" ca="1" si="1077">2*IMREAL(K165)*COS(2*PI()*B165*222/Nt_load2)-2*IMAGINARY(K165)*SIN(2*PI()*B165*222/Nt_load2)</f>
        <v>7.8097119636049841E-5</v>
      </c>
      <c r="HU426" s="223">
        <f t="shared" ref="HU426:HU489" ca="1" si="1078">2*IMREAL(K165)*COS(2*PI()*B165*223/Nt_load2)-2*IMAGINARY(K165)*SIN(2*PI()*B165*223/Nt_load2)</f>
        <v>-1.0853340527179273E-4</v>
      </c>
      <c r="HV426" s="223">
        <f t="shared" ref="HV426:HV489" ca="1" si="1079">2*IMREAL(K165)*COS(2*PI()*B165*224/Nt_load2)-2*IMAGINARY(K165)*SIN(2*PI()*B165*224/Nt_load2)</f>
        <v>-7.277003343376381E-5</v>
      </c>
      <c r="HW426" s="223">
        <f t="shared" ref="HW426:HW489" ca="1" si="1080">2*IMREAL(K165)*COS(2*PI()*B165*225/Nt_load2)-2*IMAGINARY(K165)*SIN(2*PI()*B165*225/Nt_load2)</f>
        <v>1.1210513731202602E-4</v>
      </c>
      <c r="HX426" s="223">
        <f t="shared" ref="HX426:HX489" ca="1" si="1081">2*IMREAL(K165)*COS(2*PI()*B165*226/Nt_load2)-2*IMAGINARY(K165)*SIN(2*PI()*B165*226/Nt_load2)</f>
        <v>6.7267637847027466E-5</v>
      </c>
      <c r="HY426" s="223">
        <f t="shared" ref="HY426:HY489" ca="1" si="1082">2*IMREAL(K165)*COS(2*PI()*B165*227/Nt_load2)-2*IMAGINARY(K165)*SIN(2*PI()*B165*227/Nt_load2)</f>
        <v>-1.1540679825722837E-4</v>
      </c>
      <c r="HZ426" s="223">
        <f t="shared" ref="HZ426:HZ489" ca="1" si="1083">2*IMREAL(K165)*COS(2*PI()*B165*228/Nt_load2)-2*IMAGINARY(K165)*SIN(2*PI()*B165*228/Nt_load2)</f>
        <v>-6.1603188628768271E-5</v>
      </c>
      <c r="IA426" s="223">
        <f t="shared" ref="IA426:IA489" ca="1" si="1084">2*IMREAL(K165)*COS(2*PI()*B165*229/Nt_load2)-2*IMAGINARY(K165)*SIN(2*PI()*B165*229/Nt_load2)</f>
        <v>1.1843043411698378E-4</v>
      </c>
      <c r="IB426" s="223">
        <f t="shared" ref="IB426:IB489" ca="1" si="1085">2*IMREAL(K165)*COS(2*PI()*B165*230/Nt_load2)-2*IMAGINARY(K165)*SIN(2*PI()*B165*230/Nt_load2)</f>
        <v>5.5790331933307012E-5</v>
      </c>
      <c r="IC426" s="223">
        <f t="shared" ref="IC426:IC489" ca="1" si="1086">2*IMREAL(K165)*COS(2*PI()*B165*231/Nt_load2)-2*IMAGINARY(K165)*SIN(2*PI()*B165*231/Nt_load2)</f>
        <v>-1.2116876068767389E-4</v>
      </c>
      <c r="ID426" s="223">
        <f t="shared" ref="ID426:ID489" ca="1" si="1087">2*IMREAL(K165)*COS(2*PI()*B165*232/Nt_load2)-2*IMAGINARY(K165)*SIN(2*PI()*B165*232/Nt_load2)</f>
        <v>-4.9843071441555692E-5</v>
      </c>
      <c r="IE426" s="223">
        <f t="shared" ref="IE426:IE489" ca="1" si="1088">2*IMREAL(K165)*COS(2*PI()*B165*233/Nt_load2)-2*IMAGINARY(K165)*SIN(2*PI()*B165*223/Nt_load2)</f>
        <v>-7.5069201189953446E-5</v>
      </c>
      <c r="IF426" s="223">
        <f t="shared" ref="IF426:IF489" ca="1" si="1089">2*IMREAL(K165)*COS(2*PI()*B165*234/Nt_load2)-2*IMAGINARY(K165)*SIN(2*PI()*B165*234/Nt_load2)</f>
        <v>4.37757346249712E-5</v>
      </c>
      <c r="IG426" s="223">
        <f t="shared" ref="IG426:IG489" ca="1" si="1090">2*IMREAL(K165)*COS(2*PI()*B165*235/Nt_load2)-2*IMAGINARY(K165)*SIN(2*PI()*B165*235/Nt_load2)</f>
        <v>-1.2576380171511507E-4</v>
      </c>
      <c r="IH426" s="223">
        <f t="shared" ref="IH426:IH489" ca="1" si="1091">2*IMREAL(K165)*COS(2*PI()*B165*236/Nt_load2)-2*IMAGINARY(K165)*SIN(2*PI()*B165*236/Nt_load2)</f>
        <v>-3.7602938229366604E-5</v>
      </c>
      <c r="II426" s="223">
        <f t="shared" ref="II426:II489" ca="1" si="1092">2*IMREAL(K165)*COS(2*PI()*B165*237/Nt_load2)-2*IMAGINARY(K165)*SIN(2*PI()*B165*237/Nt_load2)</f>
        <v>1.276094463155556E-4</v>
      </c>
      <c r="IJ426" s="223">
        <f t="shared" ref="IJ426:IJ489" ca="1" si="1093">2*IMREAL(K165)*COS(2*PI()*B165*238/Nt_load2)-2*IMAGINARY(K165)*SIN(2*PI()*B165*238/Nt_load2)</f>
        <v>3.1339553061938985E-5</v>
      </c>
      <c r="IK426" s="223">
        <f t="shared" ref="IK426:IK489" ca="1" si="1094">2*IMREAL(K165)*COS(2*PI()*B165*239/Nt_load2)-2*IMAGINARY(K165)*SIN(2*PI()*B165*239/Nt_load2)</f>
        <v>-1.2914766858255266E-4</v>
      </c>
      <c r="IL426" s="223">
        <f t="shared" ref="IL426:IL489" ca="1" si="1095">2*IMREAL(K165)*COS(2*PI()*B165*240/Nt_load2)-2*IMAGINARY(K165)*SIN(2*PI()*B165*240/Nt_load2)</f>
        <v>-2.5000668166171806E-5</v>
      </c>
      <c r="IM426" s="223">
        <f t="shared" ref="IM426:IM489" ca="1" si="1096">2*IMREAL(K165)*COS(2*PI()*B165*241/Nt_load2)-2*IMAGINARY(K165)*SIN(2*PI()*B165*241/Nt_load2)</f>
        <v>1.3037476280393628E-4</v>
      </c>
      <c r="IN426" s="223">
        <f t="shared" ref="IN426:IN489" ca="1" si="1097">2*IMREAL(K165)*COS(2*PI()*B165*242/Nt_load2)-2*IMAGINARY(K165)*SIN(2*PI()*B165*242/Nt_load2)</f>
        <v>1.860155447098507E-5</v>
      </c>
      <c r="IO426" s="223">
        <f t="shared" ref="IO426:IO489" ca="1" si="1098">2*IMREAL(K165)*COS(2*PI()*B165*243/Nt_load2)-2*IMAGINARY(K165)*SIN(2*PI()*B165*243/Nt_load2)</f>
        <v>-1.3128777280224438E-4</v>
      </c>
      <c r="IP426" s="223">
        <f t="shared" ref="IP426:IP489" ca="1" si="1099">2*IMREAL(K165)*COS(2*PI()*B165*244/Nt_load2)-2*IMAGINARY(K165)*SIN(2*PI()*B165*244/Nt_load2)</f>
        <v>-1.2157628001781422E-5</v>
      </c>
      <c r="IQ426" s="223">
        <f t="shared" ref="IQ426:IQ489" ca="1" si="1100">2*IMREAL(K165)*COS(2*PI()*B165*245/Nt_load2)-2*IMAGINARY(K165)*SIN(2*PI()*B165*245/Nt_load2)</f>
        <v>1.3188449905642035E-4</v>
      </c>
      <c r="IR426" s="223">
        <f t="shared" ref="IR426:IR489" ca="1" si="1101">2*IMREAL(K165)*COS(2*PI()*B165*246/Nt_load2)-2*IMAGINARY(K165)*SIN(2*PI()*B165*246/Nt_load2)</f>
        <v>5.684412741831576E-6</v>
      </c>
      <c r="IS426" s="223">
        <f t="shared" ref="IS426:IS489" ca="1" si="1102">2*IMREAL(K165)*COS(2*PI()*B165*247/Nt_load2)-2*IMAGINARY(K165)*SIN(2*PI()*B165*247/Nt_load2)</f>
        <v>-1.3216350400065214E-4</v>
      </c>
      <c r="IT426" s="223">
        <f t="shared" ref="IT426:IT489" ca="1" si="1103">2*IMREAL(K165)*COS(2*PI()*B165*248/Nt_load2)-2*IMAGINARY(K165)*SIN(2*PI()*B165*248/Nt_load2)</f>
        <v>8.0249676630911182E-7</v>
      </c>
      <c r="IU426" s="223">
        <f t="shared" ref="IU426:IU489" ca="1" si="1104">2*IMREAL(K165)*COS(2*PI()*B165*249/Nt_load2)-2*IMAGINARY(K165)*SIN(2*PI()*B165*249/Nt_load2)</f>
        <v>1.3212411548759058E-4</v>
      </c>
      <c r="IV426" s="223">
        <f t="shared" ref="IV426:IV489" ca="1" si="1105">2*IMREAL(K165)*COS(2*PI()*B165*250/Nt_load2)-2*IMAGINARY(K165)*SIN(2*PI()*B165*250/Nt_load2)</f>
        <v>-7.2874729894418432E-6</v>
      </c>
      <c r="IW426" s="223">
        <f t="shared" ref="IW426:IW489" ca="1" si="1106">2*IMREAL(K165)*COS(2*PI()*B165*251/Nt_load2)-2*IMAGINARY(K165)*SIN(2*PI()*B165*251/Nt_load2)</f>
        <v>-1.3176642840761351E-4</v>
      </c>
      <c r="IX426" s="223">
        <f t="shared" ref="IX426:IX489" ca="1" si="1107">2*IMREAL(K165)*COS(2*PI()*B165*252/Nt_load2)-2*IMAGINARY(K165)*SIN(2*PI()*B165*252/Nt_load2)</f>
        <v>1.3754893051843255E-5</v>
      </c>
      <c r="IY426" s="223">
        <f t="shared" ref="IY426:IY489" ca="1" si="1108">2*IMREAL(K165)*COS(2*PI()*B165*253/Nt_load2)-2*IMAGINARY(K165)*SIN(2*PI()*B165*253/Nt_load2)</f>
        <v>1.3109130446022622E-4</v>
      </c>
      <c r="IZ426" s="223">
        <f t="shared" ref="IZ426:IZ489" ca="1" si="1109">2*IMREAL(K165)*COS(2*PI()*B165*254/Nt_load2)-2*IMAGINARY(K165)*SIN(2*PI()*B165*254/Nt_load2)</f>
        <v>-2.0189176372088981E-5</v>
      </c>
      <c r="JA426" s="223">
        <f t="shared" ref="JA426:JA489" ca="1" si="1110">2*IMREAL(K165)*COS(2*PI()*B165*255/Nt_load2)-2*IMAGINARY(K165)*SIN(2*PI()*B165*255/Nt_load2)</f>
        <v>-1.3010037007815309E-4</v>
      </c>
      <c r="JB426" s="223">
        <f t="shared" ref="JB426:JB489" ca="1" si="1111">2*IMREAL(K165)*COS(2*PI()*B165*256/Nt_load2)-2*IMAGINARY(K165)*SIN(2*PI()*B165*256/Nt_load2)</f>
        <v>2.6574822198098779E-5</v>
      </c>
    </row>
    <row r="427" spans="2:262">
      <c r="B427" s="230">
        <v>66</v>
      </c>
      <c r="C427" s="229">
        <f t="shared" ref="C427:C490" si="1112">C426+Div_Nt_load2</f>
        <v>1.2890625000000007E-3</v>
      </c>
      <c r="D427" s="226">
        <f t="shared" ca="1" si="855"/>
        <v>35.927068730974682</v>
      </c>
      <c r="E427" s="225">
        <f ca="1">BT361</f>
        <v>-7.2931269025314549E-2</v>
      </c>
      <c r="F427" s="224">
        <v>66</v>
      </c>
      <c r="G427" s="223">
        <f t="shared" ca="1" si="856"/>
        <v>-1.797135730682997E-4</v>
      </c>
      <c r="H427" s="223">
        <f t="shared" ca="1" si="857"/>
        <v>4.6070725451164938E-5</v>
      </c>
      <c r="I427" s="223">
        <f t="shared" ca="1" si="858"/>
        <v>1.7519240636336837E-4</v>
      </c>
      <c r="J427" s="223">
        <f t="shared" ca="1" si="859"/>
        <v>-6.3263293331313809E-5</v>
      </c>
      <c r="K427" s="223">
        <f t="shared" ca="1" si="860"/>
        <v>-1.6898404101524671E-4</v>
      </c>
      <c r="L427" s="223">
        <f t="shared" ca="1" si="861"/>
        <v>7.9846601113448237E-5</v>
      </c>
      <c r="M427" s="223">
        <f t="shared" ca="1" si="862"/>
        <v>1.6114826697607488E-4</v>
      </c>
      <c r="N427" s="223">
        <f t="shared" ca="1" si="863"/>
        <v>-9.5660942478267876E-5</v>
      </c>
      <c r="O427" s="223">
        <f t="shared" ca="1" si="864"/>
        <v>-1.517605470333199E-4</v>
      </c>
      <c r="P427" s="223">
        <f t="shared" ca="1" si="865"/>
        <v>1.1055401667343154E-4</v>
      </c>
      <c r="Q427" s="223">
        <f t="shared" ca="1" si="866"/>
        <v>1.4091129006188E-4</v>
      </c>
      <c r="R427" s="223">
        <f t="shared" ca="1" si="867"/>
        <v>-1.243823952530568E-4</v>
      </c>
      <c r="S427" s="223">
        <f t="shared" ca="1" si="868"/>
        <v>-1.2870498033719772E-4</v>
      </c>
      <c r="T427" s="223">
        <f t="shared" ca="1" si="869"/>
        <v>1.3701290337206145E-4</v>
      </c>
      <c r="U427" s="223">
        <f t="shared" ca="1" si="870"/>
        <v>1.1525917129456918E-4</v>
      </c>
      <c r="V427" s="223">
        <f t="shared" ca="1" si="871"/>
        <v>-1.4832390233272144E-4</v>
      </c>
      <c r="W427" s="223">
        <f t="shared" ca="1" si="872"/>
        <v>-1.0070335342530178E-4</v>
      </c>
      <c r="X427" s="223">
        <f t="shared" ca="1" si="873"/>
        <v>1.5820646103182454E-4</v>
      </c>
      <c r="Y427" s="223">
        <f t="shared" ca="1" si="874"/>
        <v>8.5177707212496018E-5</v>
      </c>
      <c r="Z427" s="223">
        <f t="shared" ca="1" si="875"/>
        <v>-1.6656540502674262E-4</v>
      </c>
      <c r="AA427" s="223">
        <f t="shared" ca="1" si="876"/>
        <v>-6.8831753116362153E-5</v>
      </c>
      <c r="AB427" s="223">
        <f t="shared" ca="1" si="877"/>
        <v>1.733202331173404E-4</v>
      </c>
      <c r="AC427" s="223">
        <f t="shared" ca="1" si="878"/>
        <v>5.182291161045457E-5</v>
      </c>
      <c r="AD427" s="223">
        <f t="shared" ca="1" si="879"/>
        <v>-1.7840589261654109E-4</v>
      </c>
      <c r="AE427" s="223">
        <f t="shared" ca="1" si="880"/>
        <v>-3.4314987136453156E-5</v>
      </c>
      <c r="AF427" s="223">
        <f t="shared" ca="1" si="881"/>
        <v>1.8177340584326309E-4</v>
      </c>
      <c r="AG427" s="223">
        <f t="shared" ca="1" si="882"/>
        <v>1.6476590577847608E-5</v>
      </c>
      <c r="AH427" s="223">
        <f t="shared" ca="1" si="883"/>
        <v>-1.8339034180426313E-4</v>
      </c>
      <c r="AI427" s="223">
        <f t="shared" ca="1" si="884"/>
        <v>1.5204845550432208E-6</v>
      </c>
      <c r="AJ427" s="223">
        <f t="shared" ca="1" si="885"/>
        <v>1.8324112852232969E-4</v>
      </c>
      <c r="AK427" s="223">
        <f t="shared" ca="1" si="886"/>
        <v>-1.9502916590487579E-5</v>
      </c>
      <c r="AL427" s="223">
        <f t="shared" ca="1" si="887"/>
        <v>-1.81327203002936E-4</v>
      </c>
      <c r="AM427" s="223">
        <f t="shared" ca="1" si="888"/>
        <v>3.7297524877786856E-5</v>
      </c>
      <c r="AN427" s="223">
        <f t="shared" ca="1" si="889"/>
        <v>1.7766699739509199E-4</v>
      </c>
      <c r="AO427" s="223">
        <f t="shared" ca="1" si="890"/>
        <v>-5.4732937611611971E-5</v>
      </c>
      <c r="AP427" s="223">
        <f t="shared" ca="1" si="891"/>
        <v>-1.7229576147967309E-4</v>
      </c>
      <c r="AQ427" s="223">
        <f t="shared" ca="1" si="892"/>
        <v>7.1641242236170075E-5</v>
      </c>
      <c r="AR427" s="223">
        <f t="shared" ca="1" si="893"/>
        <v>1.6526522319476101E-4</v>
      </c>
      <c r="AS427" s="223">
        <f t="shared" ca="1" si="894"/>
        <v>-8.7859602534907168E-5</v>
      </c>
      <c r="AT427" s="223">
        <f t="shared" ca="1" si="895"/>
        <v>-1.5664309046732193E-4</v>
      </c>
      <c r="AU427" s="223">
        <f t="shared" ca="1" si="896"/>
        <v>1.0323182683228989E-4</v>
      </c>
      <c r="AV427" s="223">
        <f t="shared" ca="1" si="897"/>
        <v>1.4651239914885954E-4</v>
      </c>
      <c r="AW427" s="223">
        <f t="shared" ca="1" si="898"/>
        <v>-1.1760987220501967E-4</v>
      </c>
      <c r="AX427" s="223">
        <f t="shared" ca="1" si="899"/>
        <v>-1.3497071333476928E-4</v>
      </c>
      <c r="AY427" s="223">
        <f t="shared" ca="1" si="900"/>
        <v>1.3085527021631911E-4</v>
      </c>
      <c r="AZ427" s="223">
        <f t="shared" ca="1" si="901"/>
        <v>1.2212918576876811E-4</v>
      </c>
      <c r="BA427" s="223">
        <f t="shared" ca="1" si="902"/>
        <v>-1.4284046044266835E-4</v>
      </c>
      <c r="BB427" s="223">
        <f t="shared" ca="1" si="903"/>
        <v>-1.0811148738120959E-4</v>
      </c>
      <c r="BC427" s="223">
        <f t="shared" ca="1" si="904"/>
        <v>1.5345001895041623E-4</v>
      </c>
      <c r="BD427" s="223">
        <f t="shared" ca="1" si="905"/>
        <v>9.3052616270419383E-5</v>
      </c>
      <c r="BE427" s="223">
        <f t="shared" ca="1" si="906"/>
        <v>-1.6258176989135845E-4</v>
      </c>
      <c r="BF427" s="223">
        <f t="shared" ca="1" si="907"/>
        <v>-7.709759759721066E-5</v>
      </c>
      <c r="BG427" s="223">
        <f t="shared" ca="1" si="908"/>
        <v>1.7014776951201094E-4</v>
      </c>
      <c r="BH427" s="223">
        <f t="shared" ca="1" si="909"/>
        <v>6.0400086913306878E-5</v>
      </c>
      <c r="BI427" s="223">
        <f t="shared" ca="1" si="910"/>
        <v>-1.7607515310003068E-4</v>
      </c>
      <c r="BJ427" s="223">
        <f t="shared" ca="1" si="911"/>
        <v>-4.3120890374381802E-5</v>
      </c>
      <c r="BK427" s="223">
        <f t="shared" ca="1" si="912"/>
        <v>1.8030683671122757E-4</v>
      </c>
      <c r="BL427" s="223">
        <f t="shared" ca="1" si="913"/>
        <v>2.5426416088874984E-5</v>
      </c>
      <c r="BM427" s="223">
        <f t="shared" ca="1" si="914"/>
        <v>-1.8280206691915224E-4</v>
      </c>
      <c r="BN427" s="223">
        <f t="shared" ca="1" si="915"/>
        <v>-7.4870715169394022E-6</v>
      </c>
      <c r="BO427" s="223">
        <f t="shared" ca="1" si="916"/>
        <v>1.8353681329287078E-4</v>
      </c>
      <c r="BP427" s="223">
        <f t="shared" ca="1" si="917"/>
        <v>-1.0524377646553934E-5</v>
      </c>
      <c r="BQ427" s="223">
        <f t="shared" ca="1" si="918"/>
        <v>-1.8250399982315107E-4</v>
      </c>
      <c r="BR427" s="223">
        <f t="shared" ca="1" si="919"/>
        <v>2.8434471300100911E-5</v>
      </c>
      <c r="BS427" s="223">
        <f t="shared" ca="1" si="920"/>
        <v>1.7971357306829973E-4</v>
      </c>
      <c r="BT427" s="223">
        <f t="shared" ca="1" si="921"/>
        <v>-4.6070725451164768E-5</v>
      </c>
      <c r="BU427" s="223">
        <f t="shared" ca="1" si="922"/>
        <v>-1.7519240636336845E-4</v>
      </c>
      <c r="BV427" s="223">
        <f t="shared" ca="1" si="923"/>
        <v>6.3263293331313565E-5</v>
      </c>
      <c r="BW427" s="223">
        <f t="shared" ca="1" si="924"/>
        <v>1.6898404101524687E-4</v>
      </c>
      <c r="BX427" s="223">
        <f t="shared" ca="1" si="925"/>
        <v>-7.9846601113447857E-5</v>
      </c>
      <c r="BY427" s="223">
        <f t="shared" ca="1" si="926"/>
        <v>-1.6114826697607507E-4</v>
      </c>
      <c r="BZ427" s="223">
        <f t="shared" ca="1" si="927"/>
        <v>9.566094247826751E-5</v>
      </c>
      <c r="CA427" s="223">
        <f t="shared" ca="1" si="928"/>
        <v>1.5176054703332014E-4</v>
      </c>
      <c r="CB427" s="223">
        <f t="shared" ca="1" si="929"/>
        <v>-1.1055401667343095E-4</v>
      </c>
      <c r="CC427" s="223">
        <f t="shared" ca="1" si="930"/>
        <v>-1.4091129006188049E-4</v>
      </c>
      <c r="CD427" s="223">
        <f t="shared" ca="1" si="931"/>
        <v>1.2438239525305625E-4</v>
      </c>
      <c r="CE427" s="223">
        <f t="shared" ca="1" si="932"/>
        <v>1.2870498033719824E-4</v>
      </c>
      <c r="CF427" s="223">
        <f t="shared" ca="1" si="933"/>
        <v>-1.3701290337206096E-4</v>
      </c>
      <c r="CG427" s="223">
        <f t="shared" ca="1" si="934"/>
        <v>-1.1525917129456974E-4</v>
      </c>
      <c r="CH427" s="223">
        <f t="shared" ca="1" si="935"/>
        <v>1.4832390233272252E-4</v>
      </c>
      <c r="CI427" s="223">
        <f t="shared" ca="1" si="936"/>
        <v>1.007033534253002E-4</v>
      </c>
      <c r="CJ427" s="223">
        <f t="shared" ca="1" si="937"/>
        <v>-1.5820646103182549E-4</v>
      </c>
      <c r="CK427" s="223">
        <f t="shared" ca="1" si="938"/>
        <v>-8.5177707212494351E-5</v>
      </c>
      <c r="CL427" s="223">
        <f t="shared" ca="1" si="939"/>
        <v>1.6656540502674313E-4</v>
      </c>
      <c r="CM427" s="223">
        <f t="shared" ca="1" si="940"/>
        <v>6.8831753116361014E-5</v>
      </c>
      <c r="CN427" s="223">
        <f t="shared" ca="1" si="941"/>
        <v>-1.7332023311734078E-4</v>
      </c>
      <c r="CO427" s="223">
        <f t="shared" ca="1" si="942"/>
        <v>-5.1822911610453404E-5</v>
      </c>
      <c r="CP427" s="223">
        <f t="shared" ca="1" si="943"/>
        <v>1.7840589261654133E-4</v>
      </c>
      <c r="CQ427" s="223">
        <f t="shared" ca="1" si="944"/>
        <v>3.4314987136451963E-5</v>
      </c>
      <c r="CR427" s="223">
        <f t="shared" ca="1" si="945"/>
        <v>-1.8177340584326328E-4</v>
      </c>
      <c r="CS427" s="223">
        <f t="shared" ca="1" si="946"/>
        <v>-1.6476590577846402E-5</v>
      </c>
      <c r="CT427" s="223">
        <f t="shared" ca="1" si="947"/>
        <v>1.8339034180426319E-4</v>
      </c>
      <c r="CU427" s="223">
        <f t="shared" ca="1" si="948"/>
        <v>-1.5204845550444337E-6</v>
      </c>
      <c r="CV427" s="223">
        <f t="shared" ca="1" si="949"/>
        <v>-1.8324112852232961E-4</v>
      </c>
      <c r="CW427" s="223">
        <f t="shared" ca="1" si="950"/>
        <v>1.9502916590488788E-5</v>
      </c>
      <c r="CX427" s="223">
        <f t="shared" ca="1" si="951"/>
        <v>1.8132720300293581E-4</v>
      </c>
      <c r="CY427" s="223">
        <f t="shared" ca="1" si="952"/>
        <v>-3.7297524877788042E-5</v>
      </c>
      <c r="CZ427" s="223">
        <f t="shared" ca="1" si="953"/>
        <v>-1.7766699739509166E-4</v>
      </c>
      <c r="DA427" s="223">
        <f t="shared" ca="1" si="954"/>
        <v>5.4732937611613123E-5</v>
      </c>
      <c r="DB427" s="223">
        <f t="shared" ca="1" si="955"/>
        <v>1.7229576147967268E-4</v>
      </c>
      <c r="DC427" s="223">
        <f t="shared" ca="1" si="956"/>
        <v>-7.16412422361712E-5</v>
      </c>
      <c r="DD427" s="223">
        <f t="shared" ca="1" si="957"/>
        <v>-1.6526522319476047E-4</v>
      </c>
      <c r="DE427" s="223">
        <f t="shared" ca="1" si="958"/>
        <v>8.7859602534908239E-5</v>
      </c>
      <c r="DF427" s="223">
        <f t="shared" ca="1" si="959"/>
        <v>1.5664309046732199E-4</v>
      </c>
      <c r="DG427" s="223">
        <f t="shared" ca="1" si="960"/>
        <v>-1.0323182683228982E-4</v>
      </c>
      <c r="DH427" s="223">
        <f t="shared" ca="1" si="961"/>
        <v>-1.4651239914885962E-4</v>
      </c>
      <c r="DI427" s="223">
        <f t="shared" ca="1" si="962"/>
        <v>1.176098722050196E-4</v>
      </c>
      <c r="DJ427" s="223">
        <f t="shared" ca="1" si="963"/>
        <v>1.3497071333476936E-4</v>
      </c>
      <c r="DK427" s="223">
        <f t="shared" ca="1" si="964"/>
        <v>-1.3085527021631905E-4</v>
      </c>
      <c r="DL427" s="223">
        <f t="shared" ca="1" si="965"/>
        <v>-1.2212918576876816E-4</v>
      </c>
      <c r="DM427" s="223">
        <f t="shared" ca="1" si="966"/>
        <v>1.4284046044266829E-4</v>
      </c>
      <c r="DN427" s="223">
        <f t="shared" ca="1" si="967"/>
        <v>1.0811148738120966E-4</v>
      </c>
      <c r="DO427" s="223">
        <f t="shared" ca="1" si="968"/>
        <v>-1.5345001895041618E-4</v>
      </c>
      <c r="DP427" s="223">
        <f t="shared" ca="1" si="969"/>
        <v>-9.3052616270419478E-5</v>
      </c>
      <c r="DQ427" s="223">
        <f t="shared" ca="1" si="970"/>
        <v>1.625817698913584E-4</v>
      </c>
      <c r="DR427" s="223">
        <f t="shared" ca="1" si="971"/>
        <v>7.7097597597210754E-5</v>
      </c>
      <c r="DS427" s="223">
        <f t="shared" ca="1" si="972"/>
        <v>-1.7014776951201088E-4</v>
      </c>
      <c r="DT427" s="223">
        <f t="shared" ca="1" si="973"/>
        <v>-6.0400086913306946E-5</v>
      </c>
      <c r="DU427" s="223">
        <f t="shared" ca="1" si="974"/>
        <v>1.7607515310003063E-4</v>
      </c>
      <c r="DV427" s="223">
        <f t="shared" ca="1" si="975"/>
        <v>4.3120890374381903E-5</v>
      </c>
      <c r="DW427" s="223">
        <f t="shared" ca="1" si="976"/>
        <v>-1.8030683671122754E-4</v>
      </c>
      <c r="DX427" s="223">
        <f t="shared" ca="1" si="977"/>
        <v>-2.5426416088875079E-5</v>
      </c>
      <c r="DY427" s="223">
        <f t="shared" ca="1" si="978"/>
        <v>1.8280206691915224E-4</v>
      </c>
      <c r="DZ427" s="223">
        <f t="shared" ca="1" si="979"/>
        <v>7.4870715169394937E-6</v>
      </c>
      <c r="EA427" s="223">
        <f t="shared" ca="1" si="980"/>
        <v>-1.8353681329287075E-4</v>
      </c>
      <c r="EB427" s="223">
        <f t="shared" ca="1" si="981"/>
        <v>1.0524377646553843E-5</v>
      </c>
      <c r="EC427" s="223">
        <f t="shared" ca="1" si="982"/>
        <v>1.8250399982315107E-4</v>
      </c>
      <c r="ED427" s="223">
        <f t="shared" ca="1" si="983"/>
        <v>-2.8434471300100823E-5</v>
      </c>
      <c r="EE427" s="223">
        <f t="shared" ca="1" si="984"/>
        <v>-1.7971357306829976E-4</v>
      </c>
      <c r="EF427" s="223">
        <f t="shared" ca="1" si="985"/>
        <v>4.6070725451164687E-5</v>
      </c>
      <c r="EG427" s="223">
        <f t="shared" ca="1" si="986"/>
        <v>1.751924063633685E-4</v>
      </c>
      <c r="EH427" s="223">
        <f t="shared" ca="1" si="987"/>
        <v>-6.3263293331313484E-5</v>
      </c>
      <c r="EI427" s="223">
        <f t="shared" ca="1" si="988"/>
        <v>-1.6898404101524692E-4</v>
      </c>
      <c r="EJ427" s="223">
        <f t="shared" ca="1" si="989"/>
        <v>7.9846601113447776E-5</v>
      </c>
      <c r="EK427" s="223">
        <f t="shared" ca="1" si="990"/>
        <v>1.6114826697607515E-4</v>
      </c>
      <c r="EL427" s="223">
        <f t="shared" ca="1" si="991"/>
        <v>-9.5660942478267429E-5</v>
      </c>
      <c r="EM427" s="223">
        <f t="shared" ca="1" si="992"/>
        <v>-1.517605470333202E-4</v>
      </c>
      <c r="EN427" s="223">
        <f t="shared" ca="1" si="993"/>
        <v>1.1055401667343088E-4</v>
      </c>
      <c r="EO427" s="223">
        <f t="shared" ca="1" si="994"/>
        <v>1.4091129006188054E-4</v>
      </c>
      <c r="EP427" s="223">
        <f t="shared" ca="1" si="995"/>
        <v>-1.2438239525305617E-4</v>
      </c>
      <c r="EQ427" s="223">
        <f t="shared" ca="1" si="996"/>
        <v>-1.2870498033719829E-4</v>
      </c>
      <c r="ER427" s="223">
        <f t="shared" ca="1" si="997"/>
        <v>1.3701290337206091E-4</v>
      </c>
      <c r="ES427" s="223">
        <f t="shared" ca="1" si="998"/>
        <v>1.1525917129456981E-4</v>
      </c>
      <c r="ET427" s="223">
        <f t="shared" ca="1" si="999"/>
        <v>-1.4832390233272092E-4</v>
      </c>
      <c r="EU427" s="223">
        <f t="shared" ca="1" si="1000"/>
        <v>-1.0070335342530247E-4</v>
      </c>
      <c r="EV427" s="223">
        <f t="shared" ca="1" si="1001"/>
        <v>1.5820646103182408E-4</v>
      </c>
      <c r="EW427" s="223">
        <f t="shared" ca="1" si="1002"/>
        <v>8.517770721249675E-5</v>
      </c>
      <c r="EX427" s="223">
        <f t="shared" ca="1" si="1003"/>
        <v>-1.6656540502674199E-4</v>
      </c>
      <c r="EY427" s="223">
        <f t="shared" ca="1" si="1004"/>
        <v>-6.8831753116363508E-5</v>
      </c>
      <c r="EZ427" s="223">
        <f t="shared" ca="1" si="1005"/>
        <v>1.7332023311733989E-4</v>
      </c>
      <c r="FA427" s="223">
        <f t="shared" ca="1" si="1006"/>
        <v>5.1822911610455993E-5</v>
      </c>
      <c r="FB427" s="223">
        <f t="shared" ca="1" si="1007"/>
        <v>-1.7840589261654071E-4</v>
      </c>
      <c r="FC427" s="223">
        <f t="shared" ca="1" si="1008"/>
        <v>-3.431498713645462E-5</v>
      </c>
      <c r="FD427" s="223">
        <f t="shared" ca="1" si="1009"/>
        <v>1.817734058432629E-4</v>
      </c>
      <c r="FE427" s="223">
        <f t="shared" ca="1" si="1010"/>
        <v>1.6476590577849089E-5</v>
      </c>
      <c r="FF427" s="223">
        <f t="shared" ca="1" si="1011"/>
        <v>-1.8339034180426308E-4</v>
      </c>
      <c r="FG427" s="223">
        <f t="shared" ca="1" si="1012"/>
        <v>1.5204845550417402E-6</v>
      </c>
      <c r="FH427" s="223">
        <f t="shared" ca="1" si="1013"/>
        <v>1.8324112852232977E-4</v>
      </c>
      <c r="FI427" s="223">
        <f t="shared" ca="1" si="1014"/>
        <v>-1.9502916590486102E-5</v>
      </c>
      <c r="FJ427" s="223">
        <f t="shared" ca="1" si="1015"/>
        <v>-1.8132720300293543E-4</v>
      </c>
      <c r="FK427" s="223">
        <f t="shared" ca="1" si="1016"/>
        <v>3.7297524877785399E-5</v>
      </c>
      <c r="FL427" s="223">
        <f t="shared" ca="1" si="1017"/>
        <v>1.7766699739509104E-4</v>
      </c>
      <c r="FM427" s="223">
        <f t="shared" ca="1" si="1018"/>
        <v>-5.4732937611610548E-5</v>
      </c>
      <c r="FN427" s="223">
        <f t="shared" ca="1" si="1019"/>
        <v>-1.7229576147967179E-4</v>
      </c>
      <c r="FO427" s="223">
        <f t="shared" ca="1" si="1020"/>
        <v>7.1641242236168706E-5</v>
      </c>
      <c r="FP427" s="223">
        <f t="shared" ca="1" si="1021"/>
        <v>1.6526522319475938E-4</v>
      </c>
      <c r="FQ427" s="223">
        <f t="shared" ca="1" si="1022"/>
        <v>-8.7859602534905853E-5</v>
      </c>
      <c r="FR427" s="223">
        <f t="shared" ca="1" si="1023"/>
        <v>-1.5664309046732066E-4</v>
      </c>
      <c r="FS427" s="223">
        <f t="shared" ca="1" si="1024"/>
        <v>1.032318268322876E-4</v>
      </c>
      <c r="FT427" s="223">
        <f t="shared" ca="1" si="1025"/>
        <v>1.465123991488581E-4</v>
      </c>
      <c r="FU427" s="223">
        <f t="shared" ca="1" si="1026"/>
        <v>-1.1760987220501754E-4</v>
      </c>
      <c r="FV427" s="223">
        <f t="shared" ca="1" si="1027"/>
        <v>-1.3497071333476766E-4</v>
      </c>
      <c r="FW427" s="223">
        <f t="shared" ca="1" si="1028"/>
        <v>1.3085527021631716E-4</v>
      </c>
      <c r="FX427" s="223">
        <f t="shared" ca="1" si="1029"/>
        <v>1.2212918576876629E-4</v>
      </c>
      <c r="FY427" s="223">
        <f t="shared" ca="1" si="1030"/>
        <v>-1.4284046044266661E-4</v>
      </c>
      <c r="FZ427" s="223">
        <f t="shared" ca="1" si="1031"/>
        <v>-1.0811148738120764E-4</v>
      </c>
      <c r="GA427" s="223">
        <f t="shared" ca="1" si="1032"/>
        <v>1.5345001895041466E-4</v>
      </c>
      <c r="GB427" s="223">
        <f t="shared" ca="1" si="1033"/>
        <v>9.3052616270417282E-5</v>
      </c>
      <c r="GC427" s="223">
        <f t="shared" ca="1" si="1034"/>
        <v>-1.6258176989135718E-4</v>
      </c>
      <c r="GD427" s="223">
        <f t="shared" ca="1" si="1035"/>
        <v>-7.7097597597208464E-5</v>
      </c>
      <c r="GE427" s="223">
        <f t="shared" ca="1" si="1036"/>
        <v>1.7014776951200991E-4</v>
      </c>
      <c r="GF427" s="223">
        <f t="shared" ca="1" si="1037"/>
        <v>6.0400086913304581E-5</v>
      </c>
      <c r="GG427" s="223">
        <f t="shared" ca="1" si="1038"/>
        <v>-1.760751531000299E-4</v>
      </c>
      <c r="GH427" s="223">
        <f t="shared" ca="1" si="1039"/>
        <v>-4.3120890374379457E-5</v>
      </c>
      <c r="GI427" s="223">
        <f t="shared" ca="1" si="1040"/>
        <v>1.8030683671122706E-4</v>
      </c>
      <c r="GJ427" s="223">
        <f t="shared" ca="1" si="1041"/>
        <v>2.5426416088872579E-5</v>
      </c>
      <c r="GK427" s="223">
        <f t="shared" ca="1" si="1042"/>
        <v>-1.8280206691915197E-4</v>
      </c>
      <c r="GL427" s="223">
        <f t="shared" ca="1" si="1043"/>
        <v>-7.4870715169369695E-6</v>
      </c>
      <c r="GM427" s="223">
        <f t="shared" ca="1" si="1044"/>
        <v>1.8353681329287078E-4</v>
      </c>
      <c r="GN427" s="223">
        <f t="shared" ca="1" si="1045"/>
        <v>-1.0524377646556357E-5</v>
      </c>
      <c r="GO427" s="223">
        <f t="shared" ca="1" si="1046"/>
        <v>-1.8250399982315134E-4</v>
      </c>
      <c r="GP427" s="223">
        <f t="shared" ca="1" si="1047"/>
        <v>2.843447130010331E-5</v>
      </c>
      <c r="GQ427" s="223">
        <f t="shared" ca="1" si="1048"/>
        <v>1.797135730683003E-4</v>
      </c>
      <c r="GR427" s="223">
        <f t="shared" ca="1" si="1049"/>
        <v>-4.6070725451167127E-5</v>
      </c>
      <c r="GS427" s="223">
        <f t="shared" ca="1" si="1050"/>
        <v>-1.7519240636336929E-4</v>
      </c>
      <c r="GT427" s="223">
        <f t="shared" ca="1" si="1051"/>
        <v>6.3263293331315842E-5</v>
      </c>
      <c r="GU427" s="223">
        <f t="shared" ca="1" si="1052"/>
        <v>1.6898404101524795E-4</v>
      </c>
      <c r="GV427" s="223">
        <f t="shared" ca="1" si="1053"/>
        <v>-7.9846601113450053E-5</v>
      </c>
      <c r="GW427" s="223">
        <f t="shared" ca="1" si="1054"/>
        <v>-1.611482669760764E-4</v>
      </c>
      <c r="GX427" s="223">
        <f t="shared" ca="1" si="1055"/>
        <v>9.5660942478269584E-5</v>
      </c>
      <c r="GY427" s="223">
        <f t="shared" ca="1" si="1056"/>
        <v>1.5176054703332171E-4</v>
      </c>
      <c r="GZ427" s="223">
        <f t="shared" ca="1" si="1057"/>
        <v>-1.1055401667343288E-4</v>
      </c>
      <c r="HA427" s="223">
        <f t="shared" ca="1" si="1058"/>
        <v>-1.4091129006188228E-4</v>
      </c>
      <c r="HB427" s="223">
        <f t="shared" ca="1" si="1059"/>
        <v>1.2438239525305804E-4</v>
      </c>
      <c r="HC427" s="223">
        <f t="shared" ca="1" si="1060"/>
        <v>1.2870498033720025E-4</v>
      </c>
      <c r="HD427" s="223">
        <f t="shared" ca="1" si="1061"/>
        <v>-1.3701290337206259E-4</v>
      </c>
      <c r="HE427" s="223">
        <f t="shared" ca="1" si="1062"/>
        <v>-1.1525917129457194E-4</v>
      </c>
      <c r="HF427" s="223">
        <f t="shared" ca="1" si="1063"/>
        <v>1.4832390233272241E-4</v>
      </c>
      <c r="HG427" s="223">
        <f t="shared" ca="1" si="1064"/>
        <v>1.0070335342530472E-4</v>
      </c>
      <c r="HH427" s="223">
        <f t="shared" ca="1" si="1065"/>
        <v>-1.5820646103182538E-4</v>
      </c>
      <c r="HI427" s="223">
        <f t="shared" ca="1" si="1066"/>
        <v>-8.5177707212499149E-5</v>
      </c>
      <c r="HJ427" s="223">
        <f t="shared" ca="1" si="1067"/>
        <v>1.6656540502674305E-4</v>
      </c>
      <c r="HK427" s="223">
        <f t="shared" ca="1" si="1068"/>
        <v>6.8831753116366015E-5</v>
      </c>
      <c r="HL427" s="223">
        <f t="shared" ca="1" si="1069"/>
        <v>-1.733202331173407E-4</v>
      </c>
      <c r="HM427" s="223">
        <f t="shared" ca="1" si="1070"/>
        <v>-5.1822911610458588E-5</v>
      </c>
      <c r="HN427" s="223">
        <f t="shared" ca="1" si="1071"/>
        <v>1.7840589261654131E-4</v>
      </c>
      <c r="HO427" s="223">
        <f t="shared" ca="1" si="1072"/>
        <v>3.4314987136457262E-5</v>
      </c>
      <c r="HP427" s="223">
        <f t="shared" ca="1" si="1073"/>
        <v>-1.8177340584326325E-4</v>
      </c>
      <c r="HQ427" s="223">
        <f t="shared" ca="1" si="1074"/>
        <v>-1.6476590577851779E-5</v>
      </c>
      <c r="HR427" s="223">
        <f t="shared" ca="1" si="1075"/>
        <v>1.8339034180426319E-4</v>
      </c>
      <c r="HS427" s="223">
        <f t="shared" ca="1" si="1076"/>
        <v>-1.5204845550390398E-6</v>
      </c>
      <c r="HT427" s="223">
        <f t="shared" ca="1" si="1077"/>
        <v>-1.8324112852232961E-4</v>
      </c>
      <c r="HU427" s="223">
        <f t="shared" ca="1" si="1078"/>
        <v>1.9502916590483422E-5</v>
      </c>
      <c r="HV427" s="223">
        <f t="shared" ca="1" si="1079"/>
        <v>1.8132720300293584E-4</v>
      </c>
      <c r="HW427" s="223">
        <f t="shared" ca="1" si="1080"/>
        <v>-3.7297524877782756E-5</v>
      </c>
      <c r="HX427" s="223">
        <f t="shared" ca="1" si="1081"/>
        <v>-1.7766699739509172E-4</v>
      </c>
      <c r="HY427" s="223">
        <f t="shared" ca="1" si="1082"/>
        <v>5.4732937611607973E-5</v>
      </c>
      <c r="HZ427" s="223">
        <f t="shared" ca="1" si="1083"/>
        <v>1.7229576147967274E-4</v>
      </c>
      <c r="IA427" s="223">
        <f t="shared" ca="1" si="1084"/>
        <v>-7.1641242236166226E-5</v>
      </c>
      <c r="IB427" s="223">
        <f t="shared" ca="1" si="1085"/>
        <v>-1.6526522319476055E-4</v>
      </c>
      <c r="IC427" s="223">
        <f t="shared" ca="1" si="1086"/>
        <v>8.7859602534903495E-5</v>
      </c>
      <c r="ID427" s="223">
        <f t="shared" ca="1" si="1087"/>
        <v>1.5664309046732207E-4</v>
      </c>
      <c r="IE427" s="223">
        <f t="shared" ca="1" si="1088"/>
        <v>-3.4601761754571249E-5</v>
      </c>
      <c r="IF427" s="223">
        <f t="shared" ca="1" si="1089"/>
        <v>-1.4651239914885973E-4</v>
      </c>
      <c r="IG427" s="223">
        <f t="shared" ca="1" si="1090"/>
        <v>1.1760987220501544E-4</v>
      </c>
      <c r="IH427" s="223">
        <f t="shared" ca="1" si="1091"/>
        <v>1.349707133347695E-4</v>
      </c>
      <c r="II427" s="223">
        <f t="shared" ca="1" si="1092"/>
        <v>-1.3085527021631526E-4</v>
      </c>
      <c r="IJ427" s="223">
        <f t="shared" ca="1" si="1093"/>
        <v>-1.221291857687683E-4</v>
      </c>
      <c r="IK427" s="223">
        <f t="shared" ca="1" si="1094"/>
        <v>1.4284046044266491E-4</v>
      </c>
      <c r="IL427" s="223">
        <f t="shared" ca="1" si="1095"/>
        <v>1.0811148738120981E-4</v>
      </c>
      <c r="IM427" s="223">
        <f t="shared" ca="1" si="1096"/>
        <v>-1.534500189504132E-4</v>
      </c>
      <c r="IN427" s="223">
        <f t="shared" ca="1" si="1097"/>
        <v>-9.3052616270419586E-5</v>
      </c>
      <c r="IO427" s="223">
        <f t="shared" ca="1" si="1098"/>
        <v>1.625817698913559E-4</v>
      </c>
      <c r="IP427" s="223">
        <f t="shared" ca="1" si="1099"/>
        <v>7.7097597597210903E-5</v>
      </c>
      <c r="IQ427" s="223">
        <f t="shared" ca="1" si="1100"/>
        <v>-1.7014776951200888E-4</v>
      </c>
      <c r="IR427" s="223">
        <f t="shared" ca="1" si="1101"/>
        <v>-6.0400086913307122E-5</v>
      </c>
      <c r="IS427" s="223">
        <f t="shared" ca="1" si="1102"/>
        <v>1.7607515310002911E-4</v>
      </c>
      <c r="IT427" s="223">
        <f t="shared" ca="1" si="1103"/>
        <v>4.3120890374382073E-5</v>
      </c>
      <c r="IU427" s="223">
        <f t="shared" ca="1" si="1104"/>
        <v>-1.8030683671122651E-4</v>
      </c>
      <c r="IV427" s="223">
        <f t="shared" ca="1" si="1105"/>
        <v>-2.5426416088875255E-5</v>
      </c>
      <c r="IW427" s="223">
        <f t="shared" ca="1" si="1106"/>
        <v>1.8280206691915173E-4</v>
      </c>
      <c r="IX427" s="223">
        <f t="shared" ca="1" si="1107"/>
        <v>7.4870715169396766E-6</v>
      </c>
      <c r="IY427" s="223">
        <f t="shared" ca="1" si="1108"/>
        <v>-1.8353681329287083E-4</v>
      </c>
      <c r="IZ427" s="223">
        <f t="shared" ca="1" si="1109"/>
        <v>1.0524377646553663E-5</v>
      </c>
      <c r="JA427" s="223">
        <f t="shared" ca="1" si="1110"/>
        <v>1.8250399982315164E-4</v>
      </c>
      <c r="JB427" s="223">
        <f t="shared" ca="1" si="1111"/>
        <v>-2.8434471300100644E-5</v>
      </c>
    </row>
    <row r="428" spans="2:262">
      <c r="B428" s="230">
        <v>67</v>
      </c>
      <c r="C428" s="229">
        <f t="shared" si="1112"/>
        <v>1.3085937500000007E-3</v>
      </c>
      <c r="D428" s="226">
        <f t="shared" ca="1" si="855"/>
        <v>35.924564594584353</v>
      </c>
      <c r="E428" s="225">
        <f ca="1">BU361</f>
        <v>-7.5435405415643267E-2</v>
      </c>
      <c r="F428" s="224">
        <v>67</v>
      </c>
      <c r="G428" s="223">
        <f t="shared" ca="1" si="856"/>
        <v>-4.7767586537887115E-4</v>
      </c>
      <c r="H428" s="223">
        <f t="shared" ca="1" si="857"/>
        <v>1.519641921283166E-4</v>
      </c>
      <c r="I428" s="223">
        <f t="shared" ca="1" si="858"/>
        <v>4.553175064254799E-4</v>
      </c>
      <c r="J428" s="223">
        <f t="shared" ca="1" si="859"/>
        <v>-2.1895465944727488E-4</v>
      </c>
      <c r="K428" s="223">
        <f t="shared" ca="1" si="860"/>
        <v>-4.2310289848477488E-4</v>
      </c>
      <c r="L428" s="223">
        <f t="shared" ca="1" si="861"/>
        <v>2.8120541961684868E-4</v>
      </c>
      <c r="M428" s="223">
        <f t="shared" ca="1" si="862"/>
        <v>3.817293905328254E-4</v>
      </c>
      <c r="N428" s="223">
        <f t="shared" ca="1" si="863"/>
        <v>-3.3736893167227703E-4</v>
      </c>
      <c r="O428" s="223">
        <f t="shared" ca="1" si="864"/>
        <v>-3.3209259407171091E-4</v>
      </c>
      <c r="P428" s="223">
        <f t="shared" ca="1" si="865"/>
        <v>3.8622942518741076E-4</v>
      </c>
      <c r="Q428" s="223">
        <f t="shared" ca="1" si="866"/>
        <v>2.7526699584518732E-4</v>
      </c>
      <c r="R428" s="223">
        <f t="shared" ca="1" si="867"/>
        <v>-4.2672921803289625E-4</v>
      </c>
      <c r="S428" s="223">
        <f t="shared" ca="1" si="868"/>
        <v>-2.1248269844555216E-4</v>
      </c>
      <c r="T428" s="223">
        <f t="shared" ca="1" si="869"/>
        <v>4.5799161200014927E-4</v>
      </c>
      <c r="U428" s="223">
        <f t="shared" ca="1" si="870"/>
        <v>1.4509879230735322E-4</v>
      </c>
      <c r="V428" s="223">
        <f t="shared" ca="1" si="871"/>
        <v>-4.7933987067000805E-4</v>
      </c>
      <c r="W428" s="223">
        <f t="shared" ca="1" si="872"/>
        <v>-7.4573935503834045E-5</v>
      </c>
      <c r="X428" s="223">
        <f t="shared" ca="1" si="873"/>
        <v>4.9031186871250655E-4</v>
      </c>
      <c r="Y428" s="223">
        <f t="shared" ca="1" si="874"/>
        <v>2.4347782046875232E-6</v>
      </c>
      <c r="Z428" s="223">
        <f t="shared" ca="1" si="875"/>
        <v>-4.9067009550468621E-4</v>
      </c>
      <c r="AA428" s="223">
        <f t="shared" ca="1" si="876"/>
        <v>6.975708468973178E-5</v>
      </c>
      <c r="AB428" s="223">
        <f t="shared" ca="1" si="877"/>
        <v>4.8040679651831632E-4</v>
      </c>
      <c r="AC428" s="223">
        <f t="shared" ca="1" si="878"/>
        <v>-1.4043891736209891E-4</v>
      </c>
      <c r="AD428" s="223">
        <f t="shared" ca="1" si="879"/>
        <v>-4.5974414118201058E-4</v>
      </c>
      <c r="AE428" s="223">
        <f t="shared" ca="1" si="880"/>
        <v>2.0808067158921488E-4</v>
      </c>
      <c r="AF428" s="223">
        <f t="shared" ca="1" si="881"/>
        <v>4.2912941358403816E-4</v>
      </c>
      <c r="AG428" s="223">
        <f t="shared" ca="1" si="882"/>
        <v>-2.7121810766539883E-4</v>
      </c>
      <c r="AH428" s="223">
        <f t="shared" ca="1" si="883"/>
        <v>-3.8922533012257369E-4</v>
      </c>
      <c r="AI428" s="223">
        <f t="shared" ca="1" si="884"/>
        <v>3.28484490770205E-4</v>
      </c>
      <c r="AJ428" s="223">
        <f t="shared" ca="1" si="885"/>
        <v>3.4089569369703397E-4</v>
      </c>
      <c r="AK428" s="223">
        <f t="shared" ca="1" si="886"/>
        <v>-3.7864017664986072E-4</v>
      </c>
      <c r="AL428" s="223">
        <f t="shared" ca="1" si="887"/>
        <v>-2.8518669498393866E-4</v>
      </c>
      <c r="AM428" s="223">
        <f t="shared" ca="1" si="888"/>
        <v>4.205994461717119E-4</v>
      </c>
      <c r="AN428" s="223">
        <f t="shared" ca="1" si="889"/>
        <v>2.2330426556817229E-4</v>
      </c>
      <c r="AO428" s="223">
        <f t="shared" ca="1" si="890"/>
        <v>-4.5345400786464481E-4</v>
      </c>
      <c r="AP428" s="223">
        <f t="shared" ca="1" si="891"/>
        <v>-1.5658797316600462E-4</v>
      </c>
      <c r="AQ428" s="223">
        <f t="shared" ca="1" si="892"/>
        <v>4.7649265968647181E-4</v>
      </c>
      <c r="AR428" s="223">
        <f t="shared" ca="1" si="893"/>
        <v>8.6482024029445429E-5</v>
      </c>
      <c r="AS428" s="223">
        <f t="shared" ca="1" si="894"/>
        <v>-4.8921668440035605E-4</v>
      </c>
      <c r="AT428" s="223">
        <f t="shared" ca="1" si="895"/>
        <v>-1.4504000242269714E-5</v>
      </c>
      <c r="AU428" s="223">
        <f t="shared" ca="1" si="896"/>
        <v>4.9135064529690021E-4</v>
      </c>
      <c r="AV428" s="223">
        <f t="shared" ca="1" si="897"/>
        <v>-5.7787991349095473E-5</v>
      </c>
      <c r="AW428" s="223">
        <f t="shared" ca="1" si="898"/>
        <v>-4.8284834856710478E-4</v>
      </c>
      <c r="AX428" s="223">
        <f t="shared" ca="1" si="899"/>
        <v>1.2882904744340932E-4</v>
      </c>
      <c r="AY428" s="223">
        <f t="shared" ca="1" si="900"/>
        <v>4.6389384325883499E-4</v>
      </c>
      <c r="AZ428" s="223">
        <f t="shared" ca="1" si="901"/>
        <v>-1.9708134371522891E-4</v>
      </c>
      <c r="BA428" s="223">
        <f t="shared" ca="1" si="902"/>
        <v>-4.3489743717074032E-4</v>
      </c>
      <c r="BB428" s="223">
        <f t="shared" ca="1" si="903"/>
        <v>2.6106742406738957E-4</v>
      </c>
      <c r="BC428" s="223">
        <f t="shared" ca="1" si="904"/>
        <v>3.9648681492752546E-4</v>
      </c>
      <c r="BD428" s="223">
        <f t="shared" ca="1" si="905"/>
        <v>-3.1940218309371715E-4</v>
      </c>
      <c r="BE428" s="223">
        <f t="shared" ca="1" si="906"/>
        <v>-3.4949345050338734E-4</v>
      </c>
      <c r="BF428" s="223">
        <f t="shared" ca="1" si="907"/>
        <v>3.7082284942816608E-4</v>
      </c>
      <c r="BG428" s="223">
        <f t="shared" ca="1" si="908"/>
        <v>2.9493460832144921E-4</v>
      </c>
      <c r="BH428" s="223">
        <f t="shared" ca="1" si="909"/>
        <v>-4.1421632093137996E-4</v>
      </c>
      <c r="BI428" s="223">
        <f t="shared" ca="1" si="910"/>
        <v>-2.3399132255109371E-4</v>
      </c>
      <c r="BJ428" s="223">
        <f t="shared" ca="1" si="911"/>
        <v>4.4864325999053868E-4</v>
      </c>
      <c r="BK428" s="223">
        <f t="shared" ca="1" si="912"/>
        <v>1.6798283128482554E-4</v>
      </c>
      <c r="BL428" s="223">
        <f t="shared" ca="1" si="913"/>
        <v>-4.7335842734194899E-4</v>
      </c>
      <c r="BM428" s="223">
        <f t="shared" ca="1" si="914"/>
        <v>-9.8338019017552621E-5</v>
      </c>
      <c r="BN428" s="223">
        <f t="shared" ca="1" si="915"/>
        <v>4.8782681425051355E-4</v>
      </c>
      <c r="BO428" s="223">
        <f t="shared" ca="1" si="916"/>
        <v>2.6564485612440246E-5</v>
      </c>
      <c r="BP428" s="223">
        <f t="shared" ca="1" si="917"/>
        <v>-4.9173522383317149E-4</v>
      </c>
      <c r="BQ428" s="223">
        <f t="shared" ca="1" si="918"/>
        <v>4.5784088683299156E-5</v>
      </c>
      <c r="BR428" s="223">
        <f t="shared" ca="1" si="919"/>
        <v>4.8499905082558046E-4</v>
      </c>
      <c r="BS428" s="223">
        <f t="shared" ca="1" si="920"/>
        <v>-1.1714157572377491E-4</v>
      </c>
      <c r="BT428" s="223">
        <f t="shared" ca="1" si="921"/>
        <v>-4.677641130305861E-4</v>
      </c>
      <c r="BU428" s="223">
        <f t="shared" ca="1" si="922"/>
        <v>1.8596330140913179E-4</v>
      </c>
      <c r="BV428" s="223">
        <f t="shared" ca="1" si="923"/>
        <v>4.4040349480315496E-4</v>
      </c>
      <c r="BW428" s="223">
        <f t="shared" ca="1" si="924"/>
        <v>-2.5075948321505887E-4</v>
      </c>
      <c r="BX428" s="223">
        <f t="shared" ca="1" si="925"/>
        <v>-4.0350947090076595E-4</v>
      </c>
      <c r="BY428" s="223">
        <f t="shared" ca="1" si="926"/>
        <v>3.1012747948535582E-4</v>
      </c>
      <c r="BZ428" s="223">
        <f t="shared" ca="1" si="927"/>
        <v>3.5788068552355446E-4</v>
      </c>
      <c r="CA428" s="223">
        <f t="shared" ca="1" si="928"/>
        <v>-3.6278215238793303E-4</v>
      </c>
      <c r="CB428" s="223">
        <f t="shared" ca="1" si="929"/>
        <v>-3.0450486407922488E-4</v>
      </c>
      <c r="CC428" s="223">
        <f t="shared" ca="1" si="930"/>
        <v>4.0758368726786289E-4</v>
      </c>
      <c r="CD428" s="223">
        <f t="shared" ca="1" si="931"/>
        <v>2.4453743191081573E-4</v>
      </c>
      <c r="CE428" s="223">
        <f t="shared" ca="1" si="932"/>
        <v>-4.435622661924691E-4</v>
      </c>
      <c r="CF428" s="223">
        <f t="shared" ca="1" si="933"/>
        <v>-1.7927650282736308E-4</v>
      </c>
      <c r="CG428" s="223">
        <f t="shared" ca="1" si="934"/>
        <v>4.69939061580808E-4</v>
      </c>
      <c r="CH428" s="223">
        <f t="shared" ca="1" si="935"/>
        <v>1.1013477886010244E-4</v>
      </c>
      <c r="CI428" s="223">
        <f t="shared" ca="1" si="936"/>
        <v>-4.8614309546878611E-4</v>
      </c>
      <c r="CJ428" s="223">
        <f t="shared" ca="1" si="937"/>
        <v>-3.8608969529794888E-5</v>
      </c>
      <c r="CK428" s="223">
        <f t="shared" ca="1" si="938"/>
        <v>4.9182359945776962E-4</v>
      </c>
      <c r="CL428" s="223">
        <f t="shared" ca="1" si="939"/>
        <v>-3.3752607394464319E-5</v>
      </c>
      <c r="CM428" s="223">
        <f t="shared" ca="1" si="940"/>
        <v>-4.8685760779112119E-4</v>
      </c>
      <c r="CN428" s="223">
        <f t="shared" ca="1" si="941"/>
        <v>1.0538354229913021E-4</v>
      </c>
      <c r="CO428" s="223">
        <f t="shared" ca="1" si="942"/>
        <v>4.7135261919147649E-4</v>
      </c>
      <c r="CP428" s="223">
        <f t="shared" ca="1" si="943"/>
        <v>-1.7473324176388143E-4</v>
      </c>
      <c r="CQ428" s="223">
        <f t="shared" ca="1" si="944"/>
        <v>-4.4564426983804446E-4</v>
      </c>
      <c r="CR428" s="223">
        <f t="shared" ca="1" si="945"/>
        <v>2.4030049422654032E-4</v>
      </c>
      <c r="CS428" s="223">
        <f t="shared" ca="1" si="946"/>
        <v>4.1028906785692276E-4</v>
      </c>
      <c r="CT428" s="223">
        <f t="shared" ca="1" si="947"/>
        <v>-3.0066596667976053E-4</v>
      </c>
      <c r="CU428" s="223">
        <f t="shared" ca="1" si="948"/>
        <v>-3.6605234660078308E-4</v>
      </c>
      <c r="CV428" s="223">
        <f t="shared" ca="1" si="949"/>
        <v>3.5452292894440449E-4</v>
      </c>
      <c r="CW428" s="223">
        <f t="shared" ca="1" si="950"/>
        <v>3.1389169749304944E-4</v>
      </c>
      <c r="CX428" s="223">
        <f t="shared" ca="1" si="951"/>
        <v>-4.0070554043167527E-4</v>
      </c>
      <c r="CY428" s="223">
        <f t="shared" ca="1" si="952"/>
        <v>-2.5493624106539799E-4</v>
      </c>
      <c r="CZ428" s="223">
        <f t="shared" ca="1" si="953"/>
        <v>4.3821408707110676E-4</v>
      </c>
      <c r="DA428" s="223">
        <f t="shared" ca="1" si="954"/>
        <v>1.904621849081711E-4</v>
      </c>
      <c r="DB428" s="223">
        <f t="shared" ca="1" si="955"/>
        <v>-4.6623662210111983E-4</v>
      </c>
      <c r="DC428" s="223">
        <f t="shared" ca="1" si="956"/>
        <v>-1.2186519763006477E-4</v>
      </c>
      <c r="DD428" s="223">
        <f t="shared" ca="1" si="957"/>
        <v>4.8416654226440727E-4</v>
      </c>
      <c r="DE428" s="223">
        <f t="shared" ca="1" si="958"/>
        <v>5.0630196847580182E-5</v>
      </c>
      <c r="DF428" s="223">
        <f t="shared" ca="1" si="959"/>
        <v>-4.9161571893652353E-4</v>
      </c>
      <c r="DG428" s="223">
        <f t="shared" ca="1" si="960"/>
        <v>2.1700794797012397E-5</v>
      </c>
      <c r="DH428" s="223">
        <f t="shared" ca="1" si="961"/>
        <v>4.8842289993850606E-4</v>
      </c>
      <c r="DI428" s="223">
        <f t="shared" ca="1" si="962"/>
        <v>-9.356202976913526E-5</v>
      </c>
      <c r="DJ428" s="223">
        <f t="shared" ca="1" si="963"/>
        <v>-4.7465720015957356E-4</v>
      </c>
      <c r="DK428" s="223">
        <f t="shared" ca="1" si="964"/>
        <v>1.6339792934749579E-4</v>
      </c>
      <c r="DL428" s="223">
        <f t="shared" ca="1" si="965"/>
        <v>4.5061660542849617E-4</v>
      </c>
      <c r="DM428" s="223">
        <f t="shared" ca="1" si="966"/>
        <v>-2.2969675720572005E-4</v>
      </c>
      <c r="DN428" s="223">
        <f t="shared" ca="1" si="967"/>
        <v>-4.1682152202030654E-4</v>
      </c>
      <c r="DO428" s="223">
        <f t="shared" ca="1" si="968"/>
        <v>2.9102334393846745E-4</v>
      </c>
      <c r="DP428" s="223">
        <f t="shared" ca="1" si="969"/>
        <v>3.7400351143200745E-4</v>
      </c>
      <c r="DQ428" s="223">
        <f t="shared" ca="1" si="970"/>
        <v>-3.4605015414494625E-4</v>
      </c>
      <c r="DR428" s="223">
        <f t="shared" ca="1" si="971"/>
        <v>-3.2308945428546529E-4</v>
      </c>
      <c r="DS428" s="223">
        <f t="shared" ca="1" si="972"/>
        <v>3.9358602356126852E-4</v>
      </c>
      <c r="DT428" s="223">
        <f t="shared" ca="1" si="973"/>
        <v>2.6518148616103658E-4</v>
      </c>
      <c r="DU428" s="223">
        <f t="shared" ca="1" si="974"/>
        <v>-4.3260194416956644E-4</v>
      </c>
      <c r="DV428" s="223">
        <f t="shared" ca="1" si="975"/>
        <v>-2.0153313969063032E-4</v>
      </c>
      <c r="DW428" s="223">
        <f t="shared" ca="1" si="976"/>
        <v>4.6225333911399235E-4</v>
      </c>
      <c r="DX428" s="223">
        <f t="shared" ca="1" si="977"/>
        <v>1.3352220936180801E-4</v>
      </c>
      <c r="DY428" s="223">
        <f t="shared" ca="1" si="978"/>
        <v>-4.8189834523912367E-4</v>
      </c>
      <c r="DZ428" s="223">
        <f t="shared" ca="1" si="979"/>
        <v>-6.2620926427983393E-5</v>
      </c>
      <c r="EA428" s="223">
        <f t="shared" ca="1" si="980"/>
        <v>4.9111170748888597E-4</v>
      </c>
      <c r="EB428" s="223">
        <f t="shared" ca="1" si="981"/>
        <v>-9.6359104522336766E-6</v>
      </c>
      <c r="EC428" s="223">
        <f t="shared" ca="1" si="982"/>
        <v>-4.8969398439427673E-4</v>
      </c>
      <c r="ED428" s="223">
        <f t="shared" ca="1" si="983"/>
        <v>8.1684158970930697E-5</v>
      </c>
      <c r="EE428" s="223">
        <f t="shared" ca="1" si="984"/>
        <v>4.7767586537887392E-4</v>
      </c>
      <c r="EF428" s="223">
        <f t="shared" ca="1" si="985"/>
        <v>-1.5196419212831341E-4</v>
      </c>
      <c r="EG428" s="223">
        <f t="shared" ca="1" si="986"/>
        <v>-4.5531750642548337E-4</v>
      </c>
      <c r="EH428" s="223">
        <f t="shared" ca="1" si="987"/>
        <v>2.1895465944727401E-4</v>
      </c>
      <c r="EI428" s="223">
        <f t="shared" ca="1" si="988"/>
        <v>4.2310289848477824E-4</v>
      </c>
      <c r="EJ428" s="223">
        <f t="shared" ca="1" si="989"/>
        <v>-2.8120541961683821E-4</v>
      </c>
      <c r="EK428" s="223">
        <f t="shared" ca="1" si="990"/>
        <v>-3.81729390532828E-4</v>
      </c>
      <c r="EL428" s="223">
        <f t="shared" ca="1" si="991"/>
        <v>3.3736893167226971E-4</v>
      </c>
      <c r="EM428" s="223">
        <f t="shared" ca="1" si="992"/>
        <v>3.3209259407171259E-4</v>
      </c>
      <c r="EN428" s="223">
        <f t="shared" ca="1" si="993"/>
        <v>-3.8622942518740604E-4</v>
      </c>
      <c r="EO428" s="223">
        <f t="shared" ca="1" si="994"/>
        <v>-2.7526699584518629E-4</v>
      </c>
      <c r="EP428" s="223">
        <f t="shared" ca="1" si="995"/>
        <v>4.2672921803289338E-4</v>
      </c>
      <c r="EQ428" s="223">
        <f t="shared" ca="1" si="996"/>
        <v>2.124826984455621E-4</v>
      </c>
      <c r="ER428" s="223">
        <f t="shared" ca="1" si="997"/>
        <v>-4.5799161200014846E-4</v>
      </c>
      <c r="ES428" s="223">
        <f t="shared" ca="1" si="998"/>
        <v>-1.4509879230736211E-4</v>
      </c>
      <c r="ET428" s="223">
        <f t="shared" ca="1" si="999"/>
        <v>4.7933987067000789E-4</v>
      </c>
      <c r="EU428" s="223">
        <f t="shared" ca="1" si="1000"/>
        <v>7.4573935503839737E-5</v>
      </c>
      <c r="EV428" s="223">
        <f t="shared" ca="1" si="1001"/>
        <v>-4.9031186871250569E-4</v>
      </c>
      <c r="EW428" s="223">
        <f t="shared" ca="1" si="1002"/>
        <v>-2.4347782046915618E-6</v>
      </c>
      <c r="EX428" s="223">
        <f t="shared" ca="1" si="1003"/>
        <v>4.9067009550468686E-4</v>
      </c>
      <c r="EY428" s="223">
        <f t="shared" ca="1" si="1004"/>
        <v>-6.975708468972953E-5</v>
      </c>
      <c r="EZ428" s="223">
        <f t="shared" ca="1" si="1005"/>
        <v>-4.8040679651831757E-4</v>
      </c>
      <c r="FA428" s="223">
        <f t="shared" ca="1" si="1006"/>
        <v>1.4043891736210007E-4</v>
      </c>
      <c r="FB428" s="223">
        <f t="shared" ca="1" si="1007"/>
        <v>4.5974414118201264E-4</v>
      </c>
      <c r="FC428" s="223">
        <f t="shared" ca="1" si="1008"/>
        <v>-2.0808067158920647E-4</v>
      </c>
      <c r="FD428" s="223">
        <f t="shared" ca="1" si="1009"/>
        <v>-4.2912941358403929E-4</v>
      </c>
      <c r="FE428" s="223">
        <f t="shared" ca="1" si="1010"/>
        <v>2.7121810766539108E-4</v>
      </c>
      <c r="FF428" s="223">
        <f t="shared" ca="1" si="1011"/>
        <v>3.8922533012258149E-4</v>
      </c>
      <c r="FG428" s="223">
        <f t="shared" ca="1" si="1012"/>
        <v>-3.2848449077021107E-4</v>
      </c>
      <c r="FH428" s="223">
        <f t="shared" ca="1" si="1013"/>
        <v>-3.4089569369703305E-4</v>
      </c>
      <c r="FI428" s="223">
        <f t="shared" ca="1" si="1014"/>
        <v>3.7864017664985926E-4</v>
      </c>
      <c r="FJ428" s="223">
        <f t="shared" ca="1" si="1015"/>
        <v>2.8518669498394625E-4</v>
      </c>
      <c r="FK428" s="223">
        <f t="shared" ca="1" si="1016"/>
        <v>-4.2059944617170349E-4</v>
      </c>
      <c r="FL428" s="223">
        <f t="shared" ca="1" si="1017"/>
        <v>-2.2330426556816494E-4</v>
      </c>
      <c r="FM428" s="223">
        <f t="shared" ca="1" si="1018"/>
        <v>4.5345400786464529E-4</v>
      </c>
      <c r="FN428" s="223">
        <f t="shared" ca="1" si="1019"/>
        <v>1.5658797316601009E-4</v>
      </c>
      <c r="FO428" s="223">
        <f t="shared" ca="1" si="1020"/>
        <v>-4.7649265968646953E-4</v>
      </c>
      <c r="FP428" s="223">
        <f t="shared" ca="1" si="1021"/>
        <v>-8.6482024029461448E-5</v>
      </c>
      <c r="FQ428" s="223">
        <f t="shared" ca="1" si="1022"/>
        <v>4.8921668440035692E-4</v>
      </c>
      <c r="FR428" s="223">
        <f t="shared" ca="1" si="1023"/>
        <v>1.4504000242268522E-5</v>
      </c>
      <c r="FS428" s="223">
        <f t="shared" ca="1" si="1024"/>
        <v>-4.9135064529690043E-4</v>
      </c>
      <c r="FT428" s="223">
        <f t="shared" ca="1" si="1025"/>
        <v>5.7787991349082788E-5</v>
      </c>
      <c r="FU428" s="223">
        <f t="shared" ca="1" si="1026"/>
        <v>4.8284834856710852E-4</v>
      </c>
      <c r="FV428" s="223">
        <f t="shared" ca="1" si="1027"/>
        <v>-1.2882904744341723E-4</v>
      </c>
      <c r="FW428" s="223">
        <f t="shared" ca="1" si="1028"/>
        <v>-4.6389384325883467E-4</v>
      </c>
      <c r="FX428" s="223">
        <f t="shared" ca="1" si="1029"/>
        <v>1.9708134371522365E-4</v>
      </c>
      <c r="FY428" s="223">
        <f t="shared" ca="1" si="1030"/>
        <v>4.3489743717074628E-4</v>
      </c>
      <c r="FZ428" s="223">
        <f t="shared" ca="1" si="1031"/>
        <v>-2.6106742406737282E-4</v>
      </c>
      <c r="GA428" s="223">
        <f t="shared" ca="1" si="1032"/>
        <v>-3.9648681492752475E-4</v>
      </c>
      <c r="GB428" s="223">
        <f t="shared" ca="1" si="1033"/>
        <v>3.1940218309371807E-4</v>
      </c>
      <c r="GC428" s="223">
        <f t="shared" ca="1" si="1034"/>
        <v>3.4949345050339141E-4</v>
      </c>
      <c r="GD428" s="223">
        <f t="shared" ca="1" si="1035"/>
        <v>-3.7082284942815768E-4</v>
      </c>
      <c r="GE428" s="223">
        <f t="shared" ca="1" si="1036"/>
        <v>-2.9493460832146498E-4</v>
      </c>
      <c r="GF428" s="223">
        <f t="shared" ca="1" si="1037"/>
        <v>4.1421632093138067E-4</v>
      </c>
      <c r="GG428" s="223">
        <f t="shared" ca="1" si="1038"/>
        <v>2.3399132255109886E-4</v>
      </c>
      <c r="GH428" s="223">
        <f t="shared" ca="1" si="1039"/>
        <v>-4.4864325999053635E-4</v>
      </c>
      <c r="GI428" s="223">
        <f t="shared" ca="1" si="1040"/>
        <v>-1.6798283128483757E-4</v>
      </c>
      <c r="GJ428" s="223">
        <f t="shared" ca="1" si="1041"/>
        <v>4.7335842734195116E-4</v>
      </c>
      <c r="GK428" s="223">
        <f t="shared" ca="1" si="1042"/>
        <v>9.8338019017551456E-5</v>
      </c>
      <c r="GL428" s="223">
        <f t="shared" ca="1" si="1043"/>
        <v>-4.8782681425051284E-4</v>
      </c>
      <c r="GM428" s="223">
        <f t="shared" ca="1" si="1044"/>
        <v>-2.6564485612452999E-5</v>
      </c>
      <c r="GN428" s="223">
        <f t="shared" ca="1" si="1045"/>
        <v>4.917352238331716E-4</v>
      </c>
      <c r="GO428" s="223">
        <f t="shared" ca="1" si="1046"/>
        <v>-4.5784088683307321E-5</v>
      </c>
      <c r="GP428" s="223">
        <f t="shared" ca="1" si="1047"/>
        <v>-4.8499905082558024E-4</v>
      </c>
      <c r="GQ428" s="223">
        <f t="shared" ca="1" si="1048"/>
        <v>1.171415757237693E-4</v>
      </c>
      <c r="GR428" s="223">
        <f t="shared" ca="1" si="1049"/>
        <v>4.6776411303059006E-4</v>
      </c>
      <c r="GS428" s="223">
        <f t="shared" ca="1" si="1050"/>
        <v>-1.8596330140911997E-4</v>
      </c>
      <c r="GT428" s="223">
        <f t="shared" ca="1" si="1051"/>
        <v>-4.4040349480315138E-4</v>
      </c>
      <c r="GU428" s="223">
        <f t="shared" ca="1" si="1052"/>
        <v>2.507594832150599E-4</v>
      </c>
      <c r="GV428" s="223">
        <f t="shared" ca="1" si="1053"/>
        <v>4.0350947090076925E-4</v>
      </c>
      <c r="GW428" s="223">
        <f t="shared" ca="1" si="1054"/>
        <v>-3.1012747948534595E-4</v>
      </c>
      <c r="GX428" s="223">
        <f t="shared" ca="1" si="1055"/>
        <v>-3.5788068552356807E-4</v>
      </c>
      <c r="GY428" s="223">
        <f t="shared" ca="1" si="1056"/>
        <v>3.627821523879385E-4</v>
      </c>
      <c r="GZ428" s="223">
        <f t="shared" ca="1" si="1057"/>
        <v>3.0450486407922395E-4</v>
      </c>
      <c r="HA428" s="223">
        <f t="shared" ca="1" si="1058"/>
        <v>-4.0758368726785969E-4</v>
      </c>
      <c r="HB428" s="223">
        <f t="shared" ca="1" si="1059"/>
        <v>-2.4453743191082679E-4</v>
      </c>
      <c r="HC428" s="223">
        <f t="shared" ca="1" si="1060"/>
        <v>4.4356226619246054E-4</v>
      </c>
      <c r="HD428" s="223">
        <f t="shared" ca="1" si="1061"/>
        <v>1.7927650282735543E-4</v>
      </c>
      <c r="HE428" s="223">
        <f t="shared" ca="1" si="1062"/>
        <v>-4.6993906158080626E-4</v>
      </c>
      <c r="HF428" s="223">
        <f t="shared" ca="1" si="1063"/>
        <v>-1.1013477886010807E-4</v>
      </c>
      <c r="HG428" s="223">
        <f t="shared" ca="1" si="1064"/>
        <v>4.8614309546878313E-4</v>
      </c>
      <c r="HH428" s="223">
        <f t="shared" ca="1" si="1065"/>
        <v>3.8608969529814593E-5</v>
      </c>
      <c r="HI428" s="223">
        <f t="shared" ca="1" si="1066"/>
        <v>-4.9182359945776973E-4</v>
      </c>
      <c r="HJ428" s="223">
        <f t="shared" ca="1" si="1067"/>
        <v>3.3752607394458553E-5</v>
      </c>
      <c r="HK428" s="223">
        <f t="shared" ca="1" si="1068"/>
        <v>4.86857607791122E-4</v>
      </c>
      <c r="HL428" s="223">
        <f t="shared" ca="1" si="1069"/>
        <v>-1.0538354229911091E-4</v>
      </c>
      <c r="HM428" s="223">
        <f t="shared" ca="1" si="1070"/>
        <v>-4.713526191914741E-4</v>
      </c>
      <c r="HN428" s="223">
        <f t="shared" ca="1" si="1071"/>
        <v>1.747332417638891E-4</v>
      </c>
      <c r="HO428" s="223">
        <f t="shared" ca="1" si="1072"/>
        <v>4.456442698380469E-4</v>
      </c>
      <c r="HP428" s="223">
        <f t="shared" ca="1" si="1073"/>
        <v>-2.4030049422653523E-4</v>
      </c>
      <c r="HQ428" s="223">
        <f t="shared" ca="1" si="1074"/>
        <v>-4.1028906785693366E-4</v>
      </c>
      <c r="HR428" s="223">
        <f t="shared" ca="1" si="1075"/>
        <v>3.0066596667976698E-4</v>
      </c>
      <c r="HS428" s="223">
        <f t="shared" ca="1" si="1076"/>
        <v>3.6605234660078698E-4</v>
      </c>
      <c r="HT428" s="223">
        <f t="shared" ca="1" si="1077"/>
        <v>-3.5452292894440053E-4</v>
      </c>
      <c r="HU428" s="223">
        <f t="shared" ca="1" si="1078"/>
        <v>-3.1389169749305388E-4</v>
      </c>
      <c r="HV428" s="223">
        <f t="shared" ca="1" si="1079"/>
        <v>4.0070554043166373E-4</v>
      </c>
      <c r="HW428" s="223">
        <f t="shared" ca="1" si="1080"/>
        <v>2.54936241065391E-4</v>
      </c>
      <c r="HX428" s="223">
        <f t="shared" ca="1" si="1081"/>
        <v>-4.3821408707110421E-4</v>
      </c>
      <c r="HY428" s="223">
        <f t="shared" ca="1" si="1082"/>
        <v>-1.9046218490817652E-4</v>
      </c>
      <c r="HZ428" s="223">
        <f t="shared" ca="1" si="1083"/>
        <v>4.6623662210111793E-4</v>
      </c>
      <c r="IA428" s="223">
        <f t="shared" ca="1" si="1084"/>
        <v>1.218651976300839E-4</v>
      </c>
      <c r="IB428" s="223">
        <f t="shared" ca="1" si="1085"/>
        <v>-4.8416654226440868E-4</v>
      </c>
      <c r="IC428" s="223">
        <f t="shared" ca="1" si="1086"/>
        <v>-5.0630196847585942E-5</v>
      </c>
      <c r="ID428" s="223">
        <f t="shared" ca="1" si="1087"/>
        <v>4.9161571893652331E-4</v>
      </c>
      <c r="IE428" s="223">
        <f t="shared" ca="1" si="1088"/>
        <v>-4.4831542791194846E-4</v>
      </c>
      <c r="IF428" s="223">
        <f t="shared" ca="1" si="1089"/>
        <v>-4.8842289993850834E-4</v>
      </c>
      <c r="IG428" s="223">
        <f t="shared" ca="1" si="1090"/>
        <v>9.3562029769143296E-5</v>
      </c>
      <c r="IH428" s="223">
        <f t="shared" ca="1" si="1091"/>
        <v>4.7465720015957513E-4</v>
      </c>
      <c r="II428" s="223">
        <f t="shared" ca="1" si="1092"/>
        <v>-1.6339792934749034E-4</v>
      </c>
      <c r="IJ428" s="223">
        <f t="shared" ca="1" si="1093"/>
        <v>-4.5061660542850413E-4</v>
      </c>
      <c r="IK428" s="223">
        <f t="shared" ca="1" si="1094"/>
        <v>2.2969675720570254E-4</v>
      </c>
      <c r="IL428" s="223">
        <f t="shared" ca="1" si="1095"/>
        <v>4.1682152202030215E-4</v>
      </c>
      <c r="IM428" s="223">
        <f t="shared" ca="1" si="1096"/>
        <v>-2.9102334393846279E-4</v>
      </c>
      <c r="IN428" s="223">
        <f t="shared" ca="1" si="1097"/>
        <v>-3.7400351143201114E-4</v>
      </c>
      <c r="IO428" s="223">
        <f t="shared" ca="1" si="1098"/>
        <v>3.4605015414493221E-4</v>
      </c>
      <c r="IP428" s="223">
        <f t="shared" ca="1" si="1099"/>
        <v>3.2308945428545911E-4</v>
      </c>
      <c r="IQ428" s="223">
        <f t="shared" ca="1" si="1100"/>
        <v>-3.935860235612734E-4</v>
      </c>
      <c r="IR428" s="223">
        <f t="shared" ca="1" si="1101"/>
        <v>-2.651814861610414E-4</v>
      </c>
      <c r="IS428" s="223">
        <f t="shared" ca="1" si="1102"/>
        <v>4.3260194416956367E-4</v>
      </c>
      <c r="IT428" s="223">
        <f t="shared" ca="1" si="1103"/>
        <v>2.0153313969064837E-4</v>
      </c>
      <c r="IU428" s="223">
        <f t="shared" ca="1" si="1104"/>
        <v>-4.6225333911399517E-4</v>
      </c>
      <c r="IV428" s="223">
        <f t="shared" ca="1" si="1105"/>
        <v>-1.3352220936181354E-4</v>
      </c>
      <c r="IW428" s="223">
        <f t="shared" ca="1" si="1106"/>
        <v>4.8189834523912247E-4</v>
      </c>
      <c r="IX428" s="223">
        <f t="shared" ca="1" si="1107"/>
        <v>6.2620926427989126E-5</v>
      </c>
      <c r="IY428" s="223">
        <f t="shared" ca="1" si="1108"/>
        <v>-4.9111170748888477E-4</v>
      </c>
      <c r="IZ428" s="223">
        <f t="shared" ca="1" si="1109"/>
        <v>9.6359104522418759E-6</v>
      </c>
      <c r="JA428" s="223">
        <f t="shared" ca="1" si="1110"/>
        <v>4.8969398439427728E-4</v>
      </c>
      <c r="JB428" s="223">
        <f t="shared" ca="1" si="1111"/>
        <v>-8.1684158970924992E-5</v>
      </c>
    </row>
    <row r="429" spans="2:262">
      <c r="B429" s="230">
        <v>68</v>
      </c>
      <c r="C429" s="229">
        <f t="shared" si="1112"/>
        <v>1.3281250000000007E-3</v>
      </c>
      <c r="D429" s="226">
        <f t="shared" ca="1" si="855"/>
        <v>35.938572643654965</v>
      </c>
      <c r="E429" s="225">
        <f ca="1">BV361</f>
        <v>-6.1427356345037647E-2</v>
      </c>
      <c r="F429" s="224">
        <v>68</v>
      </c>
      <c r="G429" s="223">
        <f t="shared" ca="1" si="856"/>
        <v>-1.9185838223308751E-4</v>
      </c>
      <c r="H429" s="223">
        <f t="shared" ca="1" si="857"/>
        <v>6.8118318481018847E-5</v>
      </c>
      <c r="I429" s="223">
        <f t="shared" ca="1" si="858"/>
        <v>1.78504856669952E-4</v>
      </c>
      <c r="J429" s="223">
        <f t="shared" ca="1" si="859"/>
        <v>-1.0311138965247245E-4</v>
      </c>
      <c r="K429" s="223">
        <f t="shared" ca="1" si="860"/>
        <v>-1.5829148957166732E-4</v>
      </c>
      <c r="L429" s="223">
        <f t="shared" ca="1" si="861"/>
        <v>1.3414194794511515E-4</v>
      </c>
      <c r="M429" s="223">
        <f t="shared" ca="1" si="862"/>
        <v>1.3199506930003325E-4</v>
      </c>
      <c r="N429" s="223">
        <f t="shared" ca="1" si="863"/>
        <v>-1.6001750640589794E-4</v>
      </c>
      <c r="O429" s="223">
        <f t="shared" ca="1" si="864"/>
        <v>-1.0062615253888687E-4</v>
      </c>
      <c r="P429" s="223">
        <f t="shared" ca="1" si="865"/>
        <v>1.7974368183435355E-4</v>
      </c>
      <c r="Q429" s="223">
        <f t="shared" ca="1" si="866"/>
        <v>6.5390229167467225E-5</v>
      </c>
      <c r="R429" s="223">
        <f t="shared" ca="1" si="867"/>
        <v>-1.9256240837133324E-4</v>
      </c>
      <c r="S429" s="223">
        <f t="shared" ca="1" si="868"/>
        <v>-2.7641395960405145E-5</v>
      </c>
      <c r="T429" s="223">
        <f t="shared" ca="1" si="869"/>
        <v>1.979810695448451E-4</v>
      </c>
      <c r="U429" s="223">
        <f t="shared" ca="1" si="870"/>
        <v>-1.1169680591941854E-5</v>
      </c>
      <c r="V429" s="223">
        <f t="shared" ca="1" si="871"/>
        <v>-1.9579142924481158E-4</v>
      </c>
      <c r="W429" s="223">
        <f t="shared" ca="1" si="872"/>
        <v>4.9551512583170259E-5</v>
      </c>
      <c r="X429" s="223">
        <f t="shared" ca="1" si="873"/>
        <v>1.8607763411999852E-4</v>
      </c>
      <c r="Y429" s="223">
        <f t="shared" ca="1" si="874"/>
        <v>-8.6029107734635136E-5</v>
      </c>
      <c r="Z429" s="223">
        <f t="shared" ca="1" si="875"/>
        <v>-1.692129798694934E-4</v>
      </c>
      <c r="AA429" s="223">
        <f t="shared" ca="1" si="876"/>
        <v>1.1920065252153803E-4</v>
      </c>
      <c r="AB429" s="223">
        <f t="shared" ca="1" si="877"/>
        <v>1.4584556569833564E-4</v>
      </c>
      <c r="AC429" s="223">
        <f t="shared" ca="1" si="878"/>
        <v>-1.4779138308053323E-4</v>
      </c>
      <c r="AD429" s="223">
        <f t="shared" ca="1" si="879"/>
        <v>-1.1687338822852618E-4</v>
      </c>
      <c r="AE429" s="223">
        <f t="shared" ca="1" si="880"/>
        <v>1.7070257367010698E-4</v>
      </c>
      <c r="AF429" s="223">
        <f t="shared" ca="1" si="881"/>
        <v>8.3409831992446848E-5</v>
      </c>
      <c r="AG429" s="223">
        <f t="shared" ca="1" si="882"/>
        <v>-1.8705376008464408E-4</v>
      </c>
      <c r="AH429" s="223">
        <f t="shared" ca="1" si="883"/>
        <v>-4.6740882689669244E-5</v>
      </c>
      <c r="AI429" s="223">
        <f t="shared" ca="1" si="884"/>
        <v>1.9621657540008604E-4</v>
      </c>
      <c r="AJ429" s="223">
        <f t="shared" ca="1" si="885"/>
        <v>8.2757074777180054E-6</v>
      </c>
      <c r="AK429" s="223">
        <f t="shared" ca="1" si="886"/>
        <v>-1.9783889776242569E-4</v>
      </c>
      <c r="AL429" s="223">
        <f t="shared" ca="1" si="887"/>
        <v>3.0507498531533087E-5</v>
      </c>
      <c r="AM429" s="223">
        <f t="shared" ca="1" si="888"/>
        <v>1.9185838223308754E-4</v>
      </c>
      <c r="AN429" s="223">
        <f t="shared" ca="1" si="889"/>
        <v>-6.811831848101962E-5</v>
      </c>
      <c r="AO429" s="223">
        <f t="shared" ca="1" si="890"/>
        <v>-1.7850485666995189E-4</v>
      </c>
      <c r="AP429" s="223">
        <f t="shared" ca="1" si="891"/>
        <v>1.0311138965247239E-4</v>
      </c>
      <c r="AQ429" s="223">
        <f t="shared" ca="1" si="892"/>
        <v>1.582914895716667E-4</v>
      </c>
      <c r="AR429" s="223">
        <f t="shared" ca="1" si="893"/>
        <v>-1.3414194794511536E-4</v>
      </c>
      <c r="AS429" s="223">
        <f t="shared" ca="1" si="894"/>
        <v>-1.3199506930003225E-4</v>
      </c>
      <c r="AT429" s="223">
        <f t="shared" ca="1" si="895"/>
        <v>1.6001750640589769E-4</v>
      </c>
      <c r="AU429" s="223">
        <f t="shared" ca="1" si="896"/>
        <v>1.0062615253888632E-4</v>
      </c>
      <c r="AV429" s="223">
        <f t="shared" ca="1" si="897"/>
        <v>-1.7974368183435425E-4</v>
      </c>
      <c r="AW429" s="223">
        <f t="shared" ca="1" si="898"/>
        <v>-6.5390229167467618E-5</v>
      </c>
      <c r="AX429" s="223">
        <f t="shared" ca="1" si="899"/>
        <v>1.9256240837133332E-4</v>
      </c>
      <c r="AY429" s="223">
        <f t="shared" ca="1" si="900"/>
        <v>2.7641395960403465E-5</v>
      </c>
      <c r="AZ429" s="223">
        <f t="shared" ca="1" si="901"/>
        <v>-1.979810695448451E-4</v>
      </c>
      <c r="BA429" s="223">
        <f t="shared" ca="1" si="902"/>
        <v>1.1169680591942847E-5</v>
      </c>
      <c r="BB429" s="223">
        <f t="shared" ca="1" si="903"/>
        <v>1.9579142924481134E-4</v>
      </c>
      <c r="BC429" s="223">
        <f t="shared" ca="1" si="904"/>
        <v>-4.9551512583169859E-5</v>
      </c>
      <c r="BD429" s="223">
        <f t="shared" ca="1" si="905"/>
        <v>-1.8607763411999814E-4</v>
      </c>
      <c r="BE429" s="223">
        <f t="shared" ca="1" si="906"/>
        <v>8.6029107734634133E-5</v>
      </c>
      <c r="BF429" s="223">
        <f t="shared" ca="1" si="907"/>
        <v>1.6921297986949326E-4</v>
      </c>
      <c r="BG429" s="223">
        <f t="shared" ca="1" si="908"/>
        <v>-1.1920065252153826E-4</v>
      </c>
      <c r="BH429" s="223">
        <f t="shared" ca="1" si="909"/>
        <v>-1.458455656983364E-4</v>
      </c>
      <c r="BI429" s="223">
        <f t="shared" ca="1" si="910"/>
        <v>1.4779138308053342E-4</v>
      </c>
      <c r="BJ429" s="223">
        <f t="shared" ca="1" si="911"/>
        <v>1.1687338822852595E-4</v>
      </c>
      <c r="BK429" s="223">
        <f t="shared" ca="1" si="912"/>
        <v>-1.7070257367010643E-4</v>
      </c>
      <c r="BL429" s="223">
        <f t="shared" ca="1" si="913"/>
        <v>-8.3409831992446577E-5</v>
      </c>
      <c r="BM429" s="223">
        <f t="shared" ca="1" si="914"/>
        <v>1.8705376008464465E-4</v>
      </c>
      <c r="BN429" s="223">
        <f t="shared" ca="1" si="915"/>
        <v>4.6740882689670329E-5</v>
      </c>
      <c r="BO429" s="223">
        <f t="shared" ca="1" si="916"/>
        <v>-1.9621657540008609E-4</v>
      </c>
      <c r="BP429" s="223">
        <f t="shared" ca="1" si="917"/>
        <v>-8.275707477716308E-6</v>
      </c>
      <c r="BQ429" s="223">
        <f t="shared" ca="1" si="918"/>
        <v>1.9783889776242575E-4</v>
      </c>
      <c r="BR429" s="223">
        <f t="shared" ca="1" si="919"/>
        <v>-3.0507498531533375E-5</v>
      </c>
      <c r="BS429" s="223">
        <f t="shared" ca="1" si="920"/>
        <v>-1.9185838223308711E-4</v>
      </c>
      <c r="BT429" s="223">
        <f t="shared" ca="1" si="921"/>
        <v>6.8118318481018563E-5</v>
      </c>
      <c r="BU429" s="223">
        <f t="shared" ca="1" si="922"/>
        <v>1.7850485666995176E-4</v>
      </c>
      <c r="BV429" s="223">
        <f t="shared" ca="1" si="923"/>
        <v>-1.0311138965247384E-4</v>
      </c>
      <c r="BW429" s="223">
        <f t="shared" ca="1" si="924"/>
        <v>-1.5829148957166735E-4</v>
      </c>
      <c r="BX429" s="223">
        <f t="shared" ca="1" si="925"/>
        <v>1.3414194794511558E-4</v>
      </c>
      <c r="BY429" s="223">
        <f t="shared" ca="1" si="926"/>
        <v>1.3199506930003203E-4</v>
      </c>
      <c r="BZ429" s="223">
        <f t="shared" ca="1" si="927"/>
        <v>-1.6001750640589786E-4</v>
      </c>
      <c r="CA429" s="223">
        <f t="shared" ca="1" si="928"/>
        <v>-1.0062615253888604E-4</v>
      </c>
      <c r="CB429" s="223">
        <f t="shared" ca="1" si="929"/>
        <v>1.7974368183435439E-4</v>
      </c>
      <c r="CC429" s="223">
        <f t="shared" ca="1" si="930"/>
        <v>6.5390229167467347E-5</v>
      </c>
      <c r="CD429" s="223">
        <f t="shared" ca="1" si="931"/>
        <v>-1.9256240837133338E-4</v>
      </c>
      <c r="CE429" s="223">
        <f t="shared" ca="1" si="932"/>
        <v>-2.764139596040318E-5</v>
      </c>
      <c r="CF429" s="223">
        <f t="shared" ca="1" si="933"/>
        <v>1.9798106954484521E-4</v>
      </c>
      <c r="CG429" s="223">
        <f t="shared" ca="1" si="934"/>
        <v>-1.1169680591940326E-5</v>
      </c>
      <c r="CH429" s="223">
        <f t="shared" ca="1" si="935"/>
        <v>-1.9579142924481172E-4</v>
      </c>
      <c r="CI429" s="223">
        <f t="shared" ca="1" si="936"/>
        <v>4.9551512583170137E-5</v>
      </c>
      <c r="CJ429" s="223">
        <f t="shared" ca="1" si="937"/>
        <v>1.8607763411999809E-4</v>
      </c>
      <c r="CK429" s="223">
        <f t="shared" ca="1" si="938"/>
        <v>-8.6029107734636939E-5</v>
      </c>
      <c r="CL429" s="223">
        <f t="shared" ca="1" si="939"/>
        <v>-1.6921297986949166E-4</v>
      </c>
      <c r="CM429" s="223">
        <f t="shared" ca="1" si="940"/>
        <v>1.1920065252153626E-4</v>
      </c>
      <c r="CN429" s="223">
        <f t="shared" ca="1" si="941"/>
        <v>1.4584556569833618E-4</v>
      </c>
      <c r="CO429" s="223">
        <f t="shared" ca="1" si="942"/>
        <v>-1.4779138308053364E-4</v>
      </c>
      <c r="CP429" s="223">
        <f t="shared" ca="1" si="943"/>
        <v>-1.1687338822852571E-4</v>
      </c>
      <c r="CQ429" s="223">
        <f t="shared" ca="1" si="944"/>
        <v>1.7070257367010801E-4</v>
      </c>
      <c r="CR429" s="223">
        <f t="shared" ca="1" si="945"/>
        <v>8.3409831992443771E-5</v>
      </c>
      <c r="CS429" s="223">
        <f t="shared" ca="1" si="946"/>
        <v>-1.8705376008464384E-4</v>
      </c>
      <c r="CT429" s="223">
        <f t="shared" ca="1" si="947"/>
        <v>-4.6740882689670044E-5</v>
      </c>
      <c r="CU429" s="223">
        <f t="shared" ca="1" si="948"/>
        <v>1.9621657540008612E-4</v>
      </c>
      <c r="CV429" s="223">
        <f t="shared" ca="1" si="949"/>
        <v>8.2757074777160132E-6</v>
      </c>
      <c r="CW429" s="223">
        <f t="shared" ca="1" si="950"/>
        <v>-1.9783889776242558E-4</v>
      </c>
      <c r="CX429" s="223">
        <f t="shared" ca="1" si="951"/>
        <v>3.0507498531536444E-5</v>
      </c>
      <c r="CY429" s="223">
        <f t="shared" ca="1" si="952"/>
        <v>1.9185838223308776E-4</v>
      </c>
      <c r="CZ429" s="223">
        <f t="shared" ca="1" si="953"/>
        <v>-6.8118318481018834E-5</v>
      </c>
      <c r="DA429" s="223">
        <f t="shared" ca="1" si="954"/>
        <v>-1.7850485666995159E-4</v>
      </c>
      <c r="DB429" s="223">
        <f t="shared" ca="1" si="955"/>
        <v>1.031113896524741E-4</v>
      </c>
      <c r="DC429" s="223">
        <f t="shared" ca="1" si="956"/>
        <v>1.5829148957166551E-4</v>
      </c>
      <c r="DD429" s="223">
        <f t="shared" ca="1" si="957"/>
        <v>-1.3414194794511374E-4</v>
      </c>
      <c r="DE429" s="223">
        <f t="shared" ca="1" si="958"/>
        <v>-1.3199506930003393E-4</v>
      </c>
      <c r="DF429" s="223">
        <f t="shared" ca="1" si="959"/>
        <v>1.6001750640589805E-4</v>
      </c>
      <c r="DG429" s="223">
        <f t="shared" ca="1" si="960"/>
        <v>1.006261525388858E-4</v>
      </c>
      <c r="DH429" s="223">
        <f t="shared" ca="1" si="961"/>
        <v>-1.7974368183435447E-4</v>
      </c>
      <c r="DI429" s="223">
        <f t="shared" ca="1" si="962"/>
        <v>-6.539022916746442E-5</v>
      </c>
      <c r="DJ429" s="223">
        <f t="shared" ca="1" si="963"/>
        <v>1.9256240837133278E-4</v>
      </c>
      <c r="DK429" s="223">
        <f t="shared" ca="1" si="964"/>
        <v>2.764139596040567E-5</v>
      </c>
      <c r="DL429" s="223">
        <f t="shared" ca="1" si="965"/>
        <v>-1.979810695448451E-4</v>
      </c>
      <c r="DM429" s="223">
        <f t="shared" ca="1" si="966"/>
        <v>1.116968059194343E-5</v>
      </c>
      <c r="DN429" s="223">
        <f t="shared" ca="1" si="967"/>
        <v>1.9579142924481123E-4</v>
      </c>
      <c r="DO429" s="223">
        <f t="shared" ca="1" si="968"/>
        <v>-4.9551512583173146E-5</v>
      </c>
      <c r="DP429" s="223">
        <f t="shared" ca="1" si="969"/>
        <v>-1.8607763411999893E-4</v>
      </c>
      <c r="DQ429" s="223">
        <f t="shared" ca="1" si="970"/>
        <v>8.6029107734634662E-5</v>
      </c>
      <c r="DR429" s="223">
        <f t="shared" ca="1" si="971"/>
        <v>1.6921297986949296E-4</v>
      </c>
      <c r="DS429" s="223">
        <f t="shared" ca="1" si="972"/>
        <v>-1.1920065252153873E-4</v>
      </c>
      <c r="DT429" s="223">
        <f t="shared" ca="1" si="973"/>
        <v>-1.4584556569833409E-4</v>
      </c>
      <c r="DU429" s="223">
        <f t="shared" ca="1" si="974"/>
        <v>1.4779138308053567E-4</v>
      </c>
      <c r="DV429" s="223">
        <f t="shared" ca="1" si="975"/>
        <v>1.1687338822852774E-4</v>
      </c>
      <c r="DW429" s="223">
        <f t="shared" ca="1" si="976"/>
        <v>-1.707025736701067E-4</v>
      </c>
      <c r="DX429" s="223">
        <f t="shared" ca="1" si="977"/>
        <v>-8.3409831992446048E-5</v>
      </c>
      <c r="DY429" s="223">
        <f t="shared" ca="1" si="978"/>
        <v>1.8705376008464487E-4</v>
      </c>
      <c r="DZ429" s="223">
        <f t="shared" ca="1" si="979"/>
        <v>4.6740882689667028E-5</v>
      </c>
      <c r="EA429" s="223">
        <f t="shared" ca="1" si="980"/>
        <v>-1.9621657540008655E-4</v>
      </c>
      <c r="EB429" s="223">
        <f t="shared" ca="1" si="981"/>
        <v>-8.2757074777185373E-6</v>
      </c>
      <c r="EC429" s="223">
        <f t="shared" ca="1" si="982"/>
        <v>1.9783889776242572E-4</v>
      </c>
      <c r="ED429" s="223">
        <f t="shared" ca="1" si="983"/>
        <v>-3.0507498531533951E-5</v>
      </c>
      <c r="EE429" s="223">
        <f t="shared" ca="1" si="984"/>
        <v>-1.9185838223308697E-4</v>
      </c>
      <c r="EF429" s="223">
        <f t="shared" ca="1" si="985"/>
        <v>6.8118318481021761E-5</v>
      </c>
      <c r="EG429" s="223">
        <f t="shared" ca="1" si="986"/>
        <v>1.7850485666995273E-4</v>
      </c>
      <c r="EH429" s="223">
        <f t="shared" ca="1" si="987"/>
        <v>-1.0311138965247193E-4</v>
      </c>
      <c r="EI429" s="223">
        <f t="shared" ca="1" si="988"/>
        <v>-1.5829148957166703E-4</v>
      </c>
      <c r="EJ429" s="223">
        <f t="shared" ca="1" si="989"/>
        <v>1.3414194794511601E-4</v>
      </c>
      <c r="EK429" s="223">
        <f t="shared" ca="1" si="990"/>
        <v>1.319950693000316E-4</v>
      </c>
      <c r="EL429" s="223">
        <f t="shared" ca="1" si="991"/>
        <v>-1.6001750640589986E-4</v>
      </c>
      <c r="EM429" s="223">
        <f t="shared" ca="1" si="992"/>
        <v>-1.0062615253888797E-4</v>
      </c>
      <c r="EN429" s="223">
        <f t="shared" ca="1" si="993"/>
        <v>1.7974368183435344E-4</v>
      </c>
      <c r="EO429" s="223">
        <f t="shared" ca="1" si="994"/>
        <v>6.5390229167466791E-5</v>
      </c>
      <c r="EP429" s="223">
        <f t="shared" ca="1" si="995"/>
        <v>-1.9256240837133351E-4</v>
      </c>
      <c r="EQ429" s="223">
        <f t="shared" ca="1" si="996"/>
        <v>-2.7641395960402597E-5</v>
      </c>
      <c r="ER429" s="223">
        <f t="shared" ca="1" si="997"/>
        <v>1.9798106954484524E-4</v>
      </c>
      <c r="ES429" s="223">
        <f t="shared" ca="1" si="998"/>
        <v>-1.1169680591940909E-5</v>
      </c>
      <c r="ET429" s="223">
        <f t="shared" ca="1" si="999"/>
        <v>-1.9579142924481163E-4</v>
      </c>
      <c r="EU429" s="223">
        <f t="shared" ca="1" si="1000"/>
        <v>4.9551512583170706E-5</v>
      </c>
      <c r="EV429" s="223">
        <f t="shared" ca="1" si="1001"/>
        <v>1.860776341199979E-4</v>
      </c>
      <c r="EW429" s="223">
        <f t="shared" ca="1" si="1002"/>
        <v>-8.6029107734637454E-5</v>
      </c>
      <c r="EX429" s="223">
        <f t="shared" ca="1" si="1003"/>
        <v>-1.6921297986949134E-4</v>
      </c>
      <c r="EY429" s="223">
        <f t="shared" ca="1" si="1004"/>
        <v>1.1920065252153672E-4</v>
      </c>
      <c r="EZ429" s="223">
        <f t="shared" ca="1" si="1005"/>
        <v>1.458455656983358E-4</v>
      </c>
      <c r="FA429" s="223">
        <f t="shared" ca="1" si="1006"/>
        <v>-1.4779138308053402E-4</v>
      </c>
      <c r="FB429" s="223">
        <f t="shared" ca="1" si="1007"/>
        <v>-1.1687338822852521E-4</v>
      </c>
      <c r="FC429" s="223">
        <f t="shared" ca="1" si="1008"/>
        <v>1.707025736701083E-4</v>
      </c>
      <c r="FD429" s="223">
        <f t="shared" ca="1" si="1009"/>
        <v>8.3409831992443243E-5</v>
      </c>
      <c r="FE429" s="223">
        <f t="shared" ca="1" si="1010"/>
        <v>-1.8705376008464587E-4</v>
      </c>
      <c r="FF429" s="223">
        <f t="shared" ca="1" si="1011"/>
        <v>-4.6740882689664E-5</v>
      </c>
      <c r="FG429" s="223">
        <f t="shared" ca="1" si="1012"/>
        <v>1.9621657540008699E-4</v>
      </c>
      <c r="FH429" s="223">
        <f t="shared" ca="1" si="1013"/>
        <v>8.2757074777210649E-6</v>
      </c>
      <c r="FI429" s="223">
        <f t="shared" ca="1" si="1014"/>
        <v>-1.9783889776242585E-4</v>
      </c>
      <c r="FJ429" s="223">
        <f t="shared" ca="1" si="1015"/>
        <v>3.0507498531531457E-5</v>
      </c>
      <c r="FK429" s="223">
        <f t="shared" ca="1" si="1016"/>
        <v>1.9185838223308759E-4</v>
      </c>
      <c r="FL429" s="223">
        <f t="shared" ca="1" si="1017"/>
        <v>-6.811831848101939E-5</v>
      </c>
      <c r="FM429" s="223">
        <f t="shared" ca="1" si="1018"/>
        <v>-1.7850485666995138E-4</v>
      </c>
      <c r="FN429" s="223">
        <f t="shared" ca="1" si="1019"/>
        <v>1.0311138965247459E-4</v>
      </c>
      <c r="FO429" s="223">
        <f t="shared" ca="1" si="1020"/>
        <v>1.5829148957166516E-4</v>
      </c>
      <c r="FP429" s="223">
        <f t="shared" ca="1" si="1021"/>
        <v>-1.3414194794511832E-4</v>
      </c>
      <c r="FQ429" s="223">
        <f t="shared" ca="1" si="1022"/>
        <v>-1.3199506930002927E-4</v>
      </c>
      <c r="FR429" s="223">
        <f t="shared" ca="1" si="1023"/>
        <v>1.6001750640590168E-4</v>
      </c>
      <c r="FS429" s="223">
        <f t="shared" ca="1" si="1024"/>
        <v>1.0062615253889018E-4</v>
      </c>
      <c r="FT429" s="223">
        <f t="shared" ca="1" si="1025"/>
        <v>-1.7974368183435238E-4</v>
      </c>
      <c r="FU429" s="223">
        <f t="shared" ca="1" si="1026"/>
        <v>-6.5390229167469177E-5</v>
      </c>
      <c r="FV429" s="223">
        <f t="shared" ca="1" si="1027"/>
        <v>1.9256240837133291E-4</v>
      </c>
      <c r="FW429" s="223">
        <f t="shared" ca="1" si="1028"/>
        <v>2.7641395960405104E-5</v>
      </c>
      <c r="FX429" s="223">
        <f t="shared" ca="1" si="1029"/>
        <v>-1.9798106954484516E-4</v>
      </c>
      <c r="FY429" s="223">
        <f t="shared" ca="1" si="1030"/>
        <v>1.1169680591944013E-5</v>
      </c>
      <c r="FZ429" s="223">
        <f t="shared" ca="1" si="1031"/>
        <v>1.9579142924481115E-4</v>
      </c>
      <c r="GA429" s="223">
        <f t="shared" ca="1" si="1032"/>
        <v>-4.9551512583173715E-5</v>
      </c>
      <c r="GB429" s="223">
        <f t="shared" ca="1" si="1033"/>
        <v>-1.8607763411999679E-4</v>
      </c>
      <c r="GC429" s="223">
        <f t="shared" ca="1" si="1034"/>
        <v>8.6029107734640259E-5</v>
      </c>
      <c r="GD429" s="223">
        <f t="shared" ca="1" si="1035"/>
        <v>1.6921297986948971E-4</v>
      </c>
      <c r="GE429" s="223">
        <f t="shared" ca="1" si="1036"/>
        <v>-1.192006525215347E-4</v>
      </c>
      <c r="GF429" s="223">
        <f t="shared" ca="1" si="1037"/>
        <v>-1.4584556569833748E-4</v>
      </c>
      <c r="GG429" s="223">
        <f t="shared" ca="1" si="1038"/>
        <v>1.4779138308053228E-4</v>
      </c>
      <c r="GH429" s="223">
        <f t="shared" ca="1" si="1039"/>
        <v>1.1687338822852727E-4</v>
      </c>
      <c r="GI429" s="223">
        <f t="shared" ca="1" si="1040"/>
        <v>-1.70702573670107E-4</v>
      </c>
      <c r="GJ429" s="223">
        <f t="shared" ca="1" si="1041"/>
        <v>-8.3409831992445533E-5</v>
      </c>
      <c r="GK429" s="223">
        <f t="shared" ca="1" si="1042"/>
        <v>1.8705376008464503E-4</v>
      </c>
      <c r="GL429" s="223">
        <f t="shared" ca="1" si="1043"/>
        <v>4.6740882689666453E-5</v>
      </c>
      <c r="GM429" s="223">
        <f t="shared" ca="1" si="1044"/>
        <v>-1.9621657540008663E-4</v>
      </c>
      <c r="GN429" s="223">
        <f t="shared" ca="1" si="1045"/>
        <v>-8.2757074777123337E-6</v>
      </c>
      <c r="GO429" s="223">
        <f t="shared" ca="1" si="1046"/>
        <v>1.9783889776242537E-4</v>
      </c>
      <c r="GP429" s="223">
        <f t="shared" ca="1" si="1047"/>
        <v>-3.050749853154009E-5</v>
      </c>
      <c r="GQ429" s="223">
        <f t="shared" ca="1" si="1048"/>
        <v>-1.9185838223308824E-4</v>
      </c>
      <c r="GR429" s="223">
        <f t="shared" ca="1" si="1049"/>
        <v>6.8118318481017018E-5</v>
      </c>
      <c r="GS429" s="223">
        <f t="shared" ca="1" si="1050"/>
        <v>1.7850485666995246E-4</v>
      </c>
      <c r="GT429" s="223">
        <f t="shared" ca="1" si="1051"/>
        <v>-1.0311138965247243E-4</v>
      </c>
      <c r="GU429" s="223">
        <f t="shared" ca="1" si="1052"/>
        <v>-1.5829148957166665E-4</v>
      </c>
      <c r="GV429" s="223">
        <f t="shared" ca="1" si="1053"/>
        <v>1.3414194794511645E-4</v>
      </c>
      <c r="GW429" s="223">
        <f t="shared" ca="1" si="1054"/>
        <v>1.3199506930003114E-4</v>
      </c>
      <c r="GX429" s="223">
        <f t="shared" ca="1" si="1055"/>
        <v>-1.6001750640590021E-4</v>
      </c>
      <c r="GY429" s="223">
        <f t="shared" ca="1" si="1056"/>
        <v>-1.0062615253888266E-4</v>
      </c>
      <c r="GZ429" s="223">
        <f t="shared" ca="1" si="1057"/>
        <v>1.7974368183435607E-4</v>
      </c>
      <c r="HA429" s="223">
        <f t="shared" ca="1" si="1058"/>
        <v>6.5390229167460923E-5</v>
      </c>
      <c r="HB429" s="223">
        <f t="shared" ca="1" si="1059"/>
        <v>-1.9256240837133232E-4</v>
      </c>
      <c r="HC429" s="223">
        <f t="shared" ca="1" si="1060"/>
        <v>-2.7641395960407595E-5</v>
      </c>
      <c r="HD429" s="223">
        <f t="shared" ca="1" si="1061"/>
        <v>1.9798106954484502E-4</v>
      </c>
      <c r="HE429" s="223">
        <f t="shared" ca="1" si="1062"/>
        <v>-1.1169680591941489E-5</v>
      </c>
      <c r="HF429" s="223">
        <f t="shared" ca="1" si="1063"/>
        <v>-1.9579142924481153E-4</v>
      </c>
      <c r="HG429" s="223">
        <f t="shared" ca="1" si="1064"/>
        <v>4.9551512583171262E-5</v>
      </c>
      <c r="HH429" s="223">
        <f t="shared" ca="1" si="1065"/>
        <v>1.8607763411999768E-4</v>
      </c>
      <c r="HI429" s="223">
        <f t="shared" ca="1" si="1066"/>
        <v>-8.6029107734637982E-5</v>
      </c>
      <c r="HJ429" s="223">
        <f t="shared" ca="1" si="1067"/>
        <v>-1.6921297986949101E-4</v>
      </c>
      <c r="HK429" s="223">
        <f t="shared" ca="1" si="1068"/>
        <v>1.1920065252154168E-4</v>
      </c>
      <c r="HL429" s="223">
        <f t="shared" ca="1" si="1069"/>
        <v>1.4584556569833157E-4</v>
      </c>
      <c r="HM429" s="223">
        <f t="shared" ca="1" si="1070"/>
        <v>-1.4779138308053814E-4</v>
      </c>
      <c r="HN429" s="223">
        <f t="shared" ca="1" si="1071"/>
        <v>-1.1687338822852931E-4</v>
      </c>
      <c r="HO429" s="223">
        <f t="shared" ca="1" si="1072"/>
        <v>1.7070257367010573E-4</v>
      </c>
      <c r="HP429" s="223">
        <f t="shared" ca="1" si="1073"/>
        <v>8.3409831992447837E-5</v>
      </c>
      <c r="HQ429" s="223">
        <f t="shared" ca="1" si="1074"/>
        <v>-1.8705376008464422E-4</v>
      </c>
      <c r="HR429" s="223">
        <f t="shared" ca="1" si="1075"/>
        <v>-4.6740882689668906E-5</v>
      </c>
      <c r="HS429" s="223">
        <f t="shared" ca="1" si="1076"/>
        <v>1.9621657540008631E-4</v>
      </c>
      <c r="HT429" s="223">
        <f t="shared" ca="1" si="1077"/>
        <v>8.2757074777148477E-6</v>
      </c>
      <c r="HU429" s="223">
        <f t="shared" ca="1" si="1078"/>
        <v>-1.978388977624255E-4</v>
      </c>
      <c r="HV429" s="223">
        <f t="shared" ca="1" si="1079"/>
        <v>3.0507498531537596E-5</v>
      </c>
      <c r="HW429" s="223">
        <f t="shared" ca="1" si="1080"/>
        <v>1.9185838223308605E-4</v>
      </c>
      <c r="HX429" s="223">
        <f t="shared" ca="1" si="1081"/>
        <v>-6.8118318481025217E-5</v>
      </c>
      <c r="HY429" s="223">
        <f t="shared" ca="1" si="1082"/>
        <v>-1.7850485666995357E-4</v>
      </c>
      <c r="HZ429" s="223">
        <f t="shared" ca="1" si="1083"/>
        <v>1.0311138965247028E-4</v>
      </c>
      <c r="IA429" s="223">
        <f t="shared" ca="1" si="1084"/>
        <v>1.5829148957166816E-4</v>
      </c>
      <c r="IB429" s="223">
        <f t="shared" ca="1" si="1085"/>
        <v>-1.341419479451146E-4</v>
      </c>
      <c r="IC429" s="223">
        <f t="shared" ca="1" si="1086"/>
        <v>-1.3199506930003306E-4</v>
      </c>
      <c r="ID429" s="223">
        <f t="shared" ca="1" si="1087"/>
        <v>1.6001750640589872E-4</v>
      </c>
      <c r="IE429" s="223">
        <f t="shared" ca="1" si="1088"/>
        <v>-2.1843125526858041E-4</v>
      </c>
      <c r="IF429" s="223">
        <f t="shared" ca="1" si="1089"/>
        <v>-1.7974368183435498E-4</v>
      </c>
      <c r="IG429" s="223">
        <f t="shared" ca="1" si="1090"/>
        <v>-6.5390229167463308E-5</v>
      </c>
      <c r="IH429" s="223">
        <f t="shared" ca="1" si="1091"/>
        <v>1.9256240837133441E-4</v>
      </c>
      <c r="II429" s="223">
        <f t="shared" ca="1" si="1092"/>
        <v>2.7641395960398945E-5</v>
      </c>
      <c r="IJ429" s="223">
        <f t="shared" ca="1" si="1093"/>
        <v>-1.9798106954484543E-4</v>
      </c>
      <c r="IK429" s="223">
        <f t="shared" ca="1" si="1094"/>
        <v>1.1169680591938971E-5</v>
      </c>
      <c r="IL429" s="223">
        <f t="shared" ca="1" si="1095"/>
        <v>1.9579142924481193E-4</v>
      </c>
      <c r="IM429" s="223">
        <f t="shared" ca="1" si="1096"/>
        <v>-4.9551512583168822E-5</v>
      </c>
      <c r="IN429" s="223">
        <f t="shared" ca="1" si="1097"/>
        <v>-1.8607763411999852E-4</v>
      </c>
      <c r="IO429" s="223">
        <f t="shared" ca="1" si="1098"/>
        <v>8.6029107734635706E-5</v>
      </c>
      <c r="IP429" s="223">
        <f t="shared" ca="1" si="1099"/>
        <v>1.6921297986949237E-4</v>
      </c>
      <c r="IQ429" s="223">
        <f t="shared" ca="1" si="1100"/>
        <v>-1.1920065252153966E-4</v>
      </c>
      <c r="IR429" s="223">
        <f t="shared" ca="1" si="1101"/>
        <v>-1.4584556569833328E-4</v>
      </c>
      <c r="IS429" s="223">
        <f t="shared" ca="1" si="1102"/>
        <v>1.4779138308053646E-4</v>
      </c>
      <c r="IT429" s="223">
        <f t="shared" ca="1" si="1103"/>
        <v>1.1687338822852226E-4</v>
      </c>
      <c r="IU429" s="223">
        <f t="shared" ca="1" si="1104"/>
        <v>-1.7070257367011017E-4</v>
      </c>
      <c r="IV429" s="223">
        <f t="shared" ca="1" si="1105"/>
        <v>-8.3409831992439895E-5</v>
      </c>
      <c r="IW429" s="223">
        <f t="shared" ca="1" si="1106"/>
        <v>1.8705376008464338E-4</v>
      </c>
      <c r="IX429" s="223">
        <f t="shared" ca="1" si="1107"/>
        <v>4.6740882689671359E-5</v>
      </c>
      <c r="IY429" s="223">
        <f t="shared" ca="1" si="1108"/>
        <v>-1.962165754000859E-4</v>
      </c>
      <c r="IZ429" s="223">
        <f t="shared" ca="1" si="1109"/>
        <v>-8.2757074777173752E-6</v>
      </c>
      <c r="JA429" s="223">
        <f t="shared" ca="1" si="1110"/>
        <v>1.9783889776242566E-4</v>
      </c>
      <c r="JB429" s="223">
        <f t="shared" ca="1" si="1111"/>
        <v>-3.0507498531535102E-5</v>
      </c>
    </row>
    <row r="430" spans="2:262">
      <c r="B430" s="230">
        <v>69</v>
      </c>
      <c r="C430" s="229">
        <f t="shared" si="1112"/>
        <v>1.3476562500000008E-3</v>
      </c>
      <c r="D430" s="226">
        <f t="shared" ca="1" si="855"/>
        <v>35.954829294556944</v>
      </c>
      <c r="E430" s="225">
        <f ca="1">BW361</f>
        <v>-4.5170705443055112E-2</v>
      </c>
      <c r="F430" s="224">
        <v>69</v>
      </c>
      <c r="G430" s="223">
        <f t="shared" ca="1" si="856"/>
        <v>8.5302229526206503E-5</v>
      </c>
      <c r="H430" s="223">
        <f t="shared" ca="1" si="857"/>
        <v>-4.0390321295785202E-5</v>
      </c>
      <c r="I430" s="223">
        <f t="shared" ca="1" si="858"/>
        <v>-7.5413816523545844E-5</v>
      </c>
      <c r="J430" s="223">
        <f t="shared" ca="1" si="859"/>
        <v>5.8853233695779302E-5</v>
      </c>
      <c r="K430" s="223">
        <f t="shared" ca="1" si="860"/>
        <v>6.1005288374830582E-5</v>
      </c>
      <c r="L430" s="223">
        <f t="shared" ca="1" si="861"/>
        <v>-7.3788630777151071E-5</v>
      </c>
      <c r="M430" s="223">
        <f t="shared" ca="1" si="862"/>
        <v>-4.2940256143917185E-5</v>
      </c>
      <c r="N430" s="223">
        <f t="shared" ca="1" si="863"/>
        <v>8.4301322272759482E-5</v>
      </c>
      <c r="O430" s="223">
        <f t="shared" ca="1" si="864"/>
        <v>2.2301492584726696E-5</v>
      </c>
      <c r="P430" s="223">
        <f t="shared" ca="1" si="865"/>
        <v>-8.9761203803252916E-5</v>
      </c>
      <c r="Q430" s="223">
        <f t="shared" ca="1" si="866"/>
        <v>-3.260334562253321E-7</v>
      </c>
      <c r="R430" s="223">
        <f t="shared" ca="1" si="867"/>
        <v>8.9841023754281117E-5</v>
      </c>
      <c r="S430" s="223">
        <f t="shared" ca="1" si="868"/>
        <v>-2.1668967300475162E-5</v>
      </c>
      <c r="T430" s="223">
        <f t="shared" ca="1" si="869"/>
        <v>-8.4535997918039303E-5</v>
      </c>
      <c r="U430" s="223">
        <f t="shared" ca="1" si="870"/>
        <v>4.2365184468048684E-5</v>
      </c>
      <c r="V430" s="223">
        <f t="shared" ca="1" si="871"/>
        <v>7.4164096246692897E-5</v>
      </c>
      <c r="W430" s="223">
        <f t="shared" ca="1" si="872"/>
        <v>-6.0522138662243411E-5</v>
      </c>
      <c r="X430" s="223">
        <f t="shared" ca="1" si="873"/>
        <v>-5.9346984530401246E-5</v>
      </c>
      <c r="Y430" s="223">
        <f t="shared" ca="1" si="874"/>
        <v>7.505154755705117E-5</v>
      </c>
      <c r="Z430" s="223">
        <f t="shared" ca="1" si="875"/>
        <v>4.0972763307991744E-5</v>
      </c>
      <c r="AA430" s="223">
        <f t="shared" ca="1" si="876"/>
        <v>-8.5082554799669065E-5</v>
      </c>
      <c r="AB430" s="223">
        <f t="shared" ca="1" si="877"/>
        <v>-2.0142737346588061E-5</v>
      </c>
      <c r="AC430" s="223">
        <f t="shared" ca="1" si="878"/>
        <v>9.0013926957581718E-5</v>
      </c>
      <c r="AD430" s="223">
        <f t="shared" ca="1" si="879"/>
        <v>-1.8945938058323783E-6</v>
      </c>
      <c r="AE430" s="223">
        <f t="shared" ca="1" si="880"/>
        <v>-8.9550089943581251E-5</v>
      </c>
      <c r="AF430" s="223">
        <f t="shared" ca="1" si="881"/>
        <v>2.3818367754121102E-5</v>
      </c>
      <c r="AG430" s="223">
        <f t="shared" ca="1" si="882"/>
        <v>8.3718844985730841E-5</v>
      </c>
      <c r="AH430" s="223">
        <f t="shared" ca="1" si="883"/>
        <v>-4.4314528437324826E-5</v>
      </c>
      <c r="AI430" s="223">
        <f t="shared" ca="1" si="884"/>
        <v>-7.2869702291435208E-5</v>
      </c>
      <c r="AJ430" s="223">
        <f t="shared" ca="1" si="885"/>
        <v>6.2154587355445803E-5</v>
      </c>
      <c r="AK430" s="223">
        <f t="shared" ca="1" si="886"/>
        <v>5.765293228161759E-5</v>
      </c>
      <c r="AL430" s="223">
        <f t="shared" ca="1" si="887"/>
        <v>-7.6269256091060831E-5</v>
      </c>
      <c r="AM430" s="223">
        <f t="shared" ca="1" si="888"/>
        <v>-3.8980590011520146E-5</v>
      </c>
      <c r="AN430" s="223">
        <f t="shared" ca="1" si="889"/>
        <v>8.581253677700888E-5</v>
      </c>
      <c r="AO430" s="223">
        <f t="shared" ca="1" si="890"/>
        <v>1.7971848876657624E-5</v>
      </c>
      <c r="AP430" s="223">
        <f t="shared" ca="1" si="891"/>
        <v>-9.0212429088148757E-5</v>
      </c>
      <c r="AQ430" s="223">
        <f t="shared" ca="1" si="892"/>
        <v>4.1140798354258491E-6</v>
      </c>
      <c r="AR430" s="223">
        <f t="shared" ca="1" si="893"/>
        <v>8.9205214507192835E-5</v>
      </c>
      <c r="AS430" s="223">
        <f t="shared" ca="1" si="894"/>
        <v>-2.5953420913658088E-5</v>
      </c>
      <c r="AT430" s="223">
        <f t="shared" ca="1" si="895"/>
        <v>-8.2851262951651986E-5</v>
      </c>
      <c r="AU430" s="223">
        <f t="shared" ca="1" si="896"/>
        <v>4.6237178991697262E-5</v>
      </c>
      <c r="AV430" s="223">
        <f t="shared" ca="1" si="897"/>
        <v>7.1531414352290451E-5</v>
      </c>
      <c r="AW430" s="223">
        <f t="shared" ca="1" si="898"/>
        <v>-6.3749596449334979E-5</v>
      </c>
      <c r="AX430" s="223">
        <f t="shared" ca="1" si="899"/>
        <v>-5.5924152062208991E-5</v>
      </c>
      <c r="AY430" s="223">
        <f t="shared" ca="1" si="900"/>
        <v>7.7441022877092425E-5</v>
      </c>
      <c r="AZ430" s="223">
        <f t="shared" ca="1" si="901"/>
        <v>3.6964936265203177E-5</v>
      </c>
      <c r="BA430" s="223">
        <f t="shared" ca="1" si="902"/>
        <v>-8.6490828490931628E-5</v>
      </c>
      <c r="BB430" s="223">
        <f t="shared" ca="1" si="903"/>
        <v>-1.579013483697524E-5</v>
      </c>
      <c r="BC430" s="223">
        <f t="shared" ca="1" si="904"/>
        <v>9.0356590624693101E-5</v>
      </c>
      <c r="BD430" s="223">
        <f t="shared" ca="1" si="905"/>
        <v>-6.3310876971605305E-6</v>
      </c>
      <c r="BE430" s="223">
        <f t="shared" ca="1" si="906"/>
        <v>-8.8806605185183193E-5</v>
      </c>
      <c r="BF430" s="223">
        <f t="shared" ca="1" si="907"/>
        <v>2.8072840702897609E-5</v>
      </c>
      <c r="BG430" s="223">
        <f t="shared" ca="1" si="908"/>
        <v>8.1933774414779539E-5</v>
      </c>
      <c r="BH430" s="223">
        <f t="shared" ca="1" si="909"/>
        <v>-4.8131977998364602E-5</v>
      </c>
      <c r="BI430" s="223">
        <f t="shared" ca="1" si="910"/>
        <v>-7.0150038563872118E-5</v>
      </c>
      <c r="BJ430" s="223">
        <f t="shared" ca="1" si="911"/>
        <v>6.5306205170074047E-5</v>
      </c>
      <c r="BK430" s="223">
        <f t="shared" ca="1" si="912"/>
        <v>5.4161685224737335E-5</v>
      </c>
      <c r="BL430" s="223">
        <f t="shared" ca="1" si="913"/>
        <v>-7.8566142086649229E-5</v>
      </c>
      <c r="BM430" s="223">
        <f t="shared" ca="1" si="914"/>
        <v>-3.4927016223488623E-5</v>
      </c>
      <c r="BN430" s="223">
        <f t="shared" ca="1" si="915"/>
        <v>8.7117021363871853E-5</v>
      </c>
      <c r="BO430" s="223">
        <f t="shared" ca="1" si="916"/>
        <v>1.3598909410496321E-5</v>
      </c>
      <c r="BP430" s="223">
        <f t="shared" ca="1" si="917"/>
        <v>-9.0446324729695669E-5</v>
      </c>
      <c r="BQ430" s="223">
        <f t="shared" ca="1" si="918"/>
        <v>8.5442819484029808E-6</v>
      </c>
      <c r="BR430" s="223">
        <f t="shared" ca="1" si="919"/>
        <v>8.8354502084902857E-5</v>
      </c>
      <c r="BS430" s="223">
        <f t="shared" ca="1" si="920"/>
        <v>-3.0175350462608832E-5</v>
      </c>
      <c r="BT430" s="223">
        <f t="shared" ca="1" si="921"/>
        <v>-8.096693203590082E-5</v>
      </c>
      <c r="BU430" s="223">
        <f t="shared" ca="1" si="922"/>
        <v>4.9997784101256304E-5</v>
      </c>
      <c r="BV430" s="223">
        <f t="shared" ca="1" si="923"/>
        <v>6.8726407015301798E-5</v>
      </c>
      <c r="BW430" s="223">
        <f t="shared" ca="1" si="924"/>
        <v>-6.682347587477495E-5</v>
      </c>
      <c r="BX430" s="223">
        <f t="shared" ca="1" si="925"/>
        <v>-5.2366593413322183E-5</v>
      </c>
      <c r="BY430" s="223">
        <f t="shared" ca="1" si="926"/>
        <v>7.9643935989990303E-5</v>
      </c>
      <c r="BZ430" s="223">
        <f t="shared" ca="1" si="927"/>
        <v>3.2868057453206293E-5</v>
      </c>
      <c r="CA430" s="223">
        <f t="shared" ca="1" si="928"/>
        <v>-8.7690738200657702E-5</v>
      </c>
      <c r="CB430" s="223">
        <f t="shared" ca="1" si="929"/>
        <v>-1.1399492509485771E-5</v>
      </c>
      <c r="CC430" s="223">
        <f t="shared" ca="1" si="930"/>
        <v>9.048157735068701E-5</v>
      </c>
      <c r="CD430" s="223">
        <f t="shared" ca="1" si="931"/>
        <v>-1.075232944368971E-5</v>
      </c>
      <c r="CE430" s="223">
        <f t="shared" ca="1" si="932"/>
        <v>-8.7849177536354208E-5</v>
      </c>
      <c r="CF430" s="223">
        <f t="shared" ca="1" si="933"/>
        <v>3.2259683719530412E-5</v>
      </c>
      <c r="CG430" s="223">
        <f t="shared" ca="1" si="934"/>
        <v>7.9951318204711665E-5</v>
      </c>
      <c r="CH430" s="223">
        <f t="shared" ca="1" si="935"/>
        <v>-5.1833473408544032E-5</v>
      </c>
      <c r="CI430" s="223">
        <f t="shared" ca="1" si="936"/>
        <v>-6.7261377248991369E-5</v>
      </c>
      <c r="CJ430" s="223">
        <f t="shared" ca="1" si="937"/>
        <v>6.8300494616299598E-5</v>
      </c>
      <c r="CK430" s="223">
        <f t="shared" ca="1" si="938"/>
        <v>5.0539957924148958E-5</v>
      </c>
      <c r="CL430" s="223">
        <f t="shared" ca="1" si="939"/>
        <v>-8.0673755364370193E-5</v>
      </c>
      <c r="CM430" s="223">
        <f t="shared" ca="1" si="940"/>
        <v>-3.0789300194129991E-5</v>
      </c>
      <c r="CN430" s="223">
        <f t="shared" ca="1" si="941"/>
        <v>8.8211633415719411E-5</v>
      </c>
      <c r="CO430" s="223">
        <f t="shared" ca="1" si="942"/>
        <v>9.1932089804432628E-6</v>
      </c>
      <c r="CP430" s="223">
        <f t="shared" ca="1" si="943"/>
        <v>-9.0462327252806345E-5</v>
      </c>
      <c r="CQ430" s="223">
        <f t="shared" ca="1" si="944"/>
        <v>1.2953900137775055E-5</v>
      </c>
      <c r="CR430" s="223">
        <f t="shared" ca="1" si="945"/>
        <v>8.729093592814999E-5</v>
      </c>
      <c r="CS430" s="223">
        <f t="shared" ca="1" si="946"/>
        <v>-3.4324584949246618E-5</v>
      </c>
      <c r="CT430" s="223">
        <f t="shared" ca="1" si="947"/>
        <v>-7.8887544689008922E-5</v>
      </c>
      <c r="CU430" s="223">
        <f t="shared" ca="1" si="948"/>
        <v>5.36379401696278E-5</v>
      </c>
      <c r="CV430" s="223">
        <f t="shared" ca="1" si="949"/>
        <v>6.5755831744091037E-5</v>
      </c>
      <c r="CW430" s="223">
        <f t="shared" ca="1" si="950"/>
        <v>-6.97363716937874E-5</v>
      </c>
      <c r="CX430" s="223">
        <f t="shared" ca="1" si="951"/>
        <v>-4.8682879054131914E-5</v>
      </c>
      <c r="CY430" s="223">
        <f t="shared" ca="1" si="952"/>
        <v>8.1654979885103994E-5</v>
      </c>
      <c r="CZ430" s="223">
        <f t="shared" ca="1" si="953"/>
        <v>2.869199661190285E-5</v>
      </c>
      <c r="DA430" s="223">
        <f t="shared" ca="1" si="954"/>
        <v>-8.8679393241256922E-5</v>
      </c>
      <c r="DB430" s="223">
        <f t="shared" ca="1" si="955"/>
        <v>-6.9813878060658854E-6</v>
      </c>
      <c r="DC430" s="223">
        <f t="shared" ca="1" si="956"/>
        <v>9.0388586031592912E-5</v>
      </c>
      <c r="DD430" s="223">
        <f t="shared" ca="1" si="957"/>
        <v>-1.5147667886794934E-5</v>
      </c>
      <c r="DE430" s="223">
        <f t="shared" ca="1" si="958"/>
        <v>-8.6680113524160995E-5</v>
      </c>
      <c r="DF430" s="223">
        <f t="shared" ca="1" si="959"/>
        <v>3.6368810332468296E-5</v>
      </c>
      <c r="DG430" s="223">
        <f t="shared" ca="1" si="960"/>
        <v>7.7776252266180813E-5</v>
      </c>
      <c r="DH430" s="223">
        <f t="shared" ca="1" si="961"/>
        <v>-5.5410097441205142E-5</v>
      </c>
      <c r="DI430" s="223">
        <f t="shared" ca="1" si="962"/>
        <v>-6.4210677384916995E-5</v>
      </c>
      <c r="DJ430" s="223">
        <f t="shared" ca="1" si="963"/>
        <v>7.1130242188577751E-5</v>
      </c>
      <c r="DK430" s="223">
        <f t="shared" ca="1" si="964"/>
        <v>4.6796475438140575E-5</v>
      </c>
      <c r="DL430" s="223">
        <f t="shared" ca="1" si="965"/>
        <v>-8.2587018499231363E-5</v>
      </c>
      <c r="DM430" s="223">
        <f t="shared" ca="1" si="966"/>
        <v>-2.6577410043779536E-5</v>
      </c>
      <c r="DN430" s="223">
        <f t="shared" ca="1" si="967"/>
        <v>8.9093735916241976E-5</v>
      </c>
      <c r="DO430" s="223">
        <f t="shared" ca="1" si="968"/>
        <v>4.7653613047250428E-6</v>
      </c>
      <c r="DP430" s="223">
        <f t="shared" ca="1" si="969"/>
        <v>-9.0260398106000958E-5</v>
      </c>
      <c r="DQ430" s="223">
        <f t="shared" ca="1" si="970"/>
        <v>1.7332311247087592E-5</v>
      </c>
      <c r="DR430" s="223">
        <f t="shared" ca="1" si="971"/>
        <v>8.6017078260963262E-5</v>
      </c>
      <c r="DS430" s="223">
        <f t="shared" ca="1" si="972"/>
        <v>-3.8391128504263117E-5</v>
      </c>
      <c r="DT430" s="223">
        <f t="shared" ca="1" si="973"/>
        <v>-7.6618110337228968E-5</v>
      </c>
      <c r="DU430" s="223">
        <f t="shared" ca="1" si="974"/>
        <v>5.7148877742000911E-5</v>
      </c>
      <c r="DV430" s="223">
        <f t="shared" ca="1" si="975"/>
        <v>6.2626844914678145E-5</v>
      </c>
      <c r="DW430" s="223">
        <f t="shared" ca="1" si="976"/>
        <v>-7.2481266485204779E-5</v>
      </c>
      <c r="DX430" s="223">
        <f t="shared" ca="1" si="977"/>
        <v>-4.4881883375180398E-5</v>
      </c>
      <c r="DY430" s="223">
        <f t="shared" ca="1" si="978"/>
        <v>8.3469309781542347E-5</v>
      </c>
      <c r="DZ430" s="223">
        <f t="shared" ca="1" si="979"/>
        <v>2.4446814237639236E-5</v>
      </c>
      <c r="EA430" s="223">
        <f t="shared" ca="1" si="980"/>
        <v>-8.9454411856140488E-5</v>
      </c>
      <c r="EB430" s="223">
        <f t="shared" ca="1" si="981"/>
        <v>-2.546464327919998E-6</v>
      </c>
      <c r="EC430" s="223">
        <f t="shared" ca="1" si="982"/>
        <v>9.0077840691643645E-5</v>
      </c>
      <c r="ED430" s="223">
        <f t="shared" ca="1" si="983"/>
        <v>-1.9506514271181866E-5</v>
      </c>
      <c r="EE430" s="223">
        <f t="shared" ca="1" si="984"/>
        <v>-8.5302229526206869E-5</v>
      </c>
      <c r="EF430" s="223">
        <f t="shared" ca="1" si="985"/>
        <v>4.0390321295783732E-5</v>
      </c>
      <c r="EG430" s="223">
        <f t="shared" ca="1" si="986"/>
        <v>7.5413816523545654E-5</v>
      </c>
      <c r="EH430" s="223">
        <f t="shared" ca="1" si="987"/>
        <v>-5.8853233695779092E-5</v>
      </c>
      <c r="EI430" s="223">
        <f t="shared" ca="1" si="988"/>
        <v>-6.1005288374831274E-5</v>
      </c>
      <c r="EJ430" s="223">
        <f t="shared" ca="1" si="989"/>
        <v>7.3788630777150258E-5</v>
      </c>
      <c r="EK430" s="223">
        <f t="shared" ca="1" si="990"/>
        <v>4.2940256143916731E-5</v>
      </c>
      <c r="EL430" s="223">
        <f t="shared" ca="1" si="991"/>
        <v>-8.4301322272759455E-5</v>
      </c>
      <c r="EM430" s="223">
        <f t="shared" ca="1" si="992"/>
        <v>-2.2301492584727441E-5</v>
      </c>
      <c r="EN430" s="223">
        <f t="shared" ca="1" si="993"/>
        <v>8.976120380325274E-5</v>
      </c>
      <c r="EO430" s="223">
        <f t="shared" ca="1" si="994"/>
        <v>3.2603345622481372E-7</v>
      </c>
      <c r="EP430" s="223">
        <f t="shared" ca="1" si="995"/>
        <v>-8.9841023754281104E-5</v>
      </c>
      <c r="EQ430" s="223">
        <f t="shared" ca="1" si="996"/>
        <v>2.1668967300474731E-5</v>
      </c>
      <c r="ER430" s="223">
        <f t="shared" ca="1" si="997"/>
        <v>8.4535997918039682E-5</v>
      </c>
      <c r="ES430" s="223">
        <f t="shared" ca="1" si="998"/>
        <v>-4.2365184468049422E-5</v>
      </c>
      <c r="ET430" s="223">
        <f t="shared" ca="1" si="999"/>
        <v>-7.4164096246692789E-5</v>
      </c>
      <c r="EU430" s="223">
        <f t="shared" ca="1" si="1000"/>
        <v>6.0522138662243079E-5</v>
      </c>
      <c r="EV430" s="223">
        <f t="shared" ca="1" si="1001"/>
        <v>5.9346984530402053E-5</v>
      </c>
      <c r="EW430" s="223">
        <f t="shared" ca="1" si="1002"/>
        <v>-7.5051547557050194E-5</v>
      </c>
      <c r="EX430" s="223">
        <f t="shared" ca="1" si="1003"/>
        <v>-4.0972763307991568E-5</v>
      </c>
      <c r="EY430" s="223">
        <f t="shared" ca="1" si="1004"/>
        <v>8.508255479966893E-5</v>
      </c>
      <c r="EZ430" s="223">
        <f t="shared" ca="1" si="1005"/>
        <v>2.0142737346589125E-5</v>
      </c>
      <c r="FA430" s="223">
        <f t="shared" ca="1" si="1006"/>
        <v>-9.0013926957581541E-5</v>
      </c>
      <c r="FB430" s="223">
        <f t="shared" ca="1" si="1007"/>
        <v>1.894593805833222E-6</v>
      </c>
      <c r="FC430" s="223">
        <f t="shared" ca="1" si="1008"/>
        <v>8.9550089943581603E-5</v>
      </c>
      <c r="FD430" s="223">
        <f t="shared" ca="1" si="1009"/>
        <v>-2.3818367754120672E-5</v>
      </c>
      <c r="FE430" s="223">
        <f t="shared" ca="1" si="1010"/>
        <v>-8.3718844985730285E-5</v>
      </c>
      <c r="FF430" s="223">
        <f t="shared" ca="1" si="1011"/>
        <v>4.4314528437323315E-5</v>
      </c>
      <c r="FG430" s="223">
        <f t="shared" ca="1" si="1012"/>
        <v>7.2869702291435099E-5</v>
      </c>
      <c r="FH430" s="223">
        <f t="shared" ca="1" si="1013"/>
        <v>-6.2154587355447348E-5</v>
      </c>
      <c r="FI430" s="223">
        <f t="shared" ca="1" si="1014"/>
        <v>-5.7652932281618423E-5</v>
      </c>
      <c r="FJ430" s="223">
        <f t="shared" ca="1" si="1015"/>
        <v>7.6269256091061291E-5</v>
      </c>
      <c r="FK430" s="223">
        <f t="shared" ca="1" si="1016"/>
        <v>3.8980590011522288E-5</v>
      </c>
      <c r="FL430" s="223">
        <f t="shared" ca="1" si="1017"/>
        <v>-8.5812536777008744E-5</v>
      </c>
      <c r="FM430" s="223">
        <f t="shared" ca="1" si="1018"/>
        <v>-1.7971848876656167E-5</v>
      </c>
      <c r="FN430" s="223">
        <f t="shared" ca="1" si="1019"/>
        <v>9.0212429088148621E-5</v>
      </c>
      <c r="FO430" s="223">
        <f t="shared" ca="1" si="1020"/>
        <v>-4.1140798354260473E-6</v>
      </c>
      <c r="FP430" s="223">
        <f t="shared" ca="1" si="1021"/>
        <v>-8.920521450719335E-5</v>
      </c>
      <c r="FQ430" s="223">
        <f t="shared" ca="1" si="1022"/>
        <v>2.5953420913657665E-5</v>
      </c>
      <c r="FR430" s="223">
        <f t="shared" ca="1" si="1023"/>
        <v>8.2851262951651633E-5</v>
      </c>
      <c r="FS430" s="223">
        <f t="shared" ca="1" si="1024"/>
        <v>-4.6237178991695771E-5</v>
      </c>
      <c r="FT430" s="223">
        <f t="shared" ca="1" si="1025"/>
        <v>-7.1531414352290723E-5</v>
      </c>
      <c r="FU430" s="223">
        <f t="shared" ca="1" si="1026"/>
        <v>6.3749596449336497E-5</v>
      </c>
      <c r="FV430" s="223">
        <f t="shared" ca="1" si="1027"/>
        <v>5.5924152062210346E-5</v>
      </c>
      <c r="FW430" s="223">
        <f t="shared" ca="1" si="1028"/>
        <v>-7.7441022877092859E-5</v>
      </c>
      <c r="FX430" s="223">
        <f t="shared" ca="1" si="1029"/>
        <v>-3.6964936265205929E-5</v>
      </c>
      <c r="FY430" s="223">
        <f t="shared" ca="1" si="1030"/>
        <v>8.6490828490931506E-5</v>
      </c>
      <c r="FZ430" s="223">
        <f t="shared" ca="1" si="1031"/>
        <v>1.579013483697314E-5</v>
      </c>
      <c r="GA430" s="223">
        <f t="shared" ca="1" si="1032"/>
        <v>-9.0356590624693007E-5</v>
      </c>
      <c r="GB430" s="223">
        <f t="shared" ca="1" si="1033"/>
        <v>6.3310876971613674E-6</v>
      </c>
      <c r="GC430" s="223">
        <f t="shared" ca="1" si="1034"/>
        <v>8.8806605185183762E-5</v>
      </c>
      <c r="GD430" s="223">
        <f t="shared" ca="1" si="1035"/>
        <v>-2.8072840702897185E-5</v>
      </c>
      <c r="GE430" s="223">
        <f t="shared" ca="1" si="1036"/>
        <v>-8.1933774414779187E-5</v>
      </c>
      <c r="GF430" s="223">
        <f t="shared" ca="1" si="1037"/>
        <v>4.8131977998363132E-5</v>
      </c>
      <c r="GG430" s="223">
        <f t="shared" ca="1" si="1038"/>
        <v>7.0150038563872389E-5</v>
      </c>
      <c r="GH430" s="223">
        <f t="shared" ca="1" si="1039"/>
        <v>-6.530620517007551E-5</v>
      </c>
      <c r="GI430" s="223">
        <f t="shared" ca="1" si="1040"/>
        <v>-5.4161685224738731E-5</v>
      </c>
      <c r="GJ430" s="223">
        <f t="shared" ca="1" si="1041"/>
        <v>7.8566142086649649E-5</v>
      </c>
      <c r="GK430" s="223">
        <f t="shared" ca="1" si="1042"/>
        <v>3.4927016223491408E-5</v>
      </c>
      <c r="GL430" s="223">
        <f t="shared" ca="1" si="1043"/>
        <v>-8.7117021363871717E-5</v>
      </c>
      <c r="GM430" s="223">
        <f t="shared" ca="1" si="1044"/>
        <v>-1.3598909410495484E-5</v>
      </c>
      <c r="GN430" s="223">
        <f t="shared" ca="1" si="1045"/>
        <v>9.0446324729695615E-5</v>
      </c>
      <c r="GO430" s="223">
        <f t="shared" ca="1" si="1046"/>
        <v>-8.544281948402537E-6</v>
      </c>
      <c r="GP430" s="223">
        <f t="shared" ca="1" si="1047"/>
        <v>-8.8354502084903494E-5</v>
      </c>
      <c r="GQ430" s="223">
        <f t="shared" ca="1" si="1048"/>
        <v>3.0175350462608412E-5</v>
      </c>
      <c r="GR430" s="223">
        <f t="shared" ca="1" si="1049"/>
        <v>8.0966932035900441E-5</v>
      </c>
      <c r="GS430" s="223">
        <f t="shared" ca="1" si="1050"/>
        <v>-4.9997784101254861E-5</v>
      </c>
      <c r="GT430" s="223">
        <f t="shared" ca="1" si="1051"/>
        <v>-6.8726407015302096E-5</v>
      </c>
      <c r="GU430" s="223">
        <f t="shared" ca="1" si="1052"/>
        <v>6.6823475874776373E-5</v>
      </c>
      <c r="GV430" s="223">
        <f t="shared" ca="1" si="1053"/>
        <v>5.23665934133236E-5</v>
      </c>
      <c r="GW430" s="223">
        <f t="shared" ca="1" si="1054"/>
        <v>-7.964393598999071E-5</v>
      </c>
      <c r="GX430" s="223">
        <f t="shared" ca="1" si="1055"/>
        <v>-3.2868057453209112E-5</v>
      </c>
      <c r="GY430" s="223">
        <f t="shared" ca="1" si="1056"/>
        <v>8.7690738200657593E-5</v>
      </c>
      <c r="GZ430" s="223">
        <f t="shared" ca="1" si="1057"/>
        <v>1.1399492509484934E-5</v>
      </c>
      <c r="HA430" s="223">
        <f t="shared" ca="1" si="1058"/>
        <v>-9.0481577350686983E-5</v>
      </c>
      <c r="HB430" s="223">
        <f t="shared" ca="1" si="1059"/>
        <v>1.0752329443689268E-5</v>
      </c>
      <c r="HC430" s="223">
        <f t="shared" ca="1" si="1060"/>
        <v>8.7849177536353693E-5</v>
      </c>
      <c r="HD430" s="223">
        <f t="shared" ca="1" si="1061"/>
        <v>-3.2259683719529998E-5</v>
      </c>
      <c r="HE430" s="223">
        <f t="shared" ca="1" si="1062"/>
        <v>-7.9951318204711882E-5</v>
      </c>
      <c r="HF430" s="223">
        <f t="shared" ca="1" si="1063"/>
        <v>5.1833473408541558E-5</v>
      </c>
      <c r="HG430" s="223">
        <f t="shared" ca="1" si="1064"/>
        <v>6.7261377248991667E-5</v>
      </c>
      <c r="HH430" s="223">
        <f t="shared" ca="1" si="1065"/>
        <v>-6.8300494616300994E-5</v>
      </c>
      <c r="HI430" s="223">
        <f t="shared" ca="1" si="1066"/>
        <v>-5.053995792414931E-5</v>
      </c>
      <c r="HJ430" s="223">
        <f t="shared" ca="1" si="1067"/>
        <v>8.0673755364369989E-5</v>
      </c>
      <c r="HK430" s="223">
        <f t="shared" ca="1" si="1068"/>
        <v>3.0789300194132837E-5</v>
      </c>
      <c r="HL430" s="223">
        <f t="shared" ca="1" si="1069"/>
        <v>-8.8211633415719303E-5</v>
      </c>
      <c r="HM430" s="223">
        <f t="shared" ca="1" si="1070"/>
        <v>-9.1932089804411452E-6</v>
      </c>
      <c r="HN430" s="223">
        <f t="shared" ca="1" si="1071"/>
        <v>9.0462327252806412E-5</v>
      </c>
      <c r="HO430" s="223">
        <f t="shared" ca="1" si="1072"/>
        <v>-1.2953900137774616E-5</v>
      </c>
      <c r="HP430" s="223">
        <f t="shared" ca="1" si="1073"/>
        <v>-8.729093592814942E-5</v>
      </c>
      <c r="HQ430" s="223">
        <f t="shared" ca="1" si="1074"/>
        <v>3.4324584949246205E-5</v>
      </c>
      <c r="HR430" s="223">
        <f t="shared" ca="1" si="1075"/>
        <v>7.8887544689009139E-5</v>
      </c>
      <c r="HS430" s="223">
        <f t="shared" ca="1" si="1076"/>
        <v>-5.3637940169625368E-5</v>
      </c>
      <c r="HT430" s="223">
        <f t="shared" ca="1" si="1077"/>
        <v>-6.5755831744091349E-5</v>
      </c>
      <c r="HU430" s="223">
        <f t="shared" ca="1" si="1078"/>
        <v>6.9736371693788755E-5</v>
      </c>
      <c r="HV430" s="223">
        <f t="shared" ca="1" si="1079"/>
        <v>4.86828790541323E-5</v>
      </c>
      <c r="HW430" s="223">
        <f t="shared" ca="1" si="1080"/>
        <v>-8.1654979885103805E-5</v>
      </c>
      <c r="HX430" s="223">
        <f t="shared" ca="1" si="1081"/>
        <v>-2.8691996611905703E-5</v>
      </c>
      <c r="HY430" s="223">
        <f t="shared" ca="1" si="1082"/>
        <v>8.8679393241256828E-5</v>
      </c>
      <c r="HZ430" s="223">
        <f t="shared" ca="1" si="1083"/>
        <v>6.9813878060637678E-6</v>
      </c>
      <c r="IA430" s="223">
        <f t="shared" ca="1" si="1084"/>
        <v>-9.0388586031593034E-5</v>
      </c>
      <c r="IB430" s="223">
        <f t="shared" ca="1" si="1085"/>
        <v>1.5147667886794494E-5</v>
      </c>
      <c r="IC430" s="223">
        <f t="shared" ca="1" si="1086"/>
        <v>8.6680113524160386E-5</v>
      </c>
      <c r="ID430" s="223">
        <f t="shared" ca="1" si="1087"/>
        <v>-3.6368810332467896E-5</v>
      </c>
      <c r="IE430" s="223">
        <f t="shared" ca="1" si="1088"/>
        <v>6.0477318198355242E-5</v>
      </c>
      <c r="IF430" s="223">
        <f t="shared" ca="1" si="1089"/>
        <v>5.5410097441202764E-5</v>
      </c>
      <c r="IG430" s="223">
        <f t="shared" ca="1" si="1090"/>
        <v>6.4210677384917306E-5</v>
      </c>
      <c r="IH430" s="223">
        <f t="shared" ca="1" si="1091"/>
        <v>-7.1130242188579065E-5</v>
      </c>
      <c r="II430" s="223">
        <f t="shared" ca="1" si="1092"/>
        <v>-4.6796475438143157E-5</v>
      </c>
      <c r="IJ430" s="223">
        <f t="shared" ca="1" si="1093"/>
        <v>8.2587018499231187E-5</v>
      </c>
      <c r="IK430" s="223">
        <f t="shared" ca="1" si="1094"/>
        <v>2.65774100437775E-5</v>
      </c>
      <c r="IL430" s="223">
        <f t="shared" ca="1" si="1095"/>
        <v>-8.9093735916241908E-5</v>
      </c>
      <c r="IM430" s="223">
        <f t="shared" ca="1" si="1096"/>
        <v>-4.7653613047229184E-6</v>
      </c>
      <c r="IN430" s="223">
        <f t="shared" ca="1" si="1097"/>
        <v>9.0260398106001161E-5</v>
      </c>
      <c r="IO430" s="223">
        <f t="shared" ca="1" si="1098"/>
        <v>-1.7332311247087154E-5</v>
      </c>
      <c r="IP430" s="223">
        <f t="shared" ca="1" si="1099"/>
        <v>-8.6017078260962598E-5</v>
      </c>
      <c r="IQ430" s="223">
        <f t="shared" ca="1" si="1100"/>
        <v>3.8391128504262717E-5</v>
      </c>
      <c r="IR430" s="223">
        <f t="shared" ca="1" si="1101"/>
        <v>7.6618110337229198E-5</v>
      </c>
      <c r="IS430" s="223">
        <f t="shared" ca="1" si="1102"/>
        <v>-5.714887774199858E-5</v>
      </c>
      <c r="IT430" s="223">
        <f t="shared" ca="1" si="1103"/>
        <v>-6.2626844914678457E-5</v>
      </c>
      <c r="IU430" s="223">
        <f t="shared" ca="1" si="1104"/>
        <v>7.2481266485206053E-5</v>
      </c>
      <c r="IV430" s="223">
        <f t="shared" ca="1" si="1105"/>
        <v>4.488188337518302E-5</v>
      </c>
      <c r="IW430" s="223">
        <f t="shared" ca="1" si="1106"/>
        <v>-8.3469309781542171E-5</v>
      </c>
      <c r="IX430" s="223">
        <f t="shared" ca="1" si="1107"/>
        <v>-2.4446814237637183E-5</v>
      </c>
      <c r="IY430" s="223">
        <f t="shared" ca="1" si="1108"/>
        <v>8.945441185614042E-5</v>
      </c>
      <c r="IZ430" s="223">
        <f t="shared" ca="1" si="1109"/>
        <v>2.5464643279204385E-6</v>
      </c>
      <c r="JA430" s="223">
        <f t="shared" ca="1" si="1110"/>
        <v>-9.0077840691643943E-5</v>
      </c>
      <c r="JB430" s="223">
        <f t="shared" ca="1" si="1111"/>
        <v>1.9506514271181432E-5</v>
      </c>
    </row>
    <row r="431" spans="2:262">
      <c r="B431" s="230">
        <v>70</v>
      </c>
      <c r="C431" s="229">
        <f t="shared" si="1112"/>
        <v>1.3671875000000008E-3</v>
      </c>
      <c r="D431" s="226">
        <f t="shared" ca="1" si="855"/>
        <v>35.963980908405347</v>
      </c>
      <c r="E431" s="225">
        <f ca="1">BX361</f>
        <v>-3.6019091594656084E-2</v>
      </c>
      <c r="F431" s="224">
        <v>70</v>
      </c>
      <c r="G431" s="223">
        <f t="shared" ca="1" si="856"/>
        <v>-1.5994079145226569E-4</v>
      </c>
      <c r="H431" s="223">
        <f t="shared" ca="1" si="857"/>
        <v>7.2967947127268576E-5</v>
      </c>
      <c r="I431" s="223">
        <f t="shared" ca="1" si="858"/>
        <v>1.3852754844822992E-4</v>
      </c>
      <c r="J431" s="223">
        <f t="shared" ca="1" si="859"/>
        <v>-1.1362037294516234E-4</v>
      </c>
      <c r="K431" s="223">
        <f t="shared" ca="1" si="860"/>
        <v>-1.0518440598815239E-4</v>
      </c>
      <c r="L431" s="223">
        <f t="shared" ca="1" si="861"/>
        <v>1.4448788853705635E-4</v>
      </c>
      <c r="M431" s="223">
        <f t="shared" ca="1" si="862"/>
        <v>6.2782853111960926E-5</v>
      </c>
      <c r="N431" s="223">
        <f t="shared" ca="1" si="863"/>
        <v>-1.6291220418661491E-4</v>
      </c>
      <c r="O431" s="223">
        <f t="shared" ca="1" si="864"/>
        <v>-1.4974483082219561E-5</v>
      </c>
      <c r="P431" s="223">
        <f t="shared" ca="1" si="865"/>
        <v>1.6730663020137062E-4</v>
      </c>
      <c r="Q431" s="223">
        <f t="shared" ca="1" si="866"/>
        <v>-3.4123479375729987E-5</v>
      </c>
      <c r="R431" s="223">
        <f t="shared" ca="1" si="867"/>
        <v>-1.5729272156363321E-4</v>
      </c>
      <c r="S431" s="223">
        <f t="shared" ca="1" si="868"/>
        <v>8.0282750702544427E-5</v>
      </c>
      <c r="T431" s="223">
        <f t="shared" ca="1" si="869"/>
        <v>1.3373286936130158E-4</v>
      </c>
      <c r="U431" s="223">
        <f t="shared" ca="1" si="870"/>
        <v>-1.1952812544586565E-4</v>
      </c>
      <c r="V431" s="223">
        <f t="shared" ca="1" si="871"/>
        <v>-9.8656032246437981E-5</v>
      </c>
      <c r="W431" s="223">
        <f t="shared" ca="1" si="872"/>
        <v>1.4847981828467217E-4</v>
      </c>
      <c r="X431" s="223">
        <f t="shared" ca="1" si="873"/>
        <v>5.5083003878526455E-5</v>
      </c>
      <c r="Y431" s="223">
        <f t="shared" ca="1" si="874"/>
        <v>-1.6464452887171764E-4</v>
      </c>
      <c r="Z431" s="223">
        <f t="shared" ca="1" si="875"/>
        <v>-6.7662642028733946E-6</v>
      </c>
      <c r="AA431" s="223">
        <f t="shared" ca="1" si="876"/>
        <v>1.6663016318527334E-4</v>
      </c>
      <c r="AB431" s="223">
        <f t="shared" ca="1" si="877"/>
        <v>-4.2133181602625459E-5</v>
      </c>
      <c r="AC431" s="223">
        <f t="shared" ca="1" si="878"/>
        <v>-1.5426571973153891E-4</v>
      </c>
      <c r="AD431" s="223">
        <f t="shared" ca="1" si="879"/>
        <v>8.7404146099439504E-5</v>
      </c>
      <c r="AE431" s="223">
        <f t="shared" ca="1" si="880"/>
        <v>1.2861601607846616E-4</v>
      </c>
      <c r="AF431" s="223">
        <f t="shared" ca="1" si="881"/>
        <v>-1.2514792422294279E-4</v>
      </c>
      <c r="AG431" s="223">
        <f t="shared" ca="1" si="882"/>
        <v>-9.1889987481794293E-5</v>
      </c>
      <c r="AH431" s="223">
        <f t="shared" ca="1" si="883"/>
        <v>1.5211404714474442E-4</v>
      </c>
      <c r="AI431" s="223">
        <f t="shared" ca="1" si="884"/>
        <v>4.7250454864047303E-5</v>
      </c>
      <c r="AJ431" s="223">
        <f t="shared" ca="1" si="885"/>
        <v>-1.6598021046561082E-4</v>
      </c>
      <c r="AK431" s="223">
        <f t="shared" ca="1" si="886"/>
        <v>1.4582551995922343E-6</v>
      </c>
      <c r="AL431" s="223">
        <f t="shared" ca="1" si="887"/>
        <v>1.6555226951098432E-4</v>
      </c>
      <c r="AM431" s="223">
        <f t="shared" ca="1" si="888"/>
        <v>-5.004138130461051E-5</v>
      </c>
      <c r="AN431" s="223">
        <f t="shared" ca="1" si="889"/>
        <v>-1.5086707826853022E-4</v>
      </c>
      <c r="AO431" s="223">
        <f t="shared" ca="1" si="890"/>
        <v>9.4314977252681534E-5</v>
      </c>
      <c r="AP431" s="223">
        <f t="shared" ca="1" si="891"/>
        <v>1.2318931554746525E-4</v>
      </c>
      <c r="AQ431" s="223">
        <f t="shared" ca="1" si="892"/>
        <v>-1.3046623068890296E-4</v>
      </c>
      <c r="AR431" s="223">
        <f t="shared" ca="1" si="893"/>
        <v>-8.4902571688693639E-5</v>
      </c>
      <c r="AS431" s="223">
        <f t="shared" ca="1" si="894"/>
        <v>1.5538181994162779E-4</v>
      </c>
      <c r="AT431" s="223">
        <f t="shared" ca="1" si="895"/>
        <v>3.9304075365149643E-5</v>
      </c>
      <c r="AU431" s="223">
        <f t="shared" ca="1" si="896"/>
        <v>-1.6691603119434306E-4</v>
      </c>
      <c r="AV431" s="223">
        <f t="shared" ca="1" si="897"/>
        <v>9.6792615375551627E-6</v>
      </c>
      <c r="AW431" s="223">
        <f t="shared" ca="1" si="898"/>
        <v>1.6407554591877713E-4</v>
      </c>
      <c r="AX431" s="223">
        <f t="shared" ca="1" si="899"/>
        <v>-5.7829026935923156E-5</v>
      </c>
      <c r="AY431" s="223">
        <f t="shared" ca="1" si="900"/>
        <v>-1.4710498479957669E-4</v>
      </c>
      <c r="AZ431" s="223">
        <f t="shared" ca="1" si="901"/>
        <v>1.0099859536470552E-4</v>
      </c>
      <c r="BA431" s="223">
        <f t="shared" ca="1" si="902"/>
        <v>1.1746584116520081E-4</v>
      </c>
      <c r="BB431" s="223">
        <f t="shared" ca="1" si="903"/>
        <v>-1.3547023257764212E-4</v>
      </c>
      <c r="BC431" s="223">
        <f t="shared" ca="1" si="904"/>
        <v>-7.7710618163808972E-5</v>
      </c>
      <c r="BD431" s="223">
        <f t="shared" ca="1" si="905"/>
        <v>1.5827526432443177E-4</v>
      </c>
      <c r="BE431" s="223">
        <f t="shared" ca="1" si="906"/>
        <v>3.1263008906066919E-5</v>
      </c>
      <c r="BF431" s="223">
        <f t="shared" ca="1" si="907"/>
        <v>-1.674497365838104E-4</v>
      </c>
      <c r="BG431" s="223">
        <f t="shared" ca="1" si="908"/>
        <v>1.7876949686669755E-5</v>
      </c>
      <c r="BH431" s="223">
        <f t="shared" ca="1" si="909"/>
        <v>1.6220354996513119E-4</v>
      </c>
      <c r="BI431" s="223">
        <f t="shared" ca="1" si="910"/>
        <v>-6.5477357376123781E-5</v>
      </c>
      <c r="BJ431" s="223">
        <f t="shared" ca="1" si="911"/>
        <v>-1.4298850253736663E-4</v>
      </c>
      <c r="BK431" s="223">
        <f t="shared" ca="1" si="912"/>
        <v>1.0743889901406381E-4</v>
      </c>
      <c r="BL431" s="223">
        <f t="shared" ca="1" si="913"/>
        <v>1.1145938128277696E-4</v>
      </c>
      <c r="BM431" s="223">
        <f t="shared" ca="1" si="914"/>
        <v>-1.4014787481031007E-4</v>
      </c>
      <c r="BN431" s="223">
        <f t="shared" ca="1" si="915"/>
        <v>-7.0331452953121436E-5</v>
      </c>
      <c r="BO431" s="223">
        <f t="shared" ca="1" si="916"/>
        <v>1.6078740973220242E-4</v>
      </c>
      <c r="BP431" s="223">
        <f t="shared" ca="1" si="917"/>
        <v>2.3146627120213328E-5</v>
      </c>
      <c r="BQ431" s="223">
        <f t="shared" ca="1" si="918"/>
        <v>-1.675800408909827E-4</v>
      </c>
      <c r="BR431" s="223">
        <f t="shared" ca="1" si="919"/>
        <v>2.6031570698153301E-5</v>
      </c>
      <c r="BS431" s="223">
        <f t="shared" ca="1" si="920"/>
        <v>1.5994079145226626E-4</v>
      </c>
      <c r="BT431" s="223">
        <f t="shared" ca="1" si="921"/>
        <v>-7.2967947127268332E-5</v>
      </c>
      <c r="BU431" s="223">
        <f t="shared" ca="1" si="922"/>
        <v>-1.3852754844823049E-4</v>
      </c>
      <c r="BV431" s="223">
        <f t="shared" ca="1" si="923"/>
        <v>1.1362037294516115E-4</v>
      </c>
      <c r="BW431" s="223">
        <f t="shared" ca="1" si="924"/>
        <v>1.0518440598815413E-4</v>
      </c>
      <c r="BX431" s="223">
        <f t="shared" ca="1" si="925"/>
        <v>-1.44487888537056E-4</v>
      </c>
      <c r="BY431" s="223">
        <f t="shared" ca="1" si="926"/>
        <v>-6.2782853111962133E-5</v>
      </c>
      <c r="BZ431" s="223">
        <f t="shared" ca="1" si="927"/>
        <v>1.6291220418661448E-4</v>
      </c>
      <c r="CA431" s="223">
        <f t="shared" ca="1" si="928"/>
        <v>1.4974483082219673E-5</v>
      </c>
      <c r="CB431" s="223">
        <f t="shared" ca="1" si="929"/>
        <v>-1.6730663020137065E-4</v>
      </c>
      <c r="CC431" s="223">
        <f t="shared" ca="1" si="930"/>
        <v>3.4123479375728706E-5</v>
      </c>
      <c r="CD431" s="223">
        <f t="shared" ca="1" si="931"/>
        <v>1.5729272156363326E-4</v>
      </c>
      <c r="CE431" s="223">
        <f t="shared" ca="1" si="932"/>
        <v>-8.0282750702541703E-5</v>
      </c>
      <c r="CF431" s="223">
        <f t="shared" ca="1" si="933"/>
        <v>-1.3373286936130236E-4</v>
      </c>
      <c r="CG431" s="223">
        <f t="shared" ca="1" si="934"/>
        <v>1.1952812544586599E-4</v>
      </c>
      <c r="CH431" s="223">
        <f t="shared" ca="1" si="935"/>
        <v>9.865603224644E-5</v>
      </c>
      <c r="CI431" s="223">
        <f t="shared" ca="1" si="936"/>
        <v>-1.4847981828467182E-4</v>
      </c>
      <c r="CJ431" s="223">
        <f t="shared" ca="1" si="937"/>
        <v>-5.5083003878525445E-5</v>
      </c>
      <c r="CK431" s="223">
        <f t="shared" ca="1" si="938"/>
        <v>1.646445288717172E-4</v>
      </c>
      <c r="CL431" s="223">
        <f t="shared" ca="1" si="939"/>
        <v>6.7662642028735166E-6</v>
      </c>
      <c r="CM431" s="223">
        <f t="shared" ca="1" si="940"/>
        <v>-1.6663016318527375E-4</v>
      </c>
      <c r="CN431" s="223">
        <f t="shared" ca="1" si="941"/>
        <v>4.2133181602624185E-5</v>
      </c>
      <c r="CO431" s="223">
        <f t="shared" ca="1" si="942"/>
        <v>1.5426571973153896E-4</v>
      </c>
      <c r="CP431" s="223">
        <f t="shared" ca="1" si="943"/>
        <v>-8.7404146099436347E-5</v>
      </c>
      <c r="CQ431" s="223">
        <f t="shared" ca="1" si="944"/>
        <v>-1.2861601607846697E-4</v>
      </c>
      <c r="CR431" s="223">
        <f t="shared" ca="1" si="945"/>
        <v>1.2514792422294271E-4</v>
      </c>
      <c r="CS431" s="223">
        <f t="shared" ca="1" si="946"/>
        <v>9.1889987481796366E-5</v>
      </c>
      <c r="CT431" s="223">
        <f t="shared" ca="1" si="947"/>
        <v>-1.5211404714474388E-4</v>
      </c>
      <c r="CU431" s="223">
        <f t="shared" ca="1" si="948"/>
        <v>-4.7250454864046273E-5</v>
      </c>
      <c r="CV431" s="223">
        <f t="shared" ca="1" si="949"/>
        <v>1.6598021046561047E-4</v>
      </c>
      <c r="CW431" s="223">
        <f t="shared" ca="1" si="950"/>
        <v>-1.4582551995921123E-6</v>
      </c>
      <c r="CX431" s="223">
        <f t="shared" ca="1" si="951"/>
        <v>-1.6555226951098416E-4</v>
      </c>
      <c r="CY431" s="223">
        <f t="shared" ca="1" si="952"/>
        <v>5.0041381304608118E-5</v>
      </c>
      <c r="CZ431" s="223">
        <f t="shared" ca="1" si="953"/>
        <v>1.5086707826853025E-4</v>
      </c>
      <c r="DA431" s="223">
        <f t="shared" ca="1" si="954"/>
        <v>-9.4314977252678471E-5</v>
      </c>
      <c r="DB431" s="223">
        <f t="shared" ca="1" si="955"/>
        <v>-1.2318931554746612E-4</v>
      </c>
      <c r="DC431" s="223">
        <f t="shared" ca="1" si="956"/>
        <v>1.3046623068890286E-4</v>
      </c>
      <c r="DD431" s="223">
        <f t="shared" ca="1" si="957"/>
        <v>8.4902571688696824E-5</v>
      </c>
      <c r="DE431" s="223">
        <f t="shared" ca="1" si="958"/>
        <v>-1.5538181994162727E-4</v>
      </c>
      <c r="DF431" s="223">
        <f t="shared" ca="1" si="959"/>
        <v>-3.9304075365148599E-5</v>
      </c>
      <c r="DG431" s="223">
        <f t="shared" ca="1" si="960"/>
        <v>1.6691603119434274E-4</v>
      </c>
      <c r="DH431" s="223">
        <f t="shared" ca="1" si="961"/>
        <v>-9.6792615375538515E-6</v>
      </c>
      <c r="DI431" s="223">
        <f t="shared" ca="1" si="962"/>
        <v>-1.6407554591877692E-4</v>
      </c>
      <c r="DJ431" s="223">
        <f t="shared" ca="1" si="963"/>
        <v>5.7829026935921922E-5</v>
      </c>
      <c r="DK431" s="223">
        <f t="shared" ca="1" si="964"/>
        <v>1.4710498479957731E-4</v>
      </c>
      <c r="DL431" s="223">
        <f t="shared" ca="1" si="965"/>
        <v>-1.0099859536470258E-4</v>
      </c>
      <c r="DM431" s="223">
        <f t="shared" ca="1" si="966"/>
        <v>-1.1746584116520176E-4</v>
      </c>
      <c r="DN431" s="223">
        <f t="shared" ca="1" si="967"/>
        <v>1.3547023257764134E-4</v>
      </c>
      <c r="DO431" s="223">
        <f t="shared" ca="1" si="968"/>
        <v>7.7710618163812225E-5</v>
      </c>
      <c r="DP431" s="223">
        <f t="shared" ca="1" si="969"/>
        <v>-1.5827526432443133E-4</v>
      </c>
      <c r="DQ431" s="223">
        <f t="shared" ca="1" si="970"/>
        <v>-3.1263008906065869E-5</v>
      </c>
      <c r="DR431" s="223">
        <f t="shared" ca="1" si="971"/>
        <v>1.6744973658381026E-4</v>
      </c>
      <c r="DS431" s="223">
        <f t="shared" ca="1" si="972"/>
        <v>-1.7876949686668447E-5</v>
      </c>
      <c r="DT431" s="223">
        <f t="shared" ca="1" si="973"/>
        <v>-1.6220354996513092E-4</v>
      </c>
      <c r="DU431" s="223">
        <f t="shared" ca="1" si="974"/>
        <v>6.5477357376122575E-5</v>
      </c>
      <c r="DV431" s="223">
        <f t="shared" ca="1" si="975"/>
        <v>1.4298850253736733E-4</v>
      </c>
      <c r="DW431" s="223">
        <f t="shared" ca="1" si="976"/>
        <v>-1.0743889901406463E-4</v>
      </c>
      <c r="DX431" s="223">
        <f t="shared" ca="1" si="977"/>
        <v>-1.1145938128277791E-4</v>
      </c>
      <c r="DY431" s="223">
        <f t="shared" ca="1" si="978"/>
        <v>1.4014787481030934E-4</v>
      </c>
      <c r="DZ431" s="223">
        <f t="shared" ca="1" si="979"/>
        <v>7.0331452953124784E-5</v>
      </c>
      <c r="EA431" s="223">
        <f t="shared" ca="1" si="980"/>
        <v>-1.6078740973220204E-4</v>
      </c>
      <c r="EB431" s="223">
        <f t="shared" ca="1" si="981"/>
        <v>-2.3146627120212264E-5</v>
      </c>
      <c r="EC431" s="223">
        <f t="shared" ca="1" si="982"/>
        <v>1.6758004089098276E-4</v>
      </c>
      <c r="ED431" s="223">
        <f t="shared" ca="1" si="983"/>
        <v>-2.6031570698152004E-5</v>
      </c>
      <c r="EE431" s="223">
        <f t="shared" ca="1" si="984"/>
        <v>-1.5994079145226594E-4</v>
      </c>
      <c r="EF431" s="223">
        <f t="shared" ca="1" si="985"/>
        <v>7.2967947127264998E-5</v>
      </c>
      <c r="EG431" s="223">
        <f t="shared" ca="1" si="986"/>
        <v>1.3852754844823122E-4</v>
      </c>
      <c r="EH431" s="223">
        <f t="shared" ca="1" si="987"/>
        <v>-1.1362037294516192E-4</v>
      </c>
      <c r="EI431" s="223">
        <f t="shared" ca="1" si="988"/>
        <v>-1.0518440598815512E-4</v>
      </c>
      <c r="EJ431" s="223">
        <f t="shared" ca="1" si="989"/>
        <v>1.4448788853705532E-4</v>
      </c>
      <c r="EK431" s="223">
        <f t="shared" ca="1" si="990"/>
        <v>6.2782853111965575E-5</v>
      </c>
      <c r="EL431" s="223">
        <f t="shared" ca="1" si="991"/>
        <v>-1.6291220418661415E-4</v>
      </c>
      <c r="EM431" s="223">
        <f t="shared" ca="1" si="992"/>
        <v>-1.4974483082220984E-5</v>
      </c>
      <c r="EN431" s="223">
        <f t="shared" ca="1" si="993"/>
        <v>1.6730663020137087E-4</v>
      </c>
      <c r="EO431" s="223">
        <f t="shared" ca="1" si="994"/>
        <v>-3.4123479375727419E-5</v>
      </c>
      <c r="EP431" s="223">
        <f t="shared" ca="1" si="995"/>
        <v>-1.5729272156363372E-4</v>
      </c>
      <c r="EQ431" s="223">
        <f t="shared" ca="1" si="996"/>
        <v>8.0282750702540551E-5</v>
      </c>
      <c r="ER431" s="223">
        <f t="shared" ca="1" si="997"/>
        <v>1.3373286936130315E-4</v>
      </c>
      <c r="ES431" s="223">
        <f t="shared" ca="1" si="998"/>
        <v>-1.1952812544586505E-4</v>
      </c>
      <c r="ET431" s="223">
        <f t="shared" ca="1" si="999"/>
        <v>-9.8656032246441058E-5</v>
      </c>
      <c r="EU431" s="223">
        <f t="shared" ca="1" si="1000"/>
        <v>1.4847981828467122E-4</v>
      </c>
      <c r="EV431" s="223">
        <f t="shared" ca="1" si="1001"/>
        <v>5.5083003878526692E-5</v>
      </c>
      <c r="EW431" s="223">
        <f t="shared" ca="1" si="1002"/>
        <v>-1.6464452887171693E-4</v>
      </c>
      <c r="EX431" s="223">
        <f t="shared" ca="1" si="1003"/>
        <v>-6.7662642028748278E-6</v>
      </c>
      <c r="EY431" s="223">
        <f t="shared" ca="1" si="1004"/>
        <v>1.6663016318527391E-4</v>
      </c>
      <c r="EZ431" s="223">
        <f t="shared" ca="1" si="1005"/>
        <v>-4.2133181602622911E-5</v>
      </c>
      <c r="FA431" s="223">
        <f t="shared" ca="1" si="1006"/>
        <v>-1.5426571973154135E-4</v>
      </c>
      <c r="FB431" s="223">
        <f t="shared" ca="1" si="1007"/>
        <v>8.7404146099439301E-5</v>
      </c>
      <c r="FC431" s="223">
        <f t="shared" ca="1" si="1008"/>
        <v>1.2861601607846784E-4</v>
      </c>
      <c r="FD431" s="223">
        <f t="shared" ca="1" si="1009"/>
        <v>-1.2514792422293867E-4</v>
      </c>
      <c r="FE431" s="223">
        <f t="shared" ca="1" si="1010"/>
        <v>-9.1889987481793506E-5</v>
      </c>
      <c r="FF431" s="223">
        <f t="shared" ca="1" si="1011"/>
        <v>1.5211404714474328E-4</v>
      </c>
      <c r="FG431" s="223">
        <f t="shared" ca="1" si="1012"/>
        <v>4.7250454864052114E-5</v>
      </c>
      <c r="FH431" s="223">
        <f t="shared" ca="1" si="1013"/>
        <v>-1.6598021046561096E-4</v>
      </c>
      <c r="FI431" s="223">
        <f t="shared" ca="1" si="1014"/>
        <v>1.4582551995907943E-6</v>
      </c>
      <c r="FJ431" s="223">
        <f t="shared" ca="1" si="1015"/>
        <v>1.6555226951098508E-4</v>
      </c>
      <c r="FK431" s="223">
        <f t="shared" ca="1" si="1016"/>
        <v>-5.0041381304611411E-5</v>
      </c>
      <c r="FL431" s="223">
        <f t="shared" ca="1" si="1017"/>
        <v>-1.5086707826853085E-4</v>
      </c>
      <c r="FM431" s="223">
        <f t="shared" ca="1" si="1018"/>
        <v>9.43149772526774E-5</v>
      </c>
      <c r="FN431" s="223">
        <f t="shared" ca="1" si="1019"/>
        <v>1.2318931554746376E-4</v>
      </c>
      <c r="FO431" s="223">
        <f t="shared" ca="1" si="1020"/>
        <v>-1.3046623068890204E-4</v>
      </c>
      <c r="FP431" s="223">
        <f t="shared" ca="1" si="1021"/>
        <v>-8.4902571688697963E-5</v>
      </c>
      <c r="FQ431" s="223">
        <f t="shared" ca="1" si="1022"/>
        <v>1.5538181994162499E-4</v>
      </c>
      <c r="FR431" s="223">
        <f t="shared" ca="1" si="1023"/>
        <v>3.9304075365149873E-5</v>
      </c>
      <c r="FS431" s="223">
        <f t="shared" ca="1" si="1024"/>
        <v>-1.6691603119434263E-4</v>
      </c>
      <c r="FT431" s="223">
        <f t="shared" ca="1" si="1025"/>
        <v>9.6792615375477833E-6</v>
      </c>
      <c r="FU431" s="223">
        <f t="shared" ca="1" si="1026"/>
        <v>1.6407554591877719E-4</v>
      </c>
      <c r="FV431" s="223">
        <f t="shared" ca="1" si="1027"/>
        <v>-5.7829026935920689E-5</v>
      </c>
      <c r="FW431" s="223">
        <f t="shared" ca="1" si="1028"/>
        <v>-1.4710498479958019E-4</v>
      </c>
      <c r="FX431" s="223">
        <f t="shared" ca="1" si="1029"/>
        <v>1.0099859536470531E-4</v>
      </c>
      <c r="FY431" s="223">
        <f t="shared" ca="1" si="1030"/>
        <v>1.1746584116520268E-4</v>
      </c>
      <c r="FZ431" s="223">
        <f t="shared" ca="1" si="1031"/>
        <v>-1.3547023257763776E-4</v>
      </c>
      <c r="GA431" s="223">
        <f t="shared" ca="1" si="1032"/>
        <v>-7.7710618163809162E-5</v>
      </c>
      <c r="GB431" s="223">
        <f t="shared" ca="1" si="1033"/>
        <v>1.582752643244309E-4</v>
      </c>
      <c r="GC431" s="223">
        <f t="shared" ca="1" si="1034"/>
        <v>3.1263008906071846E-5</v>
      </c>
      <c r="GD431" s="223">
        <f t="shared" ca="1" si="1035"/>
        <v>-1.6744973658381043E-4</v>
      </c>
      <c r="GE431" s="223">
        <f t="shared" ca="1" si="1036"/>
        <v>1.7876949686667139E-5</v>
      </c>
      <c r="GF431" s="223">
        <f t="shared" ca="1" si="1037"/>
        <v>1.6220354996513247E-4</v>
      </c>
      <c r="GG431" s="223">
        <f t="shared" ca="1" si="1038"/>
        <v>-6.5477357376125746E-5</v>
      </c>
      <c r="GH431" s="223">
        <f t="shared" ca="1" si="1039"/>
        <v>-1.4298850253736801E-4</v>
      </c>
      <c r="GI431" s="223">
        <f t="shared" ca="1" si="1040"/>
        <v>1.0743889901405997E-4</v>
      </c>
      <c r="GJ431" s="223">
        <f t="shared" ca="1" si="1041"/>
        <v>1.1145938128277535E-4</v>
      </c>
      <c r="GK431" s="223">
        <f t="shared" ca="1" si="1042"/>
        <v>-1.4014787481030864E-4</v>
      </c>
      <c r="GL431" s="223">
        <f t="shared" ca="1" si="1043"/>
        <v>-7.033145295312599E-5</v>
      </c>
      <c r="GM431" s="223">
        <f t="shared" ca="1" si="1044"/>
        <v>1.6078740973220302E-4</v>
      </c>
      <c r="GN431" s="223">
        <f t="shared" ca="1" si="1045"/>
        <v>2.3146627120213562E-5</v>
      </c>
      <c r="GO431" s="223">
        <f t="shared" ca="1" si="1046"/>
        <v>-1.6758004089098273E-4</v>
      </c>
      <c r="GP431" s="223">
        <f t="shared" ca="1" si="1047"/>
        <v>2.6031570698155409E-5</v>
      </c>
      <c r="GQ431" s="223">
        <f t="shared" ca="1" si="1048"/>
        <v>1.5994079145226632E-4</v>
      </c>
      <c r="GR431" s="223">
        <f t="shared" ca="1" si="1049"/>
        <v>-7.2967947127263819E-5</v>
      </c>
      <c r="GS431" s="223">
        <f t="shared" ca="1" si="1050"/>
        <v>-1.3852754844823463E-4</v>
      </c>
      <c r="GT431" s="223">
        <f t="shared" ca="1" si="1051"/>
        <v>1.1362037294516096E-4</v>
      </c>
      <c r="GU431" s="223">
        <f t="shared" ca="1" si="1052"/>
        <v>1.0518440598815617E-4</v>
      </c>
      <c r="GV431" s="223">
        <f t="shared" ca="1" si="1053"/>
        <v>-1.4448788853705226E-4</v>
      </c>
      <c r="GW431" s="223">
        <f t="shared" ca="1" si="1054"/>
        <v>-6.278285311196239E-5</v>
      </c>
      <c r="GX431" s="223">
        <f t="shared" ca="1" si="1055"/>
        <v>1.6291220418661385E-4</v>
      </c>
      <c r="GY431" s="223">
        <f t="shared" ca="1" si="1056"/>
        <v>1.4974483082227038E-5</v>
      </c>
      <c r="GZ431" s="223">
        <f t="shared" ca="1" si="1057"/>
        <v>-1.6730663020137068E-4</v>
      </c>
      <c r="HA431" s="223">
        <f t="shared" ca="1" si="1058"/>
        <v>3.4123479375726125E-5</v>
      </c>
      <c r="HB431" s="223">
        <f t="shared" ca="1" si="1059"/>
        <v>1.5729272156363581E-4</v>
      </c>
      <c r="HC431" s="223">
        <f t="shared" ca="1" si="1060"/>
        <v>-8.0282750702543573E-5</v>
      </c>
      <c r="HD431" s="223">
        <f t="shared" ca="1" si="1061"/>
        <v>-1.3373286936130396E-4</v>
      </c>
      <c r="HE431" s="223">
        <f t="shared" ca="1" si="1062"/>
        <v>1.195281254458608E-4</v>
      </c>
      <c r="HF431" s="223">
        <f t="shared" ca="1" si="1063"/>
        <v>9.8656032246438279E-5</v>
      </c>
      <c r="HG431" s="223">
        <f t="shared" ca="1" si="1064"/>
        <v>-1.484798182846706E-4</v>
      </c>
      <c r="HH431" s="223">
        <f t="shared" ca="1" si="1065"/>
        <v>-5.5083003878532438E-5</v>
      </c>
      <c r="HI431" s="223">
        <f t="shared" ca="1" si="1066"/>
        <v>1.6464452887171758E-4</v>
      </c>
      <c r="HJ431" s="223">
        <f t="shared" ca="1" si="1067"/>
        <v>6.7662642028761424E-6</v>
      </c>
      <c r="HK431" s="223">
        <f t="shared" ca="1" si="1068"/>
        <v>-1.6663016318527405E-4</v>
      </c>
      <c r="HL431" s="223">
        <f t="shared" ca="1" si="1069"/>
        <v>4.2133181602626259E-5</v>
      </c>
      <c r="HM431" s="223">
        <f t="shared" ca="1" si="1070"/>
        <v>1.5426571973154002E-4</v>
      </c>
      <c r="HN431" s="223">
        <f t="shared" ca="1" si="1071"/>
        <v>-8.7404146099434111E-5</v>
      </c>
      <c r="HO431" s="223">
        <f t="shared" ca="1" si="1072"/>
        <v>-1.2861601607846562E-4</v>
      </c>
      <c r="HP431" s="223">
        <f t="shared" ca="1" si="1073"/>
        <v>1.2514792422294098E-4</v>
      </c>
      <c r="HQ431" s="223">
        <f t="shared" ca="1" si="1074"/>
        <v>9.1889987481798589E-5</v>
      </c>
      <c r="HR431" s="223">
        <f t="shared" ca="1" si="1075"/>
        <v>-1.5211404714474076E-4</v>
      </c>
      <c r="HS431" s="223">
        <f t="shared" ca="1" si="1076"/>
        <v>-4.7250454864048808E-5</v>
      </c>
      <c r="HT431" s="223">
        <f t="shared" ca="1" si="1077"/>
        <v>1.6598021046561012E-4</v>
      </c>
      <c r="HU431" s="223">
        <f t="shared" ca="1" si="1078"/>
        <v>-1.4582551995847194E-6</v>
      </c>
      <c r="HV431" s="223">
        <f t="shared" ca="1" si="1079"/>
        <v>-1.6555226951098456E-4</v>
      </c>
      <c r="HW431" s="223">
        <f t="shared" ca="1" si="1080"/>
        <v>5.0041381304605611E-5</v>
      </c>
      <c r="HX431" s="223">
        <f t="shared" ca="1" si="1081"/>
        <v>1.5086707826853348E-4</v>
      </c>
      <c r="HY431" s="223">
        <f t="shared" ca="1" si="1082"/>
        <v>-9.4314977252680246E-5</v>
      </c>
      <c r="HZ431" s="223">
        <f t="shared" ca="1" si="1083"/>
        <v>-1.231893155474679E-4</v>
      </c>
      <c r="IA431" s="223">
        <f t="shared" ca="1" si="1084"/>
        <v>1.3046623068889825E-4</v>
      </c>
      <c r="IB431" s="223">
        <f t="shared" ca="1" si="1085"/>
        <v>8.4902571688694981E-5</v>
      </c>
      <c r="IC431" s="223">
        <f t="shared" ca="1" si="1086"/>
        <v>-1.5538181994162632E-4</v>
      </c>
      <c r="ID431" s="223">
        <f t="shared" ca="1" si="1087"/>
        <v>-3.9304075365155789E-5</v>
      </c>
      <c r="IE431" s="223">
        <f t="shared" ca="1" si="1088"/>
        <v>3.0616718783919435E-5</v>
      </c>
      <c r="IF431" s="223">
        <f t="shared" ca="1" si="1089"/>
        <v>-9.6792615375512257E-6</v>
      </c>
      <c r="IG431" s="223">
        <f t="shared" ca="1" si="1090"/>
        <v>-1.6407554591877843E-4</v>
      </c>
      <c r="IH431" s="223">
        <f t="shared" ca="1" si="1091"/>
        <v>5.7829026935923921E-5</v>
      </c>
      <c r="II431" s="223">
        <f t="shared" ca="1" si="1092"/>
        <v>1.4710498479957856E-4</v>
      </c>
      <c r="IJ431" s="223">
        <f t="shared" ca="1" si="1093"/>
        <v>-1.0099859536470048E-4</v>
      </c>
      <c r="IK431" s="223">
        <f t="shared" ca="1" si="1094"/>
        <v>-1.1746584116520024E-4</v>
      </c>
      <c r="IL431" s="223">
        <f t="shared" ca="1" si="1095"/>
        <v>1.3547023257763982E-4</v>
      </c>
      <c r="IM431" s="223">
        <f t="shared" ca="1" si="1096"/>
        <v>7.771061816381457E-5</v>
      </c>
      <c r="IN431" s="223">
        <f t="shared" ca="1" si="1097"/>
        <v>-1.5827526432443206E-4</v>
      </c>
      <c r="IO431" s="223">
        <f t="shared" ca="1" si="1098"/>
        <v>-3.1263008906068451E-5</v>
      </c>
      <c r="IP431" s="223">
        <f t="shared" ca="1" si="1099"/>
        <v>1.6744973658381016E-4</v>
      </c>
      <c r="IQ431" s="223">
        <f t="shared" ca="1" si="1100"/>
        <v>-1.7876949686661102E-5</v>
      </c>
      <c r="IR431" s="223">
        <f t="shared" ca="1" si="1101"/>
        <v>-1.6220354996513157E-4</v>
      </c>
      <c r="IS431" s="223">
        <f t="shared" ca="1" si="1102"/>
        <v>6.5477357376120149E-5</v>
      </c>
      <c r="IT431" s="223">
        <f t="shared" ca="1" si="1103"/>
        <v>1.4298850253737118E-4</v>
      </c>
      <c r="IU431" s="223">
        <f t="shared" ca="1" si="1104"/>
        <v>-1.0743889901406261E-4</v>
      </c>
      <c r="IV431" s="223">
        <f t="shared" ca="1" si="1105"/>
        <v>-1.1145938128277988E-4</v>
      </c>
      <c r="IW431" s="223">
        <f t="shared" ca="1" si="1106"/>
        <v>1.401478748103053E-4</v>
      </c>
      <c r="IX431" s="223">
        <f t="shared" ca="1" si="1107"/>
        <v>7.0331452953122859E-5</v>
      </c>
      <c r="IY431" s="223">
        <f t="shared" ca="1" si="1108"/>
        <v>-1.6078740973220131E-4</v>
      </c>
      <c r="IZ431" s="223">
        <f t="shared" ca="1" si="1109"/>
        <v>-2.3146627120219583E-5</v>
      </c>
      <c r="JA431" s="223">
        <f t="shared" ca="1" si="1110"/>
        <v>1.675800408909827E-4</v>
      </c>
      <c r="JB431" s="223">
        <f t="shared" ca="1" si="1111"/>
        <v>-2.6031570698149408E-5</v>
      </c>
    </row>
    <row r="432" spans="2:262">
      <c r="B432" s="230">
        <v>71</v>
      </c>
      <c r="C432" s="229">
        <f t="shared" si="1112"/>
        <v>1.3867187500000008E-3</v>
      </c>
      <c r="D432" s="226">
        <f t="shared" ca="1" si="855"/>
        <v>35.963742051092204</v>
      </c>
      <c r="E432" s="225">
        <f ca="1">BY361</f>
        <v>-3.6257948907793776E-2</v>
      </c>
      <c r="F432" s="224">
        <v>71</v>
      </c>
      <c r="G432" s="223">
        <f t="shared" ca="1" si="856"/>
        <v>-3.9856361044813789E-4</v>
      </c>
      <c r="H432" s="223">
        <f t="shared" ca="1" si="857"/>
        <v>2.0740168673169599E-4</v>
      </c>
      <c r="I432" s="223">
        <f t="shared" ca="1" si="858"/>
        <v>3.2764804225669184E-4</v>
      </c>
      <c r="J432" s="223">
        <f t="shared" ca="1" si="859"/>
        <v>-3.1943234303733408E-4</v>
      </c>
      <c r="K432" s="223">
        <f t="shared" ca="1" si="860"/>
        <v>-2.1842652886310985E-4</v>
      </c>
      <c r="L432" s="223">
        <f t="shared" ca="1" si="861"/>
        <v>3.9411756689692131E-4</v>
      </c>
      <c r="M432" s="223">
        <f t="shared" ca="1" si="862"/>
        <v>8.3668361602485611E-5</v>
      </c>
      <c r="N432" s="223">
        <f t="shared" ca="1" si="863"/>
        <v>-4.2272576915500292E-4</v>
      </c>
      <c r="O432" s="223">
        <f t="shared" ca="1" si="864"/>
        <v>6.0871630242295378E-5</v>
      </c>
      <c r="P432" s="223">
        <f t="shared" ca="1" si="865"/>
        <v>4.0191231139872016E-4</v>
      </c>
      <c r="Q432" s="223">
        <f t="shared" ca="1" si="866"/>
        <v>-1.9829500598778259E-4</v>
      </c>
      <c r="R432" s="223">
        <f t="shared" ca="1" si="867"/>
        <v>-3.3411053388790728E-4</v>
      </c>
      <c r="S432" s="223">
        <f t="shared" ca="1" si="868"/>
        <v>3.1253534184416112E-4</v>
      </c>
      <c r="T432" s="223">
        <f t="shared" ca="1" si="869"/>
        <v>2.2724726919585886E-4</v>
      </c>
      <c r="U432" s="223">
        <f t="shared" ca="1" si="870"/>
        <v>-3.9023658655885023E-4</v>
      </c>
      <c r="V432" s="223">
        <f t="shared" ca="1" si="871"/>
        <v>-9.3816101392911168E-5</v>
      </c>
      <c r="W432" s="223">
        <f t="shared" ca="1" si="872"/>
        <v>4.2231454233937005E-4</v>
      </c>
      <c r="X432" s="223">
        <f t="shared" ca="1" si="873"/>
        <v>-5.0583282225650863E-5</v>
      </c>
      <c r="Y432" s="223">
        <f t="shared" ca="1" si="874"/>
        <v>-4.0501891540138495E-4</v>
      </c>
      <c r="Z432" s="223">
        <f t="shared" ca="1" si="875"/>
        <v>1.890688797469885E-4</v>
      </c>
      <c r="AA432" s="223">
        <f t="shared" ca="1" si="876"/>
        <v>3.4037176982670494E-4</v>
      </c>
      <c r="AB432" s="223">
        <f t="shared" ca="1" si="877"/>
        <v>-3.0545008104751009E-4</v>
      </c>
      <c r="AC432" s="223">
        <f t="shared" ca="1" si="878"/>
        <v>-2.3593112427096701E-4</v>
      </c>
      <c r="AD432" s="223">
        <f t="shared" ca="1" si="879"/>
        <v>3.8612054229292112E-4</v>
      </c>
      <c r="AE432" s="223">
        <f t="shared" ca="1" si="880"/>
        <v>1.0390732987186907E-4</v>
      </c>
      <c r="AF432" s="223">
        <f t="shared" ca="1" si="881"/>
        <v>-4.2164892903478991E-4</v>
      </c>
      <c r="AG432" s="223">
        <f t="shared" ca="1" si="882"/>
        <v>4.0264464731224348E-5</v>
      </c>
      <c r="AH432" s="223">
        <f t="shared" ca="1" si="883"/>
        <v>4.0788155115404468E-4</v>
      </c>
      <c r="AI432" s="223">
        <f t="shared" ca="1" si="884"/>
        <v>-1.7972886548277693E-4</v>
      </c>
      <c r="AJ432" s="223">
        <f t="shared" ca="1" si="885"/>
        <v>-3.4642797853868016E-4</v>
      </c>
      <c r="AK432" s="223">
        <f t="shared" ca="1" si="886"/>
        <v>2.9818082854355033E-4</v>
      </c>
      <c r="AL432" s="223">
        <f t="shared" ca="1" si="887"/>
        <v>2.444728632588473E-4</v>
      </c>
      <c r="AM432" s="223">
        <f t="shared" ca="1" si="888"/>
        <v>-3.8177191345029234E-4</v>
      </c>
      <c r="AN432" s="223">
        <f t="shared" ca="1" si="889"/>
        <v>-1.13935968460656E-4</v>
      </c>
      <c r="AO432" s="223">
        <f t="shared" ca="1" si="890"/>
        <v>4.2072933018182795E-4</v>
      </c>
      <c r="AP432" s="223">
        <f t="shared" ca="1" si="891"/>
        <v>-2.9921393428829066E-5</v>
      </c>
      <c r="AQ432" s="223">
        <f t="shared" ca="1" si="892"/>
        <v>-4.1049849431196275E-4</v>
      </c>
      <c r="AR432" s="223">
        <f t="shared" ca="1" si="893"/>
        <v>1.7028058927049365E-4</v>
      </c>
      <c r="AS432" s="223">
        <f t="shared" ca="1" si="894"/>
        <v>3.5227551199016189E-4</v>
      </c>
      <c r="AT432" s="223">
        <f t="shared" ca="1" si="895"/>
        <v>-2.9073196305817305E-4</v>
      </c>
      <c r="AU432" s="223">
        <f t="shared" ca="1" si="896"/>
        <v>-2.5286734093533198E-4</v>
      </c>
      <c r="AV432" s="223">
        <f t="shared" ca="1" si="897"/>
        <v>3.7719331948237378E-4</v>
      </c>
      <c r="AW432" s="223">
        <f t="shared" ca="1" si="898"/>
        <v>1.2389597628237965E-4</v>
      </c>
      <c r="AX432" s="223">
        <f t="shared" ca="1" si="899"/>
        <v>-4.1955629971244759E-4</v>
      </c>
      <c r="AY432" s="223">
        <f t="shared" ca="1" si="900"/>
        <v>1.9560298597865227E-5</v>
      </c>
      <c r="AZ432" s="223">
        <f t="shared" ca="1" si="901"/>
        <v>4.1286816852643466E-4</v>
      </c>
      <c r="BA432" s="223">
        <f t="shared" ca="1" si="902"/>
        <v>-1.6072974239843521E-4</v>
      </c>
      <c r="BB432" s="223">
        <f t="shared" ca="1" si="903"/>
        <v>-3.5791084784564885E-4</v>
      </c>
      <c r="BC432" s="223">
        <f t="shared" ca="1" si="904"/>
        <v>2.8310797150941995E-4</v>
      </c>
      <c r="BD432" s="223">
        <f t="shared" ca="1" si="905"/>
        <v>2.6110950078095374E-4</v>
      </c>
      <c r="BE432" s="223">
        <f t="shared" ca="1" si="906"/>
        <v>-3.7238751836296443E-4</v>
      </c>
      <c r="BF432" s="223">
        <f t="shared" ca="1" si="907"/>
        <v>-1.3378135380076264E-4</v>
      </c>
      <c r="BG432" s="223">
        <f t="shared" ca="1" si="908"/>
        <v>4.1813054421634095E-4</v>
      </c>
      <c r="BH432" s="223">
        <f t="shared" ca="1" si="909"/>
        <v>-9.1874213744326934E-6</v>
      </c>
      <c r="BI432" s="223">
        <f t="shared" ca="1" si="910"/>
        <v>-4.1498914639432146E-4</v>
      </c>
      <c r="BJ432" s="223">
        <f t="shared" ca="1" si="911"/>
        <v>1.5108207793962814E-4</v>
      </c>
      <c r="BK432" s="223">
        <f t="shared" ca="1" si="912"/>
        <v>3.6333059158954214E-4</v>
      </c>
      <c r="BL432" s="223">
        <f t="shared" ca="1" si="913"/>
        <v>-2.7531344630471851E-4</v>
      </c>
      <c r="BM432" s="223">
        <f t="shared" ca="1" si="914"/>
        <v>-2.6919437802681813E-4</v>
      </c>
      <c r="BN432" s="223">
        <f t="shared" ca="1" si="915"/>
        <v>3.6735740492695938E-4</v>
      </c>
      <c r="BO432" s="223">
        <f t="shared" ca="1" si="916"/>
        <v>1.4358614643402307E-4</v>
      </c>
      <c r="BP432" s="223">
        <f t="shared" ca="1" si="917"/>
        <v>-4.1645292251530649E-4</v>
      </c>
      <c r="BQ432" s="223">
        <f t="shared" ca="1" si="918"/>
        <v>-1.1909900080959767E-6</v>
      </c>
      <c r="BR432" s="223">
        <f t="shared" ca="1" si="919"/>
        <v>4.1686015031786397E-4</v>
      </c>
      <c r="BS432" s="223">
        <f t="shared" ca="1" si="920"/>
        <v>-1.4134340728639297E-4</v>
      </c>
      <c r="BT432" s="223">
        <f t="shared" ca="1" si="921"/>
        <v>-3.6853147857086784E-4</v>
      </c>
      <c r="BU432" s="223">
        <f t="shared" ca="1" si="922"/>
        <v>2.6735308257459594E-4</v>
      </c>
      <c r="BV432" s="223">
        <f t="shared" ca="1" si="923"/>
        <v>2.7711710264518522E-4</v>
      </c>
      <c r="BW432" s="223">
        <f t="shared" ca="1" si="924"/>
        <v>-3.6210600912660448E-4</v>
      </c>
      <c r="BX432" s="223">
        <f t="shared" ca="1" si="925"/>
        <v>-1.5330444814170348E-4</v>
      </c>
      <c r="BY432" s="223">
        <f t="shared" ca="1" si="926"/>
        <v>4.1452444514592657E-4</v>
      </c>
      <c r="BZ432" s="223">
        <f t="shared" ca="1" si="927"/>
        <v>1.1568683982777746E-5</v>
      </c>
      <c r="CA432" s="223">
        <f t="shared" ca="1" si="928"/>
        <v>-4.1848005327425999E-4</v>
      </c>
      <c r="CB432" s="223">
        <f t="shared" ca="1" si="929"/>
        <v>1.3151959664977893E-4</v>
      </c>
      <c r="CC432" s="223">
        <f t="shared" ca="1" si="930"/>
        <v>3.7351037596978202E-4</v>
      </c>
      <c r="CD432" s="223">
        <f t="shared" ca="1" si="931"/>
        <v>-2.5923167534450613E-4</v>
      </c>
      <c r="CE432" s="223">
        <f t="shared" ca="1" si="932"/>
        <v>-2.8487290228299483E-4</v>
      </c>
      <c r="CF432" s="223">
        <f t="shared" ca="1" si="933"/>
        <v>3.5663649420636433E-4</v>
      </c>
      <c r="CG432" s="223">
        <f t="shared" ca="1" si="934"/>
        <v>1.6293040498225142E-4</v>
      </c>
      <c r="CH432" s="223">
        <f t="shared" ca="1" si="935"/>
        <v>-4.1234627375085685E-4</v>
      </c>
      <c r="CI432" s="223">
        <f t="shared" ca="1" si="936"/>
        <v>-2.1939409414815263E-5</v>
      </c>
      <c r="CJ432" s="223">
        <f t="shared" ca="1" si="937"/>
        <v>4.1984787949454142E-4</v>
      </c>
      <c r="CK432" s="223">
        <f t="shared" ca="1" si="938"/>
        <v>-1.2161656352598326E-4</v>
      </c>
      <c r="CL432" s="223">
        <f t="shared" ca="1" si="939"/>
        <v>-3.7826428468466181E-4</v>
      </c>
      <c r="CM432" s="223">
        <f t="shared" ca="1" si="940"/>
        <v>2.5095411664649027E-4</v>
      </c>
      <c r="CN432" s="223">
        <f t="shared" ca="1" si="941"/>
        <v>2.9245710513654875E-4</v>
      </c>
      <c r="CO432" s="223">
        <f t="shared" ca="1" si="942"/>
        <v>-3.5095215479751809E-4</v>
      </c>
      <c r="CP432" s="223">
        <f t="shared" ca="1" si="943"/>
        <v>-1.7245821863918717E-4</v>
      </c>
      <c r="CQ432" s="223">
        <f t="shared" ca="1" si="944"/>
        <v>4.0991972037910247E-4</v>
      </c>
      <c r="CR432" s="223">
        <f t="shared" ca="1" si="945"/>
        <v>3.2296919366976649E-5</v>
      </c>
      <c r="CS432" s="223">
        <f t="shared" ca="1" si="946"/>
        <v>-4.2096280505133732E-4</v>
      </c>
      <c r="CT432" s="223">
        <f t="shared" ca="1" si="947"/>
        <v>1.1164027313184427E-4</v>
      </c>
      <c r="CU432" s="223">
        <f t="shared" ca="1" si="948"/>
        <v>3.8279034113866564E-4</v>
      </c>
      <c r="CV432" s="223">
        <f t="shared" ca="1" si="949"/>
        <v>-2.4252539257237576E-4</v>
      </c>
      <c r="CW432" s="223">
        <f t="shared" ca="1" si="950"/>
        <v>-2.9986514276565261E-4</v>
      </c>
      <c r="CX432" s="223">
        <f t="shared" ca="1" si="951"/>
        <v>3.4505641493356152E-4</v>
      </c>
      <c r="CY432" s="223">
        <f t="shared" ca="1" si="952"/>
        <v>1.8188214991385384E-4</v>
      </c>
      <c r="CZ432" s="223">
        <f t="shared" ca="1" si="953"/>
        <v>-4.0724624669567436E-4</v>
      </c>
      <c r="DA432" s="223">
        <f t="shared" ca="1" si="954"/>
        <v>-4.2634974862582924E-5</v>
      </c>
      <c r="DB432" s="223">
        <f t="shared" ca="1" si="955"/>
        <v>4.2182415835518455E-4</v>
      </c>
      <c r="DC432" s="223">
        <f t="shared" ca="1" si="956"/>
        <v>-1.0159673481168095E-4</v>
      </c>
      <c r="DD432" s="223">
        <f t="shared" ca="1" si="957"/>
        <v>-3.8708581900461522E-4</v>
      </c>
      <c r="DE432" s="223">
        <f t="shared" ca="1" si="958"/>
        <v>2.3395058027039401E-4</v>
      </c>
      <c r="DF432" s="223">
        <f t="shared" ca="1" si="959"/>
        <v>3.0709255284542587E-4</v>
      </c>
      <c r="DG432" s="223">
        <f t="shared" ca="1" si="960"/>
        <v>-3.389528259877463E-4</v>
      </c>
      <c r="DH432" s="223">
        <f t="shared" ca="1" si="961"/>
        <v>-1.9119652218241323E-4</v>
      </c>
      <c r="DI432" s="223">
        <f t="shared" ca="1" si="962"/>
        <v>4.0432746310115818E-4</v>
      </c>
      <c r="DJ432" s="223">
        <f t="shared" ca="1" si="963"/>
        <v>5.2947348643544447E-5</v>
      </c>
      <c r="DK432" s="223">
        <f t="shared" ca="1" si="964"/>
        <v>-4.2243142055905901E-4</v>
      </c>
      <c r="DL432" s="223">
        <f t="shared" ca="1" si="965"/>
        <v>9.1491998417401999E-5</v>
      </c>
      <c r="DM432" s="223">
        <f t="shared" ca="1" si="966"/>
        <v>3.9114813084727222E-4</v>
      </c>
      <c r="DN432" s="223">
        <f t="shared" ca="1" si="967"/>
        <v>-2.2523484488682304E-4</v>
      </c>
      <c r="DO432" s="223">
        <f t="shared" ca="1" si="968"/>
        <v>-3.1413498185430341E-4</v>
      </c>
      <c r="DP432" s="223">
        <f t="shared" ca="1" si="969"/>
        <v>3.3264506453381141E-4</v>
      </c>
      <c r="DQ432" s="223">
        <f t="shared" ca="1" si="970"/>
        <v>2.0039572481531909E-4</v>
      </c>
      <c r="DR432" s="223">
        <f t="shared" ca="1" si="971"/>
        <v>-4.0116512776164386E-4</v>
      </c>
      <c r="DS432" s="223">
        <f t="shared" ca="1" si="972"/>
        <v>-6.3227828921523919E-5</v>
      </c>
      <c r="DT432" s="223">
        <f t="shared" ca="1" si="973"/>
        <v>4.2278422587091751E-4</v>
      </c>
      <c r="DU432" s="223">
        <f t="shared" ca="1" si="974"/>
        <v>-8.1332150664394331E-5</v>
      </c>
      <c r="DV432" s="223">
        <f t="shared" ca="1" si="975"/>
        <v>-3.9497482968187299E-4</v>
      </c>
      <c r="DW432" s="223">
        <f t="shared" ca="1" si="976"/>
        <v>2.163834364547757E-4</v>
      </c>
      <c r="DX432" s="223">
        <f t="shared" ca="1" si="977"/>
        <v>3.2098818769636753E-4</v>
      </c>
      <c r="DY432" s="223">
        <f t="shared" ca="1" si="978"/>
        <v>-3.2613693013140889E-4</v>
      </c>
      <c r="DZ432" s="223">
        <f t="shared" ca="1" si="979"/>
        <v>-2.0947421655686439E-4</v>
      </c>
      <c r="EA432" s="223">
        <f t="shared" ca="1" si="980"/>
        <v>3.9776114554970001E-4</v>
      </c>
      <c r="EB432" s="223">
        <f t="shared" ca="1" si="981"/>
        <v>7.3470223119589996E-5</v>
      </c>
      <c r="EC432" s="223">
        <f t="shared" ca="1" si="982"/>
        <v>-4.2288236177403154E-4</v>
      </c>
      <c r="ED432" s="223">
        <f t="shared" ca="1" si="983"/>
        <v>7.1123311465019618E-5</v>
      </c>
      <c r="EE432" s="223">
        <f t="shared" ca="1" si="984"/>
        <v>3.9856361044813784E-4</v>
      </c>
      <c r="EF432" s="223">
        <f t="shared" ca="1" si="985"/>
        <v>-2.0740168673169556E-4</v>
      </c>
      <c r="EG432" s="223">
        <f t="shared" ca="1" si="986"/>
        <v>-3.2764804225669249E-4</v>
      </c>
      <c r="EH432" s="223">
        <f t="shared" ca="1" si="987"/>
        <v>3.1943234303733283E-4</v>
      </c>
      <c r="EI432" s="223">
        <f t="shared" ca="1" si="988"/>
        <v>2.1842652886311172E-4</v>
      </c>
      <c r="EJ432" s="223">
        <f t="shared" ca="1" si="989"/>
        <v>-3.9411756689692028E-4</v>
      </c>
      <c r="EK432" s="223">
        <f t="shared" ca="1" si="990"/>
        <v>-8.3668361602489216E-5</v>
      </c>
      <c r="EL432" s="223">
        <f t="shared" ca="1" si="991"/>
        <v>4.2272576915500286E-4</v>
      </c>
      <c r="EM432" s="223">
        <f t="shared" ca="1" si="992"/>
        <v>-6.0871630242290248E-5</v>
      </c>
      <c r="EN432" s="223">
        <f t="shared" ca="1" si="993"/>
        <v>-4.019123113987181E-4</v>
      </c>
      <c r="EO432" s="223">
        <f t="shared" ca="1" si="994"/>
        <v>1.9829500598778728E-4</v>
      </c>
      <c r="EP432" s="223">
        <f t="shared" ca="1" si="995"/>
        <v>3.3411053388790392E-4</v>
      </c>
      <c r="EQ432" s="223">
        <f t="shared" ca="1" si="996"/>
        <v>-3.1253534184416361E-4</v>
      </c>
      <c r="ER432" s="223">
        <f t="shared" ca="1" si="997"/>
        <v>-2.2724726919585566E-4</v>
      </c>
      <c r="ES432" s="223">
        <f t="shared" ca="1" si="998"/>
        <v>3.9023658655885115E-4</v>
      </c>
      <c r="ET432" s="223">
        <f t="shared" ca="1" si="999"/>
        <v>9.3816101392908878E-5</v>
      </c>
      <c r="EU432" s="223">
        <f t="shared" ca="1" si="1000"/>
        <v>-4.223145423393701E-4</v>
      </c>
      <c r="EV432" s="223">
        <f t="shared" ca="1" si="1001"/>
        <v>5.0583282225651676E-5</v>
      </c>
      <c r="EW432" s="223">
        <f t="shared" ca="1" si="1002"/>
        <v>4.0501891540138473E-4</v>
      </c>
      <c r="EX432" s="223">
        <f t="shared" ca="1" si="1003"/>
        <v>-1.8906887974698923E-4</v>
      </c>
      <c r="EY432" s="223">
        <f t="shared" ca="1" si="1004"/>
        <v>-3.4037176982670624E-4</v>
      </c>
      <c r="EZ432" s="223">
        <f t="shared" ca="1" si="1005"/>
        <v>3.0545008104750863E-4</v>
      </c>
      <c r="FA432" s="223">
        <f t="shared" ca="1" si="1006"/>
        <v>2.3593112427096883E-4</v>
      </c>
      <c r="FB432" s="223">
        <f t="shared" ca="1" si="1007"/>
        <v>-3.8612054229292026E-4</v>
      </c>
      <c r="FC432" s="223">
        <f t="shared" ca="1" si="1008"/>
        <v>-1.0390732987187114E-4</v>
      </c>
      <c r="FD432" s="223">
        <f t="shared" ca="1" si="1009"/>
        <v>4.2164892903478942E-4</v>
      </c>
      <c r="FE432" s="223">
        <f t="shared" ca="1" si="1010"/>
        <v>-4.0264464731219198E-5</v>
      </c>
      <c r="FF432" s="223">
        <f t="shared" ca="1" si="1011"/>
        <v>-4.0788155115404609E-4</v>
      </c>
      <c r="FG432" s="223">
        <f t="shared" ca="1" si="1012"/>
        <v>1.7972886548277221E-4</v>
      </c>
      <c r="FH432" s="223">
        <f t="shared" ca="1" si="1013"/>
        <v>3.4642797853868493E-4</v>
      </c>
      <c r="FI432" s="223">
        <f t="shared" ca="1" si="1014"/>
        <v>-2.9818082854354453E-4</v>
      </c>
      <c r="FJ432" s="223">
        <f t="shared" ca="1" si="1015"/>
        <v>-2.4447286325885402E-4</v>
      </c>
      <c r="FK432" s="223">
        <f t="shared" ca="1" si="1016"/>
        <v>3.8177191345028881E-4</v>
      </c>
      <c r="FL432" s="223">
        <f t="shared" ca="1" si="1017"/>
        <v>1.139359684606639E-4</v>
      </c>
      <c r="FM432" s="223">
        <f t="shared" ca="1" si="1018"/>
        <v>-4.2072933018182692E-4</v>
      </c>
      <c r="FN432" s="223">
        <f t="shared" ca="1" si="1019"/>
        <v>2.9921393428817919E-5</v>
      </c>
      <c r="FO432" s="223">
        <f t="shared" ca="1" si="1020"/>
        <v>4.1049849431195966E-4</v>
      </c>
      <c r="FP432" s="223">
        <f t="shared" ca="1" si="1021"/>
        <v>-1.7028058927050541E-4</v>
      </c>
      <c r="FQ432" s="223">
        <f t="shared" ca="1" si="1022"/>
        <v>-3.5227551199015479E-4</v>
      </c>
      <c r="FR432" s="223">
        <f t="shared" ca="1" si="1023"/>
        <v>2.9073196305818237E-4</v>
      </c>
      <c r="FS432" s="223">
        <f t="shared" ca="1" si="1024"/>
        <v>2.5286734093532169E-4</v>
      </c>
      <c r="FT432" s="223">
        <f t="shared" ca="1" si="1025"/>
        <v>-3.7719331948237687E-4</v>
      </c>
      <c r="FU432" s="223">
        <f t="shared" ca="1" si="1026"/>
        <v>-1.2389597628237309E-4</v>
      </c>
      <c r="FV432" s="223">
        <f t="shared" ca="1" si="1027"/>
        <v>4.1955629971244846E-4</v>
      </c>
      <c r="FW432" s="223">
        <f t="shared" ca="1" si="1028"/>
        <v>-1.9560298597872051E-5</v>
      </c>
      <c r="FX432" s="223">
        <f t="shared" ca="1" si="1029"/>
        <v>-4.128681685264332E-4</v>
      </c>
      <c r="FY432" s="223">
        <f t="shared" ca="1" si="1030"/>
        <v>1.6072974239844152E-4</v>
      </c>
      <c r="FZ432" s="223">
        <f t="shared" ca="1" si="1031"/>
        <v>3.5791084784564522E-4</v>
      </c>
      <c r="GA432" s="223">
        <f t="shared" ca="1" si="1032"/>
        <v>-2.8310797150942504E-4</v>
      </c>
      <c r="GB432" s="223">
        <f t="shared" ca="1" si="1033"/>
        <v>-2.6110950078094838E-4</v>
      </c>
      <c r="GC432" s="223">
        <f t="shared" ca="1" si="1034"/>
        <v>3.7238751836296481E-4</v>
      </c>
      <c r="GD432" s="223">
        <f t="shared" ca="1" si="1035"/>
        <v>1.3378135380076185E-4</v>
      </c>
      <c r="GE432" s="223">
        <f t="shared" ca="1" si="1036"/>
        <v>-4.1813054421634106E-4</v>
      </c>
      <c r="GF432" s="223">
        <f t="shared" ca="1" si="1037"/>
        <v>9.1874213744335336E-6</v>
      </c>
      <c r="GG432" s="223">
        <f t="shared" ca="1" si="1038"/>
        <v>4.1498914639432125E-4</v>
      </c>
      <c r="GH432" s="223">
        <f t="shared" ca="1" si="1039"/>
        <v>-1.510820779396289E-4</v>
      </c>
      <c r="GI432" s="223">
        <f t="shared" ca="1" si="1040"/>
        <v>-3.6333059158954176E-4</v>
      </c>
      <c r="GJ432" s="223">
        <f t="shared" ca="1" si="1041"/>
        <v>2.7531344630471916E-4</v>
      </c>
      <c r="GK432" s="223">
        <f t="shared" ca="1" si="1042"/>
        <v>2.6919437802681748E-4</v>
      </c>
      <c r="GL432" s="223">
        <f t="shared" ca="1" si="1043"/>
        <v>-3.6735740492695678E-4</v>
      </c>
      <c r="GM432" s="223">
        <f t="shared" ca="1" si="1044"/>
        <v>-1.4358614643402793E-4</v>
      </c>
      <c r="GN432" s="223">
        <f t="shared" ca="1" si="1045"/>
        <v>4.1645292251530556E-4</v>
      </c>
      <c r="GO432" s="223">
        <f t="shared" ca="1" si="1046"/>
        <v>1.1909900081011538E-6</v>
      </c>
      <c r="GP432" s="223">
        <f t="shared" ca="1" si="1047"/>
        <v>-4.1686015031786483E-4</v>
      </c>
      <c r="GQ432" s="223">
        <f t="shared" ca="1" si="1048"/>
        <v>1.4134340728638809E-4</v>
      </c>
      <c r="GR432" s="223">
        <f t="shared" ca="1" si="1049"/>
        <v>3.6853147857087034E-4</v>
      </c>
      <c r="GS432" s="223">
        <f t="shared" ca="1" si="1050"/>
        <v>-2.6735308257459193E-4</v>
      </c>
      <c r="GT432" s="223">
        <f t="shared" ca="1" si="1051"/>
        <v>-2.7711710264518912E-4</v>
      </c>
      <c r="GU432" s="223">
        <f t="shared" ca="1" si="1052"/>
        <v>3.6210600912659873E-4</v>
      </c>
      <c r="GV432" s="223">
        <f t="shared" ca="1" si="1053"/>
        <v>1.5330444814171389E-4</v>
      </c>
      <c r="GW432" s="223">
        <f t="shared" ca="1" si="1054"/>
        <v>-4.145244451459244E-4</v>
      </c>
      <c r="GX432" s="223">
        <f t="shared" ca="1" si="1055"/>
        <v>-1.1568683982788927E-5</v>
      </c>
      <c r="GY432" s="223">
        <f t="shared" ca="1" si="1056"/>
        <v>4.1848005327426157E-4</v>
      </c>
      <c r="GZ432" s="223">
        <f t="shared" ca="1" si="1057"/>
        <v>-1.3151959664979112E-4</v>
      </c>
      <c r="HA432" s="223">
        <f t="shared" ca="1" si="1058"/>
        <v>-3.73510375969776E-4</v>
      </c>
      <c r="HB432" s="223">
        <f t="shared" ca="1" si="1059"/>
        <v>2.5923167534451627E-4</v>
      </c>
      <c r="HC432" s="223">
        <f t="shared" ca="1" si="1060"/>
        <v>2.8487290228298539E-4</v>
      </c>
      <c r="HD432" s="223">
        <f t="shared" ca="1" si="1061"/>
        <v>-3.5663649420637121E-4</v>
      </c>
      <c r="HE432" s="223">
        <f t="shared" ca="1" si="1062"/>
        <v>-1.6293040498223952E-4</v>
      </c>
      <c r="HF432" s="223">
        <f t="shared" ca="1" si="1063"/>
        <v>4.1234627375085961E-4</v>
      </c>
      <c r="HG432" s="223">
        <f t="shared" ca="1" si="1064"/>
        <v>2.1939409414802429E-5</v>
      </c>
      <c r="HH432" s="223">
        <f t="shared" ca="1" si="1065"/>
        <v>-4.1984787949453991E-4</v>
      </c>
      <c r="HI432" s="223">
        <f t="shared" ca="1" si="1066"/>
        <v>1.2161656352598406E-4</v>
      </c>
      <c r="HJ432" s="223">
        <f t="shared" ca="1" si="1067"/>
        <v>3.7826428468466149E-4</v>
      </c>
      <c r="HK432" s="223">
        <f t="shared" ca="1" si="1068"/>
        <v>-2.5095411664649092E-4</v>
      </c>
      <c r="HL432" s="223">
        <f t="shared" ca="1" si="1069"/>
        <v>-2.9245710513654816E-4</v>
      </c>
      <c r="HM432" s="223">
        <f t="shared" ca="1" si="1070"/>
        <v>3.5095215479751858E-4</v>
      </c>
      <c r="HN432" s="223">
        <f t="shared" ca="1" si="1071"/>
        <v>1.7245821863918643E-4</v>
      </c>
      <c r="HO432" s="223">
        <f t="shared" ca="1" si="1072"/>
        <v>-4.0991972037910269E-4</v>
      </c>
      <c r="HP432" s="223">
        <f t="shared" ca="1" si="1073"/>
        <v>-3.2296919366975809E-5</v>
      </c>
      <c r="HQ432" s="223">
        <f t="shared" ca="1" si="1074"/>
        <v>4.2096280505133721E-4</v>
      </c>
      <c r="HR432" s="223">
        <f t="shared" ca="1" si="1075"/>
        <v>-1.1164027313184508E-4</v>
      </c>
      <c r="HS432" s="223">
        <f t="shared" ca="1" si="1076"/>
        <v>-3.8279034113866532E-4</v>
      </c>
      <c r="HT432" s="223">
        <f t="shared" ca="1" si="1077"/>
        <v>2.4252539257237641E-4</v>
      </c>
      <c r="HU432" s="223">
        <f t="shared" ca="1" si="1078"/>
        <v>2.9986514276565202E-4</v>
      </c>
      <c r="HV432" s="223">
        <f t="shared" ca="1" si="1079"/>
        <v>-3.4505641493356201E-4</v>
      </c>
      <c r="HW432" s="223">
        <f t="shared" ca="1" si="1080"/>
        <v>-1.8188214991385311E-4</v>
      </c>
      <c r="HX432" s="223">
        <f t="shared" ca="1" si="1081"/>
        <v>4.0724624669567463E-4</v>
      </c>
      <c r="HY432" s="223">
        <f t="shared" ca="1" si="1082"/>
        <v>4.263497486258211E-5</v>
      </c>
      <c r="HZ432" s="223">
        <f t="shared" ca="1" si="1083"/>
        <v>-4.2182415835518449E-4</v>
      </c>
      <c r="IA432" s="223">
        <f t="shared" ca="1" si="1084"/>
        <v>1.0159673481167008E-4</v>
      </c>
      <c r="IB432" s="223">
        <f t="shared" ca="1" si="1085"/>
        <v>3.8708581900461967E-4</v>
      </c>
      <c r="IC432" s="223">
        <f t="shared" ca="1" si="1086"/>
        <v>-2.3395058027038469E-4</v>
      </c>
      <c r="ID432" s="223">
        <f t="shared" ca="1" si="1087"/>
        <v>-3.0709255284543352E-4</v>
      </c>
      <c r="IE432" s="223">
        <f t="shared" ca="1" si="1088"/>
        <v>3.9232937896636178E-4</v>
      </c>
      <c r="IF432" s="223">
        <f t="shared" ca="1" si="1089"/>
        <v>1.9119652218242323E-4</v>
      </c>
      <c r="IG432" s="223">
        <f t="shared" ca="1" si="1090"/>
        <v>-4.0432746310115487E-4</v>
      </c>
      <c r="IH432" s="223">
        <f t="shared" ca="1" si="1091"/>
        <v>-5.294734864355556E-5</v>
      </c>
      <c r="II432" s="223">
        <f t="shared" ca="1" si="1092"/>
        <v>4.2243142055905955E-4</v>
      </c>
      <c r="IJ432" s="223">
        <f t="shared" ca="1" si="1093"/>
        <v>-9.1491998417414549E-5</v>
      </c>
      <c r="IK432" s="223">
        <f t="shared" ca="1" si="1094"/>
        <v>-3.9114813084726734E-4</v>
      </c>
      <c r="IL432" s="223">
        <f t="shared" ca="1" si="1095"/>
        <v>2.2523484488683391E-4</v>
      </c>
      <c r="IM432" s="223">
        <f t="shared" ca="1" si="1096"/>
        <v>3.1413498185429485E-4</v>
      </c>
      <c r="IN432" s="223">
        <f t="shared" ca="1" si="1097"/>
        <v>-3.3264506453381938E-4</v>
      </c>
      <c r="IO432" s="223">
        <f t="shared" ca="1" si="1098"/>
        <v>-2.0039572481530773E-4</v>
      </c>
      <c r="IP432" s="223">
        <f t="shared" ca="1" si="1099"/>
        <v>4.0116512776164787E-4</v>
      </c>
      <c r="IQ432" s="223">
        <f t="shared" ca="1" si="1100"/>
        <v>6.3227828921511234E-5</v>
      </c>
      <c r="IR432" s="223">
        <f t="shared" ca="1" si="1101"/>
        <v>-4.2278422587091724E-4</v>
      </c>
      <c r="IS432" s="223">
        <f t="shared" ca="1" si="1102"/>
        <v>8.1332150664395144E-5</v>
      </c>
      <c r="IT432" s="223">
        <f t="shared" ca="1" si="1103"/>
        <v>3.9497482968187271E-4</v>
      </c>
      <c r="IU432" s="223">
        <f t="shared" ca="1" si="1104"/>
        <v>-2.1638343645477643E-4</v>
      </c>
      <c r="IV432" s="223">
        <f t="shared" ca="1" si="1105"/>
        <v>-3.2098818769636699E-4</v>
      </c>
      <c r="IW432" s="223">
        <f t="shared" ca="1" si="1106"/>
        <v>3.2613693013140938E-4</v>
      </c>
      <c r="IX432" s="223">
        <f t="shared" ca="1" si="1107"/>
        <v>2.0947421655686366E-4</v>
      </c>
      <c r="IY432" s="223">
        <f t="shared" ca="1" si="1108"/>
        <v>-3.9776114554970033E-4</v>
      </c>
      <c r="IZ432" s="223">
        <f t="shared" ca="1" si="1109"/>
        <v>-7.3470223119589156E-5</v>
      </c>
      <c r="JA432" s="223">
        <f t="shared" ca="1" si="1110"/>
        <v>4.2288236177403154E-4</v>
      </c>
      <c r="JB432" s="223">
        <f t="shared" ca="1" si="1111"/>
        <v>-7.1123311465020445E-5</v>
      </c>
    </row>
    <row r="433" spans="2:262">
      <c r="B433" s="230">
        <v>72</v>
      </c>
      <c r="C433" s="229">
        <f t="shared" si="1112"/>
        <v>1.4062500000000008E-3</v>
      </c>
      <c r="D433" s="226">
        <f t="shared" ca="1" si="855"/>
        <v>35.958854260926259</v>
      </c>
      <c r="E433" s="225">
        <f ca="1">BZ361</f>
        <v>-4.1145739073743255E-2</v>
      </c>
      <c r="F433" s="224">
        <v>72</v>
      </c>
      <c r="G433" s="223">
        <f t="shared" ca="1" si="856"/>
        <v>-1.7058019489600519E-4</v>
      </c>
      <c r="H433" s="223">
        <f t="shared" ca="1" si="857"/>
        <v>9.494396395533152E-5</v>
      </c>
      <c r="I433" s="223">
        <f t="shared" ca="1" si="858"/>
        <v>1.3353489789293862E-4</v>
      </c>
      <c r="J433" s="223">
        <f t="shared" ca="1" si="859"/>
        <v>-1.4704669641597991E-4</v>
      </c>
      <c r="K433" s="223">
        <f t="shared" ca="1" si="860"/>
        <v>-7.6160123182535816E-5</v>
      </c>
      <c r="L433" s="223">
        <f t="shared" ca="1" si="861"/>
        <v>1.7676290232891771E-4</v>
      </c>
      <c r="M433" s="223">
        <f t="shared" ca="1" si="862"/>
        <v>7.1906601108277993E-6</v>
      </c>
      <c r="N433" s="223">
        <f t="shared" ca="1" si="863"/>
        <v>-1.7956855872197763E-4</v>
      </c>
      <c r="O433" s="223">
        <f t="shared" ca="1" si="864"/>
        <v>6.2873515779257241E-5</v>
      </c>
      <c r="P433" s="223">
        <f t="shared" ca="1" si="865"/>
        <v>1.5503652984265472E-4</v>
      </c>
      <c r="Q433" s="223">
        <f t="shared" ca="1" si="866"/>
        <v>-1.2336576884179072E-4</v>
      </c>
      <c r="R433" s="223">
        <f t="shared" ca="1" si="867"/>
        <v>-1.0690159470443058E-4</v>
      </c>
      <c r="S433" s="223">
        <f t="shared" ca="1" si="868"/>
        <v>1.6507670191164047E-4</v>
      </c>
      <c r="T433" s="223">
        <f t="shared" ca="1" si="869"/>
        <v>4.2491860837825533E-5</v>
      </c>
      <c r="U433" s="223">
        <f t="shared" ca="1" si="870"/>
        <v>-1.8165620353947231E-4</v>
      </c>
      <c r="V433" s="223">
        <f t="shared" ca="1" si="871"/>
        <v>2.8386873651660204E-5</v>
      </c>
      <c r="W433" s="223">
        <f t="shared" ca="1" si="872"/>
        <v>1.7058019489600519E-4</v>
      </c>
      <c r="X433" s="223">
        <f t="shared" ca="1" si="873"/>
        <v>-9.4943963955331141E-5</v>
      </c>
      <c r="Y433" s="223">
        <f t="shared" ca="1" si="874"/>
        <v>-1.3353489789293878E-4</v>
      </c>
      <c r="Z433" s="223">
        <f t="shared" ca="1" si="875"/>
        <v>1.4704669641597986E-4</v>
      </c>
      <c r="AA433" s="223">
        <f t="shared" ca="1" si="876"/>
        <v>7.6160123182535708E-5</v>
      </c>
      <c r="AB433" s="223">
        <f t="shared" ca="1" si="877"/>
        <v>-1.7676290232891781E-4</v>
      </c>
      <c r="AC433" s="223">
        <f t="shared" ca="1" si="878"/>
        <v>-7.190660110828643E-6</v>
      </c>
      <c r="AD433" s="223">
        <f t="shared" ca="1" si="879"/>
        <v>1.7956855872197771E-4</v>
      </c>
      <c r="AE433" s="223">
        <f t="shared" ca="1" si="880"/>
        <v>-6.2873515779257052E-5</v>
      </c>
      <c r="AF433" s="223">
        <f t="shared" ca="1" si="881"/>
        <v>-1.5503652984265483E-4</v>
      </c>
      <c r="AG433" s="223">
        <f t="shared" ca="1" si="882"/>
        <v>1.2336576884179059E-4</v>
      </c>
      <c r="AH433" s="223">
        <f t="shared" ca="1" si="883"/>
        <v>1.069015947044302E-4</v>
      </c>
      <c r="AI433" s="223">
        <f t="shared" ca="1" si="884"/>
        <v>-1.6507670191164011E-4</v>
      </c>
      <c r="AJ433" s="223">
        <f t="shared" ca="1" si="885"/>
        <v>-4.2491860837826352E-5</v>
      </c>
      <c r="AK433" s="223">
        <f t="shared" ca="1" si="886"/>
        <v>1.8165620353947231E-4</v>
      </c>
      <c r="AL433" s="223">
        <f t="shared" ca="1" si="887"/>
        <v>-2.8386873651660004E-5</v>
      </c>
      <c r="AM433" s="223">
        <f t="shared" ca="1" si="888"/>
        <v>-1.7058019489600527E-4</v>
      </c>
      <c r="AN433" s="223">
        <f t="shared" ca="1" si="889"/>
        <v>9.494396395533152E-5</v>
      </c>
      <c r="AO433" s="223">
        <f t="shared" ca="1" si="890"/>
        <v>1.3353489789293845E-4</v>
      </c>
      <c r="AP433" s="223">
        <f t="shared" ca="1" si="891"/>
        <v>-1.470466964159794E-4</v>
      </c>
      <c r="AQ433" s="223">
        <f t="shared" ca="1" si="892"/>
        <v>-7.6160123182536494E-5</v>
      </c>
      <c r="AR433" s="223">
        <f t="shared" ca="1" si="893"/>
        <v>1.7676290232891763E-4</v>
      </c>
      <c r="AS433" s="223">
        <f t="shared" ca="1" si="894"/>
        <v>7.1906601108281957E-6</v>
      </c>
      <c r="AT433" s="223">
        <f t="shared" ca="1" si="895"/>
        <v>-1.7956855872197763E-4</v>
      </c>
      <c r="AU433" s="223">
        <f t="shared" ca="1" si="896"/>
        <v>6.2873515779257485E-5</v>
      </c>
      <c r="AV433" s="223">
        <f t="shared" ca="1" si="897"/>
        <v>1.5503652984265456E-4</v>
      </c>
      <c r="AW433" s="223">
        <f t="shared" ca="1" si="898"/>
        <v>-1.2336576884179091E-4</v>
      </c>
      <c r="AX433" s="223">
        <f t="shared" ca="1" si="899"/>
        <v>-1.0690159470442987E-4</v>
      </c>
      <c r="AY433" s="223">
        <f t="shared" ca="1" si="900"/>
        <v>1.6507670191163976E-4</v>
      </c>
      <c r="AZ433" s="223">
        <f t="shared" ca="1" si="901"/>
        <v>4.2491860837827179E-5</v>
      </c>
      <c r="BA433" s="223">
        <f t="shared" ca="1" si="902"/>
        <v>-1.8165620353947229E-4</v>
      </c>
      <c r="BB433" s="223">
        <f t="shared" ca="1" si="903"/>
        <v>2.8386873651659167E-5</v>
      </c>
      <c r="BC433" s="223">
        <f t="shared" ca="1" si="904"/>
        <v>1.7058019489600554E-4</v>
      </c>
      <c r="BD433" s="223">
        <f t="shared" ca="1" si="905"/>
        <v>-9.4943963955330802E-5</v>
      </c>
      <c r="BE433" s="223">
        <f t="shared" ca="1" si="906"/>
        <v>-1.3353489789293905E-4</v>
      </c>
      <c r="BF433" s="223">
        <f t="shared" ca="1" si="907"/>
        <v>1.4704669641597964E-4</v>
      </c>
      <c r="BG433" s="223">
        <f t="shared" ca="1" si="908"/>
        <v>7.6160123182536087E-5</v>
      </c>
      <c r="BH433" s="223">
        <f t="shared" ca="1" si="909"/>
        <v>-1.7676290232891771E-4</v>
      </c>
      <c r="BI433" s="223">
        <f t="shared" ca="1" si="910"/>
        <v>-7.1906601108277553E-6</v>
      </c>
      <c r="BJ433" s="223">
        <f t="shared" ca="1" si="911"/>
        <v>1.7956855872197755E-4</v>
      </c>
      <c r="BK433" s="223">
        <f t="shared" ca="1" si="912"/>
        <v>-6.2873515779257892E-5</v>
      </c>
      <c r="BL433" s="223">
        <f t="shared" ca="1" si="913"/>
        <v>-1.550365298426557E-4</v>
      </c>
      <c r="BM433" s="223">
        <f t="shared" ca="1" si="914"/>
        <v>1.2336576884178934E-4</v>
      </c>
      <c r="BN433" s="223">
        <f t="shared" ca="1" si="915"/>
        <v>1.0690159470443159E-4</v>
      </c>
      <c r="BO433" s="223">
        <f t="shared" ca="1" si="916"/>
        <v>-1.6507670191163995E-4</v>
      </c>
      <c r="BP433" s="223">
        <f t="shared" ca="1" si="917"/>
        <v>-4.2491860837826745E-5</v>
      </c>
      <c r="BQ433" s="223">
        <f t="shared" ca="1" si="918"/>
        <v>1.8165620353947231E-4</v>
      </c>
      <c r="BR433" s="223">
        <f t="shared" ca="1" si="919"/>
        <v>-2.8386873651659608E-5</v>
      </c>
      <c r="BS433" s="223">
        <f t="shared" ca="1" si="920"/>
        <v>-1.705801948960054E-4</v>
      </c>
      <c r="BT433" s="223">
        <f t="shared" ca="1" si="921"/>
        <v>9.4943963955331181E-5</v>
      </c>
      <c r="BU433" s="223">
        <f t="shared" ca="1" si="922"/>
        <v>1.3353489789293872E-4</v>
      </c>
      <c r="BV433" s="223">
        <f t="shared" ca="1" si="923"/>
        <v>-1.4704669641597991E-4</v>
      </c>
      <c r="BW433" s="223">
        <f t="shared" ca="1" si="924"/>
        <v>-7.6160123182535667E-5</v>
      </c>
      <c r="BX433" s="223">
        <f t="shared" ca="1" si="925"/>
        <v>1.7676290232891781E-4</v>
      </c>
      <c r="BY433" s="223">
        <f t="shared" ca="1" si="926"/>
        <v>7.1906601108298864E-6</v>
      </c>
      <c r="BZ433" s="223">
        <f t="shared" ca="1" si="927"/>
        <v>-1.795685587219779E-4</v>
      </c>
      <c r="CA433" s="223">
        <f t="shared" ca="1" si="928"/>
        <v>6.2873515779258312E-5</v>
      </c>
      <c r="CB433" s="223">
        <f t="shared" ca="1" si="929"/>
        <v>1.5503652984265542E-4</v>
      </c>
      <c r="CC433" s="223">
        <f t="shared" ca="1" si="930"/>
        <v>-1.2336576884179156E-4</v>
      </c>
      <c r="CD433" s="223">
        <f t="shared" ca="1" si="931"/>
        <v>-1.0690159470443123E-4</v>
      </c>
      <c r="CE433" s="223">
        <f t="shared" ca="1" si="932"/>
        <v>1.6507670191163903E-4</v>
      </c>
      <c r="CF433" s="223">
        <f t="shared" ca="1" si="933"/>
        <v>4.2491860837826312E-5</v>
      </c>
      <c r="CG433" s="223">
        <f t="shared" ca="1" si="934"/>
        <v>-1.8165620353947221E-4</v>
      </c>
      <c r="CH433" s="223">
        <f t="shared" ca="1" si="935"/>
        <v>2.8386873651660048E-5</v>
      </c>
      <c r="CI433" s="223">
        <f t="shared" ca="1" si="936"/>
        <v>1.7058019489600614E-4</v>
      </c>
      <c r="CJ433" s="223">
        <f t="shared" ca="1" si="937"/>
        <v>-9.4943963955331561E-5</v>
      </c>
      <c r="CK433" s="223">
        <f t="shared" ca="1" si="938"/>
        <v>-1.3353489789294019E-4</v>
      </c>
      <c r="CL433" s="223">
        <f t="shared" ca="1" si="939"/>
        <v>1.4704669641598016E-4</v>
      </c>
      <c r="CM433" s="223">
        <f t="shared" ca="1" si="940"/>
        <v>7.6160123182537632E-5</v>
      </c>
      <c r="CN433" s="223">
        <f t="shared" ca="1" si="941"/>
        <v>-1.7676290232891792E-4</v>
      </c>
      <c r="CO433" s="223">
        <f t="shared" ca="1" si="942"/>
        <v>-7.190660110829446E-6</v>
      </c>
      <c r="CP433" s="223">
        <f t="shared" ca="1" si="943"/>
        <v>1.7956855872197742E-4</v>
      </c>
      <c r="CQ433" s="223">
        <f t="shared" ca="1" si="944"/>
        <v>-6.2873515779256306E-5</v>
      </c>
      <c r="CR433" s="223">
        <f t="shared" ca="1" si="945"/>
        <v>-1.5503652984265659E-4</v>
      </c>
      <c r="CS433" s="223">
        <f t="shared" ca="1" si="946"/>
        <v>1.2336576884178999E-4</v>
      </c>
      <c r="CT433" s="223">
        <f t="shared" ca="1" si="947"/>
        <v>1.0690159470443294E-4</v>
      </c>
      <c r="CU433" s="223">
        <f t="shared" ca="1" si="948"/>
        <v>-1.6507670191164033E-4</v>
      </c>
      <c r="CV433" s="223">
        <f t="shared" ca="1" si="949"/>
        <v>-4.2491860837828385E-5</v>
      </c>
      <c r="CW433" s="223">
        <f t="shared" ca="1" si="950"/>
        <v>1.8165620353947231E-4</v>
      </c>
      <c r="CX433" s="223">
        <f t="shared" ca="1" si="951"/>
        <v>-2.8386873651657937E-5</v>
      </c>
      <c r="CY433" s="223">
        <f t="shared" ca="1" si="952"/>
        <v>-1.7058019489600508E-4</v>
      </c>
      <c r="CZ433" s="223">
        <f t="shared" ca="1" si="953"/>
        <v>9.4943963955329731E-5</v>
      </c>
      <c r="DA433" s="223">
        <f t="shared" ca="1" si="954"/>
        <v>1.3353489789293813E-4</v>
      </c>
      <c r="DB433" s="223">
        <f t="shared" ca="1" si="955"/>
        <v>-1.4704669641597891E-4</v>
      </c>
      <c r="DC433" s="223">
        <f t="shared" ca="1" si="956"/>
        <v>-7.6160123182534867E-5</v>
      </c>
      <c r="DD433" s="223">
        <f t="shared" ca="1" si="957"/>
        <v>1.7676290232891744E-4</v>
      </c>
      <c r="DE433" s="223">
        <f t="shared" ca="1" si="958"/>
        <v>7.1906601108315771E-6</v>
      </c>
      <c r="DF433" s="223">
        <f t="shared" ca="1" si="959"/>
        <v>-1.7956855872197777E-4</v>
      </c>
      <c r="DG433" s="223">
        <f t="shared" ca="1" si="960"/>
        <v>6.2873515779254301E-5</v>
      </c>
      <c r="DH433" s="223">
        <f t="shared" ca="1" si="961"/>
        <v>1.5503652984265502E-4</v>
      </c>
      <c r="DI433" s="223">
        <f t="shared" ca="1" si="962"/>
        <v>-1.2336576884178842E-4</v>
      </c>
      <c r="DJ433" s="223">
        <f t="shared" ca="1" si="963"/>
        <v>-1.0690159470443049E-4</v>
      </c>
      <c r="DK433" s="223">
        <f t="shared" ca="1" si="964"/>
        <v>1.6507670191163944E-4</v>
      </c>
      <c r="DL433" s="223">
        <f t="shared" ca="1" si="965"/>
        <v>4.2491860837825444E-5</v>
      </c>
      <c r="DM433" s="223">
        <f t="shared" ca="1" si="966"/>
        <v>-1.8165620353947226E-4</v>
      </c>
      <c r="DN433" s="223">
        <f t="shared" ca="1" si="967"/>
        <v>2.8386873651660929E-5</v>
      </c>
      <c r="DO433" s="223">
        <f t="shared" ca="1" si="968"/>
        <v>1.7058019489600581E-4</v>
      </c>
      <c r="DP433" s="223">
        <f t="shared" ca="1" si="969"/>
        <v>-9.4943963955332306E-5</v>
      </c>
      <c r="DQ433" s="223">
        <f t="shared" ca="1" si="970"/>
        <v>-1.3353489789293959E-4</v>
      </c>
      <c r="DR433" s="223">
        <f t="shared" ca="1" si="971"/>
        <v>1.4704669641597766E-4</v>
      </c>
      <c r="DS433" s="223">
        <f t="shared" ca="1" si="972"/>
        <v>7.6160123182536819E-5</v>
      </c>
      <c r="DT433" s="223">
        <f t="shared" ca="1" si="973"/>
        <v>-1.7676290232891692E-4</v>
      </c>
      <c r="DU433" s="223">
        <f t="shared" ca="1" si="974"/>
        <v>-7.1906601108285515E-6</v>
      </c>
      <c r="DV433" s="223">
        <f t="shared" ca="1" si="975"/>
        <v>1.7956855872197809E-4</v>
      </c>
      <c r="DW433" s="223">
        <f t="shared" ca="1" si="976"/>
        <v>-6.2873515779257147E-5</v>
      </c>
      <c r="DX433" s="223">
        <f t="shared" ca="1" si="977"/>
        <v>-1.550365298426561E-4</v>
      </c>
      <c r="DY433" s="223">
        <f t="shared" ca="1" si="978"/>
        <v>1.2336576884179067E-4</v>
      </c>
      <c r="DZ433" s="223">
        <f t="shared" ca="1" si="979"/>
        <v>1.0690159470443222E-4</v>
      </c>
      <c r="EA433" s="223">
        <f t="shared" ca="1" si="980"/>
        <v>-1.6507670191164068E-4</v>
      </c>
      <c r="EB433" s="223">
        <f t="shared" ca="1" si="981"/>
        <v>-4.2491860837827518E-5</v>
      </c>
      <c r="EC433" s="223">
        <f t="shared" ca="1" si="982"/>
        <v>1.8165620353947237E-4</v>
      </c>
      <c r="ED433" s="223">
        <f t="shared" ca="1" si="983"/>
        <v>-2.8386873651658815E-5</v>
      </c>
      <c r="EE433" s="223">
        <f t="shared" ca="1" si="984"/>
        <v>-1.7058019489600657E-4</v>
      </c>
      <c r="EF433" s="223">
        <f t="shared" ca="1" si="985"/>
        <v>9.4943963955330504E-5</v>
      </c>
      <c r="EG433" s="223">
        <f t="shared" ca="1" si="986"/>
        <v>1.3353489789294103E-4</v>
      </c>
      <c r="EH433" s="223">
        <f t="shared" ca="1" si="987"/>
        <v>-1.4704669641597942E-4</v>
      </c>
      <c r="EI433" s="223">
        <f t="shared" ca="1" si="988"/>
        <v>-7.6160123182538757E-5</v>
      </c>
      <c r="EJ433" s="223">
        <f t="shared" ca="1" si="989"/>
        <v>1.7676290232891763E-4</v>
      </c>
      <c r="EK433" s="223">
        <f t="shared" ca="1" si="990"/>
        <v>7.1906601108306894E-6</v>
      </c>
      <c r="EL433" s="223">
        <f t="shared" ca="1" si="991"/>
        <v>-1.7956855872197763E-4</v>
      </c>
      <c r="EM433" s="223">
        <f t="shared" ca="1" si="992"/>
        <v>6.2873515779255127E-5</v>
      </c>
      <c r="EN433" s="223">
        <f t="shared" ca="1" si="993"/>
        <v>1.5503652984265453E-4</v>
      </c>
      <c r="EO433" s="223">
        <f t="shared" ca="1" si="994"/>
        <v>-1.233657688417891E-4</v>
      </c>
      <c r="EP433" s="223">
        <f t="shared" ca="1" si="995"/>
        <v>-1.069015947044298E-4</v>
      </c>
      <c r="EQ433" s="223">
        <f t="shared" ca="1" si="996"/>
        <v>1.6507670191163979E-4</v>
      </c>
      <c r="ER433" s="223">
        <f t="shared" ca="1" si="997"/>
        <v>4.2491860837829605E-5</v>
      </c>
      <c r="ES433" s="223">
        <f t="shared" ca="1" si="998"/>
        <v>-1.8165620353947229E-4</v>
      </c>
      <c r="ET433" s="223">
        <f t="shared" ca="1" si="999"/>
        <v>2.8386873651656704E-5</v>
      </c>
      <c r="EU433" s="223">
        <f t="shared" ca="1" si="1000"/>
        <v>1.7058019489600551E-4</v>
      </c>
      <c r="EV433" s="223">
        <f t="shared" ca="1" si="1001"/>
        <v>-9.4943963955333079E-5</v>
      </c>
      <c r="EW433" s="223">
        <f t="shared" ca="1" si="1002"/>
        <v>-1.3353489789294246E-4</v>
      </c>
      <c r="EX433" s="223">
        <f t="shared" ca="1" si="1003"/>
        <v>1.4704669641597818E-4</v>
      </c>
      <c r="EY433" s="223">
        <f t="shared" ca="1" si="1004"/>
        <v>7.6160123182536006E-5</v>
      </c>
      <c r="EZ433" s="223">
        <f t="shared" ca="1" si="1005"/>
        <v>-1.7676290232891836E-4</v>
      </c>
      <c r="FA433" s="223">
        <f t="shared" ca="1" si="1006"/>
        <v>-7.1906601108328307E-6</v>
      </c>
      <c r="FB433" s="223">
        <f t="shared" ca="1" si="1007"/>
        <v>1.7956855872197796E-4</v>
      </c>
      <c r="FC433" s="223">
        <f t="shared" ca="1" si="1008"/>
        <v>-6.2873515779257987E-5</v>
      </c>
      <c r="FD433" s="223">
        <f t="shared" ca="1" si="1009"/>
        <v>-1.5503652984265835E-4</v>
      </c>
      <c r="FE433" s="223">
        <f t="shared" ca="1" si="1010"/>
        <v>1.2336576884178753E-4</v>
      </c>
      <c r="FF433" s="223">
        <f t="shared" ca="1" si="1011"/>
        <v>1.0690159470443152E-4</v>
      </c>
      <c r="FG433" s="223">
        <f t="shared" ca="1" si="1012"/>
        <v>-1.6507670191164106E-4</v>
      </c>
      <c r="FH433" s="223">
        <f t="shared" ca="1" si="1013"/>
        <v>-4.2491860837831685E-5</v>
      </c>
      <c r="FI433" s="223">
        <f t="shared" ca="1" si="1014"/>
        <v>1.8165620353947218E-4</v>
      </c>
      <c r="FJ433" s="223">
        <f t="shared" ca="1" si="1015"/>
        <v>-2.8386873651659696E-5</v>
      </c>
      <c r="FK433" s="223">
        <f t="shared" ca="1" si="1016"/>
        <v>-1.7058019489600446E-4</v>
      </c>
      <c r="FL433" s="223">
        <f t="shared" ca="1" si="1017"/>
        <v>9.4943963955326858E-5</v>
      </c>
      <c r="FM433" s="223">
        <f t="shared" ca="1" si="1018"/>
        <v>1.3353489789294043E-4</v>
      </c>
      <c r="FN433" s="223">
        <f t="shared" ca="1" si="1019"/>
        <v>-1.4704669641597997E-4</v>
      </c>
      <c r="FO433" s="223">
        <f t="shared" ca="1" si="1020"/>
        <v>-7.6160123182533241E-5</v>
      </c>
      <c r="FP433" s="223">
        <f t="shared" ca="1" si="1021"/>
        <v>1.7676290232891665E-4</v>
      </c>
      <c r="FQ433" s="223">
        <f t="shared" ca="1" si="1022"/>
        <v>7.1906601108297983E-6</v>
      </c>
      <c r="FR433" s="223">
        <f t="shared" ca="1" si="1023"/>
        <v>-1.7956855872197747E-4</v>
      </c>
      <c r="FS433" s="223">
        <f t="shared" ca="1" si="1024"/>
        <v>6.2873515779251129E-5</v>
      </c>
      <c r="FT433" s="223">
        <f t="shared" ca="1" si="1025"/>
        <v>1.5503652984265678E-4</v>
      </c>
      <c r="FU433" s="223">
        <f t="shared" ca="1" si="1026"/>
        <v>-1.2336576884178972E-4</v>
      </c>
      <c r="FV433" s="223">
        <f t="shared" ca="1" si="1027"/>
        <v>-1.0690159470442908E-4</v>
      </c>
      <c r="FW433" s="223">
        <f t="shared" ca="1" si="1028"/>
        <v>1.65076701911638E-4</v>
      </c>
      <c r="FX433" s="223">
        <f t="shared" ca="1" si="1029"/>
        <v>4.2491860837828724E-5</v>
      </c>
      <c r="FY433" s="223">
        <f t="shared" ca="1" si="1030"/>
        <v>-1.8165620353947231E-4</v>
      </c>
      <c r="FZ433" s="223">
        <f t="shared" ca="1" si="1031"/>
        <v>2.8386873651662688E-5</v>
      </c>
      <c r="GA433" s="223">
        <f t="shared" ca="1" si="1032"/>
        <v>1.70580194896007E-4</v>
      </c>
      <c r="GB433" s="223">
        <f t="shared" ca="1" si="1033"/>
        <v>-9.494396395532942E-5</v>
      </c>
      <c r="GC433" s="223">
        <f t="shared" ca="1" si="1034"/>
        <v>-1.3353489789293837E-4</v>
      </c>
      <c r="GD433" s="223">
        <f t="shared" ca="1" si="1035"/>
        <v>1.4704669641597566E-4</v>
      </c>
      <c r="GE433" s="223">
        <f t="shared" ca="1" si="1036"/>
        <v>7.6160123182539882E-5</v>
      </c>
      <c r="GF433" s="223">
        <f t="shared" ca="1" si="1037"/>
        <v>-1.7676290232891735E-4</v>
      </c>
      <c r="GG433" s="223">
        <f t="shared" ca="1" si="1038"/>
        <v>-7.1906601108267727E-6</v>
      </c>
      <c r="GH433" s="223">
        <f t="shared" ca="1" si="1039"/>
        <v>1.7956855872197861E-4</v>
      </c>
      <c r="GI433" s="223">
        <f t="shared" ca="1" si="1040"/>
        <v>-6.2873515779253962E-5</v>
      </c>
      <c r="GJ433" s="223">
        <f t="shared" ca="1" si="1041"/>
        <v>-1.5503652984265518E-4</v>
      </c>
      <c r="GK433" s="223">
        <f t="shared" ca="1" si="1042"/>
        <v>1.2336576884179194E-4</v>
      </c>
      <c r="GL433" s="223">
        <f t="shared" ca="1" si="1043"/>
        <v>1.0690159470443497E-4</v>
      </c>
      <c r="GM433" s="223">
        <f t="shared" ca="1" si="1044"/>
        <v>-1.6507670191163927E-4</v>
      </c>
      <c r="GN433" s="223">
        <f t="shared" ca="1" si="1045"/>
        <v>-4.2491860837825797E-5</v>
      </c>
      <c r="GO433" s="223">
        <f t="shared" ca="1" si="1046"/>
        <v>1.8165620353947245E-4</v>
      </c>
      <c r="GP433" s="223">
        <f t="shared" ca="1" si="1047"/>
        <v>-2.8386873651655474E-5</v>
      </c>
      <c r="GQ433" s="223">
        <f t="shared" ca="1" si="1048"/>
        <v>-1.7058019489600595E-4</v>
      </c>
      <c r="GR433" s="223">
        <f t="shared" ca="1" si="1049"/>
        <v>9.4943963955332022E-5</v>
      </c>
      <c r="GS433" s="223">
        <f t="shared" ca="1" si="1050"/>
        <v>1.3353489789294333E-4</v>
      </c>
      <c r="GT433" s="223">
        <f t="shared" ca="1" si="1051"/>
        <v>-1.4704669641597745E-4</v>
      </c>
      <c r="GU433" s="223">
        <f t="shared" ca="1" si="1052"/>
        <v>-7.6160123182537144E-5</v>
      </c>
      <c r="GV433" s="223">
        <f t="shared" ca="1" si="1053"/>
        <v>1.7676290232891803E-4</v>
      </c>
      <c r="GW433" s="223">
        <f t="shared" ca="1" si="1054"/>
        <v>7.1906601108340742E-6</v>
      </c>
      <c r="GX433" s="223">
        <f t="shared" ca="1" si="1055"/>
        <v>-1.7956855872197815E-4</v>
      </c>
      <c r="GY433" s="223">
        <f t="shared" ca="1" si="1056"/>
        <v>6.2873515779256808E-5</v>
      </c>
      <c r="GZ433" s="223">
        <f t="shared" ca="1" si="1057"/>
        <v>1.5503652984265361E-4</v>
      </c>
      <c r="HA433" s="223">
        <f t="shared" ca="1" si="1058"/>
        <v>-1.2336576884178658E-4</v>
      </c>
      <c r="HB433" s="223">
        <f t="shared" ca="1" si="1059"/>
        <v>-1.0690159470443252E-4</v>
      </c>
      <c r="HC433" s="223">
        <f t="shared" ca="1" si="1060"/>
        <v>1.6507670191164055E-4</v>
      </c>
      <c r="HD433" s="223">
        <f t="shared" ca="1" si="1061"/>
        <v>4.2491860837832898E-5</v>
      </c>
      <c r="HE433" s="223">
        <f t="shared" ca="1" si="1062"/>
        <v>-1.8165620353947213E-4</v>
      </c>
      <c r="HF433" s="223">
        <f t="shared" ca="1" si="1063"/>
        <v>2.8386873651658466E-5</v>
      </c>
      <c r="HG433" s="223">
        <f t="shared" ca="1" si="1064"/>
        <v>1.7058019489600489E-4</v>
      </c>
      <c r="HH433" s="223">
        <f t="shared" ca="1" si="1065"/>
        <v>-9.4943963955325787E-5</v>
      </c>
      <c r="HI433" s="223">
        <f t="shared" ca="1" si="1066"/>
        <v>-1.3353489789294127E-4</v>
      </c>
      <c r="HJ433" s="223">
        <f t="shared" ca="1" si="1067"/>
        <v>1.4704669641597923E-4</v>
      </c>
      <c r="HK433" s="223">
        <f t="shared" ca="1" si="1068"/>
        <v>7.6160123182534393E-5</v>
      </c>
      <c r="HL433" s="223">
        <f t="shared" ca="1" si="1069"/>
        <v>-1.7676290232891635E-4</v>
      </c>
      <c r="HM433" s="223">
        <f t="shared" ca="1" si="1070"/>
        <v>-7.1906601108310418E-6</v>
      </c>
      <c r="HN433" s="223">
        <f t="shared" ca="1" si="1071"/>
        <v>1.7956855872197769E-4</v>
      </c>
      <c r="HO433" s="223">
        <f t="shared" ca="1" si="1072"/>
        <v>-6.2873515779259654E-5</v>
      </c>
      <c r="HP433" s="223">
        <f t="shared" ca="1" si="1073"/>
        <v>-1.550365298426574E-4</v>
      </c>
      <c r="HQ433" s="223">
        <f t="shared" ca="1" si="1074"/>
        <v>1.2336576884178883E-4</v>
      </c>
      <c r="HR433" s="223">
        <f t="shared" ca="1" si="1075"/>
        <v>1.0690159470443008E-4</v>
      </c>
      <c r="HS433" s="223">
        <f t="shared" ca="1" si="1076"/>
        <v>-1.6507670191163749E-4</v>
      </c>
      <c r="HT433" s="223">
        <f t="shared" ca="1" si="1077"/>
        <v>-4.2491860837829951E-5</v>
      </c>
      <c r="HU433" s="223">
        <f t="shared" ca="1" si="1078"/>
        <v>1.8165620353947226E-4</v>
      </c>
      <c r="HV433" s="223">
        <f t="shared" ca="1" si="1079"/>
        <v>-2.8386873651661458E-5</v>
      </c>
      <c r="HW433" s="223">
        <f t="shared" ca="1" si="1080"/>
        <v>-1.7058019489600741E-4</v>
      </c>
      <c r="HX433" s="223">
        <f t="shared" ca="1" si="1081"/>
        <v>9.4943963955328376E-5</v>
      </c>
      <c r="HY433" s="223">
        <f t="shared" ca="1" si="1082"/>
        <v>1.3353489789293921E-4</v>
      </c>
      <c r="HZ433" s="223">
        <f t="shared" ca="1" si="1083"/>
        <v>-1.47046696415981E-4</v>
      </c>
      <c r="IA433" s="223">
        <f t="shared" ca="1" si="1084"/>
        <v>-7.6160123182541034E-5</v>
      </c>
      <c r="IB433" s="223">
        <f t="shared" ca="1" si="1085"/>
        <v>1.7676290232891706E-4</v>
      </c>
      <c r="IC433" s="223">
        <f t="shared" ca="1" si="1086"/>
        <v>7.190660110828023E-6</v>
      </c>
      <c r="ID433" s="223">
        <f t="shared" ca="1" si="1087"/>
        <v>-1.7956855872197882E-4</v>
      </c>
      <c r="IE433" s="223">
        <f t="shared" ca="1" si="1088"/>
        <v>2.0395962705195339E-4</v>
      </c>
      <c r="IF433" s="223">
        <f t="shared" ca="1" si="1089"/>
        <v>1.5503652984265583E-4</v>
      </c>
      <c r="IG433" s="223">
        <f t="shared" ca="1" si="1090"/>
        <v>-1.2336576884179105E-4</v>
      </c>
      <c r="IH433" s="223">
        <f t="shared" ca="1" si="1091"/>
        <v>-1.0690159470443598E-4</v>
      </c>
      <c r="II433" s="223">
        <f t="shared" ca="1" si="1092"/>
        <v>1.6507670191163873E-4</v>
      </c>
      <c r="IJ433" s="223">
        <f t="shared" ca="1" si="1093"/>
        <v>4.2491860837827003E-5</v>
      </c>
      <c r="IK433" s="223">
        <f t="shared" ca="1" si="1094"/>
        <v>-1.816562035394724E-4</v>
      </c>
      <c r="IL433" s="223">
        <f t="shared" ca="1" si="1095"/>
        <v>2.8386873651654241E-5</v>
      </c>
      <c r="IM433" s="223">
        <f t="shared" ca="1" si="1096"/>
        <v>1.7058019489600638E-4</v>
      </c>
      <c r="IN433" s="223">
        <f t="shared" ca="1" si="1097"/>
        <v>-9.4943963955330951E-5</v>
      </c>
      <c r="IO433" s="223">
        <f t="shared" ca="1" si="1098"/>
        <v>-1.3353489789293718E-4</v>
      </c>
      <c r="IP433" s="223">
        <f t="shared" ca="1" si="1099"/>
        <v>1.4704669641597671E-4</v>
      </c>
      <c r="IQ433" s="223">
        <f t="shared" ca="1" si="1100"/>
        <v>7.6160123182538283E-5</v>
      </c>
      <c r="IR433" s="223">
        <f t="shared" ca="1" si="1101"/>
        <v>-1.7676290232891776E-4</v>
      </c>
      <c r="IS433" s="223">
        <f t="shared" ca="1" si="1102"/>
        <v>-7.1906601108353176E-6</v>
      </c>
      <c r="IT433" s="223">
        <f t="shared" ca="1" si="1103"/>
        <v>1.7956855872197834E-4</v>
      </c>
      <c r="IU433" s="223">
        <f t="shared" ca="1" si="1104"/>
        <v>-6.2873515779255642E-5</v>
      </c>
      <c r="IV433" s="223">
        <f t="shared" ca="1" si="1105"/>
        <v>-1.5503652984265426E-4</v>
      </c>
      <c r="IW433" s="223">
        <f t="shared" ca="1" si="1106"/>
        <v>1.2336576884178568E-4</v>
      </c>
      <c r="IX433" s="223">
        <f t="shared" ca="1" si="1107"/>
        <v>1.0690159470443352E-4</v>
      </c>
      <c r="IY433" s="223">
        <f t="shared" ca="1" si="1108"/>
        <v>-1.6507670191164001E-4</v>
      </c>
      <c r="IZ433" s="223">
        <f t="shared" ca="1" si="1109"/>
        <v>-4.2491860837824062E-5</v>
      </c>
      <c r="JA433" s="223">
        <f t="shared" ca="1" si="1110"/>
        <v>1.8165620353947207E-4</v>
      </c>
      <c r="JB433" s="223">
        <f t="shared" ca="1" si="1111"/>
        <v>-2.8386873651657233E-5</v>
      </c>
    </row>
    <row r="434" spans="2:262">
      <c r="B434" s="230">
        <v>73</v>
      </c>
      <c r="C434" s="229">
        <f t="shared" si="1112"/>
        <v>1.4257812500000008E-3</v>
      </c>
      <c r="D434" s="226">
        <f t="shared" ca="1" si="855"/>
        <v>35.954052951422305</v>
      </c>
      <c r="E434" s="225">
        <f ca="1">CA361</f>
        <v>-4.5947048577695368E-2</v>
      </c>
      <c r="F434" s="224">
        <v>73</v>
      </c>
      <c r="G434" s="223">
        <f t="shared" ca="1" si="856"/>
        <v>5.2019959089748177E-5</v>
      </c>
      <c r="H434" s="223">
        <f t="shared" ca="1" si="857"/>
        <v>-3.7036692993544543E-5</v>
      </c>
      <c r="I434" s="223">
        <f t="shared" ca="1" si="858"/>
        <v>-3.5790388357358487E-5</v>
      </c>
      <c r="J434" s="223">
        <f t="shared" ca="1" si="859"/>
        <v>5.2720129943131E-5</v>
      </c>
      <c r="K434" s="223">
        <f t="shared" ca="1" si="860"/>
        <v>1.2688296653815871E-5</v>
      </c>
      <c r="L434" s="223">
        <f t="shared" ca="1" si="861"/>
        <v>-5.8280173007789617E-5</v>
      </c>
      <c r="M434" s="223">
        <f t="shared" ca="1" si="862"/>
        <v>1.2850219711311404E-5</v>
      </c>
      <c r="N434" s="223">
        <f t="shared" ca="1" si="863"/>
        <v>5.2649174857716451E-5</v>
      </c>
      <c r="O434" s="223">
        <f t="shared" ca="1" si="864"/>
        <v>-3.5921218720434461E-5</v>
      </c>
      <c r="P434" s="223">
        <f t="shared" ca="1" si="865"/>
        <v>-3.6908407718529775E-5</v>
      </c>
      <c r="Q434" s="223">
        <f t="shared" ca="1" si="866"/>
        <v>5.2094574527124978E-5</v>
      </c>
      <c r="R434" s="223">
        <f t="shared" ca="1" si="867"/>
        <v>1.4080435949854645E-5</v>
      </c>
      <c r="S434" s="223">
        <f t="shared" ca="1" si="868"/>
        <v>-5.8264656484250035E-5</v>
      </c>
      <c r="T434" s="223">
        <f t="shared" ca="1" si="869"/>
        <v>1.145128103617174E-5</v>
      </c>
      <c r="U434" s="223">
        <f t="shared" ca="1" si="870"/>
        <v>5.3246676731429884E-5</v>
      </c>
      <c r="V434" s="223">
        <f t="shared" ca="1" si="871"/>
        <v>-3.4784106848348207E-5</v>
      </c>
      <c r="W434" s="223">
        <f t="shared" ca="1" si="872"/>
        <v>-3.8004194834985558E-5</v>
      </c>
      <c r="X434" s="223">
        <f t="shared" ca="1" si="873"/>
        <v>5.1437639287365397E-5</v>
      </c>
      <c r="Y434" s="223">
        <f t="shared" ca="1" si="874"/>
        <v>1.5464093717778536E-5</v>
      </c>
      <c r="Z434" s="223">
        <f t="shared" ca="1" si="875"/>
        <v>-5.8214043510300162E-5</v>
      </c>
      <c r="AA434" s="223">
        <f t="shared" ca="1" si="876"/>
        <v>1.0045444537526963E-5</v>
      </c>
      <c r="AB434" s="223">
        <f t="shared" ca="1" si="877"/>
        <v>5.3812104798101836E-5</v>
      </c>
      <c r="AC434" s="223">
        <f t="shared" ca="1" si="878"/>
        <v>-3.3626042330958047E-5</v>
      </c>
      <c r="AD434" s="223">
        <f t="shared" ca="1" si="879"/>
        <v>-3.9077089645541281E-5</v>
      </c>
      <c r="AE434" s="223">
        <f t="shared" ca="1" si="880"/>
        <v>5.0749719937076519E-5</v>
      </c>
      <c r="AF434" s="223">
        <f t="shared" ca="1" si="881"/>
        <v>1.6838436493886747E-5</v>
      </c>
      <c r="AG434" s="223">
        <f t="shared" ca="1" si="882"/>
        <v>-5.8128364573303001E-5</v>
      </c>
      <c r="AH434" s="223">
        <f t="shared" ca="1" si="883"/>
        <v>8.6335570387159385E-6</v>
      </c>
      <c r="AI434" s="223">
        <f t="shared" ca="1" si="884"/>
        <v>5.4345118465007439E-5</v>
      </c>
      <c r="AJ434" s="223">
        <f t="shared" ca="1" si="885"/>
        <v>-3.2447722743026251E-5</v>
      </c>
      <c r="AK434" s="223">
        <f t="shared" ca="1" si="886"/>
        <v>-4.0126445878480718E-5</v>
      </c>
      <c r="AL434" s="223">
        <f t="shared" ca="1" si="887"/>
        <v>5.00312308531516E-5</v>
      </c>
      <c r="AM434" s="223">
        <f t="shared" ca="1" si="888"/>
        <v>1.8202636425480729E-5</v>
      </c>
      <c r="AN434" s="223">
        <f t="shared" ca="1" si="889"/>
        <v>-5.8007671283046404E-5</v>
      </c>
      <c r="AO434" s="223">
        <f t="shared" ca="1" si="890"/>
        <v>7.2164690079742829E-6</v>
      </c>
      <c r="AP434" s="223">
        <f t="shared" ca="1" si="891"/>
        <v>5.4845396664644884E-5</v>
      </c>
      <c r="AQ434" s="223">
        <f t="shared" ca="1" si="892"/>
        <v>-3.1249857860212552E-5</v>
      </c>
      <c r="AR434" s="223">
        <f t="shared" ca="1" si="893"/>
        <v>-4.1151631440847715E-5</v>
      </c>
      <c r="AS434" s="223">
        <f t="shared" ca="1" si="894"/>
        <v>4.9282604826549182E-5</v>
      </c>
      <c r="AT434" s="223">
        <f t="shared" ca="1" si="895"/>
        <v>1.9555871769532422E-5</v>
      </c>
      <c r="AU434" s="223">
        <f t="shared" ca="1" si="896"/>
        <v>-5.7852036340655428E-5</v>
      </c>
      <c r="AV434" s="223">
        <f t="shared" ca="1" si="897"/>
        <v>5.7950340461437928E-6</v>
      </c>
      <c r="AW434" s="223">
        <f t="shared" ca="1" si="898"/>
        <v>5.5312638048132607E-5</v>
      </c>
      <c r="AX434" s="223">
        <f t="shared" ca="1" si="899"/>
        <v>-3.0033169231531307E-5</v>
      </c>
      <c r="AY434" s="223">
        <f t="shared" ca="1" si="900"/>
        <v>-4.2152028799193349E-5</v>
      </c>
      <c r="AZ434" s="223">
        <f t="shared" ca="1" si="901"/>
        <v>4.8504292801594313E-5</v>
      </c>
      <c r="BA434" s="223">
        <f t="shared" ca="1" si="902"/>
        <v>2.0897327387670511E-5</v>
      </c>
      <c r="BB434" s="223">
        <f t="shared" ca="1" si="903"/>
        <v>-5.76615534947998E-5</v>
      </c>
      <c r="BC434" s="223">
        <f t="shared" ca="1" si="904"/>
        <v>4.370108372493773E-6</v>
      </c>
      <c r="BD434" s="223">
        <f t="shared" ca="1" si="905"/>
        <v>5.5746561166733156E-5</v>
      </c>
      <c r="BE434" s="223">
        <f t="shared" ca="1" si="906"/>
        <v>-2.8798389744717512E-5</v>
      </c>
      <c r="BF434" s="223">
        <f t="shared" ca="1" si="907"/>
        <v>-4.3127035351556218E-5</v>
      </c>
      <c r="BG434" s="223">
        <f t="shared" ca="1" si="908"/>
        <v>4.7696763604348087E-5</v>
      </c>
      <c r="BH434" s="223">
        <f t="shared" ca="1" si="909"/>
        <v>2.2226195237192448E-5</v>
      </c>
      <c r="BI434" s="223">
        <f t="shared" ca="1" si="910"/>
        <v>-5.7436337485223263E-5</v>
      </c>
      <c r="BJ434" s="223">
        <f t="shared" ca="1" si="911"/>
        <v>2.942550308969038E-6</v>
      </c>
      <c r="BK434" s="223">
        <f t="shared" ca="1" si="912"/>
        <v>5.6146904641385044E-5</v>
      </c>
      <c r="BL434" s="223">
        <f t="shared" ca="1" si="913"/>
        <v>-2.7546263184763378E-5</v>
      </c>
      <c r="BM434" s="223">
        <f t="shared" ca="1" si="914"/>
        <v>-4.4076063790447021E-5</v>
      </c>
      <c r="BN434" s="223">
        <f t="shared" ca="1" si="915"/>
        <v>4.6860503660203457E-5</v>
      </c>
      <c r="BO434" s="223">
        <f t="shared" ca="1" si="916"/>
        <v>2.3541674857794471E-5</v>
      </c>
      <c r="BP434" s="223">
        <f t="shared" ca="1" si="917"/>
        <v>-5.7176523973628757E-5</v>
      </c>
      <c r="BQ434" s="223">
        <f t="shared" ca="1" si="918"/>
        <v>1.5132197631672221E-6</v>
      </c>
      <c r="BR434" s="223">
        <f t="shared" ca="1" si="919"/>
        <v>5.6513427320148944E-5</v>
      </c>
      <c r="BS434" s="223">
        <f t="shared" ca="1" si="920"/>
        <v>-2.6277543785887141E-5</v>
      </c>
      <c r="BT434" s="223">
        <f t="shared" ca="1" si="921"/>
        <v>-4.4998542456620643E-5</v>
      </c>
      <c r="BU434" s="223">
        <f t="shared" ca="1" si="922"/>
        <v>4.5996016700881005E-5</v>
      </c>
      <c r="BV434" s="223">
        <f t="shared" ca="1" si="923"/>
        <v>2.484297385374207E-5</v>
      </c>
      <c r="BW434" s="223">
        <f t="shared" ca="1" si="924"/>
        <v>-5.6882269461960336E-5</v>
      </c>
      <c r="BX434" s="223">
        <f t="shared" ca="1" si="925"/>
        <v>8.2977710363008381E-8</v>
      </c>
      <c r="BY434" s="223">
        <f t="shared" ca="1" si="926"/>
        <v>5.6845908423468327E-5</v>
      </c>
      <c r="BZ434" s="223">
        <f t="shared" ca="1" si="927"/>
        <v>-2.4992995777214185E-5</v>
      </c>
      <c r="CA434" s="223">
        <f t="shared" ca="1" si="928"/>
        <v>-4.5893915683422264E-5</v>
      </c>
      <c r="CB434" s="223">
        <f t="shared" ca="1" si="929"/>
        <v>4.5103823460999785E-5</v>
      </c>
      <c r="CC434" s="223">
        <f t="shared" ca="1" si="930"/>
        <v>2.6129308371178798E-5</v>
      </c>
      <c r="CD434" s="223">
        <f t="shared" ca="1" si="931"/>
        <v>-5.6553751198133068E-5</v>
      </c>
      <c r="CE434" s="223">
        <f t="shared" ca="1" si="932"/>
        <v>-1.3473143251103658E-6</v>
      </c>
      <c r="CF434" s="223">
        <f t="shared" ca="1" si="933"/>
        <v>5.7144147677158676E-5</v>
      </c>
      <c r="CG434" s="223">
        <f t="shared" ca="1" si="934"/>
        <v>-2.369339292243559E-5</v>
      </c>
      <c r="CH434" s="223">
        <f t="shared" ca="1" si="935"/>
        <v>-4.6761644131500222E-5</v>
      </c>
      <c r="CI434" s="223">
        <f t="shared" ca="1" si="936"/>
        <v>4.4184461364406229E-5</v>
      </c>
      <c r="CJ434" s="223">
        <f t="shared" ca="1" si="937"/>
        <v>2.7399903570290495E-5</v>
      </c>
      <c r="CK434" s="223">
        <f t="shared" ca="1" si="938"/>
        <v>-5.6191167069265003E-5</v>
      </c>
      <c r="CL434" s="223">
        <f t="shared" ca="1" si="939"/>
        <v>-2.7767947888144488E-6</v>
      </c>
      <c r="CM434" s="223">
        <f t="shared" ca="1" si="940"/>
        <v>5.7407965433045785E-5</v>
      </c>
      <c r="CN434" s="223">
        <f t="shared" ca="1" si="941"/>
        <v>-2.2379518053712047E-5</v>
      </c>
      <c r="CO434" s="223">
        <f t="shared" ca="1" si="942"/>
        <v>-4.7601205113683857E-5</v>
      </c>
      <c r="CP434" s="223">
        <f t="shared" ca="1" si="943"/>
        <v>4.3238484200450177E-5</v>
      </c>
      <c r="CQ434" s="223">
        <f t="shared" ca="1" si="944"/>
        <v>2.8653994092039831E-5</v>
      </c>
      <c r="CR434" s="223">
        <f t="shared" ca="1" si="945"/>
        <v>-5.579473548247748E-5</v>
      </c>
      <c r="CS434" s="223">
        <f t="shared" ca="1" si="946"/>
        <v>-4.2046026151687936E-6</v>
      </c>
      <c r="CT434" s="223">
        <f t="shared" ca="1" si="947"/>
        <v>5.7637202777178116E-5</v>
      </c>
      <c r="CU434" s="223">
        <f t="shared" ca="1" si="948"/>
        <v>-2.1052162600137023E-5</v>
      </c>
      <c r="CV434" s="223">
        <f t="shared" ca="1" si="949"/>
        <v>-4.8412092909829776E-5</v>
      </c>
      <c r="CW434" s="223">
        <f t="shared" ca="1" si="950"/>
        <v>4.2266461790402838E-5</v>
      </c>
      <c r="CX434" s="223">
        <f t="shared" ca="1" si="951"/>
        <v>2.9890824519189967E-5</v>
      </c>
      <c r="CY434" s="223">
        <f t="shared" ca="1" si="952"/>
        <v>-5.5364695233334831E-5</v>
      </c>
      <c r="CZ434" s="223">
        <f t="shared" ca="1" si="953"/>
        <v>-5.6298777461279761E-6</v>
      </c>
      <c r="DA434" s="223">
        <f t="shared" ca="1" si="954"/>
        <v>5.7831721625551282E-5</v>
      </c>
      <c r="DB434" s="223">
        <f t="shared" ca="1" si="955"/>
        <v>-1.9712126111002734E-5</v>
      </c>
      <c r="DC434" s="223">
        <f t="shared" ca="1" si="956"/>
        <v>-4.919381907145251E-5</v>
      </c>
      <c r="DD434" s="223">
        <f t="shared" ca="1" si="957"/>
        <v>4.1268979644217749E-5</v>
      </c>
      <c r="DE434" s="223">
        <f t="shared" ca="1" si="958"/>
        <v>3.1109649831339661E-5</v>
      </c>
      <c r="DF434" s="223">
        <f t="shared" ca="1" si="959"/>
        <v>-5.4901305362002924E-5</v>
      </c>
      <c r="DG434" s="223">
        <f t="shared" ca="1" si="960"/>
        <v>-7.0517616492475819E-6</v>
      </c>
      <c r="DH434" s="223">
        <f t="shared" ca="1" si="961"/>
        <v>5.7991404807284564E-5</v>
      </c>
      <c r="DI434" s="223">
        <f t="shared" ca="1" si="962"/>
        <v>-1.8360215774183047E-5</v>
      </c>
      <c r="DJ434" s="223">
        <f t="shared" ca="1" si="963"/>
        <v>-4.994591271594198E-5</v>
      </c>
      <c r="DK434" s="223">
        <f t="shared" ca="1" si="964"/>
        <v>4.0246638607842721E-5</v>
      </c>
      <c r="DL434" s="223">
        <f t="shared" ca="1" si="965"/>
        <v>3.2309735853695684E-5</v>
      </c>
      <c r="DM434" s="223">
        <f t="shared" ca="1" si="966"/>
        <v>-5.4404844997212964E-5</v>
      </c>
      <c r="DN434" s="223">
        <f t="shared" ca="1" si="967"/>
        <v>-8.4693978348320313E-6</v>
      </c>
      <c r="DO434" s="223">
        <f t="shared" ca="1" si="968"/>
        <v>5.8116156135200239E-5</v>
      </c>
      <c r="DP434" s="223">
        <f t="shared" ca="1" si="969"/>
        <v>-1.6997245929913675E-5</v>
      </c>
      <c r="DQ434" s="223">
        <f t="shared" ca="1" si="970"/>
        <v>-5.0667920810209326E-5</v>
      </c>
      <c r="DR434" s="223">
        <f t="shared" ca="1" si="971"/>
        <v>3.92000545012879E-5</v>
      </c>
      <c r="DS434" s="223">
        <f t="shared" ca="1" si="972"/>
        <v>3.3490359699312273E-5</v>
      </c>
      <c r="DT434" s="223">
        <f t="shared" ca="1" si="973"/>
        <v>-5.3875613188124857E-5</v>
      </c>
      <c r="DU434" s="223">
        <f t="shared" ca="1" si="974"/>
        <v>-9.8819323718519601E-6</v>
      </c>
      <c r="DV434" s="223">
        <f t="shared" ca="1" si="975"/>
        <v>5.8205900463763093E-5</v>
      </c>
      <c r="DW434" s="223">
        <f t="shared" ca="1" si="976"/>
        <v>-1.5624037580264084E-5</v>
      </c>
      <c r="DX434" s="223">
        <f t="shared" ca="1" si="977"/>
        <v>-5.1359408443576182E-5</v>
      </c>
      <c r="DY434" s="223">
        <f t="shared" ca="1" si="978"/>
        <v>3.8129857747685948E-5</v>
      </c>
      <c r="DZ434" s="223">
        <f t="shared" ca="1" si="979"/>
        <v>3.4650810204529865E-5</v>
      </c>
      <c r="EA434" s="223">
        <f t="shared" ca="1" si="980"/>
        <v>-5.3313928724191148E-5</v>
      </c>
      <c r="EB434" s="223">
        <f t="shared" ca="1" si="981"/>
        <v>-1.1288514402320332E-5</v>
      </c>
      <c r="EC434" s="223">
        <f t="shared" ca="1" si="982"/>
        <v>5.8260583734345374E-5</v>
      </c>
      <c r="ED434" s="223">
        <f t="shared" ca="1" si="983"/>
        <v>-1.4241417894596533E-5</v>
      </c>
      <c r="EE434" s="223">
        <f t="shared" ca="1" si="984"/>
        <v>-5.2019959089748597E-5</v>
      </c>
      <c r="EF434" s="223">
        <f t="shared" ca="1" si="985"/>
        <v>3.7036692993544001E-5</v>
      </c>
      <c r="EG434" s="223">
        <f t="shared" ca="1" si="986"/>
        <v>3.5790388357358859E-5</v>
      </c>
      <c r="EH434" s="223">
        <f t="shared" ca="1" si="987"/>
        <v>-5.272012994313018E-5</v>
      </c>
      <c r="EI434" s="223">
        <f t="shared" ca="1" si="988"/>
        <v>-1.2688296653817489E-5</v>
      </c>
      <c r="EJ434" s="223">
        <f t="shared" ca="1" si="989"/>
        <v>5.8280173007789624E-5</v>
      </c>
      <c r="EK434" s="223">
        <f t="shared" ca="1" si="990"/>
        <v>-1.285021971131019E-5</v>
      </c>
      <c r="EL434" s="223">
        <f t="shared" ca="1" si="991"/>
        <v>-5.2649174857716905E-5</v>
      </c>
      <c r="EM434" s="223">
        <f t="shared" ca="1" si="992"/>
        <v>3.5921218720433885E-5</v>
      </c>
      <c r="EN434" s="223">
        <f t="shared" ca="1" si="993"/>
        <v>3.6908407718530182E-5</v>
      </c>
      <c r="EO434" s="223">
        <f t="shared" ca="1" si="994"/>
        <v>-5.2094574527124842E-5</v>
      </c>
      <c r="EP434" s="223">
        <f t="shared" ca="1" si="995"/>
        <v>-1.4080435949856356E-5</v>
      </c>
      <c r="EQ434" s="223">
        <f t="shared" ca="1" si="996"/>
        <v>5.8264656484250001E-5</v>
      </c>
      <c r="ER434" s="223">
        <f t="shared" ca="1" si="997"/>
        <v>-1.1451281036170417E-5</v>
      </c>
      <c r="ES434" s="223">
        <f t="shared" ca="1" si="998"/>
        <v>-5.3246676731430352E-5</v>
      </c>
      <c r="ET434" s="223">
        <f t="shared" ca="1" si="999"/>
        <v>3.4784106848346127E-5</v>
      </c>
      <c r="EU434" s="223">
        <f t="shared" ca="1" si="1000"/>
        <v>3.8004194834986114E-5</v>
      </c>
      <c r="EV434" s="223">
        <f t="shared" ca="1" si="1001"/>
        <v>-5.1437639287364469E-5</v>
      </c>
      <c r="EW434" s="223">
        <f t="shared" ca="1" si="1002"/>
        <v>-1.5464093717778844E-5</v>
      </c>
      <c r="EX434" s="223">
        <f t="shared" ca="1" si="1003"/>
        <v>5.8214043510300094E-5</v>
      </c>
      <c r="EY434" s="223">
        <f t="shared" ca="1" si="1004"/>
        <v>-1.0045444537527062E-5</v>
      </c>
      <c r="EZ434" s="223">
        <f t="shared" ca="1" si="1005"/>
        <v>-5.381210479810227E-5</v>
      </c>
      <c r="FA434" s="223">
        <f t="shared" ca="1" si="1006"/>
        <v>3.3626042330955757E-5</v>
      </c>
      <c r="FB434" s="223">
        <f t="shared" ca="1" si="1007"/>
        <v>3.9077089645541823E-5</v>
      </c>
      <c r="FC434" s="223">
        <f t="shared" ca="1" si="1008"/>
        <v>-5.0749719937075353E-5</v>
      </c>
      <c r="FD434" s="223">
        <f t="shared" ca="1" si="1009"/>
        <v>-1.6838436493887046E-5</v>
      </c>
      <c r="FE434" s="223">
        <f t="shared" ca="1" si="1010"/>
        <v>5.8128364573302858E-5</v>
      </c>
      <c r="FF434" s="223">
        <f t="shared" ca="1" si="1011"/>
        <v>-8.6335570387160385E-6</v>
      </c>
      <c r="FG434" s="223">
        <f t="shared" ca="1" si="1012"/>
        <v>-5.4345118465008001E-5</v>
      </c>
      <c r="FH434" s="223">
        <f t="shared" ca="1" si="1013"/>
        <v>3.2447722743026678E-5</v>
      </c>
      <c r="FI434" s="223">
        <f t="shared" ca="1" si="1014"/>
        <v>4.0126445878481545E-5</v>
      </c>
      <c r="FJ434" s="223">
        <f t="shared" ca="1" si="1015"/>
        <v>-5.0031230853150387E-5</v>
      </c>
      <c r="FK434" s="223">
        <f t="shared" ca="1" si="1016"/>
        <v>-1.820263642548103E-5</v>
      </c>
      <c r="FL434" s="223">
        <f t="shared" ca="1" si="1017"/>
        <v>5.8007671283046208E-5</v>
      </c>
      <c r="FM434" s="223">
        <f t="shared" ca="1" si="1018"/>
        <v>-7.2164690079743828E-6</v>
      </c>
      <c r="FN434" s="223">
        <f t="shared" ca="1" si="1019"/>
        <v>-5.484539666464527E-5</v>
      </c>
      <c r="FO434" s="223">
        <f t="shared" ca="1" si="1020"/>
        <v>3.1249857860212986E-5</v>
      </c>
      <c r="FP434" s="223">
        <f t="shared" ca="1" si="1021"/>
        <v>4.1151631440848522E-5</v>
      </c>
      <c r="FQ434" s="223">
        <f t="shared" ca="1" si="1022"/>
        <v>-4.9282604826547685E-5</v>
      </c>
      <c r="FR434" s="223">
        <f t="shared" ca="1" si="1023"/>
        <v>-1.9555871769532723E-5</v>
      </c>
      <c r="FS434" s="223">
        <f t="shared" ca="1" si="1024"/>
        <v>5.7852036340655184E-5</v>
      </c>
      <c r="FT434" s="223">
        <f t="shared" ca="1" si="1025"/>
        <v>-5.7950340461434794E-6</v>
      </c>
      <c r="FU434" s="223">
        <f t="shared" ca="1" si="1026"/>
        <v>-5.531263804813323E-5</v>
      </c>
      <c r="FV434" s="223">
        <f t="shared" ca="1" si="1027"/>
        <v>3.0033169231531751E-5</v>
      </c>
      <c r="FW434" s="223">
        <f t="shared" ca="1" si="1028"/>
        <v>4.2152028799194135E-5</v>
      </c>
      <c r="FX434" s="223">
        <f t="shared" ca="1" si="1029"/>
        <v>-4.8504292801592768E-5</v>
      </c>
      <c r="FY434" s="223">
        <f t="shared" ca="1" si="1030"/>
        <v>-2.0897327387671579E-5</v>
      </c>
      <c r="FZ434" s="223">
        <f t="shared" ca="1" si="1031"/>
        <v>5.7661553494799516E-5</v>
      </c>
      <c r="GA434" s="223">
        <f t="shared" ca="1" si="1032"/>
        <v>-4.3701083724934596E-6</v>
      </c>
      <c r="GB434" s="223">
        <f t="shared" ca="1" si="1033"/>
        <v>-5.5746561166733725E-5</v>
      </c>
      <c r="GC434" s="223">
        <f t="shared" ca="1" si="1034"/>
        <v>2.8798389744717956E-5</v>
      </c>
      <c r="GD434" s="223">
        <f t="shared" ca="1" si="1035"/>
        <v>4.3127035351556984E-5</v>
      </c>
      <c r="GE434" s="223">
        <f t="shared" ca="1" si="1036"/>
        <v>-4.7696763604346474E-5</v>
      </c>
      <c r="GF434" s="223">
        <f t="shared" ca="1" si="1037"/>
        <v>-2.2226195237193508E-5</v>
      </c>
      <c r="GG434" s="223">
        <f t="shared" ca="1" si="1038"/>
        <v>5.7436337485222924E-5</v>
      </c>
      <c r="GH434" s="223">
        <f t="shared" ca="1" si="1039"/>
        <v>-2.9425503089687246E-6</v>
      </c>
      <c r="GI434" s="223">
        <f t="shared" ca="1" si="1040"/>
        <v>-5.6146904641385572E-5</v>
      </c>
      <c r="GJ434" s="223">
        <f t="shared" ca="1" si="1041"/>
        <v>2.7546263184763103E-5</v>
      </c>
      <c r="GK434" s="223">
        <f t="shared" ca="1" si="1042"/>
        <v>4.4076063790447774E-5</v>
      </c>
      <c r="GL434" s="223">
        <f t="shared" ca="1" si="1043"/>
        <v>-4.6860503660203755E-5</v>
      </c>
      <c r="GM434" s="223">
        <f t="shared" ca="1" si="1044"/>
        <v>-2.3541674857795511E-5</v>
      </c>
      <c r="GN434" s="223">
        <f t="shared" ca="1" si="1045"/>
        <v>5.7176523973628222E-5</v>
      </c>
      <c r="GO434" s="223">
        <f t="shared" ca="1" si="1046"/>
        <v>-1.5132197631669104E-6</v>
      </c>
      <c r="GP434" s="223">
        <f t="shared" ca="1" si="1047"/>
        <v>-5.6513427320149425E-5</v>
      </c>
      <c r="GQ434" s="223">
        <f t="shared" ca="1" si="1048"/>
        <v>2.6277543785886863E-5</v>
      </c>
      <c r="GR434" s="223">
        <f t="shared" ca="1" si="1049"/>
        <v>4.4998542456621368E-5</v>
      </c>
      <c r="GS434" s="223">
        <f t="shared" ca="1" si="1050"/>
        <v>-4.5996016700881317E-5</v>
      </c>
      <c r="GT434" s="223">
        <f t="shared" ca="1" si="1051"/>
        <v>-2.4842973853743104E-5</v>
      </c>
      <c r="GU434" s="223">
        <f t="shared" ca="1" si="1052"/>
        <v>5.6882269461959732E-5</v>
      </c>
      <c r="GV434" s="223">
        <f t="shared" ca="1" si="1053"/>
        <v>-8.2977710362693285E-8</v>
      </c>
      <c r="GW434" s="223">
        <f t="shared" ca="1" si="1054"/>
        <v>-5.6845908423468761E-5</v>
      </c>
      <c r="GX434" s="223">
        <f t="shared" ca="1" si="1055"/>
        <v>2.4992995777214653E-5</v>
      </c>
      <c r="GY434" s="223">
        <f t="shared" ca="1" si="1056"/>
        <v>4.5893915683422962E-5</v>
      </c>
      <c r="GZ434" s="223">
        <f t="shared" ca="1" si="1057"/>
        <v>-4.5103823461000104E-5</v>
      </c>
      <c r="HA434" s="223">
        <f t="shared" ca="1" si="1058"/>
        <v>-2.6129308371179825E-5</v>
      </c>
      <c r="HB434" s="223">
        <f t="shared" ca="1" si="1059"/>
        <v>5.6553751198132397E-5</v>
      </c>
      <c r="HC434" s="223">
        <f t="shared" ca="1" si="1060"/>
        <v>1.3473143251115093E-6</v>
      </c>
      <c r="HD434" s="223">
        <f t="shared" ca="1" si="1061"/>
        <v>-5.7144147677159225E-5</v>
      </c>
      <c r="HE434" s="223">
        <f t="shared" ca="1" si="1062"/>
        <v>2.3693392922434547E-5</v>
      </c>
      <c r="HF434" s="223">
        <f t="shared" ca="1" si="1063"/>
        <v>4.6761644131500906E-5</v>
      </c>
      <c r="HG434" s="223">
        <f t="shared" ca="1" si="1064"/>
        <v>-4.4184461364406568E-5</v>
      </c>
      <c r="HH434" s="223">
        <f t="shared" ca="1" si="1065"/>
        <v>-2.7399903570291501E-5</v>
      </c>
      <c r="HI434" s="223">
        <f t="shared" ca="1" si="1066"/>
        <v>5.6191167069264264E-5</v>
      </c>
      <c r="HJ434" s="223">
        <f t="shared" ca="1" si="1067"/>
        <v>2.7767947888155906E-6</v>
      </c>
      <c r="HK434" s="223">
        <f t="shared" ca="1" si="1068"/>
        <v>-5.7407965433046266E-5</v>
      </c>
      <c r="HL434" s="223">
        <f t="shared" ca="1" si="1069"/>
        <v>2.237951805371099E-5</v>
      </c>
      <c r="HM434" s="223">
        <f t="shared" ca="1" si="1070"/>
        <v>4.7601205113684508E-5</v>
      </c>
      <c r="HN434" s="223">
        <f t="shared" ca="1" si="1071"/>
        <v>-4.3238484200450529E-5</v>
      </c>
      <c r="HO434" s="223">
        <f t="shared" ca="1" si="1072"/>
        <v>-2.8653994092040827E-5</v>
      </c>
      <c r="HP434" s="223">
        <f t="shared" ca="1" si="1073"/>
        <v>5.5794735482477629E-5</v>
      </c>
      <c r="HQ434" s="223">
        <f t="shared" ca="1" si="1074"/>
        <v>4.2046026151699303E-6</v>
      </c>
      <c r="HR434" s="223">
        <f t="shared" ca="1" si="1075"/>
        <v>-5.7637202777178523E-5</v>
      </c>
      <c r="HS434" s="223">
        <f t="shared" ca="1" si="1076"/>
        <v>2.1052162600135959E-5</v>
      </c>
      <c r="HT434" s="223">
        <f t="shared" ca="1" si="1077"/>
        <v>4.8412092909831328E-5</v>
      </c>
      <c r="HU434" s="223">
        <f t="shared" ca="1" si="1078"/>
        <v>-4.226646179040319E-5</v>
      </c>
      <c r="HV434" s="223">
        <f t="shared" ca="1" si="1079"/>
        <v>-2.9890824519190953E-5</v>
      </c>
      <c r="HW434" s="223">
        <f t="shared" ca="1" si="1080"/>
        <v>5.5364695233334993E-5</v>
      </c>
      <c r="HX434" s="223">
        <f t="shared" ca="1" si="1081"/>
        <v>5.6298777461291145E-6</v>
      </c>
      <c r="HY434" s="223">
        <f t="shared" ca="1" si="1082"/>
        <v>-5.7831721625551627E-5</v>
      </c>
      <c r="HZ434" s="223">
        <f t="shared" ca="1" si="1083"/>
        <v>1.971212611100166E-5</v>
      </c>
      <c r="IA434" s="223">
        <f t="shared" ca="1" si="1084"/>
        <v>4.9193819071454014E-5</v>
      </c>
      <c r="IB434" s="223">
        <f t="shared" ca="1" si="1085"/>
        <v>-4.1268979644218115E-5</v>
      </c>
      <c r="IC434" s="223">
        <f t="shared" ca="1" si="1086"/>
        <v>-3.110964983134063E-5</v>
      </c>
      <c r="ID434" s="223">
        <f t="shared" ca="1" si="1087"/>
        <v>5.4901305362003094E-5</v>
      </c>
      <c r="IE434" s="223">
        <f t="shared" ca="1" si="1088"/>
        <v>-4.3521689448796867E-5</v>
      </c>
      <c r="IF434" s="223">
        <f t="shared" ca="1" si="1089"/>
        <v>-5.7991404807284848E-5</v>
      </c>
      <c r="IG434" s="223">
        <f t="shared" ca="1" si="1090"/>
        <v>1.8360215774181963E-5</v>
      </c>
      <c r="IH434" s="223">
        <f t="shared" ca="1" si="1091"/>
        <v>4.9945912715943423E-5</v>
      </c>
      <c r="II434" s="223">
        <f t="shared" ca="1" si="1092"/>
        <v>-4.0246638607841894E-5</v>
      </c>
      <c r="IJ434" s="223">
        <f t="shared" ca="1" si="1093"/>
        <v>-3.2309735853696626E-5</v>
      </c>
      <c r="IK434" s="223">
        <f t="shared" ca="1" si="1094"/>
        <v>5.4404844997213141E-5</v>
      </c>
      <c r="IL434" s="223">
        <f t="shared" ca="1" si="1095"/>
        <v>8.4693978348331646E-6</v>
      </c>
      <c r="IM434" s="223">
        <f t="shared" ca="1" si="1096"/>
        <v>-5.8116156135200442E-5</v>
      </c>
      <c r="IN434" s="223">
        <f t="shared" ca="1" si="1097"/>
        <v>1.6997245929912584E-5</v>
      </c>
      <c r="IO434" s="223">
        <f t="shared" ca="1" si="1098"/>
        <v>5.0667920810210702E-5</v>
      </c>
      <c r="IP434" s="223">
        <f t="shared" ca="1" si="1099"/>
        <v>-3.920005450128706E-5</v>
      </c>
      <c r="IQ434" s="223">
        <f t="shared" ca="1" si="1100"/>
        <v>-3.3490359699313208E-5</v>
      </c>
      <c r="IR434" s="223">
        <f t="shared" ca="1" si="1101"/>
        <v>5.3875613188125054E-5</v>
      </c>
      <c r="IS434" s="223">
        <f t="shared" ca="1" si="1102"/>
        <v>9.8819323718530901E-6</v>
      </c>
      <c r="IT434" s="223">
        <f t="shared" ca="1" si="1103"/>
        <v>-5.8205900463763066E-5</v>
      </c>
      <c r="IU434" s="223">
        <f t="shared" ca="1" si="1104"/>
        <v>1.5624037580262983E-5</v>
      </c>
      <c r="IV434" s="223">
        <f t="shared" ca="1" si="1105"/>
        <v>5.1359408443577511E-5</v>
      </c>
      <c r="IW434" s="223">
        <f t="shared" ca="1" si="1106"/>
        <v>-3.8129857747685081E-5</v>
      </c>
      <c r="IX434" s="223">
        <f t="shared" ca="1" si="1107"/>
        <v>-3.4650810204532122E-5</v>
      </c>
      <c r="IY434" s="223">
        <f t="shared" ca="1" si="1108"/>
        <v>5.3313928724191352E-5</v>
      </c>
      <c r="IZ434" s="223">
        <f t="shared" ca="1" si="1109"/>
        <v>1.1288514402321455E-5</v>
      </c>
      <c r="JA434" s="223">
        <f t="shared" ca="1" si="1110"/>
        <v>-5.8260583734345354E-5</v>
      </c>
      <c r="JB434" s="223">
        <f t="shared" ca="1" si="1111"/>
        <v>1.4241417894595425E-5</v>
      </c>
    </row>
    <row r="435" spans="2:262">
      <c r="B435" s="230">
        <v>74</v>
      </c>
      <c r="C435" s="229">
        <f t="shared" si="1112"/>
        <v>1.4453125000000009E-3</v>
      </c>
      <c r="D435" s="226">
        <f t="shared" ca="1" si="855"/>
        <v>35.952914442660628</v>
      </c>
      <c r="E435" s="225">
        <f ca="1">CB361</f>
        <v>-4.7085557339371607E-2</v>
      </c>
      <c r="F435" s="224">
        <v>74</v>
      </c>
      <c r="G435" s="223">
        <f t="shared" ca="1" si="856"/>
        <v>-1.4193620392271181E-4</v>
      </c>
      <c r="H435" s="223">
        <f t="shared" ca="1" si="857"/>
        <v>9.3510213149293535E-5</v>
      </c>
      <c r="I435" s="223">
        <f t="shared" ca="1" si="858"/>
        <v>9.6493947095096019E-5</v>
      </c>
      <c r="J435" s="223">
        <f t="shared" ca="1" si="859"/>
        <v>-1.4040244639877846E-4</v>
      </c>
      <c r="K435" s="223">
        <f t="shared" ca="1" si="860"/>
        <v>-2.8263923725429054E-5</v>
      </c>
      <c r="L435" s="223">
        <f t="shared" ca="1" si="861"/>
        <v>1.5413759294193214E-4</v>
      </c>
      <c r="M435" s="223">
        <f t="shared" ca="1" si="862"/>
        <v>-4.6640836400344662E-5</v>
      </c>
      <c r="N435" s="223">
        <f t="shared" ca="1" si="863"/>
        <v>-1.3147199530314332E-4</v>
      </c>
      <c r="O435" s="223">
        <f t="shared" ca="1" si="864"/>
        <v>1.1053101454234208E-4</v>
      </c>
      <c r="P435" s="223">
        <f t="shared" ca="1" si="865"/>
        <v>7.7758303706366408E-5</v>
      </c>
      <c r="Q435" s="223">
        <f t="shared" ca="1" si="866"/>
        <v>-1.4831846778943318E-4</v>
      </c>
      <c r="R435" s="223">
        <f t="shared" ca="1" si="867"/>
        <v>-5.6814077334603323E-6</v>
      </c>
      <c r="S435" s="223">
        <f t="shared" ca="1" si="868"/>
        <v>1.5107940673579314E-4</v>
      </c>
      <c r="T435" s="223">
        <f t="shared" ca="1" si="869"/>
        <v>-6.7737195123222693E-5</v>
      </c>
      <c r="U435" s="223">
        <f t="shared" ca="1" si="870"/>
        <v>-1.1816181502142688E-4</v>
      </c>
      <c r="V435" s="223">
        <f t="shared" ca="1" si="871"/>
        <v>1.2515915326642745E-4</v>
      </c>
      <c r="W435" s="223">
        <f t="shared" ca="1" si="872"/>
        <v>5.733942786699364E-5</v>
      </c>
      <c r="X435" s="223">
        <f t="shared" ca="1" si="873"/>
        <v>-1.5302384226377203E-4</v>
      </c>
      <c r="Y435" s="223">
        <f t="shared" ca="1" si="874"/>
        <v>1.7024093578486101E-5</v>
      </c>
      <c r="Z435" s="223">
        <f t="shared" ca="1" si="875"/>
        <v>1.4475080762299097E-4</v>
      </c>
      <c r="AA435" s="223">
        <f t="shared" ca="1" si="876"/>
        <v>-8.7367248133240929E-5</v>
      </c>
      <c r="AB435" s="223">
        <f t="shared" ca="1" si="877"/>
        <v>-1.0229378828485478E-4</v>
      </c>
      <c r="AC435" s="223">
        <f t="shared" ca="1" si="878"/>
        <v>1.3707797429412155E-4</v>
      </c>
      <c r="AD435" s="223">
        <f t="shared" ca="1" si="879"/>
        <v>3.5679326575333746E-5</v>
      </c>
      <c r="AE435" s="223">
        <f t="shared" ca="1" si="880"/>
        <v>-1.5441671267432528E-4</v>
      </c>
      <c r="AF435" s="223">
        <f t="shared" ca="1" si="881"/>
        <v>3.9361074676022315E-5</v>
      </c>
      <c r="AG435" s="223">
        <f t="shared" ca="1" si="882"/>
        <v>1.3528879066239394E-4</v>
      </c>
      <c r="AH435" s="223">
        <f t="shared" ca="1" si="883"/>
        <v>-1.0510606406410986E-4</v>
      </c>
      <c r="AI435" s="223">
        <f t="shared" ca="1" si="884"/>
        <v>-8.4211409951950815E-5</v>
      </c>
      <c r="AJ435" s="223">
        <f t="shared" ca="1" si="885"/>
        <v>1.4602947114417472E-4</v>
      </c>
      <c r="AK435" s="223">
        <f t="shared" ca="1" si="886"/>
        <v>1.3246875612370941E-5</v>
      </c>
      <c r="AL435" s="223">
        <f t="shared" ca="1" si="887"/>
        <v>-1.524669275830748E-4</v>
      </c>
      <c r="AM435" s="223">
        <f t="shared" ca="1" si="888"/>
        <v>6.0846007374495647E-5</v>
      </c>
      <c r="AN435" s="223">
        <f t="shared" ca="1" si="889"/>
        <v>1.2289817994657438E-4</v>
      </c>
      <c r="AO435" s="223">
        <f t="shared" ca="1" si="890"/>
        <v>-1.2056965112090011E-4</v>
      </c>
      <c r="AP435" s="223">
        <f t="shared" ca="1" si="891"/>
        <v>-6.4306108906114437E-5</v>
      </c>
      <c r="AQ435" s="223">
        <f t="shared" ca="1" si="892"/>
        <v>1.5181987094267332E-4</v>
      </c>
      <c r="AR435" s="223">
        <f t="shared" ca="1" si="893"/>
        <v>-9.472330202967332E-6</v>
      </c>
      <c r="AS435" s="223">
        <f t="shared" ca="1" si="894"/>
        <v>-1.4721669394903258E-4</v>
      </c>
      <c r="AT435" s="223">
        <f t="shared" ca="1" si="895"/>
        <v>8.1013807763966587E-5</v>
      </c>
      <c r="AU435" s="223">
        <f t="shared" ca="1" si="896"/>
        <v>1.078471947787582E-4</v>
      </c>
      <c r="AV435" s="223">
        <f t="shared" ca="1" si="897"/>
        <v>-1.3342326934277787E-4</v>
      </c>
      <c r="AW435" s="223">
        <f t="shared" ca="1" si="898"/>
        <v>-4.3008774802379067E-5</v>
      </c>
      <c r="AX435" s="223">
        <f t="shared" ca="1" si="899"/>
        <v>1.5432382902057936E-4</v>
      </c>
      <c r="AY435" s="223">
        <f t="shared" ca="1" si="900"/>
        <v>-3.1986488675182461E-5</v>
      </c>
      <c r="AZ435" s="223">
        <f t="shared" ca="1" si="901"/>
        <v>-1.3877966347503981E-4</v>
      </c>
      <c r="BA435" s="223">
        <f t="shared" ca="1" si="902"/>
        <v>9.9427903871341633E-5</v>
      </c>
      <c r="BB435" s="223">
        <f t="shared" ca="1" si="903"/>
        <v>9.0461643534913536E-5</v>
      </c>
      <c r="BC435" s="223">
        <f t="shared" ca="1" si="904"/>
        <v>-1.4338867671225916E-4</v>
      </c>
      <c r="BD435" s="223">
        <f t="shared" ca="1" si="905"/>
        <v>-2.0780430607642626E-5</v>
      </c>
      <c r="BE435" s="223">
        <f t="shared" ca="1" si="906"/>
        <v>1.5348714224728321E-4</v>
      </c>
      <c r="BF435" s="223">
        <f t="shared" ca="1" si="907"/>
        <v>-5.3808236264522619E-5</v>
      </c>
      <c r="BG435" s="223">
        <f t="shared" ca="1" si="908"/>
        <v>-1.2733847239162073E-4</v>
      </c>
      <c r="BH435" s="223">
        <f t="shared" ca="1" si="909"/>
        <v>1.156896861251683E-4</v>
      </c>
      <c r="BI435" s="223">
        <f t="shared" ca="1" si="910"/>
        <v>7.111787089632953E-5</v>
      </c>
      <c r="BJ435" s="223">
        <f t="shared" ca="1" si="911"/>
        <v>-1.5025015225462364E-4</v>
      </c>
      <c r="BK435" s="223">
        <f t="shared" ca="1" si="912"/>
        <v>1.8977471543125799E-6</v>
      </c>
      <c r="BL435" s="223">
        <f t="shared" ca="1" si="913"/>
        <v>1.4932792236469156E-4</v>
      </c>
      <c r="BM435" s="223">
        <f t="shared" ca="1" si="914"/>
        <v>-7.4465198035819202E-5</v>
      </c>
      <c r="BN435" s="223">
        <f t="shared" ca="1" si="915"/>
        <v>-1.1314078793414018E-4</v>
      </c>
      <c r="BO435" s="223">
        <f t="shared" ca="1" si="916"/>
        <v>1.2944713604908818E-4</v>
      </c>
      <c r="BP435" s="223">
        <f t="shared" ca="1" si="917"/>
        <v>5.0234611123800667E-5</v>
      </c>
      <c r="BQ435" s="223">
        <f t="shared" ca="1" si="918"/>
        <v>-1.5385916574555178E-4</v>
      </c>
      <c r="BR435" s="223">
        <f t="shared" ca="1" si="919"/>
        <v>2.4534844421439652E-5</v>
      </c>
      <c r="BS435" s="223">
        <f t="shared" ca="1" si="920"/>
        <v>1.4193620392271149E-4</v>
      </c>
      <c r="BT435" s="223">
        <f t="shared" ca="1" si="921"/>
        <v>-9.3510213149293182E-5</v>
      </c>
      <c r="BU435" s="223">
        <f t="shared" ca="1" si="922"/>
        <v>-9.6493947095095613E-5</v>
      </c>
      <c r="BV435" s="223">
        <f t="shared" ca="1" si="923"/>
        <v>1.4040244639877813E-4</v>
      </c>
      <c r="BW435" s="223">
        <f t="shared" ca="1" si="924"/>
        <v>2.8263923725428671E-5</v>
      </c>
      <c r="BX435" s="223">
        <f t="shared" ca="1" si="925"/>
        <v>-1.541375929419322E-4</v>
      </c>
      <c r="BY435" s="223">
        <f t="shared" ca="1" si="926"/>
        <v>4.6640836400344519E-5</v>
      </c>
      <c r="BZ435" s="223">
        <f t="shared" ca="1" si="927"/>
        <v>1.3147199530314397E-4</v>
      </c>
      <c r="CA435" s="223">
        <f t="shared" ca="1" si="928"/>
        <v>-1.1053101454234351E-4</v>
      </c>
      <c r="CB435" s="223">
        <f t="shared" ca="1" si="929"/>
        <v>-7.7758303706365581E-5</v>
      </c>
      <c r="CC435" s="223">
        <f t="shared" ca="1" si="930"/>
        <v>1.4831846778943299E-4</v>
      </c>
      <c r="CD435" s="223">
        <f t="shared" ca="1" si="931"/>
        <v>5.681407733462128E-6</v>
      </c>
      <c r="CE435" s="223">
        <f t="shared" ca="1" si="932"/>
        <v>-1.5107940673579281E-4</v>
      </c>
      <c r="CF435" s="223">
        <f t="shared" ca="1" si="933"/>
        <v>6.7737195123222557E-5</v>
      </c>
      <c r="CG435" s="223">
        <f t="shared" ca="1" si="934"/>
        <v>1.1816181502142768E-4</v>
      </c>
      <c r="CH435" s="223">
        <f t="shared" ca="1" si="935"/>
        <v>-1.2515915326642609E-4</v>
      </c>
      <c r="CI435" s="223">
        <f t="shared" ca="1" si="936"/>
        <v>-5.7339427866992759E-5</v>
      </c>
      <c r="CJ435" s="223">
        <f t="shared" ca="1" si="937"/>
        <v>1.5302384226377201E-4</v>
      </c>
      <c r="CK435" s="223">
        <f t="shared" ca="1" si="938"/>
        <v>-1.7024093578484861E-5</v>
      </c>
      <c r="CL435" s="223">
        <f t="shared" ca="1" si="939"/>
        <v>-1.4475080762299023E-4</v>
      </c>
      <c r="CM435" s="223">
        <f t="shared" ca="1" si="940"/>
        <v>8.7367248133240794E-5</v>
      </c>
      <c r="CN435" s="223">
        <f t="shared" ca="1" si="941"/>
        <v>1.0229378828485572E-4</v>
      </c>
      <c r="CO435" s="223">
        <f t="shared" ca="1" si="942"/>
        <v>-1.3707797429412047E-4</v>
      </c>
      <c r="CP435" s="223">
        <f t="shared" ca="1" si="943"/>
        <v>-3.5679326575332825E-5</v>
      </c>
      <c r="CQ435" s="223">
        <f t="shared" ca="1" si="944"/>
        <v>1.5441671267432528E-4</v>
      </c>
      <c r="CR435" s="223">
        <f t="shared" ca="1" si="945"/>
        <v>-3.9361074676021109E-5</v>
      </c>
      <c r="CS435" s="223">
        <f t="shared" ca="1" si="946"/>
        <v>-1.3528879066239294E-4</v>
      </c>
      <c r="CT435" s="223">
        <f t="shared" ca="1" si="947"/>
        <v>1.0510606406410972E-4</v>
      </c>
      <c r="CU435" s="223">
        <f t="shared" ca="1" si="948"/>
        <v>8.4211409951951858E-5</v>
      </c>
      <c r="CV435" s="223">
        <f t="shared" ca="1" si="949"/>
        <v>-1.4602947114417396E-4</v>
      </c>
      <c r="CW435" s="223">
        <f t="shared" ca="1" si="950"/>
        <v>-1.3246875612369999E-5</v>
      </c>
      <c r="CX435" s="223">
        <f t="shared" ca="1" si="951"/>
        <v>1.5246692758307483E-4</v>
      </c>
      <c r="CY435" s="223">
        <f t="shared" ca="1" si="952"/>
        <v>-6.0846007374494495E-5</v>
      </c>
      <c r="CZ435" s="223">
        <f t="shared" ca="1" si="953"/>
        <v>-1.2289817994657313E-4</v>
      </c>
      <c r="DA435" s="223">
        <f t="shared" ca="1" si="954"/>
        <v>1.2056965112090069E-4</v>
      </c>
      <c r="DB435" s="223">
        <f t="shared" ca="1" si="955"/>
        <v>6.4306108906114586E-5</v>
      </c>
      <c r="DC435" s="223">
        <f t="shared" ca="1" si="956"/>
        <v>-1.5181987094267291E-4</v>
      </c>
      <c r="DD435" s="223">
        <f t="shared" ca="1" si="957"/>
        <v>9.4723302029693733E-6</v>
      </c>
      <c r="DE435" s="223">
        <f t="shared" ca="1" si="958"/>
        <v>1.4721669394903263E-4</v>
      </c>
      <c r="DF435" s="223">
        <f t="shared" ca="1" si="959"/>
        <v>-8.1013807763966451E-5</v>
      </c>
      <c r="DG435" s="223">
        <f t="shared" ca="1" si="960"/>
        <v>-1.0784719477875672E-4</v>
      </c>
      <c r="DH435" s="223">
        <f t="shared" ca="1" si="961"/>
        <v>1.3342326934277782E-4</v>
      </c>
      <c r="DI435" s="223">
        <f t="shared" ca="1" si="962"/>
        <v>4.3008774802379216E-5</v>
      </c>
      <c r="DJ435" s="223">
        <f t="shared" ca="1" si="963"/>
        <v>-1.5432382902057928E-4</v>
      </c>
      <c r="DK435" s="223">
        <f t="shared" ca="1" si="964"/>
        <v>3.198648867518446E-5</v>
      </c>
      <c r="DL435" s="223">
        <f t="shared" ca="1" si="965"/>
        <v>1.3877966347503986E-4</v>
      </c>
      <c r="DM435" s="223">
        <f t="shared" ca="1" si="966"/>
        <v>-9.9427903871341511E-5</v>
      </c>
      <c r="DN435" s="223">
        <f t="shared" ca="1" si="967"/>
        <v>-9.0461643534911883E-5</v>
      </c>
      <c r="DO435" s="223">
        <f t="shared" ca="1" si="968"/>
        <v>1.4338867671225911E-4</v>
      </c>
      <c r="DP435" s="223">
        <f t="shared" ca="1" si="969"/>
        <v>2.0780430607642775E-5</v>
      </c>
      <c r="DQ435" s="223">
        <f t="shared" ca="1" si="970"/>
        <v>-1.5348714224728345E-4</v>
      </c>
      <c r="DR435" s="223">
        <f t="shared" ca="1" si="971"/>
        <v>5.380823626452453E-5</v>
      </c>
      <c r="DS435" s="223">
        <f t="shared" ca="1" si="972"/>
        <v>1.2733847239162081E-4</v>
      </c>
      <c r="DT435" s="223">
        <f t="shared" ca="1" si="973"/>
        <v>-1.1568968612516819E-4</v>
      </c>
      <c r="DU435" s="223">
        <f t="shared" ca="1" si="974"/>
        <v>-7.1117870896331603E-5</v>
      </c>
      <c r="DV435" s="223">
        <f t="shared" ca="1" si="975"/>
        <v>1.5025015225462359E-4</v>
      </c>
      <c r="DW435" s="223">
        <f t="shared" ca="1" si="976"/>
        <v>-1.8977471543124275E-6</v>
      </c>
      <c r="DX435" s="223">
        <f t="shared" ca="1" si="977"/>
        <v>-1.4932792236469215E-4</v>
      </c>
      <c r="DY435" s="223">
        <f t="shared" ca="1" si="978"/>
        <v>7.4465198035820991E-5</v>
      </c>
      <c r="DZ435" s="223">
        <f t="shared" ca="1" si="979"/>
        <v>1.1314078793414029E-4</v>
      </c>
      <c r="EA435" s="223">
        <f t="shared" ca="1" si="980"/>
        <v>-1.294471360490881E-4</v>
      </c>
      <c r="EB435" s="223">
        <f t="shared" ca="1" si="981"/>
        <v>-5.0234611123802869E-5</v>
      </c>
      <c r="EC435" s="223">
        <f t="shared" ca="1" si="982"/>
        <v>1.5385916574555195E-4</v>
      </c>
      <c r="ED435" s="223">
        <f t="shared" ca="1" si="983"/>
        <v>-2.4534844421439503E-5</v>
      </c>
      <c r="EE435" s="223">
        <f t="shared" ca="1" si="984"/>
        <v>-1.4193620392271243E-4</v>
      </c>
      <c r="EF435" s="223">
        <f t="shared" ca="1" si="985"/>
        <v>9.3510213149294809E-5</v>
      </c>
      <c r="EG435" s="223">
        <f t="shared" ca="1" si="986"/>
        <v>9.6493947095095721E-5</v>
      </c>
      <c r="EH435" s="223">
        <f t="shared" ca="1" si="987"/>
        <v>-1.4040244639877808E-4</v>
      </c>
      <c r="EI435" s="223">
        <f t="shared" ca="1" si="988"/>
        <v>-2.8263923725430971E-5</v>
      </c>
      <c r="EJ435" s="223">
        <f t="shared" ca="1" si="989"/>
        <v>1.5413759294193206E-4</v>
      </c>
      <c r="EK435" s="223">
        <f t="shared" ca="1" si="990"/>
        <v>-4.664083640034437E-5</v>
      </c>
      <c r="EL435" s="223">
        <f t="shared" ca="1" si="991"/>
        <v>-1.3147199530314405E-4</v>
      </c>
      <c r="EM435" s="223">
        <f t="shared" ca="1" si="992"/>
        <v>1.1053101454234341E-4</v>
      </c>
      <c r="EN435" s="223">
        <f t="shared" ca="1" si="993"/>
        <v>7.7758303706365717E-5</v>
      </c>
      <c r="EO435" s="223">
        <f t="shared" ca="1" si="994"/>
        <v>-1.4831846778943293E-4</v>
      </c>
      <c r="EP435" s="223">
        <f t="shared" ca="1" si="995"/>
        <v>-5.6814077334622804E-6</v>
      </c>
      <c r="EQ435" s="223">
        <f t="shared" ca="1" si="996"/>
        <v>1.5107940673579287E-4</v>
      </c>
      <c r="ER435" s="223">
        <f t="shared" ca="1" si="997"/>
        <v>-6.7737195123222422E-5</v>
      </c>
      <c r="ES435" s="223">
        <f t="shared" ca="1" si="998"/>
        <v>-1.1816181502142776E-4</v>
      </c>
      <c r="ET435" s="223">
        <f t="shared" ca="1" si="999"/>
        <v>1.2515915326642601E-4</v>
      </c>
      <c r="EU435" s="223">
        <f t="shared" ca="1" si="1000"/>
        <v>5.7339427866996981E-5</v>
      </c>
      <c r="EV435" s="223">
        <f t="shared" ca="1" si="1001"/>
        <v>-1.5302384226377258E-4</v>
      </c>
      <c r="EW435" s="223">
        <f t="shared" ca="1" si="1002"/>
        <v>1.7024093578489069E-5</v>
      </c>
      <c r="EX435" s="223">
        <f t="shared" ca="1" si="1003"/>
        <v>1.4475080762299029E-4</v>
      </c>
      <c r="EY435" s="223">
        <f t="shared" ca="1" si="1004"/>
        <v>-8.7367248133240672E-5</v>
      </c>
      <c r="EZ435" s="223">
        <f t="shared" ca="1" si="1005"/>
        <v>-1.0229378828485583E-4</v>
      </c>
      <c r="FA435" s="223">
        <f t="shared" ca="1" si="1006"/>
        <v>1.3707797429412041E-4</v>
      </c>
      <c r="FB435" s="223">
        <f t="shared" ca="1" si="1007"/>
        <v>3.5679326575337243E-5</v>
      </c>
      <c r="FC435" s="223">
        <f t="shared" ca="1" si="1008"/>
        <v>-1.5441671267432523E-4</v>
      </c>
      <c r="FD435" s="223">
        <f t="shared" ca="1" si="1009"/>
        <v>3.9361074676025202E-5</v>
      </c>
      <c r="FE435" s="223">
        <f t="shared" ca="1" si="1010"/>
        <v>1.3528879066239302E-4</v>
      </c>
      <c r="FF435" s="223">
        <f t="shared" ca="1" si="1011"/>
        <v>-1.0510606406410964E-4</v>
      </c>
      <c r="FG435" s="223">
        <f t="shared" ca="1" si="1012"/>
        <v>-8.4211409951951967E-5</v>
      </c>
      <c r="FH435" s="223">
        <f t="shared" ca="1" si="1013"/>
        <v>1.4602947114417393E-4</v>
      </c>
      <c r="FI435" s="223">
        <f t="shared" ca="1" si="1014"/>
        <v>1.3246875612374523E-5</v>
      </c>
      <c r="FJ435" s="223">
        <f t="shared" ca="1" si="1015"/>
        <v>-1.5246692758307556E-4</v>
      </c>
      <c r="FK435" s="223">
        <f t="shared" ca="1" si="1016"/>
        <v>6.0846007374498385E-5</v>
      </c>
      <c r="FL435" s="223">
        <f t="shared" ca="1" si="1017"/>
        <v>1.2289817994657324E-4</v>
      </c>
      <c r="FM435" s="223">
        <f t="shared" ca="1" si="1018"/>
        <v>-1.2056965112090061E-4</v>
      </c>
      <c r="FN435" s="223">
        <f t="shared" ca="1" si="1019"/>
        <v>-6.4306108906114721E-5</v>
      </c>
      <c r="FO435" s="223">
        <f t="shared" ca="1" si="1020"/>
        <v>1.5181987094267289E-4</v>
      </c>
      <c r="FP435" s="223">
        <f t="shared" ca="1" si="1021"/>
        <v>-9.4723302029648434E-6</v>
      </c>
      <c r="FQ435" s="223">
        <f t="shared" ca="1" si="1022"/>
        <v>-1.4721669394903399E-4</v>
      </c>
      <c r="FR435" s="223">
        <f t="shared" ca="1" si="1023"/>
        <v>8.101380776397007E-5</v>
      </c>
      <c r="FS435" s="223">
        <f t="shared" ca="1" si="1024"/>
        <v>1.0784719477875682E-4</v>
      </c>
      <c r="FT435" s="223">
        <f t="shared" ca="1" si="1025"/>
        <v>-1.3342326934277774E-4</v>
      </c>
      <c r="FU435" s="223">
        <f t="shared" ca="1" si="1026"/>
        <v>-4.3008774802379365E-5</v>
      </c>
      <c r="FV435" s="223">
        <f t="shared" ca="1" si="1027"/>
        <v>1.5432382902057928E-4</v>
      </c>
      <c r="FW435" s="223">
        <f t="shared" ca="1" si="1028"/>
        <v>-3.1986488675180015E-5</v>
      </c>
      <c r="FX435" s="223">
        <f t="shared" ca="1" si="1029"/>
        <v>-1.3877966347504184E-4</v>
      </c>
      <c r="FY435" s="223">
        <f t="shared" ca="1" si="1030"/>
        <v>9.942790387134475E-5</v>
      </c>
      <c r="FZ435" s="223">
        <f t="shared" ca="1" si="1031"/>
        <v>9.0461643534911991E-5</v>
      </c>
      <c r="GA435" s="223">
        <f t="shared" ca="1" si="1032"/>
        <v>-1.4338867671225908E-4</v>
      </c>
      <c r="GB435" s="223">
        <f t="shared" ca="1" si="1033"/>
        <v>-2.0780430607642924E-5</v>
      </c>
      <c r="GC435" s="223">
        <f t="shared" ca="1" si="1034"/>
        <v>1.5348714224728345E-4</v>
      </c>
      <c r="GD435" s="223">
        <f t="shared" ca="1" si="1035"/>
        <v>-5.3808236264520274E-5</v>
      </c>
      <c r="GE435" s="223">
        <f t="shared" ca="1" si="1036"/>
        <v>-1.2733847239162338E-4</v>
      </c>
      <c r="GF435" s="223">
        <f t="shared" ca="1" si="1037"/>
        <v>1.15689686125171E-4</v>
      </c>
      <c r="GG435" s="223">
        <f t="shared" ca="1" si="1038"/>
        <v>7.1117870896327849E-5</v>
      </c>
      <c r="GH435" s="223">
        <f t="shared" ca="1" si="1039"/>
        <v>-1.5025015225462356E-4</v>
      </c>
      <c r="GI435" s="223">
        <f t="shared" ca="1" si="1040"/>
        <v>1.897747154312275E-6</v>
      </c>
      <c r="GJ435" s="223">
        <f t="shared" ca="1" si="1041"/>
        <v>1.4932792236469221E-4</v>
      </c>
      <c r="GK435" s="223">
        <f t="shared" ca="1" si="1042"/>
        <v>-7.446519803581702E-5</v>
      </c>
      <c r="GL435" s="223">
        <f t="shared" ca="1" si="1043"/>
        <v>-1.1314078793414338E-4</v>
      </c>
      <c r="GM435" s="223">
        <f t="shared" ca="1" si="1044"/>
        <v>1.2944713604909041E-4</v>
      </c>
      <c r="GN435" s="223">
        <f t="shared" ca="1" si="1045"/>
        <v>5.0234611123798871E-5</v>
      </c>
      <c r="GO435" s="223">
        <f t="shared" ca="1" si="1046"/>
        <v>-1.5385916574555195E-4</v>
      </c>
      <c r="GP435" s="223">
        <f t="shared" ca="1" si="1047"/>
        <v>2.4534844421439354E-5</v>
      </c>
      <c r="GQ435" s="223">
        <f t="shared" ca="1" si="1048"/>
        <v>1.4193620392271246E-4</v>
      </c>
      <c r="GR435" s="223">
        <f t="shared" ca="1" si="1049"/>
        <v>-9.3510213149291204E-5</v>
      </c>
      <c r="GS435" s="223">
        <f t="shared" ca="1" si="1050"/>
        <v>-9.6493947095099272E-5</v>
      </c>
      <c r="GT435" s="223">
        <f t="shared" ca="1" si="1051"/>
        <v>1.4040244639877984E-4</v>
      </c>
      <c r="GU435" s="223">
        <f t="shared" ca="1" si="1052"/>
        <v>2.8263923725426807E-5</v>
      </c>
      <c r="GV435" s="223">
        <f t="shared" ca="1" si="1053"/>
        <v>-1.5413759294193206E-4</v>
      </c>
      <c r="GW435" s="223">
        <f t="shared" ca="1" si="1054"/>
        <v>4.6640836400344228E-5</v>
      </c>
      <c r="GX435" s="223">
        <f t="shared" ca="1" si="1055"/>
        <v>1.3147199530314413E-4</v>
      </c>
      <c r="GY435" s="223">
        <f t="shared" ca="1" si="1056"/>
        <v>-1.1053101454234024E-4</v>
      </c>
      <c r="GZ435" s="223">
        <f t="shared" ca="1" si="1057"/>
        <v>-7.775830370636962E-5</v>
      </c>
      <c r="HA435" s="223">
        <f t="shared" ca="1" si="1058"/>
        <v>1.483184677894341E-4</v>
      </c>
      <c r="HB435" s="223">
        <f t="shared" ca="1" si="1059"/>
        <v>5.6814077334580419E-6</v>
      </c>
      <c r="HC435" s="223">
        <f t="shared" ca="1" si="1060"/>
        <v>-1.510794067357929E-4</v>
      </c>
      <c r="HD435" s="223">
        <f t="shared" ca="1" si="1061"/>
        <v>6.7737195123222273E-5</v>
      </c>
      <c r="HE435" s="223">
        <f t="shared" ca="1" si="1062"/>
        <v>1.1816181502142785E-4</v>
      </c>
      <c r="HF435" s="223">
        <f t="shared" ca="1" si="1063"/>
        <v>-1.251591532664259E-4</v>
      </c>
      <c r="HG435" s="223">
        <f t="shared" ca="1" si="1064"/>
        <v>-5.7339427866997123E-5</v>
      </c>
      <c r="HH435" s="223">
        <f t="shared" ca="1" si="1065"/>
        <v>1.5302384226377258E-4</v>
      </c>
      <c r="HI435" s="223">
        <f t="shared" ca="1" si="1066"/>
        <v>-1.702409357848892E-5</v>
      </c>
      <c r="HJ435" s="223">
        <f t="shared" ca="1" si="1067"/>
        <v>-1.4475080762299034E-4</v>
      </c>
      <c r="HK435" s="223">
        <f t="shared" ca="1" si="1068"/>
        <v>8.736724813324055E-5</v>
      </c>
      <c r="HL435" s="223">
        <f t="shared" ca="1" si="1069"/>
        <v>1.0229378828485595E-4</v>
      </c>
      <c r="HM435" s="223">
        <f t="shared" ca="1" si="1070"/>
        <v>-1.3707797429412033E-4</v>
      </c>
      <c r="HN435" s="223">
        <f t="shared" ca="1" si="1071"/>
        <v>-3.5679326575337392E-5</v>
      </c>
      <c r="HO435" s="223">
        <f t="shared" ca="1" si="1072"/>
        <v>1.5441671267432523E-4</v>
      </c>
      <c r="HP435" s="223">
        <f t="shared" ca="1" si="1073"/>
        <v>-3.9361074676025059E-5</v>
      </c>
      <c r="HQ435" s="223">
        <f t="shared" ca="1" si="1074"/>
        <v>-1.352887906623931E-4</v>
      </c>
      <c r="HR435" s="223">
        <f t="shared" ca="1" si="1075"/>
        <v>1.0510606406410953E-4</v>
      </c>
      <c r="HS435" s="223">
        <f t="shared" ca="1" si="1076"/>
        <v>8.4211409951952102E-5</v>
      </c>
      <c r="HT435" s="223">
        <f t="shared" ca="1" si="1077"/>
        <v>-1.4602947114417388E-4</v>
      </c>
      <c r="HU435" s="223">
        <f t="shared" ca="1" si="1078"/>
        <v>-1.3246875612374672E-5</v>
      </c>
      <c r="HV435" s="223">
        <f t="shared" ca="1" si="1079"/>
        <v>1.5246692758307418E-4</v>
      </c>
      <c r="HW435" s="223">
        <f t="shared" ca="1" si="1080"/>
        <v>-6.0846007374498249E-5</v>
      </c>
      <c r="HX435" s="223">
        <f t="shared" ca="1" si="1081"/>
        <v>-1.2289817994657332E-4</v>
      </c>
      <c r="HY435" s="223">
        <f t="shared" ca="1" si="1082"/>
        <v>1.2056965112090051E-4</v>
      </c>
      <c r="HZ435" s="223">
        <f t="shared" ca="1" si="1083"/>
        <v>6.4306108906114857E-5</v>
      </c>
      <c r="IA435" s="223">
        <f t="shared" ca="1" si="1084"/>
        <v>-1.5181987094267286E-4</v>
      </c>
      <c r="IB435" s="223">
        <f t="shared" ca="1" si="1085"/>
        <v>9.4723302029646892E-6</v>
      </c>
      <c r="IC435" s="223">
        <f t="shared" ca="1" si="1086"/>
        <v>1.4721669394903404E-4</v>
      </c>
      <c r="ID435" s="223">
        <f t="shared" ca="1" si="1087"/>
        <v>-8.1013807763969934E-5</v>
      </c>
      <c r="IE435" s="223">
        <f t="shared" ca="1" si="1088"/>
        <v>-2.2431051735755006E-5</v>
      </c>
      <c r="IF435" s="223">
        <f t="shared" ca="1" si="1089"/>
        <v>1.3342326934277765E-4</v>
      </c>
      <c r="IG435" s="223">
        <f t="shared" ca="1" si="1090"/>
        <v>4.3008774802379508E-5</v>
      </c>
      <c r="IH435" s="223">
        <f t="shared" ca="1" si="1091"/>
        <v>-1.5432382902057928E-4</v>
      </c>
      <c r="II435" s="223">
        <f t="shared" ca="1" si="1092"/>
        <v>3.1986488675179873E-5</v>
      </c>
      <c r="IJ435" s="223">
        <f t="shared" ca="1" si="1093"/>
        <v>1.3877966347504192E-4</v>
      </c>
      <c r="IK435" s="223">
        <f t="shared" ca="1" si="1094"/>
        <v>-9.9427903871344655E-5</v>
      </c>
      <c r="IL435" s="223">
        <f t="shared" ca="1" si="1095"/>
        <v>-9.0461643534912113E-5</v>
      </c>
      <c r="IM435" s="223">
        <f t="shared" ca="1" si="1096"/>
        <v>1.4338867671225897E-4</v>
      </c>
      <c r="IN435" s="223">
        <f t="shared" ca="1" si="1097"/>
        <v>2.078043060764308E-5</v>
      </c>
      <c r="IO435" s="223">
        <f t="shared" ca="1" si="1098"/>
        <v>-1.5348714224728348E-4</v>
      </c>
      <c r="IP435" s="223">
        <f t="shared" ca="1" si="1099"/>
        <v>5.3808236264520132E-5</v>
      </c>
      <c r="IQ435" s="223">
        <f t="shared" ca="1" si="1100"/>
        <v>1.2733847239162346E-4</v>
      </c>
      <c r="IR435" s="223">
        <f t="shared" ca="1" si="1101"/>
        <v>-1.1568968612517092E-4</v>
      </c>
      <c r="IS435" s="223">
        <f t="shared" ca="1" si="1102"/>
        <v>-7.1117870896327971E-5</v>
      </c>
      <c r="IT435" s="223">
        <f t="shared" ca="1" si="1103"/>
        <v>1.5025015225462356E-4</v>
      </c>
      <c r="IU435" s="223">
        <f t="shared" ca="1" si="1104"/>
        <v>-1.8977471543121192E-6</v>
      </c>
      <c r="IV435" s="223">
        <f t="shared" ca="1" si="1105"/>
        <v>-1.4932792236469224E-4</v>
      </c>
      <c r="IW435" s="223">
        <f t="shared" ca="1" si="1106"/>
        <v>7.4465198035816898E-5</v>
      </c>
      <c r="IX435" s="223">
        <f t="shared" ca="1" si="1107"/>
        <v>1.1314078793414349E-4</v>
      </c>
      <c r="IY435" s="223">
        <f t="shared" ca="1" si="1108"/>
        <v>-1.2944713604909032E-4</v>
      </c>
      <c r="IZ435" s="223">
        <f t="shared" ca="1" si="1109"/>
        <v>-5.023461112379902E-5</v>
      </c>
      <c r="JA435" s="223">
        <f t="shared" ca="1" si="1110"/>
        <v>1.5385916574555195E-4</v>
      </c>
      <c r="JB435" s="223">
        <f t="shared" ca="1" si="1111"/>
        <v>-2.4534844421439205E-5</v>
      </c>
    </row>
    <row r="436" spans="2:262">
      <c r="B436" s="230">
        <v>75</v>
      </c>
      <c r="C436" s="229">
        <f t="shared" si="1112"/>
        <v>1.4648437500000009E-3</v>
      </c>
      <c r="D436" s="226">
        <f t="shared" ca="1" si="855"/>
        <v>35.954637634950473</v>
      </c>
      <c r="E436" s="225">
        <f ca="1">CC361</f>
        <v>-4.5362365049528189E-2</v>
      </c>
      <c r="F436" s="224">
        <v>75</v>
      </c>
      <c r="G436" s="223">
        <f t="shared" ca="1" si="856"/>
        <v>-3.3187848108408042E-4</v>
      </c>
      <c r="H436" s="223">
        <f t="shared" ca="1" si="857"/>
        <v>2.4065908469954631E-4</v>
      </c>
      <c r="I436" s="223">
        <f t="shared" ca="1" si="858"/>
        <v>2.0350478490087828E-4</v>
      </c>
      <c r="J436" s="223">
        <f t="shared" ca="1" si="859"/>
        <v>-3.4921372938004488E-4</v>
      </c>
      <c r="K436" s="223">
        <f t="shared" ca="1" si="860"/>
        <v>-1.722527147878887E-5</v>
      </c>
      <c r="L436" s="223">
        <f t="shared" ca="1" si="861"/>
        <v>3.5840212868876794E-4</v>
      </c>
      <c r="M436" s="223">
        <f t="shared" ca="1" si="862"/>
        <v>-1.739555685761204E-4</v>
      </c>
      <c r="N436" s="223">
        <f t="shared" ca="1" si="863"/>
        <v>-2.6560978994266622E-4</v>
      </c>
      <c r="O436" s="223">
        <f t="shared" ca="1" si="864"/>
        <v>3.1563860755199475E-4</v>
      </c>
      <c r="P436" s="223">
        <f t="shared" ca="1" si="865"/>
        <v>9.7240103171206832E-5</v>
      </c>
      <c r="Q436" s="223">
        <f t="shared" ca="1" si="866"/>
        <v>-3.6750895965986677E-4</v>
      </c>
      <c r="R436" s="223">
        <f t="shared" ca="1" si="867"/>
        <v>9.8798552884021617E-5</v>
      </c>
      <c r="S436" s="223">
        <f t="shared" ca="1" si="868"/>
        <v>3.1480729071141247E-4</v>
      </c>
      <c r="T436" s="223">
        <f t="shared" ca="1" si="869"/>
        <v>-2.6672479404170736E-4</v>
      </c>
      <c r="U436" s="223">
        <f t="shared" ca="1" si="870"/>
        <v>-1.7252948009983726E-4</v>
      </c>
      <c r="V436" s="223">
        <f t="shared" ca="1" si="871"/>
        <v>3.5875642080798341E-4</v>
      </c>
      <c r="W436" s="223">
        <f t="shared" ca="1" si="872"/>
        <v>-1.8840348411208422E-5</v>
      </c>
      <c r="X436" s="223">
        <f t="shared" ca="1" si="873"/>
        <v>-3.4870649825490088E-4</v>
      </c>
      <c r="Y436" s="223">
        <f t="shared" ca="1" si="874"/>
        <v>2.048492918091683E-4</v>
      </c>
      <c r="Z436" s="223">
        <f t="shared" ca="1" si="875"/>
        <v>2.3943465928449425E-4</v>
      </c>
      <c r="AA436" s="223">
        <f t="shared" ca="1" si="876"/>
        <v>-3.3256984823482955E-4</v>
      </c>
      <c r="AB436" s="223">
        <f t="shared" ca="1" si="877"/>
        <v>-6.2033416733056016E-5</v>
      </c>
      <c r="AC436" s="223">
        <f t="shared" ca="1" si="878"/>
        <v>3.6566005549975439E-4</v>
      </c>
      <c r="AD436" s="223">
        <f t="shared" ca="1" si="879"/>
        <v>-1.3301898666847288E-4</v>
      </c>
      <c r="AE436" s="223">
        <f t="shared" ca="1" si="880"/>
        <v>-2.9470433403802366E-4</v>
      </c>
      <c r="AF436" s="223">
        <f t="shared" ca="1" si="881"/>
        <v>2.9022179781064357E-4</v>
      </c>
      <c r="AG436" s="223">
        <f t="shared" ca="1" si="882"/>
        <v>1.3989262209122681E-4</v>
      </c>
      <c r="AH436" s="223">
        <f t="shared" ca="1" si="883"/>
        <v>-3.6484409178733237E-4</v>
      </c>
      <c r="AI436" s="223">
        <f t="shared" ca="1" si="884"/>
        <v>5.4724525446823069E-5</v>
      </c>
      <c r="AJ436" s="223">
        <f t="shared" ca="1" si="885"/>
        <v>3.3565263362047838E-4</v>
      </c>
      <c r="AK436" s="223">
        <f t="shared" ca="1" si="886"/>
        <v>-2.3377020438008074E-4</v>
      </c>
      <c r="AL436" s="223">
        <f t="shared" ca="1" si="887"/>
        <v>-2.1095364196911388E-4</v>
      </c>
      <c r="AM436" s="223">
        <f t="shared" ca="1" si="888"/>
        <v>3.4629825947799105E-4</v>
      </c>
      <c r="AN436" s="223">
        <f t="shared" ca="1" si="889"/>
        <v>2.6229314580847031E-5</v>
      </c>
      <c r="AO436" s="223">
        <f t="shared" ca="1" si="890"/>
        <v>-3.6028964511506019E-4</v>
      </c>
      <c r="AP436" s="223">
        <f t="shared" ca="1" si="891"/>
        <v>1.6595837489573437E-4</v>
      </c>
      <c r="AQ436" s="223">
        <f t="shared" ca="1" si="892"/>
        <v>2.7176321352607237E-4</v>
      </c>
      <c r="AR436" s="223">
        <f t="shared" ca="1" si="893"/>
        <v>-3.109238070152882E-4</v>
      </c>
      <c r="AS436" s="223">
        <f t="shared" ca="1" si="894"/>
        <v>-1.0590852165878923E-4</v>
      </c>
      <c r="AT436" s="223">
        <f t="shared" ca="1" si="895"/>
        <v>3.6741811471870128E-4</v>
      </c>
      <c r="AU436" s="223">
        <f t="shared" ca="1" si="896"/>
        <v>-9.0081675386913653E-5</v>
      </c>
      <c r="AV436" s="223">
        <f t="shared" ca="1" si="897"/>
        <v>-3.1936625063789484E-4</v>
      </c>
      <c r="AW436" s="223">
        <f t="shared" ca="1" si="898"/>
        <v>2.6043978209102026E-4</v>
      </c>
      <c r="AX436" s="223">
        <f t="shared" ca="1" si="899"/>
        <v>1.8044102576258216E-4</v>
      </c>
      <c r="AY436" s="223">
        <f t="shared" ca="1" si="900"/>
        <v>-3.5669162917649456E-4</v>
      </c>
      <c r="AZ436" s="223">
        <f t="shared" ca="1" si="901"/>
        <v>9.8273902091722243E-6</v>
      </c>
      <c r="BA436" s="223">
        <f t="shared" ca="1" si="902"/>
        <v>3.5144944849355289E-4</v>
      </c>
      <c r="BB436" s="223">
        <f t="shared" ca="1" si="903"/>
        <v>-1.9729949325066927E-4</v>
      </c>
      <c r="BC436" s="223">
        <f t="shared" ca="1" si="904"/>
        <v>-2.4620486470698275E-4</v>
      </c>
      <c r="BD436" s="223">
        <f t="shared" ca="1" si="905"/>
        <v>3.2863144999013632E-4</v>
      </c>
      <c r="BE436" s="223">
        <f t="shared" ca="1" si="906"/>
        <v>7.0904464267295409E-5</v>
      </c>
      <c r="BF436" s="223">
        <f t="shared" ca="1" si="907"/>
        <v>-3.664537003541567E-4</v>
      </c>
      <c r="BG436" s="223">
        <f t="shared" ca="1" si="908"/>
        <v>1.2457128954938045E-4</v>
      </c>
      <c r="BH436" s="223">
        <f t="shared" ca="1" si="909"/>
        <v>3.0000419607831947E-4</v>
      </c>
      <c r="BI436" s="223">
        <f t="shared" ca="1" si="910"/>
        <v>-2.8460118232955802E-4</v>
      </c>
      <c r="BJ436" s="223">
        <f t="shared" ca="1" si="911"/>
        <v>-1.4819066383885401E-4</v>
      </c>
      <c r="BK436" s="223">
        <f t="shared" ca="1" si="912"/>
        <v>3.6364986349854937E-4</v>
      </c>
      <c r="BL436" s="223">
        <f t="shared" ca="1" si="913"/>
        <v>-4.5789451859284383E-5</v>
      </c>
      <c r="BM436" s="223">
        <f t="shared" ca="1" si="914"/>
        <v>-3.3922460156124293E-4</v>
      </c>
      <c r="BN436" s="223">
        <f t="shared" ca="1" si="915"/>
        <v>2.2674050963072647E-4</v>
      </c>
      <c r="BO436" s="223">
        <f t="shared" ca="1" si="916"/>
        <v>2.1827542845149144E-4</v>
      </c>
      <c r="BP436" s="223">
        <f t="shared" ca="1" si="917"/>
        <v>-3.4317419245335264E-4</v>
      </c>
      <c r="BQ436" s="223">
        <f t="shared" ca="1" si="918"/>
        <v>-3.5217558124579564E-5</v>
      </c>
      <c r="BR436" s="223">
        <f t="shared" ca="1" si="919"/>
        <v>3.6196013653123238E-4</v>
      </c>
      <c r="BS436" s="223">
        <f t="shared" ca="1" si="920"/>
        <v>-1.5786121409588807E-4</v>
      </c>
      <c r="BT436" s="223">
        <f t="shared" ca="1" si="921"/>
        <v>-2.7775293711153147E-4</v>
      </c>
      <c r="BU436" s="223">
        <f t="shared" ca="1" si="922"/>
        <v>3.0602171760342706E-4</v>
      </c>
      <c r="BV436" s="223">
        <f t="shared" ca="1" si="923"/>
        <v>1.1451314481310032E-4</v>
      </c>
      <c r="BW436" s="223">
        <f t="shared" ca="1" si="924"/>
        <v>-3.6710595084387743E-4</v>
      </c>
      <c r="BX436" s="223">
        <f t="shared" ca="1" si="925"/>
        <v>8.1310536056925932E-5</v>
      </c>
      <c r="BY436" s="223">
        <f t="shared" ca="1" si="926"/>
        <v>3.2373283627686609E-4</v>
      </c>
      <c r="BZ436" s="223">
        <f t="shared" ca="1" si="927"/>
        <v>-2.5399789095407696E-4</v>
      </c>
      <c r="CA436" s="223">
        <f t="shared" ca="1" si="928"/>
        <v>-1.882438804985299E-4</v>
      </c>
      <c r="CB436" s="223">
        <f t="shared" ca="1" si="929"/>
        <v>3.5441197984514887E-4</v>
      </c>
      <c r="CC436" s="223">
        <f t="shared" ca="1" si="930"/>
        <v>-8.0851235475162537E-7</v>
      </c>
      <c r="CD436" s="223">
        <f t="shared" ca="1" si="931"/>
        <v>-3.5398069872597502E-4</v>
      </c>
      <c r="CE436" s="223">
        <f t="shared" ca="1" si="932"/>
        <v>1.8963084885493929E-4</v>
      </c>
      <c r="CF436" s="223">
        <f t="shared" ca="1" si="933"/>
        <v>2.5282676552515872E-4</v>
      </c>
      <c r="CG436" s="223">
        <f t="shared" ca="1" si="934"/>
        <v>-3.24495096448288E-4</v>
      </c>
      <c r="CH436" s="223">
        <f t="shared" ca="1" si="935"/>
        <v>-7.973280160354884E-5</v>
      </c>
      <c r="CI436" s="223">
        <f t="shared" ca="1" si="936"/>
        <v>3.6702660720205237E-4</v>
      </c>
      <c r="CJ436" s="223">
        <f t="shared" ca="1" si="937"/>
        <v>-1.1604855534347902E-4</v>
      </c>
      <c r="CK436" s="223">
        <f t="shared" ca="1" si="938"/>
        <v>-3.0512334680877568E-4</v>
      </c>
      <c r="CL436" s="223">
        <f t="shared" ca="1" si="939"/>
        <v>2.7880913373816077E-4</v>
      </c>
      <c r="CM436" s="223">
        <f t="shared" ca="1" si="940"/>
        <v>1.5639944107179524E-4</v>
      </c>
      <c r="CN436" s="223">
        <f t="shared" ca="1" si="941"/>
        <v>-3.6223658612973941E-4</v>
      </c>
      <c r="CO436" s="223">
        <f t="shared" ca="1" si="942"/>
        <v>3.6826796418123551E-5</v>
      </c>
      <c r="CP436" s="223">
        <f t="shared" ca="1" si="943"/>
        <v>3.4259223328645365E-4</v>
      </c>
      <c r="CQ436" s="223">
        <f t="shared" ca="1" si="944"/>
        <v>-2.1957423487674641E-4</v>
      </c>
      <c r="CR436" s="223">
        <f t="shared" ca="1" si="945"/>
        <v>-2.2546573397761387E-4</v>
      </c>
      <c r="CS436" s="223">
        <f t="shared" ca="1" si="946"/>
        <v>3.398434101272928E-4</v>
      </c>
      <c r="CT436" s="223">
        <f t="shared" ca="1" si="947"/>
        <v>4.4184587928172342E-5</v>
      </c>
      <c r="CU436" s="223">
        <f t="shared" ca="1" si="948"/>
        <v>-3.6341259669571944E-4</v>
      </c>
      <c r="CV436" s="223">
        <f t="shared" ca="1" si="949"/>
        <v>1.4966896360349077E-4</v>
      </c>
      <c r="CW436" s="223">
        <f t="shared" ca="1" si="950"/>
        <v>2.8357535271352911E-4</v>
      </c>
      <c r="CX436" s="223">
        <f t="shared" ca="1" si="951"/>
        <v>-3.0093529215177055E-4</v>
      </c>
      <c r="CY436" s="223">
        <f t="shared" ca="1" si="952"/>
        <v>-1.2304878953089827E-4</v>
      </c>
      <c r="CZ436" s="223">
        <f t="shared" ca="1" si="953"/>
        <v>3.6657265607124048E-4</v>
      </c>
      <c r="DA436" s="223">
        <f t="shared" ca="1" si="954"/>
        <v>-7.2490418300414277E-5</v>
      </c>
      <c r="DB436" s="223">
        <f t="shared" ca="1" si="955"/>
        <v>-3.2790441736041463E-4</v>
      </c>
      <c r="DC436" s="223">
        <f t="shared" ca="1" si="956"/>
        <v>2.4740300098520431E-4</v>
      </c>
      <c r="DD436" s="223">
        <f t="shared" ca="1" si="957"/>
        <v>1.9593334415975741E-4</v>
      </c>
      <c r="DE436" s="223">
        <f t="shared" ca="1" si="958"/>
        <v>-3.5191884598946197E-4</v>
      </c>
      <c r="DF436" s="223">
        <f t="shared" ca="1" si="959"/>
        <v>-8.2108525172844591E-6</v>
      </c>
      <c r="DG436" s="223">
        <f t="shared" ca="1" si="960"/>
        <v>3.5629872422167401E-4</v>
      </c>
      <c r="DH436" s="223">
        <f t="shared" ca="1" si="961"/>
        <v>-1.8184797792661321E-4</v>
      </c>
      <c r="DI436" s="223">
        <f t="shared" ca="1" si="962"/>
        <v>-2.5929637295358799E-4</v>
      </c>
      <c r="DJ436" s="223">
        <f t="shared" ca="1" si="963"/>
        <v>3.2016327919399468E-4</v>
      </c>
      <c r="DK436" s="223">
        <f t="shared" ca="1" si="964"/>
        <v>8.8513110881517805E-5</v>
      </c>
      <c r="DL436" s="223">
        <f t="shared" ca="1" si="965"/>
        <v>-3.6737843094577832E-4</v>
      </c>
      <c r="DM436" s="223">
        <f t="shared" ca="1" si="966"/>
        <v>1.0745591782717858E-4</v>
      </c>
      <c r="DN436" s="223">
        <f t="shared" ca="1" si="967"/>
        <v>3.1005870264441102E-4</v>
      </c>
      <c r="DO436" s="223">
        <f t="shared" ca="1" si="968"/>
        <v>-2.7284914094994462E-4</v>
      </c>
      <c r="DP436" s="223">
        <f t="shared" ca="1" si="969"/>
        <v>-1.6451400912958177E-4</v>
      </c>
      <c r="DQ436" s="223">
        <f t="shared" ca="1" si="970"/>
        <v>3.6060511098634322E-4</v>
      </c>
      <c r="DR436" s="223">
        <f t="shared" ca="1" si="971"/>
        <v>-2.7841957891843055E-5</v>
      </c>
      <c r="DS436" s="223">
        <f t="shared" ca="1" si="972"/>
        <v>-3.4575350026067931E-4</v>
      </c>
      <c r="DT436" s="223">
        <f t="shared" ca="1" si="973"/>
        <v>2.1227569681408603E-4</v>
      </c>
      <c r="DU436" s="223">
        <f t="shared" ca="1" si="974"/>
        <v>2.3252022737629493E-4</v>
      </c>
      <c r="DV436" s="223">
        <f t="shared" ca="1" si="975"/>
        <v>-3.3630791883852972E-4</v>
      </c>
      <c r="DW436" s="223">
        <f t="shared" ca="1" si="976"/>
        <v>-5.3125002588160145E-5</v>
      </c>
      <c r="DX436" s="223">
        <f t="shared" ca="1" si="977"/>
        <v>3.6464615070082925E-4</v>
      </c>
      <c r="DY436" s="223">
        <f t="shared" ca="1" si="978"/>
        <v>-1.4138655812389705E-4</v>
      </c>
      <c r="DZ436" s="223">
        <f t="shared" ca="1" si="979"/>
        <v>-2.8922695312661416E-4</v>
      </c>
      <c r="EA436" s="223">
        <f t="shared" ca="1" si="980"/>
        <v>2.9566759453281718E-4</v>
      </c>
      <c r="EB436" s="223">
        <f t="shared" ca="1" si="981"/>
        <v>1.3151031425897338E-4</v>
      </c>
      <c r="EC436" s="223">
        <f t="shared" ca="1" si="982"/>
        <v>-3.6581855163762096E-4</v>
      </c>
      <c r="ED436" s="223">
        <f t="shared" ca="1" si="983"/>
        <v>6.3626635026509787E-5</v>
      </c>
      <c r="EE436" s="223">
        <f t="shared" ca="1" si="984"/>
        <v>3.3187848108408107E-4</v>
      </c>
      <c r="EF436" s="223">
        <f t="shared" ca="1" si="985"/>
        <v>-2.4065908469953981E-4</v>
      </c>
      <c r="EG436" s="223">
        <f t="shared" ca="1" si="986"/>
        <v>-2.035047849008827E-4</v>
      </c>
      <c r="EH436" s="223">
        <f t="shared" ca="1" si="987"/>
        <v>3.4921372938004428E-4</v>
      </c>
      <c r="EI436" s="223">
        <f t="shared" ca="1" si="988"/>
        <v>1.7225271478798113E-5</v>
      </c>
      <c r="EJ436" s="223">
        <f t="shared" ca="1" si="989"/>
        <v>-3.5840212868876924E-4</v>
      </c>
      <c r="EK436" s="223">
        <f t="shared" ca="1" si="990"/>
        <v>1.7395556857611802E-4</v>
      </c>
      <c r="EL436" s="223">
        <f t="shared" ca="1" si="991"/>
        <v>2.656097899426659E-4</v>
      </c>
      <c r="EM436" s="223">
        <f t="shared" ca="1" si="992"/>
        <v>-3.1563860755199106E-4</v>
      </c>
      <c r="EN436" s="223">
        <f t="shared" ca="1" si="993"/>
        <v>-9.7240103171210084E-5</v>
      </c>
      <c r="EO436" s="223">
        <f t="shared" ca="1" si="994"/>
        <v>3.6750895965986677E-4</v>
      </c>
      <c r="EP436" s="223">
        <f t="shared" ca="1" si="995"/>
        <v>-9.8798552884014584E-5</v>
      </c>
      <c r="EQ436" s="223">
        <f t="shared" ca="1" si="996"/>
        <v>-3.1480729071141491E-4</v>
      </c>
      <c r="ER436" s="223">
        <f t="shared" ca="1" si="997"/>
        <v>2.6672479404170682E-4</v>
      </c>
      <c r="ES436" s="223">
        <f t="shared" ca="1" si="998"/>
        <v>1.725294800998345E-4</v>
      </c>
      <c r="ET436" s="223">
        <f t="shared" ca="1" si="999"/>
        <v>-3.5875642080798465E-4</v>
      </c>
      <c r="EU436" s="223">
        <f t="shared" ca="1" si="1000"/>
        <v>1.8840348411195927E-5</v>
      </c>
      <c r="EV436" s="223">
        <f t="shared" ca="1" si="1001"/>
        <v>3.4870649825490403E-4</v>
      </c>
      <c r="EW436" s="223">
        <f t="shared" ca="1" si="1002"/>
        <v>-2.048492918091644E-4</v>
      </c>
      <c r="EX436" s="223">
        <f t="shared" ca="1" si="1003"/>
        <v>-2.3943465928449582E-4</v>
      </c>
      <c r="EY436" s="223">
        <f t="shared" ca="1" si="1004"/>
        <v>3.3256984823482977E-4</v>
      </c>
      <c r="EZ436" s="223">
        <f t="shared" ca="1" si="1005"/>
        <v>6.2033416733050351E-5</v>
      </c>
      <c r="FA436" s="223">
        <f t="shared" ca="1" si="1006"/>
        <v>-3.6566005549975564E-4</v>
      </c>
      <c r="FB436" s="223">
        <f t="shared" ca="1" si="1007"/>
        <v>1.3301898666846367E-4</v>
      </c>
      <c r="FC436" s="223">
        <f t="shared" ca="1" si="1008"/>
        <v>2.9470433403802805E-4</v>
      </c>
      <c r="FD436" s="223">
        <f t="shared" ca="1" si="1009"/>
        <v>-2.902217978106407E-4</v>
      </c>
      <c r="FE436" s="223">
        <f t="shared" ca="1" si="1010"/>
        <v>-1.3989262209122629E-4</v>
      </c>
      <c r="FF436" s="223">
        <f t="shared" ca="1" si="1011"/>
        <v>3.6484409178733274E-4</v>
      </c>
      <c r="FG436" s="223">
        <f t="shared" ca="1" si="1012"/>
        <v>-5.4724525446808114E-5</v>
      </c>
      <c r="FH436" s="223">
        <f t="shared" ca="1" si="1013"/>
        <v>-3.3565263362048245E-4</v>
      </c>
      <c r="FI436" s="223">
        <f t="shared" ca="1" si="1014"/>
        <v>2.337702043800751E-4</v>
      </c>
      <c r="FJ436" s="223">
        <f t="shared" ca="1" si="1015"/>
        <v>2.109536419691177E-4</v>
      </c>
      <c r="FK436" s="223">
        <f t="shared" ca="1" si="1016"/>
        <v>-3.4629825947799035E-4</v>
      </c>
      <c r="FL436" s="223">
        <f t="shared" ca="1" si="1017"/>
        <v>-2.6229314580846475E-5</v>
      </c>
      <c r="FM436" s="223">
        <f t="shared" ca="1" si="1018"/>
        <v>3.6028964511505905E-4</v>
      </c>
      <c r="FN436" s="223">
        <f t="shared" ca="1" si="1019"/>
        <v>-1.6595837489572087E-4</v>
      </c>
      <c r="FO436" s="223">
        <f t="shared" ca="1" si="1020"/>
        <v>-2.7176321352607904E-4</v>
      </c>
      <c r="FP436" s="223">
        <f t="shared" ca="1" si="1021"/>
        <v>3.1092380701528571E-4</v>
      </c>
      <c r="FQ436" s="223">
        <f t="shared" ca="1" si="1022"/>
        <v>1.0590852165879372E-4</v>
      </c>
      <c r="FR436" s="223">
        <f t="shared" ca="1" si="1023"/>
        <v>-3.6741811471870128E-4</v>
      </c>
      <c r="FS436" s="223">
        <f t="shared" ca="1" si="1024"/>
        <v>9.0081675386919236E-5</v>
      </c>
      <c r="FT436" s="223">
        <f t="shared" ca="1" si="1025"/>
        <v>3.1936625063790227E-4</v>
      </c>
      <c r="FU436" s="223">
        <f t="shared" ca="1" si="1026"/>
        <v>-2.6043978209101332E-4</v>
      </c>
      <c r="FV436" s="223">
        <f t="shared" ca="1" si="1027"/>
        <v>-1.8044102576258625E-4</v>
      </c>
      <c r="FW436" s="223">
        <f t="shared" ca="1" si="1028"/>
        <v>3.5669162917649347E-4</v>
      </c>
      <c r="FX436" s="223">
        <f t="shared" ca="1" si="1029"/>
        <v>-9.8273902091727597E-6</v>
      </c>
      <c r="FY436" s="223">
        <f t="shared" ca="1" si="1030"/>
        <v>-3.5144944849355272E-4</v>
      </c>
      <c r="FZ436" s="223">
        <f t="shared" ca="1" si="1031"/>
        <v>1.9729949325065653E-4</v>
      </c>
      <c r="GA436" s="223">
        <f t="shared" ca="1" si="1032"/>
        <v>2.4620486470699007E-4</v>
      </c>
      <c r="GB436" s="223">
        <f t="shared" ca="1" si="1033"/>
        <v>-3.2863144999013193E-4</v>
      </c>
      <c r="GC436" s="223">
        <f t="shared" ca="1" si="1034"/>
        <v>-7.0904464267300003E-5</v>
      </c>
      <c r="GD436" s="223">
        <f t="shared" ca="1" si="1035"/>
        <v>3.6645370035415708E-4</v>
      </c>
      <c r="GE436" s="223">
        <f t="shared" ca="1" si="1036"/>
        <v>-1.2457128954938097E-4</v>
      </c>
      <c r="GF436" s="223">
        <f t="shared" ca="1" si="1037"/>
        <v>-3.0000419607831622E-4</v>
      </c>
      <c r="GG436" s="223">
        <f t="shared" ca="1" si="1038"/>
        <v>2.8460118232954843E-4</v>
      </c>
      <c r="GH436" s="223">
        <f t="shared" ca="1" si="1039"/>
        <v>1.4819066383886306E-4</v>
      </c>
      <c r="GI436" s="223">
        <f t="shared" ca="1" si="1040"/>
        <v>-3.6364986349854867E-4</v>
      </c>
      <c r="GJ436" s="223">
        <f t="shared" ca="1" si="1041"/>
        <v>4.5789451859279734E-5</v>
      </c>
      <c r="GK436" s="223">
        <f t="shared" ca="1" si="1042"/>
        <v>3.3922460156124272E-4</v>
      </c>
      <c r="GL436" s="223">
        <f t="shared" ca="1" si="1043"/>
        <v>-2.26740509630731E-4</v>
      </c>
      <c r="GM436" s="223">
        <f t="shared" ca="1" si="1044"/>
        <v>-2.1827542845150364E-4</v>
      </c>
      <c r="GN436" s="223">
        <f t="shared" ca="1" si="1045"/>
        <v>3.4317419245334912E-4</v>
      </c>
      <c r="GO436" s="223">
        <f t="shared" ca="1" si="1046"/>
        <v>3.5217558124589431E-5</v>
      </c>
      <c r="GP436" s="223">
        <f t="shared" ca="1" si="1047"/>
        <v>-3.6196013653123319E-4</v>
      </c>
      <c r="GQ436" s="223">
        <f t="shared" ca="1" si="1048"/>
        <v>1.5786121409588853E-4</v>
      </c>
      <c r="GR436" s="223">
        <f t="shared" ca="1" si="1049"/>
        <v>2.7775293711153109E-4</v>
      </c>
      <c r="GS436" s="223">
        <f t="shared" ca="1" si="1050"/>
        <v>-3.060217176034302E-4</v>
      </c>
      <c r="GT436" s="223">
        <f t="shared" ca="1" si="1051"/>
        <v>-1.1451314481311471E-4</v>
      </c>
      <c r="GU436" s="223">
        <f t="shared" ca="1" si="1052"/>
        <v>3.6710595084387694E-4</v>
      </c>
      <c r="GV436" s="223">
        <f t="shared" ca="1" si="1053"/>
        <v>-8.1310536056921365E-5</v>
      </c>
      <c r="GW436" s="223">
        <f t="shared" ca="1" si="1054"/>
        <v>-3.2373283627686825E-4</v>
      </c>
      <c r="GX436" s="223">
        <f t="shared" ca="1" si="1055"/>
        <v>2.5399789095407354E-4</v>
      </c>
      <c r="GY436" s="223">
        <f t="shared" ca="1" si="1056"/>
        <v>1.8824388049852497E-4</v>
      </c>
      <c r="GZ436" s="223">
        <f t="shared" ca="1" si="1057"/>
        <v>-3.5441197984514491E-4</v>
      </c>
      <c r="HA436" s="223">
        <f t="shared" ca="1" si="1058"/>
        <v>8.0851235473650075E-7</v>
      </c>
      <c r="HB436" s="223">
        <f t="shared" ca="1" si="1059"/>
        <v>3.5398069872597627E-4</v>
      </c>
      <c r="HC436" s="223">
        <f t="shared" ca="1" si="1060"/>
        <v>-1.8963084885493528E-4</v>
      </c>
      <c r="HD436" s="223">
        <f t="shared" ca="1" si="1061"/>
        <v>-2.5282676552516214E-4</v>
      </c>
      <c r="HE436" s="223">
        <f t="shared" ca="1" si="1062"/>
        <v>3.2449509644829071E-4</v>
      </c>
      <c r="HF436" s="223">
        <f t="shared" ca="1" si="1063"/>
        <v>7.9732801603543229E-5</v>
      </c>
      <c r="HG436" s="223">
        <f t="shared" ca="1" si="1064"/>
        <v>-3.6702660720205318E-4</v>
      </c>
      <c r="HH436" s="223">
        <f t="shared" ca="1" si="1065"/>
        <v>1.1604855534347457E-4</v>
      </c>
      <c r="HI436" s="223">
        <f t="shared" ca="1" si="1066"/>
        <v>3.0512334680877823E-4</v>
      </c>
      <c r="HJ436" s="223">
        <f t="shared" ca="1" si="1067"/>
        <v>-2.7880913373815773E-4</v>
      </c>
      <c r="HK436" s="223">
        <f t="shared" ca="1" si="1068"/>
        <v>-1.5639944107178998E-4</v>
      </c>
      <c r="HL436" s="223">
        <f t="shared" ca="1" si="1069"/>
        <v>3.6223658612974033E-4</v>
      </c>
      <c r="HM436" s="223">
        <f t="shared" ca="1" si="1070"/>
        <v>-3.6826796418108501E-5</v>
      </c>
      <c r="HN436" s="223">
        <f t="shared" ca="1" si="1071"/>
        <v>-3.4259223328645538E-4</v>
      </c>
      <c r="HO436" s="223">
        <f t="shared" ca="1" si="1072"/>
        <v>2.1957423487674264E-4</v>
      </c>
      <c r="HP436" s="223">
        <f t="shared" ca="1" si="1073"/>
        <v>2.2546573397761756E-4</v>
      </c>
      <c r="HQ436" s="223">
        <f t="shared" ca="1" si="1074"/>
        <v>-3.3984341012729095E-4</v>
      </c>
      <c r="HR436" s="223">
        <f t="shared" ca="1" si="1075"/>
        <v>-4.4184587928166616E-5</v>
      </c>
      <c r="HS436" s="223">
        <f t="shared" ca="1" si="1076"/>
        <v>3.6341259669572172E-4</v>
      </c>
      <c r="HT436" s="223">
        <f t="shared" ca="1" si="1077"/>
        <v>-1.4966896360347695E-4</v>
      </c>
      <c r="HU436" s="223">
        <f t="shared" ca="1" si="1078"/>
        <v>-2.835753527135321E-4</v>
      </c>
      <c r="HV436" s="223">
        <f t="shared" ca="1" si="1079"/>
        <v>3.009352921517679E-4</v>
      </c>
      <c r="HW436" s="223">
        <f t="shared" ca="1" si="1080"/>
        <v>1.2304878953090268E-4</v>
      </c>
      <c r="HX436" s="223">
        <f t="shared" ca="1" si="1081"/>
        <v>-3.6657265607124091E-4</v>
      </c>
      <c r="HY436" s="223">
        <f t="shared" ca="1" si="1082"/>
        <v>7.2490418300419929E-5</v>
      </c>
      <c r="HZ436" s="223">
        <f t="shared" ca="1" si="1083"/>
        <v>3.2790441736042141E-4</v>
      </c>
      <c r="IA436" s="223">
        <f t="shared" ca="1" si="1084"/>
        <v>-2.4740300098520084E-4</v>
      </c>
      <c r="IB436" s="223">
        <f t="shared" ca="1" si="1085"/>
        <v>-1.9593334415976137E-4</v>
      </c>
      <c r="IC436" s="223">
        <f t="shared" ca="1" si="1086"/>
        <v>3.5191884598946061E-4</v>
      </c>
      <c r="ID436" s="223">
        <f t="shared" ca="1" si="1087"/>
        <v>8.2108525172891483E-6</v>
      </c>
      <c r="IE436" s="223">
        <f t="shared" ca="1" si="1088"/>
        <v>-3.1025614045672271E-4</v>
      </c>
      <c r="IF436" s="223">
        <f t="shared" ca="1" si="1089"/>
        <v>1.8184797792660006E-4</v>
      </c>
      <c r="IG436" s="223">
        <f t="shared" ca="1" si="1090"/>
        <v>2.5929637295359867E-4</v>
      </c>
      <c r="IH436" s="223">
        <f t="shared" ca="1" si="1091"/>
        <v>-3.2016327919399241E-4</v>
      </c>
      <c r="II436" s="223">
        <f t="shared" ca="1" si="1092"/>
        <v>-8.8513110881522332E-5</v>
      </c>
      <c r="IJ436" s="223">
        <f t="shared" ca="1" si="1093"/>
        <v>3.6737843094577838E-4</v>
      </c>
      <c r="IK436" s="223">
        <f t="shared" ca="1" si="1094"/>
        <v>-1.0745591782718408E-4</v>
      </c>
      <c r="IL436" s="223">
        <f t="shared" ca="1" si="1095"/>
        <v>-3.1005870264441909E-4</v>
      </c>
      <c r="IM436" s="223">
        <f t="shared" ca="1" si="1096"/>
        <v>2.7284914094993448E-4</v>
      </c>
      <c r="IN436" s="223">
        <f t="shared" ca="1" si="1097"/>
        <v>1.6451400912958597E-4</v>
      </c>
      <c r="IO436" s="223">
        <f t="shared" ca="1" si="1098"/>
        <v>-3.6060511098634225E-4</v>
      </c>
      <c r="IP436" s="223">
        <f t="shared" ca="1" si="1099"/>
        <v>2.7841957891838379E-5</v>
      </c>
      <c r="IQ436" s="223">
        <f t="shared" ca="1" si="1100"/>
        <v>3.4575350026067736E-4</v>
      </c>
      <c r="IR436" s="223">
        <f t="shared" ca="1" si="1101"/>
        <v>-2.1227569681409075E-4</v>
      </c>
      <c r="IS436" s="223">
        <f t="shared" ca="1" si="1102"/>
        <v>-2.3252022737630662E-4</v>
      </c>
      <c r="IT436" s="223">
        <f t="shared" ca="1" si="1103"/>
        <v>3.3630791883852782E-4</v>
      </c>
      <c r="IU436" s="223">
        <f t="shared" ca="1" si="1104"/>
        <v>5.312500258816478E-5</v>
      </c>
      <c r="IV436" s="223">
        <f t="shared" ca="1" si="1105"/>
        <v>-3.6464615070082979E-4</v>
      </c>
      <c r="IW436" s="223">
        <f t="shared" ca="1" si="1106"/>
        <v>1.4138655812389274E-4</v>
      </c>
      <c r="IX436" s="223">
        <f t="shared" ca="1" si="1107"/>
        <v>2.8922695312661058E-4</v>
      </c>
      <c r="IY436" s="223">
        <f t="shared" ca="1" si="1108"/>
        <v>-2.9566759453280824E-4</v>
      </c>
      <c r="IZ436" s="223">
        <f t="shared" ca="1" si="1109"/>
        <v>-1.3151031425898753E-4</v>
      </c>
      <c r="JA436" s="223">
        <f t="shared" ca="1" si="1110"/>
        <v>3.6581855163762047E-4</v>
      </c>
      <c r="JB436" s="223">
        <f t="shared" ca="1" si="1111"/>
        <v>-6.3626635026505166E-5</v>
      </c>
    </row>
    <row r="437" spans="2:262">
      <c r="B437" s="230">
        <v>76</v>
      </c>
      <c r="C437" s="229">
        <f t="shared" si="1112"/>
        <v>1.4843750000000009E-3</v>
      </c>
      <c r="D437" s="226">
        <f t="shared" ca="1" si="855"/>
        <v>35.957436510377626</v>
      </c>
      <c r="E437" s="225">
        <f ca="1">CD361</f>
        <v>-4.2563489622375654E-2</v>
      </c>
      <c r="F437" s="224">
        <v>76</v>
      </c>
      <c r="G437" s="223">
        <f t="shared" ca="1" si="856"/>
        <v>-1.5100214530676474E-4</v>
      </c>
      <c r="H437" s="223">
        <f t="shared" ca="1" si="857"/>
        <v>1.1472588497460003E-4</v>
      </c>
      <c r="I437" s="223">
        <f t="shared" ca="1" si="858"/>
        <v>8.4395812321596105E-5</v>
      </c>
      <c r="J437" s="223">
        <f t="shared" ca="1" si="859"/>
        <v>-1.6372350725740538E-4</v>
      </c>
      <c r="K437" s="223">
        <f t="shared" ca="1" si="860"/>
        <v>1.0657038604773088E-5</v>
      </c>
      <c r="L437" s="223">
        <f t="shared" ca="1" si="861"/>
        <v>1.5753635723365569E-4</v>
      </c>
      <c r="M437" s="223">
        <f t="shared" ca="1" si="862"/>
        <v>-1.0211781983560363E-4</v>
      </c>
      <c r="N437" s="223">
        <f t="shared" ca="1" si="863"/>
        <v>-9.8249880487840584E-5</v>
      </c>
      <c r="O437" s="223">
        <f t="shared" ca="1" si="864"/>
        <v>1.5915868953100836E-4</v>
      </c>
      <c r="P437" s="223">
        <f t="shared" ca="1" si="865"/>
        <v>5.8472228423364959E-6</v>
      </c>
      <c r="Q437" s="223">
        <f t="shared" ca="1" si="866"/>
        <v>-1.6255340792225363E-4</v>
      </c>
      <c r="R437" s="223">
        <f t="shared" ca="1" si="867"/>
        <v>8.8526304268311866E-5</v>
      </c>
      <c r="S437" s="223">
        <f t="shared" ca="1" si="868"/>
        <v>1.1115774859613905E-4</v>
      </c>
      <c r="T437" s="223">
        <f t="shared" ca="1" si="869"/>
        <v>-1.5306108661943755E-4</v>
      </c>
      <c r="U437" s="223">
        <f t="shared" ca="1" si="870"/>
        <v>-2.2295172337057808E-5</v>
      </c>
      <c r="V437" s="223">
        <f t="shared" ca="1" si="871"/>
        <v>1.6600498043182847E-4</v>
      </c>
      <c r="W437" s="223">
        <f t="shared" ca="1" si="872"/>
        <v>-7.4082231997515748E-5</v>
      </c>
      <c r="X437" s="223">
        <f t="shared" ca="1" si="873"/>
        <v>-1.2299510682045026E-4</v>
      </c>
      <c r="Y437" s="223">
        <f t="shared" ca="1" si="874"/>
        <v>1.4548942177202066E-4</v>
      </c>
      <c r="Z437" s="223">
        <f t="shared" ca="1" si="875"/>
        <v>3.852840713439115E-5</v>
      </c>
      <c r="AA437" s="223">
        <f t="shared" ca="1" si="876"/>
        <v>-1.6785783423229155E-4</v>
      </c>
      <c r="AB437" s="223">
        <f t="shared" ca="1" si="877"/>
        <v>5.8924707335115549E-5</v>
      </c>
      <c r="AC437" s="223">
        <f t="shared" ca="1" si="878"/>
        <v>1.3364795493011581E-4</v>
      </c>
      <c r="AD437" s="223">
        <f t="shared" ca="1" si="879"/>
        <v>-1.3651661426033115E-4</v>
      </c>
      <c r="AE437" s="223">
        <f t="shared" ca="1" si="880"/>
        <v>-5.4390592309252236E-5</v>
      </c>
      <c r="AF437" s="223">
        <f t="shared" ca="1" si="881"/>
        <v>1.6809412532867155E-4</v>
      </c>
      <c r="AG437" s="223">
        <f t="shared" ca="1" si="882"/>
        <v>-4.3199705529557104E-5</v>
      </c>
      <c r="AH437" s="223">
        <f t="shared" ca="1" si="883"/>
        <v>-1.4301370017440117E-4</v>
      </c>
      <c r="AI437" s="223">
        <f t="shared" ca="1" si="884"/>
        <v>1.2622907712574213E-4</v>
      </c>
      <c r="AJ437" s="223">
        <f t="shared" ca="1" si="885"/>
        <v>6.972896634725186E-5</v>
      </c>
      <c r="AK437" s="223">
        <f t="shared" ca="1" si="886"/>
        <v>-1.6671157810854045E-4</v>
      </c>
      <c r="AL437" s="223">
        <f t="shared" ca="1" si="887"/>
        <v>2.7058666944387824E-5</v>
      </c>
      <c r="AM437" s="223">
        <f t="shared" ca="1" si="888"/>
        <v>1.5100214530676536E-4</v>
      </c>
      <c r="AN437" s="223">
        <f t="shared" ca="1" si="889"/>
        <v>-1.1472588497459951E-4</v>
      </c>
      <c r="AO437" s="223">
        <f t="shared" ca="1" si="890"/>
        <v>-8.4395812321596078E-5</v>
      </c>
      <c r="AP437" s="223">
        <f t="shared" ca="1" si="891"/>
        <v>1.637235072574053E-4</v>
      </c>
      <c r="AQ437" s="223">
        <f t="shared" ca="1" si="892"/>
        <v>-1.0657038604772099E-5</v>
      </c>
      <c r="AR437" s="223">
        <f t="shared" ca="1" si="893"/>
        <v>-1.5753635723365613E-4</v>
      </c>
      <c r="AS437" s="223">
        <f t="shared" ca="1" si="894"/>
        <v>1.0211781983560236E-4</v>
      </c>
      <c r="AT437" s="223">
        <f t="shared" ca="1" si="895"/>
        <v>9.8249880487840421E-5</v>
      </c>
      <c r="AU437" s="223">
        <f t="shared" ca="1" si="896"/>
        <v>-1.5915868953100823E-4</v>
      </c>
      <c r="AV437" s="223">
        <f t="shared" ca="1" si="897"/>
        <v>-5.8472228423374818E-6</v>
      </c>
      <c r="AW437" s="223">
        <f t="shared" ca="1" si="898"/>
        <v>1.625534079222539E-4</v>
      </c>
      <c r="AX437" s="223">
        <f t="shared" ca="1" si="899"/>
        <v>-8.8526304268310511E-5</v>
      </c>
      <c r="AY437" s="223">
        <f t="shared" ca="1" si="900"/>
        <v>-1.1115774859614068E-4</v>
      </c>
      <c r="AZ437" s="223">
        <f t="shared" ca="1" si="901"/>
        <v>1.5306108661943763E-4</v>
      </c>
      <c r="BA437" s="223">
        <f t="shared" ca="1" si="902"/>
        <v>2.2295172337058204E-5</v>
      </c>
      <c r="BB437" s="223">
        <f t="shared" ca="1" si="903"/>
        <v>-1.6600498043182864E-4</v>
      </c>
      <c r="BC437" s="223">
        <f t="shared" ca="1" si="904"/>
        <v>7.4082231997514325E-5</v>
      </c>
      <c r="BD437" s="223">
        <f t="shared" ca="1" si="905"/>
        <v>1.2299510682045175E-4</v>
      </c>
      <c r="BE437" s="223">
        <f t="shared" ca="1" si="906"/>
        <v>-1.4548942177202077E-4</v>
      </c>
      <c r="BF437" s="223">
        <f t="shared" ca="1" si="907"/>
        <v>-3.8528407134392098E-5</v>
      </c>
      <c r="BG437" s="223">
        <f t="shared" ca="1" si="908"/>
        <v>1.6785783423229163E-4</v>
      </c>
      <c r="BH437" s="223">
        <f t="shared" ca="1" si="909"/>
        <v>-5.8924707335114627E-5</v>
      </c>
      <c r="BI437" s="223">
        <f t="shared" ca="1" si="910"/>
        <v>-1.3364795493011716E-4</v>
      </c>
      <c r="BJ437" s="223">
        <f t="shared" ca="1" si="911"/>
        <v>1.3651661426032988E-4</v>
      </c>
      <c r="BK437" s="223">
        <f t="shared" ca="1" si="912"/>
        <v>5.4390592309252046E-5</v>
      </c>
      <c r="BL437" s="223">
        <f t="shared" ca="1" si="913"/>
        <v>-1.6809412532867152E-4</v>
      </c>
      <c r="BM437" s="223">
        <f t="shared" ca="1" si="914"/>
        <v>4.3199705529556155E-5</v>
      </c>
      <c r="BN437" s="223">
        <f t="shared" ca="1" si="915"/>
        <v>1.4301370017440171E-4</v>
      </c>
      <c r="BO437" s="223">
        <f t="shared" ca="1" si="916"/>
        <v>-1.2622907712574066E-4</v>
      </c>
      <c r="BP437" s="223">
        <f t="shared" ca="1" si="917"/>
        <v>-6.9728966347251683E-5</v>
      </c>
      <c r="BQ437" s="223">
        <f t="shared" ca="1" si="918"/>
        <v>1.6671157810854031E-4</v>
      </c>
      <c r="BR437" s="223">
        <f t="shared" ca="1" si="919"/>
        <v>-2.7058666944386848E-5</v>
      </c>
      <c r="BS437" s="223">
        <f t="shared" ca="1" si="920"/>
        <v>-1.5100214530676582E-4</v>
      </c>
      <c r="BT437" s="223">
        <f t="shared" ca="1" si="921"/>
        <v>1.1472588497459793E-4</v>
      </c>
      <c r="BU437" s="223">
        <f t="shared" ca="1" si="922"/>
        <v>8.4395812321596918E-5</v>
      </c>
      <c r="BV437" s="223">
        <f t="shared" ca="1" si="923"/>
        <v>-1.6372350725740508E-4</v>
      </c>
      <c r="BW437" s="223">
        <f t="shared" ca="1" si="924"/>
        <v>1.0657038604768728E-5</v>
      </c>
      <c r="BX437" s="223">
        <f t="shared" ca="1" si="925"/>
        <v>1.5753635723365564E-4</v>
      </c>
      <c r="BY437" s="223">
        <f t="shared" ca="1" si="926"/>
        <v>-1.0211781983560347E-4</v>
      </c>
      <c r="BZ437" s="223">
        <f t="shared" ca="1" si="927"/>
        <v>-9.8249880487841221E-5</v>
      </c>
      <c r="CA437" s="223">
        <f t="shared" ca="1" si="928"/>
        <v>1.591586895310079E-4</v>
      </c>
      <c r="CB437" s="223">
        <f t="shared" ca="1" si="929"/>
        <v>5.8472228423384711E-6</v>
      </c>
      <c r="CC437" s="223">
        <f t="shared" ca="1" si="930"/>
        <v>-1.6255340792225418E-4</v>
      </c>
      <c r="CD437" s="223">
        <f t="shared" ca="1" si="931"/>
        <v>8.8526304268309684E-5</v>
      </c>
      <c r="CE437" s="223">
        <f t="shared" ca="1" si="932"/>
        <v>1.1115774859614142E-4</v>
      </c>
      <c r="CF437" s="223">
        <f t="shared" ca="1" si="933"/>
        <v>-1.5306108661943622E-4</v>
      </c>
      <c r="CG437" s="223">
        <f t="shared" ca="1" si="934"/>
        <v>-2.2295172337061555E-5</v>
      </c>
      <c r="CH437" s="223">
        <f t="shared" ca="1" si="935"/>
        <v>1.6600498043182839E-4</v>
      </c>
      <c r="CI437" s="223">
        <f t="shared" ca="1" si="936"/>
        <v>-7.4082231997515572E-5</v>
      </c>
      <c r="CJ437" s="223">
        <f t="shared" ca="1" si="937"/>
        <v>-1.2299510682045077E-4</v>
      </c>
      <c r="CK437" s="223">
        <f t="shared" ca="1" si="938"/>
        <v>1.4548942177202028E-4</v>
      </c>
      <c r="CL437" s="223">
        <f t="shared" ca="1" si="939"/>
        <v>3.8528407134393074E-5</v>
      </c>
      <c r="CM437" s="223">
        <f t="shared" ca="1" si="940"/>
        <v>-1.6785783423229169E-4</v>
      </c>
      <c r="CN437" s="223">
        <f t="shared" ca="1" si="941"/>
        <v>5.8924707335113692E-5</v>
      </c>
      <c r="CO437" s="223">
        <f t="shared" ca="1" si="942"/>
        <v>1.3364795493011776E-4</v>
      </c>
      <c r="CP437" s="223">
        <f t="shared" ca="1" si="943"/>
        <v>-1.3651661426032928E-4</v>
      </c>
      <c r="CQ437" s="223">
        <f t="shared" ca="1" si="944"/>
        <v>-5.4390592309255245E-5</v>
      </c>
      <c r="CR437" s="223">
        <f t="shared" ca="1" si="945"/>
        <v>1.6809412532867141E-4</v>
      </c>
      <c r="CS437" s="223">
        <f t="shared" ca="1" si="946"/>
        <v>-4.319970552955751E-5</v>
      </c>
      <c r="CT437" s="223">
        <f t="shared" ca="1" si="947"/>
        <v>-1.4301370017440098E-4</v>
      </c>
      <c r="CU437" s="223">
        <f t="shared" ca="1" si="948"/>
        <v>1.2622907712574161E-4</v>
      </c>
      <c r="CV437" s="223">
        <f t="shared" ca="1" si="949"/>
        <v>6.9728966347252591E-5</v>
      </c>
      <c r="CW437" s="223">
        <f t="shared" ca="1" si="950"/>
        <v>-1.667115781085402E-4</v>
      </c>
      <c r="CX437" s="223">
        <f t="shared" ca="1" si="951"/>
        <v>2.7058666944385872E-5</v>
      </c>
      <c r="CY437" s="223">
        <f t="shared" ca="1" si="952"/>
        <v>1.5100214530676626E-4</v>
      </c>
      <c r="CZ437" s="223">
        <f t="shared" ca="1" si="953"/>
        <v>-1.147258849745972E-4</v>
      </c>
      <c r="DA437" s="223">
        <f t="shared" ca="1" si="954"/>
        <v>-8.4395812321599818E-5</v>
      </c>
      <c r="DB437" s="223">
        <f t="shared" ca="1" si="955"/>
        <v>1.637235072574043E-4</v>
      </c>
      <c r="DC437" s="223">
        <f t="shared" ca="1" si="956"/>
        <v>-1.0657038604767738E-5</v>
      </c>
      <c r="DD437" s="223">
        <f t="shared" ca="1" si="957"/>
        <v>-1.5753635723365599E-4</v>
      </c>
      <c r="DE437" s="223">
        <f t="shared" ca="1" si="958"/>
        <v>1.0211781983560268E-4</v>
      </c>
      <c r="DF437" s="223">
        <f t="shared" ca="1" si="959"/>
        <v>9.8249880487842034E-5</v>
      </c>
      <c r="DG437" s="223">
        <f t="shared" ca="1" si="960"/>
        <v>-1.5915868953100758E-4</v>
      </c>
      <c r="DH437" s="223">
        <f t="shared" ca="1" si="961"/>
        <v>-5.8472228423394537E-6</v>
      </c>
      <c r="DI437" s="223">
        <f t="shared" ca="1" si="962"/>
        <v>1.6255340792225442E-4</v>
      </c>
      <c r="DJ437" s="223">
        <f t="shared" ca="1" si="963"/>
        <v>-8.852630426830883E-5</v>
      </c>
      <c r="DK437" s="223">
        <f t="shared" ca="1" si="964"/>
        <v>-1.1115774859614218E-4</v>
      </c>
      <c r="DL437" s="223">
        <f t="shared" ca="1" si="965"/>
        <v>1.5306108661943582E-4</v>
      </c>
      <c r="DM437" s="223">
        <f t="shared" ca="1" si="966"/>
        <v>2.2295172337062527E-5</v>
      </c>
      <c r="DN437" s="223">
        <f t="shared" ca="1" si="967"/>
        <v>-1.6600498043182934E-4</v>
      </c>
      <c r="DO437" s="223">
        <f t="shared" ca="1" si="968"/>
        <v>7.4082231997514705E-5</v>
      </c>
      <c r="DP437" s="223">
        <f t="shared" ca="1" si="969"/>
        <v>1.2299510682045145E-4</v>
      </c>
      <c r="DQ437" s="223">
        <f t="shared" ca="1" si="970"/>
        <v>-1.4548942177201976E-4</v>
      </c>
      <c r="DR437" s="223">
        <f t="shared" ca="1" si="971"/>
        <v>-3.8528407134394023E-5</v>
      </c>
      <c r="DS437" s="223">
        <f t="shared" ca="1" si="972"/>
        <v>1.6785783423229174E-4</v>
      </c>
      <c r="DT437" s="223">
        <f t="shared" ca="1" si="973"/>
        <v>-5.8924707335112771E-5</v>
      </c>
      <c r="DU437" s="223">
        <f t="shared" ca="1" si="974"/>
        <v>-1.3364795493011835E-4</v>
      </c>
      <c r="DV437" s="223">
        <f t="shared" ca="1" si="975"/>
        <v>1.3651661426032871E-4</v>
      </c>
      <c r="DW437" s="223">
        <f t="shared" ca="1" si="976"/>
        <v>5.4390592309256187E-5</v>
      </c>
      <c r="DX437" s="223">
        <f t="shared" ca="1" si="977"/>
        <v>-1.6809412532867136E-4</v>
      </c>
      <c r="DY437" s="223">
        <f t="shared" ca="1" si="978"/>
        <v>4.3199705529556548E-5</v>
      </c>
      <c r="DZ437" s="223">
        <f t="shared" ca="1" si="979"/>
        <v>1.430137001744015E-4</v>
      </c>
      <c r="EA437" s="223">
        <f t="shared" ca="1" si="980"/>
        <v>-1.2622907712574096E-4</v>
      </c>
      <c r="EB437" s="223">
        <f t="shared" ca="1" si="981"/>
        <v>-6.9728966347253486E-5</v>
      </c>
      <c r="EC437" s="223">
        <f t="shared" ca="1" si="982"/>
        <v>1.6671157810854007E-4</v>
      </c>
      <c r="ED437" s="223">
        <f t="shared" ca="1" si="983"/>
        <v>-2.7058666944384896E-5</v>
      </c>
      <c r="EE437" s="223">
        <f t="shared" ca="1" si="984"/>
        <v>-1.5100214530676666E-4</v>
      </c>
      <c r="EF437" s="223">
        <f t="shared" ca="1" si="985"/>
        <v>1.1472588497459648E-4</v>
      </c>
      <c r="EG437" s="223">
        <f t="shared" ca="1" si="986"/>
        <v>8.4395812321600685E-5</v>
      </c>
      <c r="EH437" s="223">
        <f t="shared" ca="1" si="987"/>
        <v>-1.6372350725740408E-4</v>
      </c>
      <c r="EI437" s="223">
        <f t="shared" ca="1" si="988"/>
        <v>1.0657038604766752E-5</v>
      </c>
      <c r="EJ437" s="223">
        <f t="shared" ca="1" si="989"/>
        <v>1.5753635723365634E-4</v>
      </c>
      <c r="EK437" s="223">
        <f t="shared" ca="1" si="990"/>
        <v>-1.021178198356019E-4</v>
      </c>
      <c r="EL437" s="223">
        <f t="shared" ca="1" si="991"/>
        <v>-9.824988048784282E-5</v>
      </c>
      <c r="EM437" s="223">
        <f t="shared" ca="1" si="992"/>
        <v>1.5915868953100728E-4</v>
      </c>
      <c r="EN437" s="223">
        <f t="shared" ca="1" si="993"/>
        <v>5.8472228423452203E-6</v>
      </c>
      <c r="EO437" s="223">
        <f t="shared" ca="1" si="994"/>
        <v>-1.6255340792225469E-4</v>
      </c>
      <c r="EP437" s="223">
        <f t="shared" ca="1" si="995"/>
        <v>8.8526304268312069E-5</v>
      </c>
      <c r="EQ437" s="223">
        <f t="shared" ca="1" si="996"/>
        <v>1.1115774859614291E-4</v>
      </c>
      <c r="ER437" s="223">
        <f t="shared" ca="1" si="997"/>
        <v>-1.5306108661943742E-4</v>
      </c>
      <c r="ES437" s="223">
        <f t="shared" ca="1" si="998"/>
        <v>-2.229517233706352E-5</v>
      </c>
      <c r="ET437" s="223">
        <f t="shared" ca="1" si="999"/>
        <v>1.6600498043182872E-4</v>
      </c>
      <c r="EU437" s="223">
        <f t="shared" ca="1" si="1000"/>
        <v>-7.4082231997509514E-5</v>
      </c>
      <c r="EV437" s="223">
        <f t="shared" ca="1" si="1001"/>
        <v>-1.2299510682045213E-4</v>
      </c>
      <c r="EW437" s="223">
        <f t="shared" ca="1" si="1002"/>
        <v>1.4548942177201689E-4</v>
      </c>
      <c r="EX437" s="223">
        <f t="shared" ca="1" si="1003"/>
        <v>3.8528407134394985E-5</v>
      </c>
      <c r="EY437" s="223">
        <f t="shared" ca="1" si="1004"/>
        <v>-1.6785783423229212E-4</v>
      </c>
      <c r="EZ437" s="223">
        <f t="shared" ca="1" si="1005"/>
        <v>5.8924707335111842E-5</v>
      </c>
      <c r="FA437" s="223">
        <f t="shared" ca="1" si="1006"/>
        <v>1.3364795493011605E-4</v>
      </c>
      <c r="FB437" s="223">
        <f t="shared" ca="1" si="1007"/>
        <v>-1.3651661426032814E-4</v>
      </c>
      <c r="FC437" s="223">
        <f t="shared" ca="1" si="1008"/>
        <v>-5.4390592309252588E-5</v>
      </c>
      <c r="FD437" s="223">
        <f t="shared" ca="1" si="1009"/>
        <v>1.6809412532867133E-4</v>
      </c>
      <c r="FE437" s="223">
        <f t="shared" ca="1" si="1010"/>
        <v>-4.3199705529555599E-5</v>
      </c>
      <c r="FF437" s="223">
        <f t="shared" ca="1" si="1011"/>
        <v>-1.4301370017440453E-4</v>
      </c>
      <c r="FG437" s="223">
        <f t="shared" ca="1" si="1012"/>
        <v>1.2622907712574031E-4</v>
      </c>
      <c r="FH437" s="223">
        <f t="shared" ca="1" si="1013"/>
        <v>6.9728966347258744E-5</v>
      </c>
      <c r="FI437" s="223">
        <f t="shared" ca="1" si="1014"/>
        <v>-1.6671157810853993E-4</v>
      </c>
      <c r="FJ437" s="223">
        <f t="shared" ca="1" si="1015"/>
        <v>2.7058666944388637E-5</v>
      </c>
      <c r="FK437" s="223">
        <f t="shared" ca="1" si="1016"/>
        <v>1.5100214530676712E-4</v>
      </c>
      <c r="FL437" s="223">
        <f t="shared" ca="1" si="1017"/>
        <v>-1.1472588497459923E-4</v>
      </c>
      <c r="FM437" s="223">
        <f t="shared" ca="1" si="1018"/>
        <v>-8.4395812321601553E-5</v>
      </c>
      <c r="FN437" s="223">
        <f t="shared" ca="1" si="1019"/>
        <v>1.6372350725740495E-4</v>
      </c>
      <c r="FO437" s="223">
        <f t="shared" ca="1" si="1020"/>
        <v>-1.0657038604765763E-5</v>
      </c>
      <c r="FP437" s="223">
        <f t="shared" ca="1" si="1021"/>
        <v>-1.5753635723365667E-4</v>
      </c>
      <c r="FQ437" s="223">
        <f t="shared" ca="1" si="1022"/>
        <v>1.0211781983559732E-4</v>
      </c>
      <c r="FR437" s="223">
        <f t="shared" ca="1" si="1023"/>
        <v>9.8249880487843647E-5</v>
      </c>
      <c r="FS437" s="223">
        <f t="shared" ca="1" si="1024"/>
        <v>-1.5915868953100541E-4</v>
      </c>
      <c r="FT437" s="223">
        <f t="shared" ca="1" si="1025"/>
        <v>-5.8472228423414358E-6</v>
      </c>
      <c r="FU437" s="223">
        <f t="shared" ca="1" si="1026"/>
        <v>1.6255340792225369E-4</v>
      </c>
      <c r="FV437" s="223">
        <f t="shared" ca="1" si="1027"/>
        <v>-8.852630426830715E-5</v>
      </c>
      <c r="FW437" s="223">
        <f t="shared" ca="1" si="1028"/>
        <v>-1.1115774859614007E-4</v>
      </c>
      <c r="FX437" s="223">
        <f t="shared" ca="1" si="1029"/>
        <v>1.53061086619435E-4</v>
      </c>
      <c r="FY437" s="223">
        <f t="shared" ca="1" si="1030"/>
        <v>2.2295172337059756E-5</v>
      </c>
      <c r="FZ437" s="223">
        <f t="shared" ca="1" si="1031"/>
        <v>-1.6600498043182964E-4</v>
      </c>
      <c r="GA437" s="223">
        <f t="shared" ca="1" si="1032"/>
        <v>7.4082231997512916E-5</v>
      </c>
      <c r="GB437" s="223">
        <f t="shared" ca="1" si="1033"/>
        <v>1.2299510682045606E-4</v>
      </c>
      <c r="GC437" s="223">
        <f t="shared" ca="1" si="1034"/>
        <v>-1.4548942177201876E-4</v>
      </c>
      <c r="GD437" s="223">
        <f t="shared" ca="1" si="1035"/>
        <v>-3.8528407134400609E-5</v>
      </c>
      <c r="GE437" s="223">
        <f t="shared" ca="1" si="1036"/>
        <v>1.6785783423229188E-4</v>
      </c>
      <c r="GF437" s="223">
        <f t="shared" ca="1" si="1037"/>
        <v>-5.8924707335115386E-5</v>
      </c>
      <c r="GG437" s="223">
        <f t="shared" ca="1" si="1038"/>
        <v>-1.3364795493011955E-4</v>
      </c>
      <c r="GH437" s="223">
        <f t="shared" ca="1" si="1039"/>
        <v>1.3651661426033034E-4</v>
      </c>
      <c r="GI437" s="223">
        <f t="shared" ca="1" si="1040"/>
        <v>5.439059230925805E-5</v>
      </c>
      <c r="GJ437" s="223">
        <f t="shared" ca="1" si="1041"/>
        <v>-1.6809412532867147E-4</v>
      </c>
      <c r="GK437" s="223">
        <f t="shared" ca="1" si="1042"/>
        <v>4.3199705529550016E-5</v>
      </c>
      <c r="GL437" s="223">
        <f t="shared" ca="1" si="1043"/>
        <v>1.4301370017440253E-4</v>
      </c>
      <c r="GM437" s="223">
        <f t="shared" ca="1" si="1044"/>
        <v>-1.2622907712573649E-4</v>
      </c>
      <c r="GN437" s="223">
        <f t="shared" ca="1" si="1045"/>
        <v>-6.9728966347255275E-5</v>
      </c>
      <c r="GO437" s="223">
        <f t="shared" ca="1" si="1046"/>
        <v>1.6671157810853915E-4</v>
      </c>
      <c r="GP437" s="223">
        <f t="shared" ca="1" si="1047"/>
        <v>-2.7058666944382941E-5</v>
      </c>
      <c r="GQ437" s="223">
        <f t="shared" ca="1" si="1048"/>
        <v>-1.5100214530676544E-4</v>
      </c>
      <c r="GR437" s="223">
        <f t="shared" ca="1" si="1049"/>
        <v>1.1472588497459503E-4</v>
      </c>
      <c r="GS437" s="223">
        <f t="shared" ca="1" si="1050"/>
        <v>8.439581232159826E-5</v>
      </c>
      <c r="GT437" s="223">
        <f t="shared" ca="1" si="1051"/>
        <v>-1.6372350725740362E-4</v>
      </c>
      <c r="GU437" s="223">
        <f t="shared" ca="1" si="1052"/>
        <v>1.0657038604769548E-5</v>
      </c>
      <c r="GV437" s="223">
        <f t="shared" ca="1" si="1053"/>
        <v>1.575363572336587E-4</v>
      </c>
      <c r="GW437" s="223">
        <f t="shared" ca="1" si="1054"/>
        <v>-1.0211781983560033E-4</v>
      </c>
      <c r="GX437" s="223">
        <f t="shared" ca="1" si="1055"/>
        <v>-9.8249880487848309E-5</v>
      </c>
      <c r="GY437" s="223">
        <f t="shared" ca="1" si="1056"/>
        <v>1.5915868953100663E-4</v>
      </c>
      <c r="GZ437" s="223">
        <f t="shared" ca="1" si="1057"/>
        <v>5.847222842347199E-6</v>
      </c>
      <c r="HA437" s="223">
        <f t="shared" ca="1" si="1058"/>
        <v>-1.6255340792225515E-4</v>
      </c>
      <c r="HB437" s="223">
        <f t="shared" ca="1" si="1059"/>
        <v>8.8526304268310375E-5</v>
      </c>
      <c r="HC437" s="223">
        <f t="shared" ca="1" si="1060"/>
        <v>1.1115774859614438E-4</v>
      </c>
      <c r="HD437" s="223">
        <f t="shared" ca="1" si="1061"/>
        <v>-1.5306108661943658E-4</v>
      </c>
      <c r="HE437" s="223">
        <f t="shared" ca="1" si="1062"/>
        <v>-2.2295172337065465E-5</v>
      </c>
      <c r="HF437" s="223">
        <f t="shared" ca="1" si="1063"/>
        <v>1.6600498043182904E-4</v>
      </c>
      <c r="HG437" s="223">
        <f t="shared" ca="1" si="1064"/>
        <v>-7.4082231997507739E-5</v>
      </c>
      <c r="HH437" s="223">
        <f t="shared" ca="1" si="1065"/>
        <v>-1.2299510682045351E-4</v>
      </c>
      <c r="HI437" s="223">
        <f t="shared" ca="1" si="1066"/>
        <v>1.4548942177201589E-4</v>
      </c>
      <c r="HJ437" s="223">
        <f t="shared" ca="1" si="1067"/>
        <v>3.8528407134396923E-5</v>
      </c>
      <c r="HK437" s="223">
        <f t="shared" ca="1" si="1068"/>
        <v>-1.6785783423229226E-4</v>
      </c>
      <c r="HL437" s="223">
        <f t="shared" ca="1" si="1069"/>
        <v>5.8924707335109986E-5</v>
      </c>
      <c r="HM437" s="223">
        <f t="shared" ca="1" si="1070"/>
        <v>1.3364795493011724E-4</v>
      </c>
      <c r="HN437" s="223">
        <f t="shared" ca="1" si="1071"/>
        <v>-1.36516614260327E-4</v>
      </c>
      <c r="HO437" s="223">
        <f t="shared" ca="1" si="1072"/>
        <v>-5.4390592309254459E-5</v>
      </c>
      <c r="HP437" s="223">
        <f t="shared" ca="1" si="1073"/>
        <v>1.6809412532867128E-4</v>
      </c>
      <c r="HQ437" s="223">
        <f t="shared" ca="1" si="1074"/>
        <v>-4.3199705529553682E-5</v>
      </c>
      <c r="HR437" s="223">
        <f t="shared" ca="1" si="1075"/>
        <v>-1.4301370017440556E-4</v>
      </c>
      <c r="HS437" s="223">
        <f t="shared" ca="1" si="1076"/>
        <v>1.2622907712573898E-4</v>
      </c>
      <c r="HT437" s="223">
        <f t="shared" ca="1" si="1077"/>
        <v>6.9728966347260533E-5</v>
      </c>
      <c r="HU437" s="223">
        <f t="shared" ca="1" si="1078"/>
        <v>-1.6671157810853966E-4</v>
      </c>
      <c r="HV437" s="223">
        <f t="shared" ca="1" si="1079"/>
        <v>2.7058666944377249E-5</v>
      </c>
      <c r="HW437" s="223">
        <f t="shared" ca="1" si="1080"/>
        <v>1.5100214530676799E-4</v>
      </c>
      <c r="HX437" s="223">
        <f t="shared" ca="1" si="1081"/>
        <v>-1.1472588497459779E-4</v>
      </c>
      <c r="HY437" s="223">
        <f t="shared" ca="1" si="1082"/>
        <v>-8.4395812321603247E-5</v>
      </c>
      <c r="HZ437" s="223">
        <f t="shared" ca="1" si="1083"/>
        <v>1.6372350725740449E-4</v>
      </c>
      <c r="IA437" s="223">
        <f t="shared" ca="1" si="1084"/>
        <v>-1.0657038604763791E-5</v>
      </c>
      <c r="IB437" s="223">
        <f t="shared" ca="1" si="1085"/>
        <v>-1.5753635723365737E-4</v>
      </c>
      <c r="IC437" s="223">
        <f t="shared" ca="1" si="1086"/>
        <v>1.0211781983559574E-4</v>
      </c>
      <c r="ID437" s="223">
        <f t="shared" ca="1" si="1087"/>
        <v>9.8249880487845246E-5</v>
      </c>
      <c r="IE437" s="223">
        <f t="shared" ca="1" si="1088"/>
        <v>-1.7161222900809875E-4</v>
      </c>
      <c r="IF437" s="223">
        <f t="shared" ca="1" si="1089"/>
        <v>-5.8472228423434077E-6</v>
      </c>
      <c r="IG437" s="223">
        <f t="shared" ca="1" si="1090"/>
        <v>1.625534079222542E-4</v>
      </c>
      <c r="IH437" s="223">
        <f t="shared" ca="1" si="1091"/>
        <v>-8.8526304268305469E-5</v>
      </c>
      <c r="II437" s="223">
        <f t="shared" ca="1" si="1092"/>
        <v>-1.1115774859614156E-4</v>
      </c>
      <c r="IJ437" s="223">
        <f t="shared" ca="1" si="1093"/>
        <v>1.5306108661943419E-4</v>
      </c>
      <c r="IK437" s="223">
        <f t="shared" ca="1" si="1094"/>
        <v>2.2295172337061718E-5</v>
      </c>
      <c r="IL437" s="223">
        <f t="shared" ca="1" si="1095"/>
        <v>-1.6600498043182997E-4</v>
      </c>
      <c r="IM437" s="223">
        <f t="shared" ca="1" si="1096"/>
        <v>7.4082231997511141E-5</v>
      </c>
      <c r="IN437" s="223">
        <f t="shared" ca="1" si="1097"/>
        <v>1.2299510682045741E-4</v>
      </c>
      <c r="IO437" s="223">
        <f t="shared" ca="1" si="1098"/>
        <v>-1.4548942177201779E-4</v>
      </c>
      <c r="IP437" s="223">
        <f t="shared" ca="1" si="1099"/>
        <v>-3.8528407134402534E-5</v>
      </c>
      <c r="IQ437" s="223">
        <f t="shared" ca="1" si="1100"/>
        <v>1.6785783423229199E-4</v>
      </c>
      <c r="IR437" s="223">
        <f t="shared" ca="1" si="1101"/>
        <v>-5.8924707335113543E-5</v>
      </c>
      <c r="IS437" s="223">
        <f t="shared" ca="1" si="1102"/>
        <v>-1.3364795493012077E-4</v>
      </c>
      <c r="IT437" s="223">
        <f t="shared" ca="1" si="1103"/>
        <v>1.365166142603292E-4</v>
      </c>
      <c r="IU437" s="223">
        <f t="shared" ca="1" si="1104"/>
        <v>5.4390592309259934E-5</v>
      </c>
      <c r="IV437" s="223">
        <f t="shared" ca="1" si="1105"/>
        <v>-1.6809412532867141E-4</v>
      </c>
      <c r="IW437" s="223">
        <f t="shared" ca="1" si="1106"/>
        <v>4.3199705529548105E-5</v>
      </c>
      <c r="IX437" s="223">
        <f t="shared" ca="1" si="1107"/>
        <v>1.4301370017440356E-4</v>
      </c>
      <c r="IY437" s="223">
        <f t="shared" ca="1" si="1108"/>
        <v>-1.2622907712573516E-4</v>
      </c>
      <c r="IZ437" s="223">
        <f t="shared" ca="1" si="1109"/>
        <v>-6.9728966347257091E-5</v>
      </c>
      <c r="JA437" s="223">
        <f t="shared" ca="1" si="1110"/>
        <v>1.6671157810853887E-4</v>
      </c>
      <c r="JB437" s="223">
        <f t="shared" ca="1" si="1111"/>
        <v>-2.705866694438099E-5</v>
      </c>
    </row>
    <row r="438" spans="2:262">
      <c r="B438" s="230">
        <v>77</v>
      </c>
      <c r="C438" s="229">
        <f t="shared" si="1112"/>
        <v>1.5039062500000009E-3</v>
      </c>
      <c r="D438" s="226">
        <f t="shared" ca="1" si="855"/>
        <v>35.958892949545415</v>
      </c>
      <c r="E438" s="225">
        <f ca="1">CE361</f>
        <v>-4.1107050454582329E-2</v>
      </c>
      <c r="F438" s="224">
        <v>77</v>
      </c>
      <c r="G438" s="223">
        <f t="shared" ca="1" si="856"/>
        <v>2.6666487520079735E-5</v>
      </c>
      <c r="H438" s="223">
        <f t="shared" ca="1" si="857"/>
        <v>-2.6758545337593019E-5</v>
      </c>
      <c r="I438" s="223">
        <f t="shared" ca="1" si="858"/>
        <v>-9.8791533760020859E-6</v>
      </c>
      <c r="J438" s="223">
        <f t="shared" ca="1" si="859"/>
        <v>3.295636538689686E-5</v>
      </c>
      <c r="K438" s="223">
        <f t="shared" ca="1" si="860"/>
        <v>-1.0796466727565112E-5</v>
      </c>
      <c r="L438" s="223">
        <f t="shared" ca="1" si="861"/>
        <v>-2.6183056440374167E-5</v>
      </c>
      <c r="M438" s="223">
        <f t="shared" ca="1" si="862"/>
        <v>2.7222760153923048E-5</v>
      </c>
      <c r="N438" s="223">
        <f t="shared" ca="1" si="863"/>
        <v>9.1044908732858305E-6</v>
      </c>
      <c r="O438" s="223">
        <f t="shared" ca="1" si="864"/>
        <v>-3.2934585239079285E-5</v>
      </c>
      <c r="P438" s="223">
        <f t="shared" ca="1" si="865"/>
        <v>1.1557465160934271E-5</v>
      </c>
      <c r="Q438" s="223">
        <f t="shared" ca="1" si="866"/>
        <v>2.5683853666516455E-5</v>
      </c>
      <c r="R438" s="223">
        <f t="shared" ca="1" si="867"/>
        <v>-2.767057699746092E-5</v>
      </c>
      <c r="S438" s="223">
        <f t="shared" ca="1" si="868"/>
        <v>-8.3243441657063205E-6</v>
      </c>
      <c r="T438" s="223">
        <f t="shared" ca="1" si="869"/>
        <v>3.2892966528617154E-5</v>
      </c>
      <c r="U438" s="223">
        <f t="shared" ca="1" si="870"/>
        <v>-1.2311501809451886E-5</v>
      </c>
      <c r="V438" s="223">
        <f t="shared" ca="1" si="871"/>
        <v>-2.5169179899591218E-5</v>
      </c>
      <c r="W438" s="223">
        <f t="shared" ca="1" si="872"/>
        <v>2.8101726120085074E-5</v>
      </c>
      <c r="X438" s="223">
        <f t="shared" ca="1" si="873"/>
        <v>7.5391831844686114E-6</v>
      </c>
      <c r="Y438" s="223">
        <f t="shared" ca="1" si="874"/>
        <v>-3.2831534325065413E-5</v>
      </c>
      <c r="Z438" s="223">
        <f t="shared" ca="1" si="875"/>
        <v>1.3058122469636299E-5</v>
      </c>
      <c r="AA438" s="223">
        <f t="shared" ca="1" si="876"/>
        <v>2.4639345159830648E-5</v>
      </c>
      <c r="AB438" s="223">
        <f t="shared" ca="1" si="877"/>
        <v>-2.8515947813685651E-5</v>
      </c>
      <c r="AC438" s="223">
        <f t="shared" ca="1" si="878"/>
        <v>-6.7494808811889061E-6</v>
      </c>
      <c r="AD438" s="223">
        <f t="shared" ca="1" si="879"/>
        <v>3.2750325632886402E-5</v>
      </c>
      <c r="AE438" s="223">
        <f t="shared" ca="1" si="880"/>
        <v>-1.3796877405119547E-5</v>
      </c>
      <c r="AF438" s="223">
        <f t="shared" ca="1" si="881"/>
        <v>-2.409466859987033E-5</v>
      </c>
      <c r="AG438" s="223">
        <f t="shared" ca="1" si="882"/>
        <v>2.8912992566603226E-5</v>
      </c>
      <c r="AH438" s="223">
        <f t="shared" ca="1" si="883"/>
        <v>5.9557129430057179E-6</v>
      </c>
      <c r="AI438" s="223">
        <f t="shared" ca="1" si="884"/>
        <v>-3.2649389369159696E-5</v>
      </c>
      <c r="AJ438" s="223">
        <f t="shared" ca="1" si="885"/>
        <v>1.4527321617552426E-5</v>
      </c>
      <c r="AK438" s="223">
        <f t="shared" ca="1" si="886"/>
        <v>2.3535478312503141E-5</v>
      </c>
      <c r="AL438" s="223">
        <f t="shared" ca="1" si="887"/>
        <v>-2.9292621213925115E-5</v>
      </c>
      <c r="AM438" s="223">
        <f t="shared" ca="1" si="888"/>
        <v>-5.1583575060441171E-6</v>
      </c>
      <c r="AN438" s="223">
        <f t="shared" ca="1" si="889"/>
        <v>3.2528786334116281E-5</v>
      </c>
      <c r="AO438" s="223">
        <f t="shared" ca="1" si="890"/>
        <v>-1.5249015114654643E-5</v>
      </c>
      <c r="AP438" s="223">
        <f t="shared" ca="1" si="891"/>
        <v>-2.2962111133048546E-5</v>
      </c>
      <c r="AQ438" s="223">
        <f t="shared" ca="1" si="892"/>
        <v>2.9654605081549492E-5</v>
      </c>
      <c r="AR438" s="223">
        <f t="shared" ca="1" si="893"/>
        <v>4.3578948674040537E-6</v>
      </c>
      <c r="AS438" s="223">
        <f t="shared" ca="1" si="894"/>
        <v>-3.2388589174514889E-5</v>
      </c>
      <c r="AT438" s="223">
        <f t="shared" ca="1" si="895"/>
        <v>1.5961523175248985E-5</v>
      </c>
      <c r="AU438" s="223">
        <f t="shared" ca="1" si="896"/>
        <v>2.2374912436456211E-5</v>
      </c>
      <c r="AV438" s="223">
        <f t="shared" ca="1" si="897"/>
        <v>-2.9998726123929749E-5</v>
      </c>
      <c r="AW438" s="223">
        <f t="shared" ca="1" si="898"/>
        <v>-3.5548071958482808E-6</v>
      </c>
      <c r="AX438" s="223">
        <f t="shared" ca="1" si="899"/>
        <v>3.2228882339882131E-5</v>
      </c>
      <c r="AY438" s="223">
        <f t="shared" ca="1" si="900"/>
        <v>-1.6664416611122352E-5</v>
      </c>
      <c r="AZ438" s="223">
        <f t="shared" ca="1" si="901"/>
        <v>-2.1774235929264025E-5</v>
      </c>
      <c r="BA438" s="223">
        <f t="shared" ca="1" si="902"/>
        <v>3.0324777055417563E-5</v>
      </c>
      <c r="BB438" s="223">
        <f t="shared" ca="1" si="903"/>
        <v>2.749578241360532E-6</v>
      </c>
      <c r="BC438" s="223">
        <f t="shared" ca="1" si="904"/>
        <v>-3.2049762031643351E-5</v>
      </c>
      <c r="BD438" s="223">
        <f t="shared" ca="1" si="905"/>
        <v>1.7357272025551847E-5</v>
      </c>
      <c r="BE438" s="223">
        <f t="shared" ca="1" si="906"/>
        <v>2.1160443436539171E-5</v>
      </c>
      <c r="BF438" s="223">
        <f t="shared" ca="1" si="907"/>
        <v>-3.0632561475123652E-5</v>
      </c>
      <c r="BG438" s="223">
        <f t="shared" ca="1" si="908"/>
        <v>-1.9426930437535429E-6</v>
      </c>
      <c r="BH438" s="223">
        <f t="shared" ca="1" si="909"/>
        <v>3.1851336145174511E-5</v>
      </c>
      <c r="BI438" s="223">
        <f t="shared" ca="1" si="910"/>
        <v>-1.8039672068343361E-5</v>
      </c>
      <c r="BJ438" s="223">
        <f t="shared" ca="1" si="911"/>
        <v>-2.0533904683928091E-5</v>
      </c>
      <c r="BK438" s="223">
        <f t="shared" ca="1" si="912"/>
        <v>3.0921893985222375E-5</v>
      </c>
      <c r="BL438" s="223">
        <f t="shared" ca="1" si="913"/>
        <v>1.1346376404989679E-6</v>
      </c>
      <c r="BM438" s="223">
        <f t="shared" ca="1" si="914"/>
        <v>-3.1633724204809992E-5</v>
      </c>
      <c r="BN438" s="223">
        <f t="shared" ca="1" si="915"/>
        <v>1.8711205687227691E-5</v>
      </c>
      <c r="BO438" s="223">
        <f t="shared" ca="1" si="916"/>
        <v>1.9894997074947562E-5</v>
      </c>
      <c r="BP438" s="223">
        <f t="shared" ca="1" si="917"/>
        <v>-3.1192600302628497E-5</v>
      </c>
      <c r="BQ438" s="223">
        <f t="shared" ca="1" si="918"/>
        <v>-3.2589877395658842E-7</v>
      </c>
      <c r="BR438" s="223">
        <f t="shared" ca="1" si="919"/>
        <v>3.1397057291845629E-5</v>
      </c>
      <c r="BS438" s="223">
        <f t="shared" ca="1" si="920"/>
        <v>-1.9371468375463083E-5</v>
      </c>
      <c r="BT438" s="223">
        <f t="shared" ca="1" si="921"/>
        <v>-1.9244105463650942E-5</v>
      </c>
      <c r="BU438" s="223">
        <f t="shared" ca="1" si="922"/>
        <v>3.1444517363978758E-5</v>
      </c>
      <c r="BV438" s="223">
        <f t="shared" ca="1" si="923"/>
        <v>-4.8303640182154963E-7</v>
      </c>
      <c r="BW438" s="223">
        <f t="shared" ca="1" si="924"/>
        <v>-3.1141477965580253E-5</v>
      </c>
      <c r="BX438" s="223">
        <f t="shared" ca="1" si="925"/>
        <v>2.0020062415495327E-5</v>
      </c>
      <c r="BY438" s="223">
        <f t="shared" ca="1" si="926"/>
        <v>1.8581621922806481E-5</v>
      </c>
      <c r="BZ438" s="223">
        <f t="shared" ca="1" si="927"/>
        <v>-3.1677493423855345E-5</v>
      </c>
      <c r="CA438" s="223">
        <f t="shared" ca="1" si="928"/>
        <v>1.29168061453219E-6</v>
      </c>
      <c r="CB438" s="223">
        <f t="shared" ca="1" si="929"/>
        <v>3.0867140177443113E-5</v>
      </c>
      <c r="CC438" s="223">
        <f t="shared" ca="1" si="930"/>
        <v>-2.0656597118526086E-5</v>
      </c>
      <c r="CD438" s="223">
        <f t="shared" ca="1" si="931"/>
        <v>-1.7907945507726919E-5</v>
      </c>
      <c r="CE438" s="223">
        <f t="shared" ca="1" si="932"/>
        <v>3.1891388146190905E-5</v>
      </c>
      <c r="CF438" s="223">
        <f t="shared" ca="1" si="933"/>
        <v>-2.0995467671406192E-6</v>
      </c>
      <c r="CG438" s="223">
        <f t="shared" ca="1" si="934"/>
        <v>-3.0574209178260124E-5</v>
      </c>
      <c r="CH438" s="223">
        <f t="shared" ca="1" si="935"/>
        <v>2.128068905985329E-5</v>
      </c>
      <c r="CI438" s="223">
        <f t="shared" ca="1" si="936"/>
        <v>1.7223482015895501E-5</v>
      </c>
      <c r="CJ438" s="223">
        <f t="shared" ca="1" si="937"/>
        <v>-3.2086072688803243E-5</v>
      </c>
      <c r="CK438" s="223">
        <f t="shared" ca="1" si="938"/>
        <v>2.9061482312826974E-6</v>
      </c>
      <c r="CL438" s="223">
        <f t="shared" ca="1" si="939"/>
        <v>3.0262861418711125E-5</v>
      </c>
      <c r="CM438" s="223">
        <f t="shared" ca="1" si="940"/>
        <v>-2.1891962309826338E-5</v>
      </c>
      <c r="CN438" s="223">
        <f t="shared" ca="1" si="941"/>
        <v>-1.6528643742524386E-5</v>
      </c>
      <c r="CO438" s="223">
        <f t="shared" ca="1" si="942"/>
        <v>3.226142978100318E-5</v>
      </c>
      <c r="CP438" s="223">
        <f t="shared" ca="1" si="943"/>
        <v>-3.7109991403990681E-6</v>
      </c>
      <c r="CQ438" s="223">
        <f t="shared" ca="1" si="944"/>
        <v>-2.993328444304514E-5</v>
      </c>
      <c r="CR438" s="223">
        <f t="shared" ca="1" si="945"/>
        <v>2.249004866029785E-5</v>
      </c>
      <c r="CS438" s="223">
        <f t="shared" ca="1" si="946"/>
        <v>1.5823849232209383E-5</v>
      </c>
      <c r="CT438" s="223">
        <f t="shared" ca="1" si="947"/>
        <v>-3.2417353794235788E-5</v>
      </c>
      <c r="CU438" s="223">
        <f t="shared" ca="1" si="948"/>
        <v>4.5136146823955271E-6</v>
      </c>
      <c r="CV438" s="223">
        <f t="shared" ca="1" si="949"/>
        <v>2.9585676776107861E-5</v>
      </c>
      <c r="CW438" s="223">
        <f t="shared" ca="1" si="950"/>
        <v>-2.3074587846412803E-5</v>
      </c>
      <c r="CX438" s="223">
        <f t="shared" ca="1" si="951"/>
        <v>-1.5109523026807911E-5</v>
      </c>
      <c r="CY438" s="223">
        <f t="shared" ca="1" si="952"/>
        <v>3.2553750805705522E-5</v>
      </c>
      <c r="CZ438" s="223">
        <f t="shared" ca="1" si="953"/>
        <v>-5.3135113916831621E-6</v>
      </c>
      <c r="DA438" s="223">
        <f t="shared" ca="1" si="954"/>
        <v>-2.9220247803760796E-5</v>
      </c>
      <c r="DB438" s="223">
        <f t="shared" ca="1" si="955"/>
        <v>2.3645227763624155E-5</v>
      </c>
      <c r="DC438" s="223">
        <f t="shared" ca="1" si="956"/>
        <v>1.4386095409717383E-5</v>
      </c>
      <c r="DD438" s="223">
        <f t="shared" ca="1" si="957"/>
        <v>-3.2670538654953185E-5</v>
      </c>
      <c r="DE438" s="223">
        <f t="shared" ca="1" si="958"/>
        <v>6.1102074403925128E-6</v>
      </c>
      <c r="DF438" s="223">
        <f t="shared" ca="1" si="959"/>
        <v>2.8837217646751741E-5</v>
      </c>
      <c r="DG438" s="223">
        <f t="shared" ca="1" si="960"/>
        <v>-2.4201624679782065E-5</v>
      </c>
      <c r="DH438" s="223">
        <f t="shared" ca="1" si="961"/>
        <v>-1.3654002146681955E-5</v>
      </c>
      <c r="DI438" s="223">
        <f t="shared" ca="1" si="962"/>
        <v>3.2767646993345116E-5</v>
      </c>
      <c r="DJ438" s="223">
        <f t="shared" ca="1" si="963"/>
        <v>-6.9032229286160619E-6</v>
      </c>
      <c r="DK438" s="223">
        <f t="shared" ca="1" si="964"/>
        <v>-2.8436817028125768E-5</v>
      </c>
      <c r="DL438" s="223">
        <f t="shared" ca="1" si="965"/>
        <v>2.4743443442190543E-5</v>
      </c>
      <c r="DM438" s="223">
        <f t="shared" ca="1" si="966"/>
        <v>1.2913684223310236E-5</v>
      </c>
      <c r="DN438" s="223">
        <f t="shared" ca="1" si="967"/>
        <v>-3.2845017326449596E-5</v>
      </c>
      <c r="DO438" s="223">
        <f t="shared" ca="1" si="968"/>
        <v>7.6920801734746302E-6</v>
      </c>
      <c r="DP438" s="223">
        <f t="shared" ca="1" si="969"/>
        <v>2.8019287134242656E-5</v>
      </c>
      <c r="DQ438" s="223">
        <f t="shared" ca="1" si="970"/>
        <v>-2.5270357679485782E-5</v>
      </c>
      <c r="DR438" s="223">
        <f t="shared" ca="1" si="971"/>
        <v>-1.2165587579435297E-5</v>
      </c>
      <c r="DS438" s="223">
        <f t="shared" ca="1" si="972"/>
        <v>3.290260304927085E-5</v>
      </c>
      <c r="DT438" s="223">
        <f t="shared" ca="1" si="973"/>
        <v>-8.4763039968630098E-6</v>
      </c>
      <c r="DU438" s="223">
        <f t="shared" ca="1" si="974"/>
        <v>-2.7584879469498995E-5</v>
      </c>
      <c r="DV438" s="223">
        <f t="shared" ca="1" si="975"/>
        <v>2.5782049998235026E-5</v>
      </c>
      <c r="DW438" s="223">
        <f t="shared" ca="1" si="976"/>
        <v>1.1410162840503994E-5</v>
      </c>
      <c r="DX438" s="223">
        <f t="shared" ca="1" si="977"/>
        <v>-3.2940369474322854E-5</v>
      </c>
      <c r="DY438" s="223">
        <f t="shared" ca="1" si="978"/>
        <v>9.2554220116722001E-6</v>
      </c>
      <c r="DZ438" s="223">
        <f t="shared" ca="1" si="979"/>
        <v>2.7133855704827484E-5</v>
      </c>
      <c r="EA438" s="223">
        <f t="shared" ca="1" si="980"/>
        <v>-2.6278212174117703E-5</v>
      </c>
      <c r="EB438" s="223">
        <f t="shared" ca="1" si="981"/>
        <v>-1.0647865046130162E-5</v>
      </c>
      <c r="EC438" s="223">
        <f t="shared" ca="1" si="982"/>
        <v>3.2958293852523239E-5</v>
      </c>
      <c r="ED438" s="223">
        <f t="shared" ca="1" si="983"/>
        <v>-1.0028964906344976E-5</v>
      </c>
      <c r="EE438" s="223">
        <f t="shared" ca="1" si="984"/>
        <v>-2.6666487520079579E-5</v>
      </c>
      <c r="EF438" s="223">
        <f t="shared" ca="1" si="985"/>
        <v>2.6758545337592897E-5</v>
      </c>
      <c r="EG438" s="223">
        <f t="shared" ca="1" si="986"/>
        <v>9.8791533760018538E-6</v>
      </c>
      <c r="EH438" s="223">
        <f t="shared" ca="1" si="987"/>
        <v>-3.2956365386896867E-5</v>
      </c>
      <c r="EI438" s="223">
        <f t="shared" ca="1" si="988"/>
        <v>1.0796466727565314E-5</v>
      </c>
      <c r="EJ438" s="223">
        <f t="shared" ca="1" si="989"/>
        <v>2.6183056440374323E-5</v>
      </c>
      <c r="EK438" s="223">
        <f t="shared" ca="1" si="990"/>
        <v>-2.722276015392317E-5</v>
      </c>
      <c r="EL438" s="223">
        <f t="shared" ca="1" si="991"/>
        <v>-9.1044908732851766E-6</v>
      </c>
      <c r="EM438" s="223">
        <f t="shared" ca="1" si="992"/>
        <v>3.2934585239079278E-5</v>
      </c>
      <c r="EN438" s="223">
        <f t="shared" ca="1" si="993"/>
        <v>-1.155746516093398E-5</v>
      </c>
      <c r="EO438" s="223">
        <f t="shared" ca="1" si="994"/>
        <v>-2.5683853666516946E-5</v>
      </c>
      <c r="EP438" s="223">
        <f t="shared" ca="1" si="995"/>
        <v>2.7670576997461262E-5</v>
      </c>
      <c r="EQ438" s="223">
        <f t="shared" ca="1" si="996"/>
        <v>8.3243441657061698E-6</v>
      </c>
      <c r="ER438" s="223">
        <f t="shared" ca="1" si="997"/>
        <v>-3.2892966528617174E-5</v>
      </c>
      <c r="ES438" s="223">
        <f t="shared" ca="1" si="998"/>
        <v>1.2311501809451164E-5</v>
      </c>
      <c r="ET438" s="223">
        <f t="shared" ca="1" si="999"/>
        <v>2.5169179899590812E-5</v>
      </c>
      <c r="EU438" s="223">
        <f t="shared" ca="1" si="1000"/>
        <v>-2.8101726120085098E-5</v>
      </c>
      <c r="EV438" s="223">
        <f t="shared" ca="1" si="1001"/>
        <v>-7.5391831844690264E-6</v>
      </c>
      <c r="EW438" s="223">
        <f t="shared" ca="1" si="1002"/>
        <v>3.2831534325065487E-5</v>
      </c>
      <c r="EX438" s="223">
        <f t="shared" ca="1" si="1003"/>
        <v>-1.3058122469636767E-5</v>
      </c>
      <c r="EY438" s="223">
        <f t="shared" ca="1" si="1004"/>
        <v>-2.4639345159830621E-5</v>
      </c>
      <c r="EZ438" s="223">
        <f t="shared" ca="1" si="1005"/>
        <v>2.8515947813685434E-5</v>
      </c>
      <c r="FA438" s="223">
        <f t="shared" ca="1" si="1006"/>
        <v>6.7494808811897819E-6</v>
      </c>
      <c r="FB438" s="223">
        <f t="shared" ca="1" si="1007"/>
        <v>-3.2750325632886341E-5</v>
      </c>
      <c r="FC438" s="223">
        <f t="shared" ca="1" si="1008"/>
        <v>1.3796877405119583E-5</v>
      </c>
      <c r="FD438" s="223">
        <f t="shared" ca="1" si="1009"/>
        <v>2.4094668599870621E-5</v>
      </c>
      <c r="FE438" s="223">
        <f t="shared" ca="1" si="1010"/>
        <v>-2.8912992566602799E-5</v>
      </c>
      <c r="FF438" s="223">
        <f t="shared" ca="1" si="1011"/>
        <v>-5.9557129430052165E-6</v>
      </c>
      <c r="FG438" s="223">
        <f t="shared" ca="1" si="1012"/>
        <v>3.2649389369159689E-5</v>
      </c>
      <c r="FH438" s="223">
        <f t="shared" ca="1" si="1013"/>
        <v>-1.452732161755204E-5</v>
      </c>
      <c r="FI438" s="223">
        <f t="shared" ca="1" si="1014"/>
        <v>-2.3535478312503768E-5</v>
      </c>
      <c r="FJ438" s="223">
        <f t="shared" ca="1" si="1015"/>
        <v>2.9292621213925349E-5</v>
      </c>
      <c r="FK438" s="223">
        <f t="shared" ca="1" si="1016"/>
        <v>5.1583575060440765E-6</v>
      </c>
      <c r="FL438" s="223">
        <f t="shared" ca="1" si="1017"/>
        <v>-3.2528786334116389E-5</v>
      </c>
      <c r="FM438" s="223">
        <f t="shared" ca="1" si="1018"/>
        <v>1.5249015114653641E-5</v>
      </c>
      <c r="FN438" s="223">
        <f t="shared" ca="1" si="1019"/>
        <v>2.2962111133048352E-5</v>
      </c>
      <c r="FO438" s="223">
        <f t="shared" ca="1" si="1020"/>
        <v>-2.9654605081549404E-5</v>
      </c>
      <c r="FP438" s="223">
        <f t="shared" ca="1" si="1021"/>
        <v>-4.357894867404711E-6</v>
      </c>
      <c r="FQ438" s="223">
        <f t="shared" ca="1" si="1022"/>
        <v>3.2388589174515099E-5</v>
      </c>
      <c r="FR438" s="223">
        <f t="shared" ca="1" si="1023"/>
        <v>-1.5961523175249222E-5</v>
      </c>
      <c r="FS438" s="223">
        <f t="shared" ca="1" si="1024"/>
        <v>-2.2374912436456356E-5</v>
      </c>
      <c r="FT438" s="223">
        <f t="shared" ca="1" si="1025"/>
        <v>2.9998726123929471E-5</v>
      </c>
      <c r="FU438" s="223">
        <f t="shared" ca="1" si="1026"/>
        <v>3.5548071958494057E-6</v>
      </c>
      <c r="FV438" s="223">
        <f t="shared" ca="1" si="1027"/>
        <v>-3.222888233988207E-5</v>
      </c>
      <c r="FW438" s="223">
        <f t="shared" ca="1" si="1028"/>
        <v>1.6664416611122182E-5</v>
      </c>
      <c r="FX438" s="223">
        <f t="shared" ca="1" si="1029"/>
        <v>2.177423592926452E-5</v>
      </c>
      <c r="FY438" s="223">
        <f t="shared" ca="1" si="1030"/>
        <v>-3.0324777055417126E-5</v>
      </c>
      <c r="FZ438" s="223">
        <f t="shared" ca="1" si="1031"/>
        <v>-2.749578241360261E-6</v>
      </c>
      <c r="GA438" s="223">
        <f t="shared" ca="1" si="1032"/>
        <v>3.2049762031643398E-5</v>
      </c>
      <c r="GB438" s="223">
        <f t="shared" ca="1" si="1033"/>
        <v>-1.7357272025551285E-5</v>
      </c>
      <c r="GC438" s="223">
        <f t="shared" ca="1" si="1034"/>
        <v>-2.1160443436540035E-5</v>
      </c>
      <c r="GD438" s="223">
        <f t="shared" ca="1" si="1035"/>
        <v>3.0632561475123754E-5</v>
      </c>
      <c r="GE438" s="223">
        <f t="shared" ca="1" si="1036"/>
        <v>1.942693043753736E-6</v>
      </c>
      <c r="GF438" s="223">
        <f t="shared" ca="1" si="1037"/>
        <v>-3.1851336145174687E-5</v>
      </c>
      <c r="GG438" s="223">
        <f t="shared" ca="1" si="1038"/>
        <v>1.8039672068342416E-5</v>
      </c>
      <c r="GH438" s="223">
        <f t="shared" ca="1" si="1039"/>
        <v>2.0533904683927874E-5</v>
      </c>
      <c r="GI438" s="223">
        <f t="shared" ca="1" si="1040"/>
        <v>-3.0921893985222314E-5</v>
      </c>
      <c r="GJ438" s="223">
        <f t="shared" ca="1" si="1041"/>
        <v>-1.1346376404996286E-6</v>
      </c>
      <c r="GK438" s="223">
        <f t="shared" ca="1" si="1042"/>
        <v>3.1633724204810311E-5</v>
      </c>
      <c r="GL438" s="223">
        <f t="shared" ca="1" si="1043"/>
        <v>-1.8711205687227918E-5</v>
      </c>
      <c r="GM438" s="223">
        <f t="shared" ca="1" si="1044"/>
        <v>-1.9894997074947715E-5</v>
      </c>
      <c r="GN438" s="223">
        <f t="shared" ca="1" si="1045"/>
        <v>3.1192600302628281E-5</v>
      </c>
      <c r="GO438" s="223">
        <f t="shared" ca="1" si="1046"/>
        <v>3.2589877395772006E-7</v>
      </c>
      <c r="GP438" s="223">
        <f t="shared" ca="1" si="1047"/>
        <v>-3.1397057291845548E-5</v>
      </c>
      <c r="GQ438" s="223">
        <f t="shared" ca="1" si="1048"/>
        <v>1.9371468375462927E-5</v>
      </c>
      <c r="GR438" s="223">
        <f t="shared" ca="1" si="1049"/>
        <v>1.9244105463651485E-5</v>
      </c>
      <c r="GS438" s="223">
        <f t="shared" ca="1" si="1050"/>
        <v>-3.1444517363978989E-5</v>
      </c>
      <c r="GT438" s="223">
        <f t="shared" ca="1" si="1051"/>
        <v>4.830364018213565E-7</v>
      </c>
      <c r="GU438" s="223">
        <f t="shared" ca="1" si="1052"/>
        <v>3.1141477965580321E-5</v>
      </c>
      <c r="GV438" s="223">
        <f t="shared" ca="1" si="1053"/>
        <v>-2.0020062415494429E-5</v>
      </c>
      <c r="GW438" s="223">
        <f t="shared" ca="1" si="1054"/>
        <v>-1.8581621922805868E-5</v>
      </c>
      <c r="GX438" s="223">
        <f t="shared" ca="1" si="1055"/>
        <v>3.1677493423855284E-5</v>
      </c>
      <c r="GY438" s="223">
        <f t="shared" ca="1" si="1056"/>
        <v>-1.2916806145319952E-6</v>
      </c>
      <c r="GZ438" s="223">
        <f t="shared" ca="1" si="1057"/>
        <v>-3.0867140177443506E-5</v>
      </c>
      <c r="HA438" s="223">
        <f t="shared" ca="1" si="1058"/>
        <v>2.0656597118526662E-5</v>
      </c>
      <c r="HB438" s="223">
        <f t="shared" ca="1" si="1059"/>
        <v>1.7907945507727081E-5</v>
      </c>
      <c r="HC438" s="223">
        <f t="shared" ca="1" si="1060"/>
        <v>-3.1891388146190851E-5</v>
      </c>
      <c r="HD438" s="223">
        <f t="shared" ca="1" si="1061"/>
        <v>2.0995467671394893E-6</v>
      </c>
      <c r="HE438" s="223">
        <f t="shared" ca="1" si="1062"/>
        <v>3.0574209178259846E-5</v>
      </c>
      <c r="HF438" s="223">
        <f t="shared" ca="1" si="1063"/>
        <v>-2.1280689059853141E-5</v>
      </c>
      <c r="HG438" s="223">
        <f t="shared" ca="1" si="1064"/>
        <v>-1.7223482015895667E-5</v>
      </c>
      <c r="HH438" s="223">
        <f t="shared" ca="1" si="1065"/>
        <v>3.2086072688802992E-5</v>
      </c>
      <c r="HI438" s="223">
        <f t="shared" ca="1" si="1066"/>
        <v>-2.9061482312834369E-6</v>
      </c>
      <c r="HJ438" s="223">
        <f t="shared" ca="1" si="1067"/>
        <v>-3.0262861418711203E-5</v>
      </c>
      <c r="HK438" s="223">
        <f t="shared" ca="1" si="1068"/>
        <v>2.1891962309826196E-5</v>
      </c>
      <c r="HL438" s="223">
        <f t="shared" ca="1" si="1069"/>
        <v>1.6528643742525366E-5</v>
      </c>
      <c r="HM438" s="223">
        <f t="shared" ca="1" si="1070"/>
        <v>-3.2261429781003329E-5</v>
      </c>
      <c r="HN438" s="223">
        <f t="shared" ca="1" si="1071"/>
        <v>3.710999140398875E-6</v>
      </c>
      <c r="HO438" s="223">
        <f t="shared" ca="1" si="1072"/>
        <v>2.9933284443045218E-5</v>
      </c>
      <c r="HP438" s="223">
        <f t="shared" ca="1" si="1073"/>
        <v>-2.2490048660297027E-5</v>
      </c>
      <c r="HQ438" s="223">
        <f t="shared" ca="1" si="1074"/>
        <v>-1.5823849232208733E-5</v>
      </c>
      <c r="HR438" s="223">
        <f t="shared" ca="1" si="1075"/>
        <v>3.2417353794235761E-5</v>
      </c>
      <c r="HS438" s="223">
        <f t="shared" ca="1" si="1076"/>
        <v>-4.5136146823953357E-6</v>
      </c>
      <c r="HT438" s="223">
        <f t="shared" ca="1" si="1077"/>
        <v>-2.9585676776108363E-5</v>
      </c>
      <c r="HU438" s="223">
        <f t="shared" ca="1" si="1078"/>
        <v>2.3074587846413331E-5</v>
      </c>
      <c r="HV438" s="223">
        <f t="shared" ca="1" si="1079"/>
        <v>1.5109523026808086E-5</v>
      </c>
      <c r="HW438" s="223">
        <f t="shared" ca="1" si="1080"/>
        <v>-3.2553750805705488E-5</v>
      </c>
      <c r="HX438" s="223">
        <f t="shared" ca="1" si="1081"/>
        <v>5.3135113916820457E-6</v>
      </c>
      <c r="HY438" s="223">
        <f t="shared" ca="1" si="1082"/>
        <v>2.922024780376045E-5</v>
      </c>
      <c r="HZ438" s="223">
        <f t="shared" ca="1" si="1083"/>
        <v>-2.3645227763624016E-5</v>
      </c>
      <c r="IA438" s="223">
        <f t="shared" ca="1" si="1084"/>
        <v>-1.4386095409717559E-5</v>
      </c>
      <c r="IB438" s="223">
        <f t="shared" ca="1" si="1085"/>
        <v>3.2670538654953036E-5</v>
      </c>
      <c r="IC438" s="223">
        <f t="shared" ca="1" si="1086"/>
        <v>-6.1102074403932404E-6</v>
      </c>
      <c r="ID438" s="223">
        <f t="shared" ca="1" si="1087"/>
        <v>-2.883721764675184E-5</v>
      </c>
      <c r="IE438" s="223">
        <f t="shared" ca="1" si="1088"/>
        <v>2.2842544575525698E-5</v>
      </c>
      <c r="IF438" s="223">
        <f t="shared" ca="1" si="1089"/>
        <v>1.365400214668298E-5</v>
      </c>
      <c r="IG438" s="223">
        <f t="shared" ca="1" si="1090"/>
        <v>-3.2767646993345197E-5</v>
      </c>
      <c r="IH438" s="223">
        <f t="shared" ca="1" si="1091"/>
        <v>6.903222928615873E-6</v>
      </c>
      <c r="II438" s="223">
        <f t="shared" ca="1" si="1092"/>
        <v>2.8436817028125863E-5</v>
      </c>
      <c r="IJ438" s="223">
        <f t="shared" ca="1" si="1093"/>
        <v>-2.4743443442189798E-5</v>
      </c>
      <c r="IK438" s="223">
        <f t="shared" ca="1" si="1094"/>
        <v>-1.2913684223309553E-5</v>
      </c>
      <c r="IL438" s="223">
        <f t="shared" ca="1" si="1095"/>
        <v>3.2845017326449576E-5</v>
      </c>
      <c r="IM438" s="223">
        <f t="shared" ca="1" si="1096"/>
        <v>-7.6920801734744422E-6</v>
      </c>
      <c r="IN438" s="223">
        <f t="shared" ca="1" si="1097"/>
        <v>-2.8019287134243249E-5</v>
      </c>
      <c r="IO438" s="223">
        <f t="shared" ca="1" si="1098"/>
        <v>2.5270357679486256E-5</v>
      </c>
      <c r="IP438" s="223">
        <f t="shared" ca="1" si="1099"/>
        <v>1.2165587579435477E-5</v>
      </c>
      <c r="IQ438" s="223">
        <f t="shared" ca="1" si="1100"/>
        <v>-3.2902603049270836E-5</v>
      </c>
      <c r="IR438" s="223">
        <f t="shared" ca="1" si="1101"/>
        <v>8.4763039968619189E-6</v>
      </c>
      <c r="IS438" s="223">
        <f t="shared" ca="1" si="1102"/>
        <v>2.7584879469498592E-5</v>
      </c>
      <c r="IT438" s="223">
        <f t="shared" ca="1" si="1103"/>
        <v>-2.5782049998234907E-5</v>
      </c>
      <c r="IU438" s="223">
        <f t="shared" ca="1" si="1104"/>
        <v>-1.1410162840504172E-5</v>
      </c>
      <c r="IV438" s="223">
        <f t="shared" ca="1" si="1105"/>
        <v>3.2940369474322813E-5</v>
      </c>
      <c r="IW438" s="223">
        <f t="shared" ca="1" si="1106"/>
        <v>-9.2554220116729116E-6</v>
      </c>
      <c r="IX438" s="223">
        <f t="shared" ca="1" si="1107"/>
        <v>-2.7133855704827592E-5</v>
      </c>
      <c r="IY438" s="223">
        <f t="shared" ca="1" si="1108"/>
        <v>2.6278212174117585E-5</v>
      </c>
      <c r="IZ438" s="223">
        <f t="shared" ca="1" si="1109"/>
        <v>1.0647865046131231E-5</v>
      </c>
      <c r="JA438" s="223">
        <f t="shared" ca="1" si="1110"/>
        <v>-3.2958293852523252E-5</v>
      </c>
      <c r="JB438" s="223">
        <f t="shared" ca="1" si="1111"/>
        <v>1.0028964906344791E-5</v>
      </c>
    </row>
    <row r="439" spans="2:262">
      <c r="B439" s="230">
        <v>78</v>
      </c>
      <c r="C439" s="229">
        <f t="shared" si="1112"/>
        <v>1.5234375000000009E-3</v>
      </c>
      <c r="D439" s="226">
        <f t="shared" ca="1" si="855"/>
        <v>35.958519441227409</v>
      </c>
      <c r="E439" s="225">
        <f ca="1">CF361</f>
        <v>-4.148055877258762E-2</v>
      </c>
      <c r="F439" s="224">
        <v>78</v>
      </c>
      <c r="G439" s="223">
        <f t="shared" ca="1" si="856"/>
        <v>-1.2522947497329185E-4</v>
      </c>
      <c r="H439" s="223">
        <f t="shared" ca="1" si="857"/>
        <v>1.0796456467516512E-4</v>
      </c>
      <c r="I439" s="223">
        <f t="shared" ca="1" si="858"/>
        <v>5.2485142243349359E-5</v>
      </c>
      <c r="J439" s="223">
        <f t="shared" ca="1" si="859"/>
        <v>-1.4332798842642871E-4</v>
      </c>
      <c r="K439" s="223">
        <f t="shared" ca="1" si="860"/>
        <v>4.408634777261329E-5</v>
      </c>
      <c r="L439" s="223">
        <f t="shared" ca="1" si="861"/>
        <v>1.136235019510004E-4</v>
      </c>
      <c r="M439" s="223">
        <f t="shared" ca="1" si="862"/>
        <v>-1.2064355760097958E-4</v>
      </c>
      <c r="N439" s="223">
        <f t="shared" ca="1" si="863"/>
        <v>-3.2336321085180698E-5</v>
      </c>
      <c r="O439" s="223">
        <f t="shared" ca="1" si="864"/>
        <v>1.4243111454024019E-4</v>
      </c>
      <c r="P439" s="223">
        <f t="shared" ca="1" si="865"/>
        <v>-6.3630873506723238E-5</v>
      </c>
      <c r="Q439" s="223">
        <f t="shared" ca="1" si="866"/>
        <v>-9.9557923246442549E-5</v>
      </c>
      <c r="R439" s="223">
        <f t="shared" ca="1" si="867"/>
        <v>1.3071098183977908E-4</v>
      </c>
      <c r="S439" s="223">
        <f t="shared" ca="1" si="868"/>
        <v>1.148751622892987E-5</v>
      </c>
      <c r="T439" s="223">
        <f t="shared" ca="1" si="869"/>
        <v>-1.384510371561889E-4</v>
      </c>
      <c r="U439" s="223">
        <f t="shared" ca="1" si="870"/>
        <v>8.1797982990168812E-5</v>
      </c>
      <c r="V439" s="223">
        <f t="shared" ca="1" si="871"/>
        <v>8.3337216161514407E-5</v>
      </c>
      <c r="W439" s="223">
        <f t="shared" ca="1" si="872"/>
        <v>-1.379489080597053E-4</v>
      </c>
      <c r="X439" s="223">
        <f t="shared" ca="1" si="873"/>
        <v>9.6099586621877013E-6</v>
      </c>
      <c r="Y439" s="223">
        <f t="shared" ca="1" si="874"/>
        <v>1.3147391293008624E-4</v>
      </c>
      <c r="Z439" s="223">
        <f t="shared" ca="1" si="875"/>
        <v>-9.8194413166023762E-5</v>
      </c>
      <c r="AA439" s="223">
        <f t="shared" ca="1" si="876"/>
        <v>-6.5312510019212153E-5</v>
      </c>
      <c r="AB439" s="223">
        <f t="shared" ca="1" si="877"/>
        <v>1.4220065701612452E-4</v>
      </c>
      <c r="AC439" s="223">
        <f t="shared" ca="1" si="878"/>
        <v>-3.049940696966666E-5</v>
      </c>
      <c r="AD439" s="223">
        <f t="shared" ca="1" si="879"/>
        <v>-1.2165077553100305E-4</v>
      </c>
      <c r="AE439" s="223">
        <f t="shared" ca="1" si="880"/>
        <v>1.1246523083704554E-4</v>
      </c>
      <c r="AF439" s="223">
        <f t="shared" ca="1" si="881"/>
        <v>4.5873985274174184E-5</v>
      </c>
      <c r="AG439" s="223">
        <f t="shared" ca="1" si="882"/>
        <v>-1.4337419118411255E-4</v>
      </c>
      <c r="AH439" s="223">
        <f t="shared" ca="1" si="883"/>
        <v>5.0728635222313084E-5</v>
      </c>
      <c r="AI439" s="223">
        <f t="shared" ca="1" si="884"/>
        <v>1.0919426621844742E-4</v>
      </c>
      <c r="AJ439" s="223">
        <f t="shared" ca="1" si="885"/>
        <v>-1.2430151589752113E-4</v>
      </c>
      <c r="AK439" s="223">
        <f t="shared" ca="1" si="886"/>
        <v>-2.5442427284154654E-5</v>
      </c>
      <c r="AL439" s="223">
        <f t="shared" ca="1" si="887"/>
        <v>1.4144410709292292E-4</v>
      </c>
      <c r="AM439" s="223">
        <f t="shared" ca="1" si="888"/>
        <v>-6.985974171930251E-5</v>
      </c>
      <c r="AN439" s="223">
        <f t="shared" ca="1" si="889"/>
        <v>-9.4374030801255008E-5</v>
      </c>
      <c r="AO439" s="223">
        <f t="shared" ca="1" si="890"/>
        <v>1.3344704852063732E-4</v>
      </c>
      <c r="AP439" s="223">
        <f t="shared" ca="1" si="891"/>
        <v>4.4601175777704446E-6</v>
      </c>
      <c r="AQ439" s="223">
        <f t="shared" ca="1" si="892"/>
        <v>-1.3645218523441165E-4</v>
      </c>
      <c r="AR439" s="223">
        <f t="shared" ca="1" si="893"/>
        <v>8.7478595779566528E-5</v>
      </c>
      <c r="AS439" s="223">
        <f t="shared" ca="1" si="894"/>
        <v>7.7510882620141018E-5</v>
      </c>
      <c r="AT439" s="223">
        <f t="shared" ca="1" si="895"/>
        <v>-1.3970385554396862E-4</v>
      </c>
      <c r="AU439" s="223">
        <f t="shared" ca="1" si="896"/>
        <v>1.6618740204930562E-5</v>
      </c>
      <c r="AV439" s="223">
        <f t="shared" ca="1" si="897"/>
        <v>1.2850648564156366E-4</v>
      </c>
      <c r="AW439" s="223">
        <f t="shared" ca="1" si="898"/>
        <v>-1.0320380242040276E-4</v>
      </c>
      <c r="AX439" s="223">
        <f t="shared" ca="1" si="899"/>
        <v>-5.896985790770682E-5</v>
      </c>
      <c r="AY439" s="223">
        <f t="shared" ca="1" si="900"/>
        <v>1.4293649599057638E-4</v>
      </c>
      <c r="AZ439" s="223">
        <f t="shared" ca="1" si="901"/>
        <v>-3.7337852449619653E-5</v>
      </c>
      <c r="BA439" s="223">
        <f t="shared" ca="1" si="902"/>
        <v>-1.177790087151108E-4</v>
      </c>
      <c r="BB439" s="223">
        <f t="shared" ca="1" si="903"/>
        <v>1.1669495840704954E-4</v>
      </c>
      <c r="BC439" s="223">
        <f t="shared" ca="1" si="904"/>
        <v>3.9152313856386024E-5</v>
      </c>
      <c r="BD439" s="223">
        <f t="shared" ca="1" si="905"/>
        <v>-1.4307499295713799E-4</v>
      </c>
      <c r="BE439" s="223">
        <f t="shared" ca="1" si="906"/>
        <v>5.7248712946458914E-5</v>
      </c>
      <c r="BF439" s="223">
        <f t="shared" ca="1" si="907"/>
        <v>1.0450197193428607E-4</v>
      </c>
      <c r="BG439" s="223">
        <f t="shared" ca="1" si="908"/>
        <v>-1.2766002095473844E-4</v>
      </c>
      <c r="BH439" s="223">
        <f t="shared" ca="1" si="909"/>
        <v>-1.8487240447306388E-5</v>
      </c>
      <c r="BI439" s="223">
        <f t="shared" ca="1" si="910"/>
        <v>1.4011634840257805E-4</v>
      </c>
      <c r="BJ439" s="223">
        <f t="shared" ca="1" si="911"/>
        <v>-7.5920311695087985E-5</v>
      </c>
      <c r="BK439" s="223">
        <f t="shared" ca="1" si="912"/>
        <v>-8.8962783049678477E-5</v>
      </c>
      <c r="BL439" s="223">
        <f t="shared" ca="1" si="913"/>
        <v>1.3586162957302851E-4</v>
      </c>
      <c r="BM439" s="223">
        <f t="shared" ca="1" si="914"/>
        <v>-2.5780258872934733E-6</v>
      </c>
      <c r="BN439" s="223">
        <f t="shared" ca="1" si="915"/>
        <v>-1.341246080466052E-4</v>
      </c>
      <c r="BO439" s="223">
        <f t="shared" ca="1" si="916"/>
        <v>9.2948464969513662E-5</v>
      </c>
      <c r="BP439" s="223">
        <f t="shared" ca="1" si="917"/>
        <v>7.1497818573383823E-5</v>
      </c>
      <c r="BQ439" s="223">
        <f t="shared" ca="1" si="918"/>
        <v>-1.4112224420361407E-4</v>
      </c>
      <c r="BR439" s="223">
        <f t="shared" ca="1" si="919"/>
        <v>2.358748574689002E-5</v>
      </c>
      <c r="BS439" s="223">
        <f t="shared" ca="1" si="920"/>
        <v>1.2522947497329225E-4</v>
      </c>
      <c r="BT439" s="223">
        <f t="shared" ca="1" si="921"/>
        <v>-1.0796456467516479E-4</v>
      </c>
      <c r="BU439" s="223">
        <f t="shared" ca="1" si="922"/>
        <v>-5.2485142243351419E-5</v>
      </c>
      <c r="BV439" s="223">
        <f t="shared" ca="1" si="923"/>
        <v>1.4332798842642866E-4</v>
      </c>
      <c r="BW439" s="223">
        <f t="shared" ca="1" si="924"/>
        <v>-4.4086347772611915E-5</v>
      </c>
      <c r="BX439" s="223">
        <f t="shared" ca="1" si="925"/>
        <v>-1.1362350195100114E-4</v>
      </c>
      <c r="BY439" s="223">
        <f t="shared" ca="1" si="926"/>
        <v>1.206435576009792E-4</v>
      </c>
      <c r="BZ439" s="223">
        <f t="shared" ca="1" si="927"/>
        <v>3.2336321085181124E-5</v>
      </c>
      <c r="CA439" s="223">
        <f t="shared" ca="1" si="928"/>
        <v>-1.4243111454024019E-4</v>
      </c>
      <c r="CB439" s="223">
        <f t="shared" ca="1" si="929"/>
        <v>6.3630873506723536E-5</v>
      </c>
      <c r="CC439" s="223">
        <f t="shared" ca="1" si="930"/>
        <v>9.9557923246441939E-5</v>
      </c>
      <c r="CD439" s="223">
        <f t="shared" ca="1" si="931"/>
        <v>-1.3071098183977775E-4</v>
      </c>
      <c r="CE439" s="223">
        <f t="shared" ca="1" si="932"/>
        <v>-1.1487516228932584E-5</v>
      </c>
      <c r="CF439" s="223">
        <f t="shared" ca="1" si="933"/>
        <v>1.384510371561895E-4</v>
      </c>
      <c r="CG439" s="223">
        <f t="shared" ca="1" si="934"/>
        <v>-8.1797982990166996E-5</v>
      </c>
      <c r="CH439" s="223">
        <f t="shared" ca="1" si="935"/>
        <v>-8.3337216161515803E-5</v>
      </c>
      <c r="CI439" s="223">
        <f t="shared" ca="1" si="936"/>
        <v>1.3794890805970497E-4</v>
      </c>
      <c r="CJ439" s="223">
        <f t="shared" ca="1" si="937"/>
        <v>-9.609958662186507E-6</v>
      </c>
      <c r="CK439" s="223">
        <f t="shared" ca="1" si="938"/>
        <v>-1.3147391293008632E-4</v>
      </c>
      <c r="CL439" s="223">
        <f t="shared" ca="1" si="939"/>
        <v>9.819441316602364E-5</v>
      </c>
      <c r="CM439" s="223">
        <f t="shared" ca="1" si="940"/>
        <v>6.5312510019212302E-5</v>
      </c>
      <c r="CN439" s="223">
        <f t="shared" ca="1" si="941"/>
        <v>-1.422006570161246E-4</v>
      </c>
      <c r="CO439" s="223">
        <f t="shared" ca="1" si="942"/>
        <v>3.049940696966748E-5</v>
      </c>
      <c r="CP439" s="223">
        <f t="shared" ca="1" si="943"/>
        <v>1.2165077553100476E-4</v>
      </c>
      <c r="CQ439" s="223">
        <f t="shared" ca="1" si="944"/>
        <v>-1.1246523083704416E-4</v>
      </c>
      <c r="CR439" s="223">
        <f t="shared" ca="1" si="945"/>
        <v>-4.5873985274176278E-5</v>
      </c>
      <c r="CS439" s="223">
        <f t="shared" ca="1" si="946"/>
        <v>1.4337419118411258E-4</v>
      </c>
      <c r="CT439" s="223">
        <f t="shared" ca="1" si="947"/>
        <v>-5.0728635222311966E-5</v>
      </c>
      <c r="CU439" s="223">
        <f t="shared" ca="1" si="948"/>
        <v>-1.0919426621844819E-4</v>
      </c>
      <c r="CV439" s="223">
        <f t="shared" ca="1" si="949"/>
        <v>1.2430151589752056E-4</v>
      </c>
      <c r="CW439" s="223">
        <f t="shared" ca="1" si="950"/>
        <v>2.5442427284154827E-5</v>
      </c>
      <c r="CX439" s="223">
        <f t="shared" ca="1" si="951"/>
        <v>-1.4144410709292295E-4</v>
      </c>
      <c r="CY439" s="223">
        <f t="shared" ca="1" si="952"/>
        <v>6.9859741719302347E-5</v>
      </c>
      <c r="CZ439" s="223">
        <f t="shared" ca="1" si="953"/>
        <v>9.4374030801254384E-5</v>
      </c>
      <c r="DA439" s="223">
        <f t="shared" ca="1" si="954"/>
        <v>-1.3344704852063616E-4</v>
      </c>
      <c r="DB439" s="223">
        <f t="shared" ca="1" si="955"/>
        <v>-4.4601175777736769E-6</v>
      </c>
      <c r="DC439" s="223">
        <f t="shared" ca="1" si="956"/>
        <v>1.3645218523441268E-4</v>
      </c>
      <c r="DD439" s="223">
        <f t="shared" ca="1" si="957"/>
        <v>-8.747859577956558E-5</v>
      </c>
      <c r="DE439" s="223">
        <f t="shared" ca="1" si="958"/>
        <v>-7.7510882620142007E-5</v>
      </c>
      <c r="DF439" s="223">
        <f t="shared" ca="1" si="959"/>
        <v>1.3970385554396838E-4</v>
      </c>
      <c r="DG439" s="223">
        <f t="shared" ca="1" si="960"/>
        <v>-1.6618740204929369E-5</v>
      </c>
      <c r="DH439" s="223">
        <f t="shared" ca="1" si="961"/>
        <v>-1.2850648564156417E-4</v>
      </c>
      <c r="DI439" s="223">
        <f t="shared" ca="1" si="962"/>
        <v>1.0320380242040191E-4</v>
      </c>
      <c r="DJ439" s="223">
        <f t="shared" ca="1" si="963"/>
        <v>5.8969857907706055E-5</v>
      </c>
      <c r="DK439" s="223">
        <f t="shared" ca="1" si="964"/>
        <v>-1.4293649599057644E-4</v>
      </c>
      <c r="DL439" s="223">
        <f t="shared" ca="1" si="965"/>
        <v>3.7337852449620473E-5</v>
      </c>
      <c r="DM439" s="223">
        <f t="shared" ca="1" si="966"/>
        <v>1.1777900871511265E-4</v>
      </c>
      <c r="DN439" s="223">
        <f t="shared" ca="1" si="967"/>
        <v>-1.1669495840704766E-4</v>
      </c>
      <c r="DO439" s="223">
        <f t="shared" ca="1" si="968"/>
        <v>-3.9152313856389128E-5</v>
      </c>
      <c r="DP439" s="223">
        <f t="shared" ca="1" si="969"/>
        <v>1.4307499295713807E-4</v>
      </c>
      <c r="DQ439" s="223">
        <f t="shared" ca="1" si="970"/>
        <v>-5.7248712946457816E-5</v>
      </c>
      <c r="DR439" s="223">
        <f t="shared" ca="1" si="971"/>
        <v>-1.0450197193428689E-4</v>
      </c>
      <c r="DS439" s="223">
        <f t="shared" ca="1" si="972"/>
        <v>1.276600209547379E-4</v>
      </c>
      <c r="DT439" s="223">
        <f t="shared" ca="1" si="973"/>
        <v>1.8487240447307573E-5</v>
      </c>
      <c r="DU439" s="223">
        <f t="shared" ca="1" si="974"/>
        <v>-1.401163484025783E-4</v>
      </c>
      <c r="DV439" s="223">
        <f t="shared" ca="1" si="975"/>
        <v>7.5920311695088703E-5</v>
      </c>
      <c r="DW439" s="223">
        <f t="shared" ca="1" si="976"/>
        <v>8.8962783049677813E-5</v>
      </c>
      <c r="DX439" s="223">
        <f t="shared" ca="1" si="977"/>
        <v>-1.3586162957302875E-4</v>
      </c>
      <c r="DY439" s="223">
        <f t="shared" ca="1" si="978"/>
        <v>2.578025887290241E-6</v>
      </c>
      <c r="DZ439" s="223">
        <f t="shared" ca="1" si="979"/>
        <v>1.3412460804660634E-4</v>
      </c>
      <c r="EA439" s="223">
        <f t="shared" ca="1" si="980"/>
        <v>-9.2948464969511195E-5</v>
      </c>
      <c r="EB439" s="223">
        <f t="shared" ca="1" si="981"/>
        <v>-7.1497818573384867E-5</v>
      </c>
      <c r="EC439" s="223">
        <f t="shared" ca="1" si="982"/>
        <v>1.4112224420361385E-4</v>
      </c>
      <c r="ED439" s="223">
        <f t="shared" ca="1" si="983"/>
        <v>-2.3587485746888841E-5</v>
      </c>
      <c r="EE439" s="223">
        <f t="shared" ca="1" si="984"/>
        <v>-1.2522947497329282E-4</v>
      </c>
      <c r="EF439" s="223">
        <f t="shared" ca="1" si="985"/>
        <v>1.0796456467516401E-4</v>
      </c>
      <c r="EG439" s="223">
        <f t="shared" ca="1" si="986"/>
        <v>5.2485142243350639E-5</v>
      </c>
      <c r="EH439" s="223">
        <f t="shared" ca="1" si="987"/>
        <v>-1.4332798842642868E-4</v>
      </c>
      <c r="EI439" s="223">
        <f t="shared" ca="1" si="988"/>
        <v>4.4086347772612714E-5</v>
      </c>
      <c r="EJ439" s="223">
        <f t="shared" ca="1" si="989"/>
        <v>1.1362350195100311E-4</v>
      </c>
      <c r="EK439" s="223">
        <f t="shared" ca="1" si="990"/>
        <v>-1.2064355760097747E-4</v>
      </c>
      <c r="EL439" s="223">
        <f t="shared" ca="1" si="991"/>
        <v>-3.2336321085184275E-5</v>
      </c>
      <c r="EM439" s="223">
        <f t="shared" ca="1" si="992"/>
        <v>1.4243111454024057E-4</v>
      </c>
      <c r="EN439" s="223">
        <f t="shared" ca="1" si="993"/>
        <v>-6.3630873506720636E-5</v>
      </c>
      <c r="EO439" s="223">
        <f t="shared" ca="1" si="994"/>
        <v>-9.9557923246444257E-5</v>
      </c>
      <c r="EP439" s="223">
        <f t="shared" ca="1" si="995"/>
        <v>1.3071098183977807E-4</v>
      </c>
      <c r="EQ439" s="223">
        <f t="shared" ca="1" si="996"/>
        <v>1.1487516228931744E-5</v>
      </c>
      <c r="ER439" s="223">
        <f t="shared" ca="1" si="997"/>
        <v>-1.3845103715618925E-4</v>
      </c>
      <c r="ES439" s="223">
        <f t="shared" ca="1" si="998"/>
        <v>8.1797982990167688E-5</v>
      </c>
      <c r="ET439" s="223">
        <f t="shared" ca="1" si="999"/>
        <v>8.3337216161515098E-5</v>
      </c>
      <c r="EU439" s="223">
        <f t="shared" ca="1" si="1000"/>
        <v>-1.3794890805970519E-4</v>
      </c>
      <c r="EV439" s="223">
        <f t="shared" ca="1" si="1001"/>
        <v>9.6099586621873489E-6</v>
      </c>
      <c r="EW439" s="223">
        <f t="shared" ca="1" si="1002"/>
        <v>1.31473912930086E-4</v>
      </c>
      <c r="EX439" s="223">
        <f t="shared" ca="1" si="1003"/>
        <v>-9.819441316602425E-5</v>
      </c>
      <c r="EY439" s="223">
        <f t="shared" ca="1" si="1004"/>
        <v>-6.5312510019211557E-5</v>
      </c>
      <c r="EZ439" s="223">
        <f t="shared" ca="1" si="1005"/>
        <v>1.4220065701612471E-4</v>
      </c>
      <c r="FA439" s="223">
        <f t="shared" ca="1" si="1006"/>
        <v>-3.0499406969668303E-5</v>
      </c>
      <c r="FB439" s="223">
        <f t="shared" ca="1" si="1007"/>
        <v>-1.2165077553100647E-4</v>
      </c>
      <c r="FC439" s="223">
        <f t="shared" ca="1" si="1008"/>
        <v>1.1246523083704215E-4</v>
      </c>
      <c r="FD439" s="223">
        <f t="shared" ca="1" si="1009"/>
        <v>4.5873985274179355E-5</v>
      </c>
      <c r="FE439" s="223">
        <f t="shared" ca="1" si="1010"/>
        <v>-1.4337419118411264E-4</v>
      </c>
      <c r="FF439" s="223">
        <f t="shared" ca="1" si="1011"/>
        <v>5.0728635222308943E-5</v>
      </c>
      <c r="FG439" s="223">
        <f t="shared" ca="1" si="1012"/>
        <v>1.0919426621845028E-4</v>
      </c>
      <c r="FH439" s="223">
        <f t="shared" ca="1" si="1013"/>
        <v>-1.2430151589751896E-4</v>
      </c>
      <c r="FI439" s="223">
        <f t="shared" ca="1" si="1014"/>
        <v>-2.5442427284158005E-5</v>
      </c>
      <c r="FJ439" s="223">
        <f t="shared" ca="1" si="1015"/>
        <v>1.4144410709292346E-4</v>
      </c>
      <c r="FK439" s="223">
        <f t="shared" ca="1" si="1016"/>
        <v>-6.9859741719299529E-5</v>
      </c>
      <c r="FL439" s="223">
        <f t="shared" ca="1" si="1017"/>
        <v>-9.437403080125681E-5</v>
      </c>
      <c r="FM439" s="223">
        <f t="shared" ca="1" si="1018"/>
        <v>1.3344704852063645E-4</v>
      </c>
      <c r="FN439" s="223">
        <f t="shared" ca="1" si="1019"/>
        <v>4.4601175777728333E-6</v>
      </c>
      <c r="FO439" s="223">
        <f t="shared" ca="1" si="1020"/>
        <v>-1.364521852344124E-4</v>
      </c>
      <c r="FP439" s="223">
        <f t="shared" ca="1" si="1021"/>
        <v>8.7478595779566257E-5</v>
      </c>
      <c r="FQ439" s="223">
        <f t="shared" ca="1" si="1022"/>
        <v>7.7510882620141302E-5</v>
      </c>
      <c r="FR439" s="223">
        <f t="shared" ca="1" si="1023"/>
        <v>-1.3970385554396857E-4</v>
      </c>
      <c r="FS439" s="223">
        <f t="shared" ca="1" si="1024"/>
        <v>1.6618740204930209E-5</v>
      </c>
      <c r="FT439" s="223">
        <f t="shared" ca="1" si="1025"/>
        <v>1.2850648564156382E-4</v>
      </c>
      <c r="FU439" s="223">
        <f t="shared" ca="1" si="1026"/>
        <v>-1.0320380242040251E-4</v>
      </c>
      <c r="FV439" s="223">
        <f t="shared" ca="1" si="1027"/>
        <v>-5.8969857907705282E-5</v>
      </c>
      <c r="FW439" s="223">
        <f t="shared" ca="1" si="1028"/>
        <v>1.4293649599057655E-4</v>
      </c>
      <c r="FX439" s="223">
        <f t="shared" ca="1" si="1029"/>
        <v>-3.7337852449621286E-5</v>
      </c>
      <c r="FY439" s="223">
        <f t="shared" ca="1" si="1030"/>
        <v>-1.177790087151145E-4</v>
      </c>
      <c r="FZ439" s="223">
        <f t="shared" ca="1" si="1031"/>
        <v>1.1669495840704577E-4</v>
      </c>
      <c r="GA439" s="223">
        <f t="shared" ca="1" si="1032"/>
        <v>3.9152313856392245E-5</v>
      </c>
      <c r="GB439" s="223">
        <f t="shared" ca="1" si="1033"/>
        <v>-1.4307499295713831E-4</v>
      </c>
      <c r="GC439" s="223">
        <f t="shared" ca="1" si="1034"/>
        <v>5.7248712946454855E-5</v>
      </c>
      <c r="GD439" s="223">
        <f t="shared" ca="1" si="1035"/>
        <v>1.0450197193428911E-4</v>
      </c>
      <c r="GE439" s="223">
        <f t="shared" ca="1" si="1036"/>
        <v>-1.2766002095473641E-4</v>
      </c>
      <c r="GF439" s="223">
        <f t="shared" ca="1" si="1037"/>
        <v>-1.8487240447310772E-5</v>
      </c>
      <c r="GG439" s="223">
        <f t="shared" ca="1" si="1038"/>
        <v>1.40116348402579E-4</v>
      </c>
      <c r="GH439" s="223">
        <f t="shared" ca="1" si="1039"/>
        <v>-7.5920311695085966E-5</v>
      </c>
      <c r="GI439" s="223">
        <f t="shared" ca="1" si="1040"/>
        <v>-8.8962783049680347E-5</v>
      </c>
      <c r="GJ439" s="223">
        <f t="shared" ca="1" si="1041"/>
        <v>1.3586162957302775E-4</v>
      </c>
      <c r="GK439" s="223">
        <f t="shared" ca="1" si="1042"/>
        <v>-2.5780258872910847E-6</v>
      </c>
      <c r="GL439" s="223">
        <f t="shared" ca="1" si="1043"/>
        <v>-1.3412460804660602E-4</v>
      </c>
      <c r="GM439" s="223">
        <f t="shared" ca="1" si="1044"/>
        <v>9.2948464969511846E-5</v>
      </c>
      <c r="GN439" s="223">
        <f t="shared" ca="1" si="1045"/>
        <v>7.1497818573384135E-5</v>
      </c>
      <c r="GO439" s="223">
        <f t="shared" ca="1" si="1046"/>
        <v>-1.4112224420361402E-4</v>
      </c>
      <c r="GP439" s="223">
        <f t="shared" ca="1" si="1047"/>
        <v>2.3587485746889675E-5</v>
      </c>
      <c r="GQ439" s="223">
        <f t="shared" ca="1" si="1048"/>
        <v>1.2522947497329242E-4</v>
      </c>
      <c r="GR439" s="223">
        <f t="shared" ca="1" si="1049"/>
        <v>-1.0796456467516456E-4</v>
      </c>
      <c r="GS439" s="223">
        <f t="shared" ca="1" si="1050"/>
        <v>-5.2485142243349853E-5</v>
      </c>
      <c r="GT439" s="223">
        <f t="shared" ca="1" si="1051"/>
        <v>1.4332798842642868E-4</v>
      </c>
      <c r="GU439" s="223">
        <f t="shared" ca="1" si="1052"/>
        <v>-4.408634777261352E-5</v>
      </c>
      <c r="GV439" s="223">
        <f t="shared" ca="1" si="1053"/>
        <v>-1.1362350195100506E-4</v>
      </c>
      <c r="GW439" s="223">
        <f t="shared" ca="1" si="1054"/>
        <v>1.2064355760097572E-4</v>
      </c>
      <c r="GX439" s="223">
        <f t="shared" ca="1" si="1055"/>
        <v>3.233632108518742E-5</v>
      </c>
      <c r="GY439" s="223">
        <f t="shared" ca="1" si="1056"/>
        <v>-1.4243111454024095E-4</v>
      </c>
      <c r="GZ439" s="223">
        <f t="shared" ca="1" si="1057"/>
        <v>6.3630873506717749E-5</v>
      </c>
      <c r="HA439" s="223">
        <f t="shared" ca="1" si="1058"/>
        <v>9.9557923246446588E-5</v>
      </c>
      <c r="HB439" s="223">
        <f t="shared" ca="1" si="1059"/>
        <v>-1.3071098183977675E-4</v>
      </c>
      <c r="HC439" s="223">
        <f t="shared" ca="1" si="1060"/>
        <v>-1.1487516228934969E-5</v>
      </c>
      <c r="HD439" s="223">
        <f t="shared" ca="1" si="1061"/>
        <v>1.3845103715619012E-4</v>
      </c>
      <c r="HE439" s="223">
        <f t="shared" ca="1" si="1062"/>
        <v>-8.1797982990165031E-5</v>
      </c>
      <c r="HF439" s="223">
        <f t="shared" ca="1" si="1063"/>
        <v>-8.3337216161517741E-5</v>
      </c>
      <c r="HG439" s="223">
        <f t="shared" ca="1" si="1064"/>
        <v>1.3794890805970432E-4</v>
      </c>
      <c r="HH439" s="223">
        <f t="shared" ca="1" si="1065"/>
        <v>-9.6099586621841251E-6</v>
      </c>
      <c r="HI439" s="223">
        <f t="shared" ca="1" si="1066"/>
        <v>-1.3147391293008727E-4</v>
      </c>
      <c r="HJ439" s="223">
        <f t="shared" ca="1" si="1067"/>
        <v>9.8194413166021905E-5</v>
      </c>
      <c r="HK439" s="223">
        <f t="shared" ca="1" si="1068"/>
        <v>6.531251001921443E-5</v>
      </c>
      <c r="HL439" s="223">
        <f t="shared" ca="1" si="1069"/>
        <v>-1.422006570161243E-4</v>
      </c>
      <c r="HM439" s="223">
        <f t="shared" ca="1" si="1070"/>
        <v>3.0499406969665145E-5</v>
      </c>
      <c r="HN439" s="223">
        <f t="shared" ca="1" si="1071"/>
        <v>1.2165077553100388E-4</v>
      </c>
      <c r="HO439" s="223">
        <f t="shared" ca="1" si="1072"/>
        <v>-1.124652308370452E-4</v>
      </c>
      <c r="HP439" s="223">
        <f t="shared" ca="1" si="1073"/>
        <v>-4.5873985274174693E-5</v>
      </c>
      <c r="HQ439" s="223">
        <f t="shared" ca="1" si="1074"/>
        <v>1.4337419118411255E-4</v>
      </c>
      <c r="HR439" s="223">
        <f t="shared" ca="1" si="1075"/>
        <v>-5.0728635222313545E-5</v>
      </c>
      <c r="HS439" s="223">
        <f t="shared" ca="1" si="1076"/>
        <v>-1.0919426621844708E-4</v>
      </c>
      <c r="HT439" s="223">
        <f t="shared" ca="1" si="1077"/>
        <v>1.2430151589751733E-4</v>
      </c>
      <c r="HU439" s="223">
        <f t="shared" ca="1" si="1078"/>
        <v>2.5442427284161179E-5</v>
      </c>
      <c r="HV439" s="223">
        <f t="shared" ca="1" si="1079"/>
        <v>-1.41444107092924E-4</v>
      </c>
      <c r="HW439" s="223">
        <f t="shared" ca="1" si="1080"/>
        <v>6.985974171929671E-5</v>
      </c>
      <c r="HX439" s="223">
        <f t="shared" ca="1" si="1081"/>
        <v>9.437403080125925E-5</v>
      </c>
      <c r="HY439" s="223">
        <f t="shared" ca="1" si="1082"/>
        <v>-1.3344704852063529E-4</v>
      </c>
      <c r="HZ439" s="223">
        <f t="shared" ca="1" si="1083"/>
        <v>-4.4601175777760622E-6</v>
      </c>
      <c r="IA439" s="223">
        <f t="shared" ca="1" si="1084"/>
        <v>1.3645218523441341E-4</v>
      </c>
      <c r="IB439" s="223">
        <f t="shared" ca="1" si="1085"/>
        <v>-8.7478595779563696E-5</v>
      </c>
      <c r="IC439" s="223">
        <f t="shared" ca="1" si="1086"/>
        <v>-7.7510882620144026E-5</v>
      </c>
      <c r="ID439" s="223">
        <f t="shared" ca="1" si="1087"/>
        <v>1.3970385554396784E-4</v>
      </c>
      <c r="IE439" s="223">
        <f t="shared" ca="1" si="1088"/>
        <v>2.4092010914436099E-5</v>
      </c>
      <c r="IF439" s="223">
        <f t="shared" ca="1" si="1089"/>
        <v>-1.2850648564156526E-4</v>
      </c>
      <c r="IG439" s="223">
        <f t="shared" ca="1" si="1090"/>
        <v>1.0320380242040026E-4</v>
      </c>
      <c r="IH439" s="223">
        <f t="shared" ca="1" si="1091"/>
        <v>5.8969857907708236E-5</v>
      </c>
      <c r="II439" s="223">
        <f t="shared" ca="1" si="1092"/>
        <v>-1.4293649599057628E-4</v>
      </c>
      <c r="IJ439" s="223">
        <f t="shared" ca="1" si="1093"/>
        <v>3.7337852449618162E-5</v>
      </c>
      <c r="IK439" s="223">
        <f t="shared" ca="1" si="1094"/>
        <v>1.1777900871511168E-4</v>
      </c>
      <c r="IL439" s="223">
        <f t="shared" ca="1" si="1095"/>
        <v>-1.1669495840704865E-4</v>
      </c>
      <c r="IM439" s="223">
        <f t="shared" ca="1" si="1096"/>
        <v>-3.9152313856387515E-5</v>
      </c>
      <c r="IN439" s="223">
        <f t="shared" ca="1" si="1097"/>
        <v>1.4307499295713796E-4</v>
      </c>
      <c r="IO439" s="223">
        <f t="shared" ca="1" si="1098"/>
        <v>-5.7248712946459361E-5</v>
      </c>
      <c r="IP439" s="223">
        <f t="shared" ca="1" si="1099"/>
        <v>-1.0450197193428573E-4</v>
      </c>
      <c r="IQ439" s="223">
        <f t="shared" ca="1" si="1100"/>
        <v>1.2766002095473494E-4</v>
      </c>
      <c r="IR439" s="223">
        <f t="shared" ca="1" si="1101"/>
        <v>1.848724044731398E-5</v>
      </c>
      <c r="IS439" s="223">
        <f t="shared" ca="1" si="1102"/>
        <v>-1.4011634840257968E-4</v>
      </c>
      <c r="IT439" s="223">
        <f t="shared" ca="1" si="1103"/>
        <v>7.5920311695083214E-5</v>
      </c>
      <c r="IU439" s="223">
        <f t="shared" ca="1" si="1104"/>
        <v>8.8962783049682868E-5</v>
      </c>
      <c r="IV439" s="223">
        <f t="shared" ca="1" si="1105"/>
        <v>-1.3586162957302669E-4</v>
      </c>
      <c r="IW439" s="223">
        <f t="shared" ca="1" si="1106"/>
        <v>2.5780258872878524E-6</v>
      </c>
      <c r="IX439" s="223">
        <f t="shared" ca="1" si="1107"/>
        <v>1.3412460804660718E-4</v>
      </c>
      <c r="IY439" s="223">
        <f t="shared" ca="1" si="1108"/>
        <v>-9.2948464969509393E-5</v>
      </c>
      <c r="IZ439" s="223">
        <f t="shared" ca="1" si="1109"/>
        <v>-7.149781857338694E-5</v>
      </c>
      <c r="JA439" s="223">
        <f t="shared" ca="1" si="1110"/>
        <v>1.4112224420361342E-4</v>
      </c>
      <c r="JB439" s="223">
        <f t="shared" ca="1" si="1111"/>
        <v>-2.3587485746886487E-5</v>
      </c>
    </row>
    <row r="440" spans="2:262">
      <c r="B440" s="230">
        <v>79</v>
      </c>
      <c r="C440" s="229">
        <f t="shared" si="1112"/>
        <v>1.5429687500000009E-3</v>
      </c>
      <c r="D440" s="226">
        <f t="shared" ca="1" si="855"/>
        <v>35.957137073382498</v>
      </c>
      <c r="E440" s="225">
        <f ca="1">CG361</f>
        <v>-4.2862926617502316E-2</v>
      </c>
      <c r="F440" s="224">
        <v>79</v>
      </c>
      <c r="G440" s="223">
        <f t="shared" ca="1" si="856"/>
        <v>-2.7484518757426462E-4</v>
      </c>
      <c r="H440" s="223">
        <f t="shared" ca="1" si="857"/>
        <v>2.5581768090759851E-4</v>
      </c>
      <c r="I440" s="223">
        <f t="shared" ca="1" si="858"/>
        <v>9.0710160341192286E-5</v>
      </c>
      <c r="J440" s="223">
        <f t="shared" ca="1" si="859"/>
        <v>-3.2110995384777467E-4</v>
      </c>
      <c r="K440" s="223">
        <f t="shared" ca="1" si="860"/>
        <v>1.4042159680239386E-4</v>
      </c>
      <c r="L440" s="223">
        <f t="shared" ca="1" si="861"/>
        <v>2.200358824247765E-4</v>
      </c>
      <c r="M440" s="223">
        <f t="shared" ca="1" si="862"/>
        <v>-2.9880124069094083E-4</v>
      </c>
      <c r="N440" s="223">
        <f t="shared" ca="1" si="863"/>
        <v>-4.9617155544449021E-6</v>
      </c>
      <c r="O440" s="223">
        <f t="shared" ca="1" si="864"/>
        <v>3.0237263429242693E-4</v>
      </c>
      <c r="P440" s="223">
        <f t="shared" ca="1" si="865"/>
        <v>-2.126831049772622E-4</v>
      </c>
      <c r="Q440" s="223">
        <f t="shared" ca="1" si="866"/>
        <v>-1.4928544662009378E-4</v>
      </c>
      <c r="R440" s="223">
        <f t="shared" ca="1" si="867"/>
        <v>3.2013728750822395E-4</v>
      </c>
      <c r="S440" s="223">
        <f t="shared" ca="1" si="868"/>
        <v>-8.1146194947874425E-5</v>
      </c>
      <c r="T440" s="223">
        <f t="shared" ca="1" si="869"/>
        <v>-2.6172906191734255E-4</v>
      </c>
      <c r="U440" s="223">
        <f t="shared" ca="1" si="870"/>
        <v>2.6953617554989479E-4</v>
      </c>
      <c r="V440" s="223">
        <f t="shared" ca="1" si="871"/>
        <v>6.7719598423281814E-5</v>
      </c>
      <c r="W440" s="223">
        <f t="shared" ca="1" si="872"/>
        <v>-3.1828007024725858E-4</v>
      </c>
      <c r="X440" s="223">
        <f t="shared" ca="1" si="873"/>
        <v>1.6137523659671033E-4</v>
      </c>
      <c r="Y440" s="223">
        <f t="shared" ca="1" si="874"/>
        <v>2.0212377690562806E-4</v>
      </c>
      <c r="Z440" s="223">
        <f t="shared" ca="1" si="875"/>
        <v>-3.0686192474479112E-4</v>
      </c>
      <c r="AA440" s="223">
        <f t="shared" ca="1" si="876"/>
        <v>1.8752390328819694E-5</v>
      </c>
      <c r="AB440" s="223">
        <f t="shared" ca="1" si="877"/>
        <v>2.9336414033977404E-4</v>
      </c>
      <c r="AC440" s="223">
        <f t="shared" ca="1" si="878"/>
        <v>-2.2991298634009521E-4</v>
      </c>
      <c r="AD440" s="223">
        <f t="shared" ca="1" si="879"/>
        <v>-1.2787505510229927E-4</v>
      </c>
      <c r="AE440" s="223">
        <f t="shared" ca="1" si="880"/>
        <v>3.2195618159600752E-4</v>
      </c>
      <c r="AF440" s="223">
        <f t="shared" ca="1" si="881"/>
        <v>-1.0386580837402022E-4</v>
      </c>
      <c r="AG440" s="223">
        <f t="shared" ca="1" si="882"/>
        <v>-2.4719460379699987E-4</v>
      </c>
      <c r="AH440" s="223">
        <f t="shared" ca="1" si="883"/>
        <v>2.817940303035666E-4</v>
      </c>
      <c r="AI440" s="223">
        <f t="shared" ca="1" si="884"/>
        <v>4.4362058134112155E-5</v>
      </c>
      <c r="AJ440" s="223">
        <f t="shared" ca="1" si="885"/>
        <v>-3.1372539936945357E-4</v>
      </c>
      <c r="AK440" s="223">
        <f t="shared" ca="1" si="886"/>
        <v>1.8145437000193491E-4</v>
      </c>
      <c r="AL440" s="223">
        <f t="shared" ca="1" si="887"/>
        <v>1.8311634512689455E-4</v>
      </c>
      <c r="AM440" s="223">
        <f t="shared" ca="1" si="888"/>
        <v>-3.1325969744112859E-4</v>
      </c>
      <c r="AN440" s="223">
        <f t="shared" ca="1" si="889"/>
        <v>4.2364875384132779E-5</v>
      </c>
      <c r="AO440" s="223">
        <f t="shared" ca="1" si="890"/>
        <v>2.827658806927823E-4</v>
      </c>
      <c r="AP440" s="223">
        <f t="shared" ca="1" si="891"/>
        <v>-2.4589694930968929E-4</v>
      </c>
      <c r="AQ440" s="223">
        <f t="shared" ca="1" si="892"/>
        <v>-1.0577169758147884E-4</v>
      </c>
      <c r="AR440" s="223">
        <f t="shared" ca="1" si="893"/>
        <v>3.2203036724059541E-4</v>
      </c>
      <c r="AS440" s="223">
        <f t="shared" ca="1" si="894"/>
        <v>-1.2602256398538356E-4</v>
      </c>
      <c r="AT440" s="223">
        <f t="shared" ca="1" si="895"/>
        <v>-2.3132057670109243E-4</v>
      </c>
      <c r="AU440" s="223">
        <f t="shared" ca="1" si="896"/>
        <v>2.9252481879164983E-4</v>
      </c>
      <c r="AV440" s="223">
        <f t="shared" ca="1" si="897"/>
        <v>2.0764116008266544E-5</v>
      </c>
      <c r="AW440" s="223">
        <f t="shared" ca="1" si="898"/>
        <v>-3.0747062337047504E-4</v>
      </c>
      <c r="AX440" s="223">
        <f t="shared" ca="1" si="899"/>
        <v>2.0055018645443709E-4</v>
      </c>
      <c r="AY440" s="223">
        <f t="shared" ca="1" si="900"/>
        <v>1.6311659000823659E-4</v>
      </c>
      <c r="AZ440" s="223">
        <f t="shared" ca="1" si="901"/>
        <v>-3.1795988869539184E-4</v>
      </c>
      <c r="BA440" s="223">
        <f t="shared" ca="1" si="902"/>
        <v>6.5747781509139987E-5</v>
      </c>
      <c r="BB440" s="223">
        <f t="shared" ca="1" si="903"/>
        <v>2.7063528823873851E-4</v>
      </c>
      <c r="BC440" s="223">
        <f t="shared" ca="1" si="904"/>
        <v>-2.6054837540581547E-4</v>
      </c>
      <c r="BD440" s="223">
        <f t="shared" ca="1" si="905"/>
        <v>-8.3095154067123103E-5</v>
      </c>
      <c r="BE440" s="223">
        <f t="shared" ca="1" si="906"/>
        <v>3.2035944242355215E-4</v>
      </c>
      <c r="BF440" s="223">
        <f t="shared" ca="1" si="907"/>
        <v>-1.4749639240358087E-4</v>
      </c>
      <c r="BG440" s="223">
        <f t="shared" ca="1" si="908"/>
        <v>-2.1419300335781945E-4</v>
      </c>
      <c r="BH440" s="223">
        <f t="shared" ca="1" si="909"/>
        <v>3.0167038994158377E-4</v>
      </c>
      <c r="BI440" s="223">
        <f t="shared" ca="1" si="910"/>
        <v>-2.9463486612807096E-6</v>
      </c>
      <c r="BJ440" s="223">
        <f t="shared" ca="1" si="911"/>
        <v>-2.995496374233909E-4</v>
      </c>
      <c r="BK440" s="223">
        <f t="shared" ca="1" si="912"/>
        <v>2.1855920407034751E-4</v>
      </c>
      <c r="BL440" s="223">
        <f t="shared" ca="1" si="913"/>
        <v>1.4223289195547929E-4</v>
      </c>
      <c r="BM440" s="223">
        <f t="shared" ca="1" si="914"/>
        <v>-3.2093702776393729E-4</v>
      </c>
      <c r="BN440" s="223">
        <f t="shared" ca="1" si="915"/>
        <v>8.8774394709584679E-5</v>
      </c>
      <c r="BO440" s="223">
        <f t="shared" ca="1" si="916"/>
        <v>2.5703809970918119E-4</v>
      </c>
      <c r="BP440" s="223">
        <f t="shared" ca="1" si="917"/>
        <v>-2.737878672810264E-4</v>
      </c>
      <c r="BQ440" s="223">
        <f t="shared" ca="1" si="918"/>
        <v>-5.9968310713300228E-5</v>
      </c>
      <c r="BR440" s="223">
        <f t="shared" ca="1" si="919"/>
        <v>3.1695246203123392E-4</v>
      </c>
      <c r="BS440" s="223">
        <f t="shared" ca="1" si="920"/>
        <v>-1.6817092509187345E-4</v>
      </c>
      <c r="BT440" s="223">
        <f t="shared" ca="1" si="921"/>
        <v>-1.9590469957111097E-4</v>
      </c>
      <c r="BU440" s="223">
        <f t="shared" ca="1" si="922"/>
        <v>3.0918118311091305E-4</v>
      </c>
      <c r="BV440" s="223">
        <f t="shared" ca="1" si="923"/>
        <v>-2.664084681215313E-5</v>
      </c>
      <c r="BW440" s="223">
        <f t="shared" ca="1" si="924"/>
        <v>-2.9000536603734374E-4</v>
      </c>
      <c r="BX440" s="223">
        <f t="shared" ca="1" si="925"/>
        <v>2.353838304228621E-4</v>
      </c>
      <c r="BY440" s="223">
        <f t="shared" ca="1" si="926"/>
        <v>1.2057842153778505E-4</v>
      </c>
      <c r="BZ440" s="223">
        <f t="shared" ca="1" si="927"/>
        <v>-3.2217498127220482E-4</v>
      </c>
      <c r="CA440" s="223">
        <f t="shared" ca="1" si="928"/>
        <v>1.1131993177345642E-4</v>
      </c>
      <c r="CB440" s="223">
        <f t="shared" ca="1" si="929"/>
        <v>2.4204799944684582E-4</v>
      </c>
      <c r="CC440" s="223">
        <f t="shared" ca="1" si="930"/>
        <v>-2.855436789817432E-4</v>
      </c>
      <c r="CD440" s="223">
        <f t="shared" ca="1" si="931"/>
        <v>-3.6516493887905942E-5</v>
      </c>
      <c r="CE440" s="223">
        <f t="shared" ca="1" si="932"/>
        <v>3.1182788878557772E-4</v>
      </c>
      <c r="CF440" s="223">
        <f t="shared" ca="1" si="933"/>
        <v>-1.8793412496632348E-4</v>
      </c>
      <c r="CG440" s="223">
        <f t="shared" ca="1" si="934"/>
        <v>-1.7655477124372659E-4</v>
      </c>
      <c r="CH440" s="223">
        <f t="shared" ca="1" si="935"/>
        <v>3.1501649666069537E-4</v>
      </c>
      <c r="CI440" s="223">
        <f t="shared" ca="1" si="936"/>
        <v>-5.0190975905926802E-5</v>
      </c>
      <c r="CJ440" s="223">
        <f t="shared" ca="1" si="937"/>
        <v>-2.7888953044591765E-4</v>
      </c>
      <c r="CK440" s="223">
        <f t="shared" ca="1" si="938"/>
        <v>2.5093289140404041E-4</v>
      </c>
      <c r="CL440" s="223">
        <f t="shared" ca="1" si="939"/>
        <v>9.8270526206538635E-5</v>
      </c>
      <c r="CM440" s="223">
        <f t="shared" ca="1" si="940"/>
        <v>-3.2166704064287392E-4</v>
      </c>
      <c r="CN440" s="223">
        <f t="shared" ca="1" si="941"/>
        <v>1.3326221648199302E-4</v>
      </c>
      <c r="CO440" s="223">
        <f t="shared" ca="1" si="942"/>
        <v>2.2574622010382899E-4</v>
      </c>
      <c r="CP440" s="223">
        <f t="shared" ca="1" si="943"/>
        <v>-2.9575210474580343E-4</v>
      </c>
      <c r="CQ440" s="223">
        <f t="shared" ca="1" si="944"/>
        <v>-1.2866791018252963E-5</v>
      </c>
      <c r="CR440" s="223">
        <f t="shared" ca="1" si="945"/>
        <v>3.0501349319300464E-4</v>
      </c>
      <c r="CS440" s="223">
        <f t="shared" ca="1" si="946"/>
        <v>-2.0667889353447245E-4</v>
      </c>
      <c r="CT440" s="223">
        <f t="shared" ca="1" si="947"/>
        <v>-1.5624807731380848E-4</v>
      </c>
      <c r="CU440" s="223">
        <f t="shared" ca="1" si="948"/>
        <v>3.1914470852122053E-4</v>
      </c>
      <c r="CV440" s="223">
        <f t="shared" ca="1" si="949"/>
        <v>-7.3469115752579557E-5</v>
      </c>
      <c r="CW440" s="223">
        <f t="shared" ca="1" si="950"/>
        <v>-2.6626236832528598E-4</v>
      </c>
      <c r="CX440" s="223">
        <f t="shared" ca="1" si="951"/>
        <v>2.651221253052227E-4</v>
      </c>
      <c r="CY440" s="223">
        <f t="shared" ca="1" si="952"/>
        <v>7.5430094379371818E-5</v>
      </c>
      <c r="CZ440" s="223">
        <f t="shared" ca="1" si="953"/>
        <v>-3.194159584502246E-4</v>
      </c>
      <c r="DA440" s="223">
        <f t="shared" ca="1" si="954"/>
        <v>1.5448234169322634E-4</v>
      </c>
      <c r="DB440" s="223">
        <f t="shared" ca="1" si="955"/>
        <v>2.0822110243483185E-4</v>
      </c>
      <c r="DC440" s="223">
        <f t="shared" ca="1" si="956"/>
        <v>-3.0435782422950935E-4</v>
      </c>
      <c r="DD440" s="223">
        <f t="shared" ca="1" si="957"/>
        <v>1.0852638106740397E-5</v>
      </c>
      <c r="DE440" s="223">
        <f t="shared" ca="1" si="958"/>
        <v>2.9654620305365334E-4</v>
      </c>
      <c r="DF440" s="223">
        <f t="shared" ca="1" si="959"/>
        <v>-2.2430365127135756E-4</v>
      </c>
      <c r="DG440" s="223">
        <f t="shared" ca="1" si="960"/>
        <v>-1.3509466151518431E-4</v>
      </c>
      <c r="DH440" s="223">
        <f t="shared" ca="1" si="961"/>
        <v>3.2154344755473403E-4</v>
      </c>
      <c r="DI440" s="223">
        <f t="shared" ca="1" si="962"/>
        <v>-9.6349120095412505E-5</v>
      </c>
      <c r="DJ440" s="223">
        <f t="shared" ca="1" si="963"/>
        <v>-2.5219230736103077E-4</v>
      </c>
      <c r="DK440" s="223">
        <f t="shared" ca="1" si="964"/>
        <v>2.7787463943849505E-4</v>
      </c>
      <c r="DL440" s="223">
        <f t="shared" ca="1" si="965"/>
        <v>5.2180900335302262E-5</v>
      </c>
      <c r="DM440" s="223">
        <f t="shared" ca="1" si="966"/>
        <v>-3.154339335036985E-4</v>
      </c>
      <c r="DN440" s="223">
        <f t="shared" ca="1" si="967"/>
        <v>1.7486531371007714E-4</v>
      </c>
      <c r="DO440" s="223">
        <f t="shared" ca="1" si="968"/>
        <v>1.8956761657091894E-4</v>
      </c>
      <c r="DP440" s="223">
        <f t="shared" ca="1" si="969"/>
        <v>-3.113142022933568E-4</v>
      </c>
      <c r="DQ440" s="223">
        <f t="shared" ca="1" si="970"/>
        <v>3.4513255845541455E-5</v>
      </c>
      <c r="DR440" s="223">
        <f t="shared" ca="1" si="971"/>
        <v>2.8647190334641471E-4</v>
      </c>
      <c r="DS440" s="223">
        <f t="shared" ca="1" si="972"/>
        <v>-2.4071288808774752E-4</v>
      </c>
      <c r="DT440" s="223">
        <f t="shared" ca="1" si="973"/>
        <v>-1.1320915604084552E-4</v>
      </c>
      <c r="DU440" s="223">
        <f t="shared" ca="1" si="974"/>
        <v>3.2219971478658215E-4</v>
      </c>
      <c r="DV440" s="223">
        <f t="shared" ca="1" si="975"/>
        <v>-1.1870700020850838E-4</v>
      </c>
      <c r="DW440" s="223">
        <f t="shared" ca="1" si="976"/>
        <v>-2.3675559443257804E-4</v>
      </c>
      <c r="DX440" s="223">
        <f t="shared" ca="1" si="977"/>
        <v>2.8912132682486387E-4</v>
      </c>
      <c r="DY440" s="223">
        <f t="shared" ca="1" si="978"/>
        <v>2.8648933471225868E-5</v>
      </c>
      <c r="DZ440" s="223">
        <f t="shared" ca="1" si="979"/>
        <v>-3.0974254474149139E-4</v>
      </c>
      <c r="EA440" s="223">
        <f t="shared" ca="1" si="980"/>
        <v>1.9430067544113632E-4</v>
      </c>
      <c r="EB440" s="223">
        <f t="shared" ca="1" si="981"/>
        <v>1.6988684736817346E-4</v>
      </c>
      <c r="EC440" s="223">
        <f t="shared" ca="1" si="982"/>
        <v>-3.1658354172190057E-4</v>
      </c>
      <c r="ED440" s="223">
        <f t="shared" ca="1" si="983"/>
        <v>5.7986843260587514E-5</v>
      </c>
      <c r="EE440" s="223">
        <f t="shared" ca="1" si="984"/>
        <v>2.7484518757426603E-4</v>
      </c>
      <c r="EF440" s="223">
        <f t="shared" ca="1" si="985"/>
        <v>-2.5581768090760057E-4</v>
      </c>
      <c r="EG440" s="223">
        <f t="shared" ca="1" si="986"/>
        <v>-9.0710160341191988E-5</v>
      </c>
      <c r="EH440" s="223">
        <f t="shared" ca="1" si="987"/>
        <v>3.2110995384777489E-4</v>
      </c>
      <c r="EI440" s="223">
        <f t="shared" ca="1" si="988"/>
        <v>-1.40421596802389E-4</v>
      </c>
      <c r="EJ440" s="223">
        <f t="shared" ca="1" si="989"/>
        <v>-2.2003588242477625E-4</v>
      </c>
      <c r="EK440" s="223">
        <f t="shared" ca="1" si="990"/>
        <v>2.9880124069094332E-4</v>
      </c>
      <c r="EL440" s="223">
        <f t="shared" ca="1" si="991"/>
        <v>4.9617155544503028E-6</v>
      </c>
      <c r="EM440" s="223">
        <f t="shared" ca="1" si="992"/>
        <v>-3.0237263429242688E-4</v>
      </c>
      <c r="EN440" s="223">
        <f t="shared" ca="1" si="993"/>
        <v>2.1268310497726762E-4</v>
      </c>
      <c r="EO440" s="223">
        <f t="shared" ca="1" si="994"/>
        <v>1.492854466200986E-4</v>
      </c>
      <c r="EP440" s="223">
        <f t="shared" ca="1" si="995"/>
        <v>-3.20137287508224E-4</v>
      </c>
      <c r="EQ440" s="223">
        <f t="shared" ca="1" si="996"/>
        <v>8.1146194947881364E-5</v>
      </c>
      <c r="ER440" s="223">
        <f t="shared" ca="1" si="997"/>
        <v>2.617290619173457E-4</v>
      </c>
      <c r="ES440" s="223">
        <f t="shared" ca="1" si="998"/>
        <v>-2.695361755498956E-4</v>
      </c>
      <c r="ET440" s="223">
        <f t="shared" ca="1" si="999"/>
        <v>-6.7719598423274794E-5</v>
      </c>
      <c r="EU440" s="223">
        <f t="shared" ca="1" si="1000"/>
        <v>3.1828007024725923E-4</v>
      </c>
      <c r="EV440" s="223">
        <f t="shared" ca="1" si="1001"/>
        <v>-1.613752365967106E-4</v>
      </c>
      <c r="EW440" s="223">
        <f t="shared" ca="1" si="1002"/>
        <v>-2.0212377690562248E-4</v>
      </c>
      <c r="EX440" s="223">
        <f t="shared" ca="1" si="1003"/>
        <v>3.0686192474478982E-4</v>
      </c>
      <c r="EY440" s="223">
        <f t="shared" ca="1" si="1004"/>
        <v>-1.8752390328820006E-5</v>
      </c>
      <c r="EZ440" s="223">
        <f t="shared" ca="1" si="1005"/>
        <v>-2.9336414033977106E-4</v>
      </c>
      <c r="FA440" s="223">
        <f t="shared" ca="1" si="1006"/>
        <v>2.2991298634009226E-4</v>
      </c>
      <c r="FB440" s="223">
        <f t="shared" ca="1" si="1007"/>
        <v>1.27875055102299E-4</v>
      </c>
      <c r="FC440" s="223">
        <f t="shared" ca="1" si="1008"/>
        <v>-3.2195618159600785E-4</v>
      </c>
      <c r="FD440" s="223">
        <f t="shared" ca="1" si="1009"/>
        <v>1.0386580837401619E-4</v>
      </c>
      <c r="FE440" s="223">
        <f t="shared" ca="1" si="1010"/>
        <v>2.4719460379699814E-4</v>
      </c>
      <c r="FF440" s="223">
        <f t="shared" ca="1" si="1011"/>
        <v>-2.8179403030357012E-4</v>
      </c>
      <c r="FG440" s="223">
        <f t="shared" ca="1" si="1012"/>
        <v>-4.4362058134116376E-5</v>
      </c>
      <c r="FH440" s="223">
        <f t="shared" ca="1" si="1013"/>
        <v>3.1372539936945298E-4</v>
      </c>
      <c r="FI440" s="223">
        <f t="shared" ca="1" si="1014"/>
        <v>-1.8145437000194084E-4</v>
      </c>
      <c r="FJ440" s="223">
        <f t="shared" ca="1" si="1015"/>
        <v>-1.8311634512689805E-4</v>
      </c>
      <c r="FK440" s="223">
        <f t="shared" ca="1" si="1016"/>
        <v>3.1325969744112924E-4</v>
      </c>
      <c r="FL440" s="223">
        <f t="shared" ca="1" si="1017"/>
        <v>-4.2364875384142164E-5</v>
      </c>
      <c r="FM440" s="223">
        <f t="shared" ca="1" si="1018"/>
        <v>-2.8276588069278431E-4</v>
      </c>
      <c r="FN440" s="223">
        <f t="shared" ca="1" si="1019"/>
        <v>2.4589694930968951E-4</v>
      </c>
      <c r="FO440" s="223">
        <f t="shared" ca="1" si="1020"/>
        <v>1.057716975814699E-4</v>
      </c>
      <c r="FP440" s="223">
        <f t="shared" ca="1" si="1021"/>
        <v>-3.2203036724059558E-4</v>
      </c>
      <c r="FQ440" s="223">
        <f t="shared" ca="1" si="1022"/>
        <v>1.2602256398538389E-4</v>
      </c>
      <c r="FR440" s="223">
        <f t="shared" ca="1" si="1023"/>
        <v>2.3132057670108587E-4</v>
      </c>
      <c r="FS440" s="223">
        <f t="shared" ca="1" si="1024"/>
        <v>-2.925248187916481E-4</v>
      </c>
      <c r="FT440" s="223">
        <f t="shared" ca="1" si="1025"/>
        <v>-2.0764116008266225E-5</v>
      </c>
      <c r="FU440" s="223">
        <f t="shared" ca="1" si="1026"/>
        <v>3.0747062337047222E-4</v>
      </c>
      <c r="FV440" s="223">
        <f t="shared" ca="1" si="1027"/>
        <v>-2.0055018645443373E-4</v>
      </c>
      <c r="FW440" s="223">
        <f t="shared" ca="1" si="1028"/>
        <v>-1.6311659000823632E-4</v>
      </c>
      <c r="FX440" s="223">
        <f t="shared" ca="1" si="1029"/>
        <v>3.1795988869539335E-4</v>
      </c>
      <c r="FY440" s="223">
        <f t="shared" ca="1" si="1030"/>
        <v>-6.5747781509135813E-5</v>
      </c>
      <c r="FZ440" s="223">
        <f t="shared" ca="1" si="1031"/>
        <v>-2.7063528823873835E-4</v>
      </c>
      <c r="GA440" s="223">
        <f t="shared" ca="1" si="1032"/>
        <v>2.6054837540582105E-4</v>
      </c>
      <c r="GB440" s="223">
        <f t="shared" ca="1" si="1033"/>
        <v>8.3095154067127223E-5</v>
      </c>
      <c r="GC440" s="223">
        <f t="shared" ca="1" si="1034"/>
        <v>-3.2035944242355167E-4</v>
      </c>
      <c r="GD440" s="223">
        <f t="shared" ca="1" si="1035"/>
        <v>1.4749639240358933E-4</v>
      </c>
      <c r="GE440" s="223">
        <f t="shared" ca="1" si="1036"/>
        <v>2.1419300335782262E-4</v>
      </c>
      <c r="GF440" s="223">
        <f t="shared" ca="1" si="1037"/>
        <v>-3.0167038994158551E-4</v>
      </c>
      <c r="GG440" s="223">
        <f t="shared" ca="1" si="1038"/>
        <v>2.9463486612901828E-6</v>
      </c>
      <c r="GH440" s="223">
        <f t="shared" ca="1" si="1039"/>
        <v>2.9954963742339247E-4</v>
      </c>
      <c r="GI440" s="223">
        <f t="shared" ca="1" si="1040"/>
        <v>-2.1855920407035109E-4</v>
      </c>
      <c r="GJ440" s="223">
        <f t="shared" ca="1" si="1041"/>
        <v>-1.4223289195547075E-4</v>
      </c>
      <c r="GK440" s="223">
        <f t="shared" ca="1" si="1042"/>
        <v>3.2093702776393691E-4</v>
      </c>
      <c r="GL440" s="223">
        <f t="shared" ca="1" si="1043"/>
        <v>-8.8774394709589382E-5</v>
      </c>
      <c r="GM440" s="223">
        <f t="shared" ca="1" si="1044"/>
        <v>-2.570380997091755E-4</v>
      </c>
      <c r="GN440" s="223">
        <f t="shared" ca="1" si="1045"/>
        <v>2.7378786728102418E-4</v>
      </c>
      <c r="GO440" s="223">
        <f t="shared" ca="1" si="1046"/>
        <v>5.996831071329541E-5</v>
      </c>
      <c r="GP440" s="223">
        <f t="shared" ca="1" si="1047"/>
        <v>-3.1695246203123224E-4</v>
      </c>
      <c r="GQ440" s="223">
        <f t="shared" ca="1" si="1048"/>
        <v>1.6817092509186982E-4</v>
      </c>
      <c r="GR440" s="223">
        <f t="shared" ca="1" si="1049"/>
        <v>1.9590469957110707E-4</v>
      </c>
      <c r="GS440" s="223">
        <f t="shared" ca="1" si="1050"/>
        <v>-3.0918118311091056E-4</v>
      </c>
      <c r="GT440" s="223">
        <f t="shared" ca="1" si="1051"/>
        <v>2.6640846812153435E-5</v>
      </c>
      <c r="GU440" s="223">
        <f t="shared" ca="1" si="1052"/>
        <v>2.9000536603734358E-4</v>
      </c>
      <c r="GV440" s="223">
        <f t="shared" ca="1" si="1053"/>
        <v>-2.3538383042285608E-4</v>
      </c>
      <c r="GW440" s="223">
        <f t="shared" ca="1" si="1054"/>
        <v>-1.2057842153778475E-4</v>
      </c>
      <c r="GX440" s="223">
        <f t="shared" ca="1" si="1055"/>
        <v>3.2217498127220487E-4</v>
      </c>
      <c r="GY440" s="223">
        <f t="shared" ca="1" si="1056"/>
        <v>-1.1131993177344812E-4</v>
      </c>
      <c r="GZ440" s="223">
        <f t="shared" ca="1" si="1057"/>
        <v>-2.4204799944684555E-4</v>
      </c>
      <c r="HA440" s="223">
        <f t="shared" ca="1" si="1058"/>
        <v>2.8554367898174331E-4</v>
      </c>
      <c r="HB440" s="223">
        <f t="shared" ca="1" si="1059"/>
        <v>3.6516493887914724E-5</v>
      </c>
      <c r="HC440" s="223">
        <f t="shared" ca="1" si="1060"/>
        <v>-3.1182788878557761E-4</v>
      </c>
      <c r="HD440" s="223">
        <f t="shared" ca="1" si="1061"/>
        <v>1.8793412496632375E-4</v>
      </c>
      <c r="HE440" s="223">
        <f t="shared" ca="1" si="1062"/>
        <v>1.7655477124373401E-4</v>
      </c>
      <c r="HF440" s="223">
        <f t="shared" ca="1" si="1063"/>
        <v>-3.1501649666069542E-4</v>
      </c>
      <c r="HG440" s="223">
        <f t="shared" ca="1" si="1064"/>
        <v>5.0190975905927114E-5</v>
      </c>
      <c r="HH440" s="223">
        <f t="shared" ca="1" si="1065"/>
        <v>2.788895304459221E-4</v>
      </c>
      <c r="HI440" s="223">
        <f t="shared" ca="1" si="1066"/>
        <v>-2.5093289140404063E-4</v>
      </c>
      <c r="HJ440" s="223">
        <f t="shared" ca="1" si="1067"/>
        <v>-9.827052620653835E-5</v>
      </c>
      <c r="HK440" s="223">
        <f t="shared" ca="1" si="1068"/>
        <v>3.2166704064287441E-4</v>
      </c>
      <c r="HL440" s="223">
        <f t="shared" ca="1" si="1069"/>
        <v>-1.3326221648199331E-4</v>
      </c>
      <c r="HM440" s="223">
        <f t="shared" ca="1" si="1070"/>
        <v>-2.2574622010382872E-4</v>
      </c>
      <c r="HN440" s="223">
        <f t="shared" ca="1" si="1071"/>
        <v>2.9575210474579991E-4</v>
      </c>
      <c r="HO440" s="223">
        <f t="shared" ca="1" si="1072"/>
        <v>1.2866791018252651E-5</v>
      </c>
      <c r="HP440" s="223">
        <f t="shared" ca="1" si="1073"/>
        <v>-3.0501349319300459E-4</v>
      </c>
      <c r="HQ440" s="223">
        <f t="shared" ca="1" si="1074"/>
        <v>2.0667889353446562E-4</v>
      </c>
      <c r="HR440" s="223">
        <f t="shared" ca="1" si="1075"/>
        <v>1.5624807731380819E-4</v>
      </c>
      <c r="HS440" s="223">
        <f t="shared" ca="1" si="1076"/>
        <v>-3.1914470852122058E-4</v>
      </c>
      <c r="HT440" s="223">
        <f t="shared" ca="1" si="1077"/>
        <v>7.3469115752570937E-5</v>
      </c>
      <c r="HU440" s="223">
        <f t="shared" ca="1" si="1078"/>
        <v>2.6626236832528576E-4</v>
      </c>
      <c r="HV440" s="223">
        <f t="shared" ca="1" si="1079"/>
        <v>-2.6512212530522286E-4</v>
      </c>
      <c r="HW440" s="223">
        <f t="shared" ca="1" si="1080"/>
        <v>-7.5430094379380397E-5</v>
      </c>
      <c r="HX440" s="223">
        <f t="shared" ca="1" si="1081"/>
        <v>3.194159584502246E-4</v>
      </c>
      <c r="HY440" s="223">
        <f t="shared" ca="1" si="1082"/>
        <v>-1.5448234169323464E-4</v>
      </c>
      <c r="HZ440" s="223">
        <f t="shared" ca="1" si="1083"/>
        <v>-2.0822110243483863E-4</v>
      </c>
      <c r="IA440" s="223">
        <f t="shared" ca="1" si="1084"/>
        <v>3.0435782422950951E-4</v>
      </c>
      <c r="IB440" s="223">
        <f t="shared" ca="1" si="1085"/>
        <v>-1.0852638106749864E-5</v>
      </c>
      <c r="IC440" s="223">
        <f t="shared" ca="1" si="1086"/>
        <v>-2.965462030536568E-4</v>
      </c>
      <c r="ID440" s="223">
        <f t="shared" ca="1" si="1087"/>
        <v>2.2430365127135778E-4</v>
      </c>
      <c r="IE440" s="223">
        <f t="shared" ca="1" si="1088"/>
        <v>2.4235187047074943E-4</v>
      </c>
      <c r="IF440" s="223">
        <f t="shared" ca="1" si="1089"/>
        <v>-3.2154344755473338E-4</v>
      </c>
      <c r="IG440" s="223">
        <f t="shared" ca="1" si="1090"/>
        <v>9.6349120095412817E-5</v>
      </c>
      <c r="IH440" s="223">
        <f t="shared" ca="1" si="1091"/>
        <v>2.5219230736102491E-4</v>
      </c>
      <c r="II440" s="223">
        <f t="shared" ca="1" si="1092"/>
        <v>-2.7787463943849055E-4</v>
      </c>
      <c r="IJ440" s="223">
        <f t="shared" ca="1" si="1093"/>
        <v>-5.2180900335301943E-5</v>
      </c>
      <c r="IK440" s="223">
        <f t="shared" ca="1" si="1094"/>
        <v>3.1543393350369654E-4</v>
      </c>
      <c r="IL440" s="223">
        <f t="shared" ca="1" si="1095"/>
        <v>-1.7486531371006971E-4</v>
      </c>
      <c r="IM440" s="223">
        <f t="shared" ca="1" si="1096"/>
        <v>-1.8956761657091869E-4</v>
      </c>
      <c r="IN440" s="223">
        <f t="shared" ca="1" si="1097"/>
        <v>3.1131420229335924E-4</v>
      </c>
      <c r="IO440" s="223">
        <f t="shared" ca="1" si="1098"/>
        <v>-3.4513255845532659E-5</v>
      </c>
      <c r="IP440" s="223">
        <f t="shared" ca="1" si="1099"/>
        <v>-2.8647190334641455E-4</v>
      </c>
      <c r="IQ440" s="223">
        <f t="shared" ca="1" si="1100"/>
        <v>2.407128880877538E-4</v>
      </c>
      <c r="IR440" s="223">
        <f t="shared" ca="1" si="1101"/>
        <v>1.1320915604085379E-4</v>
      </c>
      <c r="IS440" s="223">
        <f t="shared" ca="1" si="1102"/>
        <v>-3.2219971478658215E-4</v>
      </c>
      <c r="IT440" s="223">
        <f t="shared" ca="1" si="1103"/>
        <v>1.1870700020851719E-4</v>
      </c>
      <c r="IU440" s="223">
        <f t="shared" ca="1" si="1104"/>
        <v>2.3675559443258411E-4</v>
      </c>
      <c r="IV440" s="223">
        <f t="shared" ca="1" si="1105"/>
        <v>-2.8912132682486398E-4</v>
      </c>
      <c r="IW440" s="223">
        <f t="shared" ca="1" si="1106"/>
        <v>-2.8648933471216436E-5</v>
      </c>
      <c r="IX440" s="223">
        <f t="shared" ca="1" si="1107"/>
        <v>3.0974254474149378E-4</v>
      </c>
      <c r="IY440" s="223">
        <f t="shared" ca="1" si="1108"/>
        <v>-1.9430067544113659E-4</v>
      </c>
      <c r="IZ440" s="223">
        <f t="shared" ca="1" si="1109"/>
        <v>-1.6988684736816541E-4</v>
      </c>
      <c r="JA440" s="223">
        <f t="shared" ca="1" si="1110"/>
        <v>3.1658354172189889E-4</v>
      </c>
      <c r="JB440" s="223">
        <f t="shared" ca="1" si="1111"/>
        <v>-5.7986843260587826E-5</v>
      </c>
    </row>
    <row r="441" spans="2:262">
      <c r="B441" s="230">
        <v>80</v>
      </c>
      <c r="C441" s="229">
        <f t="shared" si="1112"/>
        <v>1.562500000000001E-3</v>
      </c>
      <c r="D441" s="226">
        <f t="shared" ca="1" si="855"/>
        <v>35.956062180104311</v>
      </c>
      <c r="E441" s="225">
        <f ca="1">CH361</f>
        <v>-4.3937819895688769E-2</v>
      </c>
      <c r="F441" s="224">
        <v>80</v>
      </c>
      <c r="G441" s="223">
        <f t="shared" ca="1" si="856"/>
        <v>-1.3270525006421074E-4</v>
      </c>
      <c r="H441" s="223">
        <f t="shared" ca="1" si="857"/>
        <v>1.2778465773432583E-4</v>
      </c>
      <c r="I441" s="223">
        <f t="shared" ca="1" si="858"/>
        <v>3.4903107213470796E-5</v>
      </c>
      <c r="J441" s="223">
        <f t="shared" ca="1" si="859"/>
        <v>-1.5449833947164121E-4</v>
      </c>
      <c r="K441" s="223">
        <f t="shared" ca="1" si="860"/>
        <v>8.3344802473958303E-5</v>
      </c>
      <c r="L441" s="223">
        <f t="shared" ca="1" si="861"/>
        <v>9.0708989310591822E-5</v>
      </c>
      <c r="M441" s="223">
        <f t="shared" ca="1" si="862"/>
        <v>-1.5277045722544917E-4</v>
      </c>
      <c r="N441" s="223">
        <f t="shared" ca="1" si="863"/>
        <v>2.6216456559446303E-5</v>
      </c>
      <c r="O441" s="223">
        <f t="shared" ca="1" si="864"/>
        <v>1.3270525006421076E-4</v>
      </c>
      <c r="P441" s="223">
        <f t="shared" ca="1" si="865"/>
        <v>-1.2778465773432583E-4</v>
      </c>
      <c r="Q441" s="223">
        <f t="shared" ca="1" si="866"/>
        <v>-3.4903107213470619E-5</v>
      </c>
      <c r="R441" s="223">
        <f t="shared" ca="1" si="867"/>
        <v>1.5449833947164129E-4</v>
      </c>
      <c r="S441" s="223">
        <f t="shared" ca="1" si="868"/>
        <v>-8.3344802473957978E-5</v>
      </c>
      <c r="T441" s="223">
        <f t="shared" ca="1" si="869"/>
        <v>-9.0708989310591903E-5</v>
      </c>
      <c r="U441" s="223">
        <f t="shared" ca="1" si="870"/>
        <v>1.5277045722544914E-4</v>
      </c>
      <c r="V441" s="223">
        <f t="shared" ca="1" si="871"/>
        <v>-2.6216456559446209E-5</v>
      </c>
      <c r="W441" s="223">
        <f t="shared" ca="1" si="872"/>
        <v>-1.3270525006421082E-4</v>
      </c>
      <c r="X441" s="223">
        <f t="shared" ca="1" si="873"/>
        <v>1.2778465773432578E-4</v>
      </c>
      <c r="Y441" s="223">
        <f t="shared" ca="1" si="874"/>
        <v>3.4903107213470714E-5</v>
      </c>
      <c r="Z441" s="223">
        <f t="shared" ca="1" si="875"/>
        <v>-1.5449833947164121E-4</v>
      </c>
      <c r="AA441" s="223">
        <f t="shared" ca="1" si="876"/>
        <v>8.3344802473958371E-5</v>
      </c>
      <c r="AB441" s="223">
        <f t="shared" ca="1" si="877"/>
        <v>9.0708989310591523E-5</v>
      </c>
      <c r="AC441" s="223">
        <f t="shared" ca="1" si="878"/>
        <v>-1.5277045722544922E-4</v>
      </c>
      <c r="AD441" s="223">
        <f t="shared" ca="1" si="879"/>
        <v>2.6216456559445565E-5</v>
      </c>
      <c r="AE441" s="223">
        <f t="shared" ca="1" si="880"/>
        <v>1.3270525006421117E-4</v>
      </c>
      <c r="AF441" s="223">
        <f t="shared" ca="1" si="881"/>
        <v>-1.2778465773432543E-4</v>
      </c>
      <c r="AG441" s="223">
        <f t="shared" ca="1" si="882"/>
        <v>-3.4903107213471351E-5</v>
      </c>
      <c r="AH441" s="223">
        <f t="shared" ca="1" si="883"/>
        <v>1.5449833947164132E-4</v>
      </c>
      <c r="AI441" s="223">
        <f t="shared" ca="1" si="884"/>
        <v>-8.3344802473957815E-5</v>
      </c>
      <c r="AJ441" s="223">
        <f t="shared" ca="1" si="885"/>
        <v>-9.0708989310592052E-5</v>
      </c>
      <c r="AK441" s="223">
        <f t="shared" ca="1" si="886"/>
        <v>1.5277045722544906E-4</v>
      </c>
      <c r="AL441" s="223">
        <f t="shared" ca="1" si="887"/>
        <v>-2.6216456559446019E-5</v>
      </c>
      <c r="AM441" s="223">
        <f t="shared" ca="1" si="888"/>
        <v>-1.3270525006421152E-4</v>
      </c>
      <c r="AN441" s="223">
        <f t="shared" ca="1" si="889"/>
        <v>1.277846577343257E-4</v>
      </c>
      <c r="AO441" s="223">
        <f t="shared" ca="1" si="890"/>
        <v>3.4903107213471988E-5</v>
      </c>
      <c r="AP441" s="223">
        <f t="shared" ca="1" si="891"/>
        <v>-1.5449833947164124E-4</v>
      </c>
      <c r="AQ441" s="223">
        <f t="shared" ca="1" si="892"/>
        <v>8.3344802473957259E-5</v>
      </c>
      <c r="AR441" s="223">
        <f t="shared" ca="1" si="893"/>
        <v>9.0708989310591672E-5</v>
      </c>
      <c r="AS441" s="223">
        <f t="shared" ca="1" si="894"/>
        <v>-1.5277045722544895E-4</v>
      </c>
      <c r="AT441" s="223">
        <f t="shared" ca="1" si="895"/>
        <v>2.6216456559446473E-5</v>
      </c>
      <c r="AU441" s="223">
        <f t="shared" ca="1" si="896"/>
        <v>1.3270525006421128E-4</v>
      </c>
      <c r="AV441" s="223">
        <f t="shared" ca="1" si="897"/>
        <v>-1.2778465773432594E-4</v>
      </c>
      <c r="AW441" s="223">
        <f t="shared" ca="1" si="898"/>
        <v>-3.4903107213471541E-5</v>
      </c>
      <c r="AX441" s="223">
        <f t="shared" ca="1" si="899"/>
        <v>1.5449833947164116E-4</v>
      </c>
      <c r="AY441" s="223">
        <f t="shared" ca="1" si="900"/>
        <v>-8.3344802473957652E-5</v>
      </c>
      <c r="AZ441" s="223">
        <f t="shared" ca="1" si="901"/>
        <v>-9.0708989310591293E-5</v>
      </c>
      <c r="BA441" s="223">
        <f t="shared" ca="1" si="902"/>
        <v>1.5277045722544903E-4</v>
      </c>
      <c r="BB441" s="223">
        <f t="shared" ca="1" si="903"/>
        <v>-2.6216456559444731E-5</v>
      </c>
      <c r="BC441" s="223">
        <f t="shared" ca="1" si="904"/>
        <v>-1.3270525006421101E-4</v>
      </c>
      <c r="BD441" s="223">
        <f t="shared" ca="1" si="905"/>
        <v>1.2778465773432494E-4</v>
      </c>
      <c r="BE441" s="223">
        <f t="shared" ca="1" si="906"/>
        <v>3.4903107213471094E-5</v>
      </c>
      <c r="BF441" s="223">
        <f t="shared" ca="1" si="907"/>
        <v>-1.5449833947164145E-4</v>
      </c>
      <c r="BG441" s="223">
        <f t="shared" ca="1" si="908"/>
        <v>8.3344802473958032E-5</v>
      </c>
      <c r="BH441" s="223">
        <f t="shared" ca="1" si="909"/>
        <v>9.0708989310592743E-5</v>
      </c>
      <c r="BI441" s="223">
        <f t="shared" ca="1" si="910"/>
        <v>-1.5277045722544914E-4</v>
      </c>
      <c r="BJ441" s="223">
        <f t="shared" ca="1" si="911"/>
        <v>2.6216456559445185E-5</v>
      </c>
      <c r="BK441" s="223">
        <f t="shared" ca="1" si="912"/>
        <v>1.3270525006421076E-4</v>
      </c>
      <c r="BL441" s="223">
        <f t="shared" ca="1" si="913"/>
        <v>-1.2778465773432518E-4</v>
      </c>
      <c r="BM441" s="223">
        <f t="shared" ca="1" si="914"/>
        <v>-3.4903107213470646E-5</v>
      </c>
      <c r="BN441" s="223">
        <f t="shared" ca="1" si="915"/>
        <v>1.5449833947164137E-4</v>
      </c>
      <c r="BO441" s="223">
        <f t="shared" ca="1" si="916"/>
        <v>-8.3344802473958425E-5</v>
      </c>
      <c r="BP441" s="223">
        <f t="shared" ca="1" si="917"/>
        <v>-9.0708989310592364E-5</v>
      </c>
      <c r="BQ441" s="223">
        <f t="shared" ca="1" si="918"/>
        <v>1.5277045722544925E-4</v>
      </c>
      <c r="BR441" s="223">
        <f t="shared" ca="1" si="919"/>
        <v>-2.6216456559445643E-5</v>
      </c>
      <c r="BS441" s="223">
        <f t="shared" ca="1" si="920"/>
        <v>-1.3270525006421171E-4</v>
      </c>
      <c r="BT441" s="223">
        <f t="shared" ca="1" si="921"/>
        <v>1.2778465773432418E-4</v>
      </c>
      <c r="BU441" s="223">
        <f t="shared" ca="1" si="922"/>
        <v>3.4903107213472354E-5</v>
      </c>
      <c r="BV441" s="223">
        <f t="shared" ca="1" si="923"/>
        <v>-1.5449833947164129E-4</v>
      </c>
      <c r="BW441" s="223">
        <f t="shared" ca="1" si="924"/>
        <v>8.3344802473958818E-5</v>
      </c>
      <c r="BX441" s="223">
        <f t="shared" ca="1" si="925"/>
        <v>9.07089893105938E-5</v>
      </c>
      <c r="BY441" s="223">
        <f t="shared" ca="1" si="926"/>
        <v>-1.5277045722544887E-4</v>
      </c>
      <c r="BZ441" s="223">
        <f t="shared" ca="1" si="927"/>
        <v>2.6216456559446097E-5</v>
      </c>
      <c r="CA441" s="223">
        <f t="shared" ca="1" si="928"/>
        <v>1.3270525006421028E-4</v>
      </c>
      <c r="CB441" s="223">
        <f t="shared" ca="1" si="929"/>
        <v>-1.2778465773432442E-4</v>
      </c>
      <c r="CC441" s="223">
        <f t="shared" ca="1" si="930"/>
        <v>-3.4903107213471907E-5</v>
      </c>
      <c r="CD441" s="223">
        <f t="shared" ca="1" si="931"/>
        <v>1.5449833947164121E-4</v>
      </c>
      <c r="CE441" s="223">
        <f t="shared" ca="1" si="932"/>
        <v>-8.3344802473959211E-5</v>
      </c>
      <c r="CF441" s="223">
        <f t="shared" ca="1" si="933"/>
        <v>-9.0708989310593434E-5</v>
      </c>
      <c r="CG441" s="223">
        <f t="shared" ca="1" si="934"/>
        <v>1.5277045722544895E-4</v>
      </c>
      <c r="CH441" s="223">
        <f t="shared" ca="1" si="935"/>
        <v>-2.6216456559446551E-5</v>
      </c>
      <c r="CI441" s="223">
        <f t="shared" ca="1" si="936"/>
        <v>-1.3270525006421239E-4</v>
      </c>
      <c r="CJ441" s="223">
        <f t="shared" ca="1" si="937"/>
        <v>1.277846577343247E-4</v>
      </c>
      <c r="CK441" s="223">
        <f t="shared" ca="1" si="938"/>
        <v>3.4903107213471453E-5</v>
      </c>
      <c r="CL441" s="223">
        <f t="shared" ca="1" si="939"/>
        <v>-1.5449833947164116E-4</v>
      </c>
      <c r="CM441" s="223">
        <f t="shared" ca="1" si="940"/>
        <v>8.3344802473955823E-5</v>
      </c>
      <c r="CN441" s="223">
        <f t="shared" ca="1" si="941"/>
        <v>9.0708989310593055E-5</v>
      </c>
      <c r="CO441" s="223">
        <f t="shared" ca="1" si="942"/>
        <v>-1.5277045722544906E-4</v>
      </c>
      <c r="CP441" s="223">
        <f t="shared" ca="1" si="943"/>
        <v>2.6216456559447005E-5</v>
      </c>
      <c r="CQ441" s="223">
        <f t="shared" ca="1" si="944"/>
        <v>1.3270525006421217E-4</v>
      </c>
      <c r="CR441" s="223">
        <f t="shared" ca="1" si="945"/>
        <v>-1.2778465773432497E-4</v>
      </c>
      <c r="CS441" s="223">
        <f t="shared" ca="1" si="946"/>
        <v>-3.4903107213471006E-5</v>
      </c>
      <c r="CT441" s="223">
        <f t="shared" ca="1" si="947"/>
        <v>1.5449833947164108E-4</v>
      </c>
      <c r="CU441" s="223">
        <f t="shared" ca="1" si="948"/>
        <v>-8.3344802473956216E-5</v>
      </c>
      <c r="CV441" s="223">
        <f t="shared" ca="1" si="949"/>
        <v>-9.0708989310592675E-5</v>
      </c>
      <c r="CW441" s="223">
        <f t="shared" ca="1" si="950"/>
        <v>1.5277045722544917E-4</v>
      </c>
      <c r="CX441" s="223">
        <f t="shared" ca="1" si="951"/>
        <v>-2.6216456559443068E-5</v>
      </c>
      <c r="CY441" s="223">
        <f t="shared" ca="1" si="952"/>
        <v>-1.3270525006421193E-4</v>
      </c>
      <c r="CZ441" s="223">
        <f t="shared" ca="1" si="953"/>
        <v>1.2778465773432521E-4</v>
      </c>
      <c r="DA441" s="223">
        <f t="shared" ca="1" si="954"/>
        <v>3.4903107213470565E-5</v>
      </c>
      <c r="DB441" s="223">
        <f t="shared" ca="1" si="955"/>
        <v>-1.5449833947164173E-4</v>
      </c>
      <c r="DC441" s="223">
        <f t="shared" ca="1" si="956"/>
        <v>8.3344802473956622E-5</v>
      </c>
      <c r="DD441" s="223">
        <f t="shared" ca="1" si="957"/>
        <v>9.0708989310592296E-5</v>
      </c>
      <c r="DE441" s="223">
        <f t="shared" ca="1" si="958"/>
        <v>-1.5277045722544928E-4</v>
      </c>
      <c r="DF441" s="223">
        <f t="shared" ca="1" si="959"/>
        <v>2.6216456559443522E-5</v>
      </c>
      <c r="DG441" s="223">
        <f t="shared" ca="1" si="960"/>
        <v>1.3270525006421166E-4</v>
      </c>
      <c r="DH441" s="223">
        <f t="shared" ca="1" si="961"/>
        <v>-1.2778465773432548E-4</v>
      </c>
      <c r="DI441" s="223">
        <f t="shared" ca="1" si="962"/>
        <v>-3.4903107213470118E-5</v>
      </c>
      <c r="DJ441" s="223">
        <f t="shared" ca="1" si="963"/>
        <v>1.5449833947164167E-4</v>
      </c>
      <c r="DK441" s="223">
        <f t="shared" ca="1" si="964"/>
        <v>-8.3344802473957002E-5</v>
      </c>
      <c r="DL441" s="223">
        <f t="shared" ca="1" si="965"/>
        <v>-9.070898931059193E-5</v>
      </c>
      <c r="DM441" s="223">
        <f t="shared" ca="1" si="966"/>
        <v>1.5277045722544936E-4</v>
      </c>
      <c r="DN441" s="223">
        <f t="shared" ca="1" si="967"/>
        <v>-2.6216456559443976E-5</v>
      </c>
      <c r="DO441" s="223">
        <f t="shared" ca="1" si="968"/>
        <v>-1.3270525006421144E-4</v>
      </c>
      <c r="DP441" s="223">
        <f t="shared" ca="1" si="969"/>
        <v>1.2778465773432575E-4</v>
      </c>
      <c r="DQ441" s="223">
        <f t="shared" ca="1" si="970"/>
        <v>3.4903107213474008E-5</v>
      </c>
      <c r="DR441" s="223">
        <f t="shared" ca="1" si="971"/>
        <v>-1.5449833947164159E-4</v>
      </c>
      <c r="DS441" s="223">
        <f t="shared" ca="1" si="972"/>
        <v>8.3344802473957395E-5</v>
      </c>
      <c r="DT441" s="223">
        <f t="shared" ca="1" si="973"/>
        <v>9.070898931059155E-5</v>
      </c>
      <c r="DU441" s="223">
        <f t="shared" ca="1" si="974"/>
        <v>-1.5277045722544849E-4</v>
      </c>
      <c r="DV441" s="223">
        <f t="shared" ca="1" si="975"/>
        <v>2.621645655944443E-5</v>
      </c>
      <c r="DW441" s="223">
        <f t="shared" ca="1" si="976"/>
        <v>1.3270525006421117E-4</v>
      </c>
      <c r="DX441" s="223">
        <f t="shared" ca="1" si="977"/>
        <v>-1.2778465773432602E-4</v>
      </c>
      <c r="DY441" s="223">
        <f t="shared" ca="1" si="978"/>
        <v>-3.490310721347356E-5</v>
      </c>
      <c r="DZ441" s="223">
        <f t="shared" ca="1" si="979"/>
        <v>1.5449833947164151E-4</v>
      </c>
      <c r="EA441" s="223">
        <f t="shared" ca="1" si="980"/>
        <v>-8.3344802473957788E-5</v>
      </c>
      <c r="EB441" s="223">
        <f t="shared" ca="1" si="981"/>
        <v>-9.0708989310591171E-5</v>
      </c>
      <c r="EC441" s="223">
        <f t="shared" ca="1" si="982"/>
        <v>1.5277045722544857E-4</v>
      </c>
      <c r="ED441" s="223">
        <f t="shared" ca="1" si="983"/>
        <v>-2.6216456559444884E-5</v>
      </c>
      <c r="EE441" s="223">
        <f t="shared" ca="1" si="984"/>
        <v>-1.3270525006421093E-4</v>
      </c>
      <c r="EF441" s="223">
        <f t="shared" ca="1" si="985"/>
        <v>1.2778465773432372E-4</v>
      </c>
      <c r="EG441" s="223">
        <f t="shared" ca="1" si="986"/>
        <v>3.4903107213473106E-5</v>
      </c>
      <c r="EH441" s="223">
        <f t="shared" ca="1" si="987"/>
        <v>-1.5449833947164219E-4</v>
      </c>
      <c r="EI441" s="223">
        <f t="shared" ca="1" si="988"/>
        <v>8.3344802473958181E-5</v>
      </c>
      <c r="EJ441" s="223">
        <f t="shared" ca="1" si="989"/>
        <v>9.0708989310594424E-5</v>
      </c>
      <c r="EK441" s="223">
        <f t="shared" ca="1" si="990"/>
        <v>-1.5277045722544968E-4</v>
      </c>
      <c r="EL441" s="223">
        <f t="shared" ca="1" si="991"/>
        <v>2.6216456559445338E-5</v>
      </c>
      <c r="EM441" s="223">
        <f t="shared" ca="1" si="992"/>
        <v>1.3270525006421307E-4</v>
      </c>
      <c r="EN441" s="223">
        <f t="shared" ca="1" si="993"/>
        <v>-1.2778465773432657E-4</v>
      </c>
      <c r="EO441" s="223">
        <f t="shared" ca="1" si="994"/>
        <v>-3.4903107213472659E-5</v>
      </c>
      <c r="EP441" s="223">
        <f t="shared" ca="1" si="995"/>
        <v>1.5449833947164211E-4</v>
      </c>
      <c r="EQ441" s="223">
        <f t="shared" ca="1" si="996"/>
        <v>-8.3344802473958547E-5</v>
      </c>
      <c r="ER441" s="223">
        <f t="shared" ca="1" si="997"/>
        <v>-9.0708989310594058E-5</v>
      </c>
      <c r="ES441" s="223">
        <f t="shared" ca="1" si="998"/>
        <v>1.5277045722544976E-4</v>
      </c>
      <c r="ET441" s="223">
        <f t="shared" ca="1" si="999"/>
        <v>-2.6216456559445792E-5</v>
      </c>
      <c r="EU441" s="223">
        <f t="shared" ca="1" si="1000"/>
        <v>-1.3270525006421282E-4</v>
      </c>
      <c r="EV441" s="223">
        <f t="shared" ca="1" si="1001"/>
        <v>1.2778465773432684E-4</v>
      </c>
      <c r="EW441" s="223">
        <f t="shared" ca="1" si="1002"/>
        <v>3.4903107213472205E-5</v>
      </c>
      <c r="EX441" s="223">
        <f t="shared" ca="1" si="1003"/>
        <v>-1.5449833947164202E-4</v>
      </c>
      <c r="EY441" s="223">
        <f t="shared" ca="1" si="1004"/>
        <v>8.3344802473958953E-5</v>
      </c>
      <c r="EZ441" s="223">
        <f t="shared" ca="1" si="1005"/>
        <v>9.0708989310593678E-5</v>
      </c>
      <c r="FA441" s="223">
        <f t="shared" ca="1" si="1006"/>
        <v>-1.5277045722544789E-4</v>
      </c>
      <c r="FB441" s="223">
        <f t="shared" ca="1" si="1007"/>
        <v>2.6216456559446246E-5</v>
      </c>
      <c r="FC441" s="223">
        <f t="shared" ca="1" si="1008"/>
        <v>1.3270525006421258E-4</v>
      </c>
      <c r="FD441" s="223">
        <f t="shared" ca="1" si="1009"/>
        <v>-1.2778465773432711E-4</v>
      </c>
      <c r="FE441" s="223">
        <f t="shared" ca="1" si="1010"/>
        <v>-3.4903107213471758E-5</v>
      </c>
      <c r="FF441" s="223">
        <f t="shared" ca="1" si="1011"/>
        <v>1.5449833947164194E-4</v>
      </c>
      <c r="FG441" s="223">
        <f t="shared" ca="1" si="1012"/>
        <v>-8.3344802473959333E-5</v>
      </c>
      <c r="FH441" s="223">
        <f t="shared" ca="1" si="1013"/>
        <v>-9.0708989310593299E-5</v>
      </c>
      <c r="FI441" s="223">
        <f t="shared" ca="1" si="1014"/>
        <v>1.52770457225448E-4</v>
      </c>
      <c r="FJ441" s="223">
        <f t="shared" ca="1" si="1015"/>
        <v>-2.62164565594467E-5</v>
      </c>
      <c r="FK441" s="223">
        <f t="shared" ca="1" si="1016"/>
        <v>-1.3270525006421234E-4</v>
      </c>
      <c r="FL441" s="223">
        <f t="shared" ca="1" si="1017"/>
        <v>1.277846577343222E-4</v>
      </c>
      <c r="FM441" s="223">
        <f t="shared" ca="1" si="1018"/>
        <v>3.4903107213471311E-5</v>
      </c>
      <c r="FN441" s="223">
        <f t="shared" ca="1" si="1019"/>
        <v>-1.5449833947164186E-4</v>
      </c>
      <c r="FO441" s="223">
        <f t="shared" ca="1" si="1020"/>
        <v>8.3344802473959726E-5</v>
      </c>
      <c r="FP441" s="223">
        <f t="shared" ca="1" si="1021"/>
        <v>9.0708989310592946E-5</v>
      </c>
      <c r="FQ441" s="223">
        <f t="shared" ca="1" si="1022"/>
        <v>-1.5277045722544808E-4</v>
      </c>
      <c r="FR441" s="223">
        <f t="shared" ca="1" si="1023"/>
        <v>2.6216456559447154E-5</v>
      </c>
      <c r="FS441" s="223">
        <f t="shared" ca="1" si="1024"/>
        <v>1.3270525006421209E-4</v>
      </c>
      <c r="FT441" s="223">
        <f t="shared" ca="1" si="1025"/>
        <v>-1.2778465773432247E-4</v>
      </c>
      <c r="FU441" s="223">
        <f t="shared" ca="1" si="1026"/>
        <v>-3.4903107213470863E-5</v>
      </c>
      <c r="FV441" s="223">
        <f t="shared" ca="1" si="1027"/>
        <v>1.5449833947164178E-4</v>
      </c>
      <c r="FW441" s="223">
        <f t="shared" ca="1" si="1028"/>
        <v>-8.3344802473960119E-5</v>
      </c>
      <c r="FX441" s="223">
        <f t="shared" ca="1" si="1029"/>
        <v>-9.0708989310592567E-5</v>
      </c>
      <c r="FY441" s="223">
        <f t="shared" ca="1" si="1030"/>
        <v>1.5277045722544819E-4</v>
      </c>
      <c r="FZ441" s="223">
        <f t="shared" ca="1" si="1031"/>
        <v>-2.6216456559447608E-5</v>
      </c>
      <c r="GA441" s="223">
        <f t="shared" ca="1" si="1032"/>
        <v>-1.3270525006421182E-4</v>
      </c>
      <c r="GB441" s="223">
        <f t="shared" ca="1" si="1033"/>
        <v>1.2778465773432274E-4</v>
      </c>
      <c r="GC441" s="223">
        <f t="shared" ca="1" si="1034"/>
        <v>3.4903107213470416E-5</v>
      </c>
      <c r="GD441" s="223">
        <f t="shared" ca="1" si="1035"/>
        <v>-1.544983394716417E-4</v>
      </c>
      <c r="GE441" s="223">
        <f t="shared" ca="1" si="1036"/>
        <v>8.3344802473952963E-5</v>
      </c>
      <c r="GF441" s="223">
        <f t="shared" ca="1" si="1037"/>
        <v>9.0708989310592174E-5</v>
      </c>
      <c r="GG441" s="223">
        <f t="shared" ca="1" si="1038"/>
        <v>-1.527704572254483E-4</v>
      </c>
      <c r="GH441" s="223">
        <f t="shared" ca="1" si="1039"/>
        <v>2.6216456559448065E-5</v>
      </c>
      <c r="GI441" s="223">
        <f t="shared" ca="1" si="1040"/>
        <v>1.3270525006421158E-4</v>
      </c>
      <c r="GJ441" s="223">
        <f t="shared" ca="1" si="1041"/>
        <v>-1.2778465773432302E-4</v>
      </c>
      <c r="GK441" s="223">
        <f t="shared" ca="1" si="1042"/>
        <v>-3.4903107213469955E-5</v>
      </c>
      <c r="GL441" s="223">
        <f t="shared" ca="1" si="1043"/>
        <v>1.5449833947164164E-4</v>
      </c>
      <c r="GM441" s="223">
        <f t="shared" ca="1" si="1044"/>
        <v>-8.3344802473953356E-5</v>
      </c>
      <c r="GN441" s="223">
        <f t="shared" ca="1" si="1045"/>
        <v>-9.0708989310591794E-5</v>
      </c>
      <c r="GO441" s="223">
        <f t="shared" ca="1" si="1046"/>
        <v>1.5277045722544841E-4</v>
      </c>
      <c r="GP441" s="223">
        <f t="shared" ca="1" si="1047"/>
        <v>-2.6216456559439737E-5</v>
      </c>
      <c r="GQ441" s="223">
        <f t="shared" ca="1" si="1048"/>
        <v>-1.3270525006421136E-4</v>
      </c>
      <c r="GR441" s="223">
        <f t="shared" ca="1" si="1049"/>
        <v>1.2778465773432329E-4</v>
      </c>
      <c r="GS441" s="223">
        <f t="shared" ca="1" si="1050"/>
        <v>3.4903107213469508E-5</v>
      </c>
      <c r="GT441" s="223">
        <f t="shared" ca="1" si="1051"/>
        <v>-1.5449833947164156E-4</v>
      </c>
      <c r="GU441" s="223">
        <f t="shared" ca="1" si="1052"/>
        <v>8.3344802473953749E-5</v>
      </c>
      <c r="GV441" s="223">
        <f t="shared" ca="1" si="1053"/>
        <v>9.0708989310591442E-5</v>
      </c>
      <c r="GW441" s="223">
        <f t="shared" ca="1" si="1054"/>
        <v>-1.5277045722544852E-4</v>
      </c>
      <c r="GX441" s="223">
        <f t="shared" ca="1" si="1055"/>
        <v>2.6216456559440191E-5</v>
      </c>
      <c r="GY441" s="223">
        <f t="shared" ca="1" si="1056"/>
        <v>1.3270525006421109E-4</v>
      </c>
      <c r="GZ441" s="223">
        <f t="shared" ca="1" si="1057"/>
        <v>-1.2778465773432356E-4</v>
      </c>
      <c r="HA441" s="223">
        <f t="shared" ca="1" si="1058"/>
        <v>-3.4903107213469061E-5</v>
      </c>
      <c r="HB441" s="223">
        <f t="shared" ca="1" si="1059"/>
        <v>1.5449833947164148E-4</v>
      </c>
      <c r="HC441" s="223">
        <f t="shared" ca="1" si="1060"/>
        <v>-8.3344802473954142E-5</v>
      </c>
      <c r="HD441" s="223">
        <f t="shared" ca="1" si="1061"/>
        <v>-9.0708989310591063E-5</v>
      </c>
      <c r="HE441" s="223">
        <f t="shared" ca="1" si="1062"/>
        <v>1.527704572254486E-4</v>
      </c>
      <c r="HF441" s="223">
        <f t="shared" ca="1" si="1063"/>
        <v>-2.6216456559440645E-5</v>
      </c>
      <c r="HG441" s="223">
        <f t="shared" ca="1" si="1064"/>
        <v>-1.3270525006421087E-4</v>
      </c>
      <c r="HH441" s="223">
        <f t="shared" ca="1" si="1065"/>
        <v>1.2778465773432383E-4</v>
      </c>
      <c r="HI441" s="223">
        <f t="shared" ca="1" si="1066"/>
        <v>3.4903107213477308E-5</v>
      </c>
      <c r="HJ441" s="223">
        <f t="shared" ca="1" si="1067"/>
        <v>-1.544983394716414E-4</v>
      </c>
      <c r="HK441" s="223">
        <f t="shared" ca="1" si="1068"/>
        <v>8.3344802473954535E-5</v>
      </c>
      <c r="HL441" s="223">
        <f t="shared" ca="1" si="1069"/>
        <v>9.0708989310590683E-5</v>
      </c>
      <c r="HM441" s="223">
        <f t="shared" ca="1" si="1070"/>
        <v>-1.5277045722544873E-4</v>
      </c>
      <c r="HN441" s="223">
        <f t="shared" ca="1" si="1071"/>
        <v>2.6216456559441099E-5</v>
      </c>
      <c r="HO441" s="223">
        <f t="shared" ca="1" si="1072"/>
        <v>1.3270525006421063E-4</v>
      </c>
      <c r="HP441" s="223">
        <f t="shared" ca="1" si="1073"/>
        <v>-1.2778465773432407E-4</v>
      </c>
      <c r="HQ441" s="223">
        <f t="shared" ca="1" si="1074"/>
        <v>-3.4903107213476854E-5</v>
      </c>
      <c r="HR441" s="223">
        <f t="shared" ca="1" si="1075"/>
        <v>1.5449833947164132E-4</v>
      </c>
      <c r="HS441" s="223">
        <f t="shared" ca="1" si="1076"/>
        <v>-8.3344802473954915E-5</v>
      </c>
      <c r="HT441" s="223">
        <f t="shared" ca="1" si="1077"/>
        <v>-9.070898931059029E-5</v>
      </c>
      <c r="HU441" s="223">
        <f t="shared" ca="1" si="1078"/>
        <v>1.5277045722544882E-4</v>
      </c>
      <c r="HV441" s="223">
        <f t="shared" ca="1" si="1079"/>
        <v>-2.6216456559441553E-5</v>
      </c>
      <c r="HW441" s="223">
        <f t="shared" ca="1" si="1080"/>
        <v>-1.3270525006421036E-4</v>
      </c>
      <c r="HX441" s="223">
        <f t="shared" ca="1" si="1081"/>
        <v>1.2778465773432434E-4</v>
      </c>
      <c r="HY441" s="223">
        <f t="shared" ca="1" si="1082"/>
        <v>3.4903107213476406E-5</v>
      </c>
      <c r="HZ441" s="223">
        <f t="shared" ca="1" si="1083"/>
        <v>-1.5449833947164124E-4</v>
      </c>
      <c r="IA441" s="223">
        <f t="shared" ca="1" si="1084"/>
        <v>8.3344802473955308E-5</v>
      </c>
      <c r="IB441" s="223">
        <f t="shared" ca="1" si="1085"/>
        <v>9.0708989310597202E-5</v>
      </c>
      <c r="IC441" s="223">
        <f t="shared" ca="1" si="1086"/>
        <v>-1.527704572254489E-4</v>
      </c>
      <c r="ID441" s="223">
        <f t="shared" ca="1" si="1087"/>
        <v>2.6216456559442007E-5</v>
      </c>
      <c r="IE441" s="223">
        <f t="shared" ca="1" si="1088"/>
        <v>1.3270525006420995E-4</v>
      </c>
      <c r="IF441" s="223">
        <f t="shared" ca="1" si="1089"/>
        <v>-1.2778465773432461E-4</v>
      </c>
      <c r="IG441" s="223">
        <f t="shared" ca="1" si="1090"/>
        <v>-3.4903107213475959E-5</v>
      </c>
      <c r="IH441" s="223">
        <f t="shared" ca="1" si="1091"/>
        <v>1.5449833947164118E-4</v>
      </c>
      <c r="II441" s="223">
        <f t="shared" ca="1" si="1092"/>
        <v>-8.3344802473955701E-5</v>
      </c>
      <c r="IJ441" s="223">
        <f t="shared" ca="1" si="1093"/>
        <v>-9.0708989310596822E-5</v>
      </c>
      <c r="IK441" s="223">
        <f t="shared" ca="1" si="1094"/>
        <v>1.5277045722544903E-4</v>
      </c>
      <c r="IL441" s="223">
        <f t="shared" ca="1" si="1095"/>
        <v>-2.6216456559442461E-5</v>
      </c>
      <c r="IM441" s="223">
        <f t="shared" ca="1" si="1096"/>
        <v>-1.3270525006421461E-4</v>
      </c>
      <c r="IN441" s="223">
        <f t="shared" ca="1" si="1097"/>
        <v>1.2778465773432489E-4</v>
      </c>
      <c r="IO441" s="223">
        <f t="shared" ca="1" si="1098"/>
        <v>3.4903107213475498E-5</v>
      </c>
      <c r="IP441" s="223">
        <f t="shared" ca="1" si="1099"/>
        <v>-1.544983394716411E-4</v>
      </c>
      <c r="IQ441" s="223">
        <f t="shared" ca="1" si="1100"/>
        <v>8.3344802473956094E-5</v>
      </c>
      <c r="IR441" s="223">
        <f t="shared" ca="1" si="1101"/>
        <v>9.0708989310596429E-5</v>
      </c>
      <c r="IS441" s="223">
        <f t="shared" ca="1" si="1102"/>
        <v>-1.5277045722544914E-4</v>
      </c>
      <c r="IT441" s="223">
        <f t="shared" ca="1" si="1103"/>
        <v>2.6216456559442915E-5</v>
      </c>
      <c r="IU441" s="223">
        <f t="shared" ca="1" si="1104"/>
        <v>1.3270525006421437E-4</v>
      </c>
      <c r="IV441" s="223">
        <f t="shared" ca="1" si="1105"/>
        <v>-1.2778465773432516E-4</v>
      </c>
      <c r="IW441" s="223">
        <f t="shared" ca="1" si="1106"/>
        <v>-3.4903107213475051E-5</v>
      </c>
      <c r="IX441" s="223">
        <f t="shared" ca="1" si="1107"/>
        <v>1.5449833947164102E-4</v>
      </c>
      <c r="IY441" s="223">
        <f t="shared" ca="1" si="1108"/>
        <v>-8.3344802473956473E-5</v>
      </c>
      <c r="IZ441" s="223">
        <f t="shared" ca="1" si="1109"/>
        <v>-9.0708989310596063E-5</v>
      </c>
      <c r="JA441" s="223">
        <f t="shared" ca="1" si="1110"/>
        <v>1.5277045722544922E-4</v>
      </c>
      <c r="JB441" s="223">
        <f t="shared" ca="1" si="1111"/>
        <v>-2.6216456559443369E-5</v>
      </c>
    </row>
    <row r="442" spans="2:262">
      <c r="B442" s="230">
        <v>81</v>
      </c>
      <c r="C442" s="229">
        <f t="shared" si="1112"/>
        <v>1.582031250000001E-3</v>
      </c>
      <c r="D442" s="226">
        <f t="shared" ca="1" si="855"/>
        <v>35.956634831968941</v>
      </c>
      <c r="E442" s="225">
        <f ca="1">CI361</f>
        <v>-4.3365168031061101E-2</v>
      </c>
      <c r="F442" s="224">
        <v>81</v>
      </c>
      <c r="G442" s="223">
        <f t="shared" ca="1" si="856"/>
        <v>7.6650014814794207E-6</v>
      </c>
      <c r="H442" s="223">
        <f t="shared" ca="1" si="857"/>
        <v>-1.2680647088155148E-5</v>
      </c>
      <c r="I442" s="223">
        <f t="shared" ca="1" si="858"/>
        <v>2.6124426953956619E-6</v>
      </c>
      <c r="J442" s="223">
        <f t="shared" ca="1" si="859"/>
        <v>1.0563307666865401E-5</v>
      </c>
      <c r="K442" s="223">
        <f t="shared" ca="1" si="860"/>
        <v>-1.1173820053714687E-5</v>
      </c>
      <c r="L442" s="223">
        <f t="shared" ca="1" si="861"/>
        <v>-1.5071206248200962E-6</v>
      </c>
      <c r="M442" s="223">
        <f t="shared" ca="1" si="862"/>
        <v>1.2395315138446931E-5</v>
      </c>
      <c r="N442" s="223">
        <f t="shared" ca="1" si="863"/>
        <v>-8.5390669636002438E-6</v>
      </c>
      <c r="O442" s="223">
        <f t="shared" ca="1" si="864"/>
        <v>-5.4745497050350172E-6</v>
      </c>
      <c r="P442" s="223">
        <f t="shared" ca="1" si="865"/>
        <v>1.2976094395708278E-5</v>
      </c>
      <c r="Q442" s="223">
        <f t="shared" ca="1" si="866"/>
        <v>-5.0423493821041848E-6</v>
      </c>
      <c r="R442" s="223">
        <f t="shared" ca="1" si="867"/>
        <v>-8.8893578171559546E-6</v>
      </c>
      <c r="S442" s="223">
        <f t="shared" ca="1" si="868"/>
        <v>1.224701946707383E-5</v>
      </c>
      <c r="T442" s="223">
        <f t="shared" ca="1" si="869"/>
        <v>-1.0366387058074135E-6</v>
      </c>
      <c r="U442" s="223">
        <f t="shared" ca="1" si="870"/>
        <v>-1.1406841804494176E-5</v>
      </c>
      <c r="V442" s="223">
        <f t="shared" ca="1" si="871"/>
        <v>1.028168582880794E-5</v>
      </c>
      <c r="W442" s="223">
        <f t="shared" ca="1" si="872"/>
        <v>3.0737140535889157E-6</v>
      </c>
      <c r="X442" s="223">
        <f t="shared" ca="1" si="873"/>
        <v>-1.2772877672711927E-5</v>
      </c>
      <c r="Y442" s="223">
        <f t="shared" ca="1" si="874"/>
        <v>7.2784814098406189E-6</v>
      </c>
      <c r="Z442" s="223">
        <f t="shared" ca="1" si="875"/>
        <v>6.8737949317425587E-6</v>
      </c>
      <c r="AA442" s="223">
        <f t="shared" ca="1" si="876"/>
        <v>-1.2849572790520969E-5</v>
      </c>
      <c r="AB442" s="223">
        <f t="shared" ca="1" si="877"/>
        <v>3.5405605923243846E-6</v>
      </c>
      <c r="AC442" s="223">
        <f t="shared" ca="1" si="878"/>
        <v>9.9800099370252976E-6</v>
      </c>
      <c r="AD442" s="223">
        <f t="shared" ca="1" si="879"/>
        <v>-1.1629185273650415E-5</v>
      </c>
      <c r="AE442" s="223">
        <f t="shared" ca="1" si="880"/>
        <v>-5.5475729482218317E-7</v>
      </c>
      <c r="AF442" s="223">
        <f t="shared" ca="1" si="881"/>
        <v>1.2078806423865566E-5</v>
      </c>
      <c r="AG442" s="223">
        <f t="shared" ca="1" si="882"/>
        <v>-9.2349054788162061E-6</v>
      </c>
      <c r="AH442" s="223">
        <f t="shared" ca="1" si="883"/>
        <v>-4.594075961970832E-6</v>
      </c>
      <c r="AI442" s="223">
        <f t="shared" ca="1" si="884"/>
        <v>1.2958324237751831E-5</v>
      </c>
      <c r="AJ442" s="223">
        <f t="shared" ca="1" si="885"/>
        <v>-5.9084207208476731E-6</v>
      </c>
      <c r="AK442" s="223">
        <f t="shared" ca="1" si="886"/>
        <v>-8.1696518845306317E-6</v>
      </c>
      <c r="AL442" s="223">
        <f t="shared" ca="1" si="887"/>
        <v>1.2529781650148703E-5</v>
      </c>
      <c r="AM442" s="223">
        <f t="shared" ca="1" si="888"/>
        <v>-1.985518475673088E-6</v>
      </c>
      <c r="AN442" s="223">
        <f t="shared" ca="1" si="889"/>
        <v>-1.0920553418022725E-5</v>
      </c>
      <c r="AO442" s="223">
        <f t="shared" ca="1" si="890"/>
        <v>1.0836437309235613E-5</v>
      </c>
      <c r="AP442" s="223">
        <f t="shared" ca="1" si="891"/>
        <v>2.1378092293681345E-6</v>
      </c>
      <c r="AQ442" s="223">
        <f t="shared" ca="1" si="892"/>
        <v>-1.2569094551637872E-5</v>
      </c>
      <c r="AR442" s="223">
        <f t="shared" ca="1" si="893"/>
        <v>8.0492235545492963E-6</v>
      </c>
      <c r="AS442" s="223">
        <f t="shared" ca="1" si="894"/>
        <v>6.0453386917069441E-6</v>
      </c>
      <c r="AT442" s="223">
        <f t="shared" ca="1" si="895"/>
        <v>-1.2948865544614306E-5</v>
      </c>
      <c r="AU442" s="223">
        <f t="shared" ca="1" si="896"/>
        <v>4.4494918846400106E-6</v>
      </c>
      <c r="AV442" s="223">
        <f t="shared" ca="1" si="897"/>
        <v>9.3426296686422388E-6</v>
      </c>
      <c r="AW442" s="223">
        <f t="shared" ca="1" si="898"/>
        <v>-1.2021530931005109E-5</v>
      </c>
      <c r="AX442" s="223">
        <f t="shared" ca="1" si="899"/>
        <v>4.0061231302194843E-7</v>
      </c>
      <c r="AY442" s="223">
        <f t="shared" ca="1" si="900"/>
        <v>1.1696841610733847E-5</v>
      </c>
      <c r="AZ442" s="223">
        <f t="shared" ca="1" si="901"/>
        <v>-9.8806992411060945E-6</v>
      </c>
      <c r="BA442" s="223">
        <f t="shared" ca="1" si="902"/>
        <v>-3.6887065232260417E-6</v>
      </c>
      <c r="BB442" s="223">
        <f t="shared" ca="1" si="903"/>
        <v>1.287033179800784E-5</v>
      </c>
      <c r="BC442" s="223">
        <f t="shared" ca="1" si="904"/>
        <v>-6.7424738157838407E-6</v>
      </c>
      <c r="BD442" s="223">
        <f t="shared" ca="1" si="905"/>
        <v>-7.4056739005029265E-6</v>
      </c>
      <c r="BE442" s="223">
        <f t="shared" ca="1" si="906"/>
        <v>1.2744643860848313E-5</v>
      </c>
      <c r="BF442" s="223">
        <f t="shared" ca="1" si="907"/>
        <v>-2.9236385488887514E-6</v>
      </c>
      <c r="BG442" s="223">
        <f t="shared" ca="1" si="908"/>
        <v>-1.0375085606393732E-5</v>
      </c>
      <c r="BH442" s="223">
        <f t="shared" ca="1" si="909"/>
        <v>1.133246519698718E-5</v>
      </c>
      <c r="BI442" s="223">
        <f t="shared" ca="1" si="910"/>
        <v>1.1903194317080172E-6</v>
      </c>
      <c r="BJ442" s="223">
        <f t="shared" ca="1" si="911"/>
        <v>-1.2297198418169171E-5</v>
      </c>
      <c r="BK442" s="223">
        <f t="shared" ca="1" si="912"/>
        <v>8.776346259409988E-6</v>
      </c>
      <c r="BL442" s="223">
        <f t="shared" ca="1" si="913"/>
        <v>5.1841222375170748E-6</v>
      </c>
      <c r="BM442" s="223">
        <f t="shared" ca="1" si="914"/>
        <v>-1.2977987274397763E-5</v>
      </c>
      <c r="BN442" s="223">
        <f t="shared" ca="1" si="915"/>
        <v>5.3343109949169697E-6</v>
      </c>
      <c r="BO442" s="223">
        <f t="shared" ca="1" si="916"/>
        <v>8.6546208806149676E-6</v>
      </c>
      <c r="BP442" s="223">
        <f t="shared" ca="1" si="917"/>
        <v>-1.234873087066777E-5</v>
      </c>
      <c r="BQ442" s="223">
        <f t="shared" ca="1" si="918"/>
        <v>1.353810968031898E-6</v>
      </c>
      <c r="BR442" s="223">
        <f t="shared" ca="1" si="919"/>
        <v>1.1251490599468607E-5</v>
      </c>
      <c r="BS442" s="223">
        <f t="shared" ca="1" si="920"/>
        <v>-1.0472948638118712E-5</v>
      </c>
      <c r="BT442" s="223">
        <f t="shared" ca="1" si="921"/>
        <v>-2.7633476642326947E-6</v>
      </c>
      <c r="BU442" s="223">
        <f t="shared" ca="1" si="922"/>
        <v>1.2712593915131245E-5</v>
      </c>
      <c r="BV442" s="223">
        <f t="shared" ca="1" si="923"/>
        <v>-7.539988860926757E-6</v>
      </c>
      <c r="BW442" s="223">
        <f t="shared" ca="1" si="924"/>
        <v>-6.6015639279613347E-6</v>
      </c>
      <c r="BX442" s="223">
        <f t="shared" ca="1" si="925"/>
        <v>1.2890441742236694E-5</v>
      </c>
      <c r="BY442" s="223">
        <f t="shared" ca="1" si="926"/>
        <v>-3.8459151714961046E-6</v>
      </c>
      <c r="BZ442" s="223">
        <f t="shared" ca="1" si="927"/>
        <v>-9.7733943069391094E-6</v>
      </c>
      <c r="CA442" s="223">
        <f t="shared" ca="1" si="928"/>
        <v>1.1767081473961815E-5</v>
      </c>
      <c r="CB442" s="223">
        <f t="shared" ca="1" si="929"/>
        <v>2.3637918991508164E-7</v>
      </c>
      <c r="CC442" s="223">
        <f t="shared" ca="1" si="930"/>
        <v>-1.1958662701010915E-5</v>
      </c>
      <c r="CD442" s="223">
        <f t="shared" ca="1" si="931"/>
        <v>9.4559091834854459E-6</v>
      </c>
      <c r="CE442" s="223">
        <f t="shared" ca="1" si="932"/>
        <v>4.2948125757560018E-6</v>
      </c>
      <c r="CF442" s="223">
        <f t="shared" ca="1" si="933"/>
        <v>-1.2936780166694447E-5</v>
      </c>
      <c r="CG442" s="223">
        <f t="shared" ca="1" si="934"/>
        <v>6.1902230117338001E-6</v>
      </c>
      <c r="CH442" s="223">
        <f t="shared" ca="1" si="935"/>
        <v>7.9197119521766325E-6</v>
      </c>
      <c r="CI442" s="223">
        <f t="shared" ca="1" si="936"/>
        <v>-1.2609011967815903E-5</v>
      </c>
      <c r="CJ442" s="223">
        <f t="shared" ca="1" si="937"/>
        <v>2.2996732041083541E-6</v>
      </c>
      <c r="CK442" s="223">
        <f t="shared" ca="1" si="938"/>
        <v>1.074516678578614E-5</v>
      </c>
      <c r="CL442" s="223">
        <f t="shared" ca="1" si="939"/>
        <v>-1.1008444219057768E-5</v>
      </c>
      <c r="CM442" s="223">
        <f t="shared" ca="1" si="940"/>
        <v>-1.823013984823012E-6</v>
      </c>
      <c r="CN442" s="223">
        <f t="shared" ca="1" si="941"/>
        <v>1.2485965384376057E-5</v>
      </c>
      <c r="CO442" s="223">
        <f t="shared" ca="1" si="942"/>
        <v>-8.2966440531476344E-6</v>
      </c>
      <c r="CP442" s="223">
        <f t="shared" ca="1" si="943"/>
        <v>-5.7616795085176515E-6</v>
      </c>
      <c r="CQ442" s="223">
        <f t="shared" ca="1" si="944"/>
        <v>1.2966385202962244E-5</v>
      </c>
      <c r="CR442" s="223">
        <f t="shared" ca="1" si="945"/>
        <v>-4.7473504465691313E-6</v>
      </c>
      <c r="CS442" s="223">
        <f t="shared" ca="1" si="946"/>
        <v>-9.1187401369425786E-6</v>
      </c>
      <c r="CT442" s="223">
        <f t="shared" ca="1" si="947"/>
        <v>1.2137930916898366E-5</v>
      </c>
      <c r="CU442" s="223">
        <f t="shared" ca="1" si="948"/>
        <v>-7.1884201118870013E-7</v>
      </c>
      <c r="CV442" s="223">
        <f t="shared" ca="1" si="949"/>
        <v>-1.1555321954546174E-5</v>
      </c>
      <c r="CW442" s="223">
        <f t="shared" ca="1" si="950"/>
        <v>1.0084229716410611E-5</v>
      </c>
      <c r="CX442" s="223">
        <f t="shared" ca="1" si="951"/>
        <v>3.3822289525330891E-6</v>
      </c>
      <c r="CY442" s="223">
        <f t="shared" ca="1" si="952"/>
        <v>-1.2825467526391277E-5</v>
      </c>
      <c r="CZ442" s="223">
        <f t="shared" ca="1" si="953"/>
        <v>7.0125896737130701E-6</v>
      </c>
      <c r="DA442" s="223">
        <f t="shared" ca="1" si="954"/>
        <v>7.1418854184847159E-6</v>
      </c>
      <c r="DB442" s="223">
        <f t="shared" ca="1" si="955"/>
        <v>-1.2800963736632662E-5</v>
      </c>
      <c r="DC442" s="223">
        <f t="shared" ca="1" si="956"/>
        <v>3.233073311841677E-6</v>
      </c>
      <c r="DD442" s="223">
        <f t="shared" ca="1" si="957"/>
        <v>1.0180613982302316E-5</v>
      </c>
      <c r="DE442" s="223">
        <f t="shared" ca="1" si="958"/>
        <v>-1.1484284086973127E-5</v>
      </c>
      <c r="DF442" s="223">
        <f t="shared" ca="1" si="959"/>
        <v>-8.728012346788651E-7</v>
      </c>
      <c r="DG442" s="223">
        <f t="shared" ca="1" si="960"/>
        <v>1.2191674325386173E-5</v>
      </c>
      <c r="DH442" s="223">
        <f t="shared" ca="1" si="961"/>
        <v>-9.0083390124018242E-6</v>
      </c>
      <c r="DI442" s="223">
        <f t="shared" ca="1" si="962"/>
        <v>-4.8905720486099853E-6</v>
      </c>
      <c r="DJ442" s="223">
        <f t="shared" ca="1" si="963"/>
        <v>1.2972062698831358E-5</v>
      </c>
      <c r="DK442" s="223">
        <f t="shared" ca="1" si="964"/>
        <v>-5.6230594182489857E-6</v>
      </c>
      <c r="DL442" s="223">
        <f t="shared" ca="1" si="965"/>
        <v>-8.4146707240726951E-6</v>
      </c>
      <c r="DM442" s="223">
        <f t="shared" ca="1" si="966"/>
        <v>1.2443003860534104E-5</v>
      </c>
      <c r="DN442" s="223">
        <f t="shared" ca="1" si="967"/>
        <v>-1.6701677451514951E-6</v>
      </c>
      <c r="DO442" s="223">
        <f t="shared" ca="1" si="968"/>
        <v>-1.1089361917226231E-5</v>
      </c>
      <c r="DP442" s="223">
        <f t="shared" ca="1" si="969"/>
        <v>1.0657902934778714E-5</v>
      </c>
      <c r="DQ442" s="223">
        <f t="shared" ca="1" si="970"/>
        <v>2.4513167375715852E-6</v>
      </c>
      <c r="DR442" s="223">
        <f t="shared" ca="1" si="971"/>
        <v>-1.2644652566330562E-5</v>
      </c>
      <c r="DS442" s="223">
        <f t="shared" ca="1" si="972"/>
        <v>7.7969545046610484E-6</v>
      </c>
      <c r="DT442" s="223">
        <f t="shared" ca="1" si="973"/>
        <v>6.3253563889183627E-6</v>
      </c>
      <c r="DU442" s="223">
        <f t="shared" ca="1" si="974"/>
        <v>-1.2923545973851566E-5</v>
      </c>
      <c r="DV442" s="223">
        <f t="shared" ca="1" si="975"/>
        <v>4.1489531151765486E-6</v>
      </c>
      <c r="DW442" s="223">
        <f t="shared" ca="1" si="976"/>
        <v>9.5608915495731152E-6</v>
      </c>
      <c r="DX442" s="223">
        <f t="shared" ca="1" si="977"/>
        <v>-1.1897889624392902E-5</v>
      </c>
      <c r="DY442" s="223">
        <f t="shared" ca="1" si="978"/>
        <v>8.214130097742427E-8</v>
      </c>
      <c r="DZ442" s="223">
        <f t="shared" ca="1" si="979"/>
        <v>1.1831315526908562E-5</v>
      </c>
      <c r="EA442" s="223">
        <f t="shared" ca="1" si="980"/>
        <v>-9.6712170020417099E-6</v>
      </c>
      <c r="EB442" s="223">
        <f t="shared" ca="1" si="981"/>
        <v>-3.9929621550389218E-6</v>
      </c>
      <c r="EC442" s="223">
        <f t="shared" ca="1" si="982"/>
        <v>1.2907443463002016E-5</v>
      </c>
      <c r="ED442" s="223">
        <f t="shared" ca="1" si="983"/>
        <v>-6.4682965437450885E-6</v>
      </c>
      <c r="EE442" s="223">
        <f t="shared" ca="1" si="984"/>
        <v>-7.6650014814796782E-6</v>
      </c>
      <c r="EF442" s="223">
        <f t="shared" ca="1" si="985"/>
        <v>1.2680647088155066E-5</v>
      </c>
      <c r="EG442" s="223">
        <f t="shared" ca="1" si="986"/>
        <v>-2.6124426953952422E-6</v>
      </c>
      <c r="EH442" s="223">
        <f t="shared" ca="1" si="987"/>
        <v>-1.0563307666865675E-5</v>
      </c>
      <c r="EI442" s="223">
        <f t="shared" ca="1" si="988"/>
        <v>1.1173820053714423E-5</v>
      </c>
      <c r="EJ442" s="223">
        <f t="shared" ca="1" si="989"/>
        <v>1.5071206248206832E-6</v>
      </c>
      <c r="EK442" s="223">
        <f t="shared" ca="1" si="990"/>
        <v>-1.2395315138447121E-5</v>
      </c>
      <c r="EL442" s="223">
        <f t="shared" ca="1" si="991"/>
        <v>8.5390669636002878E-6</v>
      </c>
      <c r="EM442" s="223">
        <f t="shared" ca="1" si="992"/>
        <v>5.4745497050350088E-6</v>
      </c>
      <c r="EN442" s="223">
        <f t="shared" ca="1" si="993"/>
        <v>-1.297609439570828E-5</v>
      </c>
      <c r="EO442" s="223">
        <f t="shared" ca="1" si="994"/>
        <v>5.0423493821041086E-6</v>
      </c>
      <c r="EP442" s="223">
        <f t="shared" ca="1" si="995"/>
        <v>8.8893578171560816E-6</v>
      </c>
      <c r="EQ442" s="223">
        <f t="shared" ca="1" si="996"/>
        <v>-1.2247019467073759E-5</v>
      </c>
      <c r="ER442" s="223">
        <f t="shared" ca="1" si="997"/>
        <v>1.0366387058071458E-6</v>
      </c>
      <c r="ES442" s="223">
        <f t="shared" ca="1" si="998"/>
        <v>1.1406841804494325E-5</v>
      </c>
      <c r="ET442" s="223">
        <f t="shared" ca="1" si="999"/>
        <v>-1.0281685828807721E-5</v>
      </c>
      <c r="EU442" s="223">
        <f t="shared" ca="1" si="1000"/>
        <v>-3.0737140535893553E-6</v>
      </c>
      <c r="EV442" s="223">
        <f t="shared" ca="1" si="1001"/>
        <v>1.2772877672712006E-5</v>
      </c>
      <c r="EW442" s="223">
        <f t="shared" ca="1" si="1002"/>
        <v>-7.2784814098401674E-6</v>
      </c>
      <c r="EX442" s="223">
        <f t="shared" ca="1" si="1003"/>
        <v>-6.8737949317430203E-6</v>
      </c>
      <c r="EY442" s="223">
        <f t="shared" ca="1" si="1004"/>
        <v>1.2849572790520877E-5</v>
      </c>
      <c r="EZ442" s="223">
        <f t="shared" ca="1" si="1005"/>
        <v>-3.540560592324482E-6</v>
      </c>
      <c r="FA442" s="223">
        <f t="shared" ca="1" si="1006"/>
        <v>-9.9800099370252908E-6</v>
      </c>
      <c r="FB442" s="223">
        <f t="shared" ca="1" si="1007"/>
        <v>1.1629185273650376E-5</v>
      </c>
      <c r="FC442" s="223">
        <f t="shared" ca="1" si="1008"/>
        <v>5.5475729482226788E-7</v>
      </c>
      <c r="FD442" s="223">
        <f t="shared" ca="1" si="1009"/>
        <v>-1.2078806423865631E-5</v>
      </c>
      <c r="FE442" s="223">
        <f t="shared" ca="1" si="1010"/>
        <v>9.2349054788160824E-6</v>
      </c>
      <c r="FF442" s="223">
        <f t="shared" ca="1" si="1011"/>
        <v>4.5940759619710819E-6</v>
      </c>
      <c r="FG442" s="223">
        <f t="shared" ca="1" si="1012"/>
        <v>-1.2958324237751845E-5</v>
      </c>
      <c r="FH442" s="223">
        <f t="shared" ca="1" si="1013"/>
        <v>5.9084207208473538E-6</v>
      </c>
      <c r="FI442" s="223">
        <f t="shared" ca="1" si="1014"/>
        <v>8.1696518845309078E-6</v>
      </c>
      <c r="FJ442" s="223">
        <f t="shared" ca="1" si="1015"/>
        <v>-1.2529781650148587E-5</v>
      </c>
      <c r="FK442" s="223">
        <f t="shared" ca="1" si="1016"/>
        <v>1.9855184756726417E-6</v>
      </c>
      <c r="FL442" s="223">
        <f t="shared" ca="1" si="1017"/>
        <v>1.0920553418023068E-5</v>
      </c>
      <c r="FM442" s="223">
        <f t="shared" ca="1" si="1018"/>
        <v>-1.0836437309235264E-5</v>
      </c>
      <c r="FN442" s="223">
        <f t="shared" ca="1" si="1019"/>
        <v>-2.1378092293680337E-6</v>
      </c>
      <c r="FO442" s="223">
        <f t="shared" ca="1" si="1020"/>
        <v>1.2569094551637847E-5</v>
      </c>
      <c r="FP442" s="223">
        <f t="shared" ca="1" si="1021"/>
        <v>-8.0492235545492302E-6</v>
      </c>
      <c r="FQ442" s="223">
        <f t="shared" ca="1" si="1022"/>
        <v>-6.0453386917070169E-6</v>
      </c>
      <c r="FR442" s="223">
        <f t="shared" ca="1" si="1023"/>
        <v>1.2948865544614301E-5</v>
      </c>
      <c r="FS442" s="223">
        <f t="shared" ca="1" si="1024"/>
        <v>-4.4494918846397607E-6</v>
      </c>
      <c r="FT442" s="223">
        <f t="shared" ca="1" si="1025"/>
        <v>-9.3426296686424234E-6</v>
      </c>
      <c r="FU442" s="223">
        <f t="shared" ca="1" si="1026"/>
        <v>1.2021530931005007E-5</v>
      </c>
      <c r="FV442" s="223">
        <f t="shared" ca="1" si="1027"/>
        <v>-4.0061231302168162E-7</v>
      </c>
      <c r="FW442" s="223">
        <f t="shared" ca="1" si="1028"/>
        <v>-1.169684161073404E-5</v>
      </c>
      <c r="FX442" s="223">
        <f t="shared" ca="1" si="1029"/>
        <v>9.8806992411058031E-6</v>
      </c>
      <c r="FY442" s="223">
        <f t="shared" ca="1" si="1030"/>
        <v>3.6887065232264737E-6</v>
      </c>
      <c r="FZ442" s="223">
        <f t="shared" ca="1" si="1031"/>
        <v>-1.2870331798007921E-5</v>
      </c>
      <c r="GA442" s="223">
        <f t="shared" ca="1" si="1032"/>
        <v>6.7424738157832969E-6</v>
      </c>
      <c r="GB442" s="223">
        <f t="shared" ca="1" si="1033"/>
        <v>7.4056739005028444E-6</v>
      </c>
      <c r="GC442" s="223">
        <f t="shared" ca="1" si="1034"/>
        <v>-1.2744643860848333E-5</v>
      </c>
      <c r="GD442" s="223">
        <f t="shared" ca="1" si="1035"/>
        <v>2.9236385488886709E-6</v>
      </c>
      <c r="GE442" s="223">
        <f t="shared" ca="1" si="1036"/>
        <v>1.0375085606393783E-5</v>
      </c>
      <c r="GF442" s="223">
        <f t="shared" ca="1" si="1037"/>
        <v>-1.1332465196987141E-5</v>
      </c>
      <c r="GG442" s="223">
        <f t="shared" ca="1" si="1038"/>
        <v>-1.1903194317081002E-6</v>
      </c>
      <c r="GH442" s="223">
        <f t="shared" ca="1" si="1039"/>
        <v>1.2297198418169256E-5</v>
      </c>
      <c r="GI442" s="223">
        <f t="shared" ca="1" si="1040"/>
        <v>-8.7763462594097915E-6</v>
      </c>
      <c r="GJ442" s="223">
        <f t="shared" ca="1" si="1041"/>
        <v>-5.1841222375173196E-6</v>
      </c>
      <c r="GK442" s="223">
        <f t="shared" ca="1" si="1042"/>
        <v>1.2977987274397766E-5</v>
      </c>
      <c r="GL442" s="223">
        <f t="shared" ca="1" si="1043"/>
        <v>-5.334310994916558E-6</v>
      </c>
      <c r="GM442" s="223">
        <f t="shared" ca="1" si="1044"/>
        <v>-8.6546208806153047E-6</v>
      </c>
      <c r="GN442" s="223">
        <f t="shared" ca="1" si="1045"/>
        <v>1.2348730870667628E-5</v>
      </c>
      <c r="GO442" s="223">
        <f t="shared" ca="1" si="1046"/>
        <v>-1.3538109680312661E-6</v>
      </c>
      <c r="GP442" s="223">
        <f t="shared" ca="1" si="1047"/>
        <v>-1.1251490599468556E-5</v>
      </c>
      <c r="GQ442" s="223">
        <f t="shared" ca="1" si="1048"/>
        <v>1.0472948638118773E-5</v>
      </c>
      <c r="GR442" s="223">
        <f t="shared" ca="1" si="1049"/>
        <v>2.763347664232594E-6</v>
      </c>
      <c r="GS442" s="223">
        <f t="shared" ca="1" si="1050"/>
        <v>-1.2712593915131223E-5</v>
      </c>
      <c r="GT442" s="223">
        <f t="shared" ca="1" si="1051"/>
        <v>7.5399888609265393E-6</v>
      </c>
      <c r="GU442" s="223">
        <f t="shared" ca="1" si="1052"/>
        <v>6.6015639279615651E-6</v>
      </c>
      <c r="GV442" s="223">
        <f t="shared" ca="1" si="1053"/>
        <v>-1.2890441742236664E-5</v>
      </c>
      <c r="GW442" s="223">
        <f t="shared" ca="1" si="1054"/>
        <v>3.8459151714958497E-6</v>
      </c>
      <c r="GX442" s="223">
        <f t="shared" ca="1" si="1055"/>
        <v>9.7733943069392839E-6</v>
      </c>
      <c r="GY442" s="223">
        <f t="shared" ca="1" si="1056"/>
        <v>-1.1767081473961703E-5</v>
      </c>
      <c r="GZ442" s="223">
        <f t="shared" ca="1" si="1057"/>
        <v>-2.3637918991534846E-7</v>
      </c>
      <c r="HA442" s="223">
        <f t="shared" ca="1" si="1058"/>
        <v>1.1958662701011161E-5</v>
      </c>
      <c r="HB442" s="223">
        <f t="shared" ca="1" si="1059"/>
        <v>-9.4559091834850089E-6</v>
      </c>
      <c r="HC442" s="223">
        <f t="shared" ca="1" si="1060"/>
        <v>-4.2948125757566007E-6</v>
      </c>
      <c r="HD442" s="223">
        <f t="shared" ca="1" si="1061"/>
        <v>1.2936780166694498E-5</v>
      </c>
      <c r="HE442" s="223">
        <f t="shared" ca="1" si="1062"/>
        <v>-6.190223011733889E-6</v>
      </c>
      <c r="HF442" s="223">
        <f t="shared" ca="1" si="1063"/>
        <v>-7.9197119521765512E-6</v>
      </c>
      <c r="HG442" s="223">
        <f t="shared" ca="1" si="1064"/>
        <v>1.2609011967815928E-5</v>
      </c>
      <c r="HH442" s="223">
        <f t="shared" ca="1" si="1065"/>
        <v>-2.299673204108092E-6</v>
      </c>
      <c r="HI442" s="223">
        <f t="shared" ca="1" si="1066"/>
        <v>-1.0745166785786287E-5</v>
      </c>
      <c r="HJ442" s="223">
        <f t="shared" ca="1" si="1067"/>
        <v>1.1008444219057628E-5</v>
      </c>
      <c r="HK442" s="223">
        <f t="shared" ca="1" si="1068"/>
        <v>1.8230139848232763E-6</v>
      </c>
      <c r="HL442" s="223">
        <f t="shared" ca="1" si="1069"/>
        <v>-1.2485965384376129E-5</v>
      </c>
      <c r="HM442" s="223">
        <f t="shared" ca="1" si="1070"/>
        <v>8.2966440531474311E-6</v>
      </c>
      <c r="HN442" s="223">
        <f t="shared" ca="1" si="1071"/>
        <v>5.7616795085178921E-6</v>
      </c>
      <c r="HO442" s="223">
        <f t="shared" ca="1" si="1072"/>
        <v>-1.2966385202962217E-5</v>
      </c>
      <c r="HP442" s="223">
        <f t="shared" ca="1" si="1073"/>
        <v>4.7473504465685409E-6</v>
      </c>
      <c r="HQ442" s="223">
        <f t="shared" ca="1" si="1074"/>
        <v>9.1187401369430309E-6</v>
      </c>
      <c r="HR442" s="223">
        <f t="shared" ca="1" si="1075"/>
        <v>-1.2137930916898141E-5</v>
      </c>
      <c r="HS442" s="223">
        <f t="shared" ca="1" si="1076"/>
        <v>7.1884201118880178E-7</v>
      </c>
      <c r="HT442" s="223">
        <f t="shared" ca="1" si="1077"/>
        <v>1.1555321954546128E-5</v>
      </c>
      <c r="HU442" s="223">
        <f t="shared" ca="1" si="1078"/>
        <v>-1.0084229716410677E-5</v>
      </c>
      <c r="HV442" s="223">
        <f t="shared" ca="1" si="1079"/>
        <v>-3.3822289525333457E-6</v>
      </c>
      <c r="HW442" s="223">
        <f t="shared" ca="1" si="1080"/>
        <v>1.2825467526391319E-5</v>
      </c>
      <c r="HX442" s="223">
        <f t="shared" ca="1" si="1081"/>
        <v>-7.0125896737128448E-6</v>
      </c>
      <c r="HY442" s="223">
        <f t="shared" ca="1" si="1082"/>
        <v>-7.1418854184849395E-6</v>
      </c>
      <c r="HZ442" s="223">
        <f t="shared" ca="1" si="1083"/>
        <v>1.2800963736632618E-5</v>
      </c>
      <c r="IA442" s="223">
        <f t="shared" ca="1" si="1084"/>
        <v>-3.2330733118414183E-6</v>
      </c>
      <c r="IB442" s="223">
        <f t="shared" ca="1" si="1085"/>
        <v>-1.018061398230248E-5</v>
      </c>
      <c r="IC442" s="223">
        <f t="shared" ca="1" si="1086"/>
        <v>1.1484284086973002E-5</v>
      </c>
      <c r="ID442" s="223">
        <f t="shared" ca="1" si="1087"/>
        <v>8.7280123467950038E-7</v>
      </c>
      <c r="IE442" s="223">
        <f t="shared" ca="1" si="1088"/>
        <v>-5.1551878145494273E-6</v>
      </c>
      <c r="IF442" s="223">
        <f t="shared" ca="1" si="1089"/>
        <v>9.0083390124013668E-6</v>
      </c>
      <c r="IG442" s="223">
        <f t="shared" ca="1" si="1090"/>
        <v>4.8905720486098913E-6</v>
      </c>
      <c r="IH442" s="223">
        <f t="shared" ca="1" si="1091"/>
        <v>-1.2972062698831355E-5</v>
      </c>
      <c r="II442" s="223">
        <f t="shared" ca="1" si="1092"/>
        <v>5.6230594182490772E-6</v>
      </c>
      <c r="IJ442" s="223">
        <f t="shared" ca="1" si="1093"/>
        <v>8.4146707240726172E-6</v>
      </c>
      <c r="IK442" s="223">
        <f t="shared" ca="1" si="1094"/>
        <v>-1.2443003860534028E-5</v>
      </c>
      <c r="IL442" s="223">
        <f t="shared" ca="1" si="1095"/>
        <v>1.67016774515123E-6</v>
      </c>
      <c r="IM442" s="223">
        <f t="shared" ca="1" si="1096"/>
        <v>1.1089361917226369E-5</v>
      </c>
      <c r="IN442" s="223">
        <f t="shared" ca="1" si="1097"/>
        <v>-1.0657902934778561E-5</v>
      </c>
      <c r="IO442" s="223">
        <f t="shared" ca="1" si="1098"/>
        <v>-2.451316737571847E-6</v>
      </c>
      <c r="IP442" s="223">
        <f t="shared" ca="1" si="1099"/>
        <v>1.2644652566330623E-5</v>
      </c>
      <c r="IQ442" s="223">
        <f t="shared" ca="1" si="1100"/>
        <v>-7.796954504660835E-6</v>
      </c>
      <c r="IR442" s="223">
        <f t="shared" ca="1" si="1101"/>
        <v>-6.3253563889189175E-6</v>
      </c>
      <c r="IS442" s="223">
        <f t="shared" ca="1" si="1102"/>
        <v>1.2923545973851508E-5</v>
      </c>
      <c r="IT442" s="223">
        <f t="shared" ca="1" si="1103"/>
        <v>-4.1489531151759455E-6</v>
      </c>
      <c r="IU442" s="223">
        <f t="shared" ca="1" si="1104"/>
        <v>-9.5608915495730474E-6</v>
      </c>
      <c r="IV442" s="223">
        <f t="shared" ca="1" si="1105"/>
        <v>1.1897889624392944E-5</v>
      </c>
      <c r="IW442" s="223">
        <f t="shared" ca="1" si="1106"/>
        <v>-8.2141300977525914E-8</v>
      </c>
      <c r="IX442" s="223">
        <f t="shared" ca="1" si="1107"/>
        <v>-1.1831315526908521E-5</v>
      </c>
      <c r="IY442" s="223">
        <f t="shared" ca="1" si="1108"/>
        <v>9.671217002041532E-6</v>
      </c>
      <c r="IZ442" s="223">
        <f t="shared" ca="1" si="1109"/>
        <v>3.9929621550391767E-6</v>
      </c>
      <c r="JA442" s="223">
        <f t="shared" ca="1" si="1110"/>
        <v>-1.2907443463002045E-5</v>
      </c>
      <c r="JB442" s="223">
        <f t="shared" ca="1" si="1111"/>
        <v>6.4682965437448565E-6</v>
      </c>
    </row>
    <row r="443" spans="2:262">
      <c r="B443" s="230">
        <v>82</v>
      </c>
      <c r="C443" s="229">
        <f t="shared" si="1112"/>
        <v>1.601562500000001E-3</v>
      </c>
      <c r="D443" s="226">
        <f t="shared" ca="1" si="855"/>
        <v>35.958343193173874</v>
      </c>
      <c r="E443" s="225">
        <f ca="1">CJ361</f>
        <v>-4.1656806826123625E-2</v>
      </c>
      <c r="F443" s="224">
        <v>82</v>
      </c>
      <c r="G443" s="223">
        <f t="shared" ca="1" si="856"/>
        <v>-1.0952839105664429E-4</v>
      </c>
      <c r="H443" s="223">
        <f t="shared" ca="1" si="857"/>
        <v>1.1664011866671718E-4</v>
      </c>
      <c r="I443" s="223">
        <f t="shared" ca="1" si="858"/>
        <v>9.7882373881094666E-6</v>
      </c>
      <c r="J443" s="223">
        <f t="shared" ca="1" si="859"/>
        <v>-1.2501014016869899E-4</v>
      </c>
      <c r="K443" s="223">
        <f t="shared" ca="1" si="860"/>
        <v>9.7109206931012075E-5</v>
      </c>
      <c r="L443" s="223">
        <f t="shared" ca="1" si="861"/>
        <v>4.1971068084040232E-5</v>
      </c>
      <c r="M443" s="223">
        <f t="shared" ca="1" si="862"/>
        <v>-1.3299909480309305E-4</v>
      </c>
      <c r="N443" s="223">
        <f t="shared" ca="1" si="863"/>
        <v>7.1757812725318587E-5</v>
      </c>
      <c r="O443" s="223">
        <f t="shared" ca="1" si="864"/>
        <v>7.1638258154840652E-5</v>
      </c>
      <c r="P443" s="223">
        <f t="shared" ca="1" si="865"/>
        <v>-1.3301641704246958E-4</v>
      </c>
      <c r="Q443" s="223">
        <f t="shared" ca="1" si="866"/>
        <v>4.2105435077868255E-5</v>
      </c>
      <c r="R443" s="223">
        <f t="shared" ca="1" si="867"/>
        <v>9.7011630585188433E-5</v>
      </c>
      <c r="S443" s="223">
        <f t="shared" ca="1" si="868"/>
        <v>-1.2506106863521664E-4</v>
      </c>
      <c r="T443" s="223">
        <f t="shared" ca="1" si="869"/>
        <v>9.9293631844535002E-6</v>
      </c>
      <c r="U443" s="223">
        <f t="shared" ca="1" si="870"/>
        <v>1.1657036902715201E-4</v>
      </c>
      <c r="V443" s="223">
        <f t="shared" ca="1" si="871"/>
        <v>-1.0960987322566651E-4</v>
      </c>
      <c r="W443" s="223">
        <f t="shared" ca="1" si="872"/>
        <v>-2.2841849851389867E-5</v>
      </c>
      <c r="X443" s="223">
        <f t="shared" ca="1" si="873"/>
        <v>1.2914217172032939E-4</v>
      </c>
      <c r="Y443" s="223">
        <f t="shared" ca="1" si="874"/>
        <v>-8.7588936739960423E-5</v>
      </c>
      <c r="Z443" s="223">
        <f t="shared" ca="1" si="875"/>
        <v>-5.4243979657703703E-5</v>
      </c>
      <c r="AA443" s="223">
        <f t="shared" ca="1" si="876"/>
        <v>1.3397351632111991E-4</v>
      </c>
      <c r="AB443" s="223">
        <f t="shared" ca="1" si="877"/>
        <v>-6.0318138918015614E-5</v>
      </c>
      <c r="AC443" s="223">
        <f t="shared" ca="1" si="878"/>
        <v>-8.2394861279854278E-5</v>
      </c>
      <c r="AD443" s="223">
        <f t="shared" ca="1" si="879"/>
        <v>1.3077482414338185E-4</v>
      </c>
      <c r="AE443" s="223">
        <f t="shared" ca="1" si="880"/>
        <v>-2.9432023030050945E-5</v>
      </c>
      <c r="AF443" s="223">
        <f t="shared" ca="1" si="881"/>
        <v>-1.0560720143047085E-4</v>
      </c>
      <c r="AG443" s="223">
        <f t="shared" ca="1" si="882"/>
        <v>1.1973781677908181E-4</v>
      </c>
      <c r="AH443" s="223">
        <f t="shared" ca="1" si="883"/>
        <v>3.2181745502345453E-6</v>
      </c>
      <c r="AI443" s="223">
        <f t="shared" ca="1" si="884"/>
        <v>-1.2248971062008278E-4</v>
      </c>
      <c r="AJ443" s="223">
        <f t="shared" ca="1" si="885"/>
        <v>1.0152402478660113E-4</v>
      </c>
      <c r="AK443" s="223">
        <f t="shared" ca="1" si="886"/>
        <v>3.5675482813975621E-5</v>
      </c>
      <c r="AL443" s="223">
        <f t="shared" ca="1" si="887"/>
        <v>-1.3203049356200059E-4</v>
      </c>
      <c r="AM443" s="223">
        <f t="shared" ca="1" si="888"/>
        <v>7.7225137207118829E-5</v>
      </c>
      <c r="AN443" s="223">
        <f t="shared" ca="1" si="889"/>
        <v>6.5994492054488713E-5</v>
      </c>
      <c r="AO443" s="223">
        <f t="shared" ca="1" si="890"/>
        <v>-1.3365769963960051E-4</v>
      </c>
      <c r="AP443" s="223">
        <f t="shared" ca="1" si="891"/>
        <v>4.8297568459682865E-5</v>
      </c>
      <c r="AQ443" s="223">
        <f t="shared" ca="1" si="892"/>
        <v>9.2357956849130349E-5</v>
      </c>
      <c r="AR443" s="223">
        <f t="shared" ca="1" si="893"/>
        <v>-1.2727379819900297E-4</v>
      </c>
      <c r="AS443" s="223">
        <f t="shared" ca="1" si="894"/>
        <v>1.647516451127384E-5</v>
      </c>
      <c r="AT443" s="223">
        <f t="shared" ca="1" si="895"/>
        <v>1.131857171952091E-4</v>
      </c>
      <c r="AU443" s="223">
        <f t="shared" ca="1" si="896"/>
        <v>-1.1326142429201575E-4</v>
      </c>
      <c r="AV443" s="223">
        <f t="shared" ca="1" si="897"/>
        <v>-1.63347195047702E-5</v>
      </c>
      <c r="AW443" s="223">
        <f t="shared" ca="1" si="898"/>
        <v>1.2722940934005463E-4</v>
      </c>
      <c r="AX443" s="223">
        <f t="shared" ca="1" si="899"/>
        <v>-9.2460444490162768E-5</v>
      </c>
      <c r="AY443" s="223">
        <f t="shared" ca="1" si="900"/>
        <v>-4.8165541374861001E-5</v>
      </c>
      <c r="AZ443" s="223">
        <f t="shared" ca="1" si="901"/>
        <v>1.3364728957546024E-4</v>
      </c>
      <c r="BA443" s="223">
        <f t="shared" ca="1" si="902"/>
        <v>-6.6117617387418374E-5</v>
      </c>
      <c r="BB443" s="223">
        <f t="shared" ca="1" si="903"/>
        <v>-7.710944141652983E-5</v>
      </c>
      <c r="BC443" s="223">
        <f t="shared" ca="1" si="904"/>
        <v>1.3205468624582104E-4</v>
      </c>
      <c r="BD443" s="223">
        <f t="shared" ca="1" si="905"/>
        <v>-3.5811866014948555E-5</v>
      </c>
      <c r="BE443" s="223">
        <f t="shared" ca="1" si="906"/>
        <v>-1.01431594805953E-4</v>
      </c>
      <c r="BF443" s="223">
        <f t="shared" ca="1" si="907"/>
        <v>1.2254705600303175E-4</v>
      </c>
      <c r="BG443" s="223">
        <f t="shared" ca="1" si="908"/>
        <v>-3.3596411520111683E-6</v>
      </c>
      <c r="BH443" s="223">
        <f t="shared" ca="1" si="909"/>
        <v>-1.1967419262975105E-4</v>
      </c>
      <c r="BI443" s="223">
        <f t="shared" ca="1" si="910"/>
        <v>1.0569426237402441E-4</v>
      </c>
      <c r="BJ443" s="223">
        <f t="shared" ca="1" si="911"/>
        <v>2.9293952181009843E-5</v>
      </c>
      <c r="BK443" s="223">
        <f t="shared" ca="1" si="912"/>
        <v>-1.3074381929741209E-4</v>
      </c>
      <c r="BL443" s="223">
        <f t="shared" ca="1" si="913"/>
        <v>8.2506419569263676E-5</v>
      </c>
      <c r="BM443" s="223">
        <f t="shared" ca="1" si="914"/>
        <v>6.0191739442341457E-5</v>
      </c>
      <c r="BN443" s="223">
        <f t="shared" ca="1" si="915"/>
        <v>-1.33976989131268E-4</v>
      </c>
      <c r="BO443" s="223">
        <f t="shared" ca="1" si="916"/>
        <v>5.4373348768712508E-5</v>
      </c>
      <c r="BP443" s="223">
        <f t="shared" ca="1" si="917"/>
        <v>8.7481784705419755E-5</v>
      </c>
      <c r="BQ443" s="223">
        <f t="shared" ca="1" si="918"/>
        <v>-1.2917991403505941E-4</v>
      </c>
      <c r="BR443" s="223">
        <f t="shared" ca="1" si="919"/>
        <v>2.2981275723731132E-5</v>
      </c>
      <c r="BS443" s="223">
        <f t="shared" ca="1" si="920"/>
        <v>1.0952839105664449E-4</v>
      </c>
      <c r="BT443" s="223">
        <f t="shared" ca="1" si="921"/>
        <v>-1.1664011866671597E-4</v>
      </c>
      <c r="BU443" s="223">
        <f t="shared" ca="1" si="922"/>
        <v>-9.7882373881101408E-6</v>
      </c>
      <c r="BV443" s="223">
        <f t="shared" ca="1" si="923"/>
        <v>1.250101401687E-4</v>
      </c>
      <c r="BW443" s="223">
        <f t="shared" ca="1" si="924"/>
        <v>-9.7109206931011288E-5</v>
      </c>
      <c r="BX443" s="223">
        <f t="shared" ca="1" si="925"/>
        <v>-4.1971068084043139E-5</v>
      </c>
      <c r="BY443" s="223">
        <f t="shared" ca="1" si="926"/>
        <v>1.3299909480309321E-4</v>
      </c>
      <c r="BZ443" s="223">
        <f t="shared" ca="1" si="927"/>
        <v>-7.1757812725315606E-5</v>
      </c>
      <c r="CA443" s="223">
        <f t="shared" ca="1" si="928"/>
        <v>-7.1638258154842034E-5</v>
      </c>
      <c r="CB443" s="223">
        <f t="shared" ca="1" si="929"/>
        <v>1.330164170424691E-4</v>
      </c>
      <c r="CC443" s="223">
        <f t="shared" ca="1" si="930"/>
        <v>-4.2105435077866262E-5</v>
      </c>
      <c r="CD443" s="223">
        <f t="shared" ca="1" si="931"/>
        <v>-9.7011630585188555E-5</v>
      </c>
      <c r="CE443" s="223">
        <f t="shared" ca="1" si="932"/>
        <v>1.2506106863521572E-4</v>
      </c>
      <c r="CF443" s="223">
        <f t="shared" ca="1" si="933"/>
        <v>-9.929363184452831E-6</v>
      </c>
      <c r="CG443" s="223">
        <f t="shared" ca="1" si="934"/>
        <v>-1.1657036902715351E-4</v>
      </c>
      <c r="CH443" s="223">
        <f t="shared" ca="1" si="935"/>
        <v>1.0960987322566586E-4</v>
      </c>
      <c r="CI443" s="223">
        <f t="shared" ca="1" si="936"/>
        <v>2.2841849851392876E-5</v>
      </c>
      <c r="CJ443" s="223">
        <f t="shared" ca="1" si="937"/>
        <v>-1.2914217172032969E-4</v>
      </c>
      <c r="CK443" s="223">
        <f t="shared" ca="1" si="938"/>
        <v>8.7588936739957387E-5</v>
      </c>
      <c r="CL443" s="223">
        <f t="shared" ca="1" si="939"/>
        <v>5.4243979657705607E-5</v>
      </c>
      <c r="CM443" s="223">
        <f t="shared" ca="1" si="940"/>
        <v>-1.3397351632112001E-4</v>
      </c>
      <c r="CN443" s="223">
        <f t="shared" ca="1" si="941"/>
        <v>6.0318138918013744E-5</v>
      </c>
      <c r="CO443" s="223">
        <f t="shared" ca="1" si="942"/>
        <v>8.239486127985444E-5</v>
      </c>
      <c r="CP443" s="223">
        <f t="shared" ca="1" si="943"/>
        <v>-1.3077482414338139E-4</v>
      </c>
      <c r="CQ443" s="223">
        <f t="shared" ca="1" si="944"/>
        <v>2.943202303004982E-5</v>
      </c>
      <c r="CR443" s="223">
        <f t="shared" ca="1" si="945"/>
        <v>1.0560720143047273E-4</v>
      </c>
      <c r="CS443" s="223">
        <f t="shared" ca="1" si="946"/>
        <v>-1.197378167790813E-4</v>
      </c>
      <c r="CT443" s="223">
        <f t="shared" ca="1" si="947"/>
        <v>-3.2181745502375946E-6</v>
      </c>
      <c r="CU443" s="223">
        <f t="shared" ca="1" si="948"/>
        <v>1.2248971062008324E-4</v>
      </c>
      <c r="CV443" s="223">
        <f t="shared" ca="1" si="949"/>
        <v>-1.0152402478659853E-4</v>
      </c>
      <c r="CW443" s="223">
        <f t="shared" ca="1" si="950"/>
        <v>-3.5675482813977654E-5</v>
      </c>
      <c r="CX443" s="223">
        <f t="shared" ca="1" si="951"/>
        <v>1.3203049356200127E-4</v>
      </c>
      <c r="CY443" s="223">
        <f t="shared" ca="1" si="952"/>
        <v>-7.7225137207117108E-5</v>
      </c>
      <c r="CZ443" s="223">
        <f t="shared" ca="1" si="953"/>
        <v>-6.5994492054488889E-5</v>
      </c>
      <c r="DA443" s="223">
        <f t="shared" ca="1" si="954"/>
        <v>1.3365769963960035E-4</v>
      </c>
      <c r="DB443" s="223">
        <f t="shared" ca="1" si="955"/>
        <v>-4.8297568459682675E-5</v>
      </c>
      <c r="DC443" s="223">
        <f t="shared" ca="1" si="956"/>
        <v>-9.2357956849131853E-5</v>
      </c>
      <c r="DD443" s="223">
        <f t="shared" ca="1" si="957"/>
        <v>1.272737981990023E-4</v>
      </c>
      <c r="DE443" s="223">
        <f t="shared" ca="1" si="958"/>
        <v>-1.6475164511269865E-5</v>
      </c>
      <c r="DF443" s="223">
        <f t="shared" ca="1" si="959"/>
        <v>-1.1318571719521022E-4</v>
      </c>
      <c r="DG443" s="223">
        <f t="shared" ca="1" si="960"/>
        <v>1.132614242920136E-4</v>
      </c>
      <c r="DH443" s="223">
        <f t="shared" ca="1" si="961"/>
        <v>1.6334719504772283E-5</v>
      </c>
      <c r="DI443" s="223">
        <f t="shared" ca="1" si="962"/>
        <v>-1.2722940934005469E-4</v>
      </c>
      <c r="DJ443" s="223">
        <f t="shared" ca="1" si="963"/>
        <v>9.246044449016125E-5</v>
      </c>
      <c r="DK443" s="223">
        <f t="shared" ca="1" si="964"/>
        <v>4.8165541374861184E-5</v>
      </c>
      <c r="DL443" s="223">
        <f t="shared" ca="1" si="965"/>
        <v>-1.3364728957546043E-4</v>
      </c>
      <c r="DM443" s="223">
        <f t="shared" ca="1" si="966"/>
        <v>6.6117617387418211E-5</v>
      </c>
      <c r="DN443" s="223">
        <f t="shared" ca="1" si="967"/>
        <v>7.7109441416531551E-5</v>
      </c>
      <c r="DO443" s="223">
        <f t="shared" ca="1" si="968"/>
        <v>-1.3205468624582069E-4</v>
      </c>
      <c r="DP443" s="223">
        <f t="shared" ca="1" si="969"/>
        <v>3.5811866014944692E-5</v>
      </c>
      <c r="DQ443" s="223">
        <f t="shared" ca="1" si="970"/>
        <v>1.0143159480595438E-4</v>
      </c>
      <c r="DR443" s="223">
        <f t="shared" ca="1" si="971"/>
        <v>-1.2254705600303015E-4</v>
      </c>
      <c r="DS443" s="223">
        <f t="shared" ca="1" si="972"/>
        <v>3.3596411520090677E-6</v>
      </c>
      <c r="DT443" s="223">
        <f t="shared" ca="1" si="973"/>
        <v>1.1967419262975113E-4</v>
      </c>
      <c r="DU443" s="223">
        <f t="shared" ca="1" si="974"/>
        <v>-1.0569426237402311E-4</v>
      </c>
      <c r="DV443" s="223">
        <f t="shared" ca="1" si="975"/>
        <v>-2.9293952181010036E-5</v>
      </c>
      <c r="DW443" s="223">
        <f t="shared" ca="1" si="976"/>
        <v>1.3074381929741255E-4</v>
      </c>
      <c r="DX443" s="223">
        <f t="shared" ca="1" si="977"/>
        <v>-8.2506419569263514E-5</v>
      </c>
      <c r="DY443" s="223">
        <f t="shared" ca="1" si="978"/>
        <v>-6.0191739442345035E-5</v>
      </c>
      <c r="DZ443" s="223">
        <f t="shared" ca="1" si="979"/>
        <v>1.3397698913126795E-4</v>
      </c>
      <c r="EA443" s="223">
        <f t="shared" ca="1" si="980"/>
        <v>-5.4373348768708849E-5</v>
      </c>
      <c r="EB443" s="223">
        <f t="shared" ca="1" si="981"/>
        <v>-8.7481784705421354E-5</v>
      </c>
      <c r="EC443" s="223">
        <f t="shared" ca="1" si="982"/>
        <v>1.2917991403505835E-4</v>
      </c>
      <c r="ED443" s="223">
        <f t="shared" ca="1" si="983"/>
        <v>-2.2981275723729061E-5</v>
      </c>
      <c r="EE443" s="223">
        <f t="shared" ca="1" si="984"/>
        <v>-1.095283910566457E-4</v>
      </c>
      <c r="EF443" s="223">
        <f t="shared" ca="1" si="985"/>
        <v>1.1664011866671683E-4</v>
      </c>
      <c r="EG443" s="223">
        <f t="shared" ca="1" si="986"/>
        <v>9.7882373881160395E-6</v>
      </c>
      <c r="EH443" s="223">
        <f t="shared" ca="1" si="987"/>
        <v>-1.2501014016870073E-4</v>
      </c>
      <c r="EI443" s="223">
        <f t="shared" ca="1" si="988"/>
        <v>9.7109206931009838E-5</v>
      </c>
      <c r="EJ443" s="223">
        <f t="shared" ca="1" si="989"/>
        <v>4.1971068084041512E-5</v>
      </c>
      <c r="EK443" s="223">
        <f t="shared" ca="1" si="990"/>
        <v>-1.3299909480309394E-4</v>
      </c>
      <c r="EL443" s="223">
        <f t="shared" ca="1" si="991"/>
        <v>7.1757812725313844E-5</v>
      </c>
      <c r="EM443" s="223">
        <f t="shared" ca="1" si="992"/>
        <v>7.1638258154843823E-5</v>
      </c>
      <c r="EN443" s="223">
        <f t="shared" ca="1" si="993"/>
        <v>-1.3301641704246931E-4</v>
      </c>
      <c r="EO443" s="223">
        <f t="shared" ca="1" si="994"/>
        <v>4.2105435077867882E-5</v>
      </c>
      <c r="EP443" s="223">
        <f t="shared" ca="1" si="995"/>
        <v>9.7011630585192634E-5</v>
      </c>
      <c r="EQ443" s="223">
        <f t="shared" ca="1" si="996"/>
        <v>-1.2506106863521496E-4</v>
      </c>
      <c r="ER443" s="223">
        <f t="shared" ca="1" si="997"/>
        <v>9.9293631844507372E-6</v>
      </c>
      <c r="ES443" s="223">
        <f t="shared" ca="1" si="998"/>
        <v>1.1657036902715266E-4</v>
      </c>
      <c r="ET443" s="223">
        <f t="shared" ca="1" si="999"/>
        <v>-1.0960987322566245E-4</v>
      </c>
      <c r="EU443" s="223">
        <f t="shared" ca="1" si="1000"/>
        <v>-2.284184985139495E-5</v>
      </c>
      <c r="EV443" s="223">
        <f t="shared" ca="1" si="1001"/>
        <v>1.2914217172033026E-4</v>
      </c>
      <c r="EW443" s="223">
        <f t="shared" ca="1" si="1002"/>
        <v>-8.7588936739958675E-5</v>
      </c>
      <c r="EX443" s="223">
        <f t="shared" ca="1" si="1003"/>
        <v>-5.4243979657711021E-5</v>
      </c>
      <c r="EY443" s="223">
        <f t="shared" ca="1" si="1004"/>
        <v>1.3397351632112004E-4</v>
      </c>
      <c r="EZ443" s="223">
        <f t="shared" ca="1" si="1005"/>
        <v>-6.0318138918011874E-5</v>
      </c>
      <c r="FA443" s="223">
        <f t="shared" ca="1" si="1006"/>
        <v>-8.2394861279856094E-5</v>
      </c>
      <c r="FB443" s="223">
        <f t="shared" ca="1" si="1007"/>
        <v>1.3077482414338177E-4</v>
      </c>
      <c r="FC443" s="223">
        <f t="shared" ca="1" si="1008"/>
        <v>-2.9432023030044057E-5</v>
      </c>
      <c r="FD443" s="223">
        <f t="shared" ca="1" si="1009"/>
        <v>-1.0560720143047402E-4</v>
      </c>
      <c r="FE443" s="223">
        <f t="shared" ca="1" si="1010"/>
        <v>1.1973781677908035E-4</v>
      </c>
      <c r="FF443" s="223">
        <f t="shared" ca="1" si="1011"/>
        <v>3.2181745502358938E-6</v>
      </c>
      <c r="FG443" s="223">
        <f t="shared" ca="1" si="1012"/>
        <v>-1.2248971062008563E-4</v>
      </c>
      <c r="FH443" s="223">
        <f t="shared" ca="1" si="1013"/>
        <v>1.0152402478659716E-4</v>
      </c>
      <c r="FI443" s="223">
        <f t="shared" ca="1" si="1014"/>
        <v>3.5675482813979673E-5</v>
      </c>
      <c r="FJ443" s="223">
        <f t="shared" ca="1" si="1015"/>
        <v>-1.3203049356200097E-4</v>
      </c>
      <c r="FK443" s="223">
        <f t="shared" ca="1" si="1016"/>
        <v>7.7225137207118517E-5</v>
      </c>
      <c r="FL443" s="223">
        <f t="shared" ca="1" si="1017"/>
        <v>6.5994492054494025E-5</v>
      </c>
      <c r="FM443" s="223">
        <f t="shared" ca="1" si="1018"/>
        <v>-1.3365769963960021E-4</v>
      </c>
      <c r="FN443" s="223">
        <f t="shared" ca="1" si="1019"/>
        <v>4.8297568459680724E-5</v>
      </c>
      <c r="FO443" s="223">
        <f t="shared" ca="1" si="1020"/>
        <v>9.2357956849130633E-5</v>
      </c>
      <c r="FP443" s="223">
        <f t="shared" ca="1" si="1021"/>
        <v>-1.2727379819900045E-4</v>
      </c>
      <c r="FQ443" s="223">
        <f t="shared" ca="1" si="1022"/>
        <v>1.6475164511267782E-5</v>
      </c>
      <c r="FR443" s="223">
        <f t="shared" ca="1" si="1023"/>
        <v>1.1318571719521135E-4</v>
      </c>
      <c r="FS443" s="223">
        <f t="shared" ca="1" si="1024"/>
        <v>-1.1326142429201451E-4</v>
      </c>
      <c r="FT443" s="223">
        <f t="shared" ca="1" si="1025"/>
        <v>-1.6334719504778148E-5</v>
      </c>
      <c r="FU443" s="223">
        <f t="shared" ca="1" si="1026"/>
        <v>1.2722940934005656E-4</v>
      </c>
      <c r="FV443" s="223">
        <f t="shared" ca="1" si="1027"/>
        <v>-9.2460444490159732E-5</v>
      </c>
      <c r="FW443" s="223">
        <f t="shared" ca="1" si="1028"/>
        <v>-4.8165541374863122E-5</v>
      </c>
      <c r="FX443" s="223">
        <f t="shared" ca="1" si="1029"/>
        <v>1.3364728957546029E-4</v>
      </c>
      <c r="FY443" s="223">
        <f t="shared" ca="1" si="1030"/>
        <v>-6.6117617387413062E-5</v>
      </c>
      <c r="FZ443" s="223">
        <f t="shared" ca="1" si="1031"/>
        <v>-7.7109441416533246E-5</v>
      </c>
      <c r="GA443" s="223">
        <f t="shared" ca="1" si="1032"/>
        <v>1.3205468624582031E-4</v>
      </c>
      <c r="GB443" s="223">
        <f t="shared" ca="1" si="1033"/>
        <v>-3.5811866014946339E-5</v>
      </c>
      <c r="GC443" s="223">
        <f t="shared" ca="1" si="1034"/>
        <v>-1.0143159480595823E-4</v>
      </c>
      <c r="GD443" s="223">
        <f t="shared" ca="1" si="1035"/>
        <v>1.2254705600302929E-4</v>
      </c>
      <c r="GE443" s="223">
        <f t="shared" ca="1" si="1036"/>
        <v>-3.359641152006967E-6</v>
      </c>
      <c r="GF443" s="223">
        <f t="shared" ca="1" si="1037"/>
        <v>-1.1967419262975207E-4</v>
      </c>
      <c r="GG443" s="223">
        <f t="shared" ca="1" si="1038"/>
        <v>1.0569426237402415E-4</v>
      </c>
      <c r="GH443" s="223">
        <f t="shared" ca="1" si="1039"/>
        <v>2.9293952181015806E-5</v>
      </c>
      <c r="GI443" s="223">
        <f t="shared" ca="1" si="1040"/>
        <v>-1.3074381929741299E-4</v>
      </c>
      <c r="GJ443" s="223">
        <f t="shared" ca="1" si="1041"/>
        <v>8.250641956926186E-5</v>
      </c>
      <c r="GK443" s="223">
        <f t="shared" ca="1" si="1042"/>
        <v>6.0191739442343504E-5</v>
      </c>
      <c r="GL443" s="223">
        <f t="shared" ca="1" si="1043"/>
        <v>-1.3397698913126778E-4</v>
      </c>
      <c r="GM443" s="223">
        <f t="shared" ca="1" si="1044"/>
        <v>5.4373348768706931E-5</v>
      </c>
      <c r="GN443" s="223">
        <f t="shared" ca="1" si="1045"/>
        <v>8.7481784705422939E-5</v>
      </c>
      <c r="GO443" s="223">
        <f t="shared" ca="1" si="1046"/>
        <v>-1.2917991403505879E-4</v>
      </c>
      <c r="GP443" s="223">
        <f t="shared" ca="1" si="1047"/>
        <v>2.2981275723723237E-5</v>
      </c>
      <c r="GQ443" s="223">
        <f t="shared" ca="1" si="1048"/>
        <v>1.095283910566491E-4</v>
      </c>
      <c r="GR443" s="223">
        <f t="shared" ca="1" si="1049"/>
        <v>-1.166401186667139E-4</v>
      </c>
      <c r="GS443" s="223">
        <f t="shared" ca="1" si="1050"/>
        <v>-9.7882373881143353E-6</v>
      </c>
      <c r="GT443" s="223">
        <f t="shared" ca="1" si="1051"/>
        <v>1.2501014016870013E-4</v>
      </c>
      <c r="GU443" s="223">
        <f t="shared" ca="1" si="1052"/>
        <v>-9.7109206931005773E-5</v>
      </c>
      <c r="GV443" s="223">
        <f t="shared" ca="1" si="1053"/>
        <v>-4.1971068084047123E-5</v>
      </c>
      <c r="GW443" s="223">
        <f t="shared" ca="1" si="1054"/>
        <v>1.3299909480309373E-4</v>
      </c>
      <c r="GX443" s="223">
        <f t="shared" ca="1" si="1055"/>
        <v>-7.1757812725315281E-5</v>
      </c>
      <c r="GY443" s="223">
        <f t="shared" ca="1" si="1056"/>
        <v>-7.163825815484881E-5</v>
      </c>
      <c r="GZ443" s="223">
        <f t="shared" ca="1" si="1057"/>
        <v>1.3301641704246858E-4</v>
      </c>
      <c r="HA443" s="223">
        <f t="shared" ca="1" si="1058"/>
        <v>-4.2105435077862278E-5</v>
      </c>
      <c r="HB443" s="223">
        <f t="shared" ca="1" si="1059"/>
        <v>-9.7011630585191455E-5</v>
      </c>
      <c r="HC443" s="223">
        <f t="shared" ca="1" si="1060"/>
        <v>1.2506106863521558E-4</v>
      </c>
      <c r="HD443" s="223">
        <f t="shared" ca="1" si="1061"/>
        <v>-9.9293631844448435E-6</v>
      </c>
      <c r="HE443" s="223">
        <f t="shared" ca="1" si="1062"/>
        <v>-1.1657036902715557E-4</v>
      </c>
      <c r="HF443" s="223">
        <f t="shared" ca="1" si="1063"/>
        <v>1.0960987322566344E-4</v>
      </c>
      <c r="HG443" s="223">
        <f t="shared" ca="1" si="1064"/>
        <v>2.2841849851393272E-5</v>
      </c>
      <c r="HH443" s="223">
        <f t="shared" ca="1" si="1065"/>
        <v>-1.2914217172033183E-4</v>
      </c>
      <c r="HI443" s="223">
        <f t="shared" ca="1" si="1066"/>
        <v>8.7588936739954203E-5</v>
      </c>
      <c r="HJ443" s="223">
        <f t="shared" ca="1" si="1067"/>
        <v>5.4243979657709463E-5</v>
      </c>
      <c r="HK443" s="223">
        <f t="shared" ca="1" si="1068"/>
        <v>-1.3397351632112004E-4</v>
      </c>
      <c r="HL443" s="223">
        <f t="shared" ca="1" si="1069"/>
        <v>6.0318138918013392E-5</v>
      </c>
      <c r="HM443" s="223">
        <f t="shared" ca="1" si="1070"/>
        <v>8.2394861279860756E-5</v>
      </c>
      <c r="HN443" s="223">
        <f t="shared" ca="1" si="1071"/>
        <v>-1.3077482414338047E-4</v>
      </c>
      <c r="HO443" s="223">
        <f t="shared" ca="1" si="1072"/>
        <v>2.9432023030045717E-5</v>
      </c>
      <c r="HP443" s="223">
        <f t="shared" ca="1" si="1073"/>
        <v>1.0560720143047298E-4</v>
      </c>
      <c r="HQ443" s="223">
        <f t="shared" ca="1" si="1074"/>
        <v>-1.197378167790777E-4</v>
      </c>
      <c r="HR443" s="223">
        <f t="shared" ca="1" si="1075"/>
        <v>-3.2181745502417993E-6</v>
      </c>
      <c r="HS443" s="223">
        <f t="shared" ca="1" si="1076"/>
        <v>1.2248971062008495E-4</v>
      </c>
      <c r="HT443" s="223">
        <f t="shared" ca="1" si="1077"/>
        <v>-1.0152402478659827E-4</v>
      </c>
      <c r="HU443" s="223">
        <f t="shared" ca="1" si="1078"/>
        <v>-3.5675482813985366E-5</v>
      </c>
      <c r="HV443" s="223">
        <f t="shared" ca="1" si="1079"/>
        <v>1.32030493562002E-4</v>
      </c>
      <c r="HW443" s="223">
        <f t="shared" ca="1" si="1080"/>
        <v>-7.7225137207113692E-5</v>
      </c>
      <c r="HX443" s="223">
        <f t="shared" ca="1" si="1081"/>
        <v>-6.5994492054492521E-5</v>
      </c>
      <c r="HY443" s="223">
        <f t="shared" ca="1" si="1082"/>
        <v>1.3365769963960032E-4</v>
      </c>
      <c r="HZ443" s="223">
        <f t="shared" ca="1" si="1083"/>
        <v>-4.8297568459675201E-5</v>
      </c>
      <c r="IA443" s="223">
        <f t="shared" ca="1" si="1084"/>
        <v>-9.2357956849134916E-5</v>
      </c>
      <c r="IB443" s="223">
        <f t="shared" ca="1" si="1085"/>
        <v>1.2727379819900099E-4</v>
      </c>
      <c r="IC443" s="223">
        <f t="shared" ca="1" si="1086"/>
        <v>-1.6475164511269469E-5</v>
      </c>
      <c r="ID443" s="223">
        <f t="shared" ca="1" si="1087"/>
        <v>-1.1318571719521452E-4</v>
      </c>
      <c r="IE443" s="223">
        <f t="shared" ca="1" si="1088"/>
        <v>-4.1017028504474487E-5</v>
      </c>
      <c r="IF443" s="223">
        <f t="shared" ca="1" si="1089"/>
        <v>1.6334719504776457E-5</v>
      </c>
      <c r="IG443" s="223">
        <f t="shared" ca="1" si="1090"/>
        <v>-1.2722940934005602E-4</v>
      </c>
      <c r="IH443" s="223">
        <f t="shared" ca="1" si="1091"/>
        <v>9.2460444490160979E-5</v>
      </c>
      <c r="II443" s="223">
        <f t="shared" ca="1" si="1092"/>
        <v>4.8165541374868651E-5</v>
      </c>
      <c r="IJ443" s="223">
        <f t="shared" ca="1" si="1093"/>
        <v>-1.3364728957546073E-4</v>
      </c>
      <c r="IK443" s="223">
        <f t="shared" ca="1" si="1094"/>
        <v>6.6117617387414552E-5</v>
      </c>
      <c r="IL443" s="223">
        <f t="shared" ca="1" si="1095"/>
        <v>7.7109441416531863E-5</v>
      </c>
      <c r="IM443" s="223">
        <f t="shared" ca="1" si="1096"/>
        <v>-1.320546862458193E-4</v>
      </c>
      <c r="IN443" s="223">
        <f t="shared" ca="1" si="1097"/>
        <v>3.581186601494064E-5</v>
      </c>
      <c r="IO443" s="223">
        <f t="shared" ca="1" si="1098"/>
        <v>1.014315948059571E-4</v>
      </c>
      <c r="IP443" s="223">
        <f t="shared" ca="1" si="1099"/>
        <v>-1.2254705600302999E-4</v>
      </c>
      <c r="IQ443" s="223">
        <f t="shared" ca="1" si="1100"/>
        <v>3.3596411520010581E-6</v>
      </c>
      <c r="IR443" s="223">
        <f t="shared" ca="1" si="1101"/>
        <v>1.1967419262975475E-4</v>
      </c>
      <c r="IS443" s="223">
        <f t="shared" ca="1" si="1102"/>
        <v>-1.0569426237402052E-4</v>
      </c>
      <c r="IT443" s="223">
        <f t="shared" ca="1" si="1103"/>
        <v>-2.9293952181014146E-5</v>
      </c>
      <c r="IU443" s="223">
        <f t="shared" ca="1" si="1104"/>
        <v>1.3074381929741263E-4</v>
      </c>
      <c r="IV443" s="223">
        <f t="shared" ca="1" si="1105"/>
        <v>-8.2506419569257198E-5</v>
      </c>
      <c r="IW443" s="223">
        <f t="shared" ca="1" si="1106"/>
        <v>-6.0191739442348789E-5</v>
      </c>
      <c r="IX443" s="223">
        <f t="shared" ca="1" si="1107"/>
        <v>1.3397698913126784E-4</v>
      </c>
      <c r="IY443" s="223">
        <f t="shared" ca="1" si="1108"/>
        <v>-5.437334876870849E-5</v>
      </c>
      <c r="IZ443" s="223">
        <f t="shared" ca="1" si="1109"/>
        <v>-8.7481784705427439E-5</v>
      </c>
      <c r="JA443" s="223">
        <f t="shared" ca="1" si="1110"/>
        <v>1.2917991403505721E-4</v>
      </c>
      <c r="JB443" s="223">
        <f t="shared" ca="1" si="1111"/>
        <v>-2.2981275723724921E-5</v>
      </c>
    </row>
    <row r="444" spans="2:262">
      <c r="B444" s="230">
        <v>83</v>
      </c>
      <c r="C444" s="229">
        <f t="shared" si="1112"/>
        <v>1.621093750000001E-3</v>
      </c>
      <c r="D444" s="226">
        <f t="shared" ca="1" si="855"/>
        <v>35.960935951455127</v>
      </c>
      <c r="E444" s="225">
        <f ca="1">CK361</f>
        <v>-3.9064048544873123E-2</v>
      </c>
      <c r="F444" s="224">
        <v>83</v>
      </c>
      <c r="G444" s="223">
        <f t="shared" ca="1" si="856"/>
        <v>-2.255777250484769E-4</v>
      </c>
      <c r="H444" s="223">
        <f t="shared" ca="1" si="857"/>
        <v>2.5636138746122498E-4</v>
      </c>
      <c r="I444" s="223">
        <f t="shared" ca="1" si="858"/>
        <v>-4.9482435286054446E-6</v>
      </c>
      <c r="J444" s="223">
        <f t="shared" ca="1" si="859"/>
        <v>-2.5191181475652278E-4</v>
      </c>
      <c r="K444" s="223">
        <f t="shared" ca="1" si="860"/>
        <v>2.3147305550537596E-4</v>
      </c>
      <c r="L444" s="223">
        <f t="shared" ca="1" si="861"/>
        <v>4.3765998226549582E-5</v>
      </c>
      <c r="M444" s="223">
        <f t="shared" ca="1" si="862"/>
        <v>-2.708284328179761E-4</v>
      </c>
      <c r="N444" s="223">
        <f t="shared" ca="1" si="863"/>
        <v>1.9976906534857747E-4</v>
      </c>
      <c r="O444" s="223">
        <f t="shared" ca="1" si="864"/>
        <v>9.1191562627511937E-5</v>
      </c>
      <c r="P444" s="223">
        <f t="shared" ca="1" si="865"/>
        <v>-2.8177058480105159E-4</v>
      </c>
      <c r="Q444" s="223">
        <f t="shared" ca="1" si="866"/>
        <v>1.6218293195240151E-4</v>
      </c>
      <c r="R444" s="223">
        <f t="shared" ca="1" si="867"/>
        <v>1.3593201743624777E-4</v>
      </c>
      <c r="S444" s="223">
        <f t="shared" ca="1" si="868"/>
        <v>-2.844160821566908E-4</v>
      </c>
      <c r="T444" s="223">
        <f t="shared" ca="1" si="869"/>
        <v>1.1982136831099901E-4</v>
      </c>
      <c r="U444" s="223">
        <f t="shared" ca="1" si="870"/>
        <v>1.7666999270200535E-4</v>
      </c>
      <c r="V444" s="223">
        <f t="shared" ca="1" si="871"/>
        <v>-2.7868702896863588E-4</v>
      </c>
      <c r="W444" s="223">
        <f t="shared" ca="1" si="872"/>
        <v>7.3931698602155611E-5</v>
      </c>
      <c r="X444" s="223">
        <f t="shared" ca="1" si="873"/>
        <v>2.1220597034435812E-4</v>
      </c>
      <c r="Y444" s="223">
        <f t="shared" ca="1" si="874"/>
        <v>-2.6475211557650175E-4</v>
      </c>
      <c r="Z444" s="223">
        <f t="shared" ca="1" si="875"/>
        <v>2.5865131082084417E-5</v>
      </c>
      <c r="AA444" s="223">
        <f t="shared" ca="1" si="876"/>
        <v>2.4149360362148945E-4</v>
      </c>
      <c r="AB444" s="223">
        <f t="shared" ca="1" si="877"/>
        <v>-2.4302165153676359E-4</v>
      </c>
      <c r="AC444" s="223">
        <f t="shared" ca="1" si="878"/>
        <v>-2.2963027856883504E-5</v>
      </c>
      <c r="AD444" s="223">
        <f t="shared" ca="1" si="879"/>
        <v>2.6367052651202194E-4</v>
      </c>
      <c r="AE444" s="223">
        <f t="shared" ca="1" si="880"/>
        <v>-2.1413548417471777E-4</v>
      </c>
      <c r="AF444" s="223">
        <f t="shared" ca="1" si="881"/>
        <v>-7.1115046979965937E-5</v>
      </c>
      <c r="AG444" s="223">
        <f t="shared" ca="1" si="882"/>
        <v>2.7808374583694249E-4</v>
      </c>
      <c r="AH444" s="223">
        <f t="shared" ca="1" si="883"/>
        <v>-1.7894415846219578E-4</v>
      </c>
      <c r="AI444" s="223">
        <f t="shared" ca="1" si="884"/>
        <v>-1.1717310379671768E-4</v>
      </c>
      <c r="AJ444" s="223">
        <f t="shared" ca="1" si="885"/>
        <v>2.8430886845779487E-4</v>
      </c>
      <c r="AK444" s="223">
        <f t="shared" ca="1" si="886"/>
        <v>-1.3848387296309445E-4</v>
      </c>
      <c r="AL444" s="223">
        <f t="shared" ca="1" si="887"/>
        <v>-1.597810319404816E-4</v>
      </c>
      <c r="AM444" s="223">
        <f t="shared" ca="1" si="888"/>
        <v>2.8216259741178494E-4</v>
      </c>
      <c r="AN444" s="223">
        <f t="shared" ca="1" si="889"/>
        <v>-9.3945969261739076E-5</v>
      </c>
      <c r="AO444" s="223">
        <f t="shared" ca="1" si="890"/>
        <v>-1.9768425310086215E-4</v>
      </c>
      <c r="AP444" s="223">
        <f t="shared" ca="1" si="891"/>
        <v>2.7170812903865228E-4</v>
      </c>
      <c r="AQ444" s="223">
        <f t="shared" ca="1" si="892"/>
        <v>-4.6641853249206081E-5</v>
      </c>
      <c r="AR444" s="223">
        <f t="shared" ca="1" si="893"/>
        <v>-2.2976671772479104E-4</v>
      </c>
      <c r="AS444" s="223">
        <f t="shared" ca="1" si="894"/>
        <v>2.5325329218244246E-4</v>
      </c>
      <c r="AT444" s="223">
        <f t="shared" ca="1" si="895"/>
        <v>2.0356188496815317E-6</v>
      </c>
      <c r="AU444" s="223">
        <f t="shared" ca="1" si="896"/>
        <v>-2.5508376677779482E-4</v>
      </c>
      <c r="AV444" s="223">
        <f t="shared" ca="1" si="897"/>
        <v>2.2734148425885466E-4</v>
      </c>
      <c r="AW444" s="223">
        <f t="shared" ca="1" si="898"/>
        <v>5.0653152731243489E-5</v>
      </c>
      <c r="AX444" s="223">
        <f t="shared" ca="1" si="899"/>
        <v>-2.7288994696023924E-4</v>
      </c>
      <c r="AY444" s="223">
        <f t="shared" ca="1" si="900"/>
        <v>1.947356710730935E-4</v>
      </c>
      <c r="AZ444" s="223">
        <f t="shared" ca="1" si="901"/>
        <v>9.7779218955527537E-5</v>
      </c>
      <c r="BA444" s="223">
        <f t="shared" ca="1" si="902"/>
        <v>-2.8266096036746097E-4</v>
      </c>
      <c r="BB444" s="223">
        <f t="shared" ca="1" si="903"/>
        <v>1.5639592150899735E-4</v>
      </c>
      <c r="BC444" s="223">
        <f t="shared" ca="1" si="904"/>
        <v>1.4202620392302515E-4</v>
      </c>
      <c r="BD444" s="223">
        <f t="shared" ca="1" si="905"/>
        <v>-2.841091022922529E-4</v>
      </c>
      <c r="BE444" s="223">
        <f t="shared" ca="1" si="906"/>
        <v>1.1345113857416826E-4</v>
      </c>
      <c r="BF444" s="223">
        <f t="shared" ca="1" si="907"/>
        <v>1.8209126776193101E-4</v>
      </c>
      <c r="BG444" s="223">
        <f t="shared" ca="1" si="908"/>
        <v>-2.7719173260803818E-4</v>
      </c>
      <c r="BH444" s="223">
        <f t="shared" ca="1" si="909"/>
        <v>6.7165819172397936E-5</v>
      </c>
      <c r="BI444" s="223">
        <f t="shared" ca="1" si="910"/>
        <v>2.1679470607715269E-4</v>
      </c>
      <c r="BJ444" s="223">
        <f t="shared" ca="1" si="911"/>
        <v>-2.6211253129525324E-4</v>
      </c>
      <c r="BK444" s="223">
        <f t="shared" ca="1" si="912"/>
        <v>1.8902821352432149E-5</v>
      </c>
      <c r="BL444" s="223">
        <f t="shared" ca="1" si="913"/>
        <v>2.4511468601027219E-4</v>
      </c>
      <c r="BM444" s="223">
        <f t="shared" ca="1" si="914"/>
        <v>-2.3931550114233234E-4</v>
      </c>
      <c r="BN444" s="223">
        <f t="shared" ca="1" si="915"/>
        <v>-2.9916764659146619E-5</v>
      </c>
      <c r="BO444" s="223">
        <f t="shared" ca="1" si="916"/>
        <v>2.662173338170581E-4</v>
      </c>
      <c r="BP444" s="223">
        <f t="shared" ca="1" si="917"/>
        <v>-2.0947189421003737E-4</v>
      </c>
      <c r="BQ444" s="223">
        <f t="shared" ca="1" si="918"/>
        <v>-7.7855460054969725E-5</v>
      </c>
      <c r="BR444" s="223">
        <f t="shared" ca="1" si="919"/>
        <v>2.7948128804240963E-4</v>
      </c>
      <c r="BS444" s="223">
        <f t="shared" ca="1" si="920"/>
        <v>-1.7346044700569053E-4</v>
      </c>
      <c r="BT444" s="223">
        <f t="shared" ca="1" si="921"/>
        <v>-1.2350172360098738E-4</v>
      </c>
      <c r="BU444" s="223">
        <f t="shared" ca="1" si="922"/>
        <v>2.8451599533144205E-4</v>
      </c>
      <c r="BV444" s="223">
        <f t="shared" ca="1" si="923"/>
        <v>-1.3234150633696017E-4</v>
      </c>
      <c r="BW444" s="223">
        <f t="shared" ca="1" si="924"/>
        <v>-1.6551151406613343E-4</v>
      </c>
      <c r="BX444" s="223">
        <f t="shared" ca="1" si="925"/>
        <v>2.8117321016180318E-4</v>
      </c>
      <c r="BY444" s="223">
        <f t="shared" ca="1" si="926"/>
        <v>-8.7325807702072023E-5</v>
      </c>
      <c r="BZ444" s="223">
        <f t="shared" ca="1" si="927"/>
        <v>-2.0264786513362088E-4</v>
      </c>
      <c r="CA444" s="223">
        <f t="shared" ca="1" si="928"/>
        <v>2.6955135989086172E-4</v>
      </c>
      <c r="CB444" s="223">
        <f t="shared" ca="1" si="929"/>
        <v>-3.9738825527855085E-5</v>
      </c>
      <c r="CC444" s="223">
        <f t="shared" ca="1" si="930"/>
        <v>-2.3381730752187899E-4</v>
      </c>
      <c r="CD444" s="223">
        <f t="shared" ca="1" si="931"/>
        <v>2.4999264659019956E-4</v>
      </c>
      <c r="CE444" s="223">
        <f t="shared" ca="1" si="932"/>
        <v>9.0182550472909251E-6</v>
      </c>
      <c r="CF444" s="223">
        <f t="shared" ca="1" si="933"/>
        <v>-2.5810206587615329E-4</v>
      </c>
      <c r="CG444" s="223">
        <f t="shared" ca="1" si="934"/>
        <v>2.2307297100306587E-4</v>
      </c>
      <c r="CH444" s="223">
        <f t="shared" ca="1" si="935"/>
        <v>5.7509795670769019E-5</v>
      </c>
      <c r="CI444" s="223">
        <f t="shared" ca="1" si="936"/>
        <v>-2.7478708240246644E-4</v>
      </c>
      <c r="CJ444" s="223">
        <f t="shared" ca="1" si="937"/>
        <v>1.8958497531098933E-4</v>
      </c>
      <c r="CK444" s="223">
        <f t="shared" ca="1" si="938"/>
        <v>1.0430797673824675E-4</v>
      </c>
      <c r="CL444" s="223">
        <f t="shared" ca="1" si="939"/>
        <v>-2.8338107154071929E-4</v>
      </c>
      <c r="CM444" s="223">
        <f t="shared" ca="1" si="940"/>
        <v>1.5051470401049376E-4</v>
      </c>
      <c r="CN444" s="223">
        <f t="shared" ca="1" si="941"/>
        <v>1.4803483913526373E-4</v>
      </c>
      <c r="CO444" s="223">
        <f t="shared" ca="1" si="942"/>
        <v>-2.8363098572811745E-4</v>
      </c>
      <c r="CP444" s="223">
        <f t="shared" ca="1" si="943"/>
        <v>1.0701257011366806E-4</v>
      </c>
      <c r="CQ444" s="223">
        <f t="shared" ca="1" si="944"/>
        <v>1.8740285785099107E-4</v>
      </c>
      <c r="CR444" s="223">
        <f t="shared" ca="1" si="945"/>
        <v>-2.75529466312583E-4</v>
      </c>
      <c r="CS444" s="223">
        <f t="shared" ca="1" si="946"/>
        <v>6.0359481564658629E-5</v>
      </c>
      <c r="CT444" s="223">
        <f t="shared" ca="1" si="947"/>
        <v>2.2125285278548515E-4</v>
      </c>
      <c r="CU444" s="223">
        <f t="shared" ca="1" si="948"/>
        <v>-2.5931506022617288E-4</v>
      </c>
      <c r="CV444" s="223">
        <f t="shared" ca="1" si="949"/>
        <v>1.1929125270023237E-5</v>
      </c>
      <c r="CW444" s="223">
        <f t="shared" ca="1" si="950"/>
        <v>2.4858812047762982E-4</v>
      </c>
      <c r="CX444" s="223">
        <f t="shared" ca="1" si="951"/>
        <v>-2.3546519603859703E-4</v>
      </c>
      <c r="CY444" s="223">
        <f t="shared" ca="1" si="952"/>
        <v>-3.6852480721036964E-5</v>
      </c>
      <c r="CZ444" s="223">
        <f t="shared" ca="1" si="953"/>
        <v>2.6860378175470943E-4</v>
      </c>
      <c r="DA444" s="223">
        <f t="shared" ca="1" si="954"/>
        <v>-2.0468212620894491E-4</v>
      </c>
      <c r="DB444" s="223">
        <f t="shared" ca="1" si="955"/>
        <v>-8.4548975912037669E-5</v>
      </c>
      <c r="DC444" s="223">
        <f t="shared" ca="1" si="956"/>
        <v>2.8071048117043812E-4</v>
      </c>
      <c r="DD444" s="223">
        <f t="shared" ca="1" si="957"/>
        <v>-1.6787224946201307E-4</v>
      </c>
      <c r="DE444" s="223">
        <f t="shared" ca="1" si="958"/>
        <v>-1.2975595058498682E-4</v>
      </c>
      <c r="DF444" s="223">
        <f t="shared" ca="1" si="959"/>
        <v>2.8455174040824E-4</v>
      </c>
      <c r="DG444" s="223">
        <f t="shared" ca="1" si="960"/>
        <v>-1.2611942213597616E-4</v>
      </c>
      <c r="DH444" s="223">
        <f t="shared" ca="1" si="961"/>
        <v>-1.7114229824458609E-4</v>
      </c>
      <c r="DI444" s="223">
        <f t="shared" ca="1" si="962"/>
        <v>2.8001445468376365E-4</v>
      </c>
      <c r="DJ444" s="223">
        <f t="shared" ca="1" si="963"/>
        <v>-8.065304434116754E-5</v>
      </c>
      <c r="DK444" s="223">
        <f t="shared" ca="1" si="964"/>
        <v>-2.0748940966991493E-4</v>
      </c>
      <c r="DL444" s="223">
        <f t="shared" ca="1" si="965"/>
        <v>2.6723222308304759E-4</v>
      </c>
      <c r="DM444" s="223">
        <f t="shared" ca="1" si="966"/>
        <v>-3.2811860623936518E-5</v>
      </c>
      <c r="DN444" s="223">
        <f t="shared" ca="1" si="967"/>
        <v>-2.377270545159125E-4</v>
      </c>
      <c r="DO444" s="223">
        <f t="shared" ca="1" si="968"/>
        <v>2.4658141477547406E-4</v>
      </c>
      <c r="DP444" s="223">
        <f t="shared" ca="1" si="969"/>
        <v>1.5995458985282166E-5</v>
      </c>
      <c r="DQ444" s="223">
        <f t="shared" ca="1" si="970"/>
        <v>-2.6096489394109094E-4</v>
      </c>
      <c r="DR444" s="223">
        <f t="shared" ca="1" si="971"/>
        <v>2.1867008693077293E-4</v>
      </c>
      <c r="DS444" s="223">
        <f t="shared" ca="1" si="972"/>
        <v>6.4331796859824143E-5</v>
      </c>
      <c r="DT444" s="223">
        <f t="shared" ca="1" si="973"/>
        <v>-2.7651869638120418E-4</v>
      </c>
      <c r="DU444" s="223">
        <f t="shared" ca="1" si="974"/>
        <v>1.8432008064879967E-4</v>
      </c>
      <c r="DV444" s="223">
        <f t="shared" ca="1" si="975"/>
        <v>1.1077390329610154E-4</v>
      </c>
      <c r="DW444" s="223">
        <f t="shared" ca="1" si="976"/>
        <v>-2.8393048455278191E-4</v>
      </c>
      <c r="DX444" s="223">
        <f t="shared" ca="1" si="977"/>
        <v>1.44542822082405E-4</v>
      </c>
      <c r="DY444" s="223">
        <f t="shared" ca="1" si="978"/>
        <v>1.53954303695783E-4</v>
      </c>
      <c r="DZ444" s="223">
        <f t="shared" ca="1" si="979"/>
        <v>-2.8298202046382549E-4</v>
      </c>
      <c r="EA444" s="223">
        <f t="shared" ca="1" si="980"/>
        <v>1.0050954128239286E-4</v>
      </c>
      <c r="EB444" s="223">
        <f t="shared" ca="1" si="981"/>
        <v>1.9260156346592285E-4</v>
      </c>
      <c r="EC444" s="223">
        <f t="shared" ca="1" si="982"/>
        <v>-2.7370123136933477E-4</v>
      </c>
      <c r="ED444" s="223">
        <f t="shared" ca="1" si="983"/>
        <v>5.351678566221511E-5</v>
      </c>
      <c r="EE444" s="223">
        <f t="shared" ca="1" si="984"/>
        <v>2.2557772504847915E-4</v>
      </c>
      <c r="EF444" s="223">
        <f t="shared" ca="1" si="985"/>
        <v>-2.5636138746122698E-4</v>
      </c>
      <c r="EG444" s="223">
        <f t="shared" ca="1" si="986"/>
        <v>4.9482435286022936E-6</v>
      </c>
      <c r="EH444" s="223">
        <f t="shared" ca="1" si="987"/>
        <v>2.5191181475652034E-4</v>
      </c>
      <c r="EI444" s="223">
        <f t="shared" ca="1" si="988"/>
        <v>-2.3147305550537425E-4</v>
      </c>
      <c r="EJ444" s="223">
        <f t="shared" ca="1" si="989"/>
        <v>-4.3765998226543965E-5</v>
      </c>
      <c r="EK444" s="223">
        <f t="shared" ca="1" si="990"/>
        <v>2.7082843281797675E-4</v>
      </c>
      <c r="EL444" s="223">
        <f t="shared" ca="1" si="991"/>
        <v>-1.9976906534858191E-4</v>
      </c>
      <c r="EM444" s="223">
        <f t="shared" ca="1" si="992"/>
        <v>-9.1191562627513739E-5</v>
      </c>
      <c r="EN444" s="223">
        <f t="shared" ca="1" si="993"/>
        <v>2.8177058480105072E-4</v>
      </c>
      <c r="EO444" s="223">
        <f t="shared" ca="1" si="994"/>
        <v>-1.621829319524008E-4</v>
      </c>
      <c r="EP444" s="223">
        <f t="shared" ca="1" si="995"/>
        <v>-1.3593201743624143E-4</v>
      </c>
      <c r="EQ444" s="223">
        <f t="shared" ca="1" si="996"/>
        <v>2.844160821566908E-4</v>
      </c>
      <c r="ER444" s="223">
        <f t="shared" ca="1" si="997"/>
        <v>-1.1982136831100647E-4</v>
      </c>
      <c r="ES444" s="223">
        <f t="shared" ca="1" si="998"/>
        <v>-1.7666999270200527E-4</v>
      </c>
      <c r="ET444" s="223">
        <f t="shared" ca="1" si="999"/>
        <v>2.786870289686375E-4</v>
      </c>
      <c r="EU444" s="223">
        <f t="shared" ca="1" si="1000"/>
        <v>-7.3931698602155746E-5</v>
      </c>
      <c r="EV444" s="223">
        <f t="shared" ca="1" si="1001"/>
        <v>-2.1220597034435264E-4</v>
      </c>
      <c r="EW444" s="223">
        <f t="shared" ca="1" si="1002"/>
        <v>2.6475211557650175E-4</v>
      </c>
      <c r="EX444" s="223">
        <f t="shared" ca="1" si="1003"/>
        <v>-2.5865131082092606E-5</v>
      </c>
      <c r="EY444" s="223">
        <f t="shared" ca="1" si="1004"/>
        <v>-2.4149360362148831E-4</v>
      </c>
      <c r="EZ444" s="223">
        <f t="shared" ca="1" si="1005"/>
        <v>2.4302165153676893E-4</v>
      </c>
      <c r="FA444" s="223">
        <f t="shared" ca="1" si="1006"/>
        <v>2.2963027856881342E-5</v>
      </c>
      <c r="FB444" s="223">
        <f t="shared" ca="1" si="1007"/>
        <v>-2.6367052651201815E-4</v>
      </c>
      <c r="FC444" s="223">
        <f t="shared" ca="1" si="1008"/>
        <v>2.1413548417471921E-4</v>
      </c>
      <c r="FD444" s="223">
        <f t="shared" ca="1" si="1009"/>
        <v>7.1115046979956003E-5</v>
      </c>
      <c r="FE444" s="223">
        <f t="shared" ca="1" si="1010"/>
        <v>-2.7808374583694205E-4</v>
      </c>
      <c r="FF444" s="223">
        <f t="shared" ca="1" si="1011"/>
        <v>1.7894415846220533E-4</v>
      </c>
      <c r="FG444" s="223">
        <f t="shared" ca="1" si="1012"/>
        <v>1.1717310379671383E-4</v>
      </c>
      <c r="FH444" s="223">
        <f t="shared" ca="1" si="1013"/>
        <v>-2.8430886845779438E-4</v>
      </c>
      <c r="FI444" s="223">
        <f t="shared" ca="1" si="1014"/>
        <v>1.3848387296309811E-4</v>
      </c>
      <c r="FJ444" s="223">
        <f t="shared" ca="1" si="1015"/>
        <v>1.5978103194047146E-4</v>
      </c>
      <c r="FK444" s="223">
        <f t="shared" ca="1" si="1016"/>
        <v>-2.8216259741178554E-4</v>
      </c>
      <c r="FL444" s="223">
        <f t="shared" ca="1" si="1017"/>
        <v>9.394596926173539E-5</v>
      </c>
      <c r="FM444" s="223">
        <f t="shared" ca="1" si="1018"/>
        <v>1.9768425310085917E-4</v>
      </c>
      <c r="FN444" s="223">
        <f t="shared" ca="1" si="1019"/>
        <v>-2.7170812903865114E-4</v>
      </c>
      <c r="FO444" s="223">
        <f t="shared" ca="1" si="1020"/>
        <v>4.6641853249210208E-5</v>
      </c>
      <c r="FP444" s="223">
        <f t="shared" ca="1" si="1021"/>
        <v>2.2976671772479334E-4</v>
      </c>
      <c r="FQ444" s="223">
        <f t="shared" ca="1" si="1022"/>
        <v>-2.5325329218244436E-4</v>
      </c>
      <c r="FR444" s="223">
        <f t="shared" ca="1" si="1023"/>
        <v>-2.0356188496854349E-6</v>
      </c>
      <c r="FS444" s="223">
        <f t="shared" ca="1" si="1024"/>
        <v>2.5508376677779119E-4</v>
      </c>
      <c r="FT444" s="223">
        <f t="shared" ca="1" si="1025"/>
        <v>-2.2734148425885474E-4</v>
      </c>
      <c r="FU444" s="223">
        <f t="shared" ca="1" si="1026"/>
        <v>-5.0653152731235378E-5</v>
      </c>
      <c r="FV444" s="223">
        <f t="shared" ca="1" si="1027"/>
        <v>2.7288994696023924E-4</v>
      </c>
      <c r="FW444" s="223">
        <f t="shared" ca="1" si="1028"/>
        <v>-1.9473567107309951E-4</v>
      </c>
      <c r="FX444" s="223">
        <f t="shared" ca="1" si="1029"/>
        <v>-9.7779218955527442E-5</v>
      </c>
      <c r="FY444" s="223">
        <f t="shared" ca="1" si="1030"/>
        <v>2.8266096036746004E-4</v>
      </c>
      <c r="FZ444" s="223">
        <f t="shared" ca="1" si="1031"/>
        <v>-1.5639592150899746E-4</v>
      </c>
      <c r="GA444" s="223">
        <f t="shared" ca="1" si="1032"/>
        <v>-1.42026203923018E-4</v>
      </c>
      <c r="GB444" s="223">
        <f t="shared" ca="1" si="1033"/>
        <v>2.8410910229225285E-4</v>
      </c>
      <c r="GC444" s="223">
        <f t="shared" ca="1" si="1034"/>
        <v>-1.134511385741758E-4</v>
      </c>
      <c r="GD444" s="223">
        <f t="shared" ca="1" si="1035"/>
        <v>-1.820912677619309E-4</v>
      </c>
      <c r="GE444" s="223">
        <f t="shared" ca="1" si="1036"/>
        <v>2.7719173260804008E-4</v>
      </c>
      <c r="GF444" s="223">
        <f t="shared" ca="1" si="1037"/>
        <v>-6.7165819172398071E-5</v>
      </c>
      <c r="GG444" s="223">
        <f t="shared" ca="1" si="1038"/>
        <v>-2.1679470607714735E-4</v>
      </c>
      <c r="GH444" s="223">
        <f t="shared" ca="1" si="1039"/>
        <v>2.6211253129525486E-4</v>
      </c>
      <c r="GI444" s="223">
        <f t="shared" ca="1" si="1040"/>
        <v>-1.8902821352444387E-5</v>
      </c>
      <c r="GJ444" s="223">
        <f t="shared" ca="1" si="1041"/>
        <v>-2.4511468601027002E-4</v>
      </c>
      <c r="GK444" s="223">
        <f t="shared" ca="1" si="1042"/>
        <v>2.3931550114233898E-4</v>
      </c>
      <c r="GL444" s="223">
        <f t="shared" ca="1" si="1043"/>
        <v>2.9916764659142458E-5</v>
      </c>
      <c r="GM444" s="223">
        <f t="shared" ca="1" si="1044"/>
        <v>-2.6621733381705371E-4</v>
      </c>
      <c r="GN444" s="223">
        <f t="shared" ca="1" si="1045"/>
        <v>2.0947189421004022E-4</v>
      </c>
      <c r="GO444" s="223">
        <f t="shared" ca="1" si="1046"/>
        <v>7.7855460054957935E-5</v>
      </c>
      <c r="GP444" s="223">
        <f t="shared" ca="1" si="1047"/>
        <v>-2.7948128804240882E-4</v>
      </c>
      <c r="GQ444" s="223">
        <f t="shared" ca="1" si="1048"/>
        <v>1.7346044700568747E-4</v>
      </c>
      <c r="GR444" s="223">
        <f t="shared" ca="1" si="1049"/>
        <v>1.2350172360098364E-4</v>
      </c>
      <c r="GS444" s="223">
        <f t="shared" ca="1" si="1050"/>
        <v>-2.8451599533144215E-4</v>
      </c>
      <c r="GT444" s="223">
        <f t="shared" ca="1" si="1051"/>
        <v>1.3234150633696385E-4</v>
      </c>
      <c r="GU444" s="223">
        <f t="shared" ca="1" si="1052"/>
        <v>1.6551151406613663E-4</v>
      </c>
      <c r="GV444" s="223">
        <f t="shared" ca="1" si="1053"/>
        <v>-2.8117321016180388E-4</v>
      </c>
      <c r="GW444" s="223">
        <f t="shared" ca="1" si="1054"/>
        <v>8.7325807702068309E-5</v>
      </c>
      <c r="GX444" s="223">
        <f t="shared" ca="1" si="1055"/>
        <v>2.0264786513361793E-4</v>
      </c>
      <c r="GY444" s="223">
        <f t="shared" ca="1" si="1056"/>
        <v>-2.6955135989086048E-4</v>
      </c>
      <c r="GZ444" s="223">
        <f t="shared" ca="1" si="1057"/>
        <v>3.9738825527859225E-5</v>
      </c>
      <c r="HA444" s="223">
        <f t="shared" ca="1" si="1058"/>
        <v>2.3381730752188121E-4</v>
      </c>
      <c r="HB444" s="223">
        <f t="shared" ca="1" si="1059"/>
        <v>-2.4999264659020156E-4</v>
      </c>
      <c r="HC444" s="223">
        <f t="shared" ca="1" si="1060"/>
        <v>-9.0182550472948215E-6</v>
      </c>
      <c r="HD444" s="223">
        <f t="shared" ca="1" si="1061"/>
        <v>2.5810206587615156E-4</v>
      </c>
      <c r="HE444" s="223">
        <f t="shared" ca="1" si="1062"/>
        <v>-2.230729710030634E-4</v>
      </c>
      <c r="HF444" s="223">
        <f t="shared" ca="1" si="1063"/>
        <v>-5.7509795670764946E-5</v>
      </c>
      <c r="HG444" s="223">
        <f t="shared" ca="1" si="1064"/>
        <v>2.7478708240246535E-4</v>
      </c>
      <c r="HH444" s="223">
        <f t="shared" ca="1" si="1065"/>
        <v>-1.8958497531099846E-4</v>
      </c>
      <c r="HI444" s="223">
        <f t="shared" ca="1" si="1066"/>
        <v>-1.0430797673824286E-4</v>
      </c>
      <c r="HJ444" s="223">
        <f t="shared" ca="1" si="1067"/>
        <v>2.833810715407182E-4</v>
      </c>
      <c r="HK444" s="223">
        <f t="shared" ca="1" si="1068"/>
        <v>-1.5051470401049734E-4</v>
      </c>
      <c r="HL444" s="223">
        <f t="shared" ca="1" si="1069"/>
        <v>-1.4803483913525327E-4</v>
      </c>
      <c r="HM444" s="223">
        <f t="shared" ca="1" si="1070"/>
        <v>2.8363098572811778E-4</v>
      </c>
      <c r="HN444" s="223">
        <f t="shared" ca="1" si="1071"/>
        <v>-1.0701257011367944E-4</v>
      </c>
      <c r="HO444" s="223">
        <f t="shared" ca="1" si="1072"/>
        <v>-1.8740285785098792E-4</v>
      </c>
      <c r="HP444" s="223">
        <f t="shared" ca="1" si="1073"/>
        <v>2.7552946631258609E-4</v>
      </c>
      <c r="HQ444" s="223">
        <f t="shared" ca="1" si="1074"/>
        <v>-6.0359481564662715E-5</v>
      </c>
      <c r="HR444" s="223">
        <f t="shared" ca="1" si="1075"/>
        <v>-2.2125285278547748E-4</v>
      </c>
      <c r="HS444" s="223">
        <f t="shared" ca="1" si="1076"/>
        <v>2.5931506022617461E-4</v>
      </c>
      <c r="HT444" s="223">
        <f t="shared" ca="1" si="1077"/>
        <v>-1.1929125270035495E-5</v>
      </c>
      <c r="HU444" s="223">
        <f t="shared" ca="1" si="1078"/>
        <v>-2.4858812047762776E-4</v>
      </c>
      <c r="HV444" s="223">
        <f t="shared" ca="1" si="1079"/>
        <v>2.3546519603859483E-4</v>
      </c>
      <c r="HW444" s="223">
        <f t="shared" ca="1" si="1080"/>
        <v>3.6852480721032804E-5</v>
      </c>
      <c r="HX444" s="223">
        <f t="shared" ca="1" si="1081"/>
        <v>-2.6860378175471079E-4</v>
      </c>
      <c r="HY444" s="223">
        <f t="shared" ca="1" si="1082"/>
        <v>2.0468212620894781E-4</v>
      </c>
      <c r="HZ444" s="223">
        <f t="shared" ca="1" si="1083"/>
        <v>8.4548975912041396E-5</v>
      </c>
      <c r="IA444" s="223">
        <f t="shared" ca="1" si="1084"/>
        <v>-2.8071048117043752E-4</v>
      </c>
      <c r="IB444" s="223">
        <f t="shared" ca="1" si="1085"/>
        <v>1.678722494620099E-4</v>
      </c>
      <c r="IC444" s="223">
        <f t="shared" ca="1" si="1086"/>
        <v>1.2975595058498313E-4</v>
      </c>
      <c r="ID444" s="223">
        <f t="shared" ca="1" si="1087"/>
        <v>-2.8455174040824E-4</v>
      </c>
      <c r="IE444" s="223">
        <f t="shared" ca="1" si="1088"/>
        <v>-2.1379716180516277E-4</v>
      </c>
      <c r="IF444" s="223">
        <f t="shared" ca="1" si="1089"/>
        <v>1.7114229824458918E-4</v>
      </c>
      <c r="IG444" s="223">
        <f t="shared" ca="1" si="1090"/>
        <v>-2.8001445468376441E-4</v>
      </c>
      <c r="IH444" s="223">
        <f t="shared" ca="1" si="1091"/>
        <v>8.0653044341163799E-5</v>
      </c>
      <c r="II444" s="223">
        <f t="shared" ca="1" si="1092"/>
        <v>2.0748940966991208E-4</v>
      </c>
      <c r="IJ444" s="223">
        <f t="shared" ca="1" si="1093"/>
        <v>-2.6723222308304624E-4</v>
      </c>
      <c r="IK444" s="223">
        <f t="shared" ca="1" si="1094"/>
        <v>3.2811860623940678E-5</v>
      </c>
      <c r="IL444" s="223">
        <f t="shared" ca="1" si="1095"/>
        <v>2.377270545159102E-4</v>
      </c>
      <c r="IM444" s="223">
        <f t="shared" ca="1" si="1096"/>
        <v>-2.4658141477548019E-4</v>
      </c>
      <c r="IN444" s="223">
        <f t="shared" ca="1" si="1097"/>
        <v>-1.5995458985277992E-5</v>
      </c>
      <c r="IO444" s="223">
        <f t="shared" ca="1" si="1098"/>
        <v>2.6096489394108606E-4</v>
      </c>
      <c r="IP444" s="223">
        <f t="shared" ca="1" si="1099"/>
        <v>-2.1867008693077559E-4</v>
      </c>
      <c r="IQ444" s="223">
        <f t="shared" ca="1" si="1100"/>
        <v>-6.4331796859812203E-5</v>
      </c>
      <c r="IR444" s="223">
        <f t="shared" ca="1" si="1101"/>
        <v>2.765186963812032E-4</v>
      </c>
      <c r="IS444" s="223">
        <f t="shared" ca="1" si="1102"/>
        <v>-1.8432008064880903E-4</v>
      </c>
      <c r="IT444" s="223">
        <f t="shared" ca="1" si="1103"/>
        <v>-1.1077390329609769E-4</v>
      </c>
      <c r="IU444" s="223">
        <f t="shared" ca="1" si="1104"/>
        <v>2.8393048455278109E-4</v>
      </c>
      <c r="IV444" s="223">
        <f t="shared" ca="1" si="1105"/>
        <v>-1.445428220824086E-4</v>
      </c>
      <c r="IW444" s="223">
        <f t="shared" ca="1" si="1106"/>
        <v>-1.5395430369577267E-4</v>
      </c>
      <c r="IX444" s="223">
        <f t="shared" ca="1" si="1107"/>
        <v>2.8298202046382593E-4</v>
      </c>
      <c r="IY444" s="223">
        <f t="shared" ca="1" si="1108"/>
        <v>-1.0050954128238921E-4</v>
      </c>
      <c r="IZ444" s="223">
        <f t="shared" ca="1" si="1109"/>
        <v>-1.9260156346590787E-4</v>
      </c>
      <c r="JA444" s="223">
        <f t="shared" ca="1" si="1110"/>
        <v>2.7370123136933591E-4</v>
      </c>
      <c r="JB444" s="223">
        <f t="shared" ca="1" si="1111"/>
        <v>-5.3516785662219223E-5</v>
      </c>
    </row>
    <row r="445" spans="2:262">
      <c r="B445" s="230">
        <v>84</v>
      </c>
      <c r="C445" s="229">
        <f t="shared" si="1112"/>
        <v>1.640625000000001E-3</v>
      </c>
      <c r="D445" s="226">
        <f t="shared" ca="1" si="855"/>
        <v>35.962386405761613</v>
      </c>
      <c r="E445" s="225">
        <f ca="1">CL361</f>
        <v>-3.7613594238389482E-2</v>
      </c>
      <c r="F445" s="224">
        <v>84</v>
      </c>
      <c r="G445" s="223">
        <f t="shared" ca="1" si="856"/>
        <v>-1.1542973272432453E-4</v>
      </c>
      <c r="H445" s="223">
        <f t="shared" ca="1" si="857"/>
        <v>1.3450517825608753E-4</v>
      </c>
      <c r="I445" s="223">
        <f t="shared" ca="1" si="858"/>
        <v>-1.1380871507913062E-5</v>
      </c>
      <c r="J445" s="223">
        <f t="shared" ca="1" si="859"/>
        <v>-1.2377536687395514E-4</v>
      </c>
      <c r="K445" s="223">
        <f t="shared" ca="1" si="860"/>
        <v>1.2807547959555935E-4</v>
      </c>
      <c r="L445" s="223">
        <f t="shared" ca="1" si="861"/>
        <v>3.0266405764124921E-6</v>
      </c>
      <c r="M445" s="223">
        <f t="shared" ca="1" si="862"/>
        <v>-1.3092897657809136E-4</v>
      </c>
      <c r="N445" s="223">
        <f t="shared" ca="1" si="863"/>
        <v>1.20412344053347E-4</v>
      </c>
      <c r="O445" s="223">
        <f t="shared" ca="1" si="864"/>
        <v>1.7405004457457156E-5</v>
      </c>
      <c r="P445" s="223">
        <f t="shared" ca="1" si="865"/>
        <v>-1.3682166866472149E-4</v>
      </c>
      <c r="Q445" s="223">
        <f t="shared" ca="1" si="866"/>
        <v>1.1158957181381799E-4</v>
      </c>
      <c r="R445" s="223">
        <f t="shared" ca="1" si="867"/>
        <v>3.1615748631033251E-5</v>
      </c>
      <c r="S445" s="223">
        <f t="shared" ca="1" si="868"/>
        <v>-1.4139669328777814E-4</v>
      </c>
      <c r="T445" s="223">
        <f t="shared" ca="1" si="869"/>
        <v>1.0169213099665688E-4</v>
      </c>
      <c r="U445" s="223">
        <f t="shared" ca="1" si="870"/>
        <v>4.5522015862366246E-5</v>
      </c>
      <c r="V445" s="223">
        <f t="shared" ca="1" si="871"/>
        <v>-1.446099904591784E-4</v>
      </c>
      <c r="W445" s="223">
        <f t="shared" ca="1" si="872"/>
        <v>9.0815339367424872E-5</v>
      </c>
      <c r="X445" s="223">
        <f t="shared" ca="1" si="873"/>
        <v>5.8989881196079485E-5</v>
      </c>
      <c r="Y445" s="223">
        <f t="shared" ca="1" si="874"/>
        <v>-1.4643061437059481E-4</v>
      </c>
      <c r="Z445" s="223">
        <f t="shared" ca="1" si="875"/>
        <v>7.9063946375369332E-5</v>
      </c>
      <c r="AA445" s="223">
        <f t="shared" ca="1" si="876"/>
        <v>7.1889641726724767E-5</v>
      </c>
      <c r="AB445" s="223">
        <f t="shared" ca="1" si="877"/>
        <v>-1.4684103141850602E-4</v>
      </c>
      <c r="AC445" s="223">
        <f t="shared" ca="1" si="878"/>
        <v>6.6551124358969405E-5</v>
      </c>
      <c r="AD445" s="223">
        <f t="shared" ca="1" si="879"/>
        <v>8.4097065708666906E-5</v>
      </c>
      <c r="AE445" s="223">
        <f t="shared" ca="1" si="880"/>
        <v>-1.4583728906238412E-4</v>
      </c>
      <c r="AF445" s="223">
        <f t="shared" ca="1" si="881"/>
        <v>5.3397378634448289E-5</v>
      </c>
      <c r="AG445" s="223">
        <f t="shared" ca="1" si="882"/>
        <v>9.5494588975702089E-5</v>
      </c>
      <c r="AH445" s="223">
        <f t="shared" ca="1" si="883"/>
        <v>-1.4342905388981962E-4</v>
      </c>
      <c r="AI445" s="223">
        <f t="shared" ca="1" si="884"/>
        <v>3.9729386963701098E-5</v>
      </c>
      <c r="AJ445" s="223">
        <f t="shared" ca="1" si="885"/>
        <v>1.0597244714824804E-4</v>
      </c>
      <c r="AK445" s="223">
        <f t="shared" ca="1" si="886"/>
        <v>-1.3963951852199969E-4</v>
      </c>
      <c r="AL445" s="223">
        <f t="shared" ca="1" si="887"/>
        <v>2.5678779578200341E-5</v>
      </c>
      <c r="AM445" s="223">
        <f t="shared" ca="1" si="888"/>
        <v>1.1542973272432412E-4</v>
      </c>
      <c r="AN445" s="223">
        <f t="shared" ca="1" si="889"/>
        <v>-1.3450517825608799E-4</v>
      </c>
      <c r="AO445" s="223">
        <f t="shared" ca="1" si="890"/>
        <v>1.138087150791268E-5</v>
      </c>
      <c r="AP445" s="223">
        <f t="shared" ca="1" si="891"/>
        <v>1.2377536687395506E-4</v>
      </c>
      <c r="AQ445" s="223">
        <f t="shared" ca="1" si="892"/>
        <v>-1.2807547959555967E-4</v>
      </c>
      <c r="AR445" s="223">
        <f t="shared" ca="1" si="893"/>
        <v>-3.0266405764133967E-6</v>
      </c>
      <c r="AS445" s="223">
        <f t="shared" ca="1" si="894"/>
        <v>1.3092897657809155E-4</v>
      </c>
      <c r="AT445" s="223">
        <f t="shared" ca="1" si="895"/>
        <v>-1.2041234405334708E-4</v>
      </c>
      <c r="AU445" s="223">
        <f t="shared" ca="1" si="896"/>
        <v>-1.7405004457456499E-5</v>
      </c>
      <c r="AV445" s="223">
        <f t="shared" ca="1" si="897"/>
        <v>1.3682166866472108E-4</v>
      </c>
      <c r="AW445" s="223">
        <f t="shared" ca="1" si="898"/>
        <v>-1.1158957181381775E-4</v>
      </c>
      <c r="AX445" s="223">
        <f t="shared" ca="1" si="899"/>
        <v>-3.1615748631033102E-5</v>
      </c>
      <c r="AY445" s="223">
        <f t="shared" ca="1" si="900"/>
        <v>1.4139669328777798E-4</v>
      </c>
      <c r="AZ445" s="223">
        <f t="shared" ca="1" si="901"/>
        <v>-1.0169213099665625E-4</v>
      </c>
      <c r="BA445" s="223">
        <f t="shared" ca="1" si="902"/>
        <v>-4.5522015862366612E-5</v>
      </c>
      <c r="BB445" s="223">
        <f t="shared" ca="1" si="903"/>
        <v>1.4460999045917838E-4</v>
      </c>
      <c r="BC445" s="223">
        <f t="shared" ca="1" si="904"/>
        <v>-9.0815339367424981E-5</v>
      </c>
      <c r="BD445" s="223">
        <f t="shared" ca="1" si="905"/>
        <v>-5.8989881196078414E-5</v>
      </c>
      <c r="BE445" s="223">
        <f t="shared" ca="1" si="906"/>
        <v>1.4643061437059478E-4</v>
      </c>
      <c r="BF445" s="223">
        <f t="shared" ca="1" si="907"/>
        <v>-7.9063946375369453E-5</v>
      </c>
      <c r="BG445" s="223">
        <f t="shared" ca="1" si="908"/>
        <v>-7.1889641726724645E-5</v>
      </c>
      <c r="BH445" s="223">
        <f t="shared" ca="1" si="909"/>
        <v>1.4684103141850602E-4</v>
      </c>
      <c r="BI445" s="223">
        <f t="shared" ca="1" si="910"/>
        <v>-6.6551124358969527E-5</v>
      </c>
      <c r="BJ445" s="223">
        <f t="shared" ca="1" si="911"/>
        <v>-8.4097065708666797E-5</v>
      </c>
      <c r="BK445" s="223">
        <f t="shared" ca="1" si="912"/>
        <v>1.4583728906238412E-4</v>
      </c>
      <c r="BL445" s="223">
        <f t="shared" ca="1" si="913"/>
        <v>-5.33973786344494E-5</v>
      </c>
      <c r="BM445" s="223">
        <f t="shared" ca="1" si="914"/>
        <v>-9.5494588975701995E-5</v>
      </c>
      <c r="BN445" s="223">
        <f t="shared" ca="1" si="915"/>
        <v>1.4342905388981965E-4</v>
      </c>
      <c r="BO445" s="223">
        <f t="shared" ca="1" si="916"/>
        <v>-3.9729386963701234E-5</v>
      </c>
      <c r="BP445" s="223">
        <f t="shared" ca="1" si="917"/>
        <v>-1.0597244714824868E-4</v>
      </c>
      <c r="BQ445" s="223">
        <f t="shared" ca="1" si="918"/>
        <v>1.396395185220004E-4</v>
      </c>
      <c r="BR445" s="223">
        <f t="shared" ca="1" si="919"/>
        <v>-2.5678779578200483E-5</v>
      </c>
      <c r="BS445" s="223">
        <f t="shared" ca="1" si="920"/>
        <v>-1.1542973272432531E-4</v>
      </c>
      <c r="BT445" s="223">
        <f t="shared" ca="1" si="921"/>
        <v>1.3450517825608805E-4</v>
      </c>
      <c r="BU445" s="223">
        <f t="shared" ca="1" si="922"/>
        <v>-1.1380871507912824E-5</v>
      </c>
      <c r="BV445" s="223">
        <f t="shared" ca="1" si="923"/>
        <v>-1.2377536687395386E-4</v>
      </c>
      <c r="BW445" s="223">
        <f t="shared" ca="1" si="924"/>
        <v>1.2807547959555975E-4</v>
      </c>
      <c r="BX445" s="223">
        <f t="shared" ca="1" si="925"/>
        <v>3.026640576413251E-6</v>
      </c>
      <c r="BY445" s="223">
        <f t="shared" ca="1" si="926"/>
        <v>-1.3092897657809052E-4</v>
      </c>
      <c r="BZ445" s="223">
        <f t="shared" ca="1" si="927"/>
        <v>1.2041234405334717E-4</v>
      </c>
      <c r="CA445" s="223">
        <f t="shared" ca="1" si="928"/>
        <v>1.740500445745843E-5</v>
      </c>
      <c r="CB445" s="223">
        <f t="shared" ca="1" si="929"/>
        <v>-1.3682166866472103E-4</v>
      </c>
      <c r="CC445" s="223">
        <f t="shared" ca="1" si="930"/>
        <v>1.1158957181381783E-4</v>
      </c>
      <c r="CD445" s="223">
        <f t="shared" ca="1" si="931"/>
        <v>3.1615748631035E-5</v>
      </c>
      <c r="CE445" s="223">
        <f t="shared" ca="1" si="932"/>
        <v>-1.4139669328777792E-4</v>
      </c>
      <c r="CF445" s="223">
        <f t="shared" ca="1" si="933"/>
        <v>1.0169213099665633E-4</v>
      </c>
      <c r="CG445" s="223">
        <f t="shared" ca="1" si="934"/>
        <v>4.5522015862364484E-5</v>
      </c>
      <c r="CH445" s="223">
        <f t="shared" ca="1" si="935"/>
        <v>-1.4460999045917835E-4</v>
      </c>
      <c r="CI445" s="223">
        <f t="shared" ca="1" si="936"/>
        <v>9.0815339367423436E-5</v>
      </c>
      <c r="CJ445" s="223">
        <f t="shared" ca="1" si="937"/>
        <v>5.8989881196078258E-5</v>
      </c>
      <c r="CK445" s="223">
        <f t="shared" ca="1" si="938"/>
        <v>-1.4643061437059478E-4</v>
      </c>
      <c r="CL445" s="223">
        <f t="shared" ca="1" si="939"/>
        <v>7.9063946375371324E-5</v>
      </c>
      <c r="CM445" s="223">
        <f t="shared" ca="1" si="940"/>
        <v>7.188964172672451E-5</v>
      </c>
      <c r="CN445" s="223">
        <f t="shared" ca="1" si="941"/>
        <v>-1.4684103141850602E-4</v>
      </c>
      <c r="CO445" s="223">
        <f t="shared" ca="1" si="942"/>
        <v>6.6551124358971505E-5</v>
      </c>
      <c r="CP445" s="223">
        <f t="shared" ca="1" si="943"/>
        <v>8.4097065708666662E-5</v>
      </c>
      <c r="CQ445" s="223">
        <f t="shared" ca="1" si="944"/>
        <v>-1.458372890623839E-4</v>
      </c>
      <c r="CR445" s="223">
        <f t="shared" ca="1" si="945"/>
        <v>5.3397378634449529E-5</v>
      </c>
      <c r="CS445" s="223">
        <f t="shared" ca="1" si="946"/>
        <v>9.5494588975701873E-5</v>
      </c>
      <c r="CT445" s="223">
        <f t="shared" ca="1" si="947"/>
        <v>-1.4342905388981924E-4</v>
      </c>
      <c r="CU445" s="223">
        <f t="shared" ca="1" si="948"/>
        <v>3.9729386963701369E-5</v>
      </c>
      <c r="CV445" s="223">
        <f t="shared" ca="1" si="949"/>
        <v>1.0597244714824857E-4</v>
      </c>
      <c r="CW445" s="223">
        <f t="shared" ca="1" si="950"/>
        <v>-1.3963951852200042E-4</v>
      </c>
      <c r="CX445" s="223">
        <f t="shared" ca="1" si="951"/>
        <v>2.5678779578200622E-5</v>
      </c>
      <c r="CY445" s="223">
        <f t="shared" ca="1" si="952"/>
        <v>1.1542973272432521E-4</v>
      </c>
      <c r="CZ445" s="223">
        <f t="shared" ca="1" si="953"/>
        <v>-1.3450517825608813E-4</v>
      </c>
      <c r="DA445" s="223">
        <f t="shared" ca="1" si="954"/>
        <v>1.138087150791297E-5</v>
      </c>
      <c r="DB445" s="223">
        <f t="shared" ca="1" si="955"/>
        <v>1.2377536687395378E-4</v>
      </c>
      <c r="DC445" s="223">
        <f t="shared" ca="1" si="956"/>
        <v>-1.2807547959555984E-4</v>
      </c>
      <c r="DD445" s="223">
        <f t="shared" ca="1" si="957"/>
        <v>-3.0266405764131054E-6</v>
      </c>
      <c r="DE445" s="223">
        <f t="shared" ca="1" si="958"/>
        <v>1.3092897657809047E-4</v>
      </c>
      <c r="DF445" s="223">
        <f t="shared" ca="1" si="959"/>
        <v>-1.2041234405334724E-4</v>
      </c>
      <c r="DG445" s="223">
        <f t="shared" ca="1" si="960"/>
        <v>-1.7405004457458284E-5</v>
      </c>
      <c r="DH445" s="223">
        <f t="shared" ca="1" si="961"/>
        <v>1.3682166866472097E-4</v>
      </c>
      <c r="DI445" s="223">
        <f t="shared" ca="1" si="962"/>
        <v>-1.1158957181381793E-4</v>
      </c>
      <c r="DJ445" s="223">
        <f t="shared" ca="1" si="963"/>
        <v>-3.1615748631034857E-5</v>
      </c>
      <c r="DK445" s="223">
        <f t="shared" ca="1" si="964"/>
        <v>1.4139669328777789E-4</v>
      </c>
      <c r="DL445" s="223">
        <f t="shared" ca="1" si="965"/>
        <v>-1.0169213099665644E-4</v>
      </c>
      <c r="DM445" s="223">
        <f t="shared" ca="1" si="966"/>
        <v>-4.5522015862364349E-5</v>
      </c>
      <c r="DN445" s="223">
        <f t="shared" ca="1" si="967"/>
        <v>1.4460999045917832E-4</v>
      </c>
      <c r="DO445" s="223">
        <f t="shared" ca="1" si="968"/>
        <v>-9.0815339367423571E-5</v>
      </c>
      <c r="DP445" s="223">
        <f t="shared" ca="1" si="969"/>
        <v>-5.8989881196078136E-5</v>
      </c>
      <c r="DQ445" s="223">
        <f t="shared" ca="1" si="970"/>
        <v>1.4643061437059478E-4</v>
      </c>
      <c r="DR445" s="223">
        <f t="shared" ca="1" si="971"/>
        <v>-7.9063946375371446E-5</v>
      </c>
      <c r="DS445" s="223">
        <f t="shared" ca="1" si="972"/>
        <v>-7.1889641726724388E-5</v>
      </c>
      <c r="DT445" s="223">
        <f t="shared" ca="1" si="973"/>
        <v>1.4684103141850602E-4</v>
      </c>
      <c r="DU445" s="223">
        <f t="shared" ca="1" si="974"/>
        <v>-6.6551124358971641E-5</v>
      </c>
      <c r="DV445" s="223">
        <f t="shared" ca="1" si="975"/>
        <v>-8.409706570866654E-5</v>
      </c>
      <c r="DW445" s="223">
        <f t="shared" ca="1" si="976"/>
        <v>1.458372890623839E-4</v>
      </c>
      <c r="DX445" s="223">
        <f t="shared" ca="1" si="977"/>
        <v>-5.3397378634449664E-5</v>
      </c>
      <c r="DY445" s="223">
        <f t="shared" ca="1" si="978"/>
        <v>-9.5494588975701764E-5</v>
      </c>
      <c r="DZ445" s="223">
        <f t="shared" ca="1" si="979"/>
        <v>1.4342905388981927E-4</v>
      </c>
      <c r="EA445" s="223">
        <f t="shared" ca="1" si="980"/>
        <v>-3.9729386963697493E-5</v>
      </c>
      <c r="EB445" s="223">
        <f t="shared" ca="1" si="981"/>
        <v>-1.0597244714824559E-4</v>
      </c>
      <c r="EC445" s="223">
        <f t="shared" ca="1" si="982"/>
        <v>1.3963951852200048E-4</v>
      </c>
      <c r="ED445" s="223">
        <f t="shared" ca="1" si="983"/>
        <v>-2.5678779578200765E-5</v>
      </c>
      <c r="EE445" s="223">
        <f t="shared" ca="1" si="984"/>
        <v>-1.1542973272432514E-4</v>
      </c>
      <c r="EF445" s="223">
        <f t="shared" ca="1" si="985"/>
        <v>1.345051782560865E-4</v>
      </c>
      <c r="EG445" s="223">
        <f t="shared" ca="1" si="986"/>
        <v>-1.1380871507917275E-5</v>
      </c>
      <c r="EH445" s="223">
        <f t="shared" ca="1" si="987"/>
        <v>-1.237753668739537E-4</v>
      </c>
      <c r="EI445" s="223">
        <f t="shared" ca="1" si="988"/>
        <v>1.2807547959555989E-4</v>
      </c>
      <c r="EJ445" s="223">
        <f t="shared" ca="1" si="989"/>
        <v>3.0266405764129631E-6</v>
      </c>
      <c r="EK445" s="223">
        <f t="shared" ca="1" si="990"/>
        <v>-1.3092897657809228E-4</v>
      </c>
      <c r="EL445" s="223">
        <f t="shared" ca="1" si="991"/>
        <v>1.2041234405334972E-4</v>
      </c>
      <c r="EM445" s="223">
        <f t="shared" ca="1" si="992"/>
        <v>1.7405004457453995E-5</v>
      </c>
      <c r="EN445" s="223">
        <f t="shared" ca="1" si="993"/>
        <v>-1.3682166866472092E-4</v>
      </c>
      <c r="EO445" s="223">
        <f t="shared" ca="1" si="994"/>
        <v>1.1158957181381802E-4</v>
      </c>
      <c r="EP445" s="223">
        <f t="shared" ca="1" si="995"/>
        <v>3.1615748631034715E-5</v>
      </c>
      <c r="EQ445" s="223">
        <f t="shared" ca="1" si="996"/>
        <v>-1.4139669328777898E-4</v>
      </c>
      <c r="ER445" s="223">
        <f t="shared" ca="1" si="997"/>
        <v>1.0169213099665955E-4</v>
      </c>
      <c r="ES445" s="223">
        <f t="shared" ca="1" si="998"/>
        <v>4.5522015862364213E-5</v>
      </c>
      <c r="ET445" s="223">
        <f t="shared" ca="1" si="999"/>
        <v>-1.4460999045917829E-4</v>
      </c>
      <c r="EU445" s="223">
        <f t="shared" ca="1" si="1000"/>
        <v>9.081533936742368E-5</v>
      </c>
      <c r="EV445" s="223">
        <f t="shared" ca="1" si="1001"/>
        <v>5.8989881196081829E-5</v>
      </c>
      <c r="EW445" s="223">
        <f t="shared" ca="1" si="1002"/>
        <v>-1.4643061437059443E-4</v>
      </c>
      <c r="EX445" s="223">
        <f t="shared" ca="1" si="1003"/>
        <v>7.9063946375371568E-5</v>
      </c>
      <c r="EY445" s="223">
        <f t="shared" ca="1" si="1004"/>
        <v>7.1889641726724279E-5</v>
      </c>
      <c r="EZ445" s="223">
        <f t="shared" ca="1" si="1005"/>
        <v>-1.4684103141850602E-4</v>
      </c>
      <c r="FA445" s="223">
        <f t="shared" ca="1" si="1006"/>
        <v>6.655112435896805E-5</v>
      </c>
      <c r="FB445" s="223">
        <f t="shared" ca="1" si="1007"/>
        <v>8.409706570866986E-5</v>
      </c>
      <c r="FC445" s="223">
        <f t="shared" ca="1" si="1008"/>
        <v>-1.4583728906238441E-4</v>
      </c>
      <c r="FD445" s="223">
        <f t="shared" ca="1" si="1009"/>
        <v>5.3397378634449793E-5</v>
      </c>
      <c r="FE445" s="223">
        <f t="shared" ca="1" si="1010"/>
        <v>9.5494588975701656E-5</v>
      </c>
      <c r="FF445" s="223">
        <f t="shared" ca="1" si="1011"/>
        <v>-1.434290538898193E-4</v>
      </c>
      <c r="FG445" s="223">
        <f t="shared" ca="1" si="1012"/>
        <v>3.9729386963697629E-5</v>
      </c>
      <c r="FH445" s="223">
        <f t="shared" ca="1" si="1013"/>
        <v>1.0597244714824548E-4</v>
      </c>
      <c r="FI445" s="223">
        <f t="shared" ca="1" si="1014"/>
        <v>-1.3963951852200053E-4</v>
      </c>
      <c r="FJ445" s="223">
        <f t="shared" ca="1" si="1015"/>
        <v>2.5678779578200907E-5</v>
      </c>
      <c r="FK445" s="223">
        <f t="shared" ca="1" si="1016"/>
        <v>1.1542973272432506E-4</v>
      </c>
      <c r="FL445" s="223">
        <f t="shared" ca="1" si="1017"/>
        <v>-1.3450517825608655E-4</v>
      </c>
      <c r="FM445" s="223">
        <f t="shared" ca="1" si="1018"/>
        <v>1.1380871507917419E-5</v>
      </c>
      <c r="FN445" s="223">
        <f t="shared" ca="1" si="1019"/>
        <v>1.2377536687395362E-4</v>
      </c>
      <c r="FO445" s="223">
        <f t="shared" ca="1" si="1020"/>
        <v>-1.2807547959555997E-4</v>
      </c>
      <c r="FP445" s="223">
        <f t="shared" ca="1" si="1021"/>
        <v>-3.0266405764128174E-6</v>
      </c>
      <c r="FQ445" s="223">
        <f t="shared" ca="1" si="1022"/>
        <v>1.309289765780922E-4</v>
      </c>
      <c r="FR445" s="223">
        <f t="shared" ca="1" si="1023"/>
        <v>-1.204123440533498E-4</v>
      </c>
      <c r="FS445" s="223">
        <f t="shared" ca="1" si="1024"/>
        <v>-1.7405004457453853E-5</v>
      </c>
      <c r="FT445" s="223">
        <f t="shared" ca="1" si="1025"/>
        <v>1.3682166866472087E-4</v>
      </c>
      <c r="FU445" s="223">
        <f t="shared" ca="1" si="1026"/>
        <v>-1.1158957181381812E-4</v>
      </c>
      <c r="FV445" s="223">
        <f t="shared" ca="1" si="1027"/>
        <v>-3.161574863103458E-5</v>
      </c>
      <c r="FW445" s="223">
        <f t="shared" ca="1" si="1028"/>
        <v>1.4139669328777895E-4</v>
      </c>
      <c r="FX445" s="223">
        <f t="shared" ca="1" si="1029"/>
        <v>-1.0169213099665966E-4</v>
      </c>
      <c r="FY445" s="223">
        <f t="shared" ca="1" si="1030"/>
        <v>-4.5522015862364084E-5</v>
      </c>
      <c r="FZ445" s="223">
        <f t="shared" ca="1" si="1031"/>
        <v>1.4460999045917827E-4</v>
      </c>
      <c r="GA445" s="223">
        <f t="shared" ca="1" si="1032"/>
        <v>-9.0815339367423788E-5</v>
      </c>
      <c r="GB445" s="223">
        <f t="shared" ca="1" si="1033"/>
        <v>-5.8989881196081694E-5</v>
      </c>
      <c r="GC445" s="223">
        <f t="shared" ca="1" si="1034"/>
        <v>1.464306143705944E-4</v>
      </c>
      <c r="GD445" s="223">
        <f t="shared" ca="1" si="1035"/>
        <v>-7.906394637537169E-5</v>
      </c>
      <c r="GE445" s="223">
        <f t="shared" ca="1" si="1036"/>
        <v>-7.1889641726724144E-5</v>
      </c>
      <c r="GF445" s="223">
        <f t="shared" ca="1" si="1037"/>
        <v>1.4684103141850602E-4</v>
      </c>
      <c r="GG445" s="223">
        <f t="shared" ca="1" si="1038"/>
        <v>-6.6551124358968172E-5</v>
      </c>
      <c r="GH445" s="223">
        <f t="shared" ca="1" si="1039"/>
        <v>-8.4097065708669752E-5</v>
      </c>
      <c r="GI445" s="223">
        <f t="shared" ca="1" si="1040"/>
        <v>1.4583728906238444E-4</v>
      </c>
      <c r="GJ445" s="223">
        <f t="shared" ca="1" si="1041"/>
        <v>-5.3397378634449929E-5</v>
      </c>
      <c r="GK445" s="223">
        <f t="shared" ca="1" si="1042"/>
        <v>-9.5494588975701534E-5</v>
      </c>
      <c r="GL445" s="223">
        <f t="shared" ca="1" si="1043"/>
        <v>1.4342905388981932E-4</v>
      </c>
      <c r="GM445" s="223">
        <f t="shared" ca="1" si="1044"/>
        <v>-3.9729386963697764E-5</v>
      </c>
      <c r="GN445" s="223">
        <f t="shared" ca="1" si="1045"/>
        <v>-1.0597244714824539E-4</v>
      </c>
      <c r="GO445" s="223">
        <f t="shared" ca="1" si="1046"/>
        <v>1.3963951852200056E-4</v>
      </c>
      <c r="GP445" s="223">
        <f t="shared" ca="1" si="1047"/>
        <v>-2.5678779578201049E-5</v>
      </c>
      <c r="GQ445" s="223">
        <f t="shared" ca="1" si="1048"/>
        <v>-1.1542973272432496E-4</v>
      </c>
      <c r="GR445" s="223">
        <f t="shared" ca="1" si="1049"/>
        <v>1.3450517825608661E-4</v>
      </c>
      <c r="GS445" s="223">
        <f t="shared" ca="1" si="1050"/>
        <v>-1.1380871507917564E-5</v>
      </c>
      <c r="GT445" s="223">
        <f t="shared" ca="1" si="1051"/>
        <v>-1.2377536687395354E-4</v>
      </c>
      <c r="GU445" s="223">
        <f t="shared" ca="1" si="1052"/>
        <v>1.2807547959556003E-4</v>
      </c>
      <c r="GV445" s="223">
        <f t="shared" ca="1" si="1053"/>
        <v>3.0266405764126784E-6</v>
      </c>
      <c r="GW445" s="223">
        <f t="shared" ca="1" si="1054"/>
        <v>-1.3092897657809215E-4</v>
      </c>
      <c r="GX445" s="223">
        <f t="shared" ca="1" si="1055"/>
        <v>1.2041234405334988E-4</v>
      </c>
      <c r="GY445" s="223">
        <f t="shared" ca="1" si="1056"/>
        <v>1.7405004457453707E-5</v>
      </c>
      <c r="GZ445" s="223">
        <f t="shared" ca="1" si="1057"/>
        <v>-1.3682166866472081E-4</v>
      </c>
      <c r="HA445" s="223">
        <f t="shared" ca="1" si="1058"/>
        <v>1.1158957181381821E-4</v>
      </c>
      <c r="HB445" s="223">
        <f t="shared" ca="1" si="1059"/>
        <v>3.161574863103443E-5</v>
      </c>
      <c r="HC445" s="223">
        <f t="shared" ca="1" si="1060"/>
        <v>-1.413966932877789E-4</v>
      </c>
      <c r="HD445" s="223">
        <f t="shared" ca="1" si="1061"/>
        <v>1.0169213099665976E-4</v>
      </c>
      <c r="HE445" s="223">
        <f t="shared" ca="1" si="1062"/>
        <v>4.5522015862363935E-5</v>
      </c>
      <c r="HF445" s="223">
        <f t="shared" ca="1" si="1063"/>
        <v>-1.4460999045917824E-4</v>
      </c>
      <c r="HG445" s="223">
        <f t="shared" ca="1" si="1064"/>
        <v>9.0815339367423896E-5</v>
      </c>
      <c r="HH445" s="223">
        <f t="shared" ca="1" si="1065"/>
        <v>5.8989881196081558E-5</v>
      </c>
      <c r="HI445" s="223">
        <f t="shared" ca="1" si="1066"/>
        <v>-1.464306143705944E-4</v>
      </c>
      <c r="HJ445" s="223">
        <f t="shared" ca="1" si="1067"/>
        <v>7.9063946375371812E-5</v>
      </c>
      <c r="HK445" s="223">
        <f t="shared" ca="1" si="1068"/>
        <v>7.1889641726724008E-5</v>
      </c>
      <c r="HL445" s="223">
        <f t="shared" ca="1" si="1069"/>
        <v>-1.4684103141850602E-4</v>
      </c>
      <c r="HM445" s="223">
        <f t="shared" ca="1" si="1070"/>
        <v>6.6551124358968307E-5</v>
      </c>
      <c r="HN445" s="223">
        <f t="shared" ca="1" si="1071"/>
        <v>8.4097065708669616E-5</v>
      </c>
      <c r="HO445" s="223">
        <f t="shared" ca="1" si="1072"/>
        <v>-1.4583728906238444E-4</v>
      </c>
      <c r="HP445" s="223">
        <f t="shared" ca="1" si="1073"/>
        <v>5.3397378634450064E-5</v>
      </c>
      <c r="HQ445" s="223">
        <f t="shared" ca="1" si="1074"/>
        <v>9.5494588975701439E-5</v>
      </c>
      <c r="HR445" s="223">
        <f t="shared" ca="1" si="1075"/>
        <v>-1.4342905388981935E-4</v>
      </c>
      <c r="HS445" s="223">
        <f t="shared" ca="1" si="1076"/>
        <v>3.9729386963697907E-5</v>
      </c>
      <c r="HT445" s="223">
        <f t="shared" ca="1" si="1077"/>
        <v>1.0597244714824528E-4</v>
      </c>
      <c r="HU445" s="223">
        <f t="shared" ca="1" si="1078"/>
        <v>-1.3963951852200061E-4</v>
      </c>
      <c r="HV445" s="223">
        <f t="shared" ca="1" si="1079"/>
        <v>2.5678779578201191E-5</v>
      </c>
      <c r="HW445" s="223">
        <f t="shared" ca="1" si="1080"/>
        <v>1.1542973272432488E-4</v>
      </c>
      <c r="HX445" s="223">
        <f t="shared" ca="1" si="1081"/>
        <v>-1.3450517825608666E-4</v>
      </c>
      <c r="HY445" s="223">
        <f t="shared" ca="1" si="1082"/>
        <v>1.1380871507917708E-5</v>
      </c>
      <c r="HZ445" s="223">
        <f t="shared" ca="1" si="1083"/>
        <v>1.2377536687395349E-4</v>
      </c>
      <c r="IA445" s="223">
        <f t="shared" ca="1" si="1084"/>
        <v>-1.2807547959556011E-4</v>
      </c>
      <c r="IB445" s="223">
        <f t="shared" ca="1" si="1085"/>
        <v>-3.0266405764125294E-6</v>
      </c>
      <c r="IC445" s="223">
        <f t="shared" ca="1" si="1086"/>
        <v>1.3092897657809209E-4</v>
      </c>
      <c r="ID445" s="223">
        <f t="shared" ca="1" si="1087"/>
        <v>-1.2041234405334998E-4</v>
      </c>
      <c r="IE445" s="223">
        <f t="shared" ca="1" si="1088"/>
        <v>-1.0296156567240688E-4</v>
      </c>
      <c r="IF445" s="223">
        <f t="shared" ca="1" si="1089"/>
        <v>1.3682166866472076E-4</v>
      </c>
      <c r="IG445" s="223">
        <f t="shared" ca="1" si="1090"/>
        <v>-1.1158957181381829E-4</v>
      </c>
      <c r="IH445" s="223">
        <f t="shared" ca="1" si="1091"/>
        <v>-3.1615748631034295E-5</v>
      </c>
      <c r="II445" s="223">
        <f t="shared" ca="1" si="1092"/>
        <v>1.4139669328777887E-4</v>
      </c>
      <c r="IJ445" s="223">
        <f t="shared" ca="1" si="1093"/>
        <v>-1.0169213099665986E-4</v>
      </c>
      <c r="IK445" s="223">
        <f t="shared" ca="1" si="1094"/>
        <v>-4.5522015862363806E-5</v>
      </c>
      <c r="IL445" s="223">
        <f t="shared" ca="1" si="1095"/>
        <v>1.4460999045917821E-4</v>
      </c>
      <c r="IM445" s="223">
        <f t="shared" ca="1" si="1096"/>
        <v>-9.0815339367424005E-5</v>
      </c>
      <c r="IN445" s="223">
        <f t="shared" ca="1" si="1097"/>
        <v>-5.8989881196081443E-5</v>
      </c>
      <c r="IO445" s="223">
        <f t="shared" ca="1" si="1098"/>
        <v>1.4643061437059438E-4</v>
      </c>
      <c r="IP445" s="223">
        <f t="shared" ca="1" si="1099"/>
        <v>-7.9063946375371934E-5</v>
      </c>
      <c r="IQ445" s="223">
        <f t="shared" ca="1" si="1100"/>
        <v>-7.1889641726723886E-5</v>
      </c>
      <c r="IR445" s="223">
        <f t="shared" ca="1" si="1101"/>
        <v>1.4684103141850602E-4</v>
      </c>
      <c r="IS445" s="223">
        <f t="shared" ca="1" si="1102"/>
        <v>-6.6551124358968443E-5</v>
      </c>
      <c r="IT445" s="223">
        <f t="shared" ca="1" si="1103"/>
        <v>-8.4097065708669494E-5</v>
      </c>
      <c r="IU445" s="223">
        <f t="shared" ca="1" si="1104"/>
        <v>1.458372890623845E-4</v>
      </c>
      <c r="IV445" s="223">
        <f t="shared" ca="1" si="1105"/>
        <v>-5.339737863444242E-5</v>
      </c>
      <c r="IW445" s="223">
        <f t="shared" ca="1" si="1106"/>
        <v>-9.5494588975701317E-5</v>
      </c>
      <c r="IX445" s="223">
        <f t="shared" ca="1" si="1107"/>
        <v>1.4342905388982122E-4</v>
      </c>
      <c r="IY445" s="223">
        <f t="shared" ca="1" si="1108"/>
        <v>-3.9729386963698049E-5</v>
      </c>
      <c r="IZ445" s="223">
        <f t="shared" ca="1" si="1109"/>
        <v>-1.0597244714824518E-4</v>
      </c>
      <c r="JA445" s="223">
        <f t="shared" ca="1" si="1110"/>
        <v>1.3963951852199807E-4</v>
      </c>
      <c r="JB445" s="223">
        <f t="shared" ca="1" si="1111"/>
        <v>-2.5678779578201334E-5</v>
      </c>
    </row>
    <row r="446" spans="2:262">
      <c r="B446" s="230">
        <v>85</v>
      </c>
      <c r="C446" s="229">
        <f t="shared" si="1112"/>
        <v>1.660156250000001E-3</v>
      </c>
      <c r="D446" s="226">
        <f t="shared" ca="1" si="855"/>
        <v>35.962906956464053</v>
      </c>
      <c r="E446" s="225">
        <f ca="1">CM361</f>
        <v>-3.7093043535945405E-2</v>
      </c>
      <c r="F446" s="224">
        <v>85</v>
      </c>
      <c r="G446" s="223">
        <f t="shared" ca="1" si="856"/>
        <v>-6.1251280568187126E-6</v>
      </c>
      <c r="H446" s="223">
        <f t="shared" ca="1" si="857"/>
        <v>2.7028062963327668E-6</v>
      </c>
      <c r="I446" s="223">
        <f t="shared" ca="1" si="858"/>
        <v>3.4607113819993162E-6</v>
      </c>
      <c r="J446" s="223">
        <f t="shared" ca="1" si="859"/>
        <v>-6.1143630643657667E-6</v>
      </c>
      <c r="K446" s="223">
        <f t="shared" ca="1" si="860"/>
        <v>2.5668056201255771E-6</v>
      </c>
      <c r="L446" s="223">
        <f t="shared" ca="1" si="861"/>
        <v>3.5840153644354691E-6</v>
      </c>
      <c r="M446" s="223">
        <f t="shared" ca="1" si="862"/>
        <v>-6.0999150082336092E-6</v>
      </c>
      <c r="N446" s="223">
        <f t="shared" ca="1" si="863"/>
        <v>2.4292587961918777E-6</v>
      </c>
      <c r="O446" s="223">
        <f t="shared" ca="1" si="864"/>
        <v>3.7051604700310565E-6</v>
      </c>
      <c r="P446" s="223">
        <f t="shared" ca="1" si="865"/>
        <v>-6.0817925913910013E-6</v>
      </c>
      <c r="Q446" s="223">
        <f t="shared" ca="1" si="866"/>
        <v>2.2902486775951897E-6</v>
      </c>
      <c r="R446" s="223">
        <f t="shared" ca="1" si="867"/>
        <v>3.824073725504363E-6</v>
      </c>
      <c r="S446" s="223">
        <f t="shared" ca="1" si="868"/>
        <v>-6.0600067301042148E-6</v>
      </c>
      <c r="T446" s="223">
        <f t="shared" ca="1" si="869"/>
        <v>2.1498589988330328E-6</v>
      </c>
      <c r="U446" s="223">
        <f t="shared" ca="1" si="870"/>
        <v>3.9406835019567521E-6</v>
      </c>
      <c r="V446" s="223">
        <f t="shared" ca="1" si="871"/>
        <v>-6.0345705473614609E-6</v>
      </c>
      <c r="W446" s="223">
        <f t="shared" ca="1" si="872"/>
        <v>2.008174325398363E-6</v>
      </c>
      <c r="X446" s="223">
        <f t="shared" ca="1" si="873"/>
        <v>4.0549195580192259E-6</v>
      </c>
      <c r="Y446" s="223">
        <f t="shared" ca="1" si="874"/>
        <v>-6.0054993649680995E-6</v>
      </c>
      <c r="Z446" s="223">
        <f t="shared" ca="1" si="875"/>
        <v>1.8652800028405487E-6</v>
      </c>
      <c r="AA446" s="223">
        <f t="shared" ca="1" si="876"/>
        <v>4.1667130821631251E-6</v>
      </c>
      <c r="AB446" s="223">
        <f t="shared" ca="1" si="877"/>
        <v>-5.9728106943173746E-6</v>
      </c>
      <c r="AC446" s="223">
        <f t="shared" ca="1" si="878"/>
        <v>1.721262105356376E-6</v>
      </c>
      <c r="AD446" s="223">
        <f t="shared" ca="1" si="879"/>
        <v>4.2759967341497982E-6</v>
      </c>
      <c r="AE446" s="223">
        <f t="shared" ca="1" si="880"/>
        <v>-5.9365242258421607E-6</v>
      </c>
      <c r="AF446" s="223">
        <f t="shared" ca="1" si="881"/>
        <v>1.5762073839420311E-6</v>
      </c>
      <c r="AG446" s="223">
        <f t="shared" ca="1" si="882"/>
        <v>4.3827046855936349E-6</v>
      </c>
      <c r="AH446" s="223">
        <f t="shared" ca="1" si="883"/>
        <v>-5.8966618171542495E-6</v>
      </c>
      <c r="AI446" s="223">
        <f t="shared" ca="1" si="884"/>
        <v>1.4302032141378312E-6</v>
      </c>
      <c r="AJ446" s="223">
        <f t="shared" ca="1" si="885"/>
        <v>4.486772659614724E-6</v>
      </c>
      <c r="AK446" s="223">
        <f t="shared" ca="1" si="886"/>
        <v>-5.8532474798780463E-6</v>
      </c>
      <c r="AL446" s="223">
        <f t="shared" ca="1" si="887"/>
        <v>1.2833375433961361E-6</v>
      </c>
      <c r="AM446" s="223">
        <f t="shared" ca="1" si="888"/>
        <v>4.5881379695568981E-6</v>
      </c>
      <c r="AN446" s="223">
        <f t="shared" ca="1" si="889"/>
        <v>-5.8063073651870106E-6</v>
      </c>
      <c r="AO446" s="223">
        <f t="shared" ca="1" si="890"/>
        <v>1.1356988381054228E-6</v>
      </c>
      <c r="AP446" s="223">
        <f t="shared" ca="1" si="891"/>
        <v>4.6867395567477966E-6</v>
      </c>
      <c r="AQ446" s="223">
        <f t="shared" ca="1" si="892"/>
        <v>-5.7558697480510034E-6</v>
      </c>
      <c r="AR446" s="223">
        <f t="shared" ca="1" si="893"/>
        <v>9.8737603030106319E-7</v>
      </c>
      <c r="AS446" s="223">
        <f t="shared" ca="1" si="894"/>
        <v>4.7825180272781332E-6</v>
      </c>
      <c r="AT446" s="223">
        <f t="shared" ca="1" si="895"/>
        <v>-5.7019650102045726E-6</v>
      </c>
      <c r="AU446" s="223">
        <f t="shared" ca="1" si="896"/>
        <v>8.3845846409650436E-7</v>
      </c>
      <c r="AV446" s="223">
        <f t="shared" ca="1" si="897"/>
        <v>4.8754156877787068E-6</v>
      </c>
      <c r="AW446" s="223">
        <f t="shared" ca="1" si="898"/>
        <v>-5.6446256218462306E-6</v>
      </c>
      <c r="AX446" s="223">
        <f t="shared" ca="1" si="899"/>
        <v>6.8903584186515562E-7</v>
      </c>
      <c r="AY446" s="223">
        <f t="shared" ca="1" si="900"/>
        <v>4.9653765801725492E-6</v>
      </c>
      <c r="AZ446" s="223">
        <f t="shared" ca="1" si="901"/>
        <v>-5.5838861220794359E-6</v>
      </c>
      <c r="BA446" s="223">
        <f t="shared" ca="1" si="902"/>
        <v>5.3919817020728992E-7</v>
      </c>
      <c r="BB446" s="223">
        <f t="shared" ca="1" si="903"/>
        <v>5.0523465153818316E-6</v>
      </c>
      <c r="BC446" s="223">
        <f t="shared" ca="1" si="904"/>
        <v>-5.5197830981076515E-6</v>
      </c>
      <c r="BD446" s="223">
        <f t="shared" ca="1" si="905"/>
        <v>3.8903570573369679E-7</v>
      </c>
      <c r="BE446" s="223">
        <f t="shared" ca="1" si="906"/>
        <v>5.1362731059696558E-6</v>
      </c>
      <c r="BF446" s="223">
        <f t="shared" ca="1" si="907"/>
        <v>-5.4523551631955136E-6</v>
      </c>
      <c r="BG446" s="223">
        <f t="shared" ca="1" si="908"/>
        <v>2.3863890069795071E-7</v>
      </c>
      <c r="BH446" s="223">
        <f t="shared" ca="1" si="909"/>
        <v>5.2171057976961105E-6</v>
      </c>
      <c r="BI446" s="223">
        <f t="shared" ca="1" si="910"/>
        <v>-5.3816429334097971E-6</v>
      </c>
      <c r="BJ446" s="223">
        <f t="shared" ca="1" si="911"/>
        <v>8.8098348511709112E-8</v>
      </c>
      <c r="BK446" s="223">
        <f t="shared" ca="1" si="912"/>
        <v>5.2947958999701383E-6</v>
      </c>
      <c r="BL446" s="223">
        <f t="shared" ca="1" si="913"/>
        <v>-5.3076890031535858E-6</v>
      </c>
      <c r="BM446" s="223">
        <f t="shared" ca="1" si="914"/>
        <v>-6.2495270825554976E-8</v>
      </c>
      <c r="BN446" s="223">
        <f t="shared" ca="1" si="915"/>
        <v>5.3692966151791963E-6</v>
      </c>
      <c r="BO446" s="223">
        <f t="shared" ca="1" si="916"/>
        <v>-5.2305379195091051E-6</v>
      </c>
      <c r="BP446" s="223">
        <f t="shared" ca="1" si="917"/>
        <v>-2.1305124534852164E-7</v>
      </c>
      <c r="BQ446" s="223">
        <f t="shared" ca="1" si="918"/>
        <v>5.4405630668782433E-6</v>
      </c>
      <c r="BR446" s="223">
        <f t="shared" ca="1" si="919"/>
        <v>-5.1502361554043678E-6</v>
      </c>
      <c r="BS446" s="223">
        <f t="shared" ca="1" si="920"/>
        <v>-3.6347888576761551E-7</v>
      </c>
      <c r="BT446" s="223">
        <f t="shared" ca="1" si="921"/>
        <v>5.5085523268214798E-6</v>
      </c>
      <c r="BU446" s="223">
        <f t="shared" ca="1" si="922"/>
        <v>-5.0668320816193015E-6</v>
      </c>
      <c r="BV446" s="223">
        <f t="shared" ca="1" si="923"/>
        <v>-5.1368758009744828E-7</v>
      </c>
      <c r="BW446" s="223">
        <f t="shared" ca="1" si="924"/>
        <v>5.5732234408211558E-6</v>
      </c>
      <c r="BX446" s="223">
        <f t="shared" ca="1" si="925"/>
        <v>-4.9803759376494202E-6</v>
      </c>
      <c r="BY446" s="223">
        <f t="shared" ca="1" si="926"/>
        <v>-6.6358684823704643E-7</v>
      </c>
      <c r="BZ446" s="223">
        <f t="shared" ca="1" si="927"/>
        <v>5.6345374534163262E-6</v>
      </c>
      <c r="CA446" s="223">
        <f t="shared" ca="1" si="928"/>
        <v>-4.8909198014428502E-6</v>
      </c>
      <c r="CB446" s="223">
        <f t="shared" ca="1" si="929"/>
        <v>-8.1308639647220317E-7</v>
      </c>
      <c r="CC446" s="223">
        <f t="shared" ca="1" si="930"/>
        <v>5.6924574313384155E-6</v>
      </c>
      <c r="CD446" s="223">
        <f t="shared" ca="1" si="931"/>
        <v>-4.7985175580311601E-6</v>
      </c>
      <c r="CE446" s="223">
        <f t="shared" ca="1" si="932"/>
        <v>-9.6209617186555698E-7</v>
      </c>
      <c r="CF446" s="223">
        <f t="shared" ca="1" si="933"/>
        <v>5.7469484857586268E-6</v>
      </c>
      <c r="CG446" s="223">
        <f t="shared" ca="1" si="934"/>
        <v>-4.7032248670707491E-6</v>
      </c>
      <c r="CH446" s="223">
        <f t="shared" ca="1" si="935"/>
        <v>-1.1105264165000712E-6</v>
      </c>
      <c r="CI446" s="223">
        <f t="shared" ca="1" si="936"/>
        <v>5.7979777933032594E-6</v>
      </c>
      <c r="CJ446" s="223">
        <f t="shared" ca="1" si="937"/>
        <v>-4.6050991293152088E-6</v>
      </c>
      <c r="CK446" s="223">
        <f t="shared" ca="1" si="938"/>
        <v>-1.2582877215463717E-6</v>
      </c>
      <c r="CL446" s="223">
        <f t="shared" ca="1" si="939"/>
        <v>5.8455146158255034E-6</v>
      </c>
      <c r="CM446" s="223">
        <f t="shared" ca="1" si="940"/>
        <v>-4.504199452039914E-6</v>
      </c>
      <c r="CN446" s="223">
        <f t="shared" ca="1" si="941"/>
        <v>-1.4052910811197928E-6</v>
      </c>
      <c r="CO446" s="223">
        <f t="shared" ca="1" si="942"/>
        <v>5.8895303189210994E-6</v>
      </c>
      <c r="CP446" s="223">
        <f t="shared" ca="1" si="943"/>
        <v>-4.400586613437697E-6</v>
      </c>
      <c r="CQ446" s="223">
        <f t="shared" ca="1" si="944"/>
        <v>-1.5514479458929951E-6</v>
      </c>
      <c r="CR446" s="223">
        <f t="shared" ca="1" si="945"/>
        <v>5.9299983891762963E-6</v>
      </c>
      <c r="CS446" s="223">
        <f t="shared" ca="1" si="946"/>
        <v>-4.2943230260079553E-6</v>
      </c>
      <c r="CT446" s="223">
        <f t="shared" ca="1" si="947"/>
        <v>-1.6966702764361364E-6</v>
      </c>
      <c r="CU446" s="223">
        <f t="shared" ca="1" si="948"/>
        <v>5.9668944501387334E-6</v>
      </c>
      <c r="CV446" s="223">
        <f t="shared" ca="1" si="949"/>
        <v>-4.1854726989624258E-6</v>
      </c>
      <c r="CW446" s="223">
        <f t="shared" ca="1" si="950"/>
        <v>-1.8408705962473392E-6</v>
      </c>
      <c r="CX446" s="223">
        <f t="shared" ca="1" si="951"/>
        <v>6.0001962770010017E-6</v>
      </c>
      <c r="CY446" s="223">
        <f t="shared" ca="1" si="952"/>
        <v>-4.0741011996680738E-6</v>
      </c>
      <c r="CZ446" s="223">
        <f t="shared" ca="1" si="953"/>
        <v>-1.9839620444457824E-6</v>
      </c>
      <c r="DA446" s="223">
        <f t="shared" ca="1" si="954"/>
        <v>6.0298838099877926E-6</v>
      </c>
      <c r="DB446" s="223">
        <f t="shared" ca="1" si="955"/>
        <v>-3.9602756141513689E-6</v>
      </c>
      <c r="DC446" s="223">
        <f t="shared" ca="1" si="956"/>
        <v>-2.1258584280939358E-6</v>
      </c>
      <c r="DD446" s="223">
        <f t="shared" ca="1" si="957"/>
        <v>6.0559391664392932E-6</v>
      </c>
      <c r="DE446" s="223">
        <f t="shared" ca="1" si="958"/>
        <v>-3.8440645066889393E-6</v>
      </c>
      <c r="DF446" s="223">
        <f t="shared" ca="1" si="959"/>
        <v>-2.2664742741159705E-6</v>
      </c>
      <c r="DG446" s="223">
        <f t="shared" ca="1" si="960"/>
        <v>6.0783466515831117E-6</v>
      </c>
      <c r="DH446" s="223">
        <f t="shared" ca="1" si="961"/>
        <v>-3.7255378785066482E-6</v>
      </c>
      <c r="DI446" s="223">
        <f t="shared" ca="1" si="962"/>
        <v>-2.4057248807840486E-6</v>
      </c>
      <c r="DJ446" s="223">
        <f t="shared" ca="1" si="963"/>
        <v>6.0970927679880336E-6</v>
      </c>
      <c r="DK446" s="223">
        <f t="shared" ca="1" si="964"/>
        <v>-3.6047671256130399E-6</v>
      </c>
      <c r="DL446" s="223">
        <f t="shared" ca="1" si="965"/>
        <v>-2.5435263687399504E-6</v>
      </c>
      <c r="DM446" s="223">
        <f t="shared" ca="1" si="966"/>
        <v>6.1121662236944854E-6</v>
      </c>
      <c r="DN446" s="223">
        <f t="shared" ca="1" si="967"/>
        <v>-3.4818249957940294E-6</v>
      </c>
      <c r="DO446" s="223">
        <f t="shared" ca="1" si="968"/>
        <v>-2.6797957315198991E-6</v>
      </c>
      <c r="DP446" s="223">
        <f t="shared" ca="1" si="969"/>
        <v>6.1235579390164148E-6</v>
      </c>
      <c r="DQ446" s="223">
        <f t="shared" ca="1" si="970"/>
        <v>-3.356785544791232E-6</v>
      </c>
      <c r="DR446" s="223">
        <f t="shared" ca="1" si="971"/>
        <v>-2.8144508855550403E-6</v>
      </c>
      <c r="DS446" s="223">
        <f t="shared" ca="1" si="972"/>
        <v>6.1312610520104573E-6</v>
      </c>
      <c r="DT446" s="223">
        <f t="shared" ca="1" si="973"/>
        <v>-3.2297240916945475E-6</v>
      </c>
      <c r="DU446" s="223">
        <f t="shared" ca="1" si="974"/>
        <v>-2.9474107196159754E-6</v>
      </c>
      <c r="DV446" s="223">
        <f t="shared" ca="1" si="975"/>
        <v>6.1352709226093815E-6</v>
      </c>
      <c r="DW446" s="223">
        <f t="shared" ca="1" si="976"/>
        <v>-3.1007171735723374E-6</v>
      </c>
      <c r="DX446" s="223">
        <f t="shared" ca="1" si="977"/>
        <v>-3.0785951436701986E-6</v>
      </c>
      <c r="DY446" s="223">
        <f t="shared" ca="1" si="978"/>
        <v>6.1355851354170868E-6</v>
      </c>
      <c r="DZ446" s="223">
        <f t="shared" ca="1" si="979"/>
        <v>-2.9698424993677474E-6</v>
      </c>
      <c r="EA446" s="223">
        <f t="shared" ca="1" si="980"/>
        <v>-3.2079251371259591E-6</v>
      </c>
      <c r="EB446" s="223">
        <f t="shared" ca="1" si="981"/>
        <v>6.1322035011635166E-6</v>
      </c>
      <c r="EC446" s="223">
        <f t="shared" ca="1" si="982"/>
        <v>-2.8371789030914058E-6</v>
      </c>
      <c r="ED446" s="223">
        <f t="shared" ca="1" si="983"/>
        <v>-3.335322796431015E-6</v>
      </c>
      <c r="EE446" s="223">
        <f t="shared" ca="1" si="984"/>
        <v>6.1251280568187126E-6</v>
      </c>
      <c r="EF446" s="223">
        <f t="shared" ca="1" si="985"/>
        <v>-2.7028062963327973E-6</v>
      </c>
      <c r="EG446" s="223">
        <f t="shared" ca="1" si="986"/>
        <v>-3.460711381999256E-6</v>
      </c>
      <c r="EH446" s="223">
        <f t="shared" ca="1" si="987"/>
        <v>6.1143630643657761E-6</v>
      </c>
      <c r="EI446" s="223">
        <f t="shared" ca="1" si="988"/>
        <v>-2.5668056201254E-6</v>
      </c>
      <c r="EJ446" s="223">
        <f t="shared" ca="1" si="989"/>
        <v>-3.5840153644356004E-6</v>
      </c>
      <c r="EK446" s="223">
        <f t="shared" ca="1" si="990"/>
        <v>6.099915008233594E-6</v>
      </c>
      <c r="EL446" s="223">
        <f t="shared" ca="1" si="991"/>
        <v>-2.4292587961917985E-6</v>
      </c>
      <c r="EM446" s="223">
        <f t="shared" ca="1" si="992"/>
        <v>-3.7051604700310909E-6</v>
      </c>
      <c r="EN446" s="223">
        <f t="shared" ca="1" si="993"/>
        <v>6.0817925913910013E-6</v>
      </c>
      <c r="EO446" s="223">
        <f t="shared" ca="1" si="994"/>
        <v>-2.2902486775952109E-6</v>
      </c>
      <c r="EP446" s="223">
        <f t="shared" ca="1" si="995"/>
        <v>-3.8240737255043105E-6</v>
      </c>
      <c r="EQ446" s="223">
        <f t="shared" ca="1" si="996"/>
        <v>6.0600067301042325E-6</v>
      </c>
      <c r="ER446" s="223">
        <f t="shared" ca="1" si="997"/>
        <v>-2.1498589988328296E-6</v>
      </c>
      <c r="ES446" s="223">
        <f t="shared" ca="1" si="998"/>
        <v>-3.9406835019568842E-6</v>
      </c>
      <c r="ET446" s="223">
        <f t="shared" ca="1" si="999"/>
        <v>6.0345705473614381E-6</v>
      </c>
      <c r="EU446" s="223">
        <f t="shared" ca="1" si="1000"/>
        <v>-2.0081743253982821E-6</v>
      </c>
      <c r="EV446" s="223">
        <f t="shared" ca="1" si="1001"/>
        <v>-4.0549195580192572E-6</v>
      </c>
      <c r="EW446" s="223">
        <f t="shared" ca="1" si="1002"/>
        <v>6.0054993649681004E-6</v>
      </c>
      <c r="EX446" s="223">
        <f t="shared" ca="1" si="1003"/>
        <v>-1.8652800028405915E-6</v>
      </c>
      <c r="EY446" s="223">
        <f t="shared" ca="1" si="1004"/>
        <v>-4.1667130821630912E-6</v>
      </c>
      <c r="EZ446" s="223">
        <f t="shared" ca="1" si="1005"/>
        <v>5.9728106943173949E-6</v>
      </c>
      <c r="FA446" s="223">
        <f t="shared" ca="1" si="1006"/>
        <v>-1.721262105356168E-6</v>
      </c>
      <c r="FB446" s="223">
        <f t="shared" ca="1" si="1007"/>
        <v>-4.2759967341499219E-6</v>
      </c>
      <c r="FC446" s="223">
        <f t="shared" ca="1" si="1008"/>
        <v>5.9365242258421277E-6</v>
      </c>
      <c r="FD446" s="223">
        <f t="shared" ca="1" si="1009"/>
        <v>-1.5762073839419481E-6</v>
      </c>
      <c r="FE446" s="223">
        <f t="shared" ca="1" si="1010"/>
        <v>-4.3827046855936646E-6</v>
      </c>
      <c r="FF446" s="223">
        <f t="shared" ca="1" si="1011"/>
        <v>5.8966618171542376E-6</v>
      </c>
      <c r="FG446" s="223">
        <f t="shared" ca="1" si="1012"/>
        <v>-1.4302032141378329E-6</v>
      </c>
      <c r="FH446" s="223">
        <f t="shared" ca="1" si="1013"/>
        <v>-4.4867726596146935E-6</v>
      </c>
      <c r="FI446" s="223">
        <f t="shared" ca="1" si="1014"/>
        <v>5.8532474798780861E-6</v>
      </c>
      <c r="FJ446" s="223">
        <f t="shared" ca="1" si="1015"/>
        <v>-1.2833375433959239E-6</v>
      </c>
      <c r="FK446" s="223">
        <f t="shared" ca="1" si="1016"/>
        <v>-4.5881379695570412E-6</v>
      </c>
      <c r="FL446" s="223">
        <f t="shared" ca="1" si="1017"/>
        <v>5.8063073651869683E-6</v>
      </c>
      <c r="FM446" s="223">
        <f t="shared" ca="1" si="1018"/>
        <v>-1.1356988381052949E-6</v>
      </c>
      <c r="FN446" s="223">
        <f t="shared" ca="1" si="1019"/>
        <v>-4.6867395567478237E-6</v>
      </c>
      <c r="FO446" s="223">
        <f t="shared" ca="1" si="1020"/>
        <v>5.755869748050989E-6</v>
      </c>
      <c r="FP446" s="223">
        <f t="shared" ca="1" si="1021"/>
        <v>-9.8737603030110808E-7</v>
      </c>
      <c r="FQ446" s="223">
        <f t="shared" ca="1" si="1022"/>
        <v>-4.7825180272781053E-6</v>
      </c>
      <c r="FR446" s="223">
        <f t="shared" ca="1" si="1023"/>
        <v>5.7019650102046217E-6</v>
      </c>
      <c r="FS446" s="223">
        <f t="shared" ca="1" si="1024"/>
        <v>-8.3845846409663565E-7</v>
      </c>
      <c r="FT446" s="223">
        <f t="shared" ca="1" si="1025"/>
        <v>-4.8754156877788381E-6</v>
      </c>
      <c r="FU446" s="223">
        <f t="shared" ca="1" si="1026"/>
        <v>5.6446256218461789E-6</v>
      </c>
      <c r="FV446" s="223">
        <f t="shared" ca="1" si="1027"/>
        <v>-6.8903584186502772E-7</v>
      </c>
      <c r="FW446" s="223">
        <f t="shared" ca="1" si="1028"/>
        <v>-4.9653765801725737E-6</v>
      </c>
      <c r="FX446" s="223">
        <f t="shared" ca="1" si="1029"/>
        <v>5.5838861220794189E-6</v>
      </c>
      <c r="FY446" s="223">
        <f t="shared" ca="1" si="1030"/>
        <v>-5.3919817020733481E-7</v>
      </c>
      <c r="FZ446" s="223">
        <f t="shared" ca="1" si="1031"/>
        <v>-5.0523465153818062E-6</v>
      </c>
      <c r="GA446" s="223">
        <f t="shared" ca="1" si="1032"/>
        <v>5.5197830981076718E-6</v>
      </c>
      <c r="GB446" s="223">
        <f t="shared" ca="1" si="1033"/>
        <v>-3.8903570573382893E-7</v>
      </c>
      <c r="GC446" s="223">
        <f t="shared" ca="1" si="1034"/>
        <v>-5.1362731059697735E-6</v>
      </c>
      <c r="GD446" s="223">
        <f t="shared" ca="1" si="1035"/>
        <v>5.4523551631954552E-6</v>
      </c>
      <c r="GE446" s="223">
        <f t="shared" ca="1" si="1036"/>
        <v>-2.3863890069782196E-7</v>
      </c>
      <c r="GF446" s="223">
        <f t="shared" ca="1" si="1037"/>
        <v>-5.2171057976961325E-6</v>
      </c>
      <c r="GG446" s="223">
        <f t="shared" ca="1" si="1038"/>
        <v>5.3816429334097768E-6</v>
      </c>
      <c r="GH446" s="223">
        <f t="shared" ca="1" si="1039"/>
        <v>-8.8098348511667183E-8</v>
      </c>
      <c r="GI446" s="223">
        <f t="shared" ca="1" si="1040"/>
        <v>-5.2947958999701163E-6</v>
      </c>
      <c r="GJ446" s="223">
        <f t="shared" ca="1" si="1041"/>
        <v>5.3076890031536086E-6</v>
      </c>
      <c r="GK446" s="223">
        <f t="shared" ca="1" si="1042"/>
        <v>6.2495270825422415E-8</v>
      </c>
      <c r="GL446" s="223">
        <f t="shared" ca="1" si="1043"/>
        <v>-5.3692966151793013E-6</v>
      </c>
      <c r="GM446" s="223">
        <f t="shared" ca="1" si="1044"/>
        <v>5.2305379195090382E-6</v>
      </c>
      <c r="GN446" s="223">
        <f t="shared" ca="1" si="1045"/>
        <v>2.1305124534856357E-7</v>
      </c>
      <c r="GO446" s="223">
        <f t="shared" ca="1" si="1046"/>
        <v>-5.4405630668782627E-6</v>
      </c>
      <c r="GP446" s="223">
        <f t="shared" ca="1" si="1047"/>
        <v>5.150236155404345E-6</v>
      </c>
      <c r="GQ446" s="223">
        <f t="shared" ca="1" si="1048"/>
        <v>3.6347888576765786E-7</v>
      </c>
      <c r="GR446" s="223">
        <f t="shared" ca="1" si="1049"/>
        <v>-5.5085523268214984E-6</v>
      </c>
      <c r="GS446" s="223">
        <f t="shared" ca="1" si="1050"/>
        <v>5.066832081619376E-6</v>
      </c>
      <c r="GT446" s="223">
        <f t="shared" ca="1" si="1051"/>
        <v>5.1368758009731699E-7</v>
      </c>
      <c r="GU446" s="223">
        <f t="shared" ca="1" si="1052"/>
        <v>-5.5732234408212473E-6</v>
      </c>
      <c r="GV446" s="223">
        <f t="shared" ca="1" si="1053"/>
        <v>4.980375937649294E-6</v>
      </c>
      <c r="GW446" s="223">
        <f t="shared" ca="1" si="1054"/>
        <v>6.6358684823708794E-7</v>
      </c>
      <c r="GX446" s="223">
        <f t="shared" ca="1" si="1055"/>
        <v>-5.6345374534163432E-6</v>
      </c>
      <c r="GY446" s="223">
        <f t="shared" ca="1" si="1056"/>
        <v>4.8909198014428248E-6</v>
      </c>
      <c r="GZ446" s="223">
        <f t="shared" ca="1" si="1057"/>
        <v>8.1308639647224468E-7</v>
      </c>
      <c r="HA446" s="223">
        <f t="shared" ca="1" si="1058"/>
        <v>-5.6924574313384307E-6</v>
      </c>
      <c r="HB446" s="223">
        <f t="shared" ca="1" si="1059"/>
        <v>4.7985175580312422E-6</v>
      </c>
      <c r="HC446" s="223">
        <f t="shared" ca="1" si="1060"/>
        <v>9.6209617186542611E-7</v>
      </c>
      <c r="HD446" s="223">
        <f t="shared" ca="1" si="1061"/>
        <v>-5.7469484857587031E-6</v>
      </c>
      <c r="HE446" s="223">
        <f t="shared" ca="1" si="1062"/>
        <v>4.7032248670706102E-6</v>
      </c>
      <c r="HF446" s="223">
        <f t="shared" ca="1" si="1063"/>
        <v>1.1105264165001127E-6</v>
      </c>
      <c r="HG446" s="223">
        <f t="shared" ca="1" si="1064"/>
        <v>-5.797977793303273E-6</v>
      </c>
      <c r="HH446" s="223">
        <f t="shared" ca="1" si="1065"/>
        <v>4.6050991293151808E-6</v>
      </c>
      <c r="HI446" s="223">
        <f t="shared" ca="1" si="1066"/>
        <v>1.2582877215464132E-6</v>
      </c>
      <c r="HJ446" s="223">
        <f t="shared" ca="1" si="1067"/>
        <v>-5.8455146158255161E-6</v>
      </c>
      <c r="HK446" s="223">
        <f t="shared" ca="1" si="1068"/>
        <v>4.5041994520400047E-6</v>
      </c>
      <c r="HL446" s="223">
        <f t="shared" ca="1" si="1069"/>
        <v>1.4052910811196636E-6</v>
      </c>
      <c r="HM446" s="223">
        <f t="shared" ca="1" si="1070"/>
        <v>-5.8895303189211595E-6</v>
      </c>
      <c r="HN446" s="223">
        <f t="shared" ca="1" si="1071"/>
        <v>4.4005866134375462E-6</v>
      </c>
      <c r="HO446" s="223">
        <f t="shared" ca="1" si="1072"/>
        <v>1.5514479458932043E-6</v>
      </c>
      <c r="HP446" s="223">
        <f t="shared" ca="1" si="1073"/>
        <v>-5.9299983891763073E-6</v>
      </c>
      <c r="HQ446" s="223">
        <f t="shared" ca="1" si="1074"/>
        <v>4.2943230260079248E-6</v>
      </c>
      <c r="HR446" s="223">
        <f t="shared" ca="1" si="1075"/>
        <v>1.6966702764361766E-6</v>
      </c>
      <c r="HS446" s="223">
        <f t="shared" ca="1" si="1076"/>
        <v>-5.9668944501387419E-6</v>
      </c>
      <c r="HT446" s="223">
        <f t="shared" ca="1" si="1077"/>
        <v>4.1854726989625223E-6</v>
      </c>
      <c r="HU446" s="223">
        <f t="shared" ca="1" si="1078"/>
        <v>1.8408705962472132E-6</v>
      </c>
      <c r="HV446" s="223">
        <f t="shared" ca="1" si="1079"/>
        <v>-6.0001962770009746E-6</v>
      </c>
      <c r="HW446" s="223">
        <f t="shared" ca="1" si="1080"/>
        <v>4.0741011996679112E-6</v>
      </c>
      <c r="HX446" s="223">
        <f t="shared" ca="1" si="1081"/>
        <v>1.9839620444459873E-6</v>
      </c>
      <c r="HY446" s="223">
        <f t="shared" ca="1" si="1082"/>
        <v>-6.0298838099878002E-6</v>
      </c>
      <c r="HZ446" s="223">
        <f t="shared" ca="1" si="1083"/>
        <v>3.960275614151335E-6</v>
      </c>
      <c r="IA446" s="223">
        <f t="shared" ca="1" si="1084"/>
        <v>2.1258584280939751E-6</v>
      </c>
      <c r="IB446" s="223">
        <f t="shared" ca="1" si="1085"/>
        <v>-6.0559391664393E-6</v>
      </c>
      <c r="IC446" s="223">
        <f t="shared" ca="1" si="1086"/>
        <v>3.8440645066890426E-6</v>
      </c>
      <c r="ID446" s="223">
        <f t="shared" ca="1" si="1087"/>
        <v>2.2664742741158477E-6</v>
      </c>
      <c r="IE446" s="223">
        <f t="shared" ca="1" si="1088"/>
        <v>-3.5521759597682743E-6</v>
      </c>
      <c r="IF446" s="223">
        <f t="shared" ca="1" si="1089"/>
        <v>3.7255378785064754E-6</v>
      </c>
      <c r="IG446" s="223">
        <f t="shared" ca="1" si="1090"/>
        <v>2.4057248807842476E-6</v>
      </c>
      <c r="IH446" s="223">
        <f t="shared" ca="1" si="1091"/>
        <v>-6.0970927679880387E-6</v>
      </c>
      <c r="II446" s="223">
        <f t="shared" ca="1" si="1092"/>
        <v>3.6047671256130061E-6</v>
      </c>
      <c r="IJ446" s="223">
        <f t="shared" ca="1" si="1093"/>
        <v>2.5435263687399885E-6</v>
      </c>
      <c r="IK446" s="223">
        <f t="shared" ca="1" si="1094"/>
        <v>-6.1121662236944879E-6</v>
      </c>
      <c r="IL446" s="223">
        <f t="shared" ca="1" si="1095"/>
        <v>3.4818249957939955E-6</v>
      </c>
      <c r="IM446" s="223">
        <f t="shared" ca="1" si="1096"/>
        <v>2.6797957315197801E-6</v>
      </c>
      <c r="IN446" s="223">
        <f t="shared" ca="1" si="1097"/>
        <v>-6.1235579390164063E-6</v>
      </c>
      <c r="IO446" s="223">
        <f t="shared" ca="1" si="1098"/>
        <v>3.3567855447910515E-6</v>
      </c>
      <c r="IP446" s="223">
        <f t="shared" ca="1" si="1099"/>
        <v>2.8144508855552326E-6</v>
      </c>
      <c r="IQ446" s="223">
        <f t="shared" ca="1" si="1100"/>
        <v>-6.1312610520104598E-6</v>
      </c>
      <c r="IR446" s="223">
        <f t="shared" ca="1" si="1101"/>
        <v>3.2297240916948084E-6</v>
      </c>
      <c r="IS446" s="223">
        <f t="shared" ca="1" si="1102"/>
        <v>2.9474107196163181E-6</v>
      </c>
      <c r="IT446" s="223">
        <f t="shared" ca="1" si="1103"/>
        <v>-6.1352709226093874E-6</v>
      </c>
      <c r="IU446" s="223">
        <f t="shared" ca="1" si="1104"/>
        <v>3.1007171735719998E-6</v>
      </c>
      <c r="IV446" s="223">
        <f t="shared" ca="1" si="1105"/>
        <v>3.0785951436703854E-6</v>
      </c>
      <c r="IW446" s="223">
        <f t="shared" ca="1" si="1106"/>
        <v>-6.1355851354170834E-6</v>
      </c>
      <c r="IX446" s="223">
        <f t="shared" ca="1" si="1107"/>
        <v>2.9698424993677106E-6</v>
      </c>
      <c r="IY446" s="223">
        <f t="shared" ca="1" si="1108"/>
        <v>3.2079251371259956E-6</v>
      </c>
      <c r="IZ446" s="223">
        <f t="shared" ca="1" si="1109"/>
        <v>-6.1322035011635149E-6</v>
      </c>
      <c r="JA446" s="223">
        <f t="shared" ca="1" si="1110"/>
        <v>2.8371789030913681E-6</v>
      </c>
      <c r="JB446" s="223">
        <f t="shared" ca="1" si="1111"/>
        <v>3.3353227964310506E-6</v>
      </c>
    </row>
    <row r="447" spans="2:262">
      <c r="B447" s="230">
        <v>86</v>
      </c>
      <c r="C447" s="229">
        <f t="shared" si="1112"/>
        <v>1.6796875000000011E-3</v>
      </c>
      <c r="D447" s="226">
        <f t="shared" ca="1" si="855"/>
        <v>35.961474736741813</v>
      </c>
      <c r="E447" s="225">
        <f ca="1">CN361</f>
        <v>-3.8525263258188461E-2</v>
      </c>
      <c r="F447" s="224">
        <v>86</v>
      </c>
      <c r="G447" s="223">
        <f t="shared" ca="1" si="856"/>
        <v>-9.4652683573643654E-5</v>
      </c>
      <c r="H447" s="223">
        <f t="shared" ca="1" si="857"/>
        <v>1.1991350384507915E-4</v>
      </c>
      <c r="I447" s="223">
        <f t="shared" ca="1" si="858"/>
        <v>-2.8643039211515586E-5</v>
      </c>
      <c r="J447" s="223">
        <f t="shared" ca="1" si="859"/>
        <v>-9.0462573723730717E-5</v>
      </c>
      <c r="K447" s="223">
        <f t="shared" ca="1" si="860"/>
        <v>1.2165715400781875E-4</v>
      </c>
      <c r="L447" s="223">
        <f t="shared" ca="1" si="861"/>
        <v>-3.4625979728583304E-5</v>
      </c>
      <c r="M447" s="223">
        <f t="shared" ca="1" si="862"/>
        <v>-8.6054531610131675E-5</v>
      </c>
      <c r="N447" s="223">
        <f t="shared" ca="1" si="863"/>
        <v>1.2310772143064535E-4</v>
      </c>
      <c r="O447" s="223">
        <f t="shared" ca="1" si="864"/>
        <v>-4.0525503227607448E-5</v>
      </c>
      <c r="P447" s="223">
        <f t="shared" ca="1" si="865"/>
        <v>-8.1439176592397082E-5</v>
      </c>
      <c r="Q447" s="223">
        <f t="shared" ca="1" si="866"/>
        <v>1.2426171156958263E-4</v>
      </c>
      <c r="R447" s="223">
        <f t="shared" ca="1" si="867"/>
        <v>-4.6327397239741012E-5</v>
      </c>
      <c r="S447" s="223">
        <f t="shared" ca="1" si="868"/>
        <v>-7.6627627465021818E-5</v>
      </c>
      <c r="T447" s="223">
        <f t="shared" ca="1" si="869"/>
        <v>1.2511634436130839E-4</v>
      </c>
      <c r="U447" s="223">
        <f t="shared" ca="1" si="870"/>
        <v>-5.2017684494123302E-5</v>
      </c>
      <c r="V447" s="223">
        <f t="shared" ca="1" si="871"/>
        <v>-7.1631475671296222E-5</v>
      </c>
      <c r="W447" s="223">
        <f t="shared" ca="1" si="872"/>
        <v>1.2566956092057027E-4</v>
      </c>
      <c r="X447" s="223">
        <f t="shared" ca="1" si="873"/>
        <v>-5.7582656590348991E-5</v>
      </c>
      <c r="Y447" s="223">
        <f t="shared" ca="1" si="874"/>
        <v>-6.6462757378502215E-5</v>
      </c>
      <c r="Z447" s="223">
        <f t="shared" ca="1" si="875"/>
        <v>1.2592002850022097E-4</v>
      </c>
      <c r="AA447" s="223">
        <f t="shared" ca="1" si="876"/>
        <v>-6.3008907023202697E-5</v>
      </c>
      <c r="AB447" s="223">
        <f t="shared" ca="1" si="877"/>
        <v>-6.1133924481733421E-5</v>
      </c>
      <c r="AC447" s="223">
        <f t="shared" ca="1" si="878"/>
        <v>1.2586714370192275E-4</v>
      </c>
      <c r="AD447" s="223">
        <f t="shared" ca="1" si="879"/>
        <v>-6.8283363480109099E-5</v>
      </c>
      <c r="AE447" s="223">
        <f t="shared" ca="1" si="880"/>
        <v>-5.5657814606187978E-5</v>
      </c>
      <c r="AF447" s="223">
        <f t="shared" ca="1" si="881"/>
        <v>1.2551103392978688E-4</v>
      </c>
      <c r="AG447" s="223">
        <f t="shared" ca="1" si="882"/>
        <v>-7.3393319333475644E-5</v>
      </c>
      <c r="AH447" s="223">
        <f t="shared" ca="1" si="883"/>
        <v>-5.0047620180208204E-5</v>
      </c>
      <c r="AI447" s="223">
        <f t="shared" ca="1" si="884"/>
        <v>1.24852557083446E-4</v>
      </c>
      <c r="AJ447" s="223">
        <f t="shared" ca="1" si="885"/>
        <v>-7.8326464252072341E-5</v>
      </c>
      <c r="AK447" s="223">
        <f t="shared" ca="1" si="886"/>
        <v>-4.4316856653559708E-5</v>
      </c>
      <c r="AL447" s="223">
        <f t="shared" ca="1" si="887"/>
        <v>1.2389329949129871E-4</v>
      </c>
      <c r="AM447" s="223">
        <f t="shared" ca="1" si="888"/>
        <v>-8.3070913857697797E-5</v>
      </c>
      <c r="AN447" s="223">
        <f t="shared" ca="1" si="889"/>
        <v>-3.8479329937535425E-5</v>
      </c>
      <c r="AO447" s="223">
        <f t="shared" ca="1" si="890"/>
        <v>1.226355720889055E-4</v>
      </c>
      <c r="AP447" s="223">
        <f t="shared" ca="1" si="891"/>
        <v>-8.7615238355688669E-5</v>
      </c>
      <c r="AQ447" s="223">
        <f t="shared" ca="1" si="892"/>
        <v>-3.2549103145300382E-5</v>
      </c>
      <c r="AR447" s="223">
        <f t="shared" ca="1" si="893"/>
        <v>1.2108240485174268E-4</v>
      </c>
      <c r="AS447" s="223">
        <f t="shared" ca="1" si="894"/>
        <v>-9.1948490070290861E-5</v>
      </c>
      <c r="AT447" s="223">
        <f t="shared" ca="1" si="895"/>
        <v>-2.6540462712623595E-5</v>
      </c>
      <c r="AU447" s="223">
        <f t="shared" ca="1" si="896"/>
        <v>1.1923753949572594E-4</v>
      </c>
      <c r="AV447" s="223">
        <f t="shared" ca="1" si="897"/>
        <v>-9.6060229818577172E-5</v>
      </c>
      <c r="AW447" s="223">
        <f t="shared" ca="1" si="898"/>
        <v>-2.0467883980602123E-5</v>
      </c>
      <c r="AX447" s="223">
        <f t="shared" ca="1" si="899"/>
        <v>1.1710542046308904E-4</v>
      </c>
      <c r="AY447" s="223">
        <f t="shared" ca="1" si="900"/>
        <v>-9.9940552059348155E-5</v>
      </c>
      <c r="AZ447" s="223">
        <f t="shared" ca="1" si="901"/>
        <v>-1.4345996323296484E-5</v>
      </c>
      <c r="BA447" s="223">
        <f t="shared" ca="1" si="902"/>
        <v>1.1469118421533246E-4</v>
      </c>
      <c r="BB447" s="223">
        <f t="shared" ca="1" si="903"/>
        <v>-1.0358010875644968E-4</v>
      </c>
      <c r="BC447" s="223">
        <f t="shared" ca="1" si="904"/>
        <v>-8.189547904287152E-6</v>
      </c>
      <c r="BD447" s="223">
        <f t="shared" ca="1" si="905"/>
        <v>1.1200064685904053E-4</v>
      </c>
      <c r="BE447" s="223">
        <f t="shared" ca="1" si="906"/>
        <v>-1.0697013189901095E-4</v>
      </c>
      <c r="BF447" s="223">
        <f t="shared" ca="1" si="907"/>
        <v>-2.0133701470549329E-6</v>
      </c>
      <c r="BG447" s="223">
        <f t="shared" ca="1" si="908"/>
        <v>1.0904029013436719E-4</v>
      </c>
      <c r="BH447" s="223">
        <f t="shared" ca="1" si="909"/>
        <v>-1.1010245462435053E-4</v>
      </c>
      <c r="BI447" s="223">
        <f t="shared" ca="1" si="910"/>
        <v>4.16765799521016E-6</v>
      </c>
      <c r="BJ447" s="223">
        <f t="shared" ca="1" si="911"/>
        <v>1.0581724579995872E-4</v>
      </c>
      <c r="BK447" s="223">
        <f t="shared" ca="1" si="912"/>
        <v>-1.1296953089266405E-4</v>
      </c>
      <c r="BL447" s="223">
        <f t="shared" ca="1" si="913"/>
        <v>1.0338645884321058E-5</v>
      </c>
      <c r="BM447" s="223">
        <f t="shared" ca="1" si="914"/>
        <v>1.0233927845192211E-4</v>
      </c>
      <c r="BN447" s="223">
        <f t="shared" ca="1" si="915"/>
        <v>-1.155644536660949E-4</v>
      </c>
      <c r="BO447" s="223">
        <f t="shared" ca="1" si="916"/>
        <v>1.6484727069936429E-5</v>
      </c>
      <c r="BP447" s="223">
        <f t="shared" ca="1" si="917"/>
        <v>9.8614766818231622E-5</v>
      </c>
      <c r="BQ447" s="223">
        <f t="shared" ca="1" si="918"/>
        <v>-1.1788097154839413E-4</v>
      </c>
      <c r="BR447" s="223">
        <f t="shared" ca="1" si="919"/>
        <v>2.2591095104152307E-5</v>
      </c>
      <c r="BS447" s="223">
        <f t="shared" ca="1" si="920"/>
        <v>9.4652683573644833E-5</v>
      </c>
      <c r="BT447" s="223">
        <f t="shared" ca="1" si="921"/>
        <v>-1.199135038450784E-4</v>
      </c>
      <c r="BU447" s="223">
        <f t="shared" ca="1" si="922"/>
        <v>2.8643039211516026E-5</v>
      </c>
      <c r="BV447" s="223">
        <f t="shared" ca="1" si="923"/>
        <v>9.0462573723730866E-5</v>
      </c>
      <c r="BW447" s="223">
        <f t="shared" ca="1" si="924"/>
        <v>-1.2165715400781852E-4</v>
      </c>
      <c r="BX447" s="223">
        <f t="shared" ca="1" si="925"/>
        <v>3.4625979728581806E-5</v>
      </c>
      <c r="BY447" s="223">
        <f t="shared" ca="1" si="926"/>
        <v>8.6054531610133315E-5</v>
      </c>
      <c r="BZ447" s="223">
        <f t="shared" ca="1" si="927"/>
        <v>-1.2310772143064551E-4</v>
      </c>
      <c r="CA447" s="223">
        <f t="shared" ca="1" si="928"/>
        <v>4.0525503227607245E-5</v>
      </c>
      <c r="CB447" s="223">
        <f t="shared" ca="1" si="929"/>
        <v>8.1439176592397597E-5</v>
      </c>
      <c r="CC447" s="223">
        <f t="shared" ca="1" si="930"/>
        <v>-1.2426171156958247E-4</v>
      </c>
      <c r="CD447" s="223">
        <f t="shared" ca="1" si="931"/>
        <v>4.6327397239739142E-5</v>
      </c>
      <c r="CE447" s="223">
        <f t="shared" ca="1" si="932"/>
        <v>7.6627627465024122E-5</v>
      </c>
      <c r="CF447" s="223">
        <f t="shared" ca="1" si="933"/>
        <v>-1.2511634436130842E-4</v>
      </c>
      <c r="CG447" s="223">
        <f t="shared" ca="1" si="934"/>
        <v>5.2017684494123098E-5</v>
      </c>
      <c r="CH447" s="223">
        <f t="shared" ca="1" si="935"/>
        <v>7.1631475671297143E-5</v>
      </c>
      <c r="CI447" s="223">
        <f t="shared" ca="1" si="936"/>
        <v>-1.2566956092057016E-4</v>
      </c>
      <c r="CJ447" s="223">
        <f t="shared" ca="1" si="937"/>
        <v>5.7582656590346416E-5</v>
      </c>
      <c r="CK447" s="223">
        <f t="shared" ca="1" si="938"/>
        <v>6.6462757378501645E-5</v>
      </c>
      <c r="CL447" s="223">
        <f t="shared" ca="1" si="939"/>
        <v>-1.2592002850022094E-4</v>
      </c>
      <c r="CM447" s="223">
        <f t="shared" ca="1" si="940"/>
        <v>6.3008907023201749E-5</v>
      </c>
      <c r="CN447" s="223">
        <f t="shared" ca="1" si="941"/>
        <v>6.1133924481734383E-5</v>
      </c>
      <c r="CO447" s="223">
        <f t="shared" ca="1" si="942"/>
        <v>-1.2586714370192283E-4</v>
      </c>
      <c r="CP447" s="223">
        <f t="shared" ca="1" si="943"/>
        <v>6.8283363480106646E-5</v>
      </c>
      <c r="CQ447" s="223">
        <f t="shared" ca="1" si="944"/>
        <v>5.5657814606188154E-5</v>
      </c>
      <c r="CR447" s="223">
        <f t="shared" ca="1" si="945"/>
        <v>-1.2551103392978698E-4</v>
      </c>
      <c r="CS447" s="223">
        <f t="shared" ca="1" si="946"/>
        <v>7.339331933347475E-5</v>
      </c>
      <c r="CT447" s="223">
        <f t="shared" ca="1" si="947"/>
        <v>5.0047620180210061E-5</v>
      </c>
      <c r="CU447" s="223">
        <f t="shared" ca="1" si="948"/>
        <v>-1.2485255708344638E-4</v>
      </c>
      <c r="CV447" s="223">
        <f t="shared" ca="1" si="949"/>
        <v>7.8326464252072869E-5</v>
      </c>
      <c r="CW447" s="223">
        <f t="shared" ca="1" si="950"/>
        <v>4.4316856653560751E-5</v>
      </c>
      <c r="CX447" s="223">
        <f t="shared" ca="1" si="951"/>
        <v>-1.238932994912989E-4</v>
      </c>
      <c r="CY447" s="223">
        <f t="shared" ca="1" si="952"/>
        <v>8.3070913857696957E-5</v>
      </c>
      <c r="CZ447" s="223">
        <f t="shared" ca="1" si="953"/>
        <v>3.8479329937538189E-5</v>
      </c>
      <c r="DA447" s="223">
        <f t="shared" ca="1" si="954"/>
        <v>-1.2263557208890534E-4</v>
      </c>
      <c r="DB447" s="223">
        <f t="shared" ca="1" si="955"/>
        <v>8.7615238355687869E-5</v>
      </c>
      <c r="DC447" s="223">
        <f t="shared" ca="1" si="956"/>
        <v>3.254910314530146E-5</v>
      </c>
      <c r="DD447" s="223">
        <f t="shared" ca="1" si="957"/>
        <v>-1.2108240485174299E-4</v>
      </c>
      <c r="DE447" s="223">
        <f t="shared" ca="1" si="958"/>
        <v>9.1948490070288869E-5</v>
      </c>
      <c r="DF447" s="223">
        <f t="shared" ca="1" si="959"/>
        <v>2.6540462712622931E-5</v>
      </c>
      <c r="DG447" s="223">
        <f t="shared" ca="1" si="960"/>
        <v>-1.1923753949572573E-4</v>
      </c>
      <c r="DH447" s="223">
        <f t="shared" ca="1" si="961"/>
        <v>9.606022981857644E-5</v>
      </c>
      <c r="DI447" s="223">
        <f t="shared" ca="1" si="962"/>
        <v>2.046788398060321E-5</v>
      </c>
      <c r="DJ447" s="223">
        <f t="shared" ca="1" si="963"/>
        <v>-1.1710542046308946E-4</v>
      </c>
      <c r="DK447" s="223">
        <f t="shared" ca="1" si="964"/>
        <v>9.9940552059346379E-5</v>
      </c>
      <c r="DL447" s="223">
        <f t="shared" ca="1" si="965"/>
        <v>1.4345996323295803E-5</v>
      </c>
      <c r="DM447" s="223">
        <f t="shared" ca="1" si="966"/>
        <v>-1.1469118421533292E-4</v>
      </c>
      <c r="DN447" s="223">
        <f t="shared" ca="1" si="967"/>
        <v>1.0358010875644904E-4</v>
      </c>
      <c r="DO447" s="223">
        <f t="shared" ca="1" si="968"/>
        <v>8.18954790428826E-6</v>
      </c>
      <c r="DP447" s="223">
        <f t="shared" ca="1" si="969"/>
        <v>-1.1200064685904186E-4</v>
      </c>
      <c r="DQ447" s="223">
        <f t="shared" ca="1" si="970"/>
        <v>1.069701318990113E-4</v>
      </c>
      <c r="DR447" s="223">
        <f t="shared" ca="1" si="971"/>
        <v>2.0133701470560409E-6</v>
      </c>
      <c r="DS447" s="223">
        <f t="shared" ca="1" si="972"/>
        <v>-1.0904029013436772E-4</v>
      </c>
      <c r="DT447" s="223">
        <f t="shared" ca="1" si="973"/>
        <v>1.1010245462434999E-4</v>
      </c>
      <c r="DU447" s="223">
        <f t="shared" ca="1" si="974"/>
        <v>-4.1676579952072564E-6</v>
      </c>
      <c r="DV447" s="223">
        <f t="shared" ca="1" si="975"/>
        <v>-1.0581724579996028E-4</v>
      </c>
      <c r="DW447" s="223">
        <f t="shared" ca="1" si="976"/>
        <v>1.1296953089266434E-4</v>
      </c>
      <c r="DX447" s="223">
        <f t="shared" ca="1" si="977"/>
        <v>-1.0338645884316381E-5</v>
      </c>
      <c r="DY447" s="223">
        <f t="shared" ca="1" si="978"/>
        <v>-1.0233927845192276E-4</v>
      </c>
      <c r="DZ447" s="223">
        <f t="shared" ca="1" si="979"/>
        <v>1.1556445366609588E-4</v>
      </c>
      <c r="EA447" s="223">
        <f t="shared" ca="1" si="980"/>
        <v>-1.6484727069935325E-5</v>
      </c>
      <c r="EB447" s="223">
        <f t="shared" ca="1" si="981"/>
        <v>-9.8614766818232299E-5</v>
      </c>
      <c r="EC447" s="223">
        <f t="shared" ca="1" si="982"/>
        <v>1.1788097154839248E-4</v>
      </c>
      <c r="ED447" s="223">
        <f t="shared" ca="1" si="983"/>
        <v>-2.2591095104151216E-5</v>
      </c>
      <c r="EE447" s="223">
        <f t="shared" ca="1" si="984"/>
        <v>-9.4652683573643193E-5</v>
      </c>
      <c r="EF447" s="223">
        <f t="shared" ca="1" si="985"/>
        <v>1.1991350384507805E-4</v>
      </c>
      <c r="EG447" s="223">
        <f t="shared" ca="1" si="986"/>
        <v>-2.8643039211514945E-5</v>
      </c>
      <c r="EH447" s="223">
        <f t="shared" ca="1" si="987"/>
        <v>-9.0462573723734132E-5</v>
      </c>
      <c r="EI447" s="223">
        <f t="shared" ca="1" si="988"/>
        <v>1.2165715400781823E-4</v>
      </c>
      <c r="EJ447" s="223">
        <f t="shared" ca="1" si="989"/>
        <v>-3.4625979728584178E-5</v>
      </c>
      <c r="EK447" s="223">
        <f t="shared" ca="1" si="990"/>
        <v>-8.6054531610134114E-5</v>
      </c>
      <c r="EL447" s="223">
        <f t="shared" ca="1" si="991"/>
        <v>1.2310772143064527E-4</v>
      </c>
      <c r="EM447" s="223">
        <f t="shared" ca="1" si="992"/>
        <v>-4.05255032276028E-5</v>
      </c>
      <c r="EN447" s="223">
        <f t="shared" ca="1" si="993"/>
        <v>-8.1439176592398437E-5</v>
      </c>
      <c r="EO447" s="223">
        <f t="shared" ca="1" si="994"/>
        <v>1.2426171156958285E-4</v>
      </c>
      <c r="EP447" s="223">
        <f t="shared" ca="1" si="995"/>
        <v>-4.6327397239738112E-5</v>
      </c>
      <c r="EQ447" s="223">
        <f t="shared" ca="1" si="996"/>
        <v>-7.6627627465022171E-5</v>
      </c>
      <c r="ER447" s="223">
        <f t="shared" ca="1" si="997"/>
        <v>1.2511634436130787E-4</v>
      </c>
      <c r="ES447" s="223">
        <f t="shared" ca="1" si="998"/>
        <v>-5.2017684494122089E-5</v>
      </c>
      <c r="ET447" s="223">
        <f t="shared" ca="1" si="999"/>
        <v>-7.163147567129511E-5</v>
      </c>
      <c r="EU447" s="223">
        <f t="shared" ca="1" si="1000"/>
        <v>1.2566956092057008E-4</v>
      </c>
      <c r="EV447" s="223">
        <f t="shared" ca="1" si="1001"/>
        <v>-5.7582656590348611E-5</v>
      </c>
      <c r="EW447" s="223">
        <f t="shared" ca="1" si="1002"/>
        <v>-6.646275737850563E-5</v>
      </c>
      <c r="EX447" s="223">
        <f t="shared" ca="1" si="1003"/>
        <v>1.2592002850022094E-4</v>
      </c>
      <c r="EY447" s="223">
        <f t="shared" ca="1" si="1004"/>
        <v>-6.3008907023197683E-5</v>
      </c>
      <c r="EZ447" s="223">
        <f t="shared" ca="1" si="1005"/>
        <v>-6.1133924481735372E-5</v>
      </c>
      <c r="FA447" s="223">
        <f t="shared" ca="1" si="1006"/>
        <v>1.2586714370192275E-4</v>
      </c>
      <c r="FB447" s="223">
        <f t="shared" ca="1" si="1007"/>
        <v>-6.8283363480105725E-5</v>
      </c>
      <c r="FC447" s="223">
        <f t="shared" ca="1" si="1008"/>
        <v>-5.5657814606189157E-5</v>
      </c>
      <c r="FD447" s="223">
        <f t="shared" ca="1" si="1009"/>
        <v>1.2551103392978736E-4</v>
      </c>
      <c r="FE447" s="223">
        <f t="shared" ca="1" si="1010"/>
        <v>-7.3393319333473842E-5</v>
      </c>
      <c r="FF447" s="223">
        <f t="shared" ca="1" si="1011"/>
        <v>-5.0047620180207797E-5</v>
      </c>
      <c r="FG447" s="223">
        <f t="shared" ca="1" si="1012"/>
        <v>1.2485255708344651E-4</v>
      </c>
      <c r="FH447" s="223">
        <f t="shared" ca="1" si="1013"/>
        <v>-7.8326464252072002E-5</v>
      </c>
      <c r="FI447" s="223">
        <f t="shared" ca="1" si="1014"/>
        <v>-4.4316856653565142E-5</v>
      </c>
      <c r="FJ447" s="223">
        <f t="shared" ca="1" si="1015"/>
        <v>1.2389329949129908E-4</v>
      </c>
      <c r="FK447" s="223">
        <f t="shared" ca="1" si="1016"/>
        <v>-8.3070913857698827E-5</v>
      </c>
      <c r="FL447" s="223">
        <f t="shared" ca="1" si="1017"/>
        <v>-3.8479329937539246E-5</v>
      </c>
      <c r="FM447" s="223">
        <f t="shared" ca="1" si="1018"/>
        <v>1.2263557208890561E-4</v>
      </c>
      <c r="FN447" s="223">
        <f t="shared" ca="1" si="1019"/>
        <v>-8.7615238355684522E-5</v>
      </c>
      <c r="FO447" s="223">
        <f t="shared" ca="1" si="1020"/>
        <v>-3.2549103145302537E-5</v>
      </c>
      <c r="FP447" s="223">
        <f t="shared" ca="1" si="1021"/>
        <v>1.210824048517423E-4</v>
      </c>
      <c r="FQ447" s="223">
        <f t="shared" ca="1" si="1022"/>
        <v>-9.194849007028811E-5</v>
      </c>
      <c r="FR447" s="223">
        <f t="shared" ca="1" si="1023"/>
        <v>-2.6540462712624018E-5</v>
      </c>
      <c r="FS447" s="223">
        <f t="shared" ca="1" si="1024"/>
        <v>1.1923753949572721E-4</v>
      </c>
      <c r="FT447" s="223">
        <f t="shared" ca="1" si="1025"/>
        <v>-9.6060229818575735E-5</v>
      </c>
      <c r="FU447" s="223">
        <f t="shared" ca="1" si="1026"/>
        <v>-2.0467883980600784E-5</v>
      </c>
      <c r="FV447" s="223">
        <f t="shared" ca="1" si="1027"/>
        <v>1.1710542046308985E-4</v>
      </c>
      <c r="FW447" s="223">
        <f t="shared" ca="1" si="1028"/>
        <v>-9.9940552059347884E-5</v>
      </c>
      <c r="FX447" s="223">
        <f t="shared" ca="1" si="1029"/>
        <v>-1.4345996323300465E-5</v>
      </c>
      <c r="FY447" s="223">
        <f t="shared" ca="1" si="1030"/>
        <v>1.1469118421533338E-4</v>
      </c>
      <c r="FZ447" s="223">
        <f t="shared" ca="1" si="1031"/>
        <v>-1.0358010875644639E-4</v>
      </c>
      <c r="GA447" s="223">
        <f t="shared" ca="1" si="1032"/>
        <v>-8.1895479042893713E-6</v>
      </c>
      <c r="GB447" s="223">
        <f t="shared" ca="1" si="1033"/>
        <v>1.1200064685904074E-4</v>
      </c>
      <c r="GC447" s="223">
        <f t="shared" ca="1" si="1034"/>
        <v>-1.0697013189900883E-4</v>
      </c>
      <c r="GD447" s="223">
        <f t="shared" ca="1" si="1035"/>
        <v>-2.0133701470571522E-6</v>
      </c>
      <c r="GE447" s="223">
        <f t="shared" ca="1" si="1036"/>
        <v>1.0904029013437007E-4</v>
      </c>
      <c r="GF447" s="223">
        <f t="shared" ca="1" si="1037"/>
        <v>-1.1010245462434946E-4</v>
      </c>
      <c r="GG447" s="223">
        <f t="shared" ca="1" si="1038"/>
        <v>4.1676579952097229E-6</v>
      </c>
      <c r="GH447" s="223">
        <f t="shared" ca="1" si="1039"/>
        <v>1.058172457999609E-4</v>
      </c>
      <c r="GI447" s="223">
        <f t="shared" ca="1" si="1040"/>
        <v>-1.1296953089266386E-4</v>
      </c>
      <c r="GJ447" s="223">
        <f t="shared" ca="1" si="1041"/>
        <v>1.0338645884315276E-5</v>
      </c>
      <c r="GK447" s="223">
        <f t="shared" ca="1" si="1042"/>
        <v>1.0233927845192341E-4</v>
      </c>
      <c r="GL447" s="223">
        <f t="shared" ca="1" si="1043"/>
        <v>-1.1556445366609545E-4</v>
      </c>
      <c r="GM447" s="223">
        <f t="shared" ca="1" si="1044"/>
        <v>1.6484727069934224E-5</v>
      </c>
      <c r="GN447" s="223">
        <f t="shared" ca="1" si="1045"/>
        <v>9.8614766818233004E-5</v>
      </c>
      <c r="GO447" s="223">
        <f t="shared" ca="1" si="1046"/>
        <v>-1.1788097154839209E-4</v>
      </c>
      <c r="GP447" s="223">
        <f t="shared" ca="1" si="1047"/>
        <v>2.2591095104150122E-5</v>
      </c>
      <c r="GQ447" s="223">
        <f t="shared" ca="1" si="1048"/>
        <v>9.4652683573643939E-5</v>
      </c>
      <c r="GR447" s="223">
        <f t="shared" ca="1" si="1049"/>
        <v>-1.1991350384507772E-4</v>
      </c>
      <c r="GS447" s="223">
        <f t="shared" ca="1" si="1050"/>
        <v>2.8643039211513864E-5</v>
      </c>
      <c r="GT447" s="223">
        <f t="shared" ca="1" si="1051"/>
        <v>9.0462573723734918E-5</v>
      </c>
      <c r="GU447" s="223">
        <f t="shared" ca="1" si="1052"/>
        <v>-1.2165715400781795E-4</v>
      </c>
      <c r="GV447" s="223">
        <f t="shared" ca="1" si="1053"/>
        <v>3.4625979728583107E-5</v>
      </c>
      <c r="GW447" s="223">
        <f t="shared" ca="1" si="1054"/>
        <v>8.6054531610134941E-5</v>
      </c>
      <c r="GX447" s="223">
        <f t="shared" ca="1" si="1055"/>
        <v>-1.2310772143064503E-4</v>
      </c>
      <c r="GY447" s="223">
        <f t="shared" ca="1" si="1056"/>
        <v>4.0525503227601749E-5</v>
      </c>
      <c r="GZ447" s="223">
        <f t="shared" ca="1" si="1057"/>
        <v>8.1439176592399277E-5</v>
      </c>
      <c r="HA447" s="223">
        <f t="shared" ca="1" si="1058"/>
        <v>-1.2426171156958268E-4</v>
      </c>
      <c r="HB447" s="223">
        <f t="shared" ca="1" si="1059"/>
        <v>4.6327397239737082E-5</v>
      </c>
      <c r="HC447" s="223">
        <f t="shared" ca="1" si="1060"/>
        <v>7.6627627465023038E-5</v>
      </c>
      <c r="HD447" s="223">
        <f t="shared" ca="1" si="1061"/>
        <v>-1.2511634436130774E-4</v>
      </c>
      <c r="HE447" s="223">
        <f t="shared" ca="1" si="1062"/>
        <v>5.2017684494121079E-5</v>
      </c>
      <c r="HF447" s="223">
        <f t="shared" ca="1" si="1063"/>
        <v>7.1631475671296018E-5</v>
      </c>
      <c r="HG447" s="223">
        <f t="shared" ca="1" si="1064"/>
        <v>-1.2566956092056999E-4</v>
      </c>
      <c r="HH447" s="223">
        <f t="shared" ca="1" si="1065"/>
        <v>5.7582656590347622E-5</v>
      </c>
      <c r="HI447" s="223">
        <f t="shared" ca="1" si="1066"/>
        <v>6.6462757378506565E-5</v>
      </c>
      <c r="HJ447" s="223">
        <f t="shared" ca="1" si="1067"/>
        <v>-1.2592002850022091E-4</v>
      </c>
      <c r="HK447" s="223">
        <f t="shared" ca="1" si="1068"/>
        <v>6.3008907023196721E-5</v>
      </c>
      <c r="HL447" s="223">
        <f t="shared" ca="1" si="1069"/>
        <v>6.1133924481736334E-5</v>
      </c>
      <c r="HM447" s="223">
        <f t="shared" ca="1" si="1070"/>
        <v>-1.258671437019228E-4</v>
      </c>
      <c r="HN447" s="223">
        <f t="shared" ca="1" si="1071"/>
        <v>6.8283363480104789E-5</v>
      </c>
      <c r="HO447" s="223">
        <f t="shared" ca="1" si="1072"/>
        <v>5.565781460619016E-5</v>
      </c>
      <c r="HP447" s="223">
        <f t="shared" ca="1" si="1073"/>
        <v>-1.2551103392978744E-4</v>
      </c>
      <c r="HQ447" s="223">
        <f t="shared" ca="1" si="1074"/>
        <v>7.3393319333472934E-5</v>
      </c>
      <c r="HR447" s="223">
        <f t="shared" ca="1" si="1075"/>
        <v>5.0047620180208814E-5</v>
      </c>
      <c r="HS447" s="223">
        <f t="shared" ca="1" si="1076"/>
        <v>-1.2485255708344668E-4</v>
      </c>
      <c r="HT447" s="223">
        <f t="shared" ca="1" si="1077"/>
        <v>7.8326464252071121E-5</v>
      </c>
      <c r="HU447" s="223">
        <f t="shared" ca="1" si="1078"/>
        <v>4.4316856653566186E-5</v>
      </c>
      <c r="HV447" s="223">
        <f t="shared" ca="1" si="1079"/>
        <v>-1.238932994912993E-4</v>
      </c>
      <c r="HW447" s="223">
        <f t="shared" ca="1" si="1080"/>
        <v>8.3070913857697987E-5</v>
      </c>
      <c r="HX447" s="223">
        <f t="shared" ca="1" si="1081"/>
        <v>3.8479329937540304E-5</v>
      </c>
      <c r="HY447" s="223">
        <f t="shared" ca="1" si="1082"/>
        <v>-1.2263557208890585E-4</v>
      </c>
      <c r="HZ447" s="223">
        <f t="shared" ca="1" si="1083"/>
        <v>8.7615238355683709E-5</v>
      </c>
      <c r="IA447" s="223">
        <f t="shared" ca="1" si="1084"/>
        <v>3.2549103145303601E-5</v>
      </c>
      <c r="IB447" s="223">
        <f t="shared" ca="1" si="1085"/>
        <v>-1.2108240485174262E-4</v>
      </c>
      <c r="IC447" s="223">
        <f t="shared" ca="1" si="1086"/>
        <v>9.1948490070287338E-5</v>
      </c>
      <c r="ID447" s="223">
        <f t="shared" ca="1" si="1087"/>
        <v>2.6540462712625096E-5</v>
      </c>
      <c r="IE447" s="223">
        <f t="shared" ca="1" si="1088"/>
        <v>6.7008687358732479E-5</v>
      </c>
      <c r="IF447" s="223">
        <f t="shared" ca="1" si="1089"/>
        <v>9.6060229818575017E-5</v>
      </c>
      <c r="IG447" s="223">
        <f t="shared" ca="1" si="1090"/>
        <v>2.0467883980601875E-5</v>
      </c>
      <c r="IH447" s="223">
        <f t="shared" ca="1" si="1091"/>
        <v>-1.1710542046309029E-4</v>
      </c>
      <c r="II447" s="223">
        <f t="shared" ca="1" si="1092"/>
        <v>9.9940552059347206E-5</v>
      </c>
      <c r="IJ447" s="223">
        <f t="shared" ca="1" si="1093"/>
        <v>1.4345996323301566E-5</v>
      </c>
      <c r="IK447" s="223">
        <f t="shared" ca="1" si="1094"/>
        <v>-1.1469118421533384E-4</v>
      </c>
      <c r="IL447" s="223">
        <f t="shared" ca="1" si="1095"/>
        <v>1.0358010875644575E-4</v>
      </c>
      <c r="IM447" s="223">
        <f t="shared" ca="1" si="1096"/>
        <v>8.1895479042904792E-6</v>
      </c>
      <c r="IN447" s="223">
        <f t="shared" ca="1" si="1097"/>
        <v>-1.1200064685904125E-4</v>
      </c>
      <c r="IO447" s="223">
        <f t="shared" ca="1" si="1098"/>
        <v>1.0697013189900825E-4</v>
      </c>
      <c r="IP447" s="223">
        <f t="shared" ca="1" si="1099"/>
        <v>2.0133701470654226E-6</v>
      </c>
      <c r="IQ447" s="223">
        <f t="shared" ca="1" si="1100"/>
        <v>-1.0904029013436705E-4</v>
      </c>
      <c r="IR447" s="223">
        <f t="shared" ca="1" si="1101"/>
        <v>1.1010245462434892E-4</v>
      </c>
      <c r="IS447" s="223">
        <f t="shared" ca="1" si="1102"/>
        <v>-4.1676579952014593E-6</v>
      </c>
      <c r="IT447" s="223">
        <f t="shared" ca="1" si="1103"/>
        <v>-1.0581724579995761E-4</v>
      </c>
      <c r="IU447" s="223">
        <f t="shared" ca="1" si="1104"/>
        <v>1.1296953089266336E-4</v>
      </c>
      <c r="IV447" s="223">
        <f t="shared" ca="1" si="1105"/>
        <v>-1.033864588431417E-5</v>
      </c>
      <c r="IW447" s="223">
        <f t="shared" ca="1" si="1106"/>
        <v>-1.0233927845191987E-4</v>
      </c>
      <c r="IX447" s="223">
        <f t="shared" ca="1" si="1107"/>
        <v>1.15564453666095E-4</v>
      </c>
      <c r="IY447" s="223">
        <f t="shared" ca="1" si="1108"/>
        <v>-1.6484727069933123E-5</v>
      </c>
      <c r="IZ447" s="223">
        <f t="shared" ca="1" si="1109"/>
        <v>-9.8614766818238154E-5</v>
      </c>
      <c r="JA447" s="223">
        <f t="shared" ca="1" si="1110"/>
        <v>1.1788097154839421E-4</v>
      </c>
      <c r="JB447" s="223">
        <f t="shared" ca="1" si="1111"/>
        <v>-2.2591095104149031E-5</v>
      </c>
    </row>
    <row r="448" spans="2:262">
      <c r="B448" s="230">
        <v>87</v>
      </c>
      <c r="C448" s="229">
        <f t="shared" si="1112"/>
        <v>1.6992187500000011E-3</v>
      </c>
      <c r="D448" s="226">
        <f t="shared" ca="1" si="855"/>
        <v>35.960083045805867</v>
      </c>
      <c r="E448" s="225">
        <f ca="1">CO361</f>
        <v>-3.9916954194134734E-2</v>
      </c>
      <c r="F448" s="224">
        <v>87</v>
      </c>
      <c r="G448" s="223">
        <f t="shared" ca="1" si="856"/>
        <v>-1.8275120303683931E-4</v>
      </c>
      <c r="H448" s="223">
        <f t="shared" ca="1" si="857"/>
        <v>2.4535355132263568E-4</v>
      </c>
      <c r="I448" s="223">
        <f t="shared" ca="1" si="858"/>
        <v>-7.9775928940074305E-5</v>
      </c>
      <c r="J448" s="223">
        <f t="shared" ca="1" si="859"/>
        <v>-1.5999368710819183E-4</v>
      </c>
      <c r="K448" s="223">
        <f t="shared" ca="1" si="860"/>
        <v>2.5096841253976143E-4</v>
      </c>
      <c r="L448" s="223">
        <f t="shared" ca="1" si="861"/>
        <v>-1.0854131964303901E-4</v>
      </c>
      <c r="M448" s="223">
        <f t="shared" ca="1" si="862"/>
        <v>-1.3482971720290063E-4</v>
      </c>
      <c r="N448" s="223">
        <f t="shared" ca="1" si="863"/>
        <v>2.5280847523024322E-4</v>
      </c>
      <c r="O448" s="223">
        <f t="shared" ca="1" si="864"/>
        <v>-1.3567414786803226E-4</v>
      </c>
      <c r="P448" s="223">
        <f t="shared" ca="1" si="865"/>
        <v>-1.0763778285102839E-4</v>
      </c>
      <c r="Q448" s="223">
        <f t="shared" ca="1" si="866"/>
        <v>2.508460631384813E-4</v>
      </c>
      <c r="R448" s="223">
        <f t="shared" ca="1" si="867"/>
        <v>-1.6076631062324307E-4</v>
      </c>
      <c r="S448" s="223">
        <f t="shared" ca="1" si="868"/>
        <v>-7.8826876055551501E-5</v>
      </c>
      <c r="T448" s="223">
        <f t="shared" ca="1" si="869"/>
        <v>2.4511069276895395E-4</v>
      </c>
      <c r="U448" s="223">
        <f t="shared" ca="1" si="870"/>
        <v>-1.8344039842498429E-4</v>
      </c>
      <c r="V448" s="223">
        <f t="shared" ca="1" si="871"/>
        <v>-4.8830339671939561E-5</v>
      </c>
      <c r="W448" s="223">
        <f t="shared" ca="1" si="872"/>
        <v>2.356886294305164E-4</v>
      </c>
      <c r="X448" s="223">
        <f t="shared" ca="1" si="873"/>
        <v>-2.0335537188761698E-4</v>
      </c>
      <c r="Y448" s="223">
        <f t="shared" ca="1" si="874"/>
        <v>-1.8099349528255511E-5</v>
      </c>
      <c r="Z448" s="223">
        <f t="shared" ca="1" si="875"/>
        <v>2.2272158972585877E-4</v>
      </c>
      <c r="AA448" s="223">
        <f t="shared" ca="1" si="876"/>
        <v>-2.202116912733552E-4</v>
      </c>
      <c r="AB448" s="223">
        <f t="shared" ca="1" si="877"/>
        <v>1.2903871679254739E-5</v>
      </c>
      <c r="AC448" s="223">
        <f t="shared" ca="1" si="878"/>
        <v>2.0640461000189463E-4</v>
      </c>
      <c r="AD448" s="223">
        <f t="shared" ca="1" si="879"/>
        <v>-2.3375582184873182E-4</v>
      </c>
      <c r="AE448" s="223">
        <f t="shared" ca="1" si="880"/>
        <v>4.3713006645751948E-5</v>
      </c>
      <c r="AF448" s="223">
        <f t="shared" ca="1" si="881"/>
        <v>1.8698311282155854E-4</v>
      </c>
      <c r="AG448" s="223">
        <f t="shared" ca="1" si="882"/>
        <v>-2.4378404728298158E-4</v>
      </c>
      <c r="AH448" s="223">
        <f t="shared" ca="1" si="883"/>
        <v>7.3864657304117693E-5</v>
      </c>
      <c r="AI448" s="223">
        <f t="shared" ca="1" si="884"/>
        <v>1.6474921558002245E-4</v>
      </c>
      <c r="AJ448" s="223">
        <f t="shared" ca="1" si="885"/>
        <v>-2.5014553373127544E-4</v>
      </c>
      <c r="AK448" s="223">
        <f t="shared" ca="1" si="886"/>
        <v>1.029053147632176E-4</v>
      </c>
      <c r="AL448" s="223">
        <f t="shared" ca="1" si="887"/>
        <v>1.4003733678716801E-4</v>
      </c>
      <c r="AM448" s="223">
        <f t="shared" ca="1" si="888"/>
        <v>-2.5274459851614231E-4</v>
      </c>
      <c r="AN448" s="223">
        <f t="shared" ca="1" si="889"/>
        <v>1.3039818050374302E-4</v>
      </c>
      <c r="AO448" s="223">
        <f t="shared" ca="1" si="890"/>
        <v>1.1321916610191858E-4</v>
      </c>
      <c r="AP448" s="223">
        <f t="shared" ca="1" si="891"/>
        <v>-2.5154214928400226E-4</v>
      </c>
      <c r="AQ448" s="223">
        <f t="shared" ca="1" si="892"/>
        <v>1.559297362345324E-4</v>
      </c>
      <c r="AR448" s="223">
        <f t="shared" ca="1" si="893"/>
        <v>8.4698073773807641E-5</v>
      </c>
      <c r="AS448" s="223">
        <f t="shared" ca="1" si="894"/>
        <v>-2.465562719905497E-4</v>
      </c>
      <c r="AT448" s="223">
        <f t="shared" ca="1" si="895"/>
        <v>1.7911596359255341E-4</v>
      </c>
      <c r="AU448" s="223">
        <f t="shared" ca="1" si="896"/>
        <v>5.4903043578949707E-5</v>
      </c>
      <c r="AV448" s="223">
        <f t="shared" ca="1" si="897"/>
        <v>-2.3786195887114448E-4</v>
      </c>
      <c r="AW448" s="223">
        <f t="shared" ca="1" si="898"/>
        <v>1.9960812013653892E-4</v>
      </c>
      <c r="AX448" s="223">
        <f t="shared" ca="1" si="899"/>
        <v>2.4282220504773256E-5</v>
      </c>
      <c r="AY448" s="223">
        <f t="shared" ca="1" si="900"/>
        <v>-2.2558998048779355E-4</v>
      </c>
      <c r="AZ448" s="223">
        <f t="shared" ca="1" si="901"/>
        <v>2.1709798475791996E-4</v>
      </c>
      <c r="BA448" s="223">
        <f t="shared" ca="1" si="902"/>
        <v>-6.7038297677520062E-6</v>
      </c>
      <c r="BB448" s="223">
        <f t="shared" ca="1" si="903"/>
        <v>-2.0992491881816882E-4</v>
      </c>
      <c r="BC448" s="223">
        <f t="shared" ca="1" si="904"/>
        <v>2.3132249361317584E-4</v>
      </c>
      <c r="BD448" s="223">
        <f t="shared" ca="1" si="905"/>
        <v>-3.758904820062468E-5</v>
      </c>
      <c r="BE448" s="223">
        <f t="shared" ca="1" si="906"/>
        <v>-1.911023909708625E-4</v>
      </c>
      <c r="BF448" s="223">
        <f t="shared" ca="1" si="907"/>
        <v>2.4206769684891716E-4</v>
      </c>
      <c r="BG448" s="223">
        <f t="shared" ca="1" si="908"/>
        <v>-6.790889236058045E-5</v>
      </c>
      <c r="BH448" s="223">
        <f t="shared" ca="1" si="909"/>
        <v>-1.6940550528475828E-4</v>
      </c>
      <c r="BI448" s="223">
        <f t="shared" ca="1" si="910"/>
        <v>2.4917197660681307E-4</v>
      </c>
      <c r="BJ448" s="223">
        <f t="shared" ca="1" si="911"/>
        <v>-9.7207323569657456E-5</v>
      </c>
      <c r="BK448" s="223">
        <f t="shared" ca="1" si="912"/>
        <v>-1.4516060311608729E-4</v>
      </c>
      <c r="BL448" s="223">
        <f t="shared" ca="1" si="913"/>
        <v>2.5252847790662456E-4</v>
      </c>
      <c r="BM448" s="223">
        <f t="shared" ca="1" si="914"/>
        <v>-1.250436661514226E-4</v>
      </c>
      <c r="BN448" s="223">
        <f t="shared" ca="1" si="915"/>
        <v>-1.1873235036068629E-4</v>
      </c>
      <c r="BO448" s="223">
        <f t="shared" ca="1" si="916"/>
        <v>2.5208671584456158E-4</v>
      </c>
      <c r="BP448" s="223">
        <f t="shared" ca="1" si="917"/>
        <v>-1.5099923560330308E-4</v>
      </c>
      <c r="BQ448" s="223">
        <f t="shared" ca="1" si="918"/>
        <v>-9.0518252539489039E-5</v>
      </c>
      <c r="BR448" s="223">
        <f t="shared" ca="1" si="919"/>
        <v>2.478533349332307E-4</v>
      </c>
      <c r="BS448" s="223">
        <f t="shared" ca="1" si="920"/>
        <v>-1.7468363600123163E-4</v>
      </c>
      <c r="BT448" s="223">
        <f t="shared" ca="1" si="921"/>
        <v>-6.0942675945468415E-5</v>
      </c>
      <c r="BU448" s="223">
        <f t="shared" ca="1" si="922"/>
        <v>2.3989200916198011E-4</v>
      </c>
      <c r="BV448" s="223">
        <f t="shared" ca="1" si="923"/>
        <v>-1.9574063191771777E-4</v>
      </c>
      <c r="BW448" s="223">
        <f t="shared" ca="1" si="924"/>
        <v>-3.0450464779627852E-5</v>
      </c>
      <c r="BX448" s="223">
        <f t="shared" ca="1" si="925"/>
        <v>2.2832248428083192E-4</v>
      </c>
      <c r="BY448" s="223">
        <f t="shared" ca="1" si="926"/>
        <v>-2.1385350653428117E-4</v>
      </c>
      <c r="BZ448" s="223">
        <f t="shared" ca="1" si="927"/>
        <v>4.9974971986951585E-7</v>
      </c>
      <c r="CA448" s="223">
        <f t="shared" ca="1" si="928"/>
        <v>2.1331877671294615E-4</v>
      </c>
      <c r="CB448" s="223">
        <f t="shared" ca="1" si="929"/>
        <v>-2.2874982535717306E-4</v>
      </c>
      <c r="CC448" s="223">
        <f t="shared" ca="1" si="930"/>
        <v>3.1442447518411727E-5</v>
      </c>
      <c r="CD448" s="223">
        <f t="shared" ca="1" si="931"/>
        <v>1.9510655618562657E-4</v>
      </c>
      <c r="CE448" s="223">
        <f t="shared" ca="1" si="932"/>
        <v>-2.4020553388576514E-4</v>
      </c>
      <c r="CF448" s="223">
        <f t="shared" ca="1" si="933"/>
        <v>6.1912221639558729E-5</v>
      </c>
      <c r="CG448" s="223">
        <f t="shared" ca="1" si="934"/>
        <v>1.73959751447589E-4</v>
      </c>
      <c r="CH448" s="223">
        <f t="shared" ca="1" si="935"/>
        <v>-2.4804832760078434E-4</v>
      </c>
      <c r="CI448" s="223">
        <f t="shared" ca="1" si="936"/>
        <v>9.1450778319198195E-5</v>
      </c>
      <c r="CJ448" s="223">
        <f t="shared" ca="1" si="937"/>
        <v>1.5019643012559401E-4</v>
      </c>
      <c r="CK448" s="223">
        <f t="shared" ca="1" si="938"/>
        <v>-2.5216024358466359E-4</v>
      </c>
      <c r="CL448" s="223">
        <f t="shared" ca="1" si="939"/>
        <v>1.1961383017029639E-4</v>
      </c>
      <c r="CM448" s="223">
        <f t="shared" ca="1" si="940"/>
        <v>1.2417401469129149E-4</v>
      </c>
      <c r="CN448" s="223">
        <f t="shared" ca="1" si="941"/>
        <v>-2.5247943479362521E-4</v>
      </c>
      <c r="CO448" s="223">
        <f t="shared" ca="1" si="942"/>
        <v>1.4597777867877143E-4</v>
      </c>
      <c r="CP448" s="223">
        <f t="shared" ca="1" si="943"/>
        <v>9.6283906494532717E-5</v>
      </c>
      <c r="CQ448" s="223">
        <f t="shared" ca="1" si="944"/>
        <v>-2.4900110029478105E-4</v>
      </c>
      <c r="CR448" s="223">
        <f t="shared" ca="1" si="945"/>
        <v>1.7014608551941922E-4</v>
      </c>
      <c r="CS448" s="223">
        <f t="shared" ca="1" si="946"/>
        <v>6.6945598722787484E-5</v>
      </c>
      <c r="CT448" s="223">
        <f t="shared" ca="1" si="947"/>
        <v>-2.4177755747663651E-4</v>
      </c>
      <c r="CU448" s="223">
        <f t="shared" ca="1" si="948"/>
        <v>1.9175523686144522E-4</v>
      </c>
      <c r="CV448" s="223">
        <f t="shared" ca="1" si="949"/>
        <v>3.6600366833115427E-5</v>
      </c>
      <c r="CW448" s="223">
        <f t="shared" ca="1" si="950"/>
        <v>-2.3091745514687166E-4</v>
      </c>
      <c r="CX448" s="223">
        <f t="shared" ca="1" si="951"/>
        <v>2.104802109548056E-4</v>
      </c>
      <c r="CY448" s="223">
        <f t="shared" ca="1" si="952"/>
        <v>5.704631358557379E-6</v>
      </c>
      <c r="CZ448" s="223">
        <f t="shared" ca="1" si="953"/>
        <v>-2.1658413935313241E-4</v>
      </c>
      <c r="DA448" s="223">
        <f t="shared" ca="1" si="954"/>
        <v>2.2603936675988205E-4</v>
      </c>
      <c r="DB448" s="223">
        <f t="shared" ca="1" si="955"/>
        <v>-2.5276907081511818E-5</v>
      </c>
      <c r="DC448" s="223">
        <f t="shared" ca="1" si="956"/>
        <v>-1.9899319650644605E-4</v>
      </c>
      <c r="DD448" s="223">
        <f t="shared" ca="1" si="957"/>
        <v>2.3819868009086376E-4</v>
      </c>
      <c r="DE448" s="223">
        <f t="shared" ca="1" si="958"/>
        <v>-5.5878257311271895E-5</v>
      </c>
      <c r="DF448" s="223">
        <f t="shared" ca="1" si="959"/>
        <v>-1.784092107609218E-4</v>
      </c>
      <c r="DG448" s="223">
        <f t="shared" ca="1" si="960"/>
        <v>2.4677526355733104E-4</v>
      </c>
      <c r="DH448" s="223">
        <f t="shared" ca="1" si="961"/>
        <v>-8.56391465394443E-5</v>
      </c>
      <c r="DI448" s="223">
        <f t="shared" ca="1" si="962"/>
        <v>-1.5514178442179932E-4</v>
      </c>
      <c r="DJ448" s="223">
        <f t="shared" ca="1" si="963"/>
        <v>2.5164011736084611E-4</v>
      </c>
      <c r="DK448" s="223">
        <f t="shared" ca="1" si="964"/>
        <v>-1.1411194329052478E-4</v>
      </c>
      <c r="DL448" s="223">
        <f t="shared" ca="1" si="965"/>
        <v>-1.2954088123860578E-4</v>
      </c>
      <c r="DM448" s="223">
        <f t="shared" ca="1" si="966"/>
        <v>2.5272006957198327E-4</v>
      </c>
      <c r="DN448" s="223">
        <f t="shared" ca="1" si="967"/>
        <v>-1.4086839019881845E-4</v>
      </c>
      <c r="DO448" s="223">
        <f t="shared" ca="1" si="968"/>
        <v>-1.0199156262459124E-4</v>
      </c>
      <c r="DP448" s="223">
        <f t="shared" ca="1" si="969"/>
        <v>2.4999887670426466E-4</v>
      </c>
      <c r="DQ448" s="223">
        <f t="shared" ca="1" si="970"/>
        <v>-1.6550604539786705E-4</v>
      </c>
      <c r="DR448" s="223">
        <f t="shared" ca="1" si="971"/>
        <v>-7.2908195974693112E-5</v>
      </c>
      <c r="DS448" s="223">
        <f t="shared" ca="1" si="972"/>
        <v>2.4351746803131608E-4</v>
      </c>
      <c r="DT448" s="223">
        <f t="shared" ca="1" si="973"/>
        <v>-1.8765433562067745E-4</v>
      </c>
      <c r="DU448" s="223">
        <f t="shared" ca="1" si="974"/>
        <v>-4.2728222194198582E-5</v>
      </c>
      <c r="DV448" s="223">
        <f t="shared" ca="1" si="975"/>
        <v>2.3337332997248485E-4</v>
      </c>
      <c r="DW448" s="223">
        <f t="shared" ca="1" si="976"/>
        <v>-2.0698012996661288E-4</v>
      </c>
      <c r="DX448" s="223">
        <f t="shared" ca="1" si="977"/>
        <v>-1.1905576180370954E-5</v>
      </c>
      <c r="DY448" s="223">
        <f t="shared" ca="1" si="978"/>
        <v>2.1971903980637136E-4</v>
      </c>
      <c r="DZ448" s="223">
        <f t="shared" ca="1" si="979"/>
        <v>-2.2319275050021114E-4</v>
      </c>
      <c r="EA448" s="223">
        <f t="shared" ca="1" si="980"/>
        <v>1.9096140780957568E-5</v>
      </c>
      <c r="EB448" s="223">
        <f t="shared" ca="1" si="981"/>
        <v>2.0275997076652926E-4</v>
      </c>
      <c r="EC448" s="223">
        <f t="shared" ca="1" si="982"/>
        <v>-2.3604834431789797E-4</v>
      </c>
      <c r="ED448" s="223">
        <f t="shared" ca="1" si="983"/>
        <v>4.9810634010203352E-5</v>
      </c>
      <c r="EE448" s="223">
        <f t="shared" ca="1" si="984"/>
        <v>1.8275120303684722E-4</v>
      </c>
      <c r="EF448" s="223">
        <f t="shared" ca="1" si="985"/>
        <v>-2.4535355132263541E-4</v>
      </c>
      <c r="EG448" s="223">
        <f t="shared" ca="1" si="986"/>
        <v>7.9775928940068965E-5</v>
      </c>
      <c r="EH448" s="223">
        <f t="shared" ca="1" si="987"/>
        <v>1.5999368710819948E-4</v>
      </c>
      <c r="EI448" s="223">
        <f t="shared" ca="1" si="988"/>
        <v>-2.5096841253975969E-4</v>
      </c>
      <c r="EJ448" s="223">
        <f t="shared" ca="1" si="989"/>
        <v>1.0854131964303535E-4</v>
      </c>
      <c r="EK448" s="223">
        <f t="shared" ca="1" si="990"/>
        <v>1.3482971720290743E-4</v>
      </c>
      <c r="EL448" s="223">
        <f t="shared" ca="1" si="991"/>
        <v>-2.5280847523024327E-4</v>
      </c>
      <c r="EM448" s="223">
        <f t="shared" ca="1" si="992"/>
        <v>1.3567414786802998E-4</v>
      </c>
      <c r="EN448" s="223">
        <f t="shared" ca="1" si="993"/>
        <v>1.0763778285103489E-4</v>
      </c>
      <c r="EO448" s="223">
        <f t="shared" ca="1" si="994"/>
        <v>-2.5084606313848266E-4</v>
      </c>
      <c r="EP448" s="223">
        <f t="shared" ca="1" si="995"/>
        <v>1.6076631062324236E-4</v>
      </c>
      <c r="EQ448" s="223">
        <f t="shared" ca="1" si="996"/>
        <v>7.8826876055556623E-5</v>
      </c>
      <c r="ER448" s="223">
        <f t="shared" ca="1" si="997"/>
        <v>-2.4511069276895612E-4</v>
      </c>
      <c r="ES448" s="223">
        <f t="shared" ca="1" si="998"/>
        <v>1.834403984249744E-4</v>
      </c>
      <c r="ET448" s="223">
        <f t="shared" ca="1" si="999"/>
        <v>4.8830339671943071E-5</v>
      </c>
      <c r="EU448" s="223">
        <f t="shared" ca="1" si="1000"/>
        <v>-2.35688629430519E-4</v>
      </c>
      <c r="EV448" s="223">
        <f t="shared" ca="1" si="1001"/>
        <v>2.0335537188760953E-4</v>
      </c>
      <c r="EW448" s="223">
        <f t="shared" ca="1" si="1002"/>
        <v>1.8099349528257287E-5</v>
      </c>
      <c r="EX448" s="223">
        <f t="shared" ca="1" si="1003"/>
        <v>-2.2272158972586216E-4</v>
      </c>
      <c r="EY448" s="223">
        <f t="shared" ca="1" si="1004"/>
        <v>2.2021169127334992E-4</v>
      </c>
      <c r="EZ448" s="223">
        <f t="shared" ca="1" si="1005"/>
        <v>-1.2903871679254739E-5</v>
      </c>
      <c r="FA448" s="223">
        <f t="shared" ca="1" si="1006"/>
        <v>-2.0640461000189772E-4</v>
      </c>
      <c r="FB448" s="223">
        <f t="shared" ca="1" si="1007"/>
        <v>2.3375582184872844E-4</v>
      </c>
      <c r="FC448" s="223">
        <f t="shared" ca="1" si="1008"/>
        <v>-4.3713006645739561E-5</v>
      </c>
      <c r="FD448" s="223">
        <f t="shared" ca="1" si="1009"/>
        <v>-1.8698311282156095E-4</v>
      </c>
      <c r="FE448" s="223">
        <f t="shared" ca="1" si="1010"/>
        <v>2.4378404728297968E-4</v>
      </c>
      <c r="FF448" s="223">
        <f t="shared" ca="1" si="1011"/>
        <v>-7.3864657304107393E-5</v>
      </c>
      <c r="FG448" s="223">
        <f t="shared" ca="1" si="1012"/>
        <v>-1.6474921558002381E-4</v>
      </c>
      <c r="FH448" s="223">
        <f t="shared" ca="1" si="1013"/>
        <v>2.5014553373127441E-4</v>
      </c>
      <c r="FI448" s="223">
        <f t="shared" ca="1" si="1014"/>
        <v>-1.0290531476320774E-4</v>
      </c>
      <c r="FJ448" s="223">
        <f t="shared" ca="1" si="1015"/>
        <v>-1.4003733678716801E-4</v>
      </c>
      <c r="FK448" s="223">
        <f t="shared" ca="1" si="1016"/>
        <v>2.5274459851614225E-4</v>
      </c>
      <c r="FL448" s="223">
        <f t="shared" ca="1" si="1017"/>
        <v>-1.3039818050373684E-4</v>
      </c>
      <c r="FM448" s="223">
        <f t="shared" ca="1" si="1018"/>
        <v>-1.1321916610193143E-4</v>
      </c>
      <c r="FN448" s="223">
        <f t="shared" ca="1" si="1019"/>
        <v>2.5154214928400258E-4</v>
      </c>
      <c r="FO448" s="223">
        <f t="shared" ca="1" si="1020"/>
        <v>-1.5592973623452673E-4</v>
      </c>
      <c r="FP448" s="223">
        <f t="shared" ca="1" si="1021"/>
        <v>-8.4698073773817792E-5</v>
      </c>
      <c r="FQ448" s="223">
        <f t="shared" ca="1" si="1022"/>
        <v>2.465562719905497E-4</v>
      </c>
      <c r="FR448" s="223">
        <f t="shared" ca="1" si="1023"/>
        <v>-1.7911596359254832E-4</v>
      </c>
      <c r="FS448" s="223">
        <f t="shared" ca="1" si="1024"/>
        <v>-5.4903043578960237E-5</v>
      </c>
      <c r="FT448" s="223">
        <f t="shared" ca="1" si="1025"/>
        <v>2.3786195887114936E-4</v>
      </c>
      <c r="FU448" s="223">
        <f t="shared" ca="1" si="1026"/>
        <v>-1.9960812013653672E-4</v>
      </c>
      <c r="FV448" s="223">
        <f t="shared" ca="1" si="1027"/>
        <v>-2.4282220504780419E-5</v>
      </c>
      <c r="FW448" s="223">
        <f t="shared" ca="1" si="1028"/>
        <v>2.2558998048779843E-4</v>
      </c>
      <c r="FX448" s="223">
        <f t="shared" ca="1" si="1029"/>
        <v>-2.1709798475791811E-4</v>
      </c>
      <c r="FY448" s="223">
        <f t="shared" ca="1" si="1030"/>
        <v>6.7038297677448166E-6</v>
      </c>
      <c r="FZ448" s="223">
        <f t="shared" ca="1" si="1031"/>
        <v>2.0992491881817482E-4</v>
      </c>
      <c r="GA448" s="223">
        <f t="shared" ca="1" si="1032"/>
        <v>-2.3132249361317584E-4</v>
      </c>
      <c r="GB448" s="223">
        <f t="shared" ca="1" si="1033"/>
        <v>3.7589048200621122E-5</v>
      </c>
      <c r="GC448" s="223">
        <f t="shared" ca="1" si="1034"/>
        <v>1.9110239097086957E-4</v>
      </c>
      <c r="GD448" s="223">
        <f t="shared" ca="1" si="1035"/>
        <v>-2.4206769684891302E-4</v>
      </c>
      <c r="GE448" s="223">
        <f t="shared" ca="1" si="1036"/>
        <v>6.7908892360576994E-5</v>
      </c>
      <c r="GF448" s="223">
        <f t="shared" ca="1" si="1037"/>
        <v>1.694055052847636E-4</v>
      </c>
      <c r="GG448" s="223">
        <f t="shared" ca="1" si="1038"/>
        <v>-2.4917197660681128E-4</v>
      </c>
      <c r="GH448" s="223">
        <f t="shared" ca="1" si="1039"/>
        <v>9.7207323569657456E-5</v>
      </c>
      <c r="GI448" s="223">
        <f t="shared" ca="1" si="1040"/>
        <v>1.4516060311609317E-4</v>
      </c>
      <c r="GJ448" s="223">
        <f t="shared" ca="1" si="1041"/>
        <v>-2.5252847790662407E-4</v>
      </c>
      <c r="GK448" s="223">
        <f t="shared" ca="1" si="1042"/>
        <v>1.250436661514226E-4</v>
      </c>
      <c r="GL448" s="223">
        <f t="shared" ca="1" si="1043"/>
        <v>1.1873235036069263E-4</v>
      </c>
      <c r="GM448" s="223">
        <f t="shared" ca="1" si="1044"/>
        <v>-2.5208671584456212E-4</v>
      </c>
      <c r="GN448" s="223">
        <f t="shared" ca="1" si="1045"/>
        <v>1.5099923560329156E-4</v>
      </c>
      <c r="GO448" s="223">
        <f t="shared" ca="1" si="1046"/>
        <v>9.0518252539489039E-5</v>
      </c>
      <c r="GP448" s="223">
        <f t="shared" ca="1" si="1047"/>
        <v>-2.4785333493323211E-4</v>
      </c>
      <c r="GQ448" s="223">
        <f t="shared" ca="1" si="1048"/>
        <v>1.7468363600122122E-4</v>
      </c>
      <c r="GR448" s="223">
        <f t="shared" ca="1" si="1049"/>
        <v>6.0942675945468415E-5</v>
      </c>
      <c r="GS448" s="223">
        <f t="shared" ca="1" si="1050"/>
        <v>-2.3989200916198238E-4</v>
      </c>
      <c r="GT448" s="223">
        <f t="shared" ca="1" si="1051"/>
        <v>1.9574063191771322E-4</v>
      </c>
      <c r="GU448" s="223">
        <f t="shared" ca="1" si="1052"/>
        <v>3.0450464779642116E-5</v>
      </c>
      <c r="GV448" s="223">
        <f t="shared" ca="1" si="1053"/>
        <v>-2.2832248428083501E-4</v>
      </c>
      <c r="GW448" s="223">
        <f t="shared" ca="1" si="1054"/>
        <v>2.1385350653427732E-4</v>
      </c>
      <c r="GX448" s="223">
        <f t="shared" ca="1" si="1055"/>
        <v>-4.9974971985515017E-7</v>
      </c>
      <c r="GY448" s="223">
        <f t="shared" ca="1" si="1056"/>
        <v>-2.1331877671294615E-4</v>
      </c>
      <c r="GZ448" s="223">
        <f t="shared" ca="1" si="1057"/>
        <v>2.2874982535717002E-4</v>
      </c>
      <c r="HA448" s="223">
        <f t="shared" ca="1" si="1058"/>
        <v>-3.1442447518397463E-5</v>
      </c>
      <c r="HB448" s="223">
        <f t="shared" ca="1" si="1059"/>
        <v>-1.9510655618562657E-4</v>
      </c>
      <c r="HC448" s="223">
        <f t="shared" ca="1" si="1060"/>
        <v>2.4020553388576289E-4</v>
      </c>
      <c r="HD448" s="223">
        <f t="shared" ca="1" si="1061"/>
        <v>-6.1912221639551777E-5</v>
      </c>
      <c r="HE448" s="223">
        <f t="shared" ca="1" si="1062"/>
        <v>-1.7395975144759944E-4</v>
      </c>
      <c r="HF448" s="223">
        <f t="shared" ca="1" si="1063"/>
        <v>2.4804832760078293E-4</v>
      </c>
      <c r="HG448" s="223">
        <f t="shared" ca="1" si="1064"/>
        <v>-9.14507783191915E-5</v>
      </c>
      <c r="HH448" s="223">
        <f t="shared" ca="1" si="1065"/>
        <v>-1.5019643012560558E-4</v>
      </c>
      <c r="HI448" s="223">
        <f t="shared" ca="1" si="1066"/>
        <v>2.5216024358466359E-4</v>
      </c>
      <c r="HJ448" s="223">
        <f t="shared" ca="1" si="1067"/>
        <v>-1.1961383017029005E-4</v>
      </c>
      <c r="HK448" s="223">
        <f t="shared" ca="1" si="1068"/>
        <v>-1.2417401469129775E-4</v>
      </c>
      <c r="HL448" s="223">
        <f t="shared" ca="1" si="1069"/>
        <v>2.5247943479362521E-4</v>
      </c>
      <c r="HM448" s="223">
        <f t="shared" ca="1" si="1070"/>
        <v>-1.4597777867876555E-4</v>
      </c>
      <c r="HN448" s="223">
        <f t="shared" ca="1" si="1071"/>
        <v>-9.6283906494539357E-5</v>
      </c>
      <c r="HO448" s="223">
        <f t="shared" ca="1" si="1072"/>
        <v>2.490011002947836E-4</v>
      </c>
      <c r="HP448" s="223">
        <f t="shared" ca="1" si="1073"/>
        <v>-1.7014608551941922E-4</v>
      </c>
      <c r="HQ448" s="223">
        <f t="shared" ca="1" si="1074"/>
        <v>-6.6945598722794409E-5</v>
      </c>
      <c r="HR448" s="223">
        <f t="shared" ca="1" si="1075"/>
        <v>2.4177755747664068E-4</v>
      </c>
      <c r="HS448" s="223">
        <f t="shared" ca="1" si="1076"/>
        <v>-1.9175523686144522E-4</v>
      </c>
      <c r="HT448" s="223">
        <f t="shared" ca="1" si="1077"/>
        <v>-3.6600366833122535E-5</v>
      </c>
      <c r="HU448" s="223">
        <f t="shared" ca="1" si="1078"/>
        <v>2.3091745514687459E-4</v>
      </c>
      <c r="HV448" s="223">
        <f t="shared" ca="1" si="1079"/>
        <v>-2.1048021095479763E-4</v>
      </c>
      <c r="HW448" s="223">
        <f t="shared" ca="1" si="1080"/>
        <v>-5.7046313585645619E-6</v>
      </c>
      <c r="HX448" s="223">
        <f t="shared" ca="1" si="1081"/>
        <v>2.165841393531361E-4</v>
      </c>
      <c r="HY448" s="223">
        <f t="shared" ca="1" si="1082"/>
        <v>-2.260393667598756E-4</v>
      </c>
      <c r="HZ448" s="223">
        <f t="shared" ca="1" si="1083"/>
        <v>2.5276907081511818E-5</v>
      </c>
      <c r="IA448" s="223">
        <f t="shared" ca="1" si="1084"/>
        <v>1.9899319650645047E-4</v>
      </c>
      <c r="IB448" s="223">
        <f t="shared" ca="1" si="1085"/>
        <v>-2.3819868009085894E-4</v>
      </c>
      <c r="IC448" s="223">
        <f t="shared" ca="1" si="1086"/>
        <v>5.5878257311271895E-5</v>
      </c>
      <c r="ID448" s="223">
        <f t="shared" ca="1" si="1087"/>
        <v>1.7840921076092686E-4</v>
      </c>
      <c r="IE448" s="223">
        <f t="shared" ca="1" si="1088"/>
        <v>2.2164570005378656E-4</v>
      </c>
      <c r="IF448" s="223">
        <f t="shared" ca="1" si="1089"/>
        <v>8.5639146539430775E-5</v>
      </c>
      <c r="IG448" s="223">
        <f t="shared" ca="1" si="1090"/>
        <v>1.5514178442180499E-4</v>
      </c>
      <c r="IH448" s="223">
        <f t="shared" ca="1" si="1091"/>
        <v>-2.516401173608454E-4</v>
      </c>
      <c r="II448" s="223">
        <f t="shared" ca="1" si="1092"/>
        <v>1.1411194329051196E-4</v>
      </c>
      <c r="IJ448" s="223">
        <f t="shared" ca="1" si="1093"/>
        <v>1.2954088123860578E-4</v>
      </c>
      <c r="IK448" s="223">
        <f t="shared" ca="1" si="1094"/>
        <v>-2.5272006957198343E-4</v>
      </c>
      <c r="IL448" s="223">
        <f t="shared" ca="1" si="1095"/>
        <v>1.4086839019882442E-4</v>
      </c>
      <c r="IM448" s="223">
        <f t="shared" ca="1" si="1096"/>
        <v>1.0199156262460441E-4</v>
      </c>
      <c r="IN448" s="223">
        <f t="shared" ca="1" si="1097"/>
        <v>-2.4999887670426574E-4</v>
      </c>
      <c r="IO448" s="223">
        <f t="shared" ca="1" si="1098"/>
        <v>1.6550604539787247E-4</v>
      </c>
      <c r="IP448" s="223">
        <f t="shared" ca="1" si="1099"/>
        <v>7.2908195974706881E-5</v>
      </c>
      <c r="IQ448" s="223">
        <f t="shared" ca="1" si="1100"/>
        <v>-2.4351746803131608E-4</v>
      </c>
      <c r="IR448" s="223">
        <f t="shared" ca="1" si="1101"/>
        <v>1.8765433562068225E-4</v>
      </c>
      <c r="IS448" s="223">
        <f t="shared" ca="1" si="1102"/>
        <v>4.2728222194212744E-5</v>
      </c>
      <c r="IT448" s="223">
        <f t="shared" ca="1" si="1103"/>
        <v>-2.3337332997248758E-4</v>
      </c>
      <c r="IU448" s="223">
        <f t="shared" ca="1" si="1104"/>
        <v>2.0698012996660047E-4</v>
      </c>
      <c r="IV448" s="223">
        <f t="shared" ca="1" si="1105"/>
        <v>1.1905576180378137E-5</v>
      </c>
      <c r="IW448" s="223">
        <f t="shared" ca="1" si="1106"/>
        <v>-2.1971903980637494E-4</v>
      </c>
      <c r="IX448" s="223">
        <f t="shared" ca="1" si="1107"/>
        <v>2.2319275050020103E-4</v>
      </c>
      <c r="IY448" s="223">
        <f t="shared" ca="1" si="1108"/>
        <v>-1.9096140780950402E-5</v>
      </c>
      <c r="IZ448" s="223">
        <f t="shared" ca="1" si="1109"/>
        <v>-2.0275997076652495E-4</v>
      </c>
      <c r="JA448" s="223">
        <f t="shared" ca="1" si="1110"/>
        <v>2.3604834431789024E-4</v>
      </c>
      <c r="JB448" s="223">
        <f t="shared" ca="1" si="1111"/>
        <v>-4.9810634010196312E-5</v>
      </c>
    </row>
    <row r="449" spans="2:262">
      <c r="B449" s="230">
        <v>88</v>
      </c>
      <c r="C449" s="229">
        <f t="shared" si="1112"/>
        <v>1.7187500000000011E-3</v>
      </c>
      <c r="D449" s="226">
        <f t="shared" ca="1" si="855"/>
        <v>35.958590232219485</v>
      </c>
      <c r="E449" s="225">
        <f ca="1">CP361</f>
        <v>-4.1409767780512162E-2</v>
      </c>
      <c r="F449" s="224">
        <v>88</v>
      </c>
      <c r="G449" s="223">
        <f t="shared" ca="1" si="856"/>
        <v>-9.9017071696651292E-5</v>
      </c>
      <c r="H449" s="223">
        <f t="shared" ca="1" si="857"/>
        <v>1.3535710704194197E-4</v>
      </c>
      <c r="I449" s="223">
        <f t="shared" ca="1" si="858"/>
        <v>-5.1383687303650536E-5</v>
      </c>
      <c r="J449" s="223">
        <f t="shared" ca="1" si="859"/>
        <v>-7.8262612784550984E-5</v>
      </c>
      <c r="K449" s="223">
        <f t="shared" ca="1" si="860"/>
        <v>1.3834444334652227E-4</v>
      </c>
      <c r="L449" s="223">
        <f t="shared" ca="1" si="861"/>
        <v>-7.5457496469438022E-5</v>
      </c>
      <c r="M449" s="223">
        <f t="shared" ca="1" si="862"/>
        <v>-5.4500565553319322E-5</v>
      </c>
      <c r="N449" s="223">
        <f t="shared" ca="1" si="863"/>
        <v>1.3601528027775344E-4</v>
      </c>
      <c r="O449" s="223">
        <f t="shared" ca="1" si="864"/>
        <v>-9.6631516362956588E-5</v>
      </c>
      <c r="P449" s="223">
        <f t="shared" ca="1" si="865"/>
        <v>-2.864409215214291E-5</v>
      </c>
      <c r="Q449" s="223">
        <f t="shared" ca="1" si="866"/>
        <v>1.2845912626615854E-4</v>
      </c>
      <c r="R449" s="223">
        <f t="shared" ca="1" si="867"/>
        <v>-1.1409204127422546E-4</v>
      </c>
      <c r="S449" s="223">
        <f t="shared" ca="1" si="868"/>
        <v>-1.6868423533515918E-6</v>
      </c>
      <c r="T449" s="223">
        <f t="shared" ca="1" si="869"/>
        <v>1.1596636007286323E-4</v>
      </c>
      <c r="U449" s="223">
        <f t="shared" ca="1" si="870"/>
        <v>-1.2716807302287978E-4</v>
      </c>
      <c r="V449" s="223">
        <f t="shared" ca="1" si="871"/>
        <v>2.5335231851086934E-5</v>
      </c>
      <c r="W449" s="223">
        <f t="shared" ca="1" si="872"/>
        <v>9.9017071696651753E-5</v>
      </c>
      <c r="X449" s="223">
        <f t="shared" ca="1" si="873"/>
        <v>-1.3535710704194184E-4</v>
      </c>
      <c r="Y449" s="223">
        <f t="shared" ca="1" si="874"/>
        <v>5.1383687303649906E-5</v>
      </c>
      <c r="Z449" s="223">
        <f t="shared" ca="1" si="875"/>
        <v>7.8262612784551553E-5</v>
      </c>
      <c r="AA449" s="223">
        <f t="shared" ca="1" si="876"/>
        <v>-1.3834444334652227E-4</v>
      </c>
      <c r="AB449" s="223">
        <f t="shared" ca="1" si="877"/>
        <v>7.5457496469437467E-5</v>
      </c>
      <c r="AC449" s="223">
        <f t="shared" ca="1" si="878"/>
        <v>5.4500565553319945E-5</v>
      </c>
      <c r="AD449" s="223">
        <f t="shared" ca="1" si="879"/>
        <v>-1.3601528027775358E-4</v>
      </c>
      <c r="AE449" s="223">
        <f t="shared" ca="1" si="880"/>
        <v>9.66315163629561E-5</v>
      </c>
      <c r="AF449" s="223">
        <f t="shared" ca="1" si="881"/>
        <v>2.8644092152143567E-5</v>
      </c>
      <c r="AG449" s="223">
        <f t="shared" ca="1" si="882"/>
        <v>-1.2845912626615881E-4</v>
      </c>
      <c r="AH449" s="223">
        <f t="shared" ca="1" si="883"/>
        <v>1.1409204127422508E-4</v>
      </c>
      <c r="AI449" s="223">
        <f t="shared" ca="1" si="884"/>
        <v>1.6868423533522695E-6</v>
      </c>
      <c r="AJ449" s="223">
        <f t="shared" ca="1" si="885"/>
        <v>-1.1596636007286358E-4</v>
      </c>
      <c r="AK449" s="223">
        <f t="shared" ca="1" si="886"/>
        <v>1.271680730228795E-4</v>
      </c>
      <c r="AL449" s="223">
        <f t="shared" ca="1" si="887"/>
        <v>-2.533523185108627E-5</v>
      </c>
      <c r="AM449" s="223">
        <f t="shared" ca="1" si="888"/>
        <v>-9.9017071696652241E-5</v>
      </c>
      <c r="AN449" s="223">
        <f t="shared" ca="1" si="889"/>
        <v>1.3535710704194167E-4</v>
      </c>
      <c r="AO449" s="223">
        <f t="shared" ca="1" si="890"/>
        <v>-5.1383687303649282E-5</v>
      </c>
      <c r="AP449" s="223">
        <f t="shared" ca="1" si="891"/>
        <v>-7.8262612784552109E-5</v>
      </c>
      <c r="AQ449" s="223">
        <f t="shared" ca="1" si="892"/>
        <v>1.3834444334652227E-4</v>
      </c>
      <c r="AR449" s="223">
        <f t="shared" ca="1" si="893"/>
        <v>-7.5457496469436897E-5</v>
      </c>
      <c r="AS449" s="223">
        <f t="shared" ca="1" si="894"/>
        <v>-5.4500565553320575E-5</v>
      </c>
      <c r="AT449" s="223">
        <f t="shared" ca="1" si="895"/>
        <v>1.3601528027775369E-4</v>
      </c>
      <c r="AU449" s="223">
        <f t="shared" ca="1" si="896"/>
        <v>-9.6631516362955612E-5</v>
      </c>
      <c r="AV449" s="223">
        <f t="shared" ca="1" si="897"/>
        <v>-2.8644092152144231E-5</v>
      </c>
      <c r="AW449" s="223">
        <f t="shared" ca="1" si="898"/>
        <v>1.2845912626615908E-4</v>
      </c>
      <c r="AX449" s="223">
        <f t="shared" ca="1" si="899"/>
        <v>-1.140920412742247E-4</v>
      </c>
      <c r="AY449" s="223">
        <f t="shared" ca="1" si="900"/>
        <v>-1.6868423533529505E-6</v>
      </c>
      <c r="AZ449" s="223">
        <f t="shared" ca="1" si="901"/>
        <v>1.1596636007286398E-4</v>
      </c>
      <c r="BA449" s="223">
        <f t="shared" ca="1" si="902"/>
        <v>-1.2716807302287923E-4</v>
      </c>
      <c r="BB449" s="223">
        <f t="shared" ca="1" si="903"/>
        <v>2.5335231851085603E-5</v>
      </c>
      <c r="BC449" s="223">
        <f t="shared" ca="1" si="904"/>
        <v>9.9017071696652702E-5</v>
      </c>
      <c r="BD449" s="223">
        <f t="shared" ca="1" si="905"/>
        <v>-1.3535710704194157E-4</v>
      </c>
      <c r="BE449" s="223">
        <f t="shared" ca="1" si="906"/>
        <v>5.1383687303648652E-5</v>
      </c>
      <c r="BF449" s="223">
        <f t="shared" ca="1" si="907"/>
        <v>7.8262612784552664E-5</v>
      </c>
      <c r="BG449" s="223">
        <f t="shared" ca="1" si="908"/>
        <v>-1.3834444334652224E-4</v>
      </c>
      <c r="BH449" s="223">
        <f t="shared" ca="1" si="909"/>
        <v>7.5457496469436328E-5</v>
      </c>
      <c r="BI449" s="223">
        <f t="shared" ca="1" si="910"/>
        <v>5.4500565553321212E-5</v>
      </c>
      <c r="BJ449" s="223">
        <f t="shared" ca="1" si="911"/>
        <v>-1.3601528027775382E-4</v>
      </c>
      <c r="BK449" s="223">
        <f t="shared" ca="1" si="912"/>
        <v>9.6631516362955138E-5</v>
      </c>
      <c r="BL449" s="223">
        <f t="shared" ca="1" si="913"/>
        <v>2.8644092152144889E-5</v>
      </c>
      <c r="BM449" s="223">
        <f t="shared" ca="1" si="914"/>
        <v>-1.2845912626615932E-4</v>
      </c>
      <c r="BN449" s="223">
        <f t="shared" ca="1" si="915"/>
        <v>1.1409204127422432E-4</v>
      </c>
      <c r="BO449" s="223">
        <f t="shared" ca="1" si="916"/>
        <v>1.6868423533536247E-6</v>
      </c>
      <c r="BP449" s="223">
        <f t="shared" ca="1" si="917"/>
        <v>-1.1596636007286433E-4</v>
      </c>
      <c r="BQ449" s="223">
        <f t="shared" ca="1" si="918"/>
        <v>1.2716807302287896E-4</v>
      </c>
      <c r="BR449" s="223">
        <f t="shared" ca="1" si="919"/>
        <v>-2.5335231851084935E-5</v>
      </c>
      <c r="BS449" s="223">
        <f t="shared" ca="1" si="920"/>
        <v>-9.9017071696653176E-5</v>
      </c>
      <c r="BT449" s="223">
        <f t="shared" ca="1" si="921"/>
        <v>1.353571070419414E-4</v>
      </c>
      <c r="BU449" s="223">
        <f t="shared" ca="1" si="922"/>
        <v>-5.1383687303648022E-5</v>
      </c>
      <c r="BV449" s="223">
        <f t="shared" ca="1" si="923"/>
        <v>-7.826261278455322E-5</v>
      </c>
      <c r="BW449" s="223">
        <f t="shared" ca="1" si="924"/>
        <v>1.3834444334652224E-4</v>
      </c>
      <c r="BX449" s="223">
        <f t="shared" ca="1" si="925"/>
        <v>-7.5457496469435759E-5</v>
      </c>
      <c r="BY449" s="223">
        <f t="shared" ca="1" si="926"/>
        <v>-5.4500565553321822E-5</v>
      </c>
      <c r="BZ449" s="223">
        <f t="shared" ca="1" si="927"/>
        <v>1.3601528027775396E-4</v>
      </c>
      <c r="CA449" s="223">
        <f t="shared" ca="1" si="928"/>
        <v>-9.663151636295465E-5</v>
      </c>
      <c r="CB449" s="223">
        <f t="shared" ca="1" si="929"/>
        <v>-2.8644092152145563E-5</v>
      </c>
      <c r="CC449" s="223">
        <f t="shared" ca="1" si="930"/>
        <v>1.2845912626615957E-4</v>
      </c>
      <c r="CD449" s="223">
        <f t="shared" ca="1" si="931"/>
        <v>-1.1409204127422393E-4</v>
      </c>
      <c r="CE449" s="223">
        <f t="shared" ca="1" si="932"/>
        <v>-1.6868423533543023E-6</v>
      </c>
      <c r="CF449" s="223">
        <f t="shared" ca="1" si="933"/>
        <v>1.1596636007286472E-4</v>
      </c>
      <c r="CG449" s="223">
        <f t="shared" ca="1" si="934"/>
        <v>-1.2716807302287872E-4</v>
      </c>
      <c r="CH449" s="223">
        <f t="shared" ca="1" si="935"/>
        <v>2.5335231851084268E-5</v>
      </c>
      <c r="CI449" s="223">
        <f t="shared" ca="1" si="936"/>
        <v>9.901707169665365E-5</v>
      </c>
      <c r="CJ449" s="223">
        <f t="shared" ca="1" si="937"/>
        <v>-1.3535710704194127E-4</v>
      </c>
      <c r="CK449" s="223">
        <f t="shared" ca="1" si="938"/>
        <v>5.1383687303647392E-5</v>
      </c>
      <c r="CL449" s="223">
        <f t="shared" ca="1" si="939"/>
        <v>7.8262612784553776E-5</v>
      </c>
      <c r="CM449" s="223">
        <f t="shared" ca="1" si="940"/>
        <v>-1.3834444334652222E-4</v>
      </c>
      <c r="CN449" s="223">
        <f t="shared" ca="1" si="941"/>
        <v>7.545749646943519E-5</v>
      </c>
      <c r="CO449" s="223">
        <f t="shared" ca="1" si="942"/>
        <v>5.4500565553322445E-5</v>
      </c>
      <c r="CP449" s="223">
        <f t="shared" ca="1" si="943"/>
        <v>-1.3601528027775407E-4</v>
      </c>
      <c r="CQ449" s="223">
        <f t="shared" ca="1" si="944"/>
        <v>9.6631516362954162E-5</v>
      </c>
      <c r="CR449" s="223">
        <f t="shared" ca="1" si="945"/>
        <v>2.8644092152146227E-5</v>
      </c>
      <c r="CS449" s="223">
        <f t="shared" ca="1" si="946"/>
        <v>-1.2845912626615981E-4</v>
      </c>
      <c r="CT449" s="223">
        <f t="shared" ca="1" si="947"/>
        <v>1.1409204127422353E-4</v>
      </c>
      <c r="CU449" s="223">
        <f t="shared" ca="1" si="948"/>
        <v>1.68684235335498E-6</v>
      </c>
      <c r="CV449" s="223">
        <f t="shared" ca="1" si="949"/>
        <v>-1.1596636007286505E-4</v>
      </c>
      <c r="CW449" s="223">
        <f t="shared" ca="1" si="950"/>
        <v>1.2716807302287842E-4</v>
      </c>
      <c r="CX449" s="223">
        <f t="shared" ca="1" si="951"/>
        <v>-2.5335231851083604E-5</v>
      </c>
      <c r="CY449" s="223">
        <f t="shared" ca="1" si="952"/>
        <v>-9.9017071696654125E-5</v>
      </c>
      <c r="CZ449" s="223">
        <f t="shared" ca="1" si="953"/>
        <v>1.3535710704194113E-4</v>
      </c>
      <c r="DA449" s="223">
        <f t="shared" ca="1" si="954"/>
        <v>-5.1383687303646761E-5</v>
      </c>
      <c r="DB449" s="223">
        <f t="shared" ca="1" si="955"/>
        <v>-7.8262612784554345E-5</v>
      </c>
      <c r="DC449" s="223">
        <f t="shared" ca="1" si="956"/>
        <v>1.3834444334652224E-4</v>
      </c>
      <c r="DD449" s="223">
        <f t="shared" ca="1" si="957"/>
        <v>-7.5457496469434621E-5</v>
      </c>
      <c r="DE449" s="223">
        <f t="shared" ca="1" si="958"/>
        <v>-5.4500565553323069E-5</v>
      </c>
      <c r="DF449" s="223">
        <f t="shared" ca="1" si="959"/>
        <v>1.360152802777542E-4</v>
      </c>
      <c r="DG449" s="223">
        <f t="shared" ca="1" si="960"/>
        <v>-9.6631516362953687E-5</v>
      </c>
      <c r="DH449" s="223">
        <f t="shared" ca="1" si="961"/>
        <v>-2.8644092152146884E-5</v>
      </c>
      <c r="DI449" s="223">
        <f t="shared" ca="1" si="962"/>
        <v>1.2845912626616006E-4</v>
      </c>
      <c r="DJ449" s="223">
        <f t="shared" ca="1" si="963"/>
        <v>-1.1409204127422317E-4</v>
      </c>
      <c r="DK449" s="223">
        <f t="shared" ca="1" si="964"/>
        <v>-1.6868423533556576E-6</v>
      </c>
      <c r="DL449" s="223">
        <f t="shared" ca="1" si="965"/>
        <v>1.1596636007286544E-4</v>
      </c>
      <c r="DM449" s="223">
        <f t="shared" ca="1" si="966"/>
        <v>-1.2716807302287818E-4</v>
      </c>
      <c r="DN449" s="223">
        <f t="shared" ca="1" si="967"/>
        <v>2.5335231851082936E-5</v>
      </c>
      <c r="DO449" s="223">
        <f t="shared" ca="1" si="968"/>
        <v>9.9017071696654585E-5</v>
      </c>
      <c r="DP449" s="223">
        <f t="shared" ca="1" si="969"/>
        <v>-1.3535710704194097E-4</v>
      </c>
      <c r="DQ449" s="223">
        <f t="shared" ca="1" si="970"/>
        <v>5.1383687303646131E-5</v>
      </c>
      <c r="DR449" s="223">
        <f t="shared" ca="1" si="971"/>
        <v>7.8262612784554914E-5</v>
      </c>
      <c r="DS449" s="223">
        <f t="shared" ca="1" si="972"/>
        <v>-1.3834444334652222E-4</v>
      </c>
      <c r="DT449" s="223">
        <f t="shared" ca="1" si="973"/>
        <v>7.5457496469434051E-5</v>
      </c>
      <c r="DU449" s="223">
        <f t="shared" ca="1" si="974"/>
        <v>5.4500565553323679E-5</v>
      </c>
      <c r="DV449" s="223">
        <f t="shared" ca="1" si="975"/>
        <v>-1.3601528027775431E-4</v>
      </c>
      <c r="DW449" s="223">
        <f t="shared" ca="1" si="976"/>
        <v>9.6631516362953186E-5</v>
      </c>
      <c r="DX449" s="223">
        <f t="shared" ca="1" si="977"/>
        <v>2.8644092152147555E-5</v>
      </c>
      <c r="DY449" s="223">
        <f t="shared" ca="1" si="978"/>
        <v>-1.2845912626616033E-4</v>
      </c>
      <c r="DZ449" s="223">
        <f t="shared" ca="1" si="979"/>
        <v>1.1409204127422277E-4</v>
      </c>
      <c r="EA449" s="223">
        <f t="shared" ca="1" si="980"/>
        <v>1.6868423533563386E-6</v>
      </c>
      <c r="EB449" s="223">
        <f t="shared" ca="1" si="981"/>
        <v>-1.1596636007286579E-4</v>
      </c>
      <c r="EC449" s="223">
        <f t="shared" ca="1" si="982"/>
        <v>1.2716807302287791E-4</v>
      </c>
      <c r="ED449" s="223">
        <f t="shared" ca="1" si="983"/>
        <v>-2.5335231851082269E-5</v>
      </c>
      <c r="EE449" s="223">
        <f t="shared" ca="1" si="984"/>
        <v>-9.9017071696655073E-5</v>
      </c>
      <c r="EF449" s="223">
        <f t="shared" ca="1" si="985"/>
        <v>1.3535710704194086E-4</v>
      </c>
      <c r="EG449" s="223">
        <f t="shared" ca="1" si="986"/>
        <v>-5.1383687303645508E-5</v>
      </c>
      <c r="EH449" s="223">
        <f t="shared" ca="1" si="987"/>
        <v>-7.8262612784555456E-5</v>
      </c>
      <c r="EI449" s="223">
        <f t="shared" ca="1" si="988"/>
        <v>1.3834444334652222E-4</v>
      </c>
      <c r="EJ449" s="223">
        <f t="shared" ca="1" si="989"/>
        <v>-7.5457496469433482E-5</v>
      </c>
      <c r="EK449" s="223">
        <f t="shared" ca="1" si="990"/>
        <v>-5.4500565553324302E-5</v>
      </c>
      <c r="EL449" s="223">
        <f t="shared" ca="1" si="991"/>
        <v>1.3601528027775445E-4</v>
      </c>
      <c r="EM449" s="223">
        <f t="shared" ca="1" si="992"/>
        <v>-9.6631516362952698E-5</v>
      </c>
      <c r="EN449" s="223">
        <f t="shared" ca="1" si="993"/>
        <v>-2.8644092152148212E-5</v>
      </c>
      <c r="EO449" s="223">
        <f t="shared" ca="1" si="994"/>
        <v>1.2845912626616057E-4</v>
      </c>
      <c r="EP449" s="223">
        <f t="shared" ca="1" si="995"/>
        <v>-1.1409204127422239E-4</v>
      </c>
      <c r="EQ449" s="223">
        <f t="shared" ca="1" si="996"/>
        <v>-1.6868423533570162E-6</v>
      </c>
      <c r="ER449" s="223">
        <f t="shared" ca="1" si="997"/>
        <v>1.1596636007286617E-4</v>
      </c>
      <c r="ES449" s="223">
        <f t="shared" ca="1" si="998"/>
        <v>-1.2716807302287763E-4</v>
      </c>
      <c r="ET449" s="223">
        <f t="shared" ca="1" si="999"/>
        <v>2.5335231851081601E-5</v>
      </c>
      <c r="EU449" s="223">
        <f t="shared" ca="1" si="1000"/>
        <v>9.9017071696655534E-5</v>
      </c>
      <c r="EV449" s="223">
        <f t="shared" ca="1" si="1001"/>
        <v>-1.3535710704194073E-4</v>
      </c>
      <c r="EW449" s="223">
        <f t="shared" ca="1" si="1002"/>
        <v>5.1383687303644871E-5</v>
      </c>
      <c r="EX449" s="223">
        <f t="shared" ca="1" si="1003"/>
        <v>7.8262612784556012E-5</v>
      </c>
      <c r="EY449" s="223">
        <f t="shared" ca="1" si="1004"/>
        <v>-1.3834444334652219E-4</v>
      </c>
      <c r="EZ449" s="223">
        <f t="shared" ca="1" si="1005"/>
        <v>7.5457496469432913E-5</v>
      </c>
      <c r="FA449" s="223">
        <f t="shared" ca="1" si="1006"/>
        <v>5.4500565553324939E-5</v>
      </c>
      <c r="FB449" s="223">
        <f t="shared" ca="1" si="1007"/>
        <v>-1.3601528027775458E-4</v>
      </c>
      <c r="FC449" s="223">
        <f t="shared" ca="1" si="1008"/>
        <v>9.6631516362952224E-5</v>
      </c>
      <c r="FD449" s="223">
        <f t="shared" ca="1" si="1009"/>
        <v>2.8644092152148873E-5</v>
      </c>
      <c r="FE449" s="223">
        <f t="shared" ca="1" si="1010"/>
        <v>-1.2845912626616084E-4</v>
      </c>
      <c r="FF449" s="223">
        <f t="shared" ca="1" si="1011"/>
        <v>1.1409204127422201E-4</v>
      </c>
      <c r="FG449" s="223">
        <f t="shared" ca="1" si="1012"/>
        <v>1.6868423533576939E-6</v>
      </c>
      <c r="FH449" s="223">
        <f t="shared" ca="1" si="1013"/>
        <v>-1.1596636007286654E-4</v>
      </c>
      <c r="FI449" s="223">
        <f t="shared" ca="1" si="1014"/>
        <v>1.2716807302287736E-4</v>
      </c>
      <c r="FJ449" s="223">
        <f t="shared" ca="1" si="1015"/>
        <v>-2.5335231851080937E-5</v>
      </c>
      <c r="FK449" s="223">
        <f t="shared" ca="1" si="1016"/>
        <v>-9.9017071696656022E-5</v>
      </c>
      <c r="FL449" s="223">
        <f t="shared" ca="1" si="1017"/>
        <v>1.3535710704194056E-4</v>
      </c>
      <c r="FM449" s="223">
        <f t="shared" ca="1" si="1018"/>
        <v>-5.1383687303644247E-5</v>
      </c>
      <c r="FN449" s="223">
        <f t="shared" ca="1" si="1019"/>
        <v>-7.8262612784556567E-5</v>
      </c>
      <c r="FO449" s="223">
        <f t="shared" ca="1" si="1020"/>
        <v>1.3834444334652219E-4</v>
      </c>
      <c r="FP449" s="223">
        <f t="shared" ca="1" si="1021"/>
        <v>-7.5457496469432344E-5</v>
      </c>
      <c r="FQ449" s="223">
        <f t="shared" ca="1" si="1022"/>
        <v>-5.4500565553325556E-5</v>
      </c>
      <c r="FR449" s="223">
        <f t="shared" ca="1" si="1023"/>
        <v>1.3601528027775469E-4</v>
      </c>
      <c r="FS449" s="223">
        <f t="shared" ca="1" si="1024"/>
        <v>-9.6631516362951736E-5</v>
      </c>
      <c r="FT449" s="223">
        <f t="shared" ca="1" si="1025"/>
        <v>-2.8644092152149537E-5</v>
      </c>
      <c r="FU449" s="223">
        <f t="shared" ca="1" si="1026"/>
        <v>1.2845912626616106E-4</v>
      </c>
      <c r="FV449" s="223">
        <f t="shared" ca="1" si="1027"/>
        <v>-1.1409204127422162E-4</v>
      </c>
      <c r="FW449" s="223">
        <f t="shared" ca="1" si="1028"/>
        <v>-1.6868423533583715E-6</v>
      </c>
      <c r="FX449" s="223">
        <f t="shared" ca="1" si="1029"/>
        <v>1.1596636007286692E-4</v>
      </c>
      <c r="FY449" s="223">
        <f t="shared" ca="1" si="1030"/>
        <v>-1.2716807302287712E-4</v>
      </c>
      <c r="FZ449" s="223">
        <f t="shared" ca="1" si="1031"/>
        <v>2.533523185108027E-5</v>
      </c>
      <c r="GA449" s="223">
        <f t="shared" ca="1" si="1032"/>
        <v>9.9017071696656496E-5</v>
      </c>
      <c r="GB449" s="223">
        <f t="shared" ca="1" si="1033"/>
        <v>-1.3535710704194043E-4</v>
      </c>
      <c r="GC449" s="223">
        <f t="shared" ca="1" si="1034"/>
        <v>5.1383687303643617E-5</v>
      </c>
      <c r="GD449" s="223">
        <f t="shared" ca="1" si="1035"/>
        <v>7.826261278455715E-5</v>
      </c>
      <c r="GE449" s="223">
        <f t="shared" ca="1" si="1036"/>
        <v>-1.3834444334652219E-4</v>
      </c>
      <c r="GF449" s="223">
        <f t="shared" ca="1" si="1037"/>
        <v>7.5457496469431774E-5</v>
      </c>
      <c r="GG449" s="223">
        <f t="shared" ca="1" si="1038"/>
        <v>5.4500565553326179E-5</v>
      </c>
      <c r="GH449" s="223">
        <f t="shared" ca="1" si="1039"/>
        <v>-1.3601528027775483E-4</v>
      </c>
      <c r="GI449" s="223">
        <f t="shared" ca="1" si="1040"/>
        <v>9.6631516362951262E-5</v>
      </c>
      <c r="GJ449" s="223">
        <f t="shared" ca="1" si="1041"/>
        <v>2.8644092152150205E-5</v>
      </c>
      <c r="GK449" s="223">
        <f t="shared" ca="1" si="1042"/>
        <v>-1.2845912626616133E-4</v>
      </c>
      <c r="GL449" s="223">
        <f t="shared" ca="1" si="1043"/>
        <v>1.1409204127422124E-4</v>
      </c>
      <c r="GM449" s="223">
        <f t="shared" ca="1" si="1044"/>
        <v>1.6868423533590491E-6</v>
      </c>
      <c r="GN449" s="223">
        <f t="shared" ca="1" si="1045"/>
        <v>-1.1596636007286728E-4</v>
      </c>
      <c r="GO449" s="223">
        <f t="shared" ca="1" si="1046"/>
        <v>1.2716807302287682E-4</v>
      </c>
      <c r="GP449" s="223">
        <f t="shared" ca="1" si="1047"/>
        <v>-2.5335231851079602E-5</v>
      </c>
      <c r="GQ449" s="223">
        <f t="shared" ca="1" si="1048"/>
        <v>-9.9017071696656971E-5</v>
      </c>
      <c r="GR449" s="223">
        <f t="shared" ca="1" si="1049"/>
        <v>1.3535710704194029E-4</v>
      </c>
      <c r="GS449" s="223">
        <f t="shared" ca="1" si="1050"/>
        <v>-5.1383687303642987E-5</v>
      </c>
      <c r="GT449" s="223">
        <f t="shared" ca="1" si="1051"/>
        <v>-7.8262612784557692E-5</v>
      </c>
      <c r="GU449" s="223">
        <f t="shared" ca="1" si="1052"/>
        <v>1.3834444334652219E-4</v>
      </c>
      <c r="GV449" s="223">
        <f t="shared" ca="1" si="1053"/>
        <v>-7.5457496469431205E-5</v>
      </c>
      <c r="GW449" s="223">
        <f t="shared" ca="1" si="1054"/>
        <v>-5.4500565553326803E-5</v>
      </c>
      <c r="GX449" s="223">
        <f t="shared" ca="1" si="1055"/>
        <v>1.3601528027775493E-4</v>
      </c>
      <c r="GY449" s="223">
        <f t="shared" ca="1" si="1056"/>
        <v>-9.663151636295076E-5</v>
      </c>
      <c r="GZ449" s="223">
        <f t="shared" ca="1" si="1057"/>
        <v>-2.8644092152150862E-5</v>
      </c>
      <c r="HA449" s="223">
        <f t="shared" ca="1" si="1058"/>
        <v>1.2845912626616157E-4</v>
      </c>
      <c r="HB449" s="223">
        <f t="shared" ca="1" si="1059"/>
        <v>-1.1409204127422086E-4</v>
      </c>
      <c r="HC449" s="223">
        <f t="shared" ca="1" si="1060"/>
        <v>-1.6868423533597233E-6</v>
      </c>
      <c r="HD449" s="223">
        <f t="shared" ca="1" si="1061"/>
        <v>1.1596636007286766E-4</v>
      </c>
      <c r="HE449" s="223">
        <f t="shared" ca="1" si="1062"/>
        <v>-1.2716807302287658E-4</v>
      </c>
      <c r="HF449" s="223">
        <f t="shared" ca="1" si="1063"/>
        <v>2.5335231851078938E-5</v>
      </c>
      <c r="HG449" s="223">
        <f t="shared" ca="1" si="1064"/>
        <v>9.9017071696657431E-5</v>
      </c>
      <c r="HH449" s="223">
        <f t="shared" ca="1" si="1065"/>
        <v>-1.3535710704194016E-4</v>
      </c>
      <c r="HI449" s="223">
        <f t="shared" ca="1" si="1066"/>
        <v>5.1383687303642357E-5</v>
      </c>
      <c r="HJ449" s="223">
        <f t="shared" ca="1" si="1067"/>
        <v>7.8262612784558262E-5</v>
      </c>
      <c r="HK449" s="223">
        <f t="shared" ca="1" si="1068"/>
        <v>-1.3834444334652216E-4</v>
      </c>
      <c r="HL449" s="223">
        <f t="shared" ca="1" si="1069"/>
        <v>7.5457496469430636E-5</v>
      </c>
      <c r="HM449" s="223">
        <f t="shared" ca="1" si="1070"/>
        <v>5.4500565553327433E-5</v>
      </c>
      <c r="HN449" s="223">
        <f t="shared" ca="1" si="1071"/>
        <v>-1.3601528027775507E-4</v>
      </c>
      <c r="HO449" s="223">
        <f t="shared" ca="1" si="1072"/>
        <v>9.6631516362950286E-5</v>
      </c>
      <c r="HP449" s="223">
        <f t="shared" ca="1" si="1073"/>
        <v>2.8644092152151533E-5</v>
      </c>
      <c r="HQ449" s="223">
        <f t="shared" ca="1" si="1074"/>
        <v>-1.2845912626616184E-4</v>
      </c>
      <c r="HR449" s="223">
        <f t="shared" ca="1" si="1075"/>
        <v>1.1409204127422047E-4</v>
      </c>
      <c r="HS449" s="223">
        <f t="shared" ca="1" si="1076"/>
        <v>1.6868423533604077E-6</v>
      </c>
      <c r="HT449" s="223">
        <f t="shared" ca="1" si="1077"/>
        <v>-1.1596636007286803E-4</v>
      </c>
      <c r="HU449" s="223">
        <f t="shared" ca="1" si="1078"/>
        <v>1.2716807302287631E-4</v>
      </c>
      <c r="HV449" s="223">
        <f t="shared" ca="1" si="1079"/>
        <v>-2.5335231851078271E-5</v>
      </c>
      <c r="HW449" s="223">
        <f t="shared" ca="1" si="1080"/>
        <v>-9.9017071696657906E-5</v>
      </c>
      <c r="HX449" s="223">
        <f t="shared" ca="1" si="1081"/>
        <v>1.3535710704194002E-4</v>
      </c>
      <c r="HY449" s="223">
        <f t="shared" ca="1" si="1082"/>
        <v>-5.1383687303641727E-5</v>
      </c>
      <c r="HZ449" s="223">
        <f t="shared" ca="1" si="1083"/>
        <v>-7.8262612784558817E-5</v>
      </c>
      <c r="IA449" s="223">
        <f t="shared" ca="1" si="1084"/>
        <v>1.3834444334652216E-4</v>
      </c>
      <c r="IB449" s="223">
        <f t="shared" ca="1" si="1085"/>
        <v>-7.5457496469430067E-5</v>
      </c>
      <c r="IC449" s="223">
        <f t="shared" ca="1" si="1086"/>
        <v>-5.4500565553328056E-5</v>
      </c>
      <c r="ID449" s="223">
        <f t="shared" ca="1" si="1087"/>
        <v>1.3601528027775518E-4</v>
      </c>
      <c r="IE449" s="223">
        <f t="shared" ca="1" si="1088"/>
        <v>9.2027096954940568E-5</v>
      </c>
      <c r="IF449" s="223">
        <f t="shared" ca="1" si="1089"/>
        <v>-2.8644092152152197E-5</v>
      </c>
      <c r="IG449" s="223">
        <f t="shared" ca="1" si="1090"/>
        <v>1.2845912626616209E-4</v>
      </c>
      <c r="IH449" s="223">
        <f t="shared" ca="1" si="1091"/>
        <v>-1.1409204127422009E-4</v>
      </c>
      <c r="II449" s="223">
        <f t="shared" ca="1" si="1092"/>
        <v>-1.686842353361082E-6</v>
      </c>
      <c r="IJ449" s="223">
        <f t="shared" ca="1" si="1093"/>
        <v>1.1596636007286838E-4</v>
      </c>
      <c r="IK449" s="223">
        <f t="shared" ca="1" si="1094"/>
        <v>-1.2716807302287603E-4</v>
      </c>
      <c r="IL449" s="223">
        <f t="shared" ca="1" si="1095"/>
        <v>2.5335231851077603E-5</v>
      </c>
      <c r="IM449" s="223">
        <f t="shared" ca="1" si="1096"/>
        <v>9.901707169665838E-5</v>
      </c>
      <c r="IN449" s="223">
        <f t="shared" ca="1" si="1097"/>
        <v>-1.3535710704193986E-4</v>
      </c>
      <c r="IO449" s="223">
        <f t="shared" ca="1" si="1098"/>
        <v>5.1383687303641103E-5</v>
      </c>
      <c r="IP449" s="223">
        <f t="shared" ca="1" si="1099"/>
        <v>7.8262612784559373E-5</v>
      </c>
      <c r="IQ449" s="223">
        <f t="shared" ca="1" si="1100"/>
        <v>-1.3834444334652213E-4</v>
      </c>
      <c r="IR449" s="223">
        <f t="shared" ca="1" si="1101"/>
        <v>7.5457496469429498E-5</v>
      </c>
      <c r="IS449" s="223">
        <f t="shared" ca="1" si="1102"/>
        <v>5.450056555332868E-5</v>
      </c>
      <c r="IT449" s="223">
        <f t="shared" ca="1" si="1103"/>
        <v>-1.3601528027775531E-4</v>
      </c>
      <c r="IU449" s="223">
        <f t="shared" ca="1" si="1104"/>
        <v>9.663151636294931E-5</v>
      </c>
      <c r="IV449" s="223">
        <f t="shared" ca="1" si="1105"/>
        <v>2.8644092152152854E-5</v>
      </c>
      <c r="IW449" s="223">
        <f t="shared" ca="1" si="1106"/>
        <v>-1.2845912626616233E-4</v>
      </c>
      <c r="IX449" s="223">
        <f t="shared" ca="1" si="1107"/>
        <v>1.1409204127421971E-4</v>
      </c>
      <c r="IY449" s="223">
        <f t="shared" ca="1" si="1108"/>
        <v>1.686842353361763E-6</v>
      </c>
      <c r="IZ449" s="223">
        <f t="shared" ca="1" si="1109"/>
        <v>-1.1596636007286877E-4</v>
      </c>
      <c r="JA449" s="223">
        <f t="shared" ca="1" si="1110"/>
        <v>1.2716807302287576E-4</v>
      </c>
      <c r="JB449" s="223">
        <f t="shared" ca="1" si="1111"/>
        <v>-2.5335231851076936E-5</v>
      </c>
    </row>
    <row r="450" spans="2:262">
      <c r="B450" s="230">
        <v>89</v>
      </c>
      <c r="C450" s="229">
        <f t="shared" si="1112"/>
        <v>1.7382812500000011E-3</v>
      </c>
      <c r="D450" s="226">
        <f t="shared" ca="1" si="855"/>
        <v>35.959034322056858</v>
      </c>
      <c r="E450" s="225">
        <f ca="1">CQ361</f>
        <v>-4.0965677943141612E-2</v>
      </c>
      <c r="F450" s="224">
        <v>89</v>
      </c>
      <c r="G450" s="223">
        <f t="shared" ca="1" si="856"/>
        <v>-1.5564452828859122E-5</v>
      </c>
      <c r="H450" s="223">
        <f t="shared" ca="1" si="857"/>
        <v>1.7425533349991982E-5</v>
      </c>
      <c r="I450" s="223">
        <f t="shared" ca="1" si="858"/>
        <v>-4.503076856641331E-6</v>
      </c>
      <c r="J450" s="223">
        <f t="shared" ca="1" si="859"/>
        <v>-1.2239716268715571E-5</v>
      </c>
      <c r="K450" s="223">
        <f t="shared" ca="1" si="860"/>
        <v>1.8598534632954722E-5</v>
      </c>
      <c r="L450" s="223">
        <f t="shared" ca="1" si="861"/>
        <v>-9.1786609113320514E-6</v>
      </c>
      <c r="M450" s="223">
        <f t="shared" ca="1" si="862"/>
        <v>-8.02823835497115E-6</v>
      </c>
      <c r="N450" s="223">
        <f t="shared" ca="1" si="863"/>
        <v>1.8424111726226688E-5</v>
      </c>
      <c r="O450" s="223">
        <f t="shared" ca="1" si="864"/>
        <v>-1.3189270548146652E-5</v>
      </c>
      <c r="P450" s="223">
        <f t="shared" ca="1" si="865"/>
        <v>-3.2351316853286973E-6</v>
      </c>
      <c r="Q450" s="223">
        <f t="shared" ca="1" si="866"/>
        <v>1.6914901197602059E-5</v>
      </c>
      <c r="R450" s="223">
        <f t="shared" ca="1" si="867"/>
        <v>-1.6244345647876839E-5</v>
      </c>
      <c r="S450" s="223">
        <f t="shared" ca="1" si="868"/>
        <v>1.7923533789385945E-6</v>
      </c>
      <c r="T450" s="223">
        <f t="shared" ca="1" si="869"/>
        <v>1.4180242132860287E-5</v>
      </c>
      <c r="U450" s="223">
        <f t="shared" ca="1" si="870"/>
        <v>-1.8122552531717384E-5</v>
      </c>
      <c r="V450" s="223">
        <f t="shared" ca="1" si="871"/>
        <v>6.6899862614659015E-6</v>
      </c>
      <c r="W450" s="223">
        <f t="shared" ca="1" si="872"/>
        <v>1.0418254752067536E-5</v>
      </c>
      <c r="X450" s="223">
        <f t="shared" ca="1" si="873"/>
        <v>-1.8687819114502703E-5</v>
      </c>
      <c r="Y450" s="223">
        <f t="shared" ca="1" si="874"/>
        <v>1.1102943899663703E-5</v>
      </c>
      <c r="Z450" s="223">
        <f t="shared" ca="1" si="875"/>
        <v>5.9014870219443498E-6</v>
      </c>
      <c r="AA450" s="223">
        <f t="shared" ca="1" si="876"/>
        <v>-1.7899193037227088E-5</v>
      </c>
      <c r="AB450" s="223">
        <f t="shared" ca="1" si="877"/>
        <v>1.4711516919264827E-5</v>
      </c>
      <c r="AC450" s="223">
        <f t="shared" ca="1" si="878"/>
        <v>9.5716913663720804E-7</v>
      </c>
      <c r="AD450" s="223">
        <f t="shared" ca="1" si="879"/>
        <v>-1.5813808578161003E-5</v>
      </c>
      <c r="AE450" s="223">
        <f t="shared" ca="1" si="880"/>
        <v>1.7254271897000511E-5</v>
      </c>
      <c r="AF450" s="223">
        <f t="shared" ca="1" si="881"/>
        <v>-4.0564936123262959E-6</v>
      </c>
      <c r="AG450" s="223">
        <f t="shared" ca="1" si="882"/>
        <v>-1.2582747396177202E-5</v>
      </c>
      <c r="AH450" s="223">
        <f t="shared" ca="1" si="883"/>
        <v>1.854699165484712E-5</v>
      </c>
      <c r="AI450" s="223">
        <f t="shared" ca="1" si="884"/>
        <v>-8.7762720458615497E-6</v>
      </c>
      <c r="AJ450" s="223">
        <f t="shared" ca="1" si="885"/>
        <v>-8.440092986610142E-6</v>
      </c>
      <c r="AK450" s="223">
        <f t="shared" ca="1" si="886"/>
        <v>1.8496021401898317E-5</v>
      </c>
      <c r="AL450" s="223">
        <f t="shared" ca="1" si="887"/>
        <v>-1.2860228277095584E-5</v>
      </c>
      <c r="AM450" s="223">
        <f t="shared" ca="1" si="888"/>
        <v>-3.6859718309881872E-6</v>
      </c>
      <c r="AN450" s="223">
        <f t="shared" ca="1" si="889"/>
        <v>1.7105053824332462E-5</v>
      </c>
      <c r="AO450" s="223">
        <f t="shared" ca="1" si="890"/>
        <v>-1.6012488382399424E-5</v>
      </c>
      <c r="AP450" s="223">
        <f t="shared" ca="1" si="891"/>
        <v>1.3351901268046742E-6</v>
      </c>
      <c r="AQ450" s="223">
        <f t="shared" ca="1" si="892"/>
        <v>1.4474861558170554E-5</v>
      </c>
      <c r="AR450" s="223">
        <f t="shared" ca="1" si="893"/>
        <v>-1.8004677836472494E-5</v>
      </c>
      <c r="AS450" s="223">
        <f t="shared" ca="1" si="894"/>
        <v>6.2596204059898888E-6</v>
      </c>
      <c r="AT450" s="223">
        <f t="shared" ca="1" si="895"/>
        <v>1.0795996426601913E-5</v>
      </c>
      <c r="AU450" s="223">
        <f t="shared" ca="1" si="896"/>
        <v>-1.8692466759900265E-5</v>
      </c>
      <c r="AV450" s="223">
        <f t="shared" ca="1" si="897"/>
        <v>1.0730554529710666E-5</v>
      </c>
      <c r="AW450" s="223">
        <f t="shared" ca="1" si="898"/>
        <v>6.3349843665736943E-6</v>
      </c>
      <c r="AX450" s="223">
        <f t="shared" ca="1" si="899"/>
        <v>-1.8026026311264938E-5</v>
      </c>
      <c r="AY450" s="223">
        <f t="shared" ca="1" si="900"/>
        <v>1.4424082850906284E-5</v>
      </c>
      <c r="AZ450" s="223">
        <f t="shared" ca="1" si="901"/>
        <v>1.4150161927818714E-6</v>
      </c>
      <c r="BA450" s="223">
        <f t="shared" ca="1" si="902"/>
        <v>-1.6053638680491676E-5</v>
      </c>
      <c r="BB450" s="223">
        <f t="shared" ca="1" si="903"/>
        <v>1.7072617115797034E-5</v>
      </c>
      <c r="BC450" s="223">
        <f t="shared" ca="1" si="904"/>
        <v>-3.6074668879411324E-6</v>
      </c>
      <c r="BD450" s="223">
        <f t="shared" ca="1" si="905"/>
        <v>-1.2918199147106731E-5</v>
      </c>
      <c r="BE450" s="223">
        <f t="shared" ca="1" si="906"/>
        <v>1.8484276662483336E-5</v>
      </c>
      <c r="BF450" s="223">
        <f t="shared" ca="1" si="907"/>
        <v>-8.3685966822765692E-6</v>
      </c>
      <c r="BG450" s="223">
        <f t="shared" ca="1" si="908"/>
        <v>-8.8468636218292012E-6</v>
      </c>
      <c r="BH450" s="223">
        <f t="shared" ca="1" si="909"/>
        <v>1.8556789765888202E-5</v>
      </c>
      <c r="BI450" s="223">
        <f t="shared" ca="1" si="910"/>
        <v>-1.2523439485405205E-5</v>
      </c>
      <c r="BJ450" s="223">
        <f t="shared" ca="1" si="911"/>
        <v>-4.1345916850441833E-6</v>
      </c>
      <c r="BK450" s="223">
        <f t="shared" ca="1" si="912"/>
        <v>1.7284903006238326E-5</v>
      </c>
      <c r="BL450" s="223">
        <f t="shared" ca="1" si="913"/>
        <v>-1.5770985792665817E-5</v>
      </c>
      <c r="BM450" s="223">
        <f t="shared" ca="1" si="914"/>
        <v>8.7722260606460658E-7</v>
      </c>
      <c r="BN450" s="223">
        <f t="shared" ca="1" si="915"/>
        <v>1.4760761868128156E-5</v>
      </c>
      <c r="BO450" s="223">
        <f t="shared" ca="1" si="916"/>
        <v>-1.7875957796537212E-5</v>
      </c>
      <c r="BP450" s="223">
        <f t="shared" ca="1" si="917"/>
        <v>5.8254839892434676E-6</v>
      </c>
      <c r="BQ450" s="223">
        <f t="shared" ca="1" si="918"/>
        <v>1.1167234996577107E-5</v>
      </c>
      <c r="BR450" s="223">
        <f t="shared" ca="1" si="919"/>
        <v>-1.8685854762278022E-5</v>
      </c>
      <c r="BS450" s="223">
        <f t="shared" ca="1" si="920"/>
        <v>1.0351701474950204E-5</v>
      </c>
      <c r="BT450" s="223">
        <f t="shared" ca="1" si="921"/>
        <v>6.7646657535006917E-6</v>
      </c>
      <c r="BU450" s="223">
        <f t="shared" ca="1" si="922"/>
        <v>-1.814200138108945E-5</v>
      </c>
      <c r="BV450" s="223">
        <f t="shared" ca="1" si="923"/>
        <v>1.4127960254389637E-5</v>
      </c>
      <c r="BW450" s="223">
        <f t="shared" ca="1" si="924"/>
        <v>1.8720108960829984E-6</v>
      </c>
      <c r="BX450" s="223">
        <f t="shared" ca="1" si="925"/>
        <v>-1.6283798671165447E-5</v>
      </c>
      <c r="BY450" s="223">
        <f t="shared" ca="1" si="926"/>
        <v>1.6880678428429386E-5</v>
      </c>
      <c r="BZ450" s="223">
        <f t="shared" ca="1" si="927"/>
        <v>-3.1562671603945459E-6</v>
      </c>
      <c r="CA450" s="223">
        <f t="shared" ca="1" si="928"/>
        <v>-1.324586945791243E-5</v>
      </c>
      <c r="CB450" s="223">
        <f t="shared" ca="1" si="929"/>
        <v>1.8410427433029676E-5</v>
      </c>
      <c r="CC450" s="223">
        <f t="shared" ca="1" si="930"/>
        <v>-7.955880388972293E-6</v>
      </c>
      <c r="CD450" s="223">
        <f t="shared" ca="1" si="931"/>
        <v>-9.2483052372082425E-6</v>
      </c>
      <c r="CE450" s="223">
        <f t="shared" ca="1" si="932"/>
        <v>1.8606380213606243E-5</v>
      </c>
      <c r="CF450" s="223">
        <f t="shared" ca="1" si="933"/>
        <v>-1.217910704205058E-5</v>
      </c>
      <c r="CG450" s="223">
        <f t="shared" ca="1" si="934"/>
        <v>-4.5807210156714504E-6</v>
      </c>
      <c r="CH450" s="223">
        <f t="shared" ca="1" si="935"/>
        <v>1.7454340408897287E-5</v>
      </c>
      <c r="CI450" s="223">
        <f t="shared" ca="1" si="936"/>
        <v>-1.5519983350805848E-5</v>
      </c>
      <c r="CJ450" s="223">
        <f t="shared" ca="1" si="937"/>
        <v>4.1872667922811223E-7</v>
      </c>
      <c r="CK450" s="223">
        <f t="shared" ca="1" si="938"/>
        <v>1.5037770847076673E-5</v>
      </c>
      <c r="CL450" s="223">
        <f t="shared" ca="1" si="939"/>
        <v>-1.7736469948050256E-5</v>
      </c>
      <c r="CM450" s="223">
        <f t="shared" ca="1" si="940"/>
        <v>5.3878385187710554E-6</v>
      </c>
      <c r="CN450" s="223">
        <f t="shared" ca="1" si="941"/>
        <v>1.1531746841760602E-5</v>
      </c>
      <c r="CO450" s="223">
        <f t="shared" ca="1" si="942"/>
        <v>-1.8667987104456099E-5</v>
      </c>
      <c r="CP450" s="223">
        <f t="shared" ca="1" si="943"/>
        <v>9.9666129422965032E-6</v>
      </c>
      <c r="CQ450" s="223">
        <f t="shared" ca="1" si="944"/>
        <v>7.1902723587249258E-6</v>
      </c>
      <c r="CR450" s="223">
        <f t="shared" ca="1" si="945"/>
        <v>-1.8247048387655058E-5</v>
      </c>
      <c r="CS450" s="223">
        <f t="shared" ca="1" si="946"/>
        <v>1.3823327502893858E-5</v>
      </c>
      <c r="CT450" s="223">
        <f t="shared" ca="1" si="947"/>
        <v>2.3278779700190575E-6</v>
      </c>
      <c r="CU450" s="223">
        <f t="shared" ca="1" si="948"/>
        <v>-1.650414991041041E-5</v>
      </c>
      <c r="CV450" s="223">
        <f t="shared" ca="1" si="949"/>
        <v>1.6678571451585682E-5</v>
      </c>
      <c r="CW450" s="223">
        <f t="shared" ca="1" si="950"/>
        <v>-2.7031662155312317E-6</v>
      </c>
      <c r="CX450" s="223">
        <f t="shared" ca="1" si="951"/>
        <v>-1.3565560952252013E-5</v>
      </c>
      <c r="CY450" s="223">
        <f t="shared" ca="1" si="952"/>
        <v>1.8325488450500622E-5</v>
      </c>
      <c r="CZ450" s="223">
        <f t="shared" ca="1" si="953"/>
        <v>-7.5383717708107473E-6</v>
      </c>
      <c r="DA450" s="223">
        <f t="shared" ca="1" si="954"/>
        <v>-9.6441760193285644E-6</v>
      </c>
      <c r="DB450" s="223">
        <f t="shared" ca="1" si="955"/>
        <v>1.8644762873620916E-5</v>
      </c>
      <c r="DC450" s="223">
        <f t="shared" ca="1" si="956"/>
        <v>-1.1827438360019977E-5</v>
      </c>
      <c r="DD450" s="223">
        <f t="shared" ca="1" si="957"/>
        <v>-5.0240910912428095E-6</v>
      </c>
      <c r="DE450" s="223">
        <f t="shared" ca="1" si="958"/>
        <v>1.7613263969553941E-5</v>
      </c>
      <c r="DF450" s="223">
        <f t="shared" ca="1" si="959"/>
        <v>-1.5259632251305063E-5</v>
      </c>
      <c r="DG450" s="223">
        <f t="shared" ca="1" si="960"/>
        <v>-4.0021472903281126E-8</v>
      </c>
      <c r="DH450" s="223">
        <f t="shared" ca="1" si="961"/>
        <v>1.5305721635165388E-5</v>
      </c>
      <c r="DI450" s="223">
        <f t="shared" ca="1" si="962"/>
        <v>-1.7586298313276087E-5</v>
      </c>
      <c r="DJ450" s="223">
        <f t="shared" ca="1" si="963"/>
        <v>4.9469476158391958E-6</v>
      </c>
      <c r="DK450" s="223">
        <f t="shared" ca="1" si="964"/>
        <v>1.1889312393845986E-5</v>
      </c>
      <c r="DL450" s="223">
        <f t="shared" ca="1" si="965"/>
        <v>-1.8638874549243421E-5</v>
      </c>
      <c r="DM450" s="223">
        <f t="shared" ca="1" si="966"/>
        <v>9.5755208946820316E-6</v>
      </c>
      <c r="DN450" s="223">
        <f t="shared" ca="1" si="967"/>
        <v>7.6115478127423533E-6</v>
      </c>
      <c r="DO450" s="223">
        <f t="shared" ca="1" si="968"/>
        <v>-1.8341104054573042E-5</v>
      </c>
      <c r="DP450" s="223">
        <f t="shared" ca="1" si="969"/>
        <v>1.3510368095798199E-5</v>
      </c>
      <c r="DQ450" s="223">
        <f t="shared" ca="1" si="970"/>
        <v>2.7823428173109418E-6</v>
      </c>
      <c r="DR450" s="223">
        <f t="shared" ca="1" si="971"/>
        <v>-1.6714559666879006E-5</v>
      </c>
      <c r="DS450" s="223">
        <f t="shared" ca="1" si="972"/>
        <v>1.6466417926951257E-5</v>
      </c>
      <c r="DT450" s="223">
        <f t="shared" ca="1" si="973"/>
        <v>-2.2484369844175782E-6</v>
      </c>
      <c r="DU450" s="223">
        <f t="shared" ca="1" si="974"/>
        <v>-1.3877081059922236E-5</v>
      </c>
      <c r="DV450" s="223">
        <f t="shared" ca="1" si="975"/>
        <v>1.8229510878963033E-5</v>
      </c>
      <c r="DW450" s="223">
        <f t="shared" ca="1" si="976"/>
        <v>-7.1163223193728225E-6</v>
      </c>
      <c r="DX450" s="223">
        <f t="shared" ca="1" si="977"/>
        <v>-1.0034237510433818E-5</v>
      </c>
      <c r="DY450" s="223">
        <f t="shared" ca="1" si="978"/>
        <v>1.8671914625653143E-5</v>
      </c>
      <c r="DZ450" s="223">
        <f t="shared" ca="1" si="979"/>
        <v>-1.146864527137729E-5</v>
      </c>
      <c r="EA450" s="223">
        <f t="shared" ca="1" si="980"/>
        <v>-5.464434842203673E-6</v>
      </c>
      <c r="EB450" s="223">
        <f t="shared" ca="1" si="981"/>
        <v>1.7761577958597344E-5</v>
      </c>
      <c r="EC450" s="223">
        <f t="shared" ca="1" si="982"/>
        <v>-1.4990089319930177E-5</v>
      </c>
      <c r="ED450" s="223">
        <f t="shared" ca="1" si="983"/>
        <v>-4.9874551759536583E-7</v>
      </c>
      <c r="EE450" s="223">
        <f t="shared" ca="1" si="984"/>
        <v>1.5564452828858881E-5</v>
      </c>
      <c r="EF450" s="223">
        <f t="shared" ca="1" si="985"/>
        <v>-1.7425533349991864E-5</v>
      </c>
      <c r="EG450" s="223">
        <f t="shared" ca="1" si="986"/>
        <v>4.5030768566413268E-6</v>
      </c>
      <c r="EH450" s="223">
        <f t="shared" ca="1" si="987"/>
        <v>1.2239716268715347E-5</v>
      </c>
      <c r="EI450" s="223">
        <f t="shared" ca="1" si="988"/>
        <v>-1.859853463295478E-5</v>
      </c>
      <c r="EJ450" s="223">
        <f t="shared" ca="1" si="989"/>
        <v>9.1786609113319294E-6</v>
      </c>
      <c r="EK450" s="223">
        <f t="shared" ca="1" si="990"/>
        <v>8.0282383549710043E-6</v>
      </c>
      <c r="EL450" s="223">
        <f t="shared" ca="1" si="991"/>
        <v>-1.8424111726226613E-5</v>
      </c>
      <c r="EM450" s="223">
        <f t="shared" ca="1" si="992"/>
        <v>1.3189270548146461E-5</v>
      </c>
      <c r="EN450" s="223">
        <f t="shared" ca="1" si="993"/>
        <v>3.2351316853287015E-6</v>
      </c>
      <c r="EO450" s="223">
        <f t="shared" ca="1" si="994"/>
        <v>-1.691490119760192E-5</v>
      </c>
      <c r="EP450" s="223">
        <f t="shared" ca="1" si="995"/>
        <v>1.6244345647877168E-5</v>
      </c>
      <c r="EQ450" s="223">
        <f t="shared" ca="1" si="996"/>
        <v>-1.7923533789384577E-6</v>
      </c>
      <c r="ER450" s="223">
        <f t="shared" ca="1" si="997"/>
        <v>-1.418024213286016E-5</v>
      </c>
      <c r="ES450" s="223">
        <f t="shared" ca="1" si="998"/>
        <v>1.8122552531717513E-5</v>
      </c>
      <c r="ET450" s="223">
        <f t="shared" ca="1" si="999"/>
        <v>-6.6899862614656474E-6</v>
      </c>
      <c r="EU450" s="223">
        <f t="shared" ca="1" si="1000"/>
        <v>-1.0418254752067539E-5</v>
      </c>
      <c r="EV450" s="223">
        <f t="shared" ca="1" si="1001"/>
        <v>1.8687819114502693E-5</v>
      </c>
      <c r="EW450" s="223">
        <f t="shared" ca="1" si="1002"/>
        <v>-1.1102943899664237E-5</v>
      </c>
      <c r="EX450" s="223">
        <f t="shared" ca="1" si="1003"/>
        <v>-5.9014870219444786E-6</v>
      </c>
      <c r="EY450" s="223">
        <f t="shared" ca="1" si="1004"/>
        <v>1.7899193037227014E-5</v>
      </c>
      <c r="EZ450" s="223">
        <f t="shared" ca="1" si="1005"/>
        <v>-1.4711516919265152E-5</v>
      </c>
      <c r="FA450" s="223">
        <f t="shared" ca="1" si="1006"/>
        <v>-9.5716913663747803E-7</v>
      </c>
      <c r="FB450" s="223">
        <f t="shared" ca="1" si="1007"/>
        <v>1.5813808578160938E-5</v>
      </c>
      <c r="FC450" s="223">
        <f t="shared" ca="1" si="1008"/>
        <v>-1.7254271897000663E-5</v>
      </c>
      <c r="FD450" s="223">
        <f t="shared" ca="1" si="1009"/>
        <v>4.0564936123259029E-6</v>
      </c>
      <c r="FE450" s="223">
        <f t="shared" ca="1" si="1010"/>
        <v>1.2582747396177304E-5</v>
      </c>
      <c r="FF450" s="223">
        <f t="shared" ca="1" si="1011"/>
        <v>-1.8546991654847154E-5</v>
      </c>
      <c r="FG450" s="223">
        <f t="shared" ca="1" si="1012"/>
        <v>8.7762720458620139E-6</v>
      </c>
      <c r="FH450" s="223">
        <f t="shared" ca="1" si="1013"/>
        <v>8.4400929866102657E-6</v>
      </c>
      <c r="FI450" s="223">
        <f t="shared" ca="1" si="1014"/>
        <v>-1.84960214018983E-5</v>
      </c>
      <c r="FJ450" s="223">
        <f t="shared" ca="1" si="1015"/>
        <v>1.2860228277095871E-5</v>
      </c>
      <c r="FK450" s="223">
        <f t="shared" ca="1" si="1016"/>
        <v>3.6859718309885819E-6</v>
      </c>
      <c r="FL450" s="223">
        <f t="shared" ca="1" si="1017"/>
        <v>-1.7105053824332516E-5</v>
      </c>
      <c r="FM450" s="223">
        <f t="shared" ca="1" si="1018"/>
        <v>1.6012488382399489E-5</v>
      </c>
      <c r="FN450" s="223">
        <f t="shared" ca="1" si="1019"/>
        <v>-1.3351901268053322E-6</v>
      </c>
      <c r="FO450" s="223">
        <f t="shared" ca="1" si="1020"/>
        <v>-1.4474861558170642E-5</v>
      </c>
      <c r="FP450" s="223">
        <f t="shared" ca="1" si="1021"/>
        <v>1.8004677836472528E-5</v>
      </c>
      <c r="FQ450" s="223">
        <f t="shared" ca="1" si="1022"/>
        <v>-6.2596204059902607E-6</v>
      </c>
      <c r="FR450" s="223">
        <f t="shared" ca="1" si="1023"/>
        <v>-1.0795996426602242E-5</v>
      </c>
      <c r="FS450" s="223">
        <f t="shared" ca="1" si="1024"/>
        <v>1.8692466759900269E-5</v>
      </c>
      <c r="FT450" s="223">
        <f t="shared" ca="1" si="1025"/>
        <v>-1.0730554529710988E-5</v>
      </c>
      <c r="FU450" s="223">
        <f t="shared" ca="1" si="1026"/>
        <v>-6.3349843665730751E-6</v>
      </c>
      <c r="FV450" s="223">
        <f t="shared" ca="1" si="1027"/>
        <v>1.8026026311264972E-5</v>
      </c>
      <c r="FW450" s="223">
        <f t="shared" ca="1" si="1028"/>
        <v>-1.4424082850906365E-5</v>
      </c>
      <c r="FX450" s="223">
        <f t="shared" ca="1" si="1029"/>
        <v>-1.4150161927814788E-6</v>
      </c>
      <c r="FY450" s="223">
        <f t="shared" ca="1" si="1030"/>
        <v>1.6053638680491886E-5</v>
      </c>
      <c r="FZ450" s="223">
        <f t="shared" ca="1" si="1031"/>
        <v>-1.7072617115797084E-5</v>
      </c>
      <c r="GA450" s="223">
        <f t="shared" ca="1" si="1032"/>
        <v>3.6074668879415182E-6</v>
      </c>
      <c r="GB450" s="223">
        <f t="shared" ca="1" si="1033"/>
        <v>1.2918199147106253E-5</v>
      </c>
      <c r="GC450" s="223">
        <f t="shared" ca="1" si="1034"/>
        <v>-1.8484276662483316E-5</v>
      </c>
      <c r="GD450" s="223">
        <f t="shared" ca="1" si="1035"/>
        <v>8.3685966822766844E-6</v>
      </c>
      <c r="GE450" s="223">
        <f t="shared" ca="1" si="1036"/>
        <v>8.8468636218288539E-6</v>
      </c>
      <c r="GF450" s="223">
        <f t="shared" ca="1" si="1037"/>
        <v>-1.855678976588825E-5</v>
      </c>
      <c r="GG450" s="223">
        <f t="shared" ca="1" si="1038"/>
        <v>1.25234394854053E-5</v>
      </c>
      <c r="GH450" s="223">
        <f t="shared" ca="1" si="1039"/>
        <v>4.1345916850437996E-6</v>
      </c>
      <c r="GI450" s="223">
        <f t="shared" ca="1" si="1040"/>
        <v>-1.7284903006238075E-5</v>
      </c>
      <c r="GJ450" s="223">
        <f t="shared" ca="1" si="1041"/>
        <v>1.5770985792665742E-5</v>
      </c>
      <c r="GK450" s="223">
        <f t="shared" ca="1" si="1042"/>
        <v>-8.772226060647348E-7</v>
      </c>
      <c r="GL450" s="223">
        <f t="shared" ca="1" si="1043"/>
        <v>-1.476076186812775E-5</v>
      </c>
      <c r="GM450" s="223">
        <f t="shared" ca="1" si="1044"/>
        <v>1.7875957796537094E-5</v>
      </c>
      <c r="GN450" s="223">
        <f t="shared" ca="1" si="1045"/>
        <v>-5.8254839892435887E-6</v>
      </c>
      <c r="GO450" s="223">
        <f t="shared" ca="1" si="1046"/>
        <v>-1.1167234996577006E-5</v>
      </c>
      <c r="GP450" s="223">
        <f t="shared" ca="1" si="1047"/>
        <v>1.8685854762278008E-5</v>
      </c>
      <c r="GQ450" s="223">
        <f t="shared" ca="1" si="1048"/>
        <v>-1.035170147495031E-5</v>
      </c>
      <c r="GR450" s="223">
        <f t="shared" ca="1" si="1049"/>
        <v>-6.7646657535005706E-6</v>
      </c>
      <c r="GS450" s="223">
        <f t="shared" ca="1" si="1050"/>
        <v>1.8142001381089291E-5</v>
      </c>
      <c r="GT450" s="223">
        <f t="shared" ca="1" si="1051"/>
        <v>-1.4127960254389376E-5</v>
      </c>
      <c r="GU450" s="223">
        <f t="shared" ca="1" si="1052"/>
        <v>-1.8720108960828709E-6</v>
      </c>
      <c r="GV450" s="223">
        <f t="shared" ca="1" si="1053"/>
        <v>1.6283798671165383E-5</v>
      </c>
      <c r="GW450" s="223">
        <f t="shared" ca="1" si="1054"/>
        <v>-1.6880678428429213E-5</v>
      </c>
      <c r="GX450" s="223">
        <f t="shared" ca="1" si="1055"/>
        <v>3.1562671603946725E-6</v>
      </c>
      <c r="GY450" s="223">
        <f t="shared" ca="1" si="1056"/>
        <v>1.3245869457912338E-5</v>
      </c>
      <c r="GZ450" s="223">
        <f t="shared" ca="1" si="1057"/>
        <v>-1.8410427433029788E-5</v>
      </c>
      <c r="HA450" s="223">
        <f t="shared" ca="1" si="1058"/>
        <v>7.9558803889719287E-6</v>
      </c>
      <c r="HB450" s="223">
        <f t="shared" ca="1" si="1059"/>
        <v>9.248305237208129E-6</v>
      </c>
      <c r="HC450" s="223">
        <f t="shared" ca="1" si="1060"/>
        <v>-1.8606380213606179E-5</v>
      </c>
      <c r="HD450" s="223">
        <f t="shared" ca="1" si="1061"/>
        <v>1.2179107042050276E-5</v>
      </c>
      <c r="HE450" s="223">
        <f t="shared" ca="1" si="1062"/>
        <v>4.580721015671325E-6</v>
      </c>
      <c r="HF450" s="223">
        <f t="shared" ca="1" si="1063"/>
        <v>-1.745434040889724E-5</v>
      </c>
      <c r="HG450" s="223">
        <f t="shared" ca="1" si="1064"/>
        <v>1.5519983350806217E-5</v>
      </c>
      <c r="HH450" s="223">
        <f t="shared" ca="1" si="1065"/>
        <v>-4.1872667922770936E-7</v>
      </c>
      <c r="HI450" s="223">
        <f t="shared" ca="1" si="1066"/>
        <v>-1.5037770847076596E-5</v>
      </c>
      <c r="HJ450" s="223">
        <f t="shared" ca="1" si="1067"/>
        <v>1.7736469948050463E-5</v>
      </c>
      <c r="HK450" s="223">
        <f t="shared" ca="1" si="1068"/>
        <v>-5.3878385187706692E-6</v>
      </c>
      <c r="HL450" s="223">
        <f t="shared" ca="1" si="1069"/>
        <v>-1.1531746841760502E-5</v>
      </c>
      <c r="HM450" s="223">
        <f t="shared" ca="1" si="1070"/>
        <v>1.8667987104456106E-5</v>
      </c>
      <c r="HN450" s="223">
        <f t="shared" ca="1" si="1071"/>
        <v>-9.9666129422970605E-6</v>
      </c>
      <c r="HO450" s="223">
        <f t="shared" ca="1" si="1072"/>
        <v>-7.1902723587252977E-6</v>
      </c>
      <c r="HP450" s="223">
        <f t="shared" ca="1" si="1073"/>
        <v>1.8247048387655031E-5</v>
      </c>
      <c r="HQ450" s="223">
        <f t="shared" ca="1" si="1074"/>
        <v>-1.3823327502894304E-5</v>
      </c>
      <c r="HR450" s="223">
        <f t="shared" ca="1" si="1075"/>
        <v>-2.3278779700194573E-6</v>
      </c>
      <c r="HS450" s="223">
        <f t="shared" ca="1" si="1076"/>
        <v>1.6504149910410349E-5</v>
      </c>
      <c r="HT450" s="223">
        <f t="shared" ca="1" si="1077"/>
        <v>-1.667857145158574E-5</v>
      </c>
      <c r="HU450" s="223">
        <f t="shared" ca="1" si="1078"/>
        <v>2.7031662155318848E-6</v>
      </c>
      <c r="HV450" s="223">
        <f t="shared" ca="1" si="1079"/>
        <v>1.3565560952251927E-5</v>
      </c>
      <c r="HW450" s="223">
        <f t="shared" ca="1" si="1080"/>
        <v>-1.8325488450500646E-5</v>
      </c>
      <c r="HX450" s="223">
        <f t="shared" ca="1" si="1081"/>
        <v>7.5383717708113496E-6</v>
      </c>
      <c r="HY450" s="223">
        <f t="shared" ca="1" si="1082"/>
        <v>9.64417601932891E-6</v>
      </c>
      <c r="HZ450" s="223">
        <f t="shared" ca="1" si="1083"/>
        <v>-1.8644762873620909E-5</v>
      </c>
      <c r="IA450" s="223">
        <f t="shared" ca="1" si="1084"/>
        <v>1.1827438360020077E-5</v>
      </c>
      <c r="IB450" s="223">
        <f t="shared" ca="1" si="1085"/>
        <v>5.0240910912421742E-6</v>
      </c>
      <c r="IC450" s="223">
        <f t="shared" ca="1" si="1086"/>
        <v>-1.76132639695539E-5</v>
      </c>
      <c r="ID450" s="223">
        <f t="shared" ca="1" si="1087"/>
        <v>1.5259632251305134E-5</v>
      </c>
      <c r="IE450" s="223">
        <f t="shared" ca="1" si="1088"/>
        <v>3.6931643280306641E-6</v>
      </c>
      <c r="IF450" s="223">
        <f t="shared" ca="1" si="1089"/>
        <v>-1.5305721635165618E-5</v>
      </c>
      <c r="IG450" s="223">
        <f t="shared" ca="1" si="1090"/>
        <v>1.758629831327649E-5</v>
      </c>
      <c r="IH450" s="223">
        <f t="shared" ca="1" si="1091"/>
        <v>-4.9469476158393186E-6</v>
      </c>
      <c r="II450" s="223">
        <f t="shared" ca="1" si="1092"/>
        <v>-1.1889312393846298E-5</v>
      </c>
      <c r="IJ450" s="223">
        <f t="shared" ca="1" si="1093"/>
        <v>1.8638874549243516E-5</v>
      </c>
      <c r="IK450" s="223">
        <f t="shared" ca="1" si="1094"/>
        <v>-9.57552089468214E-6</v>
      </c>
      <c r="IL450" s="223">
        <f t="shared" ca="1" si="1095"/>
        <v>-7.6115478127427226E-6</v>
      </c>
      <c r="IM450" s="223">
        <f t="shared" ca="1" si="1096"/>
        <v>1.8341104054572917E-5</v>
      </c>
      <c r="IN450" s="223">
        <f t="shared" ca="1" si="1097"/>
        <v>-1.3510368095798286E-5</v>
      </c>
      <c r="IO450" s="223">
        <f t="shared" ca="1" si="1098"/>
        <v>-2.7823428173118659E-6</v>
      </c>
      <c r="IP450" s="223">
        <f t="shared" ca="1" si="1099"/>
        <v>1.6714559666878708E-5</v>
      </c>
      <c r="IQ450" s="223">
        <f t="shared" ca="1" si="1100"/>
        <v>-1.6466417926951318E-5</v>
      </c>
      <c r="IR450" s="223">
        <f t="shared" ca="1" si="1101"/>
        <v>2.2484369844166507E-6</v>
      </c>
      <c r="IS450" s="223">
        <f t="shared" ca="1" si="1102"/>
        <v>1.3877081059922147E-5</v>
      </c>
      <c r="IT450" s="223">
        <f t="shared" ca="1" si="1103"/>
        <v>-1.822951087896306E-5</v>
      </c>
      <c r="IU450" s="223">
        <f t="shared" ca="1" si="1104"/>
        <v>7.1163223193739245E-6</v>
      </c>
      <c r="IV450" s="223">
        <f t="shared" ca="1" si="1105"/>
        <v>1.003423751043371E-5</v>
      </c>
      <c r="IW450" s="223">
        <f t="shared" ca="1" si="1106"/>
        <v>-1.8671914625653139E-5</v>
      </c>
      <c r="IX450" s="223">
        <f t="shared" ca="1" si="1107"/>
        <v>1.1468645271378228E-5</v>
      </c>
      <c r="IY450" s="223">
        <f t="shared" ca="1" si="1108"/>
        <v>5.4644348422035502E-6</v>
      </c>
      <c r="IZ450" s="223">
        <f t="shared" ca="1" si="1109"/>
        <v>-1.7761577958597639E-5</v>
      </c>
      <c r="JA450" s="223">
        <f t="shared" ca="1" si="1110"/>
        <v>1.4990089319930887E-5</v>
      </c>
      <c r="JB450" s="223">
        <f t="shared" ca="1" si="1111"/>
        <v>4.9874551759523772E-7</v>
      </c>
    </row>
    <row r="451" spans="2:262">
      <c r="B451" s="230">
        <v>90</v>
      </c>
      <c r="C451" s="229">
        <f t="shared" si="1112"/>
        <v>1.7578125000000011E-3</v>
      </c>
      <c r="D451" s="226">
        <f t="shared" ca="1" si="855"/>
        <v>35.9603016352252</v>
      </c>
      <c r="E451" s="225">
        <f ca="1">CR361</f>
        <v>-3.9698364774803097E-2</v>
      </c>
      <c r="F451" s="224">
        <v>90</v>
      </c>
      <c r="G451" s="223">
        <f t="shared" ca="1" si="856"/>
        <v>-8.0494075106524196E-5</v>
      </c>
      <c r="H451" s="223">
        <f t="shared" ca="1" si="857"/>
        <v>1.1824038382567812E-4</v>
      </c>
      <c r="I451" s="223">
        <f t="shared" ca="1" si="858"/>
        <v>-6.0377353709225471E-5</v>
      </c>
      <c r="J451" s="223">
        <f t="shared" ca="1" si="859"/>
        <v>-4.6306888602319656E-5</v>
      </c>
      <c r="K451" s="223">
        <f t="shared" ca="1" si="860"/>
        <v>1.1554731637644625E-4</v>
      </c>
      <c r="L451" s="223">
        <f t="shared" ca="1" si="861"/>
        <v>-9.1356023400512767E-5</v>
      </c>
      <c r="M451" s="223">
        <f t="shared" ca="1" si="862"/>
        <v>-6.7058771746864372E-6</v>
      </c>
      <c r="N451" s="223">
        <f t="shared" ca="1" si="863"/>
        <v>9.9345396138457559E-5</v>
      </c>
      <c r="O451" s="223">
        <f t="shared" ca="1" si="864"/>
        <v>-1.1165408959372241E-4</v>
      </c>
      <c r="P451" s="223">
        <f t="shared" ca="1" si="865"/>
        <v>3.3679130890974858E-5</v>
      </c>
      <c r="Q451" s="223">
        <f t="shared" ca="1" si="866"/>
        <v>7.1528819898395511E-5</v>
      </c>
      <c r="R451" s="223">
        <f t="shared" ca="1" si="867"/>
        <v>-1.1889846742025249E-4</v>
      </c>
      <c r="S451" s="223">
        <f t="shared" ca="1" si="868"/>
        <v>7.0126648796525686E-5</v>
      </c>
      <c r="T451" s="223">
        <f t="shared" ca="1" si="869"/>
        <v>3.5349675591301344E-5</v>
      </c>
      <c r="U451" s="223">
        <f t="shared" ca="1" si="870"/>
        <v>-1.1224220312406848E-4</v>
      </c>
      <c r="V451" s="223">
        <f t="shared" ca="1" si="871"/>
        <v>9.8375529080110688E-5</v>
      </c>
      <c r="W451" s="223">
        <f t="shared" ca="1" si="872"/>
        <v>-4.9622653801253466E-6</v>
      </c>
      <c r="X451" s="223">
        <f t="shared" ca="1" si="873"/>
        <v>-9.2463493008815073E-5</v>
      </c>
      <c r="Y451" s="223">
        <f t="shared" ca="1" si="874"/>
        <v>1.1512314233271009E-4</v>
      </c>
      <c r="Z451" s="223">
        <f t="shared" ca="1" si="875"/>
        <v>-4.469405862834212E-5</v>
      </c>
      <c r="AA451" s="223">
        <f t="shared" ca="1" si="876"/>
        <v>-6.1874703053014634E-5</v>
      </c>
      <c r="AB451" s="223">
        <f t="shared" ca="1" si="877"/>
        <v>1.1841149377705603E-4</v>
      </c>
      <c r="AC451" s="223">
        <f t="shared" ca="1" si="878"/>
        <v>-7.920058592078967E-5</v>
      </c>
      <c r="AD451" s="223">
        <f t="shared" ca="1" si="879"/>
        <v>-2.4052025880240252E-5</v>
      </c>
      <c r="AE451" s="223">
        <f t="shared" ca="1" si="880"/>
        <v>1.0785613609777646E-4</v>
      </c>
      <c r="AF451" s="223">
        <f t="shared" ca="1" si="881"/>
        <v>-1.0444762463713269E-4</v>
      </c>
      <c r="AG451" s="223">
        <f t="shared" ca="1" si="882"/>
        <v>1.6582618606676549E-5</v>
      </c>
      <c r="AH451" s="223">
        <f t="shared" ca="1" si="883"/>
        <v>8.4691115895811156E-5</v>
      </c>
      <c r="AI451" s="223">
        <f t="shared" ca="1" si="884"/>
        <v>-1.1748349627832262E-4</v>
      </c>
      <c r="AJ451" s="223">
        <f t="shared" ca="1" si="885"/>
        <v>5.5278558148861502E-5</v>
      </c>
      <c r="AK451" s="223">
        <f t="shared" ca="1" si="886"/>
        <v>5.1624698993081046E-5</v>
      </c>
      <c r="AL451" s="223">
        <f t="shared" ca="1" si="887"/>
        <v>-1.1678415271847963E-4</v>
      </c>
      <c r="AM451" s="223">
        <f t="shared" ca="1" si="888"/>
        <v>8.7511778107192715E-5</v>
      </c>
      <c r="AN451" s="223">
        <f t="shared" ca="1" si="889"/>
        <v>1.2522742011778907E-5</v>
      </c>
      <c r="AO451" s="223">
        <f t="shared" ca="1" si="890"/>
        <v>-1.0243135552070142E-4</v>
      </c>
      <c r="AP451" s="223">
        <f t="shared" ca="1" si="891"/>
        <v>1.0951383247201989E-4</v>
      </c>
      <c r="AQ451" s="223">
        <f t="shared" ca="1" si="892"/>
        <v>-2.8043272151064033E-5</v>
      </c>
      <c r="AR451" s="223">
        <f t="shared" ca="1" si="893"/>
        <v>-7.6103117039857284E-5</v>
      </c>
      <c r="AS451" s="223">
        <f t="shared" ca="1" si="894"/>
        <v>1.1871241993176309E-4</v>
      </c>
      <c r="AT451" s="223">
        <f t="shared" ca="1" si="895"/>
        <v>-6.5330694936072147E-5</v>
      </c>
      <c r="AU451" s="223">
        <f t="shared" ca="1" si="896"/>
        <v>-4.0877520860911464E-5</v>
      </c>
      <c r="AV451" s="223">
        <f t="shared" ca="1" si="897"/>
        <v>1.1403211642851225E-4</v>
      </c>
      <c r="AW451" s="223">
        <f t="shared" ca="1" si="898"/>
        <v>-9.4980184031618275E-5</v>
      </c>
      <c r="AX451" s="223">
        <f t="shared" ca="1" si="899"/>
        <v>-8.7285729211533647E-7</v>
      </c>
      <c r="AY451" s="223">
        <f t="shared" ca="1" si="900"/>
        <v>9.602010499528679E-5</v>
      </c>
      <c r="AZ451" s="223">
        <f t="shared" ca="1" si="901"/>
        <v>-1.1352536223385045E-4</v>
      </c>
      <c r="BA451" s="223">
        <f t="shared" ca="1" si="902"/>
        <v>3.9233853654625634E-5</v>
      </c>
      <c r="BB451" s="223">
        <f t="shared" ca="1" si="903"/>
        <v>6.6782203564613325E-5</v>
      </c>
      <c r="BC451" s="223">
        <f t="shared" ca="1" si="904"/>
        <v>-1.1879807808645075E-4</v>
      </c>
      <c r="BD451" s="223">
        <f t="shared" ca="1" si="905"/>
        <v>7.4753661417659189E-5</v>
      </c>
      <c r="BE451" s="223">
        <f t="shared" ca="1" si="906"/>
        <v>2.9736669856926937E-5</v>
      </c>
      <c r="BF451" s="223">
        <f t="shared" ca="1" si="907"/>
        <v>-1.1018188852104308E-4</v>
      </c>
      <c r="BG451" s="223">
        <f t="shared" ca="1" si="908"/>
        <v>1.0153387886237031E-4</v>
      </c>
      <c r="BH451" s="223">
        <f t="shared" ca="1" si="909"/>
        <v>-1.0785433520421961E-5</v>
      </c>
      <c r="BI451" s="223">
        <f t="shared" ca="1" si="910"/>
        <v>-8.868412836883987E-5</v>
      </c>
      <c r="BJ451" s="223">
        <f t="shared" ca="1" si="911"/>
        <v>1.164435806980938E-4</v>
      </c>
      <c r="BK451" s="223">
        <f t="shared" ca="1" si="912"/>
        <v>-5.0046591700085557E-5</v>
      </c>
      <c r="BL451" s="223">
        <f t="shared" ca="1" si="913"/>
        <v>-5.6818140962177583E-5</v>
      </c>
      <c r="BM451" s="223">
        <f t="shared" ca="1" si="914"/>
        <v>1.1773964580753044E-4</v>
      </c>
      <c r="BN451" s="223">
        <f t="shared" ca="1" si="915"/>
        <v>-8.3456709275286001E-5</v>
      </c>
      <c r="BO451" s="223">
        <f t="shared" ca="1" si="916"/>
        <v>-1.830943846649962E-5</v>
      </c>
      <c r="BP451" s="223">
        <f t="shared" ca="1" si="917"/>
        <v>1.0527054879556937E-4</v>
      </c>
      <c r="BQ451" s="223">
        <f t="shared" ca="1" si="918"/>
        <v>-1.0710974693561275E-4</v>
      </c>
      <c r="BR451" s="223">
        <f t="shared" ca="1" si="919"/>
        <v>2.2339854712241569E-5</v>
      </c>
      <c r="BS451" s="223">
        <f t="shared" ca="1" si="920"/>
        <v>8.0494075106523938E-5</v>
      </c>
      <c r="BT451" s="223">
        <f t="shared" ca="1" si="921"/>
        <v>-1.1824038382567821E-4</v>
      </c>
      <c r="BU451" s="223">
        <f t="shared" ca="1" si="922"/>
        <v>6.0377353709223818E-5</v>
      </c>
      <c r="BV451" s="223">
        <f t="shared" ca="1" si="923"/>
        <v>4.6306888602320849E-5</v>
      </c>
      <c r="BW451" s="223">
        <f t="shared" ca="1" si="924"/>
        <v>-1.1554731637644641E-4</v>
      </c>
      <c r="BX451" s="223">
        <f t="shared" ca="1" si="925"/>
        <v>9.1356023400512604E-5</v>
      </c>
      <c r="BY451" s="223">
        <f t="shared" ca="1" si="926"/>
        <v>6.7058771746860374E-6</v>
      </c>
      <c r="BZ451" s="223">
        <f t="shared" ca="1" si="927"/>
        <v>-9.9345396138456976E-5</v>
      </c>
      <c r="CA451" s="223">
        <f t="shared" ca="1" si="928"/>
        <v>1.1165408959372178E-4</v>
      </c>
      <c r="CB451" s="223">
        <f t="shared" ca="1" si="929"/>
        <v>-3.3679130890973828E-5</v>
      </c>
      <c r="CC451" s="223">
        <f t="shared" ca="1" si="930"/>
        <v>-7.152881989839604E-5</v>
      </c>
      <c r="CD451" s="223">
        <f t="shared" ca="1" si="931"/>
        <v>1.1889846742025247E-4</v>
      </c>
      <c r="CE451" s="223">
        <f t="shared" ca="1" si="932"/>
        <v>-7.0126648796526173E-5</v>
      </c>
      <c r="CF451" s="223">
        <f t="shared" ca="1" si="933"/>
        <v>-3.5349675591300361E-5</v>
      </c>
      <c r="CG451" s="223">
        <f t="shared" ca="1" si="934"/>
        <v>1.1224220312406912E-4</v>
      </c>
      <c r="CH451" s="223">
        <f t="shared" ca="1" si="935"/>
        <v>-9.8375529080110092E-5</v>
      </c>
      <c r="CI451" s="223">
        <f t="shared" ca="1" si="936"/>
        <v>4.9622653801251128E-6</v>
      </c>
      <c r="CJ451" s="223">
        <f t="shared" ca="1" si="937"/>
        <v>9.2463493008815222E-5</v>
      </c>
      <c r="CK451" s="223">
        <f t="shared" ca="1" si="938"/>
        <v>-1.1512314233271024E-4</v>
      </c>
      <c r="CL451" s="223">
        <f t="shared" ca="1" si="939"/>
        <v>4.4694058628343475E-5</v>
      </c>
      <c r="CM451" s="223">
        <f t="shared" ca="1" si="940"/>
        <v>6.1874703053016287E-5</v>
      </c>
      <c r="CN451" s="223">
        <f t="shared" ca="1" si="941"/>
        <v>-1.1841149377705612E-4</v>
      </c>
      <c r="CO451" s="223">
        <f t="shared" ca="1" si="942"/>
        <v>7.9200585920789494E-5</v>
      </c>
      <c r="CP451" s="223">
        <f t="shared" ca="1" si="943"/>
        <v>2.4052025880240489E-5</v>
      </c>
      <c r="CQ451" s="223">
        <f t="shared" ca="1" si="944"/>
        <v>-1.078561360977762E-4</v>
      </c>
      <c r="CR451" s="223">
        <f t="shared" ca="1" si="945"/>
        <v>1.0444762463713338E-4</v>
      </c>
      <c r="CS451" s="223">
        <f t="shared" ca="1" si="946"/>
        <v>-1.6582618606675482E-5</v>
      </c>
      <c r="CT451" s="223">
        <f t="shared" ca="1" si="947"/>
        <v>-8.4691115895811915E-5</v>
      </c>
      <c r="CU451" s="223">
        <f t="shared" ca="1" si="948"/>
        <v>1.174834962783226E-4</v>
      </c>
      <c r="CV451" s="223">
        <f t="shared" ca="1" si="949"/>
        <v>-5.5278558148861298E-5</v>
      </c>
      <c r="CW451" s="223">
        <f t="shared" ca="1" si="950"/>
        <v>-5.1624698993079732E-5</v>
      </c>
      <c r="CX451" s="223">
        <f t="shared" ca="1" si="951"/>
        <v>1.1678415271847934E-4</v>
      </c>
      <c r="CY451" s="223">
        <f t="shared" ca="1" si="952"/>
        <v>-8.7511778107191414E-5</v>
      </c>
      <c r="CZ451" s="223">
        <f t="shared" ca="1" si="953"/>
        <v>-1.2522742011779138E-5</v>
      </c>
      <c r="DA451" s="223">
        <f t="shared" ca="1" si="954"/>
        <v>1.0243135552070154E-4</v>
      </c>
      <c r="DB451" s="223">
        <f t="shared" ca="1" si="955"/>
        <v>-1.0951383247201981E-4</v>
      </c>
      <c r="DC451" s="223">
        <f t="shared" ca="1" si="956"/>
        <v>2.8043272151065446E-5</v>
      </c>
      <c r="DD451" s="223">
        <f t="shared" ca="1" si="957"/>
        <v>7.6103117039858761E-5</v>
      </c>
      <c r="DE451" s="223">
        <f t="shared" ca="1" si="958"/>
        <v>-1.1871241993176299E-4</v>
      </c>
      <c r="DF451" s="223">
        <f t="shared" ca="1" si="959"/>
        <v>6.5330694936071958E-5</v>
      </c>
      <c r="DG451" s="223">
        <f t="shared" ca="1" si="960"/>
        <v>4.0877520860911675E-5</v>
      </c>
      <c r="DH451" s="223">
        <f t="shared" ca="1" si="961"/>
        <v>-1.1403211642851232E-4</v>
      </c>
      <c r="DI451" s="223">
        <f t="shared" ca="1" si="962"/>
        <v>9.4980184031619142E-5</v>
      </c>
      <c r="DJ451" s="223">
        <f t="shared" ca="1" si="963"/>
        <v>8.7285729211725415E-7</v>
      </c>
      <c r="DK451" s="223">
        <f t="shared" ca="1" si="964"/>
        <v>-9.6020104995287914E-5</v>
      </c>
      <c r="DL451" s="223">
        <f t="shared" ca="1" si="965"/>
        <v>1.1352536223385036E-4</v>
      </c>
      <c r="DM451" s="223">
        <f t="shared" ca="1" si="966"/>
        <v>-3.9233853654625417E-5</v>
      </c>
      <c r="DN451" s="223">
        <f t="shared" ca="1" si="967"/>
        <v>-6.6782203564613515E-5</v>
      </c>
      <c r="DO451" s="223">
        <f t="shared" ca="1" si="968"/>
        <v>1.1879807808645069E-4</v>
      </c>
      <c r="DP451" s="223">
        <f t="shared" ca="1" si="969"/>
        <v>-7.4753661417657698E-5</v>
      </c>
      <c r="DQ451" s="223">
        <f t="shared" ca="1" si="970"/>
        <v>-2.9736669856927157E-5</v>
      </c>
      <c r="DR451" s="223">
        <f t="shared" ca="1" si="971"/>
        <v>1.1018188852104318E-4</v>
      </c>
      <c r="DS451" s="223">
        <f t="shared" ca="1" si="972"/>
        <v>-1.0153387886236841E-4</v>
      </c>
      <c r="DT451" s="223">
        <f t="shared" ca="1" si="973"/>
        <v>1.0785433520423411E-5</v>
      </c>
      <c r="DU451" s="223">
        <f t="shared" ca="1" si="974"/>
        <v>8.8684128368841131E-5</v>
      </c>
      <c r="DV451" s="223">
        <f t="shared" ca="1" si="975"/>
        <v>-1.164435806980941E-4</v>
      </c>
      <c r="DW451" s="223">
        <f t="shared" ca="1" si="976"/>
        <v>5.0046591700085347E-5</v>
      </c>
      <c r="DX451" s="223">
        <f t="shared" ca="1" si="977"/>
        <v>5.6818140962174805E-5</v>
      </c>
      <c r="DY451" s="223">
        <f t="shared" ca="1" si="978"/>
        <v>-1.1773964580753046E-4</v>
      </c>
      <c r="DZ451" s="223">
        <f t="shared" ca="1" si="979"/>
        <v>8.3456709275283439E-5</v>
      </c>
      <c r="EA451" s="223">
        <f t="shared" ca="1" si="980"/>
        <v>1.8309438466499854E-5</v>
      </c>
      <c r="EB451" s="223">
        <f t="shared" ca="1" si="981"/>
        <v>-1.0527054879556948E-4</v>
      </c>
      <c r="EC451" s="223">
        <f t="shared" ca="1" si="982"/>
        <v>1.0710974693561412E-4</v>
      </c>
      <c r="ED451" s="223">
        <f t="shared" ca="1" si="983"/>
        <v>-2.2339854712241342E-5</v>
      </c>
      <c r="EE451" s="223">
        <f t="shared" ca="1" si="984"/>
        <v>-8.0494075106526608E-5</v>
      </c>
      <c r="EF451" s="223">
        <f t="shared" ca="1" si="985"/>
        <v>1.1824038382567817E-4</v>
      </c>
      <c r="EG451" s="223">
        <f t="shared" ca="1" si="986"/>
        <v>-6.0377353709223614E-5</v>
      </c>
      <c r="EH451" s="223">
        <f t="shared" ca="1" si="987"/>
        <v>-4.6306888602317942E-5</v>
      </c>
      <c r="EI451" s="223">
        <f t="shared" ca="1" si="988"/>
        <v>1.1554731637644645E-4</v>
      </c>
      <c r="EJ451" s="223">
        <f t="shared" ca="1" si="989"/>
        <v>-9.13560234005103E-5</v>
      </c>
      <c r="EK451" s="223">
        <f t="shared" ca="1" si="990"/>
        <v>-6.7058771746862678E-6</v>
      </c>
      <c r="EL451" s="223">
        <f t="shared" ca="1" si="991"/>
        <v>9.9345396138458968E-5</v>
      </c>
      <c r="EM451" s="223">
        <f t="shared" ca="1" si="992"/>
        <v>-1.1165408959372285E-4</v>
      </c>
      <c r="EN451" s="223">
        <f t="shared" ca="1" si="993"/>
        <v>3.3679130890973604E-5</v>
      </c>
      <c r="EO451" s="223">
        <f t="shared" ca="1" si="994"/>
        <v>7.1528819898393533E-5</v>
      </c>
      <c r="EP451" s="223">
        <f t="shared" ca="1" si="995"/>
        <v>-1.1889846742025247E-4</v>
      </c>
      <c r="EQ451" s="223">
        <f t="shared" ca="1" si="996"/>
        <v>7.012664879652326E-5</v>
      </c>
      <c r="ER451" s="223">
        <f t="shared" ca="1" si="997"/>
        <v>3.5349675591300585E-5</v>
      </c>
      <c r="ES451" s="223">
        <f t="shared" ca="1" si="998"/>
        <v>-1.1224220312406919E-4</v>
      </c>
      <c r="ET451" s="223">
        <f t="shared" ca="1" si="999"/>
        <v>9.8375529080111854E-5</v>
      </c>
      <c r="EU451" s="223">
        <f t="shared" ca="1" si="1000"/>
        <v>-4.962265380124879E-6</v>
      </c>
      <c r="EV451" s="223">
        <f t="shared" ca="1" si="1001"/>
        <v>-9.2463493008817485E-5</v>
      </c>
      <c r="EW451" s="223">
        <f t="shared" ca="1" si="1002"/>
        <v>1.1512314233271018E-4</v>
      </c>
      <c r="EX451" s="223">
        <f t="shared" ca="1" si="1003"/>
        <v>-4.4694058628340128E-5</v>
      </c>
      <c r="EY451" s="223">
        <f t="shared" ca="1" si="1004"/>
        <v>-6.1874703053013604E-5</v>
      </c>
      <c r="EZ451" s="223">
        <f t="shared" ca="1" si="1005"/>
        <v>1.1841149377705614E-4</v>
      </c>
      <c r="FA451" s="223">
        <f t="shared" ca="1" si="1006"/>
        <v>-7.9200585920791839E-5</v>
      </c>
      <c r="FB451" s="223">
        <f t="shared" ca="1" si="1007"/>
        <v>-2.4052025880240709E-5</v>
      </c>
      <c r="FC451" s="223">
        <f t="shared" ca="1" si="1008"/>
        <v>1.0785613609777772E-4</v>
      </c>
      <c r="FD451" s="223">
        <f t="shared" ca="1" si="1009"/>
        <v>-1.0444762463713329E-4</v>
      </c>
      <c r="FE451" s="223">
        <f t="shared" ca="1" si="1010"/>
        <v>1.6582618606675248E-5</v>
      </c>
      <c r="FF451" s="223">
        <f t="shared" ca="1" si="1011"/>
        <v>8.4691115895809693E-5</v>
      </c>
      <c r="FG451" s="223">
        <f t="shared" ca="1" si="1012"/>
        <v>-1.1748349627832255E-4</v>
      </c>
      <c r="FH451" s="223">
        <f t="shared" ca="1" si="1013"/>
        <v>5.52785581488581E-5</v>
      </c>
      <c r="FI451" s="223">
        <f t="shared" ca="1" si="1014"/>
        <v>5.1624698993079962E-5</v>
      </c>
      <c r="FJ451" s="223">
        <f t="shared" ca="1" si="1015"/>
        <v>-1.1678415271848003E-4</v>
      </c>
      <c r="FK451" s="223">
        <f t="shared" ca="1" si="1016"/>
        <v>8.7511778107193542E-5</v>
      </c>
      <c r="FL451" s="223">
        <f t="shared" ca="1" si="1017"/>
        <v>1.2522742011779372E-5</v>
      </c>
      <c r="FM451" s="223">
        <f t="shared" ca="1" si="1018"/>
        <v>-1.0243135552070337E-4</v>
      </c>
      <c r="FN451" s="223">
        <f t="shared" ca="1" si="1019"/>
        <v>1.0951383247201972E-4</v>
      </c>
      <c r="FO451" s="223">
        <f t="shared" ca="1" si="1020"/>
        <v>-2.8043272151061936E-5</v>
      </c>
      <c r="FP451" s="223">
        <f t="shared" ca="1" si="1021"/>
        <v>-7.6103117039856335E-5</v>
      </c>
      <c r="FQ451" s="223">
        <f t="shared" ca="1" si="1022"/>
        <v>1.1871241993176299E-4</v>
      </c>
      <c r="FR451" s="223">
        <f t="shared" ca="1" si="1023"/>
        <v>-6.5330694936074587E-5</v>
      </c>
      <c r="FS451" s="223">
        <f t="shared" ca="1" si="1024"/>
        <v>-4.0877520860911891E-5</v>
      </c>
      <c r="FT451" s="223">
        <f t="shared" ca="1" si="1025"/>
        <v>1.1403211642851335E-4</v>
      </c>
      <c r="FU451" s="223">
        <f t="shared" ca="1" si="1026"/>
        <v>-9.4980184031619007E-5</v>
      </c>
      <c r="FV451" s="223">
        <f t="shared" ca="1" si="1027"/>
        <v>-8.7285729211748794E-7</v>
      </c>
      <c r="FW451" s="223">
        <f t="shared" ca="1" si="1028"/>
        <v>9.6020104995286058E-5</v>
      </c>
      <c r="FX451" s="223">
        <f t="shared" ca="1" si="1029"/>
        <v>-1.135253622338503E-4</v>
      </c>
      <c r="FY451" s="223">
        <f t="shared" ca="1" si="1030"/>
        <v>3.9233853654622002E-5</v>
      </c>
      <c r="FZ451" s="223">
        <f t="shared" ca="1" si="1031"/>
        <v>6.6782203564613718E-5</v>
      </c>
      <c r="GA451" s="223">
        <f t="shared" ca="1" si="1032"/>
        <v>-1.1879807808645084E-4</v>
      </c>
      <c r="GB451" s="223">
        <f t="shared" ca="1" si="1033"/>
        <v>7.4753661417660151E-5</v>
      </c>
      <c r="GC451" s="223">
        <f t="shared" ca="1" si="1034"/>
        <v>2.9736669856927388E-5</v>
      </c>
      <c r="GD451" s="223">
        <f t="shared" ca="1" si="1035"/>
        <v>-1.1018188852104199E-4</v>
      </c>
      <c r="GE451" s="223">
        <f t="shared" ca="1" si="1036"/>
        <v>1.0153387886237005E-4</v>
      </c>
      <c r="GF451" s="223">
        <f t="shared" ca="1" si="1037"/>
        <v>-1.0785433520419816E-5</v>
      </c>
      <c r="GG451" s="223">
        <f t="shared" ca="1" si="1038"/>
        <v>-8.8684128368839043E-5</v>
      </c>
      <c r="GH451" s="223">
        <f t="shared" ca="1" si="1039"/>
        <v>1.1644358069809338E-4</v>
      </c>
      <c r="GI451" s="223">
        <f t="shared" ca="1" si="1040"/>
        <v>-5.0046591700088199E-5</v>
      </c>
      <c r="GJ451" s="223">
        <f t="shared" ca="1" si="1041"/>
        <v>-5.681814096217799E-5</v>
      </c>
      <c r="GK451" s="223">
        <f t="shared" ca="1" si="1042"/>
        <v>1.1773964580753098E-4</v>
      </c>
      <c r="GL451" s="223">
        <f t="shared" ca="1" si="1043"/>
        <v>-8.3456709275285662E-5</v>
      </c>
      <c r="GM451" s="223">
        <f t="shared" ca="1" si="1044"/>
        <v>-1.8309438466503428E-5</v>
      </c>
      <c r="GN451" s="223">
        <f t="shared" ca="1" si="1045"/>
        <v>1.0527054879556802E-4</v>
      </c>
      <c r="GO451" s="223">
        <f t="shared" ca="1" si="1046"/>
        <v>-1.0710974693561254E-4</v>
      </c>
      <c r="GP451" s="223">
        <f t="shared" ca="1" si="1047"/>
        <v>2.2339854712244432E-5</v>
      </c>
      <c r="GQ451" s="223">
        <f t="shared" ca="1" si="1048"/>
        <v>8.049407510652429E-5</v>
      </c>
      <c r="GR451" s="223">
        <f t="shared" ca="1" si="1049"/>
        <v>-1.1824038382567779E-4</v>
      </c>
      <c r="GS451" s="223">
        <f t="shared" ca="1" si="1050"/>
        <v>6.0377353709226318E-5</v>
      </c>
      <c r="GT451" s="223">
        <f t="shared" ca="1" si="1051"/>
        <v>4.6306888602321269E-5</v>
      </c>
      <c r="GU451" s="223">
        <f t="shared" ca="1" si="1052"/>
        <v>-1.1554731637644574E-4</v>
      </c>
      <c r="GV451" s="223">
        <f t="shared" ca="1" si="1053"/>
        <v>9.1356023400512306E-5</v>
      </c>
      <c r="GW451" s="223">
        <f t="shared" ca="1" si="1054"/>
        <v>6.7058771746898762E-6</v>
      </c>
      <c r="GX451" s="223">
        <f t="shared" ca="1" si="1055"/>
        <v>-9.9345396138457234E-5</v>
      </c>
      <c r="GY451" s="223">
        <f t="shared" ca="1" si="1056"/>
        <v>1.116540895937216E-4</v>
      </c>
      <c r="GZ451" s="223">
        <f t="shared" ca="1" si="1057"/>
        <v>-3.367913089097662E-5</v>
      </c>
      <c r="HA451" s="223">
        <f t="shared" ca="1" si="1058"/>
        <v>-7.1528819898396406E-5</v>
      </c>
      <c r="HB451" s="223">
        <f t="shared" ca="1" si="1059"/>
        <v>1.1889846742025245E-4</v>
      </c>
      <c r="HC451" s="223">
        <f t="shared" ca="1" si="1060"/>
        <v>-7.0126648796525794E-5</v>
      </c>
      <c r="HD451" s="223">
        <f t="shared" ca="1" si="1061"/>
        <v>-3.5349675591304027E-5</v>
      </c>
      <c r="HE451" s="223">
        <f t="shared" ca="1" si="1062"/>
        <v>1.1224220312406814E-4</v>
      </c>
      <c r="HF451" s="223">
        <f t="shared" ca="1" si="1063"/>
        <v>-9.8375529080109821E-5</v>
      </c>
      <c r="HG451" s="223">
        <f t="shared" ca="1" si="1064"/>
        <v>4.9622653801280232E-6</v>
      </c>
      <c r="HH451" s="223">
        <f t="shared" ca="1" si="1065"/>
        <v>9.246349300881552E-5</v>
      </c>
      <c r="HI451" s="223">
        <f t="shared" ca="1" si="1066"/>
        <v>-1.1512314233270927E-4</v>
      </c>
      <c r="HJ451" s="223">
        <f t="shared" ca="1" si="1067"/>
        <v>4.4694058628343041E-5</v>
      </c>
      <c r="HK451" s="223">
        <f t="shared" ca="1" si="1068"/>
        <v>6.1874703053016667E-5</v>
      </c>
      <c r="HL451" s="223">
        <f t="shared" ca="1" si="1069"/>
        <v>-1.1841149377705584E-4</v>
      </c>
      <c r="HM451" s="223">
        <f t="shared" ca="1" si="1070"/>
        <v>7.9200585920789128E-5</v>
      </c>
      <c r="HN451" s="223">
        <f t="shared" ca="1" si="1071"/>
        <v>2.4052025880244246E-5</v>
      </c>
      <c r="HO451" s="223">
        <f t="shared" ca="1" si="1072"/>
        <v>-1.0785613609777639E-4</v>
      </c>
      <c r="HP451" s="223">
        <f t="shared" ca="1" si="1073"/>
        <v>1.0444762463713154E-4</v>
      </c>
      <c r="HQ451" s="223">
        <f t="shared" ca="1" si="1074"/>
        <v>-1.6582618606678365E-5</v>
      </c>
      <c r="HR451" s="223">
        <f t="shared" ca="1" si="1075"/>
        <v>-8.469111589581224E-5</v>
      </c>
      <c r="HS451" s="223">
        <f t="shared" ca="1" si="1076"/>
        <v>1.1748349627832303E-4</v>
      </c>
      <c r="HT451" s="223">
        <f t="shared" ca="1" si="1077"/>
        <v>-5.5278558148860885E-5</v>
      </c>
      <c r="HU451" s="223">
        <f t="shared" ca="1" si="1078"/>
        <v>-5.1624698993083195E-5</v>
      </c>
      <c r="HV451" s="223">
        <f t="shared" ca="1" si="1079"/>
        <v>1.1678415271847944E-4</v>
      </c>
      <c r="HW451" s="223">
        <f t="shared" ca="1" si="1080"/>
        <v>-8.7511778107191102E-5</v>
      </c>
      <c r="HX451" s="223">
        <f t="shared" ca="1" si="1081"/>
        <v>-1.2522742011776241E-5</v>
      </c>
      <c r="HY451" s="223">
        <f t="shared" ca="1" si="1082"/>
        <v>1.0243135552070178E-4</v>
      </c>
      <c r="HZ451" s="223">
        <f t="shared" ca="1" si="1083"/>
        <v>-1.0951383247201831E-4</v>
      </c>
      <c r="IA451" s="223">
        <f t="shared" ca="1" si="1084"/>
        <v>2.8043272151064992E-5</v>
      </c>
      <c r="IB451" s="223">
        <f t="shared" ca="1" si="1085"/>
        <v>7.6103117039859114E-5</v>
      </c>
      <c r="IC451" s="223">
        <f t="shared" ca="1" si="1086"/>
        <v>-1.1871241993176315E-4</v>
      </c>
      <c r="ID451" s="223">
        <f t="shared" ca="1" si="1087"/>
        <v>6.5330694936071565E-5</v>
      </c>
      <c r="IE451" s="223">
        <f t="shared" ca="1" si="1088"/>
        <v>-8.8729771080078284E-5</v>
      </c>
      <c r="IF451" s="223">
        <f t="shared" ca="1" si="1089"/>
        <v>-1.1403211642851437E-4</v>
      </c>
      <c r="IG451" s="223">
        <f t="shared" ca="1" si="1090"/>
        <v>9.4980184031616838E-5</v>
      </c>
      <c r="IH451" s="223">
        <f t="shared" ca="1" si="1091"/>
        <v>8.7285729211434036E-7</v>
      </c>
      <c r="II451" s="223">
        <f t="shared" ca="1" si="1092"/>
        <v>-9.6020104995284215E-5</v>
      </c>
      <c r="IJ451" s="223">
        <f t="shared" ca="1" si="1093"/>
        <v>1.1352536223384922E-4</v>
      </c>
      <c r="IK451" s="223">
        <f t="shared" ca="1" si="1094"/>
        <v>-3.923385365462497E-5</v>
      </c>
      <c r="IL451" s="223">
        <f t="shared" ca="1" si="1095"/>
        <v>-6.6782203564611116E-5</v>
      </c>
      <c r="IM451" s="223">
        <f t="shared" ca="1" si="1096"/>
        <v>1.18798078086451E-4</v>
      </c>
      <c r="IN451" s="223">
        <f t="shared" ca="1" si="1097"/>
        <v>-7.4753661417657346E-5</v>
      </c>
      <c r="IO451" s="223">
        <f t="shared" ca="1" si="1098"/>
        <v>-2.9736669856924342E-5</v>
      </c>
      <c r="IP451" s="223">
        <f t="shared" ca="1" si="1099"/>
        <v>1.1018188852104081E-4</v>
      </c>
      <c r="IQ451" s="223">
        <f t="shared" ca="1" si="1100"/>
        <v>-1.0153387886236817E-4</v>
      </c>
      <c r="IR451" s="223">
        <f t="shared" ca="1" si="1101"/>
        <v>1.078543352042295E-5</v>
      </c>
      <c r="IS451" s="223">
        <f t="shared" ca="1" si="1102"/>
        <v>8.8684128368836943E-5</v>
      </c>
      <c r="IT451" s="223">
        <f t="shared" ca="1" si="1103"/>
        <v>-1.1644358069809265E-4</v>
      </c>
      <c r="IU451" s="223">
        <f t="shared" ca="1" si="1104"/>
        <v>5.004659170008492E-5</v>
      </c>
      <c r="IV451" s="223">
        <f t="shared" ca="1" si="1105"/>
        <v>5.6818140962175225E-5</v>
      </c>
      <c r="IW451" s="223">
        <f t="shared" ca="1" si="1106"/>
        <v>-1.1773964580753148E-4</v>
      </c>
      <c r="IX451" s="223">
        <f t="shared" ca="1" si="1107"/>
        <v>8.3456709275283087E-5</v>
      </c>
      <c r="IY451" s="223">
        <f t="shared" ca="1" si="1108"/>
        <v>1.8309438466500314E-5</v>
      </c>
      <c r="IZ451" s="223">
        <f t="shared" ca="1" si="1109"/>
        <v>-1.0527054879556655E-4</v>
      </c>
      <c r="JA451" s="223">
        <f t="shared" ca="1" si="1110"/>
        <v>1.0710974693561097E-4</v>
      </c>
      <c r="JB451" s="223">
        <f t="shared" ca="1" si="1111"/>
        <v>-2.2339854712240885E-5</v>
      </c>
    </row>
    <row r="452" spans="2:262">
      <c r="B452" s="230">
        <v>91</v>
      </c>
      <c r="C452" s="229">
        <f t="shared" si="1112"/>
        <v>1.7773437500000011E-3</v>
      </c>
      <c r="D452" s="226">
        <f t="shared" ca="1" si="855"/>
        <v>35.962922626297711</v>
      </c>
      <c r="E452" s="225">
        <f ca="1">CS361</f>
        <v>-3.7077373702288502E-2</v>
      </c>
      <c r="F452" s="224">
        <v>91</v>
      </c>
      <c r="G452" s="223">
        <f t="shared" ca="1" si="856"/>
        <v>-1.4540595107636887E-4</v>
      </c>
      <c r="H452" s="223">
        <f t="shared" ca="1" si="857"/>
        <v>2.2553691545239301E-4</v>
      </c>
      <c r="I452" s="223">
        <f t="shared" ca="1" si="858"/>
        <v>-1.3210891938047925E-4</v>
      </c>
      <c r="J452" s="223">
        <f t="shared" ca="1" si="859"/>
        <v>-6.2981754251712843E-5</v>
      </c>
      <c r="K452" s="223">
        <f t="shared" ca="1" si="860"/>
        <v>2.0960564907215816E-4</v>
      </c>
      <c r="L452" s="223">
        <f t="shared" ca="1" si="861"/>
        <v>-1.9493027949498418E-4</v>
      </c>
      <c r="M452" s="223">
        <f t="shared" ca="1" si="862"/>
        <v>3.0248882739892334E-5</v>
      </c>
      <c r="N452" s="223">
        <f t="shared" ca="1" si="863"/>
        <v>1.5771014301228252E-4</v>
      </c>
      <c r="O452" s="223">
        <f t="shared" ca="1" si="864"/>
        <v>-2.2430540701218183E-4</v>
      </c>
      <c r="P452" s="223">
        <f t="shared" ca="1" si="865"/>
        <v>1.1828940165159664E-4</v>
      </c>
      <c r="Q452" s="223">
        <f t="shared" ca="1" si="866"/>
        <v>7.8754653558296917E-5</v>
      </c>
      <c r="R452" s="223">
        <f t="shared" ca="1" si="867"/>
        <v>-2.1519410320019141E-4</v>
      </c>
      <c r="S452" s="223">
        <f t="shared" ca="1" si="868"/>
        <v>1.8603376723255307E-4</v>
      </c>
      <c r="T452" s="223">
        <f t="shared" ca="1" si="869"/>
        <v>-1.3713597832188141E-5</v>
      </c>
      <c r="U452" s="223">
        <f t="shared" ca="1" si="870"/>
        <v>-1.6915969001879275E-4</v>
      </c>
      <c r="V452" s="223">
        <f t="shared" ca="1" si="871"/>
        <v>2.2185836813696356E-4</v>
      </c>
      <c r="W452" s="223">
        <f t="shared" ca="1" si="872"/>
        <v>-1.0382886340626004E-4</v>
      </c>
      <c r="X452" s="223">
        <f t="shared" ca="1" si="873"/>
        <v>-9.4100774573739469E-5</v>
      </c>
      <c r="Y452" s="223">
        <f t="shared" ca="1" si="874"/>
        <v>2.196164018380016E-4</v>
      </c>
      <c r="Z452" s="223">
        <f t="shared" ca="1" si="875"/>
        <v>-1.7612912186703629E-4</v>
      </c>
      <c r="AA452" s="223">
        <f t="shared" ca="1" si="876"/>
        <v>-2.8960022503499248E-6</v>
      </c>
      <c r="AB452" s="223">
        <f t="shared" ca="1" si="877"/>
        <v>1.7969254600865199E-4</v>
      </c>
      <c r="AC452" s="223">
        <f t="shared" ca="1" si="878"/>
        <v>-2.1820905954242104E-4</v>
      </c>
      <c r="AD452" s="223">
        <f t="shared" ca="1" si="879"/>
        <v>8.8805667554119459E-5</v>
      </c>
      <c r="AE452" s="223">
        <f t="shared" ca="1" si="880"/>
        <v>1.0893695533863002E-4</v>
      </c>
      <c r="AF452" s="223">
        <f t="shared" ca="1" si="881"/>
        <v>-2.2284858016611162E-4</v>
      </c>
      <c r="AG452" s="223">
        <f t="shared" ca="1" si="882"/>
        <v>1.6527001752983245E-4</v>
      </c>
      <c r="AH452" s="223">
        <f t="shared" ca="1" si="883"/>
        <v>1.9489908645777709E-5</v>
      </c>
      <c r="AI452" s="223">
        <f t="shared" ca="1" si="884"/>
        <v>-1.8925163252265747E-4</v>
      </c>
      <c r="AJ452" s="223">
        <f t="shared" ca="1" si="885"/>
        <v>2.1337725714801314E-4</v>
      </c>
      <c r="AK452" s="223">
        <f t="shared" ca="1" si="886"/>
        <v>-7.3301226095150409E-5</v>
      </c>
      <c r="AL452" s="223">
        <f t="shared" ca="1" si="887"/>
        <v>-1.2318279730395593E-4</v>
      </c>
      <c r="AM452" s="223">
        <f t="shared" ca="1" si="888"/>
        <v>2.248731227301166E-4</v>
      </c>
      <c r="AN452" s="223">
        <f t="shared" ca="1" si="889"/>
        <v>-1.5351530064820832E-4</v>
      </c>
      <c r="AO452" s="223">
        <f t="shared" ca="1" si="890"/>
        <v>-3.5978197537597269E-5</v>
      </c>
      <c r="AP452" s="223">
        <f t="shared" ca="1" si="891"/>
        <v>1.9778514804276632E-4</v>
      </c>
      <c r="AQ452" s="223">
        <f t="shared" ca="1" si="892"/>
        <v>-2.0738914490955554E-4</v>
      </c>
      <c r="AR452" s="223">
        <f t="shared" ca="1" si="893"/>
        <v>5.739955894095849E-5</v>
      </c>
      <c r="AS452" s="223">
        <f t="shared" ca="1" si="894"/>
        <v>1.3676110101781274E-4</v>
      </c>
      <c r="AT452" s="223">
        <f t="shared" ca="1" si="895"/>
        <v>-2.2567905835845043E-4</v>
      </c>
      <c r="AU452" s="223">
        <f t="shared" ca="1" si="896"/>
        <v>1.4092867105140253E-4</v>
      </c>
      <c r="AV452" s="223">
        <f t="shared" ca="1" si="897"/>
        <v>5.2271517459712166E-5</v>
      </c>
      <c r="AW452" s="223">
        <f t="shared" ca="1" si="898"/>
        <v>-2.0524684870900793E-4</v>
      </c>
      <c r="AX452" s="223">
        <f t="shared" ca="1" si="899"/>
        <v>2.0027717292609557E-4</v>
      </c>
      <c r="AY452" s="223">
        <f t="shared" ca="1" si="900"/>
        <v>-4.1186838603617329E-5</v>
      </c>
      <c r="AZ452" s="223">
        <f t="shared" ca="1" si="901"/>
        <v>-1.495982844759115E-4</v>
      </c>
      <c r="BA452" s="223">
        <f t="shared" ca="1" si="902"/>
        <v>2.2526201961611515E-4</v>
      </c>
      <c r="BB452" s="223">
        <f t="shared" ca="1" si="903"/>
        <v>-1.2757833677573988E-4</v>
      </c>
      <c r="BC452" s="223">
        <f t="shared" ca="1" si="904"/>
        <v>-6.8281573499774816E-5</v>
      </c>
      <c r="BD452" s="223">
        <f t="shared" ca="1" si="905"/>
        <v>2.1159629891897067E-4</v>
      </c>
      <c r="BE452" s="223">
        <f t="shared" ca="1" si="906"/>
        <v>-1.9207988159000879E-4</v>
      </c>
      <c r="BF452" s="223">
        <f t="shared" ca="1" si="907"/>
        <v>2.4750923219347547E-5</v>
      </c>
      <c r="BG452" s="223">
        <f t="shared" ca="1" si="908"/>
        <v>1.616247818688505E-4</v>
      </c>
      <c r="BH452" s="223">
        <f t="shared" ca="1" si="909"/>
        <v>-2.2362426647218851E-4</v>
      </c>
      <c r="BI452" s="223">
        <f t="shared" ca="1" si="910"/>
        <v>1.1353664443937084E-4</v>
      </c>
      <c r="BJ452" s="223">
        <f t="shared" ca="1" si="911"/>
        <v>8.392160577694774E-5</v>
      </c>
      <c r="BK452" s="223">
        <f t="shared" ca="1" si="912"/>
        <v>-2.1679909045183284E-4</v>
      </c>
      <c r="BL452" s="223">
        <f t="shared" ca="1" si="913"/>
        <v>1.8284169273328338E-4</v>
      </c>
      <c r="BM452" s="223">
        <f t="shared" ca="1" si="914"/>
        <v>-8.1808804376704825E-6</v>
      </c>
      <c r="BN452" s="223">
        <f t="shared" ca="1" si="915"/>
        <v>-1.727754205652476E-4</v>
      </c>
      <c r="BO452" s="223">
        <f t="shared" ca="1" si="916"/>
        <v>2.2077467405285669E-4</v>
      </c>
      <c r="BP452" s="223">
        <f t="shared" ca="1" si="917"/>
        <v>-9.8879687189672733E-5</v>
      </c>
      <c r="BQ452" s="223">
        <f t="shared" ca="1" si="918"/>
        <v>-9.9106859601224683E-5</v>
      </c>
      <c r="BR452" s="223">
        <f t="shared" ca="1" si="919"/>
        <v>2.2082702892949635E-4</v>
      </c>
      <c r="BS452" s="223">
        <f t="shared" ca="1" si="920"/>
        <v>-1.7261266890174925E-4</v>
      </c>
      <c r="BT452" s="223">
        <f t="shared" ca="1" si="921"/>
        <v>-8.433495243917631E-6</v>
      </c>
      <c r="BU452" s="223">
        <f t="shared" ca="1" si="922"/>
        <v>1.8298977428788459E-4</v>
      </c>
      <c r="BV452" s="223">
        <f t="shared" ca="1" si="923"/>
        <v>-2.1672868454633706E-4</v>
      </c>
      <c r="BW452" s="223">
        <f t="shared" ca="1" si="924"/>
        <v>8.3686892347892855E-5</v>
      </c>
      <c r="BX452" s="223">
        <f t="shared" ca="1" si="925"/>
        <v>1.1375504476645032E-4</v>
      </c>
      <c r="BY452" s="223">
        <f t="shared" ca="1" si="926"/>
        <v>-2.2365828660435806E-4</v>
      </c>
      <c r="BZ452" s="223">
        <f t="shared" ca="1" si="927"/>
        <v>1.6144824206182665E-4</v>
      </c>
      <c r="CA452" s="223">
        <f t="shared" ca="1" si="928"/>
        <v>2.5002169084072443E-5</v>
      </c>
      <c r="CB452" s="223">
        <f t="shared" ca="1" si="929"/>
        <v>-1.9221249056894572E-4</v>
      </c>
      <c r="CC452" s="223">
        <f t="shared" ca="1" si="930"/>
        <v>2.1150822352032018E-4</v>
      </c>
      <c r="CD452" s="223">
        <f t="shared" ca="1" si="931"/>
        <v>-6.8040590985634053E-5</v>
      </c>
      <c r="CE452" s="223">
        <f t="shared" ca="1" si="932"/>
        <v>-1.2778678148804589E-4</v>
      </c>
      <c r="CF452" s="223">
        <f t="shared" ca="1" si="933"/>
        <v>2.2527752064577163E-4</v>
      </c>
      <c r="CG452" s="223">
        <f t="shared" ca="1" si="934"/>
        <v>-1.494089132098727E-4</v>
      </c>
      <c r="CH452" s="223">
        <f t="shared" ca="1" si="935"/>
        <v>-4.1435354003707247E-5</v>
      </c>
      <c r="CI452" s="223">
        <f t="shared" ca="1" si="936"/>
        <v>2.0039359070981656E-4</v>
      </c>
      <c r="CJ452" s="223">
        <f t="shared" ca="1" si="937"/>
        <v>-2.0514158110541777E-4</v>
      </c>
      <c r="CK452" s="223">
        <f t="shared" ca="1" si="938"/>
        <v>5.2025571765602899E-5</v>
      </c>
      <c r="CL452" s="223">
        <f t="shared" ca="1" si="939"/>
        <v>1.4112603056897646E-4</v>
      </c>
      <c r="CM452" s="223">
        <f t="shared" ca="1" si="940"/>
        <v>-2.2567595628417074E-4</v>
      </c>
      <c r="CN452" s="223">
        <f t="shared" ca="1" si="941"/>
        <v>1.3655992451204986E-4</v>
      </c>
      <c r="CO452" s="223">
        <f t="shared" ca="1" si="942"/>
        <v>5.7643997149934648E-5</v>
      </c>
      <c r="CP452" s="223">
        <f t="shared" ca="1" si="943"/>
        <v>-2.0748874062000554E-4</v>
      </c>
      <c r="CQ452" s="223">
        <f t="shared" ca="1" si="944"/>
        <v>1.9766325868850361E-4</v>
      </c>
      <c r="CR452" s="223">
        <f t="shared" ca="1" si="945"/>
        <v>-3.5728621464548314E-5</v>
      </c>
      <c r="CS452" s="223">
        <f t="shared" ca="1" si="946"/>
        <v>-1.5370050546272961E-4</v>
      </c>
      <c r="CT452" s="223">
        <f t="shared" ca="1" si="947"/>
        <v>2.2485143436231015E-4</v>
      </c>
      <c r="CU452" s="223">
        <f t="shared" ca="1" si="948"/>
        <v>-1.2297090575139166E-4</v>
      </c>
      <c r="CV452" s="223">
        <f t="shared" ca="1" si="949"/>
        <v>-7.3540262481173384E-5</v>
      </c>
      <c r="CW452" s="223">
        <f t="shared" ca="1" si="950"/>
        <v>2.1345949106740908E-4</v>
      </c>
      <c r="CX452" s="223">
        <f t="shared" ca="1" si="951"/>
        <v>-1.8911378194669075E-4</v>
      </c>
      <c r="CY452" s="223">
        <f t="shared" ca="1" si="952"/>
        <v>1.923805466815603E-5</v>
      </c>
      <c r="CZ452" s="223">
        <f t="shared" ca="1" si="953"/>
        <v>1.6544206400036107E-4</v>
      </c>
      <c r="DA452" s="223">
        <f t="shared" ca="1" si="954"/>
        <v>-2.2280842303592225E-4</v>
      </c>
      <c r="DB452" s="223">
        <f t="shared" ca="1" si="955"/>
        <v>1.0871549699793982E-4</v>
      </c>
      <c r="DC452" s="223">
        <f t="shared" ca="1" si="956"/>
        <v>8.9038006758305745E-5</v>
      </c>
      <c r="DD452" s="223">
        <f t="shared" ca="1" si="957"/>
        <v>-2.1827348603802661E-4</v>
      </c>
      <c r="DE452" s="223">
        <f t="shared" ca="1" si="958"/>
        <v>1.795394812351986E-4</v>
      </c>
      <c r="DF452" s="223">
        <f t="shared" ca="1" si="959"/>
        <v>-2.6432351866751766E-6</v>
      </c>
      <c r="DG452" s="223">
        <f t="shared" ca="1" si="960"/>
        <v>-1.7628707765884093E-4</v>
      </c>
      <c r="DH452" s="223">
        <f t="shared" ca="1" si="961"/>
        <v>2.195579935603981E-4</v>
      </c>
      <c r="DI452" s="223">
        <f t="shared" ca="1" si="962"/>
        <v>-9.3870949546866219E-5</v>
      </c>
      <c r="DJ452" s="223">
        <f t="shared" ca="1" si="963"/>
        <v>-1.0405324636233453E-4</v>
      </c>
      <c r="DK452" s="223">
        <f t="shared" ca="1" si="964"/>
        <v>2.2190463807601779E-4</v>
      </c>
      <c r="DL452" s="223">
        <f t="shared" ca="1" si="965"/>
        <v>-1.6899224051912225E-4</v>
      </c>
      <c r="DM452" s="223">
        <f t="shared" ca="1" si="966"/>
        <v>-1.3965908215292692E-5</v>
      </c>
      <c r="DN452" s="223">
        <f t="shared" ca="1" si="967"/>
        <v>1.8617677636951726E-4</v>
      </c>
      <c r="DO452" s="223">
        <f t="shared" ca="1" si="968"/>
        <v>-2.1511776029468883E-4</v>
      </c>
      <c r="DP452" s="223">
        <f t="shared" ca="1" si="969"/>
        <v>7.85177072869733E-5</v>
      </c>
      <c r="DQ452" s="223">
        <f t="shared" ca="1" si="970"/>
        <v>1.1850461240887973E-4</v>
      </c>
      <c r="DR452" s="223">
        <f t="shared" ca="1" si="971"/>
        <v>-2.2433326965387614E-4</v>
      </c>
      <c r="DS452" s="223">
        <f t="shared" ca="1" si="972"/>
        <v>1.5752921620974258E-4</v>
      </c>
      <c r="DT452" s="223">
        <f t="shared" ca="1" si="973"/>
        <v>3.0499369150599039E-5</v>
      </c>
      <c r="DU452" s="223">
        <f t="shared" ca="1" si="974"/>
        <v>-1.9505756699819977E-4</v>
      </c>
      <c r="DV452" s="223">
        <f t="shared" ca="1" si="975"/>
        <v>2.0951178524757812E-4</v>
      </c>
      <c r="DW452" s="223">
        <f t="shared" ca="1" si="976"/>
        <v>-6.2738970768306393E-5</v>
      </c>
      <c r="DX452" s="223">
        <f t="shared" ca="1" si="977"/>
        <v>-1.323137916932256E-4</v>
      </c>
      <c r="DY452" s="223">
        <f t="shared" ca="1" si="978"/>
        <v>2.2554621980665882E-4</v>
      </c>
      <c r="DZ452" s="223">
        <f t="shared" ca="1" si="979"/>
        <v>-1.4521252742897859E-4</v>
      </c>
      <c r="EA452" s="223">
        <f t="shared" ca="1" si="980"/>
        <v>-4.6867551361933117E-5</v>
      </c>
      <c r="EB452" s="223">
        <f t="shared" ca="1" si="981"/>
        <v>2.0288132377102073E-4</v>
      </c>
      <c r="EC452" s="223">
        <f t="shared" ca="1" si="982"/>
        <v>-2.0277044768356116E-4</v>
      </c>
      <c r="ED452" s="223">
        <f t="shared" ca="1" si="983"/>
        <v>4.6620246331183354E-5</v>
      </c>
      <c r="EE452" s="223">
        <f t="shared" ca="1" si="984"/>
        <v>1.4540595107637253E-4</v>
      </c>
      <c r="EF452" s="223">
        <f t="shared" ca="1" si="985"/>
        <v>-2.2553691545239277E-4</v>
      </c>
      <c r="EG452" s="223">
        <f t="shared" ca="1" si="986"/>
        <v>1.3210891938047299E-4</v>
      </c>
      <c r="EH452" s="223">
        <f t="shared" ca="1" si="987"/>
        <v>6.2981754251721802E-5</v>
      </c>
      <c r="EI452" s="223">
        <f t="shared" ca="1" si="988"/>
        <v>-2.0960564907215748E-4</v>
      </c>
      <c r="EJ452" s="223">
        <f t="shared" ca="1" si="989"/>
        <v>1.9493027949498456E-4</v>
      </c>
      <c r="EK452" s="223">
        <f t="shared" ca="1" si="990"/>
        <v>-3.024888273989143E-5</v>
      </c>
      <c r="EL452" s="223">
        <f t="shared" ca="1" si="991"/>
        <v>-1.5771014301228431E-4</v>
      </c>
      <c r="EM452" s="223">
        <f t="shared" ca="1" si="992"/>
        <v>2.2430540701218139E-4</v>
      </c>
      <c r="EN452" s="223">
        <f t="shared" ca="1" si="993"/>
        <v>-1.1828940165159175E-4</v>
      </c>
      <c r="EO452" s="223">
        <f t="shared" ca="1" si="994"/>
        <v>-7.8754653558303801E-5</v>
      </c>
      <c r="EP452" s="223">
        <f t="shared" ca="1" si="995"/>
        <v>2.1519410320019385E-4</v>
      </c>
      <c r="EQ452" s="223">
        <f t="shared" ca="1" si="996"/>
        <v>-1.8603376723255483E-4</v>
      </c>
      <c r="ER452" s="223">
        <f t="shared" ca="1" si="997"/>
        <v>1.3713597832189632E-5</v>
      </c>
      <c r="ES452" s="223">
        <f t="shared" ca="1" si="998"/>
        <v>1.6915969001879283E-4</v>
      </c>
      <c r="ET452" s="223">
        <f t="shared" ca="1" si="999"/>
        <v>-2.2185836813696323E-4</v>
      </c>
      <c r="EU452" s="223">
        <f t="shared" ca="1" si="1000"/>
        <v>1.0382886340625709E-4</v>
      </c>
      <c r="EV452" s="223">
        <f t="shared" ca="1" si="1001"/>
        <v>9.4100774573743941E-5</v>
      </c>
      <c r="EW452" s="223">
        <f t="shared" ca="1" si="1002"/>
        <v>-2.1961640183800309E-4</v>
      </c>
      <c r="EX452" s="223">
        <f t="shared" ca="1" si="1003"/>
        <v>1.7612912186703122E-4</v>
      </c>
      <c r="EY452" s="223">
        <f t="shared" ca="1" si="1004"/>
        <v>2.8960022503596555E-6</v>
      </c>
      <c r="EZ452" s="223">
        <f t="shared" ca="1" si="1005"/>
        <v>-1.7969254600865109E-4</v>
      </c>
      <c r="FA452" s="223">
        <f t="shared" ca="1" si="1006"/>
        <v>2.1820905954242101E-4</v>
      </c>
      <c r="FB452" s="223">
        <f t="shared" ca="1" si="1007"/>
        <v>-8.8805667554119365E-5</v>
      </c>
      <c r="FC452" s="223">
        <f t="shared" ca="1" si="1008"/>
        <v>-1.0893695533863153E-4</v>
      </c>
      <c r="FD452" s="223">
        <f t="shared" ca="1" si="1009"/>
        <v>2.2284858016611216E-4</v>
      </c>
      <c r="FE452" s="223">
        <f t="shared" ca="1" si="1010"/>
        <v>-1.6527001752982915E-4</v>
      </c>
      <c r="FF452" s="223">
        <f t="shared" ca="1" si="1011"/>
        <v>-1.9489908645784214E-5</v>
      </c>
      <c r="FG452" s="223">
        <f t="shared" ca="1" si="1012"/>
        <v>1.8925163252266275E-4</v>
      </c>
      <c r="FH452" s="223">
        <f t="shared" ca="1" si="1013"/>
        <v>-2.1337725714801417E-4</v>
      </c>
      <c r="FI452" s="223">
        <f t="shared" ca="1" si="1014"/>
        <v>7.3301226095150301E-5</v>
      </c>
      <c r="FJ452" s="223">
        <f t="shared" ca="1" si="1015"/>
        <v>1.2318279730395601E-4</v>
      </c>
      <c r="FK452" s="223">
        <f t="shared" ca="1" si="1016"/>
        <v>-2.2487312273011657E-4</v>
      </c>
      <c r="FL452" s="223">
        <f t="shared" ca="1" si="1017"/>
        <v>1.5351530064820589E-4</v>
      </c>
      <c r="FM452" s="223">
        <f t="shared" ca="1" si="1018"/>
        <v>3.5978197537600542E-5</v>
      </c>
      <c r="FN452" s="223">
        <f t="shared" ca="1" si="1019"/>
        <v>-1.9778514804276947E-4</v>
      </c>
      <c r="FO452" s="223">
        <f t="shared" ca="1" si="1020"/>
        <v>2.0738914490955299E-4</v>
      </c>
      <c r="FP452" s="223">
        <f t="shared" ca="1" si="1021"/>
        <v>-5.7399558940949077E-5</v>
      </c>
      <c r="FQ452" s="223">
        <f t="shared" ca="1" si="1022"/>
        <v>-1.3676110101781027E-4</v>
      </c>
      <c r="FR452" s="223">
        <f t="shared" ca="1" si="1023"/>
        <v>2.2567905835845043E-4</v>
      </c>
      <c r="FS452" s="223">
        <f t="shared" ca="1" si="1024"/>
        <v>-1.4092867105140245E-4</v>
      </c>
      <c r="FT452" s="223">
        <f t="shared" ca="1" si="1025"/>
        <v>-5.2271517459715398E-5</v>
      </c>
      <c r="FU452" s="223">
        <f t="shared" ca="1" si="1026"/>
        <v>2.0524684870900931E-4</v>
      </c>
      <c r="FV452" s="223">
        <f t="shared" ca="1" si="1027"/>
        <v>-2.0027717292609256E-4</v>
      </c>
      <c r="FW452" s="223">
        <f t="shared" ca="1" si="1028"/>
        <v>4.1186838603610912E-5</v>
      </c>
      <c r="FX452" s="223">
        <f t="shared" ca="1" si="1029"/>
        <v>1.4959828447591879E-4</v>
      </c>
      <c r="FY452" s="223">
        <f t="shared" ca="1" si="1030"/>
        <v>-2.2526201961611534E-4</v>
      </c>
      <c r="FZ452" s="223">
        <f t="shared" ca="1" si="1031"/>
        <v>1.2757833677574243E-4</v>
      </c>
      <c r="GA452" s="223">
        <f t="shared" ca="1" si="1032"/>
        <v>6.8281573499774938E-5</v>
      </c>
      <c r="GB452" s="223">
        <f t="shared" ca="1" si="1033"/>
        <v>-2.1159629891897072E-4</v>
      </c>
      <c r="GC452" s="223">
        <f t="shared" ca="1" si="1034"/>
        <v>1.9207988159000705E-4</v>
      </c>
      <c r="GD452" s="223">
        <f t="shared" ca="1" si="1035"/>
        <v>-2.4750923219344247E-5</v>
      </c>
      <c r="GE452" s="223">
        <f t="shared" ca="1" si="1036"/>
        <v>-1.6162478186885506E-4</v>
      </c>
      <c r="GF452" s="223">
        <f t="shared" ca="1" si="1037"/>
        <v>2.2362426647218762E-4</v>
      </c>
      <c r="GG452" s="223">
        <f t="shared" ca="1" si="1038"/>
        <v>-1.1353664443936243E-4</v>
      </c>
      <c r="GH452" s="223">
        <f t="shared" ca="1" si="1039"/>
        <v>-8.3921605776944867E-5</v>
      </c>
      <c r="GI452" s="223">
        <f t="shared" ca="1" si="1040"/>
        <v>2.1679909045183287E-4</v>
      </c>
      <c r="GJ452" s="223">
        <f t="shared" ca="1" si="1041"/>
        <v>-1.8284169273328143E-4</v>
      </c>
      <c r="GK452" s="223">
        <f t="shared" ca="1" si="1042"/>
        <v>8.1808804376671621E-6</v>
      </c>
      <c r="GL452" s="223">
        <f t="shared" ca="1" si="1043"/>
        <v>1.7277542056524974E-4</v>
      </c>
      <c r="GM452" s="223">
        <f t="shared" ca="1" si="1044"/>
        <v>-2.2077467405285601E-4</v>
      </c>
      <c r="GN452" s="223">
        <f t="shared" ca="1" si="1045"/>
        <v>9.8879687189663991E-5</v>
      </c>
      <c r="GO452" s="223">
        <f t="shared" ca="1" si="1046"/>
        <v>9.9106859601233438E-5</v>
      </c>
      <c r="GP452" s="223">
        <f t="shared" ca="1" si="1047"/>
        <v>-2.2082702892949836E-4</v>
      </c>
      <c r="GQ452" s="223">
        <f t="shared" ca="1" si="1048"/>
        <v>1.726126689017512E-4</v>
      </c>
      <c r="GR452" s="223">
        <f t="shared" ca="1" si="1049"/>
        <v>8.4334952439145411E-6</v>
      </c>
      <c r="GS452" s="223">
        <f t="shared" ca="1" si="1050"/>
        <v>-1.8298977428788654E-4</v>
      </c>
      <c r="GT452" s="223">
        <f t="shared" ca="1" si="1051"/>
        <v>2.1672868454633614E-4</v>
      </c>
      <c r="GU452" s="223">
        <f t="shared" ca="1" si="1052"/>
        <v>-8.3686892347889779E-5</v>
      </c>
      <c r="GV452" s="223">
        <f t="shared" ca="1" si="1053"/>
        <v>-1.137550447664532E-4</v>
      </c>
      <c r="GW452" s="223">
        <f t="shared" ca="1" si="1054"/>
        <v>2.2365828660435939E-4</v>
      </c>
      <c r="GX452" s="223">
        <f t="shared" ca="1" si="1055"/>
        <v>-1.6144824206181985E-4</v>
      </c>
      <c r="GY452" s="223">
        <f t="shared" ca="1" si="1056"/>
        <v>-2.5002169084069353E-5</v>
      </c>
      <c r="GZ452" s="223">
        <f t="shared" ca="1" si="1057"/>
        <v>1.9221249056894409E-4</v>
      </c>
      <c r="HA452" s="223">
        <f t="shared" ca="1" si="1058"/>
        <v>-2.1150822352031902E-4</v>
      </c>
      <c r="HB452" s="223">
        <f t="shared" ca="1" si="1059"/>
        <v>6.8040590985630881E-5</v>
      </c>
      <c r="HC452" s="223">
        <f t="shared" ca="1" si="1060"/>
        <v>1.2778678148804866E-4</v>
      </c>
      <c r="HD452" s="223">
        <f t="shared" ca="1" si="1061"/>
        <v>-2.2527752064577185E-4</v>
      </c>
      <c r="HE452" s="223">
        <f t="shared" ca="1" si="1062"/>
        <v>1.4940891320986538E-4</v>
      </c>
      <c r="HF452" s="223">
        <f t="shared" ca="1" si="1063"/>
        <v>4.1435354003716829E-5</v>
      </c>
      <c r="HG452" s="223">
        <f t="shared" ca="1" si="1064"/>
        <v>-2.0039359070982103E-4</v>
      </c>
      <c r="HH452" s="223">
        <f t="shared" ca="1" si="1065"/>
        <v>2.0514158110541904E-4</v>
      </c>
      <c r="HI452" s="223">
        <f t="shared" ca="1" si="1066"/>
        <v>-5.2025571765605908E-5</v>
      </c>
      <c r="HJ452" s="223">
        <f t="shared" ca="1" si="1067"/>
        <v>-1.4112603056897903E-4</v>
      </c>
      <c r="HK452" s="223">
        <f t="shared" ca="1" si="1068"/>
        <v>2.2567595628417069E-4</v>
      </c>
      <c r="HL452" s="223">
        <f t="shared" ca="1" si="1069"/>
        <v>-1.3655992451204723E-4</v>
      </c>
      <c r="HM452" s="223">
        <f t="shared" ca="1" si="1070"/>
        <v>-5.7643997149937846E-5</v>
      </c>
      <c r="HN452" s="223">
        <f t="shared" ca="1" si="1071"/>
        <v>2.0748874062000939E-4</v>
      </c>
      <c r="HO452" s="223">
        <f t="shared" ca="1" si="1072"/>
        <v>-1.9766325868849889E-4</v>
      </c>
      <c r="HP452" s="223">
        <f t="shared" ca="1" si="1073"/>
        <v>3.5728621464551364E-5</v>
      </c>
      <c r="HQ452" s="223">
        <f t="shared" ca="1" si="1074"/>
        <v>1.5370050546272736E-4</v>
      </c>
      <c r="HR452" s="223">
        <f t="shared" ca="1" si="1075"/>
        <v>-2.2485143436230991E-4</v>
      </c>
      <c r="HS452" s="223">
        <f t="shared" ca="1" si="1076"/>
        <v>1.229709057513889E-4</v>
      </c>
      <c r="HT452" s="223">
        <f t="shared" ca="1" si="1077"/>
        <v>7.3540262481176501E-5</v>
      </c>
      <c r="HU452" s="223">
        <f t="shared" ca="1" si="1078"/>
        <v>-2.1345949106741017E-4</v>
      </c>
      <c r="HV452" s="223">
        <f t="shared" ca="1" si="1079"/>
        <v>1.8911378194668891E-4</v>
      </c>
      <c r="HW452" s="223">
        <f t="shared" ca="1" si="1080"/>
        <v>-1.9238054668146333E-5</v>
      </c>
      <c r="HX452" s="223">
        <f t="shared" ca="1" si="1081"/>
        <v>-1.6544206400036769E-4</v>
      </c>
      <c r="HY452" s="223">
        <f t="shared" ca="1" si="1082"/>
        <v>2.2280842303592274E-4</v>
      </c>
      <c r="HZ452" s="223">
        <f t="shared" ca="1" si="1083"/>
        <v>-1.0871549699794253E-4</v>
      </c>
      <c r="IA452" s="223">
        <f t="shared" ca="1" si="1084"/>
        <v>-8.9038006758308835E-5</v>
      </c>
      <c r="IB452" s="223">
        <f t="shared" ca="1" si="1085"/>
        <v>2.1827348603803073E-4</v>
      </c>
      <c r="IC452" s="223">
        <f t="shared" ca="1" si="1086"/>
        <v>-1.795394812352044E-4</v>
      </c>
      <c r="ID452" s="223">
        <f t="shared" ca="1" si="1087"/>
        <v>2.6432351866846905E-6</v>
      </c>
      <c r="IE452" s="223">
        <f t="shared" ca="1" si="1088"/>
        <v>-2.401272978405536E-4</v>
      </c>
      <c r="IF452" s="223">
        <f t="shared" ca="1" si="1089"/>
        <v>-2.1955799356039883E-4</v>
      </c>
      <c r="IG452" s="223">
        <f t="shared" ca="1" si="1090"/>
        <v>9.3870949546869025E-5</v>
      </c>
      <c r="IH452" s="223">
        <f t="shared" ca="1" si="1091"/>
        <v>1.0405324636233181E-4</v>
      </c>
      <c r="II452" s="223">
        <f t="shared" ca="1" si="1092"/>
        <v>-2.2190463807601838E-4</v>
      </c>
      <c r="IJ452" s="223">
        <f t="shared" ca="1" si="1093"/>
        <v>1.6899224051912005E-4</v>
      </c>
      <c r="IK452" s="223">
        <f t="shared" ca="1" si="1094"/>
        <v>1.3965908215296012E-5</v>
      </c>
      <c r="IL452" s="223">
        <f t="shared" ca="1" si="1095"/>
        <v>-1.8617677636951913E-4</v>
      </c>
      <c r="IM452" s="223">
        <f t="shared" ca="1" si="1096"/>
        <v>2.1511776029468782E-4</v>
      </c>
      <c r="IN452" s="223">
        <f t="shared" ca="1" si="1097"/>
        <v>-7.8517707286964193E-5</v>
      </c>
      <c r="IO452" s="223">
        <f t="shared" ca="1" si="1098"/>
        <v>-1.1850461240888257E-4</v>
      </c>
      <c r="IP452" s="223">
        <f t="shared" ca="1" si="1099"/>
        <v>2.243332696538779E-4</v>
      </c>
      <c r="IQ452" s="223">
        <f t="shared" ca="1" si="1100"/>
        <v>-1.5752921620973103E-4</v>
      </c>
      <c r="IR452" s="223">
        <f t="shared" ca="1" si="1101"/>
        <v>-3.0499369150615045E-5</v>
      </c>
      <c r="IS452" s="223">
        <f t="shared" ca="1" si="1102"/>
        <v>1.9505756699820791E-4</v>
      </c>
      <c r="IT452" s="223">
        <f t="shared" ca="1" si="1103"/>
        <v>-2.0951178524758165E-4</v>
      </c>
      <c r="IU452" s="223">
        <f t="shared" ca="1" si="1104"/>
        <v>6.2738970768315527E-5</v>
      </c>
      <c r="IV452" s="223">
        <f t="shared" ca="1" si="1105"/>
        <v>1.3231379169321791E-4</v>
      </c>
      <c r="IW452" s="223">
        <f t="shared" ca="1" si="1106"/>
        <v>-2.2554621980665847E-4</v>
      </c>
      <c r="IX452" s="223">
        <f t="shared" ca="1" si="1107"/>
        <v>1.4521252742897604E-4</v>
      </c>
      <c r="IY452" s="223">
        <f t="shared" ca="1" si="1108"/>
        <v>4.6867551361936356E-5</v>
      </c>
      <c r="IZ452" s="223">
        <f t="shared" ca="1" si="1109"/>
        <v>-2.028813237710222E-4</v>
      </c>
      <c r="JA452" s="223">
        <f t="shared" ca="1" si="1110"/>
        <v>2.0277044768355972E-4</v>
      </c>
      <c r="JB452" s="223">
        <f t="shared" ca="1" si="1111"/>
        <v>-4.6620246331180108E-5</v>
      </c>
    </row>
    <row r="453" spans="2:262">
      <c r="B453" s="230">
        <v>92</v>
      </c>
      <c r="C453" s="229">
        <f t="shared" si="1112"/>
        <v>1.7968750000000012E-3</v>
      </c>
      <c r="D453" s="226">
        <f t="shared" ca="1" si="855"/>
        <v>35.964863630737689</v>
      </c>
      <c r="E453" s="225">
        <f ca="1">CT361</f>
        <v>-3.5136369262312839E-2</v>
      </c>
      <c r="F453" s="224">
        <v>92</v>
      </c>
      <c r="G453" s="223">
        <f t="shared" ca="1" si="856"/>
        <v>-8.3374487323624249E-5</v>
      </c>
      <c r="H453" s="223">
        <f t="shared" ca="1" si="857"/>
        <v>1.3090151175708739E-4</v>
      </c>
      <c r="I453" s="223">
        <f t="shared" ca="1" si="858"/>
        <v>-8.2711592567505225E-5</v>
      </c>
      <c r="J453" s="223">
        <f t="shared" ca="1" si="859"/>
        <v>-2.5958154062477468E-5</v>
      </c>
      <c r="K453" s="223">
        <f t="shared" ca="1" si="860"/>
        <v>1.1564694978054711E-4</v>
      </c>
      <c r="L453" s="223">
        <f t="shared" ca="1" si="861"/>
        <v>-1.2077314248710143E-4</v>
      </c>
      <c r="M453" s="223">
        <f t="shared" ca="1" si="862"/>
        <v>3.7588391221765256E-5</v>
      </c>
      <c r="N453" s="223">
        <f t="shared" ca="1" si="863"/>
        <v>7.3081496579894271E-5</v>
      </c>
      <c r="O453" s="223">
        <f t="shared" ca="1" si="864"/>
        <v>-1.303132124755919E-4</v>
      </c>
      <c r="P453" s="223">
        <f t="shared" ca="1" si="865"/>
        <v>9.2258157084716962E-5</v>
      </c>
      <c r="Q453" s="223">
        <f t="shared" ca="1" si="866"/>
        <v>1.3257301947873804E-5</v>
      </c>
      <c r="R453" s="223">
        <f t="shared" ca="1" si="867"/>
        <v>-1.0907884372843819E-4</v>
      </c>
      <c r="S453" s="223">
        <f t="shared" ca="1" si="868"/>
        <v>1.2514046986344048E-4</v>
      </c>
      <c r="T453" s="223">
        <f t="shared" ca="1" si="869"/>
        <v>-4.9697703588461129E-5</v>
      </c>
      <c r="U453" s="223">
        <f t="shared" ca="1" si="870"/>
        <v>-6.2084691073690471E-5</v>
      </c>
      <c r="V453" s="223">
        <f t="shared" ca="1" si="871"/>
        <v>1.2846992572150827E-4</v>
      </c>
      <c r="W453" s="223">
        <f t="shared" ca="1" si="872"/>
        <v>-1.0091622511576455E-4</v>
      </c>
      <c r="X453" s="223">
        <f t="shared" ca="1" si="873"/>
        <v>-4.2877476833345313E-7</v>
      </c>
      <c r="Y453" s="223">
        <f t="shared" ca="1" si="874"/>
        <v>1.014602487826631E-4</v>
      </c>
      <c r="Z453" s="223">
        <f t="shared" ca="1" si="875"/>
        <v>-1.2830262610625515E-4</v>
      </c>
      <c r="AA453" s="223">
        <f t="shared" ca="1" si="876"/>
        <v>6.1328399902071845E-5</v>
      </c>
      <c r="AB453" s="223">
        <f t="shared" ca="1" si="877"/>
        <v>5.048997605350222E-5</v>
      </c>
      <c r="AC453" s="223">
        <f t="shared" ca="1" si="878"/>
        <v>-1.2538940335392142E-4</v>
      </c>
      <c r="AD453" s="223">
        <f t="shared" ca="1" si="879"/>
        <v>1.0860241473252683E-4</v>
      </c>
      <c r="AE453" s="223">
        <f t="shared" ca="1" si="880"/>
        <v>-1.2403881746618079E-5</v>
      </c>
      <c r="AF453" s="223">
        <f t="shared" ca="1" si="881"/>
        <v>-9.2864536177297179E-5</v>
      </c>
      <c r="AG453" s="223">
        <f t="shared" ca="1" si="882"/>
        <v>1.3022915792231684E-4</v>
      </c>
      <c r="AH453" s="223">
        <f t="shared" ca="1" si="883"/>
        <v>-7.2368470199111996E-5</v>
      </c>
      <c r="AI453" s="223">
        <f t="shared" ca="1" si="884"/>
        <v>-3.8409014963290282E-5</v>
      </c>
      <c r="AJ453" s="223">
        <f t="shared" ca="1" si="885"/>
        <v>1.2110131248721639E-4</v>
      </c>
      <c r="AK453" s="223">
        <f t="shared" ca="1" si="886"/>
        <v>-1.1524270372729601E-4</v>
      </c>
      <c r="AL453" s="223">
        <f t="shared" ca="1" si="887"/>
        <v>2.5117082099698181E-5</v>
      </c>
      <c r="AM453" s="223">
        <f t="shared" ca="1" si="888"/>
        <v>8.3374487323625293E-5</v>
      </c>
      <c r="AN453" s="223">
        <f t="shared" ca="1" si="889"/>
        <v>-1.3090151175708739E-4</v>
      </c>
      <c r="AO453" s="223">
        <f t="shared" ca="1" si="890"/>
        <v>8.2711592567504764E-5</v>
      </c>
      <c r="AP453" s="223">
        <f t="shared" ca="1" si="891"/>
        <v>2.5958154062478515E-5</v>
      </c>
      <c r="AQ453" s="223">
        <f t="shared" ca="1" si="892"/>
        <v>-1.1564694978054785E-4</v>
      </c>
      <c r="AR453" s="223">
        <f t="shared" ca="1" si="893"/>
        <v>1.2077314248710129E-4</v>
      </c>
      <c r="AS453" s="223">
        <f t="shared" ca="1" si="894"/>
        <v>-3.7588391221764457E-5</v>
      </c>
      <c r="AT453" s="223">
        <f t="shared" ca="1" si="895"/>
        <v>-7.3081496579895341E-5</v>
      </c>
      <c r="AU453" s="223">
        <f t="shared" ca="1" si="896"/>
        <v>1.3031321247559187E-4</v>
      </c>
      <c r="AV453" s="223">
        <f t="shared" ca="1" si="897"/>
        <v>-9.2258157084716691E-5</v>
      </c>
      <c r="AW453" s="223">
        <f t="shared" ca="1" si="898"/>
        <v>-1.3257301947874631E-5</v>
      </c>
      <c r="AX453" s="223">
        <f t="shared" ca="1" si="899"/>
        <v>1.0907884372843917E-4</v>
      </c>
      <c r="AY453" s="223">
        <f t="shared" ca="1" si="900"/>
        <v>-1.251404698634404E-4</v>
      </c>
      <c r="AZ453" s="223">
        <f t="shared" ca="1" si="901"/>
        <v>4.9697703588460357E-5</v>
      </c>
      <c r="BA453" s="223">
        <f t="shared" ca="1" si="902"/>
        <v>6.2084691073691203E-5</v>
      </c>
      <c r="BB453" s="223">
        <f t="shared" ca="1" si="903"/>
        <v>-1.2846992572150824E-4</v>
      </c>
      <c r="BC453" s="223">
        <f t="shared" ca="1" si="904"/>
        <v>1.0091622511576404E-4</v>
      </c>
      <c r="BD453" s="223">
        <f t="shared" ca="1" si="905"/>
        <v>4.2877476833428661E-7</v>
      </c>
      <c r="BE453" s="223">
        <f t="shared" ca="1" si="906"/>
        <v>-1.0146024878266422E-4</v>
      </c>
      <c r="BF453" s="223">
        <f t="shared" ca="1" si="907"/>
        <v>1.2830262610625517E-4</v>
      </c>
      <c r="BG453" s="223">
        <f t="shared" ca="1" si="908"/>
        <v>-6.1328399902071113E-5</v>
      </c>
      <c r="BH453" s="223">
        <f t="shared" ca="1" si="909"/>
        <v>-5.0489976053502979E-5</v>
      </c>
      <c r="BI453" s="223">
        <f t="shared" ca="1" si="910"/>
        <v>1.2538940335392193E-4</v>
      </c>
      <c r="BJ453" s="223">
        <f t="shared" ca="1" si="911"/>
        <v>-1.0860241473252636E-4</v>
      </c>
      <c r="BK453" s="223">
        <f t="shared" ca="1" si="912"/>
        <v>1.2403881746619102E-5</v>
      </c>
      <c r="BL453" s="223">
        <f t="shared" ca="1" si="913"/>
        <v>9.2864536177298426E-5</v>
      </c>
      <c r="BM453" s="223">
        <f t="shared" ca="1" si="914"/>
        <v>-1.3022915792231687E-4</v>
      </c>
      <c r="BN453" s="223">
        <f t="shared" ca="1" si="915"/>
        <v>7.2368470199109746E-5</v>
      </c>
      <c r="BO453" s="223">
        <f t="shared" ca="1" si="916"/>
        <v>3.8409014963291075E-5</v>
      </c>
      <c r="BP453" s="223">
        <f t="shared" ca="1" si="917"/>
        <v>-1.2110131248721601E-4</v>
      </c>
      <c r="BQ453" s="223">
        <f t="shared" ca="1" si="918"/>
        <v>1.1524270372729475E-4</v>
      </c>
      <c r="BR453" s="223">
        <f t="shared" ca="1" si="919"/>
        <v>-2.5117082099697365E-5</v>
      </c>
      <c r="BS453" s="223">
        <f t="shared" ca="1" si="920"/>
        <v>-8.3374487323624506E-5</v>
      </c>
      <c r="BT453" s="223">
        <f t="shared" ca="1" si="921"/>
        <v>1.3090151175708739E-4</v>
      </c>
      <c r="BU453" s="223">
        <f t="shared" ca="1" si="922"/>
        <v>-8.2711592567504113E-5</v>
      </c>
      <c r="BV453" s="223">
        <f t="shared" ca="1" si="923"/>
        <v>-2.5958154062477505E-5</v>
      </c>
      <c r="BW453" s="223">
        <f t="shared" ca="1" si="924"/>
        <v>1.1564694978054822E-4</v>
      </c>
      <c r="BX453" s="223">
        <f t="shared" ca="1" si="925"/>
        <v>-1.2077314248710098E-4</v>
      </c>
      <c r="BY453" s="223">
        <f t="shared" ca="1" si="926"/>
        <v>3.7588391221761875E-5</v>
      </c>
      <c r="BZ453" s="223">
        <f t="shared" ca="1" si="927"/>
        <v>7.3081496579896019E-5</v>
      </c>
      <c r="CA453" s="223">
        <f t="shared" ca="1" si="928"/>
        <v>-1.3031321247559195E-4</v>
      </c>
      <c r="CB453" s="223">
        <f t="shared" ca="1" si="929"/>
        <v>9.2258157084714793E-5</v>
      </c>
      <c r="CC453" s="223">
        <f t="shared" ca="1" si="930"/>
        <v>1.3257301947875461E-5</v>
      </c>
      <c r="CD453" s="223">
        <f t="shared" ca="1" si="931"/>
        <v>-1.0907884372843861E-4</v>
      </c>
      <c r="CE453" s="223">
        <f t="shared" ca="1" si="932"/>
        <v>1.2514046986343959E-4</v>
      </c>
      <c r="CF453" s="223">
        <f t="shared" ca="1" si="933"/>
        <v>-4.9697703588459584E-5</v>
      </c>
      <c r="CG453" s="223">
        <f t="shared" ca="1" si="934"/>
        <v>-6.2084691073690295E-5</v>
      </c>
      <c r="CH453" s="223">
        <f t="shared" ca="1" si="935"/>
        <v>1.2846992572150876E-4</v>
      </c>
      <c r="CI453" s="223">
        <f t="shared" ca="1" si="936"/>
        <v>-1.0091622511576349E-4</v>
      </c>
      <c r="CJ453" s="223">
        <f t="shared" ca="1" si="937"/>
        <v>-4.287747683332634E-7</v>
      </c>
      <c r="CK453" s="223">
        <f t="shared" ca="1" si="938"/>
        <v>1.0146024878266475E-4</v>
      </c>
      <c r="CL453" s="223">
        <f t="shared" ca="1" si="939"/>
        <v>-1.2830262610625501E-4</v>
      </c>
      <c r="CM453" s="223">
        <f t="shared" ca="1" si="940"/>
        <v>6.1328399902068728E-5</v>
      </c>
      <c r="CN453" s="223">
        <f t="shared" ca="1" si="941"/>
        <v>5.0489976053503765E-5</v>
      </c>
      <c r="CO453" s="223">
        <f t="shared" ca="1" si="942"/>
        <v>-1.2538940335392164E-4</v>
      </c>
      <c r="CP453" s="223">
        <f t="shared" ca="1" si="943"/>
        <v>1.0860241473252485E-4</v>
      </c>
      <c r="CQ453" s="223">
        <f t="shared" ca="1" si="944"/>
        <v>-1.240388174661642E-5</v>
      </c>
      <c r="CR453" s="223">
        <f t="shared" ca="1" si="945"/>
        <v>-9.2864536177297694E-5</v>
      </c>
      <c r="CS453" s="223">
        <f t="shared" ca="1" si="946"/>
        <v>1.302291579223166E-4</v>
      </c>
      <c r="CT453" s="223">
        <f t="shared" ca="1" si="947"/>
        <v>-7.2368470199110613E-5</v>
      </c>
      <c r="CU453" s="223">
        <f t="shared" ca="1" si="948"/>
        <v>-3.8409014963290106E-5</v>
      </c>
      <c r="CV453" s="223">
        <f t="shared" ca="1" si="949"/>
        <v>1.2110131248721703E-4</v>
      </c>
      <c r="CW453" s="223">
        <f t="shared" ca="1" si="950"/>
        <v>-1.1524270372729521E-4</v>
      </c>
      <c r="CX453" s="223">
        <f t="shared" ca="1" si="951"/>
        <v>2.5117082099698371E-5</v>
      </c>
      <c r="CY453" s="223">
        <f t="shared" ca="1" si="952"/>
        <v>8.337448732362658E-5</v>
      </c>
      <c r="CZ453" s="223">
        <f t="shared" ca="1" si="953"/>
        <v>-1.3090151175708742E-4</v>
      </c>
      <c r="DA453" s="223">
        <f t="shared" ca="1" si="954"/>
        <v>8.2711592567502026E-5</v>
      </c>
      <c r="DB453" s="223">
        <f t="shared" ca="1" si="955"/>
        <v>2.5958154062480151E-5</v>
      </c>
      <c r="DC453" s="223">
        <f t="shared" ca="1" si="956"/>
        <v>-1.1564694978054773E-4</v>
      </c>
      <c r="DD453" s="223">
        <f t="shared" ca="1" si="957"/>
        <v>1.2077314248709994E-4</v>
      </c>
      <c r="DE453" s="223">
        <f t="shared" ca="1" si="958"/>
        <v>-3.7588391221762858E-5</v>
      </c>
      <c r="DF453" s="223">
        <f t="shared" ca="1" si="959"/>
        <v>-7.3081496579895192E-5</v>
      </c>
      <c r="DG453" s="223">
        <f t="shared" ca="1" si="960"/>
        <v>1.303132124755922E-4</v>
      </c>
      <c r="DH453" s="223">
        <f t="shared" ca="1" si="961"/>
        <v>-9.2258157084715498E-5</v>
      </c>
      <c r="DI453" s="223">
        <f t="shared" ca="1" si="962"/>
        <v>-1.3257301947874441E-5</v>
      </c>
      <c r="DJ453" s="223">
        <f t="shared" ca="1" si="963"/>
        <v>1.090788437284401E-4</v>
      </c>
      <c r="DK453" s="223">
        <f t="shared" ca="1" si="964"/>
        <v>-1.2514046986343989E-4</v>
      </c>
      <c r="DL453" s="223">
        <f t="shared" ca="1" si="965"/>
        <v>4.969770358845709E-5</v>
      </c>
      <c r="DM453" s="223">
        <f t="shared" ca="1" si="966"/>
        <v>6.208469107369268E-5</v>
      </c>
      <c r="DN453" s="223">
        <f t="shared" ca="1" si="967"/>
        <v>-1.2846992572150857E-4</v>
      </c>
      <c r="DO453" s="223">
        <f t="shared" ca="1" si="968"/>
        <v>1.0091622511576177E-4</v>
      </c>
      <c r="DP453" s="223">
        <f t="shared" ca="1" si="969"/>
        <v>4.2877476833223341E-7</v>
      </c>
      <c r="DQ453" s="223">
        <f t="shared" ca="1" si="970"/>
        <v>-1.0146024878266645E-4</v>
      </c>
      <c r="DR453" s="223">
        <f t="shared" ca="1" si="971"/>
        <v>1.2830262610625447E-4</v>
      </c>
      <c r="DS453" s="223">
        <f t="shared" ca="1" si="972"/>
        <v>-6.1328399902069636E-5</v>
      </c>
      <c r="DT453" s="223">
        <f t="shared" ca="1" si="973"/>
        <v>-5.0489976053502816E-5</v>
      </c>
      <c r="DU453" s="223">
        <f t="shared" ca="1" si="974"/>
        <v>1.2538940335392134E-4</v>
      </c>
      <c r="DV453" s="223">
        <f t="shared" ca="1" si="975"/>
        <v>-1.0860241473252335E-4</v>
      </c>
      <c r="DW453" s="223">
        <f t="shared" ca="1" si="976"/>
        <v>1.2403881746613733E-5</v>
      </c>
      <c r="DX453" s="223">
        <f t="shared" ca="1" si="977"/>
        <v>9.2864536177299605E-5</v>
      </c>
      <c r="DY453" s="223">
        <f t="shared" ca="1" si="978"/>
        <v>-1.3022915792231668E-4</v>
      </c>
      <c r="DZ453" s="223">
        <f t="shared" ca="1" si="979"/>
        <v>7.2368470199111454E-5</v>
      </c>
      <c r="EA453" s="223">
        <f t="shared" ca="1" si="980"/>
        <v>3.8409014963289116E-5</v>
      </c>
      <c r="EB453" s="223">
        <f t="shared" ca="1" si="981"/>
        <v>-1.2110131248721806E-4</v>
      </c>
      <c r="EC453" s="223">
        <f t="shared" ca="1" si="982"/>
        <v>1.1524270372729395E-4</v>
      </c>
      <c r="ED453" s="223">
        <f t="shared" ca="1" si="983"/>
        <v>-2.5117082099695728E-5</v>
      </c>
      <c r="EE453" s="223">
        <f t="shared" ca="1" si="984"/>
        <v>-8.337448732362578E-5</v>
      </c>
      <c r="EF453" s="223">
        <f t="shared" ca="1" si="985"/>
        <v>1.3090151175708742E-4</v>
      </c>
      <c r="EG453" s="223">
        <f t="shared" ca="1" si="986"/>
        <v>-8.2711592567499939E-5</v>
      </c>
      <c r="EH453" s="223">
        <f t="shared" ca="1" si="987"/>
        <v>-2.5958154062482787E-5</v>
      </c>
      <c r="EI453" s="223">
        <f t="shared" ca="1" si="988"/>
        <v>1.1564694978054901E-4</v>
      </c>
      <c r="EJ453" s="223">
        <f t="shared" ca="1" si="989"/>
        <v>-1.2077314248710034E-4</v>
      </c>
      <c r="EK453" s="223">
        <f t="shared" ca="1" si="990"/>
        <v>3.758839122176384E-5</v>
      </c>
      <c r="EL453" s="223">
        <f t="shared" ca="1" si="991"/>
        <v>7.3081496579894338E-5</v>
      </c>
      <c r="EM453" s="223">
        <f t="shared" ca="1" si="992"/>
        <v>-1.3031321247559247E-4</v>
      </c>
      <c r="EN453" s="223">
        <f t="shared" ca="1" si="993"/>
        <v>9.2258157084713601E-5</v>
      </c>
      <c r="EO453" s="223">
        <f t="shared" ca="1" si="994"/>
        <v>1.3257301947877124E-5</v>
      </c>
      <c r="EP453" s="223">
        <f t="shared" ca="1" si="995"/>
        <v>-1.0907884372843953E-4</v>
      </c>
      <c r="EQ453" s="223">
        <f t="shared" ca="1" si="996"/>
        <v>1.2514046986344021E-4</v>
      </c>
      <c r="ER453" s="223">
        <f t="shared" ca="1" si="997"/>
        <v>-4.9697703588454597E-5</v>
      </c>
      <c r="ES453" s="223">
        <f t="shared" ca="1" si="998"/>
        <v>-6.2084691073695038E-5</v>
      </c>
      <c r="ET453" s="223">
        <f t="shared" ca="1" si="999"/>
        <v>1.2846992572150908E-4</v>
      </c>
      <c r="EU453" s="223">
        <f t="shared" ca="1" si="1000"/>
        <v>-1.0091622511576244E-4</v>
      </c>
      <c r="EV453" s="223">
        <f t="shared" ca="1" si="1001"/>
        <v>-4.2877476833492697E-7</v>
      </c>
      <c r="EW453" s="223">
        <f t="shared" ca="1" si="1002"/>
        <v>1.0146024878266345E-4</v>
      </c>
      <c r="EX453" s="223">
        <f t="shared" ca="1" si="1003"/>
        <v>-1.2830262610625393E-4</v>
      </c>
      <c r="EY453" s="223">
        <f t="shared" ca="1" si="1004"/>
        <v>6.1328399902067251E-5</v>
      </c>
      <c r="EZ453" s="223">
        <f t="shared" ca="1" si="1005"/>
        <v>5.0489976053505296E-5</v>
      </c>
      <c r="FA453" s="223">
        <f t="shared" ca="1" si="1006"/>
        <v>-1.2538940335392212E-4</v>
      </c>
      <c r="FB453" s="223">
        <f t="shared" ca="1" si="1007"/>
        <v>1.0860241473252601E-4</v>
      </c>
      <c r="FC453" s="223">
        <f t="shared" ca="1" si="1008"/>
        <v>-1.2403881746618458E-5</v>
      </c>
      <c r="FD453" s="223">
        <f t="shared" ca="1" si="1009"/>
        <v>-9.2864536177301489E-5</v>
      </c>
      <c r="FE453" s="223">
        <f t="shared" ca="1" si="1010"/>
        <v>1.3022915792231641E-4</v>
      </c>
      <c r="FF453" s="223">
        <f t="shared" ca="1" si="1011"/>
        <v>-7.2368470199109217E-5</v>
      </c>
      <c r="FG453" s="223">
        <f t="shared" ca="1" si="1012"/>
        <v>-3.8409014963291691E-5</v>
      </c>
      <c r="FH453" s="223">
        <f t="shared" ca="1" si="1013"/>
        <v>1.2110131248721624E-4</v>
      </c>
      <c r="FI453" s="223">
        <f t="shared" ca="1" si="1014"/>
        <v>-1.1524270372729266E-4</v>
      </c>
      <c r="FJ453" s="223">
        <f t="shared" ca="1" si="1015"/>
        <v>2.5117082099693082E-5</v>
      </c>
      <c r="FK453" s="223">
        <f t="shared" ca="1" si="1016"/>
        <v>8.3374487323627868E-5</v>
      </c>
      <c r="FL453" s="223">
        <f t="shared" ca="1" si="1017"/>
        <v>-1.3090151175708739E-4</v>
      </c>
      <c r="FM453" s="223">
        <f t="shared" ca="1" si="1018"/>
        <v>8.2711592567503625E-5</v>
      </c>
      <c r="FN453" s="223">
        <f t="shared" ca="1" si="1019"/>
        <v>2.5958154062478135E-5</v>
      </c>
      <c r="FO453" s="223">
        <f t="shared" ca="1" si="1020"/>
        <v>-1.1564694978055027E-4</v>
      </c>
      <c r="FP453" s="223">
        <f t="shared" ca="1" si="1021"/>
        <v>1.207731424870993E-4</v>
      </c>
      <c r="FQ453" s="223">
        <f t="shared" ca="1" si="1022"/>
        <v>-3.7588391221761265E-5</v>
      </c>
      <c r="FR453" s="223">
        <f t="shared" ca="1" si="1023"/>
        <v>-7.3081496579896574E-5</v>
      </c>
      <c r="FS453" s="223">
        <f t="shared" ca="1" si="1024"/>
        <v>1.3031321247559201E-4</v>
      </c>
      <c r="FT453" s="223">
        <f t="shared" ca="1" si="1025"/>
        <v>-9.225815708471169E-5</v>
      </c>
      <c r="FU453" s="223">
        <f t="shared" ca="1" si="1026"/>
        <v>-1.3257301947879794E-5</v>
      </c>
      <c r="FV453" s="223">
        <f t="shared" ca="1" si="1027"/>
        <v>1.0907884372844102E-4</v>
      </c>
      <c r="FW453" s="223">
        <f t="shared" ca="1" si="1028"/>
        <v>-1.251404698634394E-4</v>
      </c>
      <c r="FX453" s="223">
        <f t="shared" ca="1" si="1029"/>
        <v>4.9697703588458988E-5</v>
      </c>
      <c r="FY453" s="223">
        <f t="shared" ca="1" si="1030"/>
        <v>6.2084691073690851E-5</v>
      </c>
      <c r="FZ453" s="223">
        <f t="shared" ca="1" si="1031"/>
        <v>-1.284699257215096E-4</v>
      </c>
      <c r="GA453" s="223">
        <f t="shared" ca="1" si="1032"/>
        <v>1.0091622511576072E-4</v>
      </c>
      <c r="GB453" s="223">
        <f t="shared" ca="1" si="1033"/>
        <v>4.2877476833762054E-7</v>
      </c>
      <c r="GC453" s="223">
        <f t="shared" ca="1" si="1034"/>
        <v>-1.0146024878266516E-4</v>
      </c>
      <c r="GD453" s="223">
        <f t="shared" ca="1" si="1035"/>
        <v>1.2830262610625487E-4</v>
      </c>
      <c r="GE453" s="223">
        <f t="shared" ca="1" si="1036"/>
        <v>-6.1328399902064879E-5</v>
      </c>
      <c r="GF453" s="223">
        <f t="shared" ca="1" si="1037"/>
        <v>-5.0489976053507776E-5</v>
      </c>
      <c r="GG453" s="223">
        <f t="shared" ca="1" si="1038"/>
        <v>1.2538940335392291E-4</v>
      </c>
      <c r="GH453" s="223">
        <f t="shared" ca="1" si="1039"/>
        <v>-1.0860241473252449E-4</v>
      </c>
      <c r="GI453" s="223">
        <f t="shared" ca="1" si="1040"/>
        <v>1.2403881746615778E-5</v>
      </c>
      <c r="GJ453" s="223">
        <f t="shared" ca="1" si="1041"/>
        <v>9.2864536177298141E-5</v>
      </c>
      <c r="GK453" s="223">
        <f t="shared" ca="1" si="1042"/>
        <v>-1.3022915792231616E-4</v>
      </c>
      <c r="GL453" s="223">
        <f t="shared" ca="1" si="1043"/>
        <v>7.2368470199106968E-5</v>
      </c>
      <c r="GM453" s="223">
        <f t="shared" ca="1" si="1044"/>
        <v>3.8409014963294266E-5</v>
      </c>
      <c r="GN453" s="223">
        <f t="shared" ca="1" si="1045"/>
        <v>-1.2110131248721729E-4</v>
      </c>
      <c r="GO453" s="223">
        <f t="shared" ca="1" si="1046"/>
        <v>1.1524270372729491E-4</v>
      </c>
      <c r="GP453" s="223">
        <f t="shared" ca="1" si="1047"/>
        <v>-2.5117082099697741E-5</v>
      </c>
      <c r="GQ453" s="223">
        <f t="shared" ca="1" si="1048"/>
        <v>-8.3374487323629941E-5</v>
      </c>
      <c r="GR453" s="223">
        <f t="shared" ca="1" si="1049"/>
        <v>1.3090151175708736E-4</v>
      </c>
      <c r="GS453" s="223">
        <f t="shared" ca="1" si="1050"/>
        <v>-8.2711592567501538E-5</v>
      </c>
      <c r="GT453" s="223">
        <f t="shared" ca="1" si="1051"/>
        <v>-2.5958154062480771E-5</v>
      </c>
      <c r="GU453" s="223">
        <f t="shared" ca="1" si="1052"/>
        <v>1.1564694978054804E-4</v>
      </c>
      <c r="GV453" s="223">
        <f t="shared" ca="1" si="1053"/>
        <v>-1.2077314248709826E-4</v>
      </c>
      <c r="GW453" s="223">
        <f t="shared" ca="1" si="1054"/>
        <v>3.7588391221758683E-5</v>
      </c>
      <c r="GX453" s="223">
        <f t="shared" ca="1" si="1055"/>
        <v>7.3081496579898811E-5</v>
      </c>
      <c r="GY453" s="223">
        <f t="shared" ca="1" si="1056"/>
        <v>-1.3031321247559228E-4</v>
      </c>
      <c r="GZ453" s="223">
        <f t="shared" ca="1" si="1057"/>
        <v>9.2258157084715065E-5</v>
      </c>
      <c r="HA453" s="223">
        <f t="shared" ca="1" si="1058"/>
        <v>1.3257301947875071E-5</v>
      </c>
      <c r="HB453" s="223">
        <f t="shared" ca="1" si="1059"/>
        <v>-1.090788437284425E-4</v>
      </c>
      <c r="HC453" s="223">
        <f t="shared" ca="1" si="1060"/>
        <v>1.2514046986343861E-4</v>
      </c>
      <c r="HD453" s="223">
        <f t="shared" ca="1" si="1061"/>
        <v>-4.9697703588456501E-5</v>
      </c>
      <c r="HE453" s="223">
        <f t="shared" ca="1" si="1062"/>
        <v>-6.2084691073693236E-5</v>
      </c>
      <c r="HF453" s="223">
        <f t="shared" ca="1" si="1063"/>
        <v>1.2846992572150871E-4</v>
      </c>
      <c r="HG453" s="223">
        <f t="shared" ca="1" si="1064"/>
        <v>-1.0091622511575901E-4</v>
      </c>
      <c r="HH453" s="223">
        <f t="shared" ca="1" si="1065"/>
        <v>-4.2877476834032088E-7</v>
      </c>
      <c r="HI453" s="223">
        <f t="shared" ca="1" si="1066"/>
        <v>1.0146024878266685E-4</v>
      </c>
      <c r="HJ453" s="223">
        <f t="shared" ca="1" si="1067"/>
        <v>-1.2830262610625433E-4</v>
      </c>
      <c r="HK453" s="223">
        <f t="shared" ca="1" si="1068"/>
        <v>6.1328399902069067E-5</v>
      </c>
      <c r="HL453" s="223">
        <f t="shared" ca="1" si="1069"/>
        <v>5.0489976053503413E-5</v>
      </c>
      <c r="HM453" s="223">
        <f t="shared" ca="1" si="1070"/>
        <v>-1.2538940335392367E-4</v>
      </c>
      <c r="HN453" s="223">
        <f t="shared" ca="1" si="1071"/>
        <v>1.08602414732523E-4</v>
      </c>
      <c r="HO453" s="223">
        <f t="shared" ca="1" si="1072"/>
        <v>-1.2403881746613096E-5</v>
      </c>
      <c r="HP453" s="223">
        <f t="shared" ca="1" si="1073"/>
        <v>-9.2864536177300039E-5</v>
      </c>
      <c r="HQ453" s="223">
        <f t="shared" ca="1" si="1074"/>
        <v>1.3022915792231662E-4</v>
      </c>
      <c r="HR453" s="223">
        <f t="shared" ca="1" si="1075"/>
        <v>-7.2368470199104731E-5</v>
      </c>
      <c r="HS453" s="223">
        <f t="shared" ca="1" si="1076"/>
        <v>-3.8409014963296848E-5</v>
      </c>
      <c r="HT453" s="223">
        <f t="shared" ca="1" si="1077"/>
        <v>1.2110131248721829E-4</v>
      </c>
      <c r="HU453" s="223">
        <f t="shared" ca="1" si="1078"/>
        <v>-1.1524270372729365E-4</v>
      </c>
      <c r="HV453" s="223">
        <f t="shared" ca="1" si="1079"/>
        <v>2.5117082099695098E-5</v>
      </c>
      <c r="HW453" s="223">
        <f t="shared" ca="1" si="1080"/>
        <v>8.3374487323626282E-5</v>
      </c>
      <c r="HX453" s="223">
        <f t="shared" ca="1" si="1081"/>
        <v>-1.3090151175708739E-4</v>
      </c>
      <c r="HY453" s="223">
        <f t="shared" ca="1" si="1082"/>
        <v>8.2711592567499451E-5</v>
      </c>
      <c r="HZ453" s="223">
        <f t="shared" ca="1" si="1083"/>
        <v>2.5958154062476126E-5</v>
      </c>
      <c r="IA453" s="223">
        <f t="shared" ca="1" si="1084"/>
        <v>-1.1564694978054932E-4</v>
      </c>
      <c r="IB453" s="223">
        <f t="shared" ca="1" si="1085"/>
        <v>1.2077314248709721E-4</v>
      </c>
      <c r="IC453" s="223">
        <f t="shared" ca="1" si="1086"/>
        <v>-3.758839122176323E-5</v>
      </c>
      <c r="ID453" s="223">
        <f t="shared" ca="1" si="1087"/>
        <v>-7.3081496579901047E-5</v>
      </c>
      <c r="IE453" s="223">
        <f t="shared" ca="1" si="1088"/>
        <v>-9.6846690964621688E-5</v>
      </c>
      <c r="IF453" s="223">
        <f t="shared" ca="1" si="1089"/>
        <v>-9.225815708471314E-5</v>
      </c>
      <c r="IG453" s="223">
        <f t="shared" ca="1" si="1090"/>
        <v>-1.3257301947885158E-5</v>
      </c>
      <c r="IH453" s="223">
        <f t="shared" ca="1" si="1091"/>
        <v>1.0907884372843989E-4</v>
      </c>
      <c r="II453" s="223">
        <f t="shared" ca="1" si="1092"/>
        <v>-1.2514046986343786E-4</v>
      </c>
      <c r="IJ453" s="223">
        <f t="shared" ca="1" si="1093"/>
        <v>4.9697703588460885E-5</v>
      </c>
      <c r="IK453" s="223">
        <f t="shared" ca="1" si="1094"/>
        <v>6.2084691073695608E-5</v>
      </c>
      <c r="IL453" s="223">
        <f t="shared" ca="1" si="1095"/>
        <v>-1.2846992572151063E-4</v>
      </c>
      <c r="IM453" s="223">
        <f t="shared" ca="1" si="1096"/>
        <v>1.0091622511576203E-4</v>
      </c>
      <c r="IN453" s="223">
        <f t="shared" ca="1" si="1097"/>
        <v>4.2877476834301105E-7</v>
      </c>
      <c r="IO453" s="223">
        <f t="shared" ca="1" si="1098"/>
        <v>-1.0146024878266386E-4</v>
      </c>
      <c r="IP453" s="223">
        <f t="shared" ca="1" si="1099"/>
        <v>1.2830262610625379E-4</v>
      </c>
      <c r="IQ453" s="223">
        <f t="shared" ca="1" si="1100"/>
        <v>-6.1328399902060122E-5</v>
      </c>
      <c r="IR453" s="223">
        <f t="shared" ca="1" si="1101"/>
        <v>-5.0489976053505893E-5</v>
      </c>
      <c r="IS453" s="223">
        <f t="shared" ca="1" si="1102"/>
        <v>1.2538940335392445E-4</v>
      </c>
      <c r="IT453" s="223">
        <f t="shared" ca="1" si="1103"/>
        <v>-1.0860241473252565E-4</v>
      </c>
      <c r="IU453" s="223">
        <f t="shared" ca="1" si="1104"/>
        <v>1.2403881746610415E-5</v>
      </c>
      <c r="IV453" s="223">
        <f t="shared" ca="1" si="1105"/>
        <v>9.2864536177296705E-5</v>
      </c>
      <c r="IW453" s="223">
        <f t="shared" ca="1" si="1106"/>
        <v>-1.3022915792231638E-4</v>
      </c>
      <c r="IX453" s="223">
        <f t="shared" ca="1" si="1107"/>
        <v>7.2368470199102482E-5</v>
      </c>
      <c r="IY453" s="223">
        <f t="shared" ca="1" si="1108"/>
        <v>3.8409014963292315E-5</v>
      </c>
      <c r="IZ453" s="223">
        <f t="shared" ca="1" si="1109"/>
        <v>-1.2110131248721931E-4</v>
      </c>
      <c r="JA453" s="223">
        <f t="shared" ca="1" si="1110"/>
        <v>1.152427037272959E-4</v>
      </c>
      <c r="JB453" s="223">
        <f t="shared" ca="1" si="1111"/>
        <v>-2.5117082099692455E-5</v>
      </c>
    </row>
    <row r="454" spans="2:262">
      <c r="B454" s="230">
        <v>93</v>
      </c>
      <c r="C454" s="229">
        <f t="shared" si="1112"/>
        <v>1.8164062500000012E-3</v>
      </c>
      <c r="D454" s="226">
        <f t="shared" ca="1" si="855"/>
        <v>35.966104820143769</v>
      </c>
      <c r="E454" s="225">
        <f ca="1">CU361</f>
        <v>-3.3895179856227149E-2</v>
      </c>
      <c r="F454" s="224">
        <v>93</v>
      </c>
      <c r="G454" s="223">
        <f t="shared" ca="1" si="856"/>
        <v>-2.1327291599221854E-5</v>
      </c>
      <c r="H454" s="223">
        <f t="shared" ca="1" si="857"/>
        <v>2.9983125955415508E-5</v>
      </c>
      <c r="I454" s="223">
        <f t="shared" ca="1" si="858"/>
        <v>-1.7841035642657968E-5</v>
      </c>
      <c r="J454" s="223">
        <f t="shared" ca="1" si="859"/>
        <v>-6.6765660115063726E-6</v>
      </c>
      <c r="K454" s="223">
        <f t="shared" ca="1" si="860"/>
        <v>2.656293884846632E-5</v>
      </c>
      <c r="L454" s="223">
        <f t="shared" ca="1" si="861"/>
        <v>-2.8023814558213746E-5</v>
      </c>
      <c r="M454" s="223">
        <f t="shared" ca="1" si="862"/>
        <v>1.0045850402329484E-5</v>
      </c>
      <c r="N454" s="223">
        <f t="shared" ca="1" si="863"/>
        <v>1.4900461223857959E-5</v>
      </c>
      <c r="O454" s="223">
        <f t="shared" ca="1" si="864"/>
        <v>-2.9511003640149132E-5</v>
      </c>
      <c r="P454" s="223">
        <f t="shared" ca="1" si="865"/>
        <v>2.3651111068252961E-5</v>
      </c>
      <c r="Q454" s="223">
        <f t="shared" ca="1" si="866"/>
        <v>-1.3855232707834742E-6</v>
      </c>
      <c r="R454" s="223">
        <f t="shared" ca="1" si="867"/>
        <v>-2.1841138720740447E-5</v>
      </c>
      <c r="S454" s="223">
        <f t="shared" ca="1" si="868"/>
        <v>2.991760061393114E-5</v>
      </c>
      <c r="T454" s="223">
        <f t="shared" ca="1" si="869"/>
        <v>-1.724158977397367E-5</v>
      </c>
      <c r="U454" s="223">
        <f t="shared" ca="1" si="870"/>
        <v>-7.3941241945127814E-6</v>
      </c>
      <c r="V454" s="223">
        <f t="shared" ca="1" si="871"/>
        <v>2.6900872016540177E-5</v>
      </c>
      <c r="W454" s="223">
        <f t="shared" ca="1" si="872"/>
        <v>-2.7747713911445643E-5</v>
      </c>
      <c r="X454" s="223">
        <f t="shared" ca="1" si="873"/>
        <v>9.3472343454737773E-6</v>
      </c>
      <c r="Y454" s="223">
        <f t="shared" ca="1" si="874"/>
        <v>1.5536994649068897E-5</v>
      </c>
      <c r="Z454" s="223">
        <f t="shared" ca="1" si="875"/>
        <v>-2.964392027725384E-5</v>
      </c>
      <c r="AA454" s="223">
        <f t="shared" ca="1" si="876"/>
        <v>2.3188212718509035E-5</v>
      </c>
      <c r="AB454" s="223">
        <f t="shared" ca="1" si="877"/>
        <v>-6.4790137147704045E-7</v>
      </c>
      <c r="AC454" s="223">
        <f t="shared" ca="1" si="878"/>
        <v>-2.2341829556986416E-5</v>
      </c>
      <c r="AD454" s="223">
        <f t="shared" ca="1" si="879"/>
        <v>2.9834054028528056E-5</v>
      </c>
      <c r="AE454" s="223">
        <f t="shared" ca="1" si="880"/>
        <v>-1.6631758216314187E-5</v>
      </c>
      <c r="AF454" s="223">
        <f t="shared" ca="1" si="881"/>
        <v>-8.1072284335885805E-6</v>
      </c>
      <c r="AG454" s="223">
        <f t="shared" ca="1" si="882"/>
        <v>2.7222601105199661E-5</v>
      </c>
      <c r="AH454" s="223">
        <f t="shared" ca="1" si="883"/>
        <v>-2.7454899079371128E-5</v>
      </c>
      <c r="AI454" s="223">
        <f t="shared" ca="1" si="884"/>
        <v>8.6429878641642118E-6</v>
      </c>
      <c r="AJ454" s="223">
        <f t="shared" ca="1" si="885"/>
        <v>1.6164169169668979E-5</v>
      </c>
      <c r="AK454" s="223">
        <f t="shared" ca="1" si="886"/>
        <v>-2.9758980525241125E-5</v>
      </c>
      <c r="AL454" s="223">
        <f t="shared" ca="1" si="887"/>
        <v>2.271134665648659E-5</v>
      </c>
      <c r="AM454" s="223">
        <f t="shared" ca="1" si="888"/>
        <v>9.0110799388978378E-8</v>
      </c>
      <c r="AN454" s="223">
        <f t="shared" ca="1" si="889"/>
        <v>-2.2829062510522066E-5</v>
      </c>
      <c r="AO454" s="223">
        <f t="shared" ca="1" si="890"/>
        <v>2.9732536524545328E-5</v>
      </c>
      <c r="AP454" s="223">
        <f t="shared" ca="1" si="891"/>
        <v>-1.6011908309406418E-5</v>
      </c>
      <c r="AQ454" s="223">
        <f t="shared" ca="1" si="892"/>
        <v>-8.815449181404985E-6</v>
      </c>
      <c r="AR454" s="223">
        <f t="shared" ca="1" si="893"/>
        <v>2.75279323168719E-5</v>
      </c>
      <c r="AS454" s="223">
        <f t="shared" ca="1" si="894"/>
        <v>-2.7145546442696087E-5</v>
      </c>
      <c r="AT454" s="223">
        <f t="shared" ca="1" si="895"/>
        <v>7.9335351701472048E-6</v>
      </c>
      <c r="AU454" s="223">
        <f t="shared" ca="1" si="896"/>
        <v>1.6781606999178461E-5</v>
      </c>
      <c r="AV454" s="223">
        <f t="shared" ca="1" si="897"/>
        <v>-2.9856115076119952E-5</v>
      </c>
      <c r="AW454" s="223">
        <f t="shared" ca="1" si="898"/>
        <v>2.2220800128470232E-5</v>
      </c>
      <c r="AX454" s="223">
        <f t="shared" ca="1" si="899"/>
        <v>8.2806869087890499E-7</v>
      </c>
      <c r="AY454" s="223">
        <f t="shared" ca="1" si="900"/>
        <v>-2.3302544090435004E-5</v>
      </c>
      <c r="AZ454" s="223">
        <f t="shared" ca="1" si="901"/>
        <v>2.961310925233136E-5</v>
      </c>
      <c r="BA454" s="223">
        <f t="shared" ca="1" si="902"/>
        <v>-1.5382413427657054E-5</v>
      </c>
      <c r="BB454" s="223">
        <f t="shared" ca="1" si="903"/>
        <v>-9.5183598322651799E-6</v>
      </c>
      <c r="BC454" s="223">
        <f t="shared" ca="1" si="904"/>
        <v>2.7816681731452234E-5</v>
      </c>
      <c r="BD454" s="223">
        <f t="shared" ca="1" si="905"/>
        <v>-2.6819842343881236E-5</v>
      </c>
      <c r="BE454" s="223">
        <f t="shared" ca="1" si="906"/>
        <v>7.2193036111976841E-6</v>
      </c>
      <c r="BF454" s="223">
        <f t="shared" ca="1" si="907"/>
        <v>1.7388936216136337E-5</v>
      </c>
      <c r="BG454" s="223">
        <f t="shared" ca="1" si="908"/>
        <v>-2.9935265419668964E-5</v>
      </c>
      <c r="BH454" s="223">
        <f t="shared" ca="1" si="909"/>
        <v>2.1716868621345709E-5</v>
      </c>
      <c r="BI454" s="223">
        <f t="shared" ca="1" si="910"/>
        <v>1.5655277847529285E-6</v>
      </c>
      <c r="BJ454" s="223">
        <f t="shared" ca="1" si="911"/>
        <v>-2.3761989089126105E-5</v>
      </c>
      <c r="BK454" s="223">
        <f t="shared" ca="1" si="912"/>
        <v>2.9475844150409342E-5</v>
      </c>
      <c r="BL454" s="223">
        <f t="shared" ca="1" si="913"/>
        <v>-1.4743652755244726E-5</v>
      </c>
      <c r="BM454" s="223">
        <f t="shared" ca="1" si="914"/>
        <v>-1.0215536979076415E-5</v>
      </c>
      <c r="BN454" s="223">
        <f t="shared" ca="1" si="915"/>
        <v>2.8088675417090257E-5</v>
      </c>
      <c r="BO454" s="223">
        <f t="shared" ca="1" si="916"/>
        <v>-2.6477982974896925E-5</v>
      </c>
      <c r="BP454" s="223">
        <f t="shared" ca="1" si="917"/>
        <v>6.5007234136999275E-6</v>
      </c>
      <c r="BQ454" s="223">
        <f t="shared" ca="1" si="918"/>
        <v>1.798579098813182E-5</v>
      </c>
      <c r="BR454" s="223">
        <f t="shared" ca="1" si="919"/>
        <v>-2.9996383878680836E-5</v>
      </c>
      <c r="BS454" s="223">
        <f t="shared" ca="1" si="920"/>
        <v>2.1199855684609708E-5</v>
      </c>
      <c r="BT454" s="223">
        <f t="shared" ca="1" si="921"/>
        <v>2.3020438632282713E-6</v>
      </c>
      <c r="BU454" s="223">
        <f t="shared" ca="1" si="922"/>
        <v>-2.4207120754107912E-5</v>
      </c>
      <c r="BV454" s="223">
        <f t="shared" ca="1" si="923"/>
        <v>2.9320823902143745E-5</v>
      </c>
      <c r="BW454" s="223">
        <f t="shared" ca="1" si="924"/>
        <v>-1.4096011057712577E-5</v>
      </c>
      <c r="BX454" s="223">
        <f t="shared" ca="1" si="925"/>
        <v>-1.0906560668395785E-5</v>
      </c>
      <c r="BY454" s="223">
        <f t="shared" ca="1" si="926"/>
        <v>2.8343749534960387E-5</v>
      </c>
      <c r="BZ454" s="223">
        <f t="shared" ca="1" si="927"/>
        <v>-2.6120174259043875E-5</v>
      </c>
      <c r="CA454" s="223">
        <f t="shared" ca="1" si="928"/>
        <v>5.7782274234950425E-6</v>
      </c>
      <c r="CB454" s="223">
        <f t="shared" ca="1" si="929"/>
        <v>1.8571811792168422E-5</v>
      </c>
      <c r="CC454" s="223">
        <f t="shared" ca="1" si="930"/>
        <v>-3.0039433637681205E-5</v>
      </c>
      <c r="CD454" s="223">
        <f t="shared" ca="1" si="931"/>
        <v>2.0670072747523266E-5</v>
      </c>
      <c r="CE454" s="223">
        <f t="shared" ca="1" si="932"/>
        <v>3.0371732765589447E-6</v>
      </c>
      <c r="CF454" s="223">
        <f t="shared" ca="1" si="933"/>
        <v>-2.4637670954709748E-5</v>
      </c>
      <c r="CG454" s="223">
        <f t="shared" ca="1" si="934"/>
        <v>2.9148141885935909E-5</v>
      </c>
      <c r="CH454" s="223">
        <f t="shared" ca="1" si="935"/>
        <v>-1.3439878450203815E-5</v>
      </c>
      <c r="CI454" s="223">
        <f t="shared" ca="1" si="936"/>
        <v>-1.1591014653390287E-5</v>
      </c>
      <c r="CJ454" s="223">
        <f t="shared" ca="1" si="937"/>
        <v>2.8581750437951427E-5</v>
      </c>
      <c r="CK454" s="223">
        <f t="shared" ca="1" si="938"/>
        <v>-2.5746631726913819E-5</v>
      </c>
      <c r="CL454" s="223">
        <f t="shared" ca="1" si="939"/>
        <v>5.052250845152921E-6</v>
      </c>
      <c r="CM454" s="223">
        <f t="shared" ca="1" si="940"/>
        <v>1.9146645631225521E-5</v>
      </c>
      <c r="CN454" s="223">
        <f t="shared" ca="1" si="941"/>
        <v>-3.0064388765105041E-5</v>
      </c>
      <c r="CO454" s="223">
        <f t="shared" ca="1" si="942"/>
        <v>2.0127838931516892E-5</v>
      </c>
      <c r="CP454" s="223">
        <f t="shared" ca="1" si="943"/>
        <v>3.7704732102758915E-6</v>
      </c>
      <c r="CQ454" s="223">
        <f t="shared" ca="1" si="944"/>
        <v>-2.5053380343590802E-5</v>
      </c>
      <c r="CR454" s="223">
        <f t="shared" ca="1" si="945"/>
        <v>2.8957902118974991E-5</v>
      </c>
      <c r="CS454" s="223">
        <f t="shared" ca="1" si="946"/>
        <v>-1.2775650162465309E-5</v>
      </c>
      <c r="CT454" s="223">
        <f t="shared" ca="1" si="947"/>
        <v>-1.2268486644574327E-5</v>
      </c>
      <c r="CU454" s="223">
        <f t="shared" ca="1" si="948"/>
        <v>2.8802534763219393E-5</v>
      </c>
      <c r="CV454" s="223">
        <f t="shared" ca="1" si="949"/>
        <v>-2.5357580386559591E-5</v>
      </c>
      <c r="CW454" s="223">
        <f t="shared" ca="1" si="950"/>
        <v>4.3232309798166628E-6</v>
      </c>
      <c r="CX454" s="223">
        <f t="shared" ca="1" si="951"/>
        <v>1.9709946246894219E-5</v>
      </c>
      <c r="CY454" s="223">
        <f t="shared" ca="1" si="952"/>
        <v>-3.0071234228916655E-5</v>
      </c>
      <c r="CZ454" s="223">
        <f t="shared" ca="1" si="953"/>
        <v>1.9573480857967187E-5</v>
      </c>
      <c r="DA454" s="223">
        <f t="shared" ca="1" si="954"/>
        <v>4.5015019519171935E-6</v>
      </c>
      <c r="DB454" s="223">
        <f t="shared" ca="1" si="955"/>
        <v>-2.5453998512958631E-5</v>
      </c>
      <c r="DC454" s="223">
        <f t="shared" ca="1" si="956"/>
        <v>2.8750219194583536E-5</v>
      </c>
      <c r="DD454" s="223">
        <f t="shared" ca="1" si="957"/>
        <v>-1.2103726300782037E-5</v>
      </c>
      <c r="DE454" s="223">
        <f t="shared" ca="1" si="958"/>
        <v>-1.2938568558151159E-5</v>
      </c>
      <c r="DF454" s="223">
        <f t="shared" ca="1" si="959"/>
        <v>2.9005969518541886E-5</v>
      </c>
      <c r="DG454" s="223">
        <f t="shared" ca="1" si="960"/>
        <v>-2.4953254587961962E-5</v>
      </c>
      <c r="DH454" s="223">
        <f t="shared" ca="1" si="961"/>
        <v>3.5916069617950275E-6</v>
      </c>
      <c r="DI454" s="223">
        <f t="shared" ca="1" si="962"/>
        <v>2.02613743279455E-5</v>
      </c>
      <c r="DJ454" s="223">
        <f t="shared" ca="1" si="963"/>
        <v>-3.0059965905664637E-5</v>
      </c>
      <c r="DK454" s="223">
        <f t="shared" ca="1" si="964"/>
        <v>1.9007332451447572E-5</v>
      </c>
      <c r="DL454" s="223">
        <f t="shared" ca="1" si="965"/>
        <v>5.2298191571055058E-6</v>
      </c>
      <c r="DM454" s="223">
        <f t="shared" ca="1" si="966"/>
        <v>-2.5839284145409016E-5</v>
      </c>
      <c r="DN454" s="223">
        <f t="shared" ca="1" si="967"/>
        <v>2.8525218213188942E-5</v>
      </c>
      <c r="DO454" s="223">
        <f t="shared" ca="1" si="968"/>
        <v>-1.1424511606961864E-5</v>
      </c>
      <c r="DP454" s="223">
        <f t="shared" ca="1" si="969"/>
        <v>-1.3600856761832807E-5</v>
      </c>
      <c r="DQ454" s="223">
        <f t="shared" ca="1" si="970"/>
        <v>2.9191932162429689E-5</v>
      </c>
      <c r="DR454" s="223">
        <f t="shared" ca="1" si="971"/>
        <v>-2.4533897881862841E-5</v>
      </c>
      <c r="DS454" s="223">
        <f t="shared" ca="1" si="972"/>
        <v>2.8578194940375919E-6</v>
      </c>
      <c r="DT454" s="223">
        <f t="shared" ca="1" si="973"/>
        <v>2.080059771472322E-5</v>
      </c>
      <c r="DU454" s="223">
        <f t="shared" ca="1" si="974"/>
        <v>-3.0030590582965543E-5</v>
      </c>
      <c r="DV454" s="223">
        <f t="shared" ca="1" si="975"/>
        <v>1.8429734738589803E-5</v>
      </c>
      <c r="DW454" s="223">
        <f t="shared" ca="1" si="976"/>
        <v>5.954986114789106E-6</v>
      </c>
      <c r="DX454" s="223">
        <f t="shared" ca="1" si="977"/>
        <v>-2.6209005159282828E-5</v>
      </c>
      <c r="DY454" s="223">
        <f t="shared" ca="1" si="978"/>
        <v>2.828303470696931E-5</v>
      </c>
      <c r="DZ454" s="223">
        <f t="shared" ca="1" si="979"/>
        <v>-1.0738415214540452E-5</v>
      </c>
      <c r="EA454" s="223">
        <f t="shared" ca="1" si="980"/>
        <v>-1.425495231797143E-5</v>
      </c>
      <c r="EB454" s="223">
        <f t="shared" ca="1" si="981"/>
        <v>2.9360310677939284E-5</v>
      </c>
      <c r="EC454" s="223">
        <f t="shared" ca="1" si="982"/>
        <v>-2.4099762873060208E-5</v>
      </c>
      <c r="ED454" s="223">
        <f t="shared" ca="1" si="983"/>
        <v>2.1223105826785522E-6</v>
      </c>
      <c r="EE454" s="223">
        <f t="shared" ca="1" si="984"/>
        <v>2.1327291599222048E-5</v>
      </c>
      <c r="EF454" s="223">
        <f t="shared" ca="1" si="985"/>
        <v>-2.9983125955415417E-5</v>
      </c>
      <c r="EG454" s="223">
        <f t="shared" ca="1" si="986"/>
        <v>1.784103564265769E-5</v>
      </c>
      <c r="EH454" s="223">
        <f t="shared" ca="1" si="987"/>
        <v>6.6765660115075906E-6</v>
      </c>
      <c r="EI454" s="223">
        <f t="shared" ca="1" si="988"/>
        <v>-2.656293884846653E-5</v>
      </c>
      <c r="EJ454" s="223">
        <f t="shared" ca="1" si="989"/>
        <v>2.8023814558213275E-5</v>
      </c>
      <c r="EK454" s="223">
        <f t="shared" ca="1" si="990"/>
        <v>-1.0045850402329011E-5</v>
      </c>
      <c r="EL454" s="223">
        <f t="shared" ca="1" si="991"/>
        <v>-1.4900461223859186E-5</v>
      </c>
      <c r="EM454" s="223">
        <f t="shared" ca="1" si="992"/>
        <v>2.951100364014924E-5</v>
      </c>
      <c r="EN454" s="223">
        <f t="shared" ca="1" si="993"/>
        <v>-2.3651111068252022E-5</v>
      </c>
      <c r="EO454" s="223">
        <f t="shared" ca="1" si="994"/>
        <v>1.385523270782812E-6</v>
      </c>
      <c r="EP454" s="223">
        <f t="shared" ca="1" si="995"/>
        <v>2.1841138720741494E-5</v>
      </c>
      <c r="EQ454" s="223">
        <f t="shared" ca="1" si="996"/>
        <v>-2.9917600613931059E-5</v>
      </c>
      <c r="ER454" s="223">
        <f t="shared" ca="1" si="997"/>
        <v>1.7241589773972338E-5</v>
      </c>
      <c r="ES454" s="223">
        <f t="shared" ca="1" si="998"/>
        <v>7.3941241945136335E-6</v>
      </c>
      <c r="ET454" s="223">
        <f t="shared" ca="1" si="999"/>
        <v>-2.6900872016540949E-5</v>
      </c>
      <c r="EU454" s="223">
        <f t="shared" ca="1" si="1000"/>
        <v>2.7747713911445304E-5</v>
      </c>
      <c r="EV454" s="223">
        <f t="shared" ca="1" si="1001"/>
        <v>-9.3472343454721307E-6</v>
      </c>
      <c r="EW454" s="223">
        <f t="shared" ca="1" si="1002"/>
        <v>-1.5536994649069829E-5</v>
      </c>
      <c r="EX454" s="223">
        <f t="shared" ca="1" si="1003"/>
        <v>2.9643920277254169E-5</v>
      </c>
      <c r="EY454" s="223">
        <f t="shared" ca="1" si="1004"/>
        <v>-2.3188212718508337E-5</v>
      </c>
      <c r="EZ454" s="223">
        <f t="shared" ca="1" si="1005"/>
        <v>6.4790137147680477E-7</v>
      </c>
      <c r="FA454" s="223">
        <f t="shared" ca="1" si="1006"/>
        <v>2.2341829556987148E-5</v>
      </c>
      <c r="FB454" s="223">
        <f t="shared" ca="1" si="1007"/>
        <v>-2.9834054028528026E-5</v>
      </c>
      <c r="FC454" s="223">
        <f t="shared" ca="1" si="1008"/>
        <v>1.66317582163131E-5</v>
      </c>
      <c r="FD454" s="223">
        <f t="shared" ca="1" si="1009"/>
        <v>8.1072284335890142E-6</v>
      </c>
      <c r="FE454" s="223">
        <f t="shared" ca="1" si="1010"/>
        <v>-2.7222601105200217E-5</v>
      </c>
      <c r="FF454" s="223">
        <f t="shared" ca="1" si="1011"/>
        <v>2.7454899079370945E-5</v>
      </c>
      <c r="FG454" s="223">
        <f t="shared" ca="1" si="1012"/>
        <v>-8.6429878641627583E-6</v>
      </c>
      <c r="FH454" s="223">
        <f t="shared" ca="1" si="1013"/>
        <v>-1.6164169169669538E-5</v>
      </c>
      <c r="FI454" s="223">
        <f t="shared" ca="1" si="1014"/>
        <v>2.9758980525241339E-5</v>
      </c>
      <c r="FJ454" s="223">
        <f t="shared" ca="1" si="1015"/>
        <v>-2.2711346656486157E-5</v>
      </c>
      <c r="FK454" s="223">
        <f t="shared" ca="1" si="1016"/>
        <v>-9.0110799390496261E-8</v>
      </c>
      <c r="FL454" s="223">
        <f t="shared" ca="1" si="1017"/>
        <v>2.2829062510522496E-5</v>
      </c>
      <c r="FM454" s="223">
        <f t="shared" ca="1" si="1018"/>
        <v>-2.9732536524545104E-5</v>
      </c>
      <c r="FN454" s="223">
        <f t="shared" ca="1" si="1019"/>
        <v>1.6011908309405855E-5</v>
      </c>
      <c r="FO454" s="223">
        <f t="shared" ca="1" si="1020"/>
        <v>8.8154491814064351E-6</v>
      </c>
      <c r="FP454" s="223">
        <f t="shared" ca="1" si="1021"/>
        <v>-2.7527932316872344E-5</v>
      </c>
      <c r="FQ454" s="223">
        <f t="shared" ca="1" si="1022"/>
        <v>2.714554644269525E-5</v>
      </c>
      <c r="FR454" s="223">
        <f t="shared" ca="1" si="1023"/>
        <v>-7.9335351701461511E-6</v>
      </c>
      <c r="FS454" s="223">
        <f t="shared" ca="1" si="1024"/>
        <v>-1.6781606999180073E-5</v>
      </c>
      <c r="FT454" s="223">
        <f t="shared" ca="1" si="1025"/>
        <v>2.9856115076120077E-5</v>
      </c>
      <c r="FU454" s="223">
        <f t="shared" ca="1" si="1026"/>
        <v>-2.2220800128470072E-5</v>
      </c>
      <c r="FV454" s="223">
        <f t="shared" ca="1" si="1027"/>
        <v>-8.2806869087999554E-7</v>
      </c>
      <c r="FW454" s="223">
        <f t="shared" ca="1" si="1028"/>
        <v>2.3302544090435153E-5</v>
      </c>
      <c r="FX454" s="223">
        <f t="shared" ca="1" si="1029"/>
        <v>-2.961310925233117E-5</v>
      </c>
      <c r="FY454" s="223">
        <f t="shared" ca="1" si="1030"/>
        <v>1.5382413427656851E-5</v>
      </c>
      <c r="FZ454" s="223">
        <f t="shared" ca="1" si="1031"/>
        <v>9.518359832266215E-6</v>
      </c>
      <c r="GA454" s="223">
        <f t="shared" ca="1" si="1032"/>
        <v>-2.7816681731452485E-5</v>
      </c>
      <c r="GB454" s="223">
        <f t="shared" ca="1" si="1033"/>
        <v>2.6819842343880549E-5</v>
      </c>
      <c r="GC454" s="223">
        <f t="shared" ca="1" si="1034"/>
        <v>-7.2193036111970412E-6</v>
      </c>
      <c r="GD454" s="223">
        <f t="shared" ca="1" si="1035"/>
        <v>-1.7388936216137577E-5</v>
      </c>
      <c r="GE454" s="223">
        <f t="shared" ca="1" si="1036"/>
        <v>2.9935265419669028E-5</v>
      </c>
      <c r="GF454" s="223">
        <f t="shared" ca="1" si="1037"/>
        <v>-2.1716868621344662E-5</v>
      </c>
      <c r="GG454" s="223">
        <f t="shared" ca="1" si="1038"/>
        <v>-1.5655277847535913E-6</v>
      </c>
      <c r="GH454" s="223">
        <f t="shared" ca="1" si="1039"/>
        <v>2.3761989089127033E-5</v>
      </c>
      <c r="GI454" s="223">
        <f t="shared" ca="1" si="1040"/>
        <v>-2.9475844150409125E-5</v>
      </c>
      <c r="GJ454" s="223">
        <f t="shared" ca="1" si="1041"/>
        <v>1.474365275524303E-5</v>
      </c>
      <c r="GK454" s="223">
        <f t="shared" ca="1" si="1042"/>
        <v>1.0215536979077441E-5</v>
      </c>
      <c r="GL454" s="223">
        <f t="shared" ca="1" si="1043"/>
        <v>-2.8088675417090952E-5</v>
      </c>
      <c r="GM454" s="223">
        <f t="shared" ca="1" si="1044"/>
        <v>2.647798297489641E-5</v>
      </c>
      <c r="GN454" s="223">
        <f t="shared" ca="1" si="1045"/>
        <v>-6.5007234136980284E-6</v>
      </c>
      <c r="GO454" s="223">
        <f t="shared" ca="1" si="1046"/>
        <v>-1.7985790988132691E-5</v>
      </c>
      <c r="GP454" s="223">
        <f t="shared" ca="1" si="1047"/>
        <v>2.9996383878680974E-5</v>
      </c>
      <c r="GQ454" s="223">
        <f t="shared" ca="1" si="1048"/>
        <v>-2.1199855684608935E-5</v>
      </c>
      <c r="GR454" s="223">
        <f t="shared" ca="1" si="1049"/>
        <v>-2.3020438632285067E-6</v>
      </c>
      <c r="GS454" s="223">
        <f t="shared" ca="1" si="1050"/>
        <v>2.420712075410856E-5</v>
      </c>
      <c r="GT454" s="223">
        <f t="shared" ca="1" si="1051"/>
        <v>-2.9320823902143694E-5</v>
      </c>
      <c r="GU454" s="223">
        <f t="shared" ca="1" si="1052"/>
        <v>1.4096011057711613E-5</v>
      </c>
      <c r="GV454" s="223">
        <f t="shared" ca="1" si="1053"/>
        <v>1.0906560668396005E-5</v>
      </c>
      <c r="GW454" s="223">
        <f t="shared" ca="1" si="1054"/>
        <v>-2.8343749534960749E-5</v>
      </c>
      <c r="GX454" s="223">
        <f t="shared" ca="1" si="1055"/>
        <v>2.6120174259043756E-5</v>
      </c>
      <c r="GY454" s="223">
        <f t="shared" ca="1" si="1056"/>
        <v>-5.7782274234939719E-6</v>
      </c>
      <c r="GZ454" s="223">
        <f t="shared" ca="1" si="1057"/>
        <v>-1.8571811792168608E-5</v>
      </c>
      <c r="HA454" s="223">
        <f t="shared" ca="1" si="1058"/>
        <v>3.0039433637681293E-5</v>
      </c>
      <c r="HB454" s="223">
        <f t="shared" ca="1" si="1059"/>
        <v>-2.0670072747522474E-5</v>
      </c>
      <c r="HC454" s="223">
        <f t="shared" ca="1" si="1060"/>
        <v>-3.0371732765608802E-6</v>
      </c>
      <c r="HD454" s="223">
        <f t="shared" ca="1" si="1061"/>
        <v>2.4637670954710372E-5</v>
      </c>
      <c r="HE454" s="223">
        <f t="shared" ca="1" si="1062"/>
        <v>-2.9148141885935431E-5</v>
      </c>
      <c r="HF454" s="223">
        <f t="shared" ca="1" si="1063"/>
        <v>1.3439878450202841E-5</v>
      </c>
      <c r="HG454" s="223">
        <f t="shared" ca="1" si="1064"/>
        <v>1.1591014653392082E-5</v>
      </c>
      <c r="HH454" s="223">
        <f t="shared" ca="1" si="1065"/>
        <v>-2.8581750437951766E-5</v>
      </c>
      <c r="HI454" s="223">
        <f t="shared" ca="1" si="1066"/>
        <v>2.5746631726912816E-5</v>
      </c>
      <c r="HJ454" s="223">
        <f t="shared" ca="1" si="1067"/>
        <v>-5.0522508451518453E-6</v>
      </c>
      <c r="HK454" s="223">
        <f t="shared" ca="1" si="1068"/>
        <v>-1.9146645631227022E-5</v>
      </c>
      <c r="HL454" s="223">
        <f t="shared" ca="1" si="1069"/>
        <v>3.0064388765105065E-5</v>
      </c>
      <c r="HM454" s="223">
        <f t="shared" ca="1" si="1070"/>
        <v>-2.0127838931516719E-5</v>
      </c>
      <c r="HN454" s="223">
        <f t="shared" ca="1" si="1071"/>
        <v>-3.7704732102769736E-6</v>
      </c>
      <c r="HO454" s="223">
        <f t="shared" ca="1" si="1072"/>
        <v>2.5053380343590931E-5</v>
      </c>
      <c r="HP454" s="223">
        <f t="shared" ca="1" si="1073"/>
        <v>-2.8957902118974697E-5</v>
      </c>
      <c r="HQ454" s="223">
        <f t="shared" ca="1" si="1074"/>
        <v>1.2775650162465099E-5</v>
      </c>
      <c r="HR454" s="223">
        <f t="shared" ca="1" si="1075"/>
        <v>1.2268486644575323E-5</v>
      </c>
      <c r="HS454" s="223">
        <f t="shared" ca="1" si="1076"/>
        <v>-2.8802534763219458E-5</v>
      </c>
      <c r="HT454" s="223">
        <f t="shared" ca="1" si="1077"/>
        <v>2.5357580386559004E-5</v>
      </c>
      <c r="HU454" s="223">
        <f t="shared" ca="1" si="1078"/>
        <v>-4.3232309798164299E-6</v>
      </c>
      <c r="HV454" s="223">
        <f t="shared" ca="1" si="1079"/>
        <v>-1.9709946246895042E-5</v>
      </c>
      <c r="HW454" s="223">
        <f t="shared" ca="1" si="1080"/>
        <v>3.0071234228916648E-5</v>
      </c>
      <c r="HX454" s="223">
        <f t="shared" ca="1" si="1081"/>
        <v>-1.957348085796571E-5</v>
      </c>
      <c r="HY454" s="223">
        <f t="shared" ca="1" si="1082"/>
        <v>-4.5015019519182727E-6</v>
      </c>
      <c r="HZ454" s="223">
        <f t="shared" ca="1" si="1083"/>
        <v>2.5453998512958757E-5</v>
      </c>
      <c r="IA454" s="223">
        <f t="shared" ca="1" si="1084"/>
        <v>-2.8750219194582712E-5</v>
      </c>
      <c r="IB454" s="223">
        <f t="shared" ca="1" si="1085"/>
        <v>1.2103726300780255E-5</v>
      </c>
      <c r="IC454" s="223">
        <f t="shared" ca="1" si="1086"/>
        <v>1.2938568558152141E-5</v>
      </c>
      <c r="ID454" s="223">
        <f t="shared" ca="1" si="1087"/>
        <v>-2.9005969518541947E-5</v>
      </c>
      <c r="IE454" s="223">
        <f t="shared" ca="1" si="1088"/>
        <v>-9.0095837411353367E-7</v>
      </c>
      <c r="IF454" s="223">
        <f t="shared" ca="1" si="1089"/>
        <v>-3.5916069617930962E-6</v>
      </c>
      <c r="IG454" s="223">
        <f t="shared" ca="1" si="1090"/>
        <v>-2.0261374327946306E-5</v>
      </c>
      <c r="IH454" s="223">
        <f t="shared" ca="1" si="1091"/>
        <v>3.005996590566463E-5</v>
      </c>
      <c r="II454" s="223">
        <f t="shared" ca="1" si="1092"/>
        <v>-1.9007332451448054E-5</v>
      </c>
      <c r="IJ454" s="223">
        <f t="shared" ca="1" si="1093"/>
        <v>-5.229819157107421E-6</v>
      </c>
      <c r="IK454" s="223">
        <f t="shared" ca="1" si="1094"/>
        <v>2.5839284145409575E-5</v>
      </c>
      <c r="IL454" s="223">
        <f t="shared" ca="1" si="1095"/>
        <v>-2.8525218213188867E-5</v>
      </c>
      <c r="IM454" s="223">
        <f t="shared" ca="1" si="1096"/>
        <v>1.1424511606962437E-5</v>
      </c>
      <c r="IN454" s="223">
        <f t="shared" ca="1" si="1097"/>
        <v>1.3600856761835301E-5</v>
      </c>
      <c r="IO454" s="223">
        <f t="shared" ca="1" si="1098"/>
        <v>-2.9191932162429953E-5</v>
      </c>
      <c r="IP454" s="223">
        <f t="shared" ca="1" si="1099"/>
        <v>2.4533897881862211E-5</v>
      </c>
      <c r="IQ454" s="223">
        <f t="shared" ca="1" si="1100"/>
        <v>-2.8578194940382077E-6</v>
      </c>
      <c r="IR454" s="223">
        <f t="shared" ca="1" si="1101"/>
        <v>-2.0800597714725246E-5</v>
      </c>
      <c r="IS454" s="223">
        <f t="shared" ca="1" si="1102"/>
        <v>3.0030590582965489E-5</v>
      </c>
      <c r="IT454" s="223">
        <f t="shared" ca="1" si="1103"/>
        <v>-1.8429734738588942E-5</v>
      </c>
      <c r="IU454" s="223">
        <f t="shared" ca="1" si="1104"/>
        <v>-5.9549861147885004E-6</v>
      </c>
      <c r="IV454" s="223">
        <f t="shared" ca="1" si="1105"/>
        <v>2.62090051592842E-5</v>
      </c>
      <c r="IW454" s="223">
        <f t="shared" ca="1" si="1106"/>
        <v>-2.8283034706968944E-5</v>
      </c>
      <c r="IX454" s="223">
        <f t="shared" ca="1" si="1107"/>
        <v>1.0738415214539432E-5</v>
      </c>
      <c r="IY454" s="223">
        <f t="shared" ca="1" si="1108"/>
        <v>1.4254952317970881E-5</v>
      </c>
      <c r="IZ454" s="223">
        <f t="shared" ca="1" si="1109"/>
        <v>-2.936031067793989E-5</v>
      </c>
      <c r="JA454" s="223">
        <f t="shared" ca="1" si="1110"/>
        <v>2.4099762873059554E-5</v>
      </c>
      <c r="JB454" s="223">
        <f t="shared" ca="1" si="1111"/>
        <v>-2.1223105826774642E-6</v>
      </c>
    </row>
    <row r="455" spans="2:262">
      <c r="B455" s="230">
        <v>94</v>
      </c>
      <c r="C455" s="229">
        <f t="shared" si="1112"/>
        <v>1.8359375000000012E-3</v>
      </c>
      <c r="D455" s="226">
        <f t="shared" ca="1" si="855"/>
        <v>35.965624067020364</v>
      </c>
      <c r="E455" s="225">
        <f ca="1">CV361</f>
        <v>-3.4375932979632415E-2</v>
      </c>
      <c r="F455" s="224">
        <v>94</v>
      </c>
      <c r="G455" s="223">
        <f t="shared" ca="1" si="856"/>
        <v>-6.6991418728972038E-5</v>
      </c>
      <c r="H455" s="223">
        <f t="shared" ca="1" si="857"/>
        <v>1.1215641298171489E-4</v>
      </c>
      <c r="I455" s="223">
        <f t="shared" ca="1" si="858"/>
        <v>-8.3647868233810009E-5</v>
      </c>
      <c r="J455" s="223">
        <f t="shared" ca="1" si="859"/>
        <v>1.9253695084223266E-7</v>
      </c>
      <c r="K455" s="223">
        <f t="shared" ca="1" si="860"/>
        <v>8.3389268406855861E-5</v>
      </c>
      <c r="L455" s="223">
        <f t="shared" ca="1" si="861"/>
        <v>-1.1219415682437356E-4</v>
      </c>
      <c r="M455" s="223">
        <f t="shared" ca="1" si="862"/>
        <v>6.7300712986981571E-5</v>
      </c>
      <c r="N455" s="223">
        <f t="shared" ca="1" si="863"/>
        <v>2.1801363876380443E-5</v>
      </c>
      <c r="O455" s="223">
        <f t="shared" ca="1" si="864"/>
        <v>-9.6582515265104772E-5</v>
      </c>
      <c r="P455" s="223">
        <f t="shared" ca="1" si="865"/>
        <v>1.0792034213947963E-4</v>
      </c>
      <c r="Q455" s="223">
        <f t="shared" ca="1" si="866"/>
        <v>-4.8367229082738171E-5</v>
      </c>
      <c r="R455" s="223">
        <f t="shared" ca="1" si="867"/>
        <v>-4.2957450516179533E-5</v>
      </c>
      <c r="S455" s="223">
        <f t="shared" ca="1" si="868"/>
        <v>1.060641502258143E-4</v>
      </c>
      <c r="T455" s="223">
        <f t="shared" ca="1" si="869"/>
        <v>-9.9499209228590444E-5</v>
      </c>
      <c r="U455" s="223">
        <f t="shared" ca="1" si="870"/>
        <v>2.7575019689499718E-5</v>
      </c>
      <c r="V455" s="223">
        <f t="shared" ca="1" si="871"/>
        <v>6.2462706423457639E-5</v>
      </c>
      <c r="W455" s="223">
        <f t="shared" ca="1" si="872"/>
        <v>-1.1146979937480651E-4</v>
      </c>
      <c r="X455" s="223">
        <f t="shared" ca="1" si="873"/>
        <v>8.7254377506846287E-5</v>
      </c>
      <c r="Y455" s="223">
        <f t="shared" ca="1" si="874"/>
        <v>-5.7231177538433914E-6</v>
      </c>
      <c r="Z455" s="223">
        <f t="shared" ca="1" si="875"/>
        <v>-7.9567555552371324E-5</v>
      </c>
      <c r="AA455" s="223">
        <f t="shared" ca="1" si="876"/>
        <v>1.1259172664680858E-4</v>
      </c>
      <c r="AB455" s="223">
        <f t="shared" ca="1" si="877"/>
        <v>-7.1656408990332208E-5</v>
      </c>
      <c r="AC455" s="223">
        <f t="shared" ca="1" si="878"/>
        <v>-1.6348720387532511E-5</v>
      </c>
      <c r="AD455" s="223">
        <f t="shared" ca="1" si="879"/>
        <v>9.361466814340718E-5</v>
      </c>
      <c r="AE455" s="223">
        <f t="shared" ca="1" si="880"/>
        <v>-1.093868170059416E-4</v>
      </c>
      <c r="AF455" s="223">
        <f t="shared" ca="1" si="881"/>
        <v>5.3304724861697402E-5</v>
      </c>
      <c r="AG455" s="223">
        <f t="shared" ca="1" si="882"/>
        <v>3.7792286372882778E-5</v>
      </c>
      <c r="AH455" s="223">
        <f t="shared" ca="1" si="883"/>
        <v>-1.040642215374025E-4</v>
      </c>
      <c r="AI455" s="223">
        <f t="shared" ca="1" si="884"/>
        <v>1.0197823333236983E-4</v>
      </c>
      <c r="AJ455" s="223">
        <f t="shared" ca="1" si="885"/>
        <v>-3.2904570050260958E-5</v>
      </c>
      <c r="AK455" s="223">
        <f t="shared" ca="1" si="886"/>
        <v>-5.7783515987082284E-5</v>
      </c>
      <c r="AL455" s="223">
        <f t="shared" ca="1" si="887"/>
        <v>1.1051464525760294E-4</v>
      </c>
      <c r="AM455" s="223">
        <f t="shared" ca="1" si="888"/>
        <v>-9.0650683341887545E-5</v>
      </c>
      <c r="AN455" s="223">
        <f t="shared" ca="1" si="889"/>
        <v>1.1239911064889226E-5</v>
      </c>
      <c r="AO455" s="223">
        <f t="shared" ca="1" si="890"/>
        <v>7.5554157487266638E-5</v>
      </c>
      <c r="AP455" s="223">
        <f t="shared" ca="1" si="891"/>
        <v>-1.1271805313788095E-4</v>
      </c>
      <c r="AQ455" s="223">
        <f t="shared" ca="1" si="892"/>
        <v>7.5839478428065574E-5</v>
      </c>
      <c r="AR455" s="223">
        <f t="shared" ca="1" si="893"/>
        <v>1.0856691399291432E-5</v>
      </c>
      <c r="AS455" s="223">
        <f t="shared" ca="1" si="894"/>
        <v>-9.0421295086475105E-5</v>
      </c>
      <c r="AT455" s="223">
        <f t="shared" ca="1" si="895"/>
        <v>1.1058976944908284E-4</v>
      </c>
      <c r="AU455" s="223">
        <f t="shared" ca="1" si="896"/>
        <v>-5.8113804889521262E-5</v>
      </c>
      <c r="AV455" s="223">
        <f t="shared" ca="1" si="897"/>
        <v>-3.2536077301501559E-5</v>
      </c>
      <c r="AW455" s="223">
        <f t="shared" ca="1" si="898"/>
        <v>1.0181359302435767E-4</v>
      </c>
      <c r="AX455" s="223">
        <f t="shared" ca="1" si="899"/>
        <v>-1.0421158293981322E-4</v>
      </c>
      <c r="AY455" s="223">
        <f t="shared" ca="1" si="900"/>
        <v>3.8154850419671181E-5</v>
      </c>
      <c r="AZ455" s="223">
        <f t="shared" ca="1" si="901"/>
        <v>5.2965119999455792E-5</v>
      </c>
      <c r="BA455" s="223">
        <f t="shared" ca="1" si="902"/>
        <v>-1.0929325168003414E-4</v>
      </c>
      <c r="BB455" s="223">
        <f t="shared" ca="1" si="903"/>
        <v>9.3828603740696078E-5</v>
      </c>
      <c r="BC455" s="223">
        <f t="shared" ca="1" si="904"/>
        <v>-1.6729626445679813E-5</v>
      </c>
      <c r="BD455" s="223">
        <f t="shared" ca="1" si="905"/>
        <v>-7.1358742839012514E-5</v>
      </c>
      <c r="BE455" s="223">
        <f t="shared" ca="1" si="906"/>
        <v>1.1257283196600872E-4</v>
      </c>
      <c r="BF455" s="223">
        <f t="shared" ca="1" si="907"/>
        <v>-7.9839843919511332E-5</v>
      </c>
      <c r="BG455" s="223">
        <f t="shared" ca="1" si="908"/>
        <v>-5.3385076905363992E-6</v>
      </c>
      <c r="BH455" s="223">
        <f t="shared" ca="1" si="909"/>
        <v>8.7010089209710117E-5</v>
      </c>
      <c r="BI455" s="223">
        <f t="shared" ca="1" si="910"/>
        <v>-1.1152630145110124E-4</v>
      </c>
      <c r="BJ455" s="223">
        <f t="shared" ca="1" si="911"/>
        <v>6.2782883671198847E-5</v>
      </c>
      <c r="BK455" s="223">
        <f t="shared" ca="1" si="912"/>
        <v>2.7201485970074907E-5</v>
      </c>
      <c r="BL455" s="223">
        <f t="shared" ca="1" si="913"/>
        <v>-9.9317686647899656E-5</v>
      </c>
      <c r="BM455" s="223">
        <f t="shared" ca="1" si="914"/>
        <v>1.0619387771609855E-4</v>
      </c>
      <c r="BN455" s="223">
        <f t="shared" ca="1" si="915"/>
        <v>-4.3313212412450209E-5</v>
      </c>
      <c r="BO455" s="223">
        <f t="shared" ca="1" si="916"/>
        <v>-4.801912639855257E-5</v>
      </c>
      <c r="BP455" s="223">
        <f t="shared" ca="1" si="917"/>
        <v>1.0780856108620989E-4</v>
      </c>
      <c r="BQ455" s="223">
        <f t="shared" ca="1" si="918"/>
        <v>-9.6780482814679071E-5</v>
      </c>
      <c r="BR455" s="223">
        <f t="shared" ca="1" si="919"/>
        <v>2.2179038691020544E-5</v>
      </c>
      <c r="BS455" s="223">
        <f t="shared" ca="1" si="920"/>
        <v>6.6991418728972824E-5</v>
      </c>
      <c r="BT455" s="223">
        <f t="shared" ca="1" si="921"/>
        <v>-1.1215641298171483E-4</v>
      </c>
      <c r="BU455" s="223">
        <f t="shared" ca="1" si="922"/>
        <v>8.3647868233809508E-5</v>
      </c>
      <c r="BV455" s="223">
        <f t="shared" ca="1" si="923"/>
        <v>-1.9253695084318811E-7</v>
      </c>
      <c r="BW455" s="223">
        <f t="shared" ca="1" si="924"/>
        <v>-8.3389268406856295E-5</v>
      </c>
      <c r="BX455" s="223">
        <f t="shared" ca="1" si="925"/>
        <v>1.1219415682437365E-4</v>
      </c>
      <c r="BY455" s="223">
        <f t="shared" ca="1" si="926"/>
        <v>-6.7300712986981368E-5</v>
      </c>
      <c r="BZ455" s="223">
        <f t="shared" ca="1" si="927"/>
        <v>-2.1801363876379115E-5</v>
      </c>
      <c r="CA455" s="223">
        <f t="shared" ca="1" si="928"/>
        <v>9.6582515265104921E-5</v>
      </c>
      <c r="CB455" s="223">
        <f t="shared" ca="1" si="929"/>
        <v>-1.0792034213948003E-4</v>
      </c>
      <c r="CC455" s="223">
        <f t="shared" ca="1" si="930"/>
        <v>4.8367229082738306E-5</v>
      </c>
      <c r="CD455" s="223">
        <f t="shared" ca="1" si="931"/>
        <v>4.2957450516177907E-5</v>
      </c>
      <c r="CE455" s="223">
        <f t="shared" ca="1" si="932"/>
        <v>-1.0606415022581424E-4</v>
      </c>
      <c r="CF455" s="223">
        <f t="shared" ca="1" si="933"/>
        <v>9.949920922859146E-5</v>
      </c>
      <c r="CG455" s="223">
        <f t="shared" ca="1" si="934"/>
        <v>-2.7575019689500253E-5</v>
      </c>
      <c r="CH455" s="223">
        <f t="shared" ca="1" si="935"/>
        <v>-6.246270642345585E-5</v>
      </c>
      <c r="CI455" s="223">
        <f t="shared" ca="1" si="936"/>
        <v>1.1146979937480643E-4</v>
      </c>
      <c r="CJ455" s="223">
        <f t="shared" ca="1" si="937"/>
        <v>-8.7254377506845623E-5</v>
      </c>
      <c r="CK455" s="223">
        <f t="shared" ca="1" si="938"/>
        <v>5.7231177538439402E-6</v>
      </c>
      <c r="CL455" s="223">
        <f t="shared" ca="1" si="939"/>
        <v>7.9567555552372069E-5</v>
      </c>
      <c r="CM455" s="223">
        <f t="shared" ca="1" si="940"/>
        <v>-1.1259172664680865E-4</v>
      </c>
      <c r="CN455" s="223">
        <f t="shared" ca="1" si="941"/>
        <v>7.1656408990332019E-5</v>
      </c>
      <c r="CO455" s="223">
        <f t="shared" ca="1" si="942"/>
        <v>1.6348720387531173E-5</v>
      </c>
      <c r="CP455" s="223">
        <f t="shared" ca="1" si="943"/>
        <v>-9.3614668143407302E-5</v>
      </c>
      <c r="CQ455" s="223">
        <f t="shared" ca="1" si="944"/>
        <v>1.0938681700594194E-4</v>
      </c>
      <c r="CR455" s="223">
        <f t="shared" ca="1" si="945"/>
        <v>-5.3304724861697172E-5</v>
      </c>
      <c r="CS455" s="223">
        <f t="shared" ca="1" si="946"/>
        <v>-3.7792286372881497E-5</v>
      </c>
      <c r="CT455" s="223">
        <f t="shared" ca="1" si="947"/>
        <v>1.0406422153740229E-4</v>
      </c>
      <c r="CU455" s="223">
        <f t="shared" ca="1" si="948"/>
        <v>-1.0197823333237075E-4</v>
      </c>
      <c r="CV455" s="223">
        <f t="shared" ca="1" si="949"/>
        <v>3.2904570050261486E-5</v>
      </c>
      <c r="CW455" s="223">
        <f t="shared" ca="1" si="950"/>
        <v>5.7783515987080427E-5</v>
      </c>
      <c r="CX455" s="223">
        <f t="shared" ca="1" si="951"/>
        <v>-1.1051464525760284E-4</v>
      </c>
      <c r="CY455" s="223">
        <f t="shared" ca="1" si="952"/>
        <v>9.0650683341886922E-5</v>
      </c>
      <c r="CZ455" s="223">
        <f t="shared" ca="1" si="953"/>
        <v>-1.123991106488978E-5</v>
      </c>
      <c r="DA455" s="223">
        <f t="shared" ca="1" si="954"/>
        <v>-7.555415748726741E-5</v>
      </c>
      <c r="DB455" s="223">
        <f t="shared" ca="1" si="955"/>
        <v>1.1271805313788095E-4</v>
      </c>
      <c r="DC455" s="223">
        <f t="shared" ca="1" si="956"/>
        <v>-7.5839478428064787E-5</v>
      </c>
      <c r="DD455" s="223">
        <f t="shared" ca="1" si="957"/>
        <v>-1.085669139929088E-5</v>
      </c>
      <c r="DE455" s="223">
        <f t="shared" ca="1" si="958"/>
        <v>9.0421295086475742E-5</v>
      </c>
      <c r="DF455" s="223">
        <f t="shared" ca="1" si="959"/>
        <v>-1.1058976944908293E-4</v>
      </c>
      <c r="DG455" s="223">
        <f t="shared" ca="1" si="960"/>
        <v>5.8113804889521736E-5</v>
      </c>
      <c r="DH455" s="223">
        <f t="shared" ca="1" si="961"/>
        <v>3.2536077301499493E-5</v>
      </c>
      <c r="DI455" s="223">
        <f t="shared" ca="1" si="962"/>
        <v>-1.0181359302435743E-4</v>
      </c>
      <c r="DJ455" s="223">
        <f t="shared" ca="1" si="963"/>
        <v>1.0421158293981406E-4</v>
      </c>
      <c r="DK455" s="223">
        <f t="shared" ca="1" si="964"/>
        <v>-3.8154850419671696E-5</v>
      </c>
      <c r="DL455" s="223">
        <f t="shared" ca="1" si="965"/>
        <v>-5.2965119999453888E-5</v>
      </c>
      <c r="DM455" s="223">
        <f t="shared" ca="1" si="966"/>
        <v>1.09293251680034E-4</v>
      </c>
      <c r="DN455" s="223">
        <f t="shared" ca="1" si="967"/>
        <v>-9.3828603740695509E-5</v>
      </c>
      <c r="DO455" s="223">
        <f t="shared" ca="1" si="968"/>
        <v>1.6729626445677194E-5</v>
      </c>
      <c r="DP455" s="223">
        <f t="shared" ca="1" si="969"/>
        <v>7.1358742839010834E-5</v>
      </c>
      <c r="DQ455" s="223">
        <f t="shared" ca="1" si="970"/>
        <v>-1.1257283196600869E-4</v>
      </c>
      <c r="DR455" s="223">
        <f t="shared" ca="1" si="971"/>
        <v>7.9839843919510587E-5</v>
      </c>
      <c r="DS455" s="223">
        <f t="shared" ca="1" si="972"/>
        <v>5.3385076905390488E-6</v>
      </c>
      <c r="DT455" s="223">
        <f t="shared" ca="1" si="973"/>
        <v>-8.7010089209708748E-5</v>
      </c>
      <c r="DU455" s="223">
        <f t="shared" ca="1" si="974"/>
        <v>1.1152630145110133E-4</v>
      </c>
      <c r="DV455" s="223">
        <f t="shared" ca="1" si="975"/>
        <v>-6.2782883671199294E-5</v>
      </c>
      <c r="DW455" s="223">
        <f t="shared" ca="1" si="976"/>
        <v>-2.7201485970077482E-5</v>
      </c>
      <c r="DX455" s="223">
        <f t="shared" ca="1" si="977"/>
        <v>9.9317686647897881E-5</v>
      </c>
      <c r="DY455" s="223">
        <f t="shared" ca="1" si="978"/>
        <v>-1.0619387771609873E-4</v>
      </c>
      <c r="DZ455" s="223">
        <f t="shared" ca="1" si="979"/>
        <v>4.3313212412450717E-5</v>
      </c>
      <c r="EA455" s="223">
        <f t="shared" ca="1" si="980"/>
        <v>4.8019126398554969E-5</v>
      </c>
      <c r="EB455" s="223">
        <f t="shared" ca="1" si="981"/>
        <v>-1.0780856108620878E-4</v>
      </c>
      <c r="EC455" s="223">
        <f t="shared" ca="1" si="982"/>
        <v>9.6780482814679342E-5</v>
      </c>
      <c r="ED455" s="223">
        <f t="shared" ca="1" si="983"/>
        <v>-2.2179038691021086E-5</v>
      </c>
      <c r="EE455" s="223">
        <f t="shared" ca="1" si="984"/>
        <v>-6.6991418728972363E-5</v>
      </c>
      <c r="EF455" s="223">
        <f t="shared" ca="1" si="985"/>
        <v>1.121564129817151E-4</v>
      </c>
      <c r="EG455" s="223">
        <f t="shared" ca="1" si="986"/>
        <v>-8.3647868233812029E-5</v>
      </c>
      <c r="EH455" s="223">
        <f t="shared" ca="1" si="987"/>
        <v>1.9253695084373699E-7</v>
      </c>
      <c r="EI455" s="223">
        <f t="shared" ca="1" si="988"/>
        <v>8.3389268406855929E-5</v>
      </c>
      <c r="EJ455" s="223">
        <f t="shared" ca="1" si="989"/>
        <v>-1.1219415682437341E-4</v>
      </c>
      <c r="EK455" s="223">
        <f t="shared" ca="1" si="990"/>
        <v>6.7300712986984376E-5</v>
      </c>
      <c r="EL455" s="223">
        <f t="shared" ca="1" si="991"/>
        <v>2.1801363876378563E-5</v>
      </c>
      <c r="EM455" s="223">
        <f t="shared" ca="1" si="992"/>
        <v>-9.6582515265104623E-5</v>
      </c>
      <c r="EN455" s="223">
        <f t="shared" ca="1" si="993"/>
        <v>1.0792034213947926E-4</v>
      </c>
      <c r="EO455" s="223">
        <f t="shared" ca="1" si="994"/>
        <v>-4.8367229082741701E-5</v>
      </c>
      <c r="EP455" s="223">
        <f t="shared" ca="1" si="995"/>
        <v>-4.2957450516177399E-5</v>
      </c>
      <c r="EQ455" s="223">
        <f t="shared" ca="1" si="996"/>
        <v>1.0606415022581407E-4</v>
      </c>
      <c r="ER455" s="223">
        <f t="shared" ca="1" si="997"/>
        <v>-9.94992092285902E-5</v>
      </c>
      <c r="ES455" s="223">
        <f t="shared" ca="1" si="998"/>
        <v>2.7575019689503892E-5</v>
      </c>
      <c r="ET455" s="223">
        <f t="shared" ca="1" si="999"/>
        <v>6.246270642345539E-5</v>
      </c>
      <c r="EU455" s="223">
        <f t="shared" ca="1" si="1000"/>
        <v>-1.1146979937480634E-4</v>
      </c>
      <c r="EV455" s="223">
        <f t="shared" ca="1" si="1001"/>
        <v>8.7254377506845975E-5</v>
      </c>
      <c r="EW455" s="223">
        <f t="shared" ca="1" si="1002"/>
        <v>-5.7231177538412941E-6</v>
      </c>
      <c r="EX455" s="223">
        <f t="shared" ca="1" si="1003"/>
        <v>-7.95675555523694E-5</v>
      </c>
      <c r="EY455" s="223">
        <f t="shared" ca="1" si="1004"/>
        <v>1.1259172664680868E-4</v>
      </c>
      <c r="EZ455" s="223">
        <f t="shared" ca="1" si="1005"/>
        <v>-7.1656408990332439E-5</v>
      </c>
      <c r="FA455" s="223">
        <f t="shared" ca="1" si="1006"/>
        <v>-1.6348720387533795E-5</v>
      </c>
      <c r="FB455" s="223">
        <f t="shared" ca="1" si="1007"/>
        <v>9.3614668143405228E-5</v>
      </c>
      <c r="FC455" s="223">
        <f t="shared" ca="1" si="1008"/>
        <v>-1.0938681700594207E-4</v>
      </c>
      <c r="FD455" s="223">
        <f t="shared" ca="1" si="1009"/>
        <v>5.330472486169766E-5</v>
      </c>
      <c r="FE455" s="223">
        <f t="shared" ca="1" si="1010"/>
        <v>3.7792286372884004E-5</v>
      </c>
      <c r="FF455" s="223">
        <f t="shared" ca="1" si="1011"/>
        <v>-1.0406422153740084E-4</v>
      </c>
      <c r="FG455" s="223">
        <f t="shared" ca="1" si="1012"/>
        <v>1.0197823333237097E-4</v>
      </c>
      <c r="FH455" s="223">
        <f t="shared" ca="1" si="1013"/>
        <v>-3.2904570050262015E-5</v>
      </c>
      <c r="FI455" s="223">
        <f t="shared" ca="1" si="1014"/>
        <v>-5.7783515987082704E-5</v>
      </c>
      <c r="FJ455" s="223">
        <f t="shared" ca="1" si="1015"/>
        <v>1.1051464525760209E-4</v>
      </c>
      <c r="FK455" s="223">
        <f t="shared" ca="1" si="1016"/>
        <v>-9.0650683341889158E-5</v>
      </c>
      <c r="FL455" s="223">
        <f t="shared" ca="1" si="1017"/>
        <v>1.1239911064890329E-5</v>
      </c>
      <c r="FM455" s="223">
        <f t="shared" ca="1" si="1018"/>
        <v>7.5554157487267004E-5</v>
      </c>
      <c r="FN455" s="223">
        <f t="shared" ca="1" si="1019"/>
        <v>-1.1271805313788096E-4</v>
      </c>
      <c r="FO455" s="223">
        <f t="shared" ca="1" si="1020"/>
        <v>7.5839478428067566E-5</v>
      </c>
      <c r="FP455" s="223">
        <f t="shared" ca="1" si="1021"/>
        <v>1.0856691399290331E-5</v>
      </c>
      <c r="FQ455" s="223">
        <f t="shared" ca="1" si="1022"/>
        <v>-9.0421295086475404E-5</v>
      </c>
      <c r="FR455" s="223">
        <f t="shared" ca="1" si="1023"/>
        <v>1.1058976944908243E-4</v>
      </c>
      <c r="FS455" s="223">
        <f t="shared" ca="1" si="1024"/>
        <v>-5.8113804889524948E-5</v>
      </c>
      <c r="FT455" s="223">
        <f t="shared" ca="1" si="1025"/>
        <v>-3.2536077301498957E-5</v>
      </c>
      <c r="FU455" s="223">
        <f t="shared" ca="1" si="1026"/>
        <v>1.018135930243572E-4</v>
      </c>
      <c r="FV455" s="223">
        <f t="shared" ca="1" si="1027"/>
        <v>-1.0421158293981303E-4</v>
      </c>
      <c r="FW455" s="223">
        <f t="shared" ca="1" si="1028"/>
        <v>3.8154850419675233E-5</v>
      </c>
      <c r="FX455" s="223">
        <f t="shared" ca="1" si="1029"/>
        <v>5.29651199994534E-5</v>
      </c>
      <c r="FY455" s="223">
        <f t="shared" ca="1" si="1030"/>
        <v>-1.0929325168003385E-4</v>
      </c>
      <c r="FZ455" s="223">
        <f t="shared" ca="1" si="1031"/>
        <v>9.3828603740695821E-5</v>
      </c>
      <c r="GA455" s="223">
        <f t="shared" ca="1" si="1032"/>
        <v>-1.6729626445677736E-5</v>
      </c>
      <c r="GB455" s="223">
        <f t="shared" ca="1" si="1033"/>
        <v>-7.1358742839010414E-5</v>
      </c>
      <c r="GC455" s="223">
        <f t="shared" ca="1" si="1034"/>
        <v>1.1257283196600866E-4</v>
      </c>
      <c r="GD455" s="223">
        <f t="shared" ca="1" si="1035"/>
        <v>-7.9839843919510966E-5</v>
      </c>
      <c r="GE455" s="223">
        <f t="shared" ca="1" si="1036"/>
        <v>-5.3385076905384931E-6</v>
      </c>
      <c r="GF455" s="223">
        <f t="shared" ca="1" si="1037"/>
        <v>8.7010089209708409E-5</v>
      </c>
      <c r="GG455" s="223">
        <f t="shared" ca="1" si="1038"/>
        <v>-1.115263014511014E-4</v>
      </c>
      <c r="GH455" s="223">
        <f t="shared" ca="1" si="1039"/>
        <v>6.2782883671199768E-5</v>
      </c>
      <c r="GI455" s="223">
        <f t="shared" ca="1" si="1040"/>
        <v>2.7201485970076947E-5</v>
      </c>
      <c r="GJ455" s="223">
        <f t="shared" ca="1" si="1041"/>
        <v>-9.931768664789761E-5</v>
      </c>
      <c r="GK455" s="223">
        <f t="shared" ca="1" si="1042"/>
        <v>1.0619387771609892E-4</v>
      </c>
      <c r="GL455" s="223">
        <f t="shared" ca="1" si="1043"/>
        <v>-4.3313212412451232E-5</v>
      </c>
      <c r="GM455" s="223">
        <f t="shared" ca="1" si="1044"/>
        <v>-4.8019126398554454E-5</v>
      </c>
      <c r="GN455" s="223">
        <f t="shared" ca="1" si="1045"/>
        <v>1.0780856108620862E-4</v>
      </c>
      <c r="GO455" s="223">
        <f t="shared" ca="1" si="1046"/>
        <v>-9.6780482814679626E-5</v>
      </c>
      <c r="GP455" s="223">
        <f t="shared" ca="1" si="1047"/>
        <v>2.2179038691021624E-5</v>
      </c>
      <c r="GQ455" s="223">
        <f t="shared" ca="1" si="1048"/>
        <v>6.6991418728971929E-5</v>
      </c>
      <c r="GR455" s="223">
        <f t="shared" ca="1" si="1049"/>
        <v>-1.1215641298171503E-4</v>
      </c>
      <c r="GS455" s="223">
        <f t="shared" ca="1" si="1050"/>
        <v>8.3647868233812395E-5</v>
      </c>
      <c r="GT455" s="223">
        <f t="shared" ca="1" si="1051"/>
        <v>-1.9253695084428925E-7</v>
      </c>
      <c r="GU455" s="223">
        <f t="shared" ca="1" si="1052"/>
        <v>-8.3389268406855563E-5</v>
      </c>
      <c r="GV455" s="223">
        <f t="shared" ca="1" si="1053"/>
        <v>1.1219415682437348E-4</v>
      </c>
      <c r="GW455" s="223">
        <f t="shared" ca="1" si="1054"/>
        <v>-6.7300712986984824E-5</v>
      </c>
      <c r="GX455" s="223">
        <f t="shared" ca="1" si="1055"/>
        <v>-2.1801363876378031E-5</v>
      </c>
      <c r="GY455" s="223">
        <f t="shared" ca="1" si="1056"/>
        <v>9.6582515265104338E-5</v>
      </c>
      <c r="GZ455" s="223">
        <f t="shared" ca="1" si="1057"/>
        <v>-1.0792034213947942E-4</v>
      </c>
      <c r="HA455" s="223">
        <f t="shared" ca="1" si="1058"/>
        <v>4.8367229082742203E-5</v>
      </c>
      <c r="HB455" s="223">
        <f t="shared" ca="1" si="1059"/>
        <v>4.2957450516176891E-5</v>
      </c>
      <c r="HC455" s="223">
        <f t="shared" ca="1" si="1060"/>
        <v>-1.0606415022581386E-4</v>
      </c>
      <c r="HD455" s="223">
        <f t="shared" ca="1" si="1061"/>
        <v>9.9499209228590471E-5</v>
      </c>
      <c r="HE455" s="223">
        <f t="shared" ca="1" si="1062"/>
        <v>-2.7575019689504428E-5</v>
      </c>
      <c r="HF455" s="223">
        <f t="shared" ca="1" si="1063"/>
        <v>-6.2462706423454942E-5</v>
      </c>
      <c r="HG455" s="223">
        <f t="shared" ca="1" si="1064"/>
        <v>1.1146979937480626E-4</v>
      </c>
      <c r="HH455" s="223">
        <f t="shared" ca="1" si="1065"/>
        <v>-8.7254377506846328E-5</v>
      </c>
      <c r="HI455" s="223">
        <f t="shared" ca="1" si="1066"/>
        <v>5.7231177538418464E-6</v>
      </c>
      <c r="HJ455" s="223">
        <f t="shared" ca="1" si="1067"/>
        <v>7.956755555236902E-5</v>
      </c>
      <c r="HK455" s="223">
        <f t="shared" ca="1" si="1068"/>
        <v>-1.1259172664680872E-4</v>
      </c>
      <c r="HL455" s="223">
        <f t="shared" ca="1" si="1069"/>
        <v>7.1656408990332859E-5</v>
      </c>
      <c r="HM455" s="223">
        <f t="shared" ca="1" si="1070"/>
        <v>1.6348720387533243E-5</v>
      </c>
      <c r="HN455" s="223">
        <f t="shared" ca="1" si="1071"/>
        <v>-9.3614668143404917E-5</v>
      </c>
      <c r="HO455" s="223">
        <f t="shared" ca="1" si="1072"/>
        <v>1.093868170059422E-4</v>
      </c>
      <c r="HP455" s="223">
        <f t="shared" ca="1" si="1073"/>
        <v>-5.3304724861698147E-5</v>
      </c>
      <c r="HQ455" s="223">
        <f t="shared" ca="1" si="1074"/>
        <v>-3.7792286372883476E-5</v>
      </c>
      <c r="HR455" s="223">
        <f t="shared" ca="1" si="1075"/>
        <v>1.0406422153740063E-4</v>
      </c>
      <c r="HS455" s="223">
        <f t="shared" ca="1" si="1076"/>
        <v>-1.0197823333237121E-4</v>
      </c>
      <c r="HT455" s="223">
        <f t="shared" ca="1" si="1077"/>
        <v>3.2904570050262543E-5</v>
      </c>
      <c r="HU455" s="223">
        <f t="shared" ca="1" si="1078"/>
        <v>5.7783515987082216E-5</v>
      </c>
      <c r="HV455" s="223">
        <f t="shared" ca="1" si="1079"/>
        <v>-1.1051464525760324E-4</v>
      </c>
      <c r="HW455" s="223">
        <f t="shared" ca="1" si="1080"/>
        <v>9.0650683341885662E-5</v>
      </c>
      <c r="HX455" s="223">
        <f t="shared" ca="1" si="1081"/>
        <v>-1.1239911064884502E-5</v>
      </c>
      <c r="HY455" s="223">
        <f t="shared" ca="1" si="1082"/>
        <v>-7.5554157487261827E-5</v>
      </c>
      <c r="HZ455" s="223">
        <f t="shared" ca="1" si="1083"/>
        <v>1.1271805313788095E-4</v>
      </c>
      <c r="IA455" s="223">
        <f t="shared" ca="1" si="1084"/>
        <v>-7.5839478428067972E-5</v>
      </c>
      <c r="IB455" s="223">
        <f t="shared" ca="1" si="1085"/>
        <v>-1.0856691399289779E-5</v>
      </c>
      <c r="IC455" s="223">
        <f t="shared" ca="1" si="1086"/>
        <v>9.0421295086475092E-5</v>
      </c>
      <c r="ID455" s="223">
        <f t="shared" ca="1" si="1087"/>
        <v>-1.1058976944908254E-4</v>
      </c>
      <c r="IE455" s="223">
        <f t="shared" ca="1" si="1088"/>
        <v>9.50996419154793E-5</v>
      </c>
      <c r="IF455" s="223">
        <f t="shared" ca="1" si="1089"/>
        <v>3.2536077301504568E-5</v>
      </c>
      <c r="IG455" s="223">
        <f t="shared" ca="1" si="1090"/>
        <v>-1.0181359302435421E-4</v>
      </c>
      <c r="IH455" s="223">
        <f t="shared" ca="1" si="1091"/>
        <v>1.0421158293981569E-4</v>
      </c>
      <c r="II455" s="223">
        <f t="shared" ca="1" si="1092"/>
        <v>-3.8154850419675748E-5</v>
      </c>
      <c r="IJ455" s="223">
        <f t="shared" ca="1" si="1093"/>
        <v>-5.2965119999452919E-5</v>
      </c>
      <c r="IK455" s="223">
        <f t="shared" ca="1" si="1094"/>
        <v>1.0929325168003373E-4</v>
      </c>
      <c r="IL455" s="223">
        <f t="shared" ca="1" si="1095"/>
        <v>-9.3828603740696119E-5</v>
      </c>
      <c r="IM455" s="223">
        <f t="shared" ca="1" si="1096"/>
        <v>1.6729626445678285E-5</v>
      </c>
      <c r="IN455" s="223">
        <f t="shared" ca="1" si="1097"/>
        <v>7.1358742839014954E-5</v>
      </c>
      <c r="IO455" s="223">
        <f t="shared" ca="1" si="1098"/>
        <v>-1.1257283196600896E-4</v>
      </c>
      <c r="IP455" s="223">
        <f t="shared" ca="1" si="1099"/>
        <v>7.9839843919515872E-5</v>
      </c>
      <c r="IQ455" s="223">
        <f t="shared" ca="1" si="1100"/>
        <v>5.338507690531544E-6</v>
      </c>
      <c r="IR455" s="223">
        <f t="shared" ca="1" si="1101"/>
        <v>-8.7010089209708057E-5</v>
      </c>
      <c r="IS455" s="223">
        <f t="shared" ca="1" si="1102"/>
        <v>1.115263014511015E-4</v>
      </c>
      <c r="IT455" s="223">
        <f t="shared" ca="1" si="1103"/>
        <v>-6.2782883671200229E-5</v>
      </c>
      <c r="IU455" s="223">
        <f t="shared" ca="1" si="1104"/>
        <v>-2.7201485970076405E-5</v>
      </c>
      <c r="IV455" s="223">
        <f t="shared" ca="1" si="1105"/>
        <v>9.9317686647900388E-5</v>
      </c>
      <c r="IW455" s="223">
        <f t="shared" ca="1" si="1106"/>
        <v>-1.0619387771609695E-4</v>
      </c>
      <c r="IX455" s="223">
        <f t="shared" ca="1" si="1107"/>
        <v>4.3313212412457656E-5</v>
      </c>
      <c r="IY455" s="223">
        <f t="shared" ca="1" si="1108"/>
        <v>4.8019126398548165E-5</v>
      </c>
      <c r="IZ455" s="223">
        <f t="shared" ca="1" si="1109"/>
        <v>-1.0780856108620846E-4</v>
      </c>
      <c r="JA455" s="223">
        <f t="shared" ca="1" si="1110"/>
        <v>9.6780482814679911E-5</v>
      </c>
      <c r="JB455" s="223">
        <f t="shared" ca="1" si="1111"/>
        <v>-2.2179038691022166E-5</v>
      </c>
    </row>
    <row r="456" spans="2:262">
      <c r="B456" s="230">
        <v>95</v>
      </c>
      <c r="C456" s="229">
        <f t="shared" si="1112"/>
        <v>1.8554687500000012E-3</v>
      </c>
      <c r="D456" s="226">
        <f t="shared" ca="1" si="855"/>
        <v>35.9642325641761</v>
      </c>
      <c r="E456" s="225">
        <f ca="1">CW361</f>
        <v>-3.5767435823902544E-2</v>
      </c>
      <c r="F456" s="224">
        <v>95</v>
      </c>
      <c r="G456" s="223">
        <f t="shared" ca="1" si="856"/>
        <v>-1.1282651253295987E-4</v>
      </c>
      <c r="H456" s="223">
        <f t="shared" ca="1" si="857"/>
        <v>1.9938564297551374E-4</v>
      </c>
      <c r="I456" s="223">
        <f t="shared" ca="1" si="858"/>
        <v>-1.6214245720721227E-4</v>
      </c>
      <c r="J456" s="223">
        <f t="shared" ca="1" si="859"/>
        <v>2.4221953559821701E-5</v>
      </c>
      <c r="K456" s="223">
        <f t="shared" ca="1" si="860"/>
        <v>1.2873841910274151E-4</v>
      </c>
      <c r="L456" s="223">
        <f t="shared" ca="1" si="861"/>
        <v>-2.0176267283320809E-4</v>
      </c>
      <c r="M456" s="223">
        <f t="shared" ca="1" si="862"/>
        <v>1.4950866756329232E-4</v>
      </c>
      <c r="N456" s="223">
        <f t="shared" ca="1" si="863"/>
        <v>-4.4219033158031975E-6</v>
      </c>
      <c r="O456" s="223">
        <f t="shared" ca="1" si="864"/>
        <v>-1.4341050432098516E-4</v>
      </c>
      <c r="P456" s="223">
        <f t="shared" ca="1" si="865"/>
        <v>2.021966178568224E-4</v>
      </c>
      <c r="Q456" s="223">
        <f t="shared" ca="1" si="866"/>
        <v>-1.3543502772098658E-4</v>
      </c>
      <c r="R456" s="223">
        <f t="shared" ca="1" si="867"/>
        <v>-1.542073227440472E-5</v>
      </c>
      <c r="S456" s="223">
        <f t="shared" ca="1" si="868"/>
        <v>1.5670146798646157E-4</v>
      </c>
      <c r="T456" s="223">
        <f t="shared" ca="1" si="869"/>
        <v>-2.0068329891856081E-4</v>
      </c>
      <c r="U456" s="223">
        <f t="shared" ca="1" si="870"/>
        <v>1.2005707452540996E-4</v>
      </c>
      <c r="V456" s="223">
        <f t="shared" ca="1" si="871"/>
        <v>3.5114857782980364E-5</v>
      </c>
      <c r="W456" s="223">
        <f t="shared" ca="1" si="872"/>
        <v>-1.6848331085349196E-4</v>
      </c>
      <c r="X456" s="223">
        <f t="shared" ca="1" si="873"/>
        <v>1.9723729010706303E-4</v>
      </c>
      <c r="Y456" s="223">
        <f t="shared" ca="1" si="874"/>
        <v>-1.0352290607228132E-4</v>
      </c>
      <c r="Z456" s="223">
        <f t="shared" ca="1" si="875"/>
        <v>-5.4470808015372044E-5</v>
      </c>
      <c r="AA456" s="223">
        <f t="shared" ca="1" si="876"/>
        <v>1.7864256733465727E-4</v>
      </c>
      <c r="AB456" s="223">
        <f t="shared" ca="1" si="877"/>
        <v>-1.9189177837096387E-4</v>
      </c>
      <c r="AC456" s="223">
        <f t="shared" ca="1" si="878"/>
        <v>8.5991755442299642E-5</v>
      </c>
      <c r="AD456" s="223">
        <f t="shared" ca="1" si="879"/>
        <v>7.3302174589803115E-5</v>
      </c>
      <c r="AE456" s="223">
        <f t="shared" ca="1" si="880"/>
        <v>-1.8708139823642885E-4</v>
      </c>
      <c r="AF456" s="223">
        <f t="shared" ca="1" si="881"/>
        <v>1.8469824391043586E-4</v>
      </c>
      <c r="AG456" s="223">
        <f t="shared" ca="1" si="882"/>
        <v>-6.7632457199533406E-5</v>
      </c>
      <c r="AH456" s="223">
        <f t="shared" ca="1" si="883"/>
        <v>-9.1427601151889692E-5</v>
      </c>
      <c r="AI456" s="223">
        <f t="shared" ca="1" si="884"/>
        <v>1.9371853300408846E-4</v>
      </c>
      <c r="AJ456" s="223">
        <f t="shared" ca="1" si="885"/>
        <v>-1.757259643947192E-4</v>
      </c>
      <c r="AK456" s="223">
        <f t="shared" ca="1" si="886"/>
        <v>4.8621821422273781E-5</v>
      </c>
      <c r="AL456" s="223">
        <f t="shared" ca="1" si="887"/>
        <v>1.0867252993547283E-4</v>
      </c>
      <c r="AM456" s="223">
        <f t="shared" ca="1" si="888"/>
        <v>-1.9849005240159663E-4</v>
      </c>
      <c r="AN456" s="223">
        <f t="shared" ca="1" si="889"/>
        <v>1.6506134778029998E-4</v>
      </c>
      <c r="AO456" s="223">
        <f t="shared" ca="1" si="890"/>
        <v>-2.9142930925326388E-5</v>
      </c>
      <c r="AP456" s="223">
        <f t="shared" ca="1" si="891"/>
        <v>-1.2487088284932963E-4</v>
      </c>
      <c r="AQ456" s="223">
        <f t="shared" ca="1" si="892"/>
        <v>2.0135000408877748E-4</v>
      </c>
      <c r="AR456" s="223">
        <f t="shared" ca="1" si="893"/>
        <v>-1.5280710015504206E-4</v>
      </c>
      <c r="AS456" s="223">
        <f t="shared" ca="1" si="894"/>
        <v>9.3833780724215224E-6</v>
      </c>
      <c r="AT456" s="223">
        <f t="shared" ca="1" si="895"/>
        <v>1.3986666089997927E-4</v>
      </c>
      <c r="AU456" s="223">
        <f t="shared" ca="1" si="896"/>
        <v>-2.0227084516747485E-4</v>
      </c>
      <c r="AV456" s="223">
        <f t="shared" ca="1" si="897"/>
        <v>1.3908123662243686E-4</v>
      </c>
      <c r="AW456" s="223">
        <f t="shared" ca="1" si="898"/>
        <v>1.046654184079698E-5</v>
      </c>
      <c r="AX456" s="223">
        <f t="shared" ca="1" si="899"/>
        <v>-1.5351544654726773E-4</v>
      </c>
      <c r="AY456" s="223">
        <f t="shared" ca="1" si="900"/>
        <v>2.0124370743471797E-4</v>
      </c>
      <c r="AZ456" s="223">
        <f t="shared" ca="1" si="901"/>
        <v>-1.2401594475161572E-4</v>
      </c>
      <c r="BA456" s="223">
        <f t="shared" ca="1" si="902"/>
        <v>-3.0215663234494832E-5</v>
      </c>
      <c r="BB456" s="223">
        <f t="shared" ca="1" si="903"/>
        <v>1.6568579452422652E-4</v>
      </c>
      <c r="BC456" s="223">
        <f t="shared" ca="1" si="904"/>
        <v>-1.9827848278836384E-4</v>
      </c>
      <c r="BD456" s="223">
        <f t="shared" ca="1" si="905"/>
        <v>1.0775631153882957E-4</v>
      </c>
      <c r="BE456" s="223">
        <f t="shared" ca="1" si="906"/>
        <v>4.9673791273682811E-5</v>
      </c>
      <c r="BF456" s="223">
        <f t="shared" ca="1" si="907"/>
        <v>-1.7626049772684858E-4</v>
      </c>
      <c r="BG456" s="223">
        <f t="shared" ca="1" si="908"/>
        <v>1.9340372796271355E-4</v>
      </c>
      <c r="BH456" s="223">
        <f t="shared" ca="1" si="909"/>
        <v>-9.0458926140327833E-5</v>
      </c>
      <c r="BI456" s="223">
        <f t="shared" ca="1" si="910"/>
        <v>-6.865353354844873E-5</v>
      </c>
      <c r="BJ456" s="223">
        <f t="shared" ca="1" si="911"/>
        <v>1.8513771598257185E-4</v>
      </c>
      <c r="BK456" s="223">
        <f t="shared" ca="1" si="912"/>
        <v>-1.8666638951155018E-4</v>
      </c>
      <c r="BL456" s="223">
        <f t="shared" ca="1" si="913"/>
        <v>7.2290371833220763E-5</v>
      </c>
      <c r="BM456" s="223">
        <f t="shared" ca="1" si="914"/>
        <v>8.6972104765301489E-5</v>
      </c>
      <c r="BN456" s="223">
        <f t="shared" ca="1" si="915"/>
        <v>-1.9223195682681348E-4</v>
      </c>
      <c r="BO456" s="223">
        <f t="shared" ca="1" si="916"/>
        <v>1.7813135168716091E-4</v>
      </c>
      <c r="BP456" s="223">
        <f t="shared" ca="1" si="917"/>
        <v>-5.342562172741739E-5</v>
      </c>
      <c r="BQ456" s="223">
        <f t="shared" ca="1" si="918"/>
        <v>-1.0445308706948088E-4</v>
      </c>
      <c r="BR456" s="223">
        <f t="shared" ca="1" si="919"/>
        <v>1.9747489884213421E-4</v>
      </c>
      <c r="BS456" s="223">
        <f t="shared" ca="1" si="920"/>
        <v>-1.6788081156952493E-4</v>
      </c>
      <c r="BT456" s="223">
        <f t="shared" ca="1" si="921"/>
        <v>3.4046353678968876E-5</v>
      </c>
      <c r="BU456" s="223">
        <f t="shared" ca="1" si="922"/>
        <v>1.2092812904531068E-4</v>
      </c>
      <c r="BV456" s="223">
        <f t="shared" ca="1" si="923"/>
        <v>-2.0081604963084521E-4</v>
      </c>
      <c r="BW456" s="223">
        <f t="shared" ca="1" si="924"/>
        <v>1.5601348746348444E-4</v>
      </c>
      <c r="BX456" s="223">
        <f t="shared" ca="1" si="925"/>
        <v>-1.4339200632956134E-5</v>
      </c>
      <c r="BY456" s="223">
        <f t="shared" ca="1" si="926"/>
        <v>-1.3623856703239901E-4</v>
      </c>
      <c r="BZ456" s="223">
        <f t="shared" ca="1" si="927"/>
        <v>2.0222323208439247E-4</v>
      </c>
      <c r="CA456" s="223">
        <f t="shared" ca="1" si="928"/>
        <v>-1.426436681875266E-4</v>
      </c>
      <c r="CB456" s="223">
        <f t="shared" ca="1" si="929"/>
        <v>-5.5060467537506829E-6</v>
      </c>
      <c r="CC456" s="223">
        <f t="shared" ca="1" si="930"/>
        <v>1.5023695314338468E-4</v>
      </c>
      <c r="CD456" s="223">
        <f t="shared" ca="1" si="931"/>
        <v>-2.0168289426650296E-4</v>
      </c>
      <c r="CE456" s="223">
        <f t="shared" ca="1" si="932"/>
        <v>1.2790011240995799E-4</v>
      </c>
      <c r="CF456" s="223">
        <f t="shared" ca="1" si="933"/>
        <v>2.5298267900313276E-5</v>
      </c>
      <c r="CG456" s="223">
        <f t="shared" ca="1" si="934"/>
        <v>-1.6278847526773066E-4</v>
      </c>
      <c r="CH456" s="223">
        <f t="shared" ca="1" si="935"/>
        <v>1.9920023992574265E-4</v>
      </c>
      <c r="CI456" s="223">
        <f t="shared" ca="1" si="936"/>
        <v>-1.119248086325724E-4</v>
      </c>
      <c r="CJ456" s="223">
        <f t="shared" ca="1" si="937"/>
        <v>-4.4846852897550197E-5</v>
      </c>
      <c r="CK456" s="223">
        <f t="shared" ca="1" si="938"/>
        <v>1.7377225538601238E-4</v>
      </c>
      <c r="CL456" s="223">
        <f t="shared" ca="1" si="939"/>
        <v>-1.9479917838057003E-4</v>
      </c>
      <c r="CM456" s="223">
        <f t="shared" ca="1" si="940"/>
        <v>9.4871607763726234E-5</v>
      </c>
      <c r="CN456" s="223">
        <f t="shared" ca="1" si="941"/>
        <v>6.3963538185605724E-5</v>
      </c>
      <c r="CO456" s="223">
        <f t="shared" ca="1" si="942"/>
        <v>-1.8308251369135209E-4</v>
      </c>
      <c r="CP456" s="223">
        <f t="shared" ca="1" si="943"/>
        <v>1.8852209425952808E-4</v>
      </c>
      <c r="CQ456" s="223">
        <f t="shared" ca="1" si="944"/>
        <v>-7.6904741450024215E-5</v>
      </c>
      <c r="CR456" s="223">
        <f t="shared" ca="1" si="945"/>
        <v>-8.2464219634901685E-5</v>
      </c>
      <c r="CS456" s="223">
        <f t="shared" ca="1" si="946"/>
        <v>1.9062958730675913E-4</v>
      </c>
      <c r="CT456" s="223">
        <f t="shared" ca="1" si="947"/>
        <v>-1.8042943931410657E-4</v>
      </c>
      <c r="CU456" s="223">
        <f t="shared" ca="1" si="948"/>
        <v>5.819724043574509E-5</v>
      </c>
      <c r="CV456" s="223">
        <f t="shared" ca="1" si="949"/>
        <v>1.0017072556959083E-4</v>
      </c>
      <c r="CW456" s="223">
        <f t="shared" ca="1" si="950"/>
        <v>-1.963407937876714E-4</v>
      </c>
      <c r="CX456" s="223">
        <f t="shared" ca="1" si="951"/>
        <v>1.7059915023532831E-4</v>
      </c>
      <c r="CY456" s="223">
        <f t="shared" ca="1" si="952"/>
        <v>-3.8929268182227469E-5</v>
      </c>
      <c r="CZ456" s="223">
        <f t="shared" ca="1" si="953"/>
        <v>-1.1691253265815109E-4</v>
      </c>
      <c r="DA456" s="223">
        <f t="shared" ca="1" si="954"/>
        <v>2.0016113109361136E-4</v>
      </c>
      <c r="DB456" s="223">
        <f t="shared" ca="1" si="955"/>
        <v>-1.5912589808080241E-4</v>
      </c>
      <c r="DC456" s="223">
        <f t="shared" ca="1" si="956"/>
        <v>1.9286385795206699E-5</v>
      </c>
      <c r="DD456" s="223">
        <f t="shared" ca="1" si="957"/>
        <v>1.3252840814632663E-4</v>
      </c>
      <c r="DE456" s="223">
        <f t="shared" ca="1" si="958"/>
        <v>-2.020538072879162E-4</v>
      </c>
      <c r="DF456" s="223">
        <f t="shared" ca="1" si="959"/>
        <v>1.4612017654069053E-4</v>
      </c>
      <c r="DG456" s="223">
        <f t="shared" ca="1" si="960"/>
        <v>5.4223503002714729E-7</v>
      </c>
      <c r="DH456" s="223">
        <f t="shared" ca="1" si="961"/>
        <v>-1.4686796261665142E-4</v>
      </c>
      <c r="DI456" s="223">
        <f t="shared" ca="1" si="962"/>
        <v>2.020005948641916E-4</v>
      </c>
      <c r="DJ456" s="223">
        <f t="shared" ca="1" si="963"/>
        <v>-1.3170723782307775E-4</v>
      </c>
      <c r="DK456" s="223">
        <f t="shared" ca="1" si="964"/>
        <v>-2.0365633835511731E-5</v>
      </c>
      <c r="DL456" s="223">
        <f t="shared" ca="1" si="965"/>
        <v>1.5979309832078666E-4</v>
      </c>
      <c r="DM456" s="223">
        <f t="shared" ca="1" si="966"/>
        <v>-2.0000200628716693E-4</v>
      </c>
      <c r="DN456" s="223">
        <f t="shared" ca="1" si="967"/>
        <v>1.1602588640673313E-4</v>
      </c>
      <c r="DO456" s="223">
        <f t="shared" ca="1" si="968"/>
        <v>3.9992900454166742E-5</v>
      </c>
      <c r="DP456" s="223">
        <f t="shared" ca="1" si="969"/>
        <v>-1.7117933913629618E-4</v>
      </c>
      <c r="DQ456" s="223">
        <f t="shared" ca="1" si="970"/>
        <v>1.9607728905737972E-4</v>
      </c>
      <c r="DR456" s="223">
        <f t="shared" ca="1" si="971"/>
        <v>-9.9227142278090694E-5</v>
      </c>
      <c r="DS456" s="223">
        <f t="shared" ca="1" si="972"/>
        <v>-5.9235013579104974E-5</v>
      </c>
      <c r="DT456" s="223">
        <f t="shared" ca="1" si="973"/>
        <v>1.8091702933977822E-4</v>
      </c>
      <c r="DU456" s="223">
        <f t="shared" ca="1" si="974"/>
        <v>-1.9026424034722112E-4</v>
      </c>
      <c r="DV456" s="223">
        <f t="shared" ca="1" si="975"/>
        <v>8.1472786526226414E-5</v>
      </c>
      <c r="DW456" s="223">
        <f t="shared" ca="1" si="976"/>
        <v>7.7906661142134972E-5</v>
      </c>
      <c r="DX456" s="223">
        <f t="shared" ca="1" si="977"/>
        <v>-1.8891238965141447E-4</v>
      </c>
      <c r="DY456" s="223">
        <f t="shared" ca="1" si="978"/>
        <v>1.8261884299350078E-4</v>
      </c>
      <c r="DZ456" s="223">
        <f t="shared" ca="1" si="979"/>
        <v>-6.2933803302569281E-5</v>
      </c>
      <c r="EA456" s="223">
        <f t="shared" ca="1" si="980"/>
        <v>-9.5828024970242323E-5</v>
      </c>
      <c r="EB456" s="223">
        <f t="shared" ca="1" si="981"/>
        <v>1.9508842038068604E-4</v>
      </c>
      <c r="EC456" s="223">
        <f t="shared" ca="1" si="982"/>
        <v>-1.7321472635214302E-4</v>
      </c>
      <c r="ED456" s="223">
        <f t="shared" ca="1" si="983"/>
        <v>4.3788733149992201E-5</v>
      </c>
      <c r="EE456" s="223">
        <f t="shared" ca="1" si="984"/>
        <v>1.1282651253295944E-4</v>
      </c>
      <c r="EF456" s="223">
        <f t="shared" ca="1" si="985"/>
        <v>-1.9938564297551352E-4</v>
      </c>
      <c r="EG456" s="223">
        <f t="shared" ca="1" si="986"/>
        <v>1.6214245720721343E-4</v>
      </c>
      <c r="EH456" s="223">
        <f t="shared" ca="1" si="987"/>
        <v>-2.4221953559824347E-5</v>
      </c>
      <c r="EI456" s="223">
        <f t="shared" ca="1" si="988"/>
        <v>-1.2873841910273888E-4</v>
      </c>
      <c r="EJ456" s="223">
        <f t="shared" ca="1" si="989"/>
        <v>2.0176267283320777E-4</v>
      </c>
      <c r="EK456" s="223">
        <f t="shared" ca="1" si="990"/>
        <v>-1.4950866756329557E-4</v>
      </c>
      <c r="EL456" s="223">
        <f t="shared" ca="1" si="991"/>
        <v>4.4219033158087473E-6</v>
      </c>
      <c r="EM456" s="223">
        <f t="shared" ca="1" si="992"/>
        <v>1.4341050432098884E-4</v>
      </c>
      <c r="EN456" s="223">
        <f t="shared" ca="1" si="993"/>
        <v>-2.0219661785682229E-4</v>
      </c>
      <c r="EO456" s="223">
        <f t="shared" ca="1" si="994"/>
        <v>1.3543502772098376E-4</v>
      </c>
      <c r="EP456" s="223">
        <f t="shared" ca="1" si="995"/>
        <v>1.5420732274407776E-5</v>
      </c>
      <c r="EQ456" s="223">
        <f t="shared" ca="1" si="996"/>
        <v>-1.5670146798646306E-4</v>
      </c>
      <c r="ER456" s="223">
        <f t="shared" ca="1" si="997"/>
        <v>2.0068329891856059E-4</v>
      </c>
      <c r="ES456" s="223">
        <f t="shared" ca="1" si="998"/>
        <v>-1.2005707452540982E-4</v>
      </c>
      <c r="ET456" s="223">
        <f t="shared" ca="1" si="999"/>
        <v>-3.5114857782980554E-5</v>
      </c>
      <c r="EU456" s="223">
        <f t="shared" ca="1" si="1000"/>
        <v>1.6848331085349207E-4</v>
      </c>
      <c r="EV456" s="223">
        <f t="shared" ca="1" si="1001"/>
        <v>-1.972372901070633E-4</v>
      </c>
      <c r="EW456" s="223">
        <f t="shared" ca="1" si="1002"/>
        <v>1.0352290607228362E-4</v>
      </c>
      <c r="EX456" s="223">
        <f t="shared" ca="1" si="1003"/>
        <v>5.4470808015369469E-5</v>
      </c>
      <c r="EY456" s="223">
        <f t="shared" ca="1" si="1004"/>
        <v>-1.7864256733465599E-4</v>
      </c>
      <c r="EZ456" s="223">
        <f t="shared" ca="1" si="1005"/>
        <v>1.9189177837096517E-4</v>
      </c>
      <c r="FA456" s="223">
        <f t="shared" ca="1" si="1006"/>
        <v>-8.5991755442304656E-5</v>
      </c>
      <c r="FB456" s="223">
        <f t="shared" ca="1" si="1007"/>
        <v>-7.3302174589808658E-5</v>
      </c>
      <c r="FC456" s="223">
        <f t="shared" ca="1" si="1008"/>
        <v>1.8708139823643113E-4</v>
      </c>
      <c r="FD456" s="223">
        <f t="shared" ca="1" si="1009"/>
        <v>-1.8469824391043402E-4</v>
      </c>
      <c r="FE456" s="223">
        <f t="shared" ca="1" si="1010"/>
        <v>6.7632457199530505E-5</v>
      </c>
      <c r="FF456" s="223">
        <f t="shared" ca="1" si="1011"/>
        <v>9.1427601151892416E-5</v>
      </c>
      <c r="FG456" s="223">
        <f t="shared" ca="1" si="1012"/>
        <v>-1.9371853300408938E-4</v>
      </c>
      <c r="FH456" s="223">
        <f t="shared" ca="1" si="1013"/>
        <v>1.7572596439471911E-4</v>
      </c>
      <c r="FI456" s="223">
        <f t="shared" ca="1" si="1014"/>
        <v>-4.8621821422273585E-5</v>
      </c>
      <c r="FJ456" s="223">
        <f t="shared" ca="1" si="1015"/>
        <v>-1.0867252993547301E-4</v>
      </c>
      <c r="FK456" s="223">
        <f t="shared" ca="1" si="1016"/>
        <v>1.9849005240159666E-4</v>
      </c>
      <c r="FL456" s="223">
        <f t="shared" ca="1" si="1017"/>
        <v>-1.6506134778029988E-4</v>
      </c>
      <c r="FM456" s="223">
        <f t="shared" ca="1" si="1018"/>
        <v>2.9142930925329031E-5</v>
      </c>
      <c r="FN456" s="223">
        <f t="shared" ca="1" si="1019"/>
        <v>1.2487088284932757E-4</v>
      </c>
      <c r="FO456" s="223">
        <f t="shared" ca="1" si="1020"/>
        <v>-2.0135000408877721E-4</v>
      </c>
      <c r="FP456" s="223">
        <f t="shared" ca="1" si="1021"/>
        <v>1.5280710015504569E-4</v>
      </c>
      <c r="FQ456" s="223">
        <f t="shared" ca="1" si="1022"/>
        <v>-9.3833780724270722E-6</v>
      </c>
      <c r="FR456" s="223">
        <f t="shared" ca="1" si="1023"/>
        <v>-1.398666608999752E-4</v>
      </c>
      <c r="FS456" s="223">
        <f t="shared" ca="1" si="1024"/>
        <v>2.0227084516747482E-4</v>
      </c>
      <c r="FT456" s="223">
        <f t="shared" ca="1" si="1025"/>
        <v>-1.3908123662243255E-4</v>
      </c>
      <c r="FU456" s="223">
        <f t="shared" ca="1" si="1026"/>
        <v>-1.0466541840800056E-5</v>
      </c>
      <c r="FV456" s="223">
        <f t="shared" ca="1" si="1027"/>
        <v>1.5351544654726974E-4</v>
      </c>
      <c r="FW456" s="223">
        <f t="shared" ca="1" si="1028"/>
        <v>-2.0124370743471764E-4</v>
      </c>
      <c r="FX456" s="223">
        <f t="shared" ca="1" si="1029"/>
        <v>1.2401594475161556E-4</v>
      </c>
      <c r="FY456" s="223">
        <f t="shared" ca="1" si="1030"/>
        <v>3.0215663234495022E-5</v>
      </c>
      <c r="FZ456" s="223">
        <f t="shared" ca="1" si="1031"/>
        <v>-1.6568579452422668E-4</v>
      </c>
      <c r="GA456" s="223">
        <f t="shared" ca="1" si="1032"/>
        <v>1.9827848278836379E-4</v>
      </c>
      <c r="GB456" s="223">
        <f t="shared" ca="1" si="1033"/>
        <v>-1.077563115388294E-4</v>
      </c>
      <c r="GC456" s="223">
        <f t="shared" ca="1" si="1034"/>
        <v>-4.9673791273680202E-5</v>
      </c>
      <c r="GD456" s="223">
        <f t="shared" ca="1" si="1035"/>
        <v>1.7626049772684728E-4</v>
      </c>
      <c r="GE456" s="223">
        <f t="shared" ca="1" si="1036"/>
        <v>-1.9340372796271431E-4</v>
      </c>
      <c r="GF456" s="223">
        <f t="shared" ca="1" si="1037"/>
        <v>9.0458926140332807E-5</v>
      </c>
      <c r="GG456" s="223">
        <f t="shared" ca="1" si="1038"/>
        <v>6.8653533548443499E-5</v>
      </c>
      <c r="GH456" s="223">
        <f t="shared" ca="1" si="1039"/>
        <v>-1.8513771598257427E-4</v>
      </c>
      <c r="GI456" s="223">
        <f t="shared" ca="1" si="1040"/>
        <v>1.866663895115479E-4</v>
      </c>
      <c r="GJ456" s="223">
        <f t="shared" ca="1" si="1041"/>
        <v>-7.2290371833215206E-5</v>
      </c>
      <c r="GK456" s="223">
        <f t="shared" ca="1" si="1042"/>
        <v>-8.6972104765306856E-5</v>
      </c>
      <c r="GL456" s="223">
        <f t="shared" ca="1" si="1043"/>
        <v>1.9223195682681354E-4</v>
      </c>
      <c r="GM456" s="223">
        <f t="shared" ca="1" si="1044"/>
        <v>-1.7813135168716083E-4</v>
      </c>
      <c r="GN456" s="223">
        <f t="shared" ca="1" si="1045"/>
        <v>5.34256217274172E-5</v>
      </c>
      <c r="GO456" s="223">
        <f t="shared" ca="1" si="1046"/>
        <v>1.0445308706948108E-4</v>
      </c>
      <c r="GP456" s="223">
        <f t="shared" ca="1" si="1047"/>
        <v>-1.9747489884213424E-4</v>
      </c>
      <c r="GQ456" s="223">
        <f t="shared" ca="1" si="1048"/>
        <v>1.6788081156952483E-4</v>
      </c>
      <c r="GR456" s="223">
        <f t="shared" ca="1" si="1049"/>
        <v>-3.4046353678968673E-5</v>
      </c>
      <c r="GS456" s="223">
        <f t="shared" ca="1" si="1050"/>
        <v>-1.2092812904531086E-4</v>
      </c>
      <c r="GT456" s="223">
        <f t="shared" ca="1" si="1051"/>
        <v>2.0081604963084523E-4</v>
      </c>
      <c r="GU456" s="223">
        <f t="shared" ca="1" si="1052"/>
        <v>-1.5601348746348796E-4</v>
      </c>
      <c r="GV456" s="223">
        <f t="shared" ca="1" si="1053"/>
        <v>1.4339200632961667E-5</v>
      </c>
      <c r="GW456" s="223">
        <f t="shared" ca="1" si="1054"/>
        <v>1.3623856703239492E-4</v>
      </c>
      <c r="GX456" s="223">
        <f t="shared" ca="1" si="1055"/>
        <v>-2.0222323208439236E-4</v>
      </c>
      <c r="GY456" s="223">
        <f t="shared" ca="1" si="1056"/>
        <v>1.4264366818752243E-4</v>
      </c>
      <c r="GZ456" s="223">
        <f t="shared" ca="1" si="1057"/>
        <v>5.5060467537566257E-6</v>
      </c>
      <c r="HA456" s="223">
        <f t="shared" ca="1" si="1058"/>
        <v>-1.5023695314338864E-4</v>
      </c>
      <c r="HB456" s="223">
        <f t="shared" ca="1" si="1059"/>
        <v>2.0168289426650296E-4</v>
      </c>
      <c r="HC456" s="223">
        <f t="shared" ca="1" si="1060"/>
        <v>-1.2790011240995783E-4</v>
      </c>
      <c r="HD456" s="223">
        <f t="shared" ca="1" si="1061"/>
        <v>-2.5298267900313465E-5</v>
      </c>
      <c r="HE456" s="223">
        <f t="shared" ca="1" si="1062"/>
        <v>1.6278847526773074E-4</v>
      </c>
      <c r="HF456" s="223">
        <f t="shared" ca="1" si="1063"/>
        <v>-1.9920023992574262E-4</v>
      </c>
      <c r="HG456" s="223">
        <f t="shared" ca="1" si="1064"/>
        <v>1.1192480863257221E-4</v>
      </c>
      <c r="HH456" s="223">
        <f t="shared" ca="1" si="1065"/>
        <v>4.4846852897550393E-5</v>
      </c>
      <c r="HI456" s="223">
        <f t="shared" ca="1" si="1066"/>
        <v>-1.7377225538601243E-4</v>
      </c>
      <c r="HJ456" s="223">
        <f t="shared" ca="1" si="1067"/>
        <v>1.9479917838056998E-4</v>
      </c>
      <c r="HK456" s="223">
        <f t="shared" ca="1" si="1068"/>
        <v>-9.487160776373114E-5</v>
      </c>
      <c r="HL456" s="223">
        <f t="shared" ca="1" si="1069"/>
        <v>-6.3963538185600466E-5</v>
      </c>
      <c r="HM456" s="223">
        <f t="shared" ca="1" si="1070"/>
        <v>1.830825136913497E-4</v>
      </c>
      <c r="HN456" s="223">
        <f t="shared" ca="1" si="1071"/>
        <v>-1.8852209425952591E-4</v>
      </c>
      <c r="HO456" s="223">
        <f t="shared" ca="1" si="1072"/>
        <v>7.6904741450018699E-5</v>
      </c>
      <c r="HP456" s="223">
        <f t="shared" ca="1" si="1073"/>
        <v>8.2464219634907133E-5</v>
      </c>
      <c r="HQ456" s="223">
        <f t="shared" ca="1" si="1074"/>
        <v>-1.9062958730676113E-4</v>
      </c>
      <c r="HR456" s="223">
        <f t="shared" ca="1" si="1075"/>
        <v>1.8042943931410649E-4</v>
      </c>
      <c r="HS456" s="223">
        <f t="shared" ca="1" si="1076"/>
        <v>-5.8197240435755912E-5</v>
      </c>
      <c r="HT456" s="223">
        <f t="shared" ca="1" si="1077"/>
        <v>-1.0017072556959099E-4</v>
      </c>
      <c r="HU456" s="223">
        <f t="shared" ca="1" si="1078"/>
        <v>1.9634079378766866E-4</v>
      </c>
      <c r="HV456" s="223">
        <f t="shared" ca="1" si="1079"/>
        <v>-1.705991502353282E-4</v>
      </c>
      <c r="HW456" s="223">
        <f t="shared" ca="1" si="1080"/>
        <v>3.8929268182215997E-5</v>
      </c>
      <c r="HX456" s="223">
        <f t="shared" ca="1" si="1081"/>
        <v>1.1691253265815125E-4</v>
      </c>
      <c r="HY456" s="223">
        <f t="shared" ca="1" si="1082"/>
        <v>-2.0016113109361301E-4</v>
      </c>
      <c r="HZ456" s="223">
        <f t="shared" ca="1" si="1083"/>
        <v>1.5912589808080228E-4</v>
      </c>
      <c r="IA456" s="223">
        <f t="shared" ca="1" si="1084"/>
        <v>-1.9286385795200773E-5</v>
      </c>
      <c r="IB456" s="223">
        <f t="shared" ca="1" si="1085"/>
        <v>-1.3252840814632243E-4</v>
      </c>
      <c r="IC456" s="223">
        <f t="shared" ca="1" si="1086"/>
        <v>2.0205380728791645E-4</v>
      </c>
      <c r="ID456" s="223">
        <f t="shared" ca="1" si="1087"/>
        <v>-1.4612017654069438E-4</v>
      </c>
      <c r="IE456" s="223">
        <f t="shared" ca="1" si="1088"/>
        <v>2.4014018330076976E-4</v>
      </c>
      <c r="IF456" s="223">
        <f t="shared" ca="1" si="1089"/>
        <v>1.468679626166476E-4</v>
      </c>
      <c r="IG456" s="223">
        <f t="shared" ca="1" si="1090"/>
        <v>-2.020005948641913E-4</v>
      </c>
      <c r="IH456" s="223">
        <f t="shared" ca="1" si="1091"/>
        <v>1.3170723782308632E-4</v>
      </c>
      <c r="II456" s="223">
        <f t="shared" ca="1" si="1092"/>
        <v>2.0365633835511934E-5</v>
      </c>
      <c r="IJ456" s="223">
        <f t="shared" ca="1" si="1093"/>
        <v>-1.5979309832077972E-4</v>
      </c>
      <c r="IK456" s="223">
        <f t="shared" ca="1" si="1094"/>
        <v>2.0000200628716693E-4</v>
      </c>
      <c r="IL456" s="223">
        <f t="shared" ca="1" si="1095"/>
        <v>-1.1602588640672354E-4</v>
      </c>
      <c r="IM456" s="223">
        <f t="shared" ca="1" si="1096"/>
        <v>-3.9992900454166931E-5</v>
      </c>
      <c r="IN456" s="223">
        <f t="shared" ca="1" si="1097"/>
        <v>1.7117933913630241E-4</v>
      </c>
      <c r="IO456" s="223">
        <f t="shared" ca="1" si="1098"/>
        <v>-1.9607728905737966E-4</v>
      </c>
      <c r="IP456" s="223">
        <f t="shared" ca="1" si="1099"/>
        <v>9.9227142278080502E-5</v>
      </c>
      <c r="IQ456" s="223">
        <f t="shared" ca="1" si="1100"/>
        <v>5.9235013579105164E-5</v>
      </c>
      <c r="IR456" s="223">
        <f t="shared" ca="1" si="1101"/>
        <v>-1.8091702933978345E-4</v>
      </c>
      <c r="IS456" s="223">
        <f t="shared" ca="1" si="1102"/>
        <v>1.9026424034722107E-4</v>
      </c>
      <c r="IT456" s="223">
        <f t="shared" ca="1" si="1103"/>
        <v>-8.1472786526226224E-5</v>
      </c>
      <c r="IU456" s="223">
        <f t="shared" ca="1" si="1104"/>
        <v>-7.7906661142124536E-5</v>
      </c>
      <c r="IV456" s="223">
        <f t="shared" ca="1" si="1105"/>
        <v>1.8891238965141452E-4</v>
      </c>
      <c r="IW456" s="223">
        <f t="shared" ca="1" si="1106"/>
        <v>-1.826188429935056E-4</v>
      </c>
      <c r="IX456" s="223">
        <f t="shared" ca="1" si="1107"/>
        <v>6.2933803302569105E-5</v>
      </c>
      <c r="IY456" s="223">
        <f t="shared" ca="1" si="1108"/>
        <v>9.5828024970232375E-5</v>
      </c>
      <c r="IZ456" s="223">
        <f t="shared" ca="1" si="1109"/>
        <v>-1.9508842038068613E-4</v>
      </c>
      <c r="JA456" s="223">
        <f t="shared" ca="1" si="1110"/>
        <v>1.7321472635214888E-4</v>
      </c>
      <c r="JB456" s="223">
        <f t="shared" ca="1" si="1111"/>
        <v>-4.3788733149992012E-5</v>
      </c>
    </row>
    <row r="457" spans="2:262">
      <c r="B457" s="230">
        <v>96</v>
      </c>
      <c r="C457" s="229">
        <f t="shared" si="1112"/>
        <v>1.8750000000000012E-3</v>
      </c>
      <c r="D457" s="226">
        <f t="shared" ca="1" si="855"/>
        <v>35.962611513761253</v>
      </c>
      <c r="E457" s="225">
        <f ca="1">CX361</f>
        <v>-3.7388486238749172E-2</v>
      </c>
      <c r="F457" s="224">
        <v>96</v>
      </c>
      <c r="G457" s="223">
        <f t="shared" ca="1" si="856"/>
        <v>-6.8452508674490077E-5</v>
      </c>
      <c r="H457" s="223">
        <f t="shared" ca="1" si="857"/>
        <v>1.217871711595634E-4</v>
      </c>
      <c r="I457" s="223">
        <f t="shared" ca="1" si="858"/>
        <v>-1.0378056050241793E-4</v>
      </c>
      <c r="J457" s="223">
        <f t="shared" ca="1" si="859"/>
        <v>2.4980705013637556E-5</v>
      </c>
      <c r="K457" s="223">
        <f t="shared" ca="1" si="860"/>
        <v>6.8452508674490212E-5</v>
      </c>
      <c r="L457" s="223">
        <f t="shared" ca="1" si="861"/>
        <v>-1.2178717115956342E-4</v>
      </c>
      <c r="M457" s="223">
        <f t="shared" ca="1" si="862"/>
        <v>1.0378056050241796E-4</v>
      </c>
      <c r="N457" s="223">
        <f t="shared" ca="1" si="863"/>
        <v>-2.4980705013637512E-5</v>
      </c>
      <c r="O457" s="223">
        <f t="shared" ca="1" si="864"/>
        <v>-6.8452508674490253E-5</v>
      </c>
      <c r="P457" s="223">
        <f t="shared" ca="1" si="865"/>
        <v>1.2178717115956347E-4</v>
      </c>
      <c r="Q457" s="223">
        <f t="shared" ca="1" si="866"/>
        <v>-1.0378056050241793E-4</v>
      </c>
      <c r="R457" s="223">
        <f t="shared" ca="1" si="867"/>
        <v>2.4980705013637464E-5</v>
      </c>
      <c r="S457" s="223">
        <f t="shared" ca="1" si="868"/>
        <v>6.8452508674490294E-5</v>
      </c>
      <c r="T457" s="223">
        <f t="shared" ca="1" si="869"/>
        <v>-1.2178717115956339E-4</v>
      </c>
      <c r="U457" s="223">
        <f t="shared" ca="1" si="870"/>
        <v>1.037805605024179E-4</v>
      </c>
      <c r="V457" s="223">
        <f t="shared" ca="1" si="871"/>
        <v>-2.498070501363742E-5</v>
      </c>
      <c r="W457" s="223">
        <f t="shared" ca="1" si="872"/>
        <v>-6.8452508674490334E-5</v>
      </c>
      <c r="X457" s="223">
        <f t="shared" ca="1" si="873"/>
        <v>1.2178717115956348E-4</v>
      </c>
      <c r="Y457" s="223">
        <f t="shared" ca="1" si="874"/>
        <v>-1.0378056050241763E-4</v>
      </c>
      <c r="Z457" s="223">
        <f t="shared" ca="1" si="875"/>
        <v>2.4980705013636942E-5</v>
      </c>
      <c r="AA457" s="223">
        <f t="shared" ca="1" si="876"/>
        <v>6.8452508674489996E-5</v>
      </c>
      <c r="AB457" s="223">
        <f t="shared" ca="1" si="877"/>
        <v>-1.217871711595634E-4</v>
      </c>
      <c r="AC457" s="223">
        <f t="shared" ca="1" si="878"/>
        <v>1.0378056050241786E-4</v>
      </c>
      <c r="AD457" s="223">
        <f t="shared" ca="1" si="879"/>
        <v>-2.4980705013637332E-5</v>
      </c>
      <c r="AE457" s="223">
        <f t="shared" ca="1" si="880"/>
        <v>-6.8452508674490416E-5</v>
      </c>
      <c r="AF457" s="223">
        <f t="shared" ca="1" si="881"/>
        <v>1.2178717115956351E-4</v>
      </c>
      <c r="AG457" s="223">
        <f t="shared" ca="1" si="882"/>
        <v>-1.0378056050241759E-4</v>
      </c>
      <c r="AH457" s="223">
        <f t="shared" ca="1" si="883"/>
        <v>2.4980705013637718E-5</v>
      </c>
      <c r="AI457" s="223">
        <f t="shared" ca="1" si="884"/>
        <v>6.8452508674490822E-5</v>
      </c>
      <c r="AJ457" s="223">
        <f t="shared" ca="1" si="885"/>
        <v>-1.2178717115956343E-4</v>
      </c>
      <c r="AK457" s="223">
        <f t="shared" ca="1" si="886"/>
        <v>1.0378056050241732E-4</v>
      </c>
      <c r="AL457" s="223">
        <f t="shared" ca="1" si="887"/>
        <v>-2.4980705013637241E-5</v>
      </c>
      <c r="AM457" s="223">
        <f t="shared" ca="1" si="888"/>
        <v>-6.8452508674489738E-5</v>
      </c>
      <c r="AN457" s="223">
        <f t="shared" ca="1" si="889"/>
        <v>1.2178717115956352E-4</v>
      </c>
      <c r="AO457" s="223">
        <f t="shared" ca="1" si="890"/>
        <v>-1.0378056050241802E-4</v>
      </c>
      <c r="AP457" s="223">
        <f t="shared" ca="1" si="891"/>
        <v>2.4980705013636763E-5</v>
      </c>
      <c r="AQ457" s="223">
        <f t="shared" ca="1" si="892"/>
        <v>6.8452508674490158E-5</v>
      </c>
      <c r="AR457" s="223">
        <f t="shared" ca="1" si="893"/>
        <v>-1.2178717115956362E-4</v>
      </c>
      <c r="AS457" s="223">
        <f t="shared" ca="1" si="894"/>
        <v>1.0378056050241775E-4</v>
      </c>
      <c r="AT457" s="223">
        <f t="shared" ca="1" si="895"/>
        <v>-2.4980705013636285E-5</v>
      </c>
      <c r="AU457" s="223">
        <f t="shared" ca="1" si="896"/>
        <v>-6.8452508674490565E-5</v>
      </c>
      <c r="AV457" s="223">
        <f t="shared" ca="1" si="897"/>
        <v>1.2178717115956336E-4</v>
      </c>
      <c r="AW457" s="223">
        <f t="shared" ca="1" si="898"/>
        <v>-1.0378056050241748E-4</v>
      </c>
      <c r="AX457" s="223">
        <f t="shared" ca="1" si="899"/>
        <v>2.4980705013637539E-5</v>
      </c>
      <c r="AY457" s="223">
        <f t="shared" ca="1" si="900"/>
        <v>6.8452508674490971E-5</v>
      </c>
      <c r="AZ457" s="223">
        <f t="shared" ca="1" si="901"/>
        <v>-1.2178717115956347E-4</v>
      </c>
      <c r="BA457" s="223">
        <f t="shared" ca="1" si="902"/>
        <v>1.0378056050241721E-4</v>
      </c>
      <c r="BB457" s="223">
        <f t="shared" ca="1" si="903"/>
        <v>-2.4980705013637061E-5</v>
      </c>
      <c r="BC457" s="223">
        <f t="shared" ca="1" si="904"/>
        <v>-6.8452508674489901E-5</v>
      </c>
      <c r="BD457" s="223">
        <f t="shared" ca="1" si="905"/>
        <v>1.2178717115956356E-4</v>
      </c>
      <c r="BE457" s="223">
        <f t="shared" ca="1" si="906"/>
        <v>-1.0378056050241793E-4</v>
      </c>
      <c r="BF457" s="223">
        <f t="shared" ca="1" si="907"/>
        <v>2.4980705013636587E-5</v>
      </c>
      <c r="BG457" s="223">
        <f t="shared" ca="1" si="908"/>
        <v>6.8452508674490307E-5</v>
      </c>
      <c r="BH457" s="223">
        <f t="shared" ca="1" si="909"/>
        <v>-1.2178717115956366E-4</v>
      </c>
      <c r="BI457" s="223">
        <f t="shared" ca="1" si="910"/>
        <v>1.0378056050241668E-4</v>
      </c>
      <c r="BJ457" s="223">
        <f t="shared" ca="1" si="911"/>
        <v>-2.4980705013637837E-5</v>
      </c>
      <c r="BK457" s="223">
        <f t="shared" ca="1" si="912"/>
        <v>-6.8452508674490727E-5</v>
      </c>
      <c r="BL457" s="223">
        <f t="shared" ca="1" si="913"/>
        <v>1.2178717115956375E-4</v>
      </c>
      <c r="BM457" s="223">
        <f t="shared" ca="1" si="914"/>
        <v>-1.0378056050241836E-4</v>
      </c>
      <c r="BN457" s="223">
        <f t="shared" ca="1" si="915"/>
        <v>2.4980705013637362E-5</v>
      </c>
      <c r="BO457" s="223">
        <f t="shared" ca="1" si="916"/>
        <v>6.8452508674491134E-5</v>
      </c>
      <c r="BP457" s="223">
        <f t="shared" ca="1" si="917"/>
        <v>-1.2178717115956385E-4</v>
      </c>
      <c r="BQ457" s="223">
        <f t="shared" ca="1" si="918"/>
        <v>1.0378056050241811E-4</v>
      </c>
      <c r="BR457" s="223">
        <f t="shared" ca="1" si="919"/>
        <v>-2.4980705013636885E-5</v>
      </c>
      <c r="BS457" s="223">
        <f t="shared" ca="1" si="920"/>
        <v>-6.8452508674491541E-5</v>
      </c>
      <c r="BT457" s="223">
        <f t="shared" ca="1" si="921"/>
        <v>1.2178717115956324E-4</v>
      </c>
      <c r="BU457" s="223">
        <f t="shared" ca="1" si="922"/>
        <v>-1.0378056050241783E-4</v>
      </c>
      <c r="BV457" s="223">
        <f t="shared" ca="1" si="923"/>
        <v>2.4980705013636407E-5</v>
      </c>
      <c r="BW457" s="223">
        <f t="shared" ca="1" si="924"/>
        <v>6.8452508674491934E-5</v>
      </c>
      <c r="BX457" s="223">
        <f t="shared" ca="1" si="925"/>
        <v>-1.2178717115956333E-4</v>
      </c>
      <c r="BY457" s="223">
        <f t="shared" ca="1" si="926"/>
        <v>1.0378056050241756E-4</v>
      </c>
      <c r="BZ457" s="223">
        <f t="shared" ca="1" si="927"/>
        <v>-2.4980705013635929E-5</v>
      </c>
      <c r="CA457" s="223">
        <f t="shared" ca="1" si="928"/>
        <v>-6.8452508674489386E-5</v>
      </c>
      <c r="CB457" s="223">
        <f t="shared" ca="1" si="929"/>
        <v>1.2178717115956344E-4</v>
      </c>
      <c r="CC457" s="223">
        <f t="shared" ca="1" si="930"/>
        <v>-1.0378056050241729E-4</v>
      </c>
      <c r="CD457" s="223">
        <f t="shared" ca="1" si="931"/>
        <v>2.4980705013635452E-5</v>
      </c>
      <c r="CE457" s="223">
        <f t="shared" ca="1" si="932"/>
        <v>6.8452508674489792E-5</v>
      </c>
      <c r="CF457" s="223">
        <f t="shared" ca="1" si="933"/>
        <v>-1.2178717115956354E-4</v>
      </c>
      <c r="CG457" s="223">
        <f t="shared" ca="1" si="934"/>
        <v>1.0378056050241702E-4</v>
      </c>
      <c r="CH457" s="223">
        <f t="shared" ca="1" si="935"/>
        <v>-2.4980705013634974E-5</v>
      </c>
      <c r="CI457" s="223">
        <f t="shared" ca="1" si="936"/>
        <v>-6.8452508674490199E-5</v>
      </c>
      <c r="CJ457" s="223">
        <f t="shared" ca="1" si="937"/>
        <v>1.2178717115956363E-4</v>
      </c>
      <c r="CK457" s="223">
        <f t="shared" ca="1" si="938"/>
        <v>-1.0378056050241675E-4</v>
      </c>
      <c r="CL457" s="223">
        <f t="shared" ca="1" si="939"/>
        <v>2.4980705013637959E-5</v>
      </c>
      <c r="CM457" s="223">
        <f t="shared" ca="1" si="940"/>
        <v>6.8452508674490605E-5</v>
      </c>
      <c r="CN457" s="223">
        <f t="shared" ca="1" si="941"/>
        <v>-1.2178717115956373E-4</v>
      </c>
      <c r="CO457" s="223">
        <f t="shared" ca="1" si="942"/>
        <v>1.0378056050241648E-4</v>
      </c>
      <c r="CP457" s="223">
        <f t="shared" ca="1" si="943"/>
        <v>-2.4980705013637481E-5</v>
      </c>
      <c r="CQ457" s="223">
        <f t="shared" ca="1" si="944"/>
        <v>-6.8452508674491012E-5</v>
      </c>
      <c r="CR457" s="223">
        <f t="shared" ca="1" si="945"/>
        <v>1.2178717115956384E-4</v>
      </c>
      <c r="CS457" s="223">
        <f t="shared" ca="1" si="946"/>
        <v>-1.0378056050241816E-4</v>
      </c>
      <c r="CT457" s="223">
        <f t="shared" ca="1" si="947"/>
        <v>2.4980705013637003E-5</v>
      </c>
      <c r="CU457" s="223">
        <f t="shared" ca="1" si="948"/>
        <v>6.8452508674491432E-5</v>
      </c>
      <c r="CV457" s="223">
        <f t="shared" ca="1" si="949"/>
        <v>-1.2178717115956393E-4</v>
      </c>
      <c r="CW457" s="223">
        <f t="shared" ca="1" si="950"/>
        <v>1.037805605024179E-4</v>
      </c>
      <c r="CX457" s="223">
        <f t="shared" ca="1" si="951"/>
        <v>-2.4980705013636526E-5</v>
      </c>
      <c r="CY457" s="223">
        <f t="shared" ca="1" si="952"/>
        <v>-6.8452508674491839E-5</v>
      </c>
      <c r="CZ457" s="223">
        <f t="shared" ca="1" si="953"/>
        <v>1.2178717115956332E-4</v>
      </c>
      <c r="DA457" s="223">
        <f t="shared" ca="1" si="954"/>
        <v>-1.0378056050241763E-4</v>
      </c>
      <c r="DB457" s="223">
        <f t="shared" ca="1" si="955"/>
        <v>2.4980705013636048E-5</v>
      </c>
      <c r="DC457" s="223">
        <f t="shared" ca="1" si="956"/>
        <v>6.8452508674492245E-5</v>
      </c>
      <c r="DD457" s="223">
        <f t="shared" ca="1" si="957"/>
        <v>-1.2178717115956342E-4</v>
      </c>
      <c r="DE457" s="223">
        <f t="shared" ca="1" si="958"/>
        <v>1.0378056050241736E-4</v>
      </c>
      <c r="DF457" s="223">
        <f t="shared" ca="1" si="959"/>
        <v>-2.498070501363557E-5</v>
      </c>
      <c r="DG457" s="223">
        <f t="shared" ca="1" si="960"/>
        <v>-6.8452508674489697E-5</v>
      </c>
      <c r="DH457" s="223">
        <f t="shared" ca="1" si="961"/>
        <v>1.2178717115956351E-4</v>
      </c>
      <c r="DI457" s="223">
        <f t="shared" ca="1" si="962"/>
        <v>-1.0378056050241709E-4</v>
      </c>
      <c r="DJ457" s="223">
        <f t="shared" ca="1" si="963"/>
        <v>2.4980705013635092E-5</v>
      </c>
      <c r="DK457" s="223">
        <f t="shared" ca="1" si="964"/>
        <v>6.8452508674490104E-5</v>
      </c>
      <c r="DL457" s="223">
        <f t="shared" ca="1" si="965"/>
        <v>-1.2178717115956432E-4</v>
      </c>
      <c r="DM457" s="223">
        <f t="shared" ca="1" si="966"/>
        <v>1.0378056050241682E-4</v>
      </c>
      <c r="DN457" s="223">
        <f t="shared" ca="1" si="967"/>
        <v>-2.4980705013638077E-5</v>
      </c>
      <c r="DO457" s="223">
        <f t="shared" ca="1" si="968"/>
        <v>-6.8452508674493451E-5</v>
      </c>
      <c r="DP457" s="223">
        <f t="shared" ca="1" si="969"/>
        <v>1.2178717115956371E-4</v>
      </c>
      <c r="DQ457" s="223">
        <f t="shared" ca="1" si="970"/>
        <v>-1.037805605024185E-4</v>
      </c>
      <c r="DR457" s="223">
        <f t="shared" ca="1" si="971"/>
        <v>2.4980705013634137E-5</v>
      </c>
      <c r="DS457" s="223">
        <f t="shared" ca="1" si="972"/>
        <v>6.8452508674490917E-5</v>
      </c>
      <c r="DT457" s="223">
        <f t="shared" ca="1" si="973"/>
        <v>-1.2178717115956309E-4</v>
      </c>
      <c r="DU457" s="223">
        <f t="shared" ca="1" si="974"/>
        <v>1.0378056050241628E-4</v>
      </c>
      <c r="DV457" s="223">
        <f t="shared" ca="1" si="975"/>
        <v>-2.4980705013637122E-5</v>
      </c>
      <c r="DW457" s="223">
        <f t="shared" ca="1" si="976"/>
        <v>-6.8452508674488369E-5</v>
      </c>
      <c r="DX457" s="223">
        <f t="shared" ca="1" si="977"/>
        <v>1.217871711595639E-4</v>
      </c>
      <c r="DY457" s="223">
        <f t="shared" ca="1" si="978"/>
        <v>-1.0378056050241796E-4</v>
      </c>
      <c r="DZ457" s="223">
        <f t="shared" ca="1" si="979"/>
        <v>2.4980705013633185E-5</v>
      </c>
      <c r="EA457" s="223">
        <f t="shared" ca="1" si="980"/>
        <v>6.845250867449173E-5</v>
      </c>
      <c r="EB457" s="223">
        <f t="shared" ca="1" si="981"/>
        <v>-1.2178717115956329E-4</v>
      </c>
      <c r="EC457" s="223">
        <f t="shared" ca="1" si="982"/>
        <v>1.0378056050241573E-4</v>
      </c>
      <c r="ED457" s="223">
        <f t="shared" ca="1" si="983"/>
        <v>-2.4980705013636166E-5</v>
      </c>
      <c r="EE457" s="223">
        <f t="shared" ca="1" si="984"/>
        <v>-6.8452508674489182E-5</v>
      </c>
      <c r="EF457" s="223">
        <f t="shared" ca="1" si="985"/>
        <v>1.2178717115956409E-4</v>
      </c>
      <c r="EG457" s="223">
        <f t="shared" ca="1" si="986"/>
        <v>-1.0378056050241741E-4</v>
      </c>
      <c r="EH457" s="223">
        <f t="shared" ca="1" si="987"/>
        <v>2.4980705013639151E-5</v>
      </c>
      <c r="EI457" s="223">
        <f t="shared" ca="1" si="988"/>
        <v>6.8452508674492543E-5</v>
      </c>
      <c r="EJ457" s="223">
        <f t="shared" ca="1" si="989"/>
        <v>-1.2178717115956348E-4</v>
      </c>
      <c r="EK457" s="223">
        <f t="shared" ca="1" si="990"/>
        <v>1.0378056050241522E-4</v>
      </c>
      <c r="EL457" s="223">
        <f t="shared" ca="1" si="991"/>
        <v>-2.4980705013635211E-5</v>
      </c>
      <c r="EM457" s="223">
        <f t="shared" ca="1" si="992"/>
        <v>-6.8452508674489996E-5</v>
      </c>
      <c r="EN457" s="223">
        <f t="shared" ca="1" si="993"/>
        <v>1.217871711595643E-4</v>
      </c>
      <c r="EO457" s="223">
        <f t="shared" ca="1" si="994"/>
        <v>-1.0378056050241689E-4</v>
      </c>
      <c r="EP457" s="223">
        <f t="shared" ca="1" si="995"/>
        <v>2.4980705013638196E-5</v>
      </c>
      <c r="EQ457" s="223">
        <f t="shared" ca="1" si="996"/>
        <v>6.8452508674493357E-5</v>
      </c>
      <c r="ER457" s="223">
        <f t="shared" ca="1" si="997"/>
        <v>-1.2178717115956369E-4</v>
      </c>
      <c r="ES457" s="223">
        <f t="shared" ca="1" si="998"/>
        <v>1.0378056050241857E-4</v>
      </c>
      <c r="ET457" s="223">
        <f t="shared" ca="1" si="999"/>
        <v>-2.4980705013634259E-5</v>
      </c>
      <c r="EU457" s="223">
        <f t="shared" ca="1" si="1000"/>
        <v>-6.8452508674490822E-5</v>
      </c>
      <c r="EV457" s="223">
        <f t="shared" ca="1" si="1001"/>
        <v>1.2178717115956308E-4</v>
      </c>
      <c r="EW457" s="223">
        <f t="shared" ca="1" si="1002"/>
        <v>-1.0378056050241634E-4</v>
      </c>
      <c r="EX457" s="223">
        <f t="shared" ca="1" si="1003"/>
        <v>2.4980705013637241E-5</v>
      </c>
      <c r="EY457" s="223">
        <f t="shared" ca="1" si="1004"/>
        <v>6.845250867449417E-5</v>
      </c>
      <c r="EZ457" s="223">
        <f t="shared" ca="1" si="1005"/>
        <v>-1.2178717115956388E-4</v>
      </c>
      <c r="FA457" s="223">
        <f t="shared" ca="1" si="1006"/>
        <v>1.0378056050241802E-4</v>
      </c>
      <c r="FB457" s="223">
        <f t="shared" ca="1" si="1007"/>
        <v>-2.4980705013633303E-5</v>
      </c>
      <c r="FC457" s="223">
        <f t="shared" ca="1" si="1008"/>
        <v>-6.8452508674491635E-5</v>
      </c>
      <c r="FD457" s="223">
        <f t="shared" ca="1" si="1009"/>
        <v>1.2178717115956327E-4</v>
      </c>
      <c r="FE457" s="223">
        <f t="shared" ca="1" si="1010"/>
        <v>-1.037805605024158E-4</v>
      </c>
      <c r="FF457" s="223">
        <f t="shared" ca="1" si="1011"/>
        <v>2.4980705013636285E-5</v>
      </c>
      <c r="FG457" s="223">
        <f t="shared" ca="1" si="1012"/>
        <v>6.8452508674489088E-5</v>
      </c>
      <c r="FH457" s="223">
        <f t="shared" ca="1" si="1013"/>
        <v>-1.2178717115956408E-4</v>
      </c>
      <c r="FI457" s="223">
        <f t="shared" ca="1" si="1014"/>
        <v>1.0378056050241748E-4</v>
      </c>
      <c r="FJ457" s="223">
        <f t="shared" ca="1" si="1015"/>
        <v>-2.4980705013632348E-5</v>
      </c>
      <c r="FK457" s="223">
        <f t="shared" ca="1" si="1016"/>
        <v>-6.8452508674492449E-5</v>
      </c>
      <c r="FL457" s="223">
        <f t="shared" ca="1" si="1017"/>
        <v>1.2178717115956347E-4</v>
      </c>
      <c r="FM457" s="223">
        <f t="shared" ca="1" si="1018"/>
        <v>-1.0378056050241526E-4</v>
      </c>
      <c r="FN457" s="223">
        <f t="shared" ca="1" si="1019"/>
        <v>2.4980705013635333E-5</v>
      </c>
      <c r="FO457" s="223">
        <f t="shared" ca="1" si="1020"/>
        <v>6.8452508674489901E-5</v>
      </c>
      <c r="FP457" s="223">
        <f t="shared" ca="1" si="1021"/>
        <v>-1.2178717115956427E-4</v>
      </c>
      <c r="FQ457" s="223">
        <f t="shared" ca="1" si="1022"/>
        <v>1.0378056050241695E-4</v>
      </c>
      <c r="FR457" s="223">
        <f t="shared" ca="1" si="1023"/>
        <v>-2.4980705013638315E-5</v>
      </c>
      <c r="FS457" s="223">
        <f t="shared" ca="1" si="1024"/>
        <v>-6.8452508674493248E-5</v>
      </c>
      <c r="FT457" s="223">
        <f t="shared" ca="1" si="1025"/>
        <v>1.2178717115956366E-4</v>
      </c>
      <c r="FU457" s="223">
        <f t="shared" ca="1" si="1026"/>
        <v>-1.0378056050241863E-4</v>
      </c>
      <c r="FV457" s="223">
        <f t="shared" ca="1" si="1027"/>
        <v>2.4980705013634378E-5</v>
      </c>
      <c r="FW457" s="223">
        <f t="shared" ca="1" si="1028"/>
        <v>6.8452508674490727E-5</v>
      </c>
      <c r="FX457" s="223">
        <f t="shared" ca="1" si="1029"/>
        <v>-1.2178717115956447E-4</v>
      </c>
      <c r="FY457" s="223">
        <f t="shared" ca="1" si="1030"/>
        <v>1.0378056050241642E-4</v>
      </c>
      <c r="FZ457" s="223">
        <f t="shared" ca="1" si="1031"/>
        <v>-2.4980705013637362E-5</v>
      </c>
      <c r="GA457" s="223">
        <f t="shared" ca="1" si="1032"/>
        <v>-6.8452508674494061E-5</v>
      </c>
      <c r="GB457" s="223">
        <f t="shared" ca="1" si="1033"/>
        <v>1.2178717115956385E-4</v>
      </c>
      <c r="GC457" s="223">
        <f t="shared" ca="1" si="1034"/>
        <v>-1.0378056050241811E-4</v>
      </c>
      <c r="GD457" s="223">
        <f t="shared" ca="1" si="1035"/>
        <v>2.4980705013633422E-5</v>
      </c>
      <c r="GE457" s="223">
        <f t="shared" ca="1" si="1036"/>
        <v>6.8452508674491541E-5</v>
      </c>
      <c r="GF457" s="223">
        <f t="shared" ca="1" si="1037"/>
        <v>-1.2178717115956324E-4</v>
      </c>
      <c r="GG457" s="223">
        <f t="shared" ca="1" si="1038"/>
        <v>1.0378056050241588E-4</v>
      </c>
      <c r="GH457" s="223">
        <f t="shared" ca="1" si="1039"/>
        <v>-2.4980705013636407E-5</v>
      </c>
      <c r="GI457" s="223">
        <f t="shared" ca="1" si="1040"/>
        <v>-6.8452508674488979E-5</v>
      </c>
      <c r="GJ457" s="223">
        <f t="shared" ca="1" si="1041"/>
        <v>1.2178717115956405E-4</v>
      </c>
      <c r="GK457" s="223">
        <f t="shared" ca="1" si="1042"/>
        <v>-1.0378056050241756E-4</v>
      </c>
      <c r="GL457" s="223">
        <f t="shared" ca="1" si="1043"/>
        <v>2.4980705013632467E-5</v>
      </c>
      <c r="GM457" s="223">
        <f t="shared" ca="1" si="1044"/>
        <v>6.845250867449234E-5</v>
      </c>
      <c r="GN457" s="223">
        <f t="shared" ca="1" si="1045"/>
        <v>-1.2178717115956344E-4</v>
      </c>
      <c r="GO457" s="223">
        <f t="shared" ca="1" si="1046"/>
        <v>1.0378056050241534E-4</v>
      </c>
      <c r="GP457" s="223">
        <f t="shared" ca="1" si="1047"/>
        <v>-2.4980705013635452E-5</v>
      </c>
      <c r="GQ457" s="223">
        <f t="shared" ca="1" si="1048"/>
        <v>-6.8452508674489792E-5</v>
      </c>
      <c r="GR457" s="223">
        <f t="shared" ca="1" si="1049"/>
        <v>1.2178717115956424E-4</v>
      </c>
      <c r="GS457" s="223">
        <f t="shared" ca="1" si="1050"/>
        <v>-1.0378056050241702E-4</v>
      </c>
      <c r="GT457" s="223">
        <f t="shared" ca="1" si="1051"/>
        <v>2.4980705013638437E-5</v>
      </c>
      <c r="GU457" s="223">
        <f t="shared" ca="1" si="1052"/>
        <v>6.845250867449314E-5</v>
      </c>
      <c r="GV457" s="223">
        <f t="shared" ca="1" si="1053"/>
        <v>-1.2178717115956363E-4</v>
      </c>
      <c r="GW457" s="223">
        <f t="shared" ca="1" si="1054"/>
        <v>1.0378056050241481E-4</v>
      </c>
      <c r="GX457" s="223">
        <f t="shared" ca="1" si="1055"/>
        <v>-2.4980705013634496E-5</v>
      </c>
      <c r="GY457" s="223">
        <f t="shared" ca="1" si="1056"/>
        <v>-6.8452508674490605E-5</v>
      </c>
      <c r="GZ457" s="223">
        <f t="shared" ca="1" si="1057"/>
        <v>1.2178717115956445E-4</v>
      </c>
      <c r="HA457" s="223">
        <f t="shared" ca="1" si="1058"/>
        <v>-1.0378056050241648E-4</v>
      </c>
      <c r="HB457" s="223">
        <f t="shared" ca="1" si="1059"/>
        <v>2.4980705013637481E-5</v>
      </c>
      <c r="HC457" s="223">
        <f t="shared" ca="1" si="1060"/>
        <v>6.8452508674493953E-5</v>
      </c>
      <c r="HD457" s="223">
        <f t="shared" ca="1" si="1061"/>
        <v>-1.2178717115956384E-4</v>
      </c>
      <c r="HE457" s="223">
        <f t="shared" ca="1" si="1062"/>
        <v>1.0378056050241816E-4</v>
      </c>
      <c r="HF457" s="223">
        <f t="shared" ca="1" si="1063"/>
        <v>-2.4980705013633541E-5</v>
      </c>
      <c r="HG457" s="223">
        <f t="shared" ca="1" si="1064"/>
        <v>-6.8452508674491432E-5</v>
      </c>
      <c r="HH457" s="223">
        <f t="shared" ca="1" si="1065"/>
        <v>1.2178717115956321E-4</v>
      </c>
      <c r="HI457" s="223">
        <f t="shared" ca="1" si="1066"/>
        <v>-1.0378056050241595E-4</v>
      </c>
      <c r="HJ457" s="223">
        <f t="shared" ca="1" si="1067"/>
        <v>2.4980705013636526E-5</v>
      </c>
      <c r="HK457" s="223">
        <f t="shared" ca="1" si="1068"/>
        <v>6.8452508674494766E-5</v>
      </c>
      <c r="HL457" s="223">
        <f t="shared" ca="1" si="1069"/>
        <v>-1.2178717115956403E-4</v>
      </c>
      <c r="HM457" s="223">
        <f t="shared" ca="1" si="1070"/>
        <v>1.0378056050241763E-4</v>
      </c>
      <c r="HN457" s="223">
        <f t="shared" ca="1" si="1071"/>
        <v>-2.4980705013632585E-5</v>
      </c>
      <c r="HO457" s="223">
        <f t="shared" ca="1" si="1072"/>
        <v>-6.8452508674492245E-5</v>
      </c>
      <c r="HP457" s="223">
        <f t="shared" ca="1" si="1073"/>
        <v>1.2178717115956342E-4</v>
      </c>
      <c r="HQ457" s="223">
        <f t="shared" ca="1" si="1074"/>
        <v>-1.0378056050241931E-4</v>
      </c>
      <c r="HR457" s="223">
        <f t="shared" ca="1" si="1075"/>
        <v>2.4980705013628648E-5</v>
      </c>
      <c r="HS457" s="223">
        <f t="shared" ca="1" si="1076"/>
        <v>6.8452508674495593E-5</v>
      </c>
      <c r="HT457" s="223">
        <f t="shared" ca="1" si="1077"/>
        <v>-1.2178717115956423E-4</v>
      </c>
      <c r="HU457" s="223">
        <f t="shared" ca="1" si="1078"/>
        <v>1.0378056050241709E-4</v>
      </c>
      <c r="HV457" s="223">
        <f t="shared" ca="1" si="1079"/>
        <v>-2.4980705013638555E-5</v>
      </c>
      <c r="HW457" s="223">
        <f t="shared" ca="1" si="1080"/>
        <v>-6.845250867448715E-5</v>
      </c>
      <c r="HX457" s="223">
        <f t="shared" ca="1" si="1081"/>
        <v>1.2178717115956503E-4</v>
      </c>
      <c r="HY457" s="223">
        <f t="shared" ca="1" si="1082"/>
        <v>-1.0378056050241488E-4</v>
      </c>
      <c r="HZ457" s="223">
        <f t="shared" ca="1" si="1083"/>
        <v>2.4980705013634615E-5</v>
      </c>
      <c r="IA457" s="223">
        <f t="shared" ca="1" si="1084"/>
        <v>6.8452508674490511E-5</v>
      </c>
      <c r="IB457" s="223">
        <f t="shared" ca="1" si="1085"/>
        <v>-1.21787171159563E-4</v>
      </c>
      <c r="IC457" s="223">
        <f t="shared" ca="1" si="1086"/>
        <v>1.0378056050241266E-4</v>
      </c>
      <c r="ID457" s="223">
        <f t="shared" ca="1" si="1087"/>
        <v>-2.4980705013630678E-5</v>
      </c>
      <c r="IE457" s="223">
        <f t="shared" ca="1" si="1088"/>
        <v>1.0378056050241622E-4</v>
      </c>
      <c r="IF457" s="223">
        <f t="shared" ca="1" si="1089"/>
        <v>1.2178717115956381E-4</v>
      </c>
      <c r="IG457" s="223">
        <f t="shared" ca="1" si="1090"/>
        <v>-1.0378056050241823E-4</v>
      </c>
      <c r="IH457" s="223">
        <f t="shared" ca="1" si="1091"/>
        <v>2.4980705013640585E-5</v>
      </c>
      <c r="II457" s="223">
        <f t="shared" ca="1" si="1092"/>
        <v>6.8452508674497219E-5</v>
      </c>
      <c r="IJ457" s="223">
        <f t="shared" ca="1" si="1093"/>
        <v>-1.2178717115956461E-4</v>
      </c>
      <c r="IK457" s="223">
        <f t="shared" ca="1" si="1094"/>
        <v>1.03780560502416E-4</v>
      </c>
      <c r="IL457" s="223">
        <f t="shared" ca="1" si="1095"/>
        <v>-2.4980705013636644E-5</v>
      </c>
      <c r="IM457" s="223">
        <f t="shared" ca="1" si="1096"/>
        <v>-6.8452508674488776E-5</v>
      </c>
      <c r="IN457" s="223">
        <f t="shared" ca="1" si="1097"/>
        <v>1.2178717115956257E-4</v>
      </c>
      <c r="IO457" s="223">
        <f t="shared" ca="1" si="1098"/>
        <v>-1.037805605024138E-4</v>
      </c>
      <c r="IP457" s="223">
        <f t="shared" ca="1" si="1099"/>
        <v>2.4980705013632707E-5</v>
      </c>
      <c r="IQ457" s="223">
        <f t="shared" ca="1" si="1100"/>
        <v>6.8452508674492137E-5</v>
      </c>
      <c r="IR457" s="223">
        <f t="shared" ca="1" si="1101"/>
        <v>-1.2178717115956339E-4</v>
      </c>
      <c r="IS457" s="223">
        <f t="shared" ca="1" si="1102"/>
        <v>1.0378056050241937E-4</v>
      </c>
      <c r="IT457" s="223">
        <f t="shared" ca="1" si="1103"/>
        <v>-2.4980705013628767E-5</v>
      </c>
      <c r="IU457" s="223">
        <f t="shared" ca="1" si="1104"/>
        <v>-6.8452508674495498E-5</v>
      </c>
      <c r="IV457" s="223">
        <f t="shared" ca="1" si="1105"/>
        <v>1.217871711595642E-4</v>
      </c>
      <c r="IW457" s="223">
        <f t="shared" ca="1" si="1106"/>
        <v>-1.0378056050241714E-4</v>
      </c>
      <c r="IX457" s="223">
        <f t="shared" ca="1" si="1107"/>
        <v>2.4980705013638674E-5</v>
      </c>
      <c r="IY457" s="223">
        <f t="shared" ca="1" si="1108"/>
        <v>6.8452508674487041E-5</v>
      </c>
      <c r="IZ457" s="223">
        <f t="shared" ca="1" si="1109"/>
        <v>-1.21787171159565E-4</v>
      </c>
      <c r="JA457" s="223">
        <f t="shared" ca="1" si="1110"/>
        <v>1.0378056050241495E-4</v>
      </c>
      <c r="JB457" s="223">
        <f t="shared" ca="1" si="1111"/>
        <v>-2.4980705013634733E-5</v>
      </c>
    </row>
    <row r="458" spans="2:262">
      <c r="B458" s="230">
        <v>97</v>
      </c>
      <c r="C458" s="229">
        <f t="shared" si="1112"/>
        <v>1.8945312500000012E-3</v>
      </c>
      <c r="D458" s="226">
        <f t="shared" ca="1" si="855"/>
        <v>35.961655793301709</v>
      </c>
      <c r="E458" s="225">
        <f ca="1">CY361</f>
        <v>-3.8344206698292443E-2</v>
      </c>
      <c r="F458" s="224">
        <v>97</v>
      </c>
      <c r="G458" s="223">
        <f t="shared" ca="1" si="856"/>
        <v>-2.3960131584757062E-5</v>
      </c>
      <c r="H458" s="223">
        <f t="shared" ca="1" si="857"/>
        <v>3.9286535267930934E-5</v>
      </c>
      <c r="I458" s="223">
        <f t="shared" ca="1" si="858"/>
        <v>-3.2946185549380744E-5</v>
      </c>
      <c r="J458" s="223">
        <f t="shared" ca="1" si="859"/>
        <v>8.4358222891026058E-6</v>
      </c>
      <c r="K458" s="223">
        <f t="shared" ca="1" si="860"/>
        <v>2.0726946179021683E-5</v>
      </c>
      <c r="L458" s="223">
        <f t="shared" ca="1" si="861"/>
        <v>-3.8458682906399619E-5</v>
      </c>
      <c r="M458" s="223">
        <f t="shared" ca="1" si="862"/>
        <v>3.4980231639209008E-5</v>
      </c>
      <c r="N458" s="223">
        <f t="shared" ca="1" si="863"/>
        <v>-1.2209978544927889E-5</v>
      </c>
      <c r="O458" s="223">
        <f t="shared" ca="1" si="864"/>
        <v>-1.7294148951080939E-5</v>
      </c>
      <c r="P458" s="223">
        <f t="shared" ca="1" si="865"/>
        <v>3.7260452404825061E-5</v>
      </c>
      <c r="Q458" s="223">
        <f t="shared" ca="1" si="866"/>
        <v>-3.6677398976212007E-5</v>
      </c>
      <c r="R458" s="223">
        <f t="shared" ca="1" si="867"/>
        <v>1.5866546032712291E-5</v>
      </c>
      <c r="S458" s="223">
        <f t="shared" ca="1" si="868"/>
        <v>1.3694799614797871E-5</v>
      </c>
      <c r="T458" s="223">
        <f t="shared" ca="1" si="869"/>
        <v>-3.570338337795691E-5</v>
      </c>
      <c r="U458" s="223">
        <f t="shared" ca="1" si="870"/>
        <v>3.8021342911168313E-5</v>
      </c>
      <c r="V458" s="223">
        <f t="shared" ca="1" si="871"/>
        <v>-1.9370310008665341E-5</v>
      </c>
      <c r="W458" s="223">
        <f t="shared" ca="1" si="872"/>
        <v>-9.963561871885313E-6</v>
      </c>
      <c r="X458" s="223">
        <f t="shared" ca="1" si="873"/>
        <v>3.3802471251704149E-5</v>
      </c>
      <c r="Y458" s="223">
        <f t="shared" ca="1" si="874"/>
        <v>-3.899912052930981E-5</v>
      </c>
      <c r="Z458" s="223">
        <f t="shared" ca="1" si="875"/>
        <v>2.2687527310346383E-5</v>
      </c>
      <c r="AA458" s="223">
        <f t="shared" ca="1" si="876"/>
        <v>6.1363695815095461E-6</v>
      </c>
      <c r="AB458" s="223">
        <f t="shared" ca="1" si="877"/>
        <v>-3.1576022848987375E-5</v>
      </c>
      <c r="AC458" s="223">
        <f t="shared" ca="1" si="878"/>
        <v>3.9601315297666193E-5</v>
      </c>
      <c r="AD458" s="223">
        <f t="shared" ca="1" si="879"/>
        <v>-2.5786251321764798E-5</v>
      </c>
      <c r="AE458" s="223">
        <f t="shared" ca="1" si="880"/>
        <v>-2.250080697583009E-6</v>
      </c>
      <c r="AF458" s="223">
        <f t="shared" ca="1" si="881"/>
        <v>2.9045480085024592E-5</v>
      </c>
      <c r="AG458" s="223">
        <f t="shared" ca="1" si="882"/>
        <v>-3.9822127751425025E-5</v>
      </c>
      <c r="AH458" s="223">
        <f t="shared" ca="1" si="883"/>
        <v>2.8636639636755574E-5</v>
      </c>
      <c r="AI458" s="223">
        <f t="shared" ca="1" si="884"/>
        <v>-1.6578776934804808E-6</v>
      </c>
      <c r="AJ458" s="223">
        <f t="shared" ca="1" si="885"/>
        <v>-2.623521346996889E-5</v>
      </c>
      <c r="AK458" s="223">
        <f t="shared" ca="1" si="886"/>
        <v>3.9659431345948239E-5</v>
      </c>
      <c r="AL458" s="223">
        <f t="shared" ca="1" si="887"/>
        <v>-3.1211241457665192E-5</v>
      </c>
      <c r="AM458" s="223">
        <f t="shared" ca="1" si="888"/>
        <v>5.5498698160673364E-6</v>
      </c>
      <c r="AN458" s="223">
        <f t="shared" ca="1" si="889"/>
        <v>2.3172287407570448E-5</v>
      </c>
      <c r="AO458" s="223">
        <f t="shared" ca="1" si="890"/>
        <v>-3.9114792936559531E-5</v>
      </c>
      <c r="AP458" s="223">
        <f t="shared" ca="1" si="891"/>
        <v>3.348526196153733E-5</v>
      </c>
      <c r="AQ458" s="223">
        <f t="shared" ca="1" si="892"/>
        <v>-9.3884136584585734E-6</v>
      </c>
      <c r="AR458" s="223">
        <f t="shared" ca="1" si="893"/>
        <v>-1.9886199550176739E-5</v>
      </c>
      <c r="AS458" s="223">
        <f t="shared" ca="1" si="894"/>
        <v>3.8193457688870817E-5</v>
      </c>
      <c r="AT458" s="223">
        <f t="shared" ca="1" si="895"/>
        <v>-3.5436801087813392E-5</v>
      </c>
      <c r="AU458" s="223">
        <f t="shared" ca="1" si="896"/>
        <v>1.313654194508935E-5</v>
      </c>
      <c r="AV458" s="223">
        <f t="shared" ca="1" si="897"/>
        <v>1.6408596720211871E-5</v>
      </c>
      <c r="AW458" s="223">
        <f t="shared" ca="1" si="898"/>
        <v>-3.690429856497067E-5</v>
      </c>
      <c r="AX458" s="223">
        <f t="shared" ca="1" si="899"/>
        <v>3.7047064447887876E-5</v>
      </c>
      <c r="AY458" s="223">
        <f t="shared" ca="1" si="900"/>
        <v>-1.6758158151625149E-5</v>
      </c>
      <c r="AZ458" s="223">
        <f t="shared" ca="1" si="901"/>
        <v>-1.2772970133980493E-5</v>
      </c>
      <c r="BA458" s="223">
        <f t="shared" ca="1" si="902"/>
        <v>3.5259730871947953E-5</v>
      </c>
      <c r="BB458" s="223">
        <f t="shared" ca="1" si="903"/>
        <v>-3.8300544325343943E-5</v>
      </c>
      <c r="BC458" s="223">
        <f t="shared" ca="1" si="904"/>
        <v>2.021838413421918E-5</v>
      </c>
      <c r="BD458" s="223">
        <f t="shared" ca="1" si="905"/>
        <v>9.0143328629426183E-6</v>
      </c>
      <c r="BE458" s="223">
        <f t="shared" ca="1" si="906"/>
        <v>-3.3275592695699082E-5</v>
      </c>
      <c r="BF458" s="223">
        <f t="shared" ca="1" si="907"/>
        <v>3.9185169023739617E-5</v>
      </c>
      <c r="BG458" s="223">
        <f t="shared" ca="1" si="908"/>
        <v>-2.348389602510814E-5</v>
      </c>
      <c r="BH458" s="223">
        <f t="shared" ca="1" si="909"/>
        <v>-5.1688826386995608E-6</v>
      </c>
      <c r="BI458" s="223">
        <f t="shared" ca="1" si="910"/>
        <v>3.0970992371501024E-5</v>
      </c>
      <c r="BJ458" s="223">
        <f t="shared" ca="1" si="911"/>
        <v>-3.9692419123644216E-5</v>
      </c>
      <c r="BK458" s="223">
        <f t="shared" ca="1" si="912"/>
        <v>2.652324515967143E-5</v>
      </c>
      <c r="BL458" s="223">
        <f t="shared" ca="1" si="913"/>
        <v>1.2736532490465973E-6</v>
      </c>
      <c r="BM458" s="223">
        <f t="shared" ca="1" si="914"/>
        <v>-2.8368124460298767E-5</v>
      </c>
      <c r="BN458" s="223">
        <f t="shared" ca="1" si="915"/>
        <v>3.9817409529304831E-5</v>
      </c>
      <c r="BO458" s="223">
        <f t="shared" ca="1" si="916"/>
        <v>-2.9307160944266855E-5</v>
      </c>
      <c r="BP458" s="223">
        <f t="shared" ca="1" si="917"/>
        <v>2.6338421176443776E-6</v>
      </c>
      <c r="BQ458" s="223">
        <f t="shared" ca="1" si="918"/>
        <v>2.5492056002950384E-5</v>
      </c>
      <c r="BR458" s="223">
        <f t="shared" ca="1" si="919"/>
        <v>-3.9558936514788052E-5</v>
      </c>
      <c r="BS458" s="223">
        <f t="shared" ca="1" si="920"/>
        <v>3.180883274804512E-5</v>
      </c>
      <c r="BT458" s="223">
        <f t="shared" ca="1" si="921"/>
        <v>-6.5159721449367563E-6</v>
      </c>
      <c r="BU458" s="223">
        <f t="shared" ca="1" si="922"/>
        <v>-2.2370485110917444E-5</v>
      </c>
      <c r="BV458" s="223">
        <f t="shared" ca="1" si="923"/>
        <v>3.8919489316519382E-5</v>
      </c>
      <c r="BW458" s="223">
        <f t="shared" ca="1" si="924"/>
        <v>-3.4004168103982322E-5</v>
      </c>
      <c r="BX458" s="223">
        <f t="shared" ca="1" si="925"/>
        <v>1.0335349798481811E-5</v>
      </c>
      <c r="BY458" s="223">
        <f t="shared" ca="1" si="926"/>
        <v>1.9033474218315233E-5</v>
      </c>
      <c r="BZ458" s="223">
        <f t="shared" ca="1" si="927"/>
        <v>-3.7905226160575562E-5</v>
      </c>
      <c r="CA458" s="223">
        <f t="shared" ca="1" si="928"/>
        <v>3.5872024732509699E-5</v>
      </c>
      <c r="CB458" s="223">
        <f t="shared" ca="1" si="929"/>
        <v>-1.4055192383590566E-5</v>
      </c>
      <c r="CC458" s="223">
        <f t="shared" ca="1" si="930"/>
        <v>-1.5513160564235243E-5</v>
      </c>
      <c r="CD458" s="223">
        <f t="shared" ca="1" si="931"/>
        <v>3.6525914955601416E-5</v>
      </c>
      <c r="CE458" s="223">
        <f t="shared" ca="1" si="932"/>
        <v>-3.7394414153219526E-5</v>
      </c>
      <c r="CF458" s="223">
        <f t="shared" ca="1" si="933"/>
        <v>1.7639675782695613E-5</v>
      </c>
      <c r="CG458" s="223">
        <f t="shared" ca="1" si="934"/>
        <v>1.1843446693566534E-5</v>
      </c>
      <c r="CH458" s="223">
        <f t="shared" ca="1" si="935"/>
        <v>-3.4794839222508251E-5</v>
      </c>
      <c r="CI458" s="223">
        <f t="shared" ca="1" si="936"/>
        <v>3.8556674923767666E-5</v>
      </c>
      <c r="CJ458" s="223">
        <f t="shared" ca="1" si="937"/>
        <v>-2.1054279461184658E-5</v>
      </c>
      <c r="CK458" s="223">
        <f t="shared" ca="1" si="938"/>
        <v>-8.0596739569511859E-6</v>
      </c>
      <c r="CL458" s="223">
        <f t="shared" ca="1" si="939"/>
        <v>3.2728670166908359E-5</v>
      </c>
      <c r="CM458" s="223">
        <f t="shared" ca="1" si="940"/>
        <v>-3.9347613837577191E-5</v>
      </c>
      <c r="CN458" s="223">
        <f t="shared" ca="1" si="941"/>
        <v>2.4266118919023582E-5</v>
      </c>
      <c r="CO458" s="223">
        <f t="shared" ca="1" si="942"/>
        <v>4.1982821542644356E-6</v>
      </c>
      <c r="CP458" s="223">
        <f t="shared" ca="1" si="943"/>
        <v>-3.0347306126290799E-5</v>
      </c>
      <c r="CQ458" s="223">
        <f t="shared" ca="1" si="944"/>
        <v>3.9759613720537393E-5</v>
      </c>
      <c r="CR458" s="223">
        <f t="shared" ca="1" si="945"/>
        <v>-2.7244262386462328E-5</v>
      </c>
      <c r="CS458" s="223">
        <f t="shared" ca="1" si="946"/>
        <v>-2.9645859941763965E-7</v>
      </c>
      <c r="CT458" s="223">
        <f t="shared" ca="1" si="947"/>
        <v>2.7673680938151352E-5</v>
      </c>
      <c r="CU458" s="223">
        <f t="shared" ca="1" si="948"/>
        <v>-3.9788706788553017E-5</v>
      </c>
      <c r="CV458" s="223">
        <f t="shared" ca="1" si="949"/>
        <v>2.9960028713890638E-5</v>
      </c>
      <c r="CW458" s="223">
        <f t="shared" ca="1" si="950"/>
        <v>-3.6082200138011764E-6</v>
      </c>
      <c r="CX458" s="223">
        <f t="shared" ca="1" si="951"/>
        <v>-2.473354307460464E-5</v>
      </c>
      <c r="CY458" s="223">
        <f t="shared" ca="1" si="952"/>
        <v>3.9434612859475214E-5</v>
      </c>
      <c r="CZ458" s="223">
        <f t="shared" ca="1" si="953"/>
        <v>-3.2387263586985822E-5</v>
      </c>
      <c r="DA458" s="223">
        <f t="shared" ca="1" si="954"/>
        <v>7.4781494958345164E-6</v>
      </c>
      <c r="DB458" s="223">
        <f t="shared" ca="1" si="955"/>
        <v>2.1555207670519469E-5</v>
      </c>
      <c r="DC458" s="223">
        <f t="shared" ca="1" si="956"/>
        <v>-3.8700742051408668E-5</v>
      </c>
      <c r="DD458" s="223">
        <f t="shared" ca="1" si="957"/>
        <v>3.4502591407059836E-5</v>
      </c>
      <c r="DE458" s="223">
        <f t="shared" ca="1" si="958"/>
        <v>-1.1276060310250614E-5</v>
      </c>
      <c r="DF458" s="223">
        <f t="shared" ca="1" si="959"/>
        <v>-1.8169283833292056E-5</v>
      </c>
      <c r="DG458" s="223">
        <f t="shared" ca="1" si="960"/>
        <v>3.759416194140925E-5</v>
      </c>
      <c r="DH458" s="223">
        <f t="shared" ca="1" si="961"/>
        <v>-3.6285640410848798E-5</v>
      </c>
      <c r="DI458" s="223">
        <f t="shared" ca="1" si="962"/>
        <v>1.4965376499757401E-5</v>
      </c>
      <c r="DJ458" s="223">
        <f t="shared" ca="1" si="963"/>
        <v>1.4608379860410203E-5</v>
      </c>
      <c r="DK458" s="223">
        <f t="shared" ca="1" si="964"/>
        <v>-3.6125529500855092E-5</v>
      </c>
      <c r="DL458" s="223">
        <f t="shared" ca="1" si="965"/>
        <v>3.7719238861732472E-5</v>
      </c>
      <c r="DM458" s="223">
        <f t="shared" ca="1" si="966"/>
        <v>-1.8510567932663538E-5</v>
      </c>
      <c r="DN458" s="223">
        <f t="shared" ca="1" si="967"/>
        <v>-1.090678920371991E-5</v>
      </c>
      <c r="DO458" s="223">
        <f t="shared" ca="1" si="968"/>
        <v>3.4308988462983486E-5</v>
      </c>
      <c r="DP458" s="223">
        <f t="shared" ca="1" si="969"/>
        <v>-3.8789580422943985E-5</v>
      </c>
      <c r="DQ458" s="223">
        <f t="shared" ca="1" si="970"/>
        <v>2.1877492477474363E-5</v>
      </c>
      <c r="DR458" s="223">
        <f t="shared" ca="1" si="971"/>
        <v>7.1001602047381505E-6</v>
      </c>
      <c r="DS458" s="223">
        <f t="shared" ca="1" si="972"/>
        <v>-3.2162033111013559E-5</v>
      </c>
      <c r="DT458" s="223">
        <f t="shared" ca="1" si="973"/>
        <v>3.9486357120141403E-5</v>
      </c>
      <c r="DU458" s="223">
        <f t="shared" ca="1" si="974"/>
        <v>-2.503372481027129E-5</v>
      </c>
      <c r="DV458" s="223">
        <f t="shared" ca="1" si="975"/>
        <v>-3.225152781644591E-6</v>
      </c>
      <c r="DW458" s="223">
        <f t="shared" ca="1" si="976"/>
        <v>2.9705339798627503E-5</v>
      </c>
      <c r="DX458" s="223">
        <f t="shared" ca="1" si="977"/>
        <v>-3.9802858612833023E-5</v>
      </c>
      <c r="DY458" s="223">
        <f t="shared" ca="1" si="978"/>
        <v>2.7948868688319392E-5</v>
      </c>
      <c r="DZ458" s="223">
        <f t="shared" ca="1" si="979"/>
        <v>-6.8091462578630462E-7</v>
      </c>
      <c r="EA458" s="223">
        <f t="shared" ca="1" si="980"/>
        <v>-2.6962567825391582E-5</v>
      </c>
      <c r="EB458" s="223">
        <f t="shared" ca="1" si="981"/>
        <v>3.9736036818627432E-5</v>
      </c>
      <c r="EC458" s="223">
        <f t="shared" ca="1" si="982"/>
        <v>-3.05948496824948E-5</v>
      </c>
      <c r="ED458" s="223">
        <f t="shared" ca="1" si="983"/>
        <v>4.5804244531428283E-6</v>
      </c>
      <c r="EE458" s="223">
        <f t="shared" ca="1" si="984"/>
        <v>2.3960131584758403E-5</v>
      </c>
      <c r="EF458" s="223">
        <f t="shared" ca="1" si="985"/>
        <v>-3.9286535267930968E-5</v>
      </c>
      <c r="EG458" s="223">
        <f t="shared" ca="1" si="986"/>
        <v>3.2946185549380201E-5</v>
      </c>
      <c r="EH458" s="223">
        <f t="shared" ca="1" si="987"/>
        <v>-8.4358222891008982E-6</v>
      </c>
      <c r="EI458" s="223">
        <f t="shared" ca="1" si="988"/>
        <v>-2.0726946179021906E-5</v>
      </c>
      <c r="EJ458" s="223">
        <f t="shared" ca="1" si="989"/>
        <v>3.8458682906399896E-5</v>
      </c>
      <c r="EK458" s="223">
        <f t="shared" ca="1" si="990"/>
        <v>-3.4980231639208175E-5</v>
      </c>
      <c r="EL458" s="223">
        <f t="shared" ca="1" si="991"/>
        <v>1.2209978544927574E-5</v>
      </c>
      <c r="EM458" s="223">
        <f t="shared" ca="1" si="992"/>
        <v>1.7294148951082006E-5</v>
      </c>
      <c r="EN458" s="223">
        <f t="shared" ca="1" si="993"/>
        <v>-3.7260452404825732E-5</v>
      </c>
      <c r="EO458" s="223">
        <f t="shared" ca="1" si="994"/>
        <v>3.6677398976211879E-5</v>
      </c>
      <c r="EP458" s="223">
        <f t="shared" ca="1" si="995"/>
        <v>-1.586654603271121E-5</v>
      </c>
      <c r="EQ458" s="223">
        <f t="shared" ca="1" si="996"/>
        <v>-1.3694799614799775E-5</v>
      </c>
      <c r="ER458" s="223">
        <f t="shared" ca="1" si="997"/>
        <v>3.5703383377957053E-5</v>
      </c>
      <c r="ES458" s="223">
        <f t="shared" ca="1" si="998"/>
        <v>-3.8021342911167954E-5</v>
      </c>
      <c r="ET458" s="223">
        <f t="shared" ca="1" si="999"/>
        <v>1.9370310008665547E-5</v>
      </c>
      <c r="EU458" s="223">
        <f t="shared" ca="1" si="1000"/>
        <v>9.9635618718859093E-6</v>
      </c>
      <c r="EV458" s="223">
        <f t="shared" ca="1" si="1001"/>
        <v>-3.3802471251704928E-5</v>
      </c>
      <c r="EW458" s="223">
        <f t="shared" ca="1" si="1002"/>
        <v>3.8999120529309857E-5</v>
      </c>
      <c r="EX458" s="223">
        <f t="shared" ca="1" si="1003"/>
        <v>-2.2687527310345879E-5</v>
      </c>
      <c r="EY458" s="223">
        <f t="shared" ca="1" si="1004"/>
        <v>-6.136369581510992E-6</v>
      </c>
      <c r="EZ458" s="223">
        <f t="shared" ca="1" si="1005"/>
        <v>3.1576022848987233E-5</v>
      </c>
      <c r="FA458" s="223">
        <f t="shared" ca="1" si="1006"/>
        <v>-3.9601315297666125E-5</v>
      </c>
      <c r="FB458" s="223">
        <f t="shared" ca="1" si="1007"/>
        <v>2.5786251321763683E-5</v>
      </c>
      <c r="FC458" s="223">
        <f t="shared" ca="1" si="1008"/>
        <v>2.2500806975830564E-6</v>
      </c>
      <c r="FD458" s="223">
        <f t="shared" ca="1" si="1009"/>
        <v>-2.9045480085025208E-5</v>
      </c>
      <c r="FE458" s="223">
        <f t="shared" ca="1" si="1010"/>
        <v>3.9822127751425018E-5</v>
      </c>
      <c r="FF458" s="223">
        <f t="shared" ca="1" si="1011"/>
        <v>-2.8636639636755737E-5</v>
      </c>
      <c r="FG458" s="223">
        <f t="shared" ca="1" si="1012"/>
        <v>1.6578776934795838E-6</v>
      </c>
      <c r="FH458" s="223">
        <f t="shared" ca="1" si="1013"/>
        <v>2.6235213469969995E-5</v>
      </c>
      <c r="FI458" s="223">
        <f t="shared" ca="1" si="1014"/>
        <v>-3.9659431345948266E-5</v>
      </c>
      <c r="FJ458" s="223">
        <f t="shared" ca="1" si="1015"/>
        <v>3.121124145766463E-5</v>
      </c>
      <c r="FK458" s="223">
        <f t="shared" ca="1" si="1016"/>
        <v>-5.5498698160658871E-6</v>
      </c>
      <c r="FL458" s="223">
        <f t="shared" ca="1" si="1017"/>
        <v>-2.3172287407570715E-5</v>
      </c>
      <c r="FM458" s="223">
        <f t="shared" ca="1" si="1018"/>
        <v>3.91147929365597E-5</v>
      </c>
      <c r="FN458" s="223">
        <f t="shared" ca="1" si="1019"/>
        <v>-3.3485261961536233E-5</v>
      </c>
      <c r="FO458" s="223">
        <f t="shared" ca="1" si="1020"/>
        <v>9.3884136584582516E-6</v>
      </c>
      <c r="FP458" s="223">
        <f t="shared" ca="1" si="1021"/>
        <v>1.9886199550177515E-5</v>
      </c>
      <c r="FQ458" s="223">
        <f t="shared" ca="1" si="1022"/>
        <v>-3.8193457688871393E-5</v>
      </c>
      <c r="FR458" s="223">
        <f t="shared" ca="1" si="1023"/>
        <v>3.5436801087813236E-5</v>
      </c>
      <c r="FS458" s="223">
        <f t="shared" ca="1" si="1024"/>
        <v>-1.3136541945088501E-5</v>
      </c>
      <c r="FT458" s="223">
        <f t="shared" ca="1" si="1025"/>
        <v>-1.6408596720213721E-5</v>
      </c>
      <c r="FU458" s="223">
        <f t="shared" ca="1" si="1026"/>
        <v>3.6904298564970792E-5</v>
      </c>
      <c r="FV458" s="223">
        <f t="shared" ca="1" si="1027"/>
        <v>-3.7047064447887551E-5</v>
      </c>
      <c r="FW458" s="223">
        <f t="shared" ca="1" si="1028"/>
        <v>1.6758158151623306E-5</v>
      </c>
      <c r="FX458" s="223">
        <f t="shared" ca="1" si="1029"/>
        <v>1.2772970133980808E-5</v>
      </c>
      <c r="FY458" s="223">
        <f t="shared" ca="1" si="1030"/>
        <v>-3.5259730871948631E-5</v>
      </c>
      <c r="FZ458" s="223">
        <f t="shared" ca="1" si="1031"/>
        <v>3.8300544325343387E-5</v>
      </c>
      <c r="GA458" s="223">
        <f t="shared" ca="1" si="1032"/>
        <v>-2.0218384134218895E-5</v>
      </c>
      <c r="GB458" s="223">
        <f t="shared" ca="1" si="1033"/>
        <v>-9.014332862944043E-6</v>
      </c>
      <c r="GC458" s="223">
        <f t="shared" ca="1" si="1034"/>
        <v>3.3275592695698946E-5</v>
      </c>
      <c r="GD458" s="223">
        <f t="shared" ca="1" si="1035"/>
        <v>-3.9185169023739461E-5</v>
      </c>
      <c r="GE458" s="223">
        <f t="shared" ca="1" si="1036"/>
        <v>2.3483896025106954E-5</v>
      </c>
      <c r="GF458" s="223">
        <f t="shared" ca="1" si="1037"/>
        <v>5.1688826386993304E-6</v>
      </c>
      <c r="GG458" s="223">
        <f t="shared" ca="1" si="1038"/>
        <v>-3.0970992371501587E-5</v>
      </c>
      <c r="GH458" s="223">
        <f t="shared" ca="1" si="1039"/>
        <v>3.9692419123644142E-5</v>
      </c>
      <c r="GI458" s="223">
        <f t="shared" ca="1" si="1040"/>
        <v>-2.6523245159671609E-5</v>
      </c>
      <c r="GJ458" s="223">
        <f t="shared" ca="1" si="1041"/>
        <v>-1.2736532490474943E-6</v>
      </c>
      <c r="GK458" s="223">
        <f t="shared" ca="1" si="1042"/>
        <v>2.8368124460300183E-5</v>
      </c>
      <c r="GL458" s="223">
        <f t="shared" ca="1" si="1043"/>
        <v>-3.9817409529304825E-5</v>
      </c>
      <c r="GM458" s="223">
        <f t="shared" ca="1" si="1044"/>
        <v>2.9307160944266248E-5</v>
      </c>
      <c r="GN458" s="223">
        <f t="shared" ca="1" si="1045"/>
        <v>-2.633842117642352E-6</v>
      </c>
      <c r="GO458" s="223">
        <f t="shared" ca="1" si="1046"/>
        <v>-2.5492056002950205E-5</v>
      </c>
      <c r="GP458" s="223">
        <f t="shared" ca="1" si="1047"/>
        <v>3.9558936514788153E-5</v>
      </c>
      <c r="GQ458" s="223">
        <f t="shared" ca="1" si="1048"/>
        <v>-3.18088327480439E-5</v>
      </c>
      <c r="GR458" s="223">
        <f t="shared" ca="1" si="1049"/>
        <v>6.5159721449369867E-6</v>
      </c>
      <c r="GS458" s="223">
        <f t="shared" ca="1" si="1050"/>
        <v>2.2370485110918183E-5</v>
      </c>
      <c r="GT458" s="223">
        <f t="shared" ca="1" si="1051"/>
        <v>-3.8919489316519809E-5</v>
      </c>
      <c r="GU458" s="223">
        <f t="shared" ca="1" si="1052"/>
        <v>3.400416810398245E-5</v>
      </c>
      <c r="GV458" s="223">
        <f t="shared" ca="1" si="1053"/>
        <v>-1.0335349798480944E-5</v>
      </c>
      <c r="GW458" s="223">
        <f t="shared" ca="1" si="1054"/>
        <v>-1.9033474218317018E-5</v>
      </c>
      <c r="GX458" s="223">
        <f t="shared" ca="1" si="1055"/>
        <v>3.7905226160575839E-5</v>
      </c>
      <c r="GY458" s="223">
        <f t="shared" ca="1" si="1056"/>
        <v>-3.5872024732509306E-5</v>
      </c>
      <c r="GZ458" s="223">
        <f t="shared" ca="1" si="1057"/>
        <v>1.4055192383588667E-5</v>
      </c>
      <c r="HA458" s="223">
        <f t="shared" ca="1" si="1058"/>
        <v>1.5513160564236066E-5</v>
      </c>
      <c r="HB458" s="223">
        <f t="shared" ca="1" si="1059"/>
        <v>-3.6525914955601775E-5</v>
      </c>
      <c r="HC458" s="223">
        <f t="shared" ca="1" si="1060"/>
        <v>3.7394414153218821E-5</v>
      </c>
      <c r="HD458" s="223">
        <f t="shared" ca="1" si="1061"/>
        <v>-1.7639675782694806E-5</v>
      </c>
      <c r="HE458" s="223">
        <f t="shared" ca="1" si="1062"/>
        <v>-1.1843446693567387E-5</v>
      </c>
      <c r="HF458" s="223">
        <f t="shared" ca="1" si="1063"/>
        <v>3.4794839222508136E-5</v>
      </c>
      <c r="HG458" s="223">
        <f t="shared" ca="1" si="1064"/>
        <v>-3.8556674923767443E-5</v>
      </c>
      <c r="HH458" s="223">
        <f t="shared" ca="1" si="1065"/>
        <v>2.1054279461183895E-5</v>
      </c>
      <c r="HI458" s="223">
        <f t="shared" ca="1" si="1066"/>
        <v>8.0596739569509555E-6</v>
      </c>
      <c r="HJ458" s="223">
        <f t="shared" ca="1" si="1067"/>
        <v>-3.2728670166908874E-5</v>
      </c>
      <c r="HK458" s="223">
        <f t="shared" ca="1" si="1068"/>
        <v>3.9347613837577056E-5</v>
      </c>
      <c r="HL458" s="223">
        <f t="shared" ca="1" si="1069"/>
        <v>-2.4266118919023769E-5</v>
      </c>
      <c r="HM458" s="223">
        <f t="shared" ca="1" si="1070"/>
        <v>-4.1982821542653292E-6</v>
      </c>
      <c r="HN458" s="223">
        <f t="shared" ca="1" si="1071"/>
        <v>3.0347306126291382E-5</v>
      </c>
      <c r="HO458" s="223">
        <f t="shared" ca="1" si="1072"/>
        <v>-3.9759613720537271E-5</v>
      </c>
      <c r="HP458" s="223">
        <f t="shared" ca="1" si="1073"/>
        <v>2.7244262386460024E-5</v>
      </c>
      <c r="HQ458" s="223">
        <f t="shared" ca="1" si="1074"/>
        <v>2.9645859941740587E-7</v>
      </c>
      <c r="HR458" s="223">
        <f t="shared" ca="1" si="1075"/>
        <v>-2.7673680938151183E-5</v>
      </c>
      <c r="HS458" s="223">
        <f t="shared" ca="1" si="1076"/>
        <v>3.9788706788553058E-5</v>
      </c>
      <c r="HT458" s="223">
        <f t="shared" ca="1" si="1077"/>
        <v>-2.99600287138893E-5</v>
      </c>
      <c r="HU458" s="223">
        <f t="shared" ca="1" si="1078"/>
        <v>3.6082200137991562E-6</v>
      </c>
      <c r="HV458" s="223">
        <f t="shared" ca="1" si="1079"/>
        <v>2.473354307460712E-5</v>
      </c>
      <c r="HW458" s="223">
        <f t="shared" ca="1" si="1080"/>
        <v>-3.943461285947518E-5</v>
      </c>
      <c r="HX458" s="223">
        <f t="shared" ca="1" si="1081"/>
        <v>3.2387263586985965E-5</v>
      </c>
      <c r="HY458" s="223">
        <f t="shared" ca="1" si="1082"/>
        <v>-7.4781494958336355E-6</v>
      </c>
      <c r="HZ458" s="223">
        <f t="shared" ca="1" si="1083"/>
        <v>-2.1555207670521177E-5</v>
      </c>
      <c r="IA458" s="223">
        <f t="shared" ca="1" si="1084"/>
        <v>3.8700742051409149E-5</v>
      </c>
      <c r="IB458" s="223">
        <f t="shared" ca="1" si="1085"/>
        <v>-3.4502591407060513E-5</v>
      </c>
      <c r="IC458" s="223">
        <f t="shared" ca="1" si="1086"/>
        <v>1.1276060310250839E-5</v>
      </c>
      <c r="ID458" s="223">
        <f t="shared" ca="1" si="1087"/>
        <v>1.8169283833292856E-5</v>
      </c>
      <c r="IE458" s="223">
        <f t="shared" ca="1" si="1088"/>
        <v>3.2751776992614097E-8</v>
      </c>
      <c r="IF458" s="223">
        <f t="shared" ca="1" si="1089"/>
        <v>3.6285640410847957E-5</v>
      </c>
      <c r="IG458" s="223">
        <f t="shared" ca="1" si="1090"/>
        <v>-1.496537649975447E-5</v>
      </c>
      <c r="IH458" s="223">
        <f t="shared" ca="1" si="1091"/>
        <v>-1.4608379860408932E-5</v>
      </c>
      <c r="II458" s="223">
        <f t="shared" ca="1" si="1092"/>
        <v>3.6125529500854523E-5</v>
      </c>
      <c r="IJ458" s="223">
        <f t="shared" ca="1" si="1093"/>
        <v>-3.7719238861732188E-5</v>
      </c>
      <c r="IK458" s="223">
        <f t="shared" ca="1" si="1094"/>
        <v>1.8510567932662745E-5</v>
      </c>
      <c r="IL458" s="223">
        <f t="shared" ca="1" si="1095"/>
        <v>1.0906789203720774E-5</v>
      </c>
      <c r="IM458" s="223">
        <f t="shared" ca="1" si="1096"/>
        <v>-3.4308988462985092E-5</v>
      </c>
      <c r="IN458" s="223">
        <f t="shared" ca="1" si="1097"/>
        <v>3.8789580422944297E-5</v>
      </c>
      <c r="IO458" s="223">
        <f t="shared" ca="1" si="1098"/>
        <v>-2.1877492477473611E-5</v>
      </c>
      <c r="IP458" s="223">
        <f t="shared" ca="1" si="1099"/>
        <v>-7.100160204739034E-6</v>
      </c>
      <c r="IQ458" s="223">
        <f t="shared" ca="1" si="1100"/>
        <v>3.2162033111014088E-5</v>
      </c>
      <c r="IR458" s="223">
        <f t="shared" ca="1" si="1101"/>
        <v>-3.9486357120140989E-5</v>
      </c>
      <c r="IS458" s="223">
        <f t="shared" ca="1" si="1102"/>
        <v>2.5033724810268823E-5</v>
      </c>
      <c r="IT458" s="223">
        <f t="shared" ca="1" si="1103"/>
        <v>3.2251527816432307E-6</v>
      </c>
      <c r="IU458" s="223">
        <f t="shared" ca="1" si="1104"/>
        <v>-2.9705339798628103E-5</v>
      </c>
      <c r="IV458" s="223">
        <f t="shared" ca="1" si="1105"/>
        <v>3.9802858612832996E-5</v>
      </c>
      <c r="IW458" s="223">
        <f t="shared" ca="1" si="1106"/>
        <v>-2.7948868688318755E-5</v>
      </c>
      <c r="IX458" s="223">
        <f t="shared" ca="1" si="1107"/>
        <v>6.809146257831435E-7</v>
      </c>
      <c r="IY458" s="223">
        <f t="shared" ca="1" si="1108"/>
        <v>2.696256782539391E-5</v>
      </c>
      <c r="IZ458" s="223">
        <f t="shared" ca="1" si="1109"/>
        <v>-3.9736036818627344E-5</v>
      </c>
      <c r="JA458" s="223">
        <f t="shared" ca="1" si="1110"/>
        <v>3.0594849682494224E-5</v>
      </c>
      <c r="JB458" s="223">
        <f t="shared" ca="1" si="1111"/>
        <v>-4.5804244531419363E-6</v>
      </c>
    </row>
    <row r="459" spans="2:262">
      <c r="B459" s="230">
        <v>98</v>
      </c>
      <c r="C459" s="229">
        <f t="shared" si="1112"/>
        <v>1.9140625000000013E-3</v>
      </c>
      <c r="D459" s="226">
        <f t="shared" ca="1" si="855"/>
        <v>35.962299315976978</v>
      </c>
      <c r="E459" s="225">
        <f ca="1">CZ361</f>
        <v>-3.7700684023021201E-2</v>
      </c>
      <c r="F459" s="224">
        <v>98</v>
      </c>
      <c r="G459" s="223">
        <f t="shared" ca="1" si="856"/>
        <v>-5.4114755392158808E-5</v>
      </c>
      <c r="H459" s="223">
        <f t="shared" ca="1" si="857"/>
        <v>1.022703404162968E-4</v>
      </c>
      <c r="I459" s="223">
        <f t="shared" ca="1" si="858"/>
        <v>-9.7439892251620908E-5</v>
      </c>
      <c r="J459" s="223">
        <f t="shared" ca="1" si="859"/>
        <v>4.212605522031209E-5</v>
      </c>
      <c r="K459" s="223">
        <f t="shared" ca="1" si="860"/>
        <v>3.5013196207110046E-5</v>
      </c>
      <c r="L459" s="223">
        <f t="shared" ca="1" si="861"/>
        <v>-9.4012189484176539E-5</v>
      </c>
      <c r="M459" s="223">
        <f t="shared" ca="1" si="862"/>
        <v>1.0430367898365837E-4</v>
      </c>
      <c r="N459" s="223">
        <f t="shared" ca="1" si="863"/>
        <v>-6.0555667159031544E-5</v>
      </c>
      <c r="O459" s="223">
        <f t="shared" ca="1" si="864"/>
        <v>-1.4566099527448782E-5</v>
      </c>
      <c r="P459" s="223">
        <f t="shared" ca="1" si="865"/>
        <v>8.2141202832822571E-5</v>
      </c>
      <c r="Q459" s="223">
        <f t="shared" ca="1" si="866"/>
        <v>-1.0715913382653096E-4</v>
      </c>
      <c r="R459" s="223">
        <f t="shared" ca="1" si="867"/>
        <v>7.6658158768838825E-5</v>
      </c>
      <c r="S459" s="223">
        <f t="shared" ca="1" si="868"/>
        <v>-6.440764188289606E-6</v>
      </c>
      <c r="T459" s="223">
        <f t="shared" ca="1" si="869"/>
        <v>-6.7113575821920913E-5</v>
      </c>
      <c r="U459" s="223">
        <f t="shared" ca="1" si="870"/>
        <v>1.0589652325198455E-4</v>
      </c>
      <c r="V459" s="223">
        <f t="shared" ca="1" si="871"/>
        <v>-8.9814720327550365E-5</v>
      </c>
      <c r="W459" s="223">
        <f t="shared" ca="1" si="872"/>
        <v>2.7200112948293836E-5</v>
      </c>
      <c r="X459" s="223">
        <f t="shared" ca="1" si="873"/>
        <v>4.9506811729909191E-5</v>
      </c>
      <c r="Y459" s="223">
        <f t="shared" ca="1" si="874"/>
        <v>-1.0056436867631897E-4</v>
      </c>
      <c r="Z459" s="223">
        <f t="shared" ca="1" si="875"/>
        <v>9.9519752552749792E-5</v>
      </c>
      <c r="AA459" s="223">
        <f t="shared" ca="1" si="876"/>
        <v>-4.6914176621694936E-5</v>
      </c>
      <c r="AB459" s="223">
        <f t="shared" ca="1" si="877"/>
        <v>-2.9997528626857621E-5</v>
      </c>
      <c r="AC459" s="223">
        <f t="shared" ca="1" si="878"/>
        <v>9.1367581809569931E-5</v>
      </c>
      <c r="AD459" s="223">
        <f t="shared" ca="1" si="879"/>
        <v>-1.0540029649866702E-4</v>
      </c>
      <c r="AE459" s="223">
        <f t="shared" ca="1" si="880"/>
        <v>6.4825354797297014E-5</v>
      </c>
      <c r="AF459" s="223">
        <f t="shared" ca="1" si="881"/>
        <v>9.3354573214830827E-6</v>
      </c>
      <c r="AG459" s="223">
        <f t="shared" ca="1" si="882"/>
        <v>-7.8659590013409732E-5</v>
      </c>
      <c r="AH459" s="223">
        <f t="shared" ca="1" si="883"/>
        <v>1.072303661593079E-4</v>
      </c>
      <c r="AI459" s="223">
        <f t="shared" ca="1" si="884"/>
        <v>-8.0245330942516868E-5</v>
      </c>
      <c r="AJ459" s="223">
        <f t="shared" ca="1" si="885"/>
        <v>1.1685370373371281E-5</v>
      </c>
      <c r="AK459" s="223">
        <f t="shared" ca="1" si="886"/>
        <v>6.2928754285840023E-5</v>
      </c>
      <c r="AL459" s="223">
        <f t="shared" ca="1" si="887"/>
        <v>-1.0493963298392879E-4</v>
      </c>
      <c r="AM459" s="223">
        <f t="shared" ca="1" si="888"/>
        <v>9.25815240217164E-5</v>
      </c>
      <c r="AN459" s="223">
        <f t="shared" ca="1" si="889"/>
        <v>-3.2257135838006729E-5</v>
      </c>
      <c r="AO459" s="223">
        <f t="shared" ca="1" si="890"/>
        <v>-4.4779601821917401E-5</v>
      </c>
      <c r="AP459" s="223">
        <f t="shared" ca="1" si="891"/>
        <v>9.8616128563801334E-5</v>
      </c>
      <c r="AQ459" s="223">
        <f t="shared" ca="1" si="892"/>
        <v>-1.0135986105307808E-4</v>
      </c>
      <c r="AR459" s="223">
        <f t="shared" ca="1" si="893"/>
        <v>5.1589277662399241E-5</v>
      </c>
      <c r="AS459" s="223">
        <f t="shared" ca="1" si="894"/>
        <v>2.4909594372669936E-5</v>
      </c>
      <c r="AT459" s="223">
        <f t="shared" ca="1" si="895"/>
        <v>-8.8502861627528997E-5</v>
      </c>
      <c r="AU459" s="223">
        <f t="shared" ca="1" si="896"/>
        <v>1.0624299546743485E-4</v>
      </c>
      <c r="AV459" s="223">
        <f t="shared" ca="1" si="897"/>
        <v>-6.8938872477825931E-5</v>
      </c>
      <c r="AW459" s="223">
        <f t="shared" ca="1" si="898"/>
        <v>-4.0823251811408265E-6</v>
      </c>
      <c r="AX459" s="223">
        <f t="shared" ca="1" si="899"/>
        <v>7.4988479351888296E-5</v>
      </c>
      <c r="AY459" s="223">
        <f t="shared" ca="1" si="900"/>
        <v>-1.0704327114773636E-4</v>
      </c>
      <c r="AZ459" s="223">
        <f t="shared" ca="1" si="901"/>
        <v>8.3639185085294804E-5</v>
      </c>
      <c r="BA459" s="223">
        <f t="shared" ca="1" si="902"/>
        <v>-1.6901825477705193E-5</v>
      </c>
      <c r="BB459" s="223">
        <f t="shared" ca="1" si="903"/>
        <v>-5.8592331868777316E-5</v>
      </c>
      <c r="BC459" s="223">
        <f t="shared" ca="1" si="904"/>
        <v>1.0372993394838852E-4</v>
      </c>
      <c r="BD459" s="223">
        <f t="shared" ca="1" si="905"/>
        <v>-9.5125290715330384E-5</v>
      </c>
      <c r="BE459" s="223">
        <f t="shared" ca="1" si="906"/>
        <v>3.7236448462095917E-5</v>
      </c>
      <c r="BF459" s="223">
        <f t="shared" ca="1" si="907"/>
        <v>3.9944513930907429E-5</v>
      </c>
      <c r="BG459" s="223">
        <f t="shared" ca="1" si="908"/>
        <v>-9.6430313559821157E-5</v>
      </c>
      <c r="BH459" s="223">
        <f t="shared" ca="1" si="909"/>
        <v>1.0295578477005431E-4</v>
      </c>
      <c r="BI459" s="223">
        <f t="shared" ca="1" si="910"/>
        <v>-5.6140095614527832E-5</v>
      </c>
      <c r="BJ459" s="223">
        <f t="shared" ca="1" si="911"/>
        <v>-1.9761650723815733E-5</v>
      </c>
      <c r="BK459" s="223">
        <f t="shared" ca="1" si="912"/>
        <v>8.5424930299893572E-5</v>
      </c>
      <c r="BL459" s="223">
        <f t="shared" ca="1" si="913"/>
        <v>-1.0682974575433409E-4</v>
      </c>
      <c r="BM459" s="223">
        <f t="shared" ca="1" si="914"/>
        <v>7.2886310376224267E-5</v>
      </c>
      <c r="BN459" s="223">
        <f t="shared" ca="1" si="915"/>
        <v>-1.1806416381337709E-6</v>
      </c>
      <c r="BO459" s="223">
        <f t="shared" ca="1" si="916"/>
        <v>-7.1136714875392001E-5</v>
      </c>
      <c r="BP459" s="223">
        <f t="shared" ca="1" si="917"/>
        <v>1.0659829952008661E-4</v>
      </c>
      <c r="BQ459" s="223">
        <f t="shared" ca="1" si="918"/>
        <v>-8.683154510527393E-5</v>
      </c>
      <c r="BR459" s="223">
        <f t="shared" ca="1" si="919"/>
        <v>2.2077562604038252E-5</v>
      </c>
      <c r="BS459" s="223">
        <f t="shared" ca="1" si="920"/>
        <v>5.4114755392160597E-5</v>
      </c>
      <c r="BT459" s="223">
        <f t="shared" ca="1" si="921"/>
        <v>-1.0227034041629751E-4</v>
      </c>
      <c r="BU459" s="223">
        <f t="shared" ca="1" si="922"/>
        <v>9.7439892251619797E-5</v>
      </c>
      <c r="BV459" s="223">
        <f t="shared" ca="1" si="923"/>
        <v>-4.21260552203094E-5</v>
      </c>
      <c r="BW459" s="223">
        <f t="shared" ca="1" si="924"/>
        <v>-3.5013196207113164E-5</v>
      </c>
      <c r="BX459" s="223">
        <f t="shared" ca="1" si="925"/>
        <v>9.4012189484176783E-5</v>
      </c>
      <c r="BY459" s="223">
        <f t="shared" ca="1" si="926"/>
        <v>-1.0430367898365819E-4</v>
      </c>
      <c r="BZ459" s="223">
        <f t="shared" ca="1" si="927"/>
        <v>6.055566715903069E-5</v>
      </c>
      <c r="CA459" s="223">
        <f t="shared" ca="1" si="928"/>
        <v>1.4566099527450171E-5</v>
      </c>
      <c r="CB459" s="223">
        <f t="shared" ca="1" si="929"/>
        <v>-8.2141202832823723E-5</v>
      </c>
      <c r="CC459" s="223">
        <f t="shared" ca="1" si="930"/>
        <v>1.0715913382653088E-4</v>
      </c>
      <c r="CD459" s="223">
        <f t="shared" ca="1" si="931"/>
        <v>-7.6658158768837308E-5</v>
      </c>
      <c r="CE459" s="223">
        <f t="shared" ca="1" si="932"/>
        <v>6.4407641882870649E-6</v>
      </c>
      <c r="CF459" s="223">
        <f t="shared" ca="1" si="933"/>
        <v>6.7113575821922892E-5</v>
      </c>
      <c r="CG459" s="223">
        <f t="shared" ca="1" si="934"/>
        <v>-1.0589652325198508E-4</v>
      </c>
      <c r="CH459" s="223">
        <f t="shared" ca="1" si="935"/>
        <v>8.981472032755023E-5</v>
      </c>
      <c r="CI459" s="223">
        <f t="shared" ca="1" si="936"/>
        <v>-2.7200112948293578E-5</v>
      </c>
      <c r="CJ459" s="223">
        <f t="shared" ca="1" si="937"/>
        <v>-4.9506811729910099E-5</v>
      </c>
      <c r="CK459" s="223">
        <f t="shared" ca="1" si="938"/>
        <v>1.0056436867631934E-4</v>
      </c>
      <c r="CL459" s="223">
        <f t="shared" ca="1" si="939"/>
        <v>-9.9519752552749128E-5</v>
      </c>
      <c r="CM459" s="223">
        <f t="shared" ca="1" si="940"/>
        <v>4.691417662169333E-5</v>
      </c>
      <c r="CN459" s="223">
        <f t="shared" ca="1" si="941"/>
        <v>2.9997528626859338E-5</v>
      </c>
      <c r="CO459" s="223">
        <f t="shared" ca="1" si="942"/>
        <v>-9.1367581809571272E-5</v>
      </c>
      <c r="CP459" s="223">
        <f t="shared" ca="1" si="943"/>
        <v>1.0540029649866655E-4</v>
      </c>
      <c r="CQ459" s="223">
        <f t="shared" ca="1" si="944"/>
        <v>-6.4825354797294981E-5</v>
      </c>
      <c r="CR459" s="223">
        <f t="shared" ca="1" si="945"/>
        <v>-9.3354573214863793E-6</v>
      </c>
      <c r="CS459" s="223">
        <f t="shared" ca="1" si="946"/>
        <v>7.8659590013409935E-5</v>
      </c>
      <c r="CT459" s="223">
        <f t="shared" ca="1" si="947"/>
        <v>-1.0723036615930791E-4</v>
      </c>
      <c r="CU459" s="223">
        <f t="shared" ca="1" si="948"/>
        <v>8.0245330942516692E-5</v>
      </c>
      <c r="CV459" s="223">
        <f t="shared" ca="1" si="949"/>
        <v>-1.1685370373369507E-5</v>
      </c>
      <c r="CW459" s="223">
        <f t="shared" ca="1" si="950"/>
        <v>-6.292875428584146E-5</v>
      </c>
      <c r="CX459" s="223">
        <f t="shared" ca="1" si="951"/>
        <v>1.0493963298392915E-4</v>
      </c>
      <c r="CY459" s="223">
        <f t="shared" ca="1" si="952"/>
        <v>-9.2581524021715492E-5</v>
      </c>
      <c r="CZ459" s="223">
        <f t="shared" ca="1" si="953"/>
        <v>3.2257135838005028E-5</v>
      </c>
      <c r="DA459" s="223">
        <f t="shared" ca="1" si="954"/>
        <v>4.4779601821920409E-5</v>
      </c>
      <c r="DB459" s="223">
        <f t="shared" ca="1" si="955"/>
        <v>-9.8616128563802662E-5</v>
      </c>
      <c r="DC459" s="223">
        <f t="shared" ca="1" si="956"/>
        <v>1.01359861053077E-4</v>
      </c>
      <c r="DD459" s="223">
        <f t="shared" ca="1" si="957"/>
        <v>-5.1589277662399011E-5</v>
      </c>
      <c r="DE459" s="223">
        <f t="shared" ca="1" si="958"/>
        <v>-2.4909594372670197E-5</v>
      </c>
      <c r="DF459" s="223">
        <f t="shared" ca="1" si="959"/>
        <v>8.8502861627529999E-5</v>
      </c>
      <c r="DG459" s="223">
        <f t="shared" ca="1" si="960"/>
        <v>-1.062429954674346E-4</v>
      </c>
      <c r="DH459" s="223">
        <f t="shared" ca="1" si="961"/>
        <v>6.8938872477824575E-5</v>
      </c>
      <c r="DI459" s="223">
        <f t="shared" ca="1" si="962"/>
        <v>4.082325181142612E-6</v>
      </c>
      <c r="DJ459" s="223">
        <f t="shared" ca="1" si="963"/>
        <v>-7.4988479351889556E-5</v>
      </c>
      <c r="DK459" s="223">
        <f t="shared" ca="1" si="964"/>
        <v>1.0704327114773646E-4</v>
      </c>
      <c r="DL459" s="223">
        <f t="shared" ca="1" si="965"/>
        <v>-8.3639185085292731E-5</v>
      </c>
      <c r="DM459" s="223">
        <f t="shared" ca="1" si="966"/>
        <v>1.690182547770192E-5</v>
      </c>
      <c r="DN459" s="223">
        <f t="shared" ca="1" si="967"/>
        <v>5.8592331868780087E-5</v>
      </c>
      <c r="DO459" s="223">
        <f t="shared" ca="1" si="968"/>
        <v>-1.0372993394838935E-4</v>
      </c>
      <c r="DP459" s="223">
        <f t="shared" ca="1" si="969"/>
        <v>9.5125290715328853E-5</v>
      </c>
      <c r="DQ459" s="223">
        <f t="shared" ca="1" si="970"/>
        <v>-3.7236448462091377E-5</v>
      </c>
      <c r="DR459" s="223">
        <f t="shared" ca="1" si="971"/>
        <v>-3.9944513930911915E-5</v>
      </c>
      <c r="DS459" s="223">
        <f t="shared" ca="1" si="972"/>
        <v>9.6430313559823272E-5</v>
      </c>
      <c r="DT459" s="223">
        <f t="shared" ca="1" si="973"/>
        <v>-1.0295578477005466E-4</v>
      </c>
      <c r="DU459" s="223">
        <f t="shared" ca="1" si="974"/>
        <v>5.6140095614528903E-5</v>
      </c>
      <c r="DV459" s="223">
        <f t="shared" ca="1" si="975"/>
        <v>1.9761650723814486E-5</v>
      </c>
      <c r="DW459" s="223">
        <f t="shared" ca="1" si="976"/>
        <v>-8.5424930299892785E-5</v>
      </c>
      <c r="DX459" s="223">
        <f t="shared" ca="1" si="977"/>
        <v>1.0682974575433421E-4</v>
      </c>
      <c r="DY459" s="223">
        <f t="shared" ca="1" si="978"/>
        <v>-7.2886310376222966E-5</v>
      </c>
      <c r="DZ459" s="223">
        <f t="shared" ca="1" si="979"/>
        <v>1.1806416381319819E-6</v>
      </c>
      <c r="EA459" s="223">
        <f t="shared" ca="1" si="980"/>
        <v>7.1136714875393329E-5</v>
      </c>
      <c r="EB459" s="223">
        <f t="shared" ca="1" si="981"/>
        <v>-1.065982995200868E-4</v>
      </c>
      <c r="EC459" s="223">
        <f t="shared" ca="1" si="982"/>
        <v>8.6831545105272887E-5</v>
      </c>
      <c r="ED459" s="223">
        <f t="shared" ca="1" si="983"/>
        <v>-2.2077562604036504E-5</v>
      </c>
      <c r="EE459" s="223">
        <f t="shared" ca="1" si="984"/>
        <v>-5.4114755392162142E-5</v>
      </c>
      <c r="EF459" s="223">
        <f t="shared" ca="1" si="985"/>
        <v>1.0227034041629805E-4</v>
      </c>
      <c r="EG459" s="223">
        <f t="shared" ca="1" si="986"/>
        <v>-9.7439892251619052E-5</v>
      </c>
      <c r="EH459" s="223">
        <f t="shared" ca="1" si="987"/>
        <v>4.2126055220307747E-5</v>
      </c>
      <c r="EI459" s="223">
        <f t="shared" ca="1" si="988"/>
        <v>3.5013196207114858E-5</v>
      </c>
      <c r="EJ459" s="223">
        <f t="shared" ca="1" si="989"/>
        <v>-9.4012189484179087E-5</v>
      </c>
      <c r="EK459" s="223">
        <f t="shared" ca="1" si="990"/>
        <v>1.0430367898365708E-4</v>
      </c>
      <c r="EL459" s="223">
        <f t="shared" ca="1" si="991"/>
        <v>-6.0555667159026706E-5</v>
      </c>
      <c r="EM459" s="223">
        <f t="shared" ca="1" si="992"/>
        <v>-1.4566099527454965E-5</v>
      </c>
      <c r="EN459" s="223">
        <f t="shared" ca="1" si="993"/>
        <v>8.2141202832826827E-5</v>
      </c>
      <c r="EO459" s="223">
        <f t="shared" ca="1" si="994"/>
        <v>-1.0715913382653093E-4</v>
      </c>
      <c r="EP459" s="223">
        <f t="shared" ca="1" si="995"/>
        <v>7.6658158768838188E-5</v>
      </c>
      <c r="EQ459" s="223">
        <f t="shared" ca="1" si="996"/>
        <v>-6.4407641882883253E-6</v>
      </c>
      <c r="ER459" s="223">
        <f t="shared" ca="1" si="997"/>
        <v>-6.7113575821921902E-5</v>
      </c>
      <c r="ES459" s="223">
        <f t="shared" ca="1" si="998"/>
        <v>1.0589652325198488E-4</v>
      </c>
      <c r="ET459" s="223">
        <f t="shared" ca="1" si="999"/>
        <v>-8.9814720327549254E-5</v>
      </c>
      <c r="EU459" s="223">
        <f t="shared" ca="1" si="1000"/>
        <v>2.7200112948291847E-5</v>
      </c>
      <c r="EV459" s="223">
        <f t="shared" ca="1" si="1001"/>
        <v>4.9506811729911691E-5</v>
      </c>
      <c r="EW459" s="223">
        <f t="shared" ca="1" si="1002"/>
        <v>-1.0056436867631995E-4</v>
      </c>
      <c r="EX459" s="223">
        <f t="shared" ca="1" si="1003"/>
        <v>9.9519752552748464E-5</v>
      </c>
      <c r="EY459" s="223">
        <f t="shared" ca="1" si="1004"/>
        <v>-4.6914176621691724E-5</v>
      </c>
      <c r="EZ459" s="223">
        <f t="shared" ca="1" si="1005"/>
        <v>-2.999752862686106E-5</v>
      </c>
      <c r="FA459" s="223">
        <f t="shared" ca="1" si="1006"/>
        <v>9.1367581809572208E-5</v>
      </c>
      <c r="FB459" s="223">
        <f t="shared" ca="1" si="1007"/>
        <v>-1.0540029649866621E-4</v>
      </c>
      <c r="FC459" s="223">
        <f t="shared" ca="1" si="1008"/>
        <v>6.4825354797293558E-5</v>
      </c>
      <c r="FD459" s="223">
        <f t="shared" ca="1" si="1009"/>
        <v>9.3354573214881615E-6</v>
      </c>
      <c r="FE459" s="223">
        <f t="shared" ca="1" si="1010"/>
        <v>-7.8659590013413201E-5</v>
      </c>
      <c r="FF459" s="223">
        <f t="shared" ca="1" si="1011"/>
        <v>1.0723036615930797E-4</v>
      </c>
      <c r="FG459" s="223">
        <f t="shared" ca="1" si="1012"/>
        <v>-8.024533094251348E-5</v>
      </c>
      <c r="FH459" s="223">
        <f t="shared" ca="1" si="1013"/>
        <v>1.1685370373364701E-5</v>
      </c>
      <c r="FI459" s="223">
        <f t="shared" ca="1" si="1014"/>
        <v>6.292875428584539E-5</v>
      </c>
      <c r="FJ459" s="223">
        <f t="shared" ca="1" si="1015"/>
        <v>-1.049396329839289E-4</v>
      </c>
      <c r="FK459" s="223">
        <f t="shared" ca="1" si="1016"/>
        <v>9.2581524021716129E-5</v>
      </c>
      <c r="FL459" s="223">
        <f t="shared" ca="1" si="1017"/>
        <v>-3.2257135838006228E-5</v>
      </c>
      <c r="FM459" s="223">
        <f t="shared" ca="1" si="1018"/>
        <v>-4.4779601821919264E-5</v>
      </c>
      <c r="FN459" s="223">
        <f t="shared" ca="1" si="1019"/>
        <v>9.8616128563802161E-5</v>
      </c>
      <c r="FO459" s="223">
        <f t="shared" ca="1" si="1020"/>
        <v>-1.0135986105307742E-4</v>
      </c>
      <c r="FP459" s="223">
        <f t="shared" ca="1" si="1021"/>
        <v>5.1589277662397452E-5</v>
      </c>
      <c r="FQ459" s="223">
        <f t="shared" ca="1" si="1022"/>
        <v>2.4909594372671935E-5</v>
      </c>
      <c r="FR459" s="223">
        <f t="shared" ca="1" si="1023"/>
        <v>-8.8502861627531002E-5</v>
      </c>
      <c r="FS459" s="223">
        <f t="shared" ca="1" si="1024"/>
        <v>1.0624299546743436E-4</v>
      </c>
      <c r="FT459" s="223">
        <f t="shared" ca="1" si="1025"/>
        <v>-6.8938872477823193E-5</v>
      </c>
      <c r="FU459" s="223">
        <f t="shared" ca="1" si="1026"/>
        <v>-4.0823251811444009E-6</v>
      </c>
      <c r="FV459" s="223">
        <f t="shared" ca="1" si="1027"/>
        <v>7.4988479351890844E-5</v>
      </c>
      <c r="FW459" s="223">
        <f t="shared" ca="1" si="1028"/>
        <v>-1.0704327114773659E-4</v>
      </c>
      <c r="FX459" s="223">
        <f t="shared" ca="1" si="1029"/>
        <v>8.3639185085291606E-5</v>
      </c>
      <c r="FY459" s="223">
        <f t="shared" ca="1" si="1030"/>
        <v>-1.6901825477700158E-5</v>
      </c>
      <c r="FZ459" s="223">
        <f t="shared" ca="1" si="1031"/>
        <v>-5.8592331868781578E-5</v>
      </c>
      <c r="GA459" s="223">
        <f t="shared" ca="1" si="1032"/>
        <v>1.0372993394838981E-4</v>
      </c>
      <c r="GB459" s="223">
        <f t="shared" ca="1" si="1033"/>
        <v>-9.5125290715328026E-5</v>
      </c>
      <c r="GC459" s="223">
        <f t="shared" ca="1" si="1034"/>
        <v>3.7236448462089703E-5</v>
      </c>
      <c r="GD459" s="223">
        <f t="shared" ca="1" si="1035"/>
        <v>3.9944513930913582E-5</v>
      </c>
      <c r="GE459" s="223">
        <f t="shared" ca="1" si="1036"/>
        <v>-9.6430313559824058E-5</v>
      </c>
      <c r="GF459" s="223">
        <f t="shared" ca="1" si="1037"/>
        <v>1.0295578477005416E-4</v>
      </c>
      <c r="GG459" s="223">
        <f t="shared" ca="1" si="1038"/>
        <v>-5.6140095614527392E-5</v>
      </c>
      <c r="GH459" s="223">
        <f t="shared" ca="1" si="1039"/>
        <v>-1.9761650723816237E-5</v>
      </c>
      <c r="GI459" s="223">
        <f t="shared" ca="1" si="1040"/>
        <v>8.5424930299893883E-5</v>
      </c>
      <c r="GJ459" s="223">
        <f t="shared" ca="1" si="1041"/>
        <v>-1.0682974575433406E-4</v>
      </c>
      <c r="GK459" s="223">
        <f t="shared" ca="1" si="1042"/>
        <v>7.2886310376221638E-5</v>
      </c>
      <c r="GL459" s="223">
        <f t="shared" ca="1" si="1043"/>
        <v>-1.1806416381301964E-6</v>
      </c>
      <c r="GM459" s="223">
        <f t="shared" ca="1" si="1044"/>
        <v>-7.1136714875394671E-5</v>
      </c>
      <c r="GN459" s="223">
        <f t="shared" ca="1" si="1045"/>
        <v>1.0659829952008701E-4</v>
      </c>
      <c r="GO459" s="223">
        <f t="shared" ca="1" si="1046"/>
        <v>-8.683154510527183E-5</v>
      </c>
      <c r="GP459" s="223">
        <f t="shared" ca="1" si="1047"/>
        <v>2.2077562604034756E-5</v>
      </c>
      <c r="GQ459" s="223">
        <f t="shared" ca="1" si="1048"/>
        <v>5.4114755392163694E-5</v>
      </c>
      <c r="GR459" s="223">
        <f t="shared" ca="1" si="1049"/>
        <v>-1.0227034041629859E-4</v>
      </c>
      <c r="GS459" s="223">
        <f t="shared" ca="1" si="1050"/>
        <v>9.7439892251618306E-5</v>
      </c>
      <c r="GT459" s="223">
        <f t="shared" ca="1" si="1051"/>
        <v>-4.2126055220306107E-5</v>
      </c>
      <c r="GU459" s="223">
        <f t="shared" ca="1" si="1052"/>
        <v>-3.5013196207116552E-5</v>
      </c>
      <c r="GV459" s="223">
        <f t="shared" ca="1" si="1053"/>
        <v>9.4012189484179954E-5</v>
      </c>
      <c r="GW459" s="223">
        <f t="shared" ca="1" si="1054"/>
        <v>-1.0430367898365666E-4</v>
      </c>
      <c r="GX459" s="223">
        <f t="shared" ca="1" si="1055"/>
        <v>6.0555667159025228E-5</v>
      </c>
      <c r="GY459" s="223">
        <f t="shared" ca="1" si="1056"/>
        <v>1.456609952745673E-5</v>
      </c>
      <c r="GZ459" s="223">
        <f t="shared" ca="1" si="1057"/>
        <v>-8.2141202832827979E-5</v>
      </c>
      <c r="HA459" s="223">
        <f t="shared" ca="1" si="1058"/>
        <v>1.0715913382653088E-4</v>
      </c>
      <c r="HB459" s="223">
        <f t="shared" ca="1" si="1059"/>
        <v>-7.6658158768836942E-5</v>
      </c>
      <c r="HC459" s="223">
        <f t="shared" ca="1" si="1060"/>
        <v>6.4407641882865397E-6</v>
      </c>
      <c r="HD459" s="223">
        <f t="shared" ca="1" si="1061"/>
        <v>6.7113575821923298E-5</v>
      </c>
      <c r="HE459" s="223">
        <f t="shared" ca="1" si="1062"/>
        <v>-1.0589652325198516E-4</v>
      </c>
      <c r="HF459" s="223">
        <f t="shared" ca="1" si="1063"/>
        <v>8.9814720327548278E-5</v>
      </c>
      <c r="HG459" s="223">
        <f t="shared" ca="1" si="1064"/>
        <v>-2.7200112948290122E-5</v>
      </c>
      <c r="HH459" s="223">
        <f t="shared" ca="1" si="1065"/>
        <v>-4.9506811729913277E-5</v>
      </c>
      <c r="HI459" s="223">
        <f t="shared" ca="1" si="1066"/>
        <v>1.0056436867632057E-4</v>
      </c>
      <c r="HJ459" s="223">
        <f t="shared" ca="1" si="1067"/>
        <v>-9.95197525527478E-5</v>
      </c>
      <c r="HK459" s="223">
        <f t="shared" ca="1" si="1068"/>
        <v>4.6914176621684636E-5</v>
      </c>
      <c r="HL459" s="223">
        <f t="shared" ca="1" si="1069"/>
        <v>2.9997528626862767E-5</v>
      </c>
      <c r="HM459" s="223">
        <f t="shared" ca="1" si="1070"/>
        <v>-9.1367581809569958E-5</v>
      </c>
      <c r="HN459" s="223">
        <f t="shared" ca="1" si="1071"/>
        <v>1.0540029649866588E-4</v>
      </c>
      <c r="HO459" s="223">
        <f t="shared" ca="1" si="1072"/>
        <v>-6.4825354797296987E-5</v>
      </c>
      <c r="HP459" s="223">
        <f t="shared" ca="1" si="1073"/>
        <v>-9.3354573214899403E-6</v>
      </c>
      <c r="HQ459" s="223">
        <f t="shared" ca="1" si="1074"/>
        <v>7.8659590013410274E-5</v>
      </c>
      <c r="HR459" s="223">
        <f t="shared" ca="1" si="1075"/>
        <v>-1.0723036615930798E-4</v>
      </c>
      <c r="HS459" s="223">
        <f t="shared" ca="1" si="1076"/>
        <v>8.024533094251634E-5</v>
      </c>
      <c r="HT459" s="223">
        <f t="shared" ca="1" si="1077"/>
        <v>-1.1685370373362924E-5</v>
      </c>
      <c r="HU459" s="223">
        <f t="shared" ca="1" si="1078"/>
        <v>-6.2928754285841894E-5</v>
      </c>
      <c r="HV459" s="223">
        <f t="shared" ca="1" si="1079"/>
        <v>1.0493963298393051E-4</v>
      </c>
      <c r="HW459" s="223">
        <f t="shared" ca="1" si="1080"/>
        <v>-9.2581524021715221E-5</v>
      </c>
      <c r="HX459" s="223">
        <f t="shared" ca="1" si="1081"/>
        <v>3.2257135837998713E-5</v>
      </c>
      <c r="HY459" s="223">
        <f t="shared" ca="1" si="1082"/>
        <v>4.4779601821920897E-5</v>
      </c>
      <c r="HZ459" s="223">
        <f t="shared" ca="1" si="1083"/>
        <v>-9.8616128563805237E-5</v>
      </c>
      <c r="IA459" s="223">
        <f t="shared" ca="1" si="1084"/>
        <v>1.0135986105307682E-4</v>
      </c>
      <c r="IB459" s="223">
        <f t="shared" ca="1" si="1085"/>
        <v>-5.158927766239054E-5</v>
      </c>
      <c r="IC459" s="223">
        <f t="shared" ca="1" si="1086"/>
        <v>-2.490959437267367E-5</v>
      </c>
      <c r="ID459" s="223">
        <f t="shared" ca="1" si="1087"/>
        <v>8.8502861627535461E-5</v>
      </c>
      <c r="IE459" s="223">
        <f t="shared" ca="1" si="1088"/>
        <v>-8.5192845982713942E-5</v>
      </c>
      <c r="IF459" s="223">
        <f t="shared" ca="1" si="1089"/>
        <v>6.8938872477817162E-5</v>
      </c>
      <c r="IG459" s="223">
        <f t="shared" ca="1" si="1090"/>
        <v>4.0823251811461865E-6</v>
      </c>
      <c r="IH459" s="223">
        <f t="shared" ca="1" si="1091"/>
        <v>-7.4988479351887781E-5</v>
      </c>
      <c r="II459" s="223">
        <f t="shared" ca="1" si="1092"/>
        <v>1.0704327114773669E-4</v>
      </c>
      <c r="IJ459" s="223">
        <f t="shared" ca="1" si="1093"/>
        <v>-8.3639185085294316E-5</v>
      </c>
      <c r="IK459" s="223">
        <f t="shared" ca="1" si="1094"/>
        <v>1.6901825477698393E-5</v>
      </c>
      <c r="IL459" s="223">
        <f t="shared" ca="1" si="1095"/>
        <v>5.8592331868777966E-5</v>
      </c>
      <c r="IM459" s="223">
        <f t="shared" ca="1" si="1096"/>
        <v>-1.0372993394839026E-4</v>
      </c>
      <c r="IN459" s="223">
        <f t="shared" ca="1" si="1097"/>
        <v>9.5125290715330032E-5</v>
      </c>
      <c r="IO459" s="223">
        <f t="shared" ca="1" si="1098"/>
        <v>-3.7236448462088029E-5</v>
      </c>
      <c r="IP459" s="223">
        <f t="shared" ca="1" si="1099"/>
        <v>-3.9944513930909584E-5</v>
      </c>
      <c r="IQ459" s="223">
        <f t="shared" ca="1" si="1100"/>
        <v>9.643031355982483E-5</v>
      </c>
      <c r="IR459" s="223">
        <f t="shared" ca="1" si="1101"/>
        <v>-1.0295578477005366E-4</v>
      </c>
      <c r="IS459" s="223">
        <f t="shared" ca="1" si="1102"/>
        <v>5.614009561452067E-5</v>
      </c>
      <c r="IT459" s="223">
        <f t="shared" ca="1" si="1103"/>
        <v>1.9761650723817999E-5</v>
      </c>
      <c r="IU459" s="223">
        <f t="shared" ca="1" si="1104"/>
        <v>-8.542493029989864E-5</v>
      </c>
      <c r="IV459" s="223">
        <f t="shared" ca="1" si="1105"/>
        <v>1.068297457543339E-4</v>
      </c>
      <c r="IW459" s="223">
        <f t="shared" ca="1" si="1106"/>
        <v>-7.2886310376215878E-5</v>
      </c>
      <c r="IX459" s="223">
        <f t="shared" ca="1" si="1107"/>
        <v>1.1806416381284109E-6</v>
      </c>
      <c r="IY459" s="223">
        <f t="shared" ca="1" si="1108"/>
        <v>7.1136714875400566E-5</v>
      </c>
      <c r="IZ459" s="223">
        <f t="shared" ca="1" si="1109"/>
        <v>-1.065982995200872E-4</v>
      </c>
      <c r="JA459" s="223">
        <f t="shared" ca="1" si="1110"/>
        <v>8.6831545105267195E-5</v>
      </c>
      <c r="JB459" s="223">
        <f t="shared" ca="1" si="1111"/>
        <v>-2.2077562604033008E-5</v>
      </c>
    </row>
    <row r="460" spans="2:262">
      <c r="B460" s="230">
        <v>99</v>
      </c>
      <c r="C460" s="229">
        <f t="shared" si="1112"/>
        <v>1.9335937500000013E-3</v>
      </c>
      <c r="D460" s="226">
        <f t="shared" ca="1" si="855"/>
        <v>35.963835667238996</v>
      </c>
      <c r="E460" s="225">
        <f ca="1">DA361</f>
        <v>-3.6164332761007362E-2</v>
      </c>
      <c r="F460" s="224">
        <v>99</v>
      </c>
      <c r="G460" s="223">
        <f t="shared" ca="1" si="856"/>
        <v>-8.4464484921815874E-5</v>
      </c>
      <c r="H460" s="223">
        <f t="shared" ca="1" si="857"/>
        <v>1.691280554991921E-4</v>
      </c>
      <c r="I460" s="223">
        <f t="shared" ca="1" si="858"/>
        <v>-1.7166603471104009E-4</v>
      </c>
      <c r="J460" s="223">
        <f t="shared" ca="1" si="859"/>
        <v>9.0846024756585498E-5</v>
      </c>
      <c r="K460" s="223">
        <f t="shared" ca="1" si="860"/>
        <v>3.4087207479772865E-5</v>
      </c>
      <c r="L460" s="223">
        <f t="shared" ca="1" si="861"/>
        <v>-1.4246829486935734E-4</v>
      </c>
      <c r="M460" s="223">
        <f t="shared" ca="1" si="862"/>
        <v>1.8166929896377095E-4</v>
      </c>
      <c r="N460" s="223">
        <f t="shared" ca="1" si="863"/>
        <v>-1.3265490575863992E-4</v>
      </c>
      <c r="O460" s="223">
        <f t="shared" ca="1" si="864"/>
        <v>1.9225637382081335E-5</v>
      </c>
      <c r="P460" s="223">
        <f t="shared" ca="1" si="865"/>
        <v>1.0353926034776444E-4</v>
      </c>
      <c r="Q460" s="223">
        <f t="shared" ca="1" si="866"/>
        <v>-1.760273251742119E-4</v>
      </c>
      <c r="R460" s="223">
        <f t="shared" ca="1" si="867"/>
        <v>1.6303963534980949E-4</v>
      </c>
      <c r="S460" s="223">
        <f t="shared" ca="1" si="868"/>
        <v>-7.0882783261922406E-5</v>
      </c>
      <c r="T460" s="223">
        <f t="shared" ca="1" si="869"/>
        <v>-5.5693494247950689E-5</v>
      </c>
      <c r="U460" s="223">
        <f t="shared" ca="1" si="870"/>
        <v>1.5522599633673492E-4</v>
      </c>
      <c r="V460" s="223">
        <f t="shared" ca="1" si="871"/>
        <v>-1.7938350101996694E-4</v>
      </c>
      <c r="W460" s="223">
        <f t="shared" ca="1" si="872"/>
        <v>1.1643555144251292E-4</v>
      </c>
      <c r="X460" s="223">
        <f t="shared" ca="1" si="873"/>
        <v>3.0514418197037017E-6</v>
      </c>
      <c r="Y460" s="223">
        <f t="shared" ca="1" si="874"/>
        <v>-1.2105670892347187E-4</v>
      </c>
      <c r="Z460" s="223">
        <f t="shared" ca="1" si="875"/>
        <v>1.8027898003192307E-4</v>
      </c>
      <c r="AA460" s="223">
        <f t="shared" ca="1" si="876"/>
        <v>-1.5196096811520405E-4</v>
      </c>
      <c r="AB460" s="223">
        <f t="shared" ca="1" si="877"/>
        <v>4.9853398729121564E-5</v>
      </c>
      <c r="AC460" s="223">
        <f t="shared" ca="1" si="878"/>
        <v>7.6462099022992104E-5</v>
      </c>
      <c r="AD460" s="223">
        <f t="shared" ca="1" si="879"/>
        <v>-1.6564895433444991E-4</v>
      </c>
      <c r="AE460" s="223">
        <f t="shared" ca="1" si="880"/>
        <v>1.7439960825019727E-4</v>
      </c>
      <c r="AF460" s="223">
        <f t="shared" ca="1" si="881"/>
        <v>-9.8464898054179359E-5</v>
      </c>
      <c r="AG460" s="223">
        <f t="shared" ca="1" si="882"/>
        <v>-2.5282624496229841E-5</v>
      </c>
      <c r="AH460" s="223">
        <f t="shared" ca="1" si="883"/>
        <v>1.3675335191707291E-4</v>
      </c>
      <c r="AI460" s="223">
        <f t="shared" ca="1" si="884"/>
        <v>-1.8181907122581437E-4</v>
      </c>
      <c r="AJ460" s="223">
        <f t="shared" ca="1" si="885"/>
        <v>1.3859666647448552E-4</v>
      </c>
      <c r="AK460" s="223">
        <f t="shared" ca="1" si="886"/>
        <v>-2.807417267576382E-5</v>
      </c>
      <c r="AL460" s="223">
        <f t="shared" ca="1" si="887"/>
        <v>-9.6080642657607538E-5</v>
      </c>
      <c r="AM460" s="223">
        <f t="shared" ca="1" si="888"/>
        <v>1.7358039787250125E-4</v>
      </c>
      <c r="AN460" s="223">
        <f t="shared" ca="1" si="889"/>
        <v>-1.66792583040739E-4</v>
      </c>
      <c r="AO460" s="223">
        <f t="shared" ca="1" si="890"/>
        <v>7.9013240947728739E-5</v>
      </c>
      <c r="AP460" s="223">
        <f t="shared" ca="1" si="891"/>
        <v>4.7133532967201843E-5</v>
      </c>
      <c r="AQ460" s="223">
        <f t="shared" ca="1" si="892"/>
        <v>-1.5039309720746926E-4</v>
      </c>
      <c r="AR460" s="223">
        <f t="shared" ca="1" si="893"/>
        <v>1.8062443435080887E-4</v>
      </c>
      <c r="AS460" s="223">
        <f t="shared" ca="1" si="894"/>
        <v>-1.2314774196385515E-4</v>
      </c>
      <c r="AT460" s="223">
        <f t="shared" ca="1" si="895"/>
        <v>5.8726849338489574E-6</v>
      </c>
      <c r="AU460" s="223">
        <f t="shared" ca="1" si="896"/>
        <v>1.1425404399454357E-4</v>
      </c>
      <c r="AV460" s="223">
        <f t="shared" ca="1" si="897"/>
        <v>-1.7890103065746786E-4</v>
      </c>
      <c r="AW460" s="223">
        <f t="shared" ca="1" si="898"/>
        <v>1.5667684213138127E-4</v>
      </c>
      <c r="AX460" s="223">
        <f t="shared" ca="1" si="899"/>
        <v>-5.8373151151695671E-5</v>
      </c>
      <c r="AY460" s="223">
        <f t="shared" ca="1" si="900"/>
        <v>-6.8275509230332997E-5</v>
      </c>
      <c r="AZ460" s="223">
        <f t="shared" ca="1" si="901"/>
        <v>1.6177079032958223E-4</v>
      </c>
      <c r="BA460" s="223">
        <f t="shared" ca="1" si="902"/>
        <v>-1.767130378574776E-4</v>
      </c>
      <c r="BB460" s="223">
        <f t="shared" ca="1" si="903"/>
        <v>1.0584656078785444E-4</v>
      </c>
      <c r="BC460" s="223">
        <f t="shared" ca="1" si="904"/>
        <v>1.6417133455778698E-5</v>
      </c>
      <c r="BD460" s="223">
        <f t="shared" ca="1" si="905"/>
        <v>-1.3070895816184085E-4</v>
      </c>
      <c r="BE460" s="223">
        <f t="shared" ca="1" si="906"/>
        <v>1.8153082541980497E-4</v>
      </c>
      <c r="BF460" s="223">
        <f t="shared" ca="1" si="907"/>
        <v>-1.4420453568116015E-4</v>
      </c>
      <c r="BG460" s="223">
        <f t="shared" ca="1" si="908"/>
        <v>3.6855074828461378E-5</v>
      </c>
      <c r="BH460" s="223">
        <f t="shared" ca="1" si="909"/>
        <v>8.8390558283617509E-5</v>
      </c>
      <c r="BI460" s="223">
        <f t="shared" ca="1" si="910"/>
        <v>-1.7071530018846916E-4</v>
      </c>
      <c r="BJ460" s="223">
        <f t="shared" ca="1" si="911"/>
        <v>1.7014371278981904E-4</v>
      </c>
      <c r="BK460" s="223">
        <f t="shared" ca="1" si="912"/>
        <v>-8.6953348815348316E-5</v>
      </c>
      <c r="BL460" s="223">
        <f t="shared" ca="1" si="913"/>
        <v>-3.8460022877123848E-5</v>
      </c>
      <c r="BM460" s="223">
        <f t="shared" ca="1" si="914"/>
        <v>1.4519788793415205E-4</v>
      </c>
      <c r="BN460" s="223">
        <f t="shared" ca="1" si="915"/>
        <v>-1.8143022759846788E-4</v>
      </c>
      <c r="BO460" s="223">
        <f t="shared" ca="1" si="916"/>
        <v>1.2956325878833727E-4</v>
      </c>
      <c r="BP460" s="223">
        <f t="shared" ca="1" si="917"/>
        <v>-1.478266387501083E-5</v>
      </c>
      <c r="BQ460" s="223">
        <f t="shared" ca="1" si="918"/>
        <v>-1.0717613106616112E-4</v>
      </c>
      <c r="BR460" s="223">
        <f t="shared" ca="1" si="919"/>
        <v>1.7709209303027893E-4</v>
      </c>
      <c r="BS460" s="223">
        <f t="shared" ca="1" si="920"/>
        <v>-1.6101526791159523E-4</v>
      </c>
      <c r="BT460" s="223">
        <f t="shared" ca="1" si="921"/>
        <v>6.6752277540262366E-5</v>
      </c>
      <c r="BU460" s="223">
        <f t="shared" ca="1" si="922"/>
        <v>5.9924437755706051E-5</v>
      </c>
      <c r="BV460" s="223">
        <f t="shared" ca="1" si="923"/>
        <v>-1.5750290632136164E-4</v>
      </c>
      <c r="BW460" s="223">
        <f t="shared" ca="1" si="924"/>
        <v>1.7860075027832626E-4</v>
      </c>
      <c r="BX460" s="223">
        <f t="shared" ca="1" si="925"/>
        <v>-1.1297322988552574E-4</v>
      </c>
      <c r="BY460" s="223">
        <f t="shared" ca="1" si="926"/>
        <v>-7.5120921028615163E-6</v>
      </c>
      <c r="BZ460" s="223">
        <f t="shared" ca="1" si="927"/>
        <v>1.2434967507764613E-4</v>
      </c>
      <c r="CA460" s="223">
        <f t="shared" ca="1" si="928"/>
        <v>-1.8080525595513673E-4</v>
      </c>
      <c r="CB460" s="223">
        <f t="shared" ca="1" si="929"/>
        <v>1.4946500353055174E-4</v>
      </c>
      <c r="CC460" s="223">
        <f t="shared" ca="1" si="930"/>
        <v>-4.5547189877778901E-5</v>
      </c>
      <c r="CD460" s="223">
        <f t="shared" ca="1" si="931"/>
        <v>-8.0487533312625985E-5</v>
      </c>
      <c r="CE460" s="223">
        <f t="shared" ca="1" si="932"/>
        <v>1.6743893439338686E-4</v>
      </c>
      <c r="CF460" s="223">
        <f t="shared" ca="1" si="933"/>
        <v>-1.7308495143195834E-4</v>
      </c>
      <c r="CG460" s="223">
        <f t="shared" ca="1" si="934"/>
        <v>9.4683978449462363E-5</v>
      </c>
      <c r="CH460" s="223">
        <f t="shared" ca="1" si="935"/>
        <v>2.9693859223237239E-5</v>
      </c>
      <c r="CI460" s="223">
        <f t="shared" ca="1" si="936"/>
        <v>-1.3965288423096529E-4</v>
      </c>
      <c r="CJ460" s="223">
        <f t="shared" ca="1" si="937"/>
        <v>1.8179893953643094E-4</v>
      </c>
      <c r="CK460" s="223">
        <f t="shared" ca="1" si="938"/>
        <v>-1.3566664637400065E-4</v>
      </c>
      <c r="CL460" s="223">
        <f t="shared" ca="1" si="939"/>
        <v>2.365703008408679E-5</v>
      </c>
      <c r="CM460" s="223">
        <f t="shared" ca="1" si="940"/>
        <v>9.9840021450515659E-5</v>
      </c>
      <c r="CN460" s="223">
        <f t="shared" ca="1" si="941"/>
        <v>-1.748565250395453E-4</v>
      </c>
      <c r="CO460" s="223">
        <f t="shared" ca="1" si="942"/>
        <v>1.6496579380813586E-4</v>
      </c>
      <c r="CP460" s="223">
        <f t="shared" ca="1" si="943"/>
        <v>-7.4970591845423197E-5</v>
      </c>
      <c r="CQ460" s="223">
        <f t="shared" ca="1" si="944"/>
        <v>-5.14290030617696E-5</v>
      </c>
      <c r="CR460" s="223">
        <f t="shared" ca="1" si="945"/>
        <v>1.5285558401618898E-4</v>
      </c>
      <c r="CS460" s="223">
        <f t="shared" ca="1" si="946"/>
        <v>-1.8005819784817521E-4</v>
      </c>
      <c r="CT460" s="223">
        <f t="shared" ca="1" si="947"/>
        <v>1.1982773657711663E-4</v>
      </c>
      <c r="CU460" s="223">
        <f t="shared" ca="1" si="948"/>
        <v>-1.4110465379104446E-6</v>
      </c>
      <c r="CV460" s="223">
        <f t="shared" ca="1" si="949"/>
        <v>-1.1769082273444429E-4</v>
      </c>
      <c r="CW460" s="223">
        <f t="shared" ca="1" si="950"/>
        <v>1.7964411079220282E-4</v>
      </c>
      <c r="CX460" s="223">
        <f t="shared" ca="1" si="951"/>
        <v>-1.5436539709485296E-4</v>
      </c>
      <c r="CY460" s="223">
        <f t="shared" ca="1" si="952"/>
        <v>5.4129577757213175E-5</v>
      </c>
      <c r="CZ460" s="223">
        <f t="shared" ca="1" si="953"/>
        <v>7.2390606824004352E-5</v>
      </c>
      <c r="DA460" s="223">
        <f t="shared" ca="1" si="954"/>
        <v>-1.6375919353943432E-4</v>
      </c>
      <c r="DB460" s="223">
        <f t="shared" ca="1" si="955"/>
        <v>1.756092132656483E-4</v>
      </c>
      <c r="DC460" s="223">
        <f t="shared" ca="1" si="956"/>
        <v>-1.0218650608615016E-4</v>
      </c>
      <c r="DD460" s="223">
        <f t="shared" ca="1" si="957"/>
        <v>-2.0856160461601835E-5</v>
      </c>
      <c r="DE460" s="223">
        <f t="shared" ca="1" si="958"/>
        <v>1.3377144449752139E-4</v>
      </c>
      <c r="DF460" s="223">
        <f t="shared" ca="1" si="959"/>
        <v>-1.8172968190534425E-4</v>
      </c>
      <c r="DG460" s="223">
        <f t="shared" ca="1" si="960"/>
        <v>1.4144320112555078E-4</v>
      </c>
      <c r="DH460" s="223">
        <f t="shared" ca="1" si="961"/>
        <v>-3.247440443557909E-5</v>
      </c>
      <c r="DI460" s="223">
        <f t="shared" ca="1" si="962"/>
        <v>-9.2263388478247151E-5</v>
      </c>
      <c r="DJ460" s="223">
        <f t="shared" ca="1" si="963"/>
        <v>1.7219971236436714E-4</v>
      </c>
      <c r="DK460" s="223">
        <f t="shared" ca="1" si="964"/>
        <v>-1.6851890265809772E-4</v>
      </c>
      <c r="DL460" s="223">
        <f t="shared" ca="1" si="965"/>
        <v>8.3008295428180172E-5</v>
      </c>
      <c r="DM460" s="223">
        <f t="shared" ca="1" si="966"/>
        <v>4.280967139480873E-5</v>
      </c>
      <c r="DN460" s="223">
        <f t="shared" ca="1" si="967"/>
        <v>-1.4784001922055047E-4</v>
      </c>
      <c r="DO460" s="223">
        <f t="shared" ca="1" si="968"/>
        <v>1.8108186944817303E-4</v>
      </c>
      <c r="DP460" s="223">
        <f t="shared" ca="1" si="969"/>
        <v>-1.263935677556232E-4</v>
      </c>
      <c r="DQ460" s="223">
        <f t="shared" ca="1" si="970"/>
        <v>1.033078584397949E-5</v>
      </c>
      <c r="DR460" s="223">
        <f t="shared" ca="1" si="971"/>
        <v>1.1074844289077255E-4</v>
      </c>
      <c r="DS460" s="223">
        <f t="shared" ca="1" si="972"/>
        <v>-1.7805018723140385E-4</v>
      </c>
      <c r="DT460" s="223">
        <f t="shared" ca="1" si="973"/>
        <v>1.5889391089673544E-4</v>
      </c>
      <c r="DU460" s="223">
        <f t="shared" ca="1" si="974"/>
        <v>-6.2581562742639301E-5</v>
      </c>
      <c r="DV460" s="223">
        <f t="shared" ca="1" si="975"/>
        <v>-6.4119285022880095E-5</v>
      </c>
      <c r="DW460" s="223">
        <f t="shared" ca="1" si="976"/>
        <v>1.5968494244463158E-4</v>
      </c>
      <c r="DX460" s="223">
        <f t="shared" ca="1" si="977"/>
        <v>-1.7771041712302832E-4</v>
      </c>
      <c r="DY460" s="223">
        <f t="shared" ca="1" si="978"/>
        <v>1.0944285747919565E-4</v>
      </c>
      <c r="DZ460" s="223">
        <f t="shared" ca="1" si="979"/>
        <v>1.1968217382635653E-5</v>
      </c>
      <c r="EA460" s="223">
        <f t="shared" ca="1" si="980"/>
        <v>-1.275677376372847E-4</v>
      </c>
      <c r="EB460" s="223">
        <f t="shared" ca="1" si="981"/>
        <v>1.8122262155290789E-4</v>
      </c>
      <c r="EC460" s="223">
        <f t="shared" ca="1" si="982"/>
        <v>-1.4687900681662836E-4</v>
      </c>
      <c r="ED460" s="223">
        <f t="shared" ca="1" si="983"/>
        <v>4.1213545102369255E-5</v>
      </c>
      <c r="EE460" s="223">
        <f t="shared" ca="1" si="984"/>
        <v>8.4464484921811618E-5</v>
      </c>
      <c r="EF460" s="223">
        <f t="shared" ca="1" si="985"/>
        <v>-1.6912805549918944E-4</v>
      </c>
      <c r="EG460" s="223">
        <f t="shared" ca="1" si="986"/>
        <v>1.7166603471103993E-4</v>
      </c>
      <c r="EH460" s="223">
        <f t="shared" ca="1" si="987"/>
        <v>-9.0846024756587219E-5</v>
      </c>
      <c r="EI460" s="223">
        <f t="shared" ca="1" si="988"/>
        <v>-3.4087207479768366E-5</v>
      </c>
      <c r="EJ460" s="223">
        <f t="shared" ca="1" si="989"/>
        <v>1.4246829486935306E-4</v>
      </c>
      <c r="EK460" s="223">
        <f t="shared" ca="1" si="990"/>
        <v>-1.8166929896377089E-4</v>
      </c>
      <c r="EL460" s="223">
        <f t="shared" ca="1" si="991"/>
        <v>1.3265490575864108E-4</v>
      </c>
      <c r="EM460" s="223">
        <f t="shared" ca="1" si="992"/>
        <v>-1.922563738208557E-5</v>
      </c>
      <c r="EN460" s="223">
        <f t="shared" ca="1" si="993"/>
        <v>-1.0353926034775883E-4</v>
      </c>
      <c r="EO460" s="223">
        <f t="shared" ca="1" si="994"/>
        <v>1.7602732517421214E-4</v>
      </c>
      <c r="EP460" s="223">
        <f t="shared" ca="1" si="995"/>
        <v>-1.6303963534980995E-4</v>
      </c>
      <c r="EQ460" s="223">
        <f t="shared" ca="1" si="996"/>
        <v>7.0882783261925727E-5</v>
      </c>
      <c r="ER460" s="223">
        <f t="shared" ca="1" si="997"/>
        <v>5.5693494247944807E-5</v>
      </c>
      <c r="ES460" s="223">
        <f t="shared" ca="1" si="998"/>
        <v>-1.5522599633673574E-4</v>
      </c>
      <c r="ET460" s="223">
        <f t="shared" ca="1" si="999"/>
        <v>1.793835010199671E-4</v>
      </c>
      <c r="EU460" s="223">
        <f t="shared" ca="1" si="1000"/>
        <v>-1.1643555144251569E-4</v>
      </c>
      <c r="EV460" s="223">
        <f t="shared" ca="1" si="1001"/>
        <v>-3.0514418196975082E-6</v>
      </c>
      <c r="EW460" s="223">
        <f t="shared" ca="1" si="1002"/>
        <v>1.2105670892347304E-4</v>
      </c>
      <c r="EX460" s="223">
        <f t="shared" ca="1" si="1003"/>
        <v>-1.8027898003192291E-4</v>
      </c>
      <c r="EY460" s="223">
        <f t="shared" ca="1" si="1004"/>
        <v>1.5196096811520603E-4</v>
      </c>
      <c r="EZ460" s="223">
        <f t="shared" ca="1" si="1005"/>
        <v>-4.985339872912752E-5</v>
      </c>
      <c r="FA460" s="223">
        <f t="shared" ca="1" si="1006"/>
        <v>-7.6462099022993514E-5</v>
      </c>
      <c r="FB460" s="223">
        <f t="shared" ca="1" si="1007"/>
        <v>1.6564895433445002E-4</v>
      </c>
      <c r="FC460" s="223">
        <f t="shared" ca="1" si="1008"/>
        <v>-1.7439960825019793E-4</v>
      </c>
      <c r="FD460" s="223">
        <f t="shared" ca="1" si="1009"/>
        <v>9.8464898054183479E-5</v>
      </c>
      <c r="FE460" s="223">
        <f t="shared" ca="1" si="1010"/>
        <v>2.5282624496232666E-5</v>
      </c>
      <c r="FF460" s="223">
        <f t="shared" ca="1" si="1011"/>
        <v>-1.367533519170731E-4</v>
      </c>
      <c r="FG460" s="223">
        <f t="shared" ca="1" si="1012"/>
        <v>1.8181907122581434E-4</v>
      </c>
      <c r="FH460" s="223">
        <f t="shared" ca="1" si="1013"/>
        <v>-1.3859666647448866E-4</v>
      </c>
      <c r="FI460" s="223">
        <f t="shared" ca="1" si="1014"/>
        <v>2.8074172675761001E-5</v>
      </c>
      <c r="FJ460" s="223">
        <f t="shared" ca="1" si="1015"/>
        <v>9.6080642657607782E-5</v>
      </c>
      <c r="FK460" s="223">
        <f t="shared" ca="1" si="1016"/>
        <v>-1.7358039787250055E-4</v>
      </c>
      <c r="FL460" s="223">
        <f t="shared" ca="1" si="1017"/>
        <v>1.6679258304074096E-4</v>
      </c>
      <c r="FM460" s="223">
        <f t="shared" ca="1" si="1018"/>
        <v>-7.9013240947735475E-5</v>
      </c>
      <c r="FN460" s="223">
        <f t="shared" ca="1" si="1019"/>
        <v>-4.71335329672021E-5</v>
      </c>
      <c r="FO460" s="223">
        <f t="shared" ca="1" si="1020"/>
        <v>1.5039309720746793E-4</v>
      </c>
      <c r="FP460" s="223">
        <f t="shared" ca="1" si="1021"/>
        <v>-1.8062443435080944E-4</v>
      </c>
      <c r="FQ460" s="223">
        <f t="shared" ca="1" si="1022"/>
        <v>1.2314774196386062E-4</v>
      </c>
      <c r="FR460" s="223">
        <f t="shared" ca="1" si="1023"/>
        <v>-5.8726849338486931E-6</v>
      </c>
      <c r="FS460" s="223">
        <f t="shared" ca="1" si="1024"/>
        <v>-1.1425404399454175E-4</v>
      </c>
      <c r="FT460" s="223">
        <f t="shared" ca="1" si="1025"/>
        <v>1.7890103065746699E-4</v>
      </c>
      <c r="FU460" s="223">
        <f t="shared" ca="1" si="1026"/>
        <v>-1.5667684213138507E-4</v>
      </c>
      <c r="FV460" s="223">
        <f t="shared" ca="1" si="1027"/>
        <v>5.837315115169542E-5</v>
      </c>
      <c r="FW460" s="223">
        <f t="shared" ca="1" si="1028"/>
        <v>6.8275509230330856E-5</v>
      </c>
      <c r="FX460" s="223">
        <f t="shared" ca="1" si="1029"/>
        <v>-1.6177079032957998E-4</v>
      </c>
      <c r="FY460" s="223">
        <f t="shared" ca="1" si="1030"/>
        <v>1.7671303785747936E-4</v>
      </c>
      <c r="FZ460" s="223">
        <f t="shared" ca="1" si="1031"/>
        <v>-1.0584656078785213E-4</v>
      </c>
      <c r="GA460" s="223">
        <f t="shared" ca="1" si="1032"/>
        <v>-1.6417133455778969E-5</v>
      </c>
      <c r="GB460" s="223">
        <f t="shared" ca="1" si="1033"/>
        <v>1.3070895816183925E-4</v>
      </c>
      <c r="GC460" s="223">
        <f t="shared" ca="1" si="1034"/>
        <v>-1.8153082541980467E-4</v>
      </c>
      <c r="GD460" s="223">
        <f t="shared" ca="1" si="1035"/>
        <v>1.4420453568115841E-4</v>
      </c>
      <c r="GE460" s="223">
        <f t="shared" ca="1" si="1036"/>
        <v>-3.6855074828463648E-5</v>
      </c>
      <c r="GF460" s="223">
        <f t="shared" ca="1" si="1037"/>
        <v>-8.8390558283615476E-5</v>
      </c>
      <c r="GG460" s="223">
        <f t="shared" ca="1" si="1038"/>
        <v>1.7071530018846658E-4</v>
      </c>
      <c r="GH460" s="223">
        <f t="shared" ca="1" si="1039"/>
        <v>-1.7014371278981801E-4</v>
      </c>
      <c r="GI460" s="223">
        <f t="shared" ca="1" si="1040"/>
        <v>8.6953348815350348E-5</v>
      </c>
      <c r="GJ460" s="223">
        <f t="shared" ca="1" si="1041"/>
        <v>3.8460022877121578E-5</v>
      </c>
      <c r="GK460" s="223">
        <f t="shared" ca="1" si="1042"/>
        <v>-1.4519788793414753E-4</v>
      </c>
      <c r="GL460" s="223">
        <f t="shared" ca="1" si="1043"/>
        <v>1.8143022759846769E-4</v>
      </c>
      <c r="GM460" s="223">
        <f t="shared" ca="1" si="1044"/>
        <v>-1.295632587883389E-4</v>
      </c>
      <c r="GN460" s="223">
        <f t="shared" ca="1" si="1045"/>
        <v>1.4782663875013138E-5</v>
      </c>
      <c r="GO460" s="223">
        <f t="shared" ca="1" si="1046"/>
        <v>1.0717613106615506E-4</v>
      </c>
      <c r="GP460" s="223">
        <f t="shared" ca="1" si="1047"/>
        <v>-1.7709209303027725E-4</v>
      </c>
      <c r="GQ460" s="223">
        <f t="shared" ca="1" si="1048"/>
        <v>1.6101526791159393E-4</v>
      </c>
      <c r="GR460" s="223">
        <f t="shared" ca="1" si="1049"/>
        <v>-6.6752277540264534E-5</v>
      </c>
      <c r="GS460" s="223">
        <f t="shared" ca="1" si="1050"/>
        <v>-5.9924437755703876E-5</v>
      </c>
      <c r="GT460" s="223">
        <f t="shared" ca="1" si="1051"/>
        <v>1.5750290632135793E-4</v>
      </c>
      <c r="GU460" s="223">
        <f t="shared" ca="1" si="1052"/>
        <v>-1.7860075027832572E-4</v>
      </c>
      <c r="GV460" s="223">
        <f t="shared" ca="1" si="1053"/>
        <v>1.1297322988552757E-4</v>
      </c>
      <c r="GW460" s="223">
        <f t="shared" ca="1" si="1054"/>
        <v>7.5120921028591989E-6</v>
      </c>
      <c r="GX460" s="223">
        <f t="shared" ca="1" si="1055"/>
        <v>-1.2434967507764068E-4</v>
      </c>
      <c r="GY460" s="223">
        <f t="shared" ca="1" si="1056"/>
        <v>1.80805255955137E-4</v>
      </c>
      <c r="GZ460" s="223">
        <f t="shared" ca="1" si="1057"/>
        <v>-1.4946500353055307E-4</v>
      </c>
      <c r="HA460" s="223">
        <f t="shared" ca="1" si="1058"/>
        <v>4.5547189877781144E-5</v>
      </c>
      <c r="HB460" s="223">
        <f t="shared" ca="1" si="1059"/>
        <v>8.0487533312619263E-5</v>
      </c>
      <c r="HC460" s="223">
        <f t="shared" ca="1" si="1060"/>
        <v>-1.67438934393388E-4</v>
      </c>
      <c r="HD460" s="223">
        <f t="shared" ca="1" si="1061"/>
        <v>1.7308495143195904E-4</v>
      </c>
      <c r="HE460" s="223">
        <f t="shared" ca="1" si="1062"/>
        <v>-9.4683978449464356E-5</v>
      </c>
      <c r="HF460" s="223">
        <f t="shared" ca="1" si="1063"/>
        <v>-2.9693859223229839E-5</v>
      </c>
      <c r="HG460" s="223">
        <f t="shared" ca="1" si="1064"/>
        <v>1.396528842309671E-4</v>
      </c>
      <c r="HH460" s="223">
        <f t="shared" ca="1" si="1065"/>
        <v>-1.8179893953643094E-4</v>
      </c>
      <c r="HI460" s="223">
        <f t="shared" ca="1" si="1066"/>
        <v>1.3566664637399531E-4</v>
      </c>
      <c r="HJ460" s="223">
        <f t="shared" ca="1" si="1067"/>
        <v>-2.3657030084083964E-5</v>
      </c>
      <c r="HK460" s="223">
        <f t="shared" ca="1" si="1068"/>
        <v>-9.9840021450518058E-5</v>
      </c>
      <c r="HL460" s="223">
        <f t="shared" ca="1" si="1069"/>
        <v>1.7485652503954467E-4</v>
      </c>
      <c r="HM460" s="223">
        <f t="shared" ca="1" si="1070"/>
        <v>-1.6496579380813681E-4</v>
      </c>
      <c r="HN460" s="223">
        <f t="shared" ca="1" si="1071"/>
        <v>7.4970591845430014E-5</v>
      </c>
      <c r="HO460" s="223">
        <f t="shared" ca="1" si="1072"/>
        <v>5.1429003061762424E-5</v>
      </c>
      <c r="HP460" s="223">
        <f t="shared" ca="1" si="1073"/>
        <v>-1.5285558401618212E-4</v>
      </c>
      <c r="HQ460" s="223">
        <f t="shared" ca="1" si="1074"/>
        <v>1.8005819784817407E-4</v>
      </c>
      <c r="HR460" s="223">
        <f t="shared" ca="1" si="1075"/>
        <v>-1.1982773657711448E-4</v>
      </c>
      <c r="HS460" s="223">
        <f t="shared" ca="1" si="1076"/>
        <v>1.4110465379075918E-6</v>
      </c>
      <c r="HT460" s="223">
        <f t="shared" ca="1" si="1077"/>
        <v>1.1769082273444252E-4</v>
      </c>
      <c r="HU460" s="223">
        <f t="shared" ca="1" si="1078"/>
        <v>-1.7964411079220244E-4</v>
      </c>
      <c r="HV460" s="223">
        <f t="shared" ca="1" si="1079"/>
        <v>1.5436539709485418E-4</v>
      </c>
      <c r="HW460" s="223">
        <f t="shared" ca="1" si="1080"/>
        <v>-5.4129577757220317E-5</v>
      </c>
      <c r="HX460" s="223">
        <f t="shared" ca="1" si="1081"/>
        <v>-7.2390606823997494E-5</v>
      </c>
      <c r="HY460" s="223">
        <f t="shared" ca="1" si="1082"/>
        <v>1.6375919353942882E-4</v>
      </c>
      <c r="HZ460" s="223">
        <f t="shared" ca="1" si="1083"/>
        <v>-1.7560921326564621E-4</v>
      </c>
      <c r="IA460" s="223">
        <f t="shared" ca="1" si="1084"/>
        <v>1.021865060861478E-4</v>
      </c>
      <c r="IB460" s="223">
        <f t="shared" ca="1" si="1085"/>
        <v>2.0856160461604668E-5</v>
      </c>
      <c r="IC460" s="223">
        <f t="shared" ca="1" si="1086"/>
        <v>-1.3377144449751982E-4</v>
      </c>
      <c r="ID460" s="223">
        <f t="shared" ca="1" si="1087"/>
        <v>1.8172968190534414E-4</v>
      </c>
      <c r="IE460" s="223">
        <f t="shared" ca="1" si="1088"/>
        <v>-2.0910280538363036E-4</v>
      </c>
      <c r="IF460" s="223">
        <f t="shared" ca="1" si="1089"/>
        <v>3.2474404435591545E-5</v>
      </c>
      <c r="IG460" s="223">
        <f t="shared" ca="1" si="1090"/>
        <v>9.2263388478236227E-5</v>
      </c>
      <c r="IH460" s="223">
        <f t="shared" ca="1" si="1091"/>
        <v>-1.7219971236436972E-4</v>
      </c>
      <c r="II460" s="223">
        <f t="shared" ca="1" si="1092"/>
        <v>1.6851890265809472E-4</v>
      </c>
      <c r="IJ460" s="223">
        <f t="shared" ca="1" si="1093"/>
        <v>-8.3008295428182232E-5</v>
      </c>
      <c r="IK460" s="223">
        <f t="shared" ca="1" si="1094"/>
        <v>-4.2809671394806494E-5</v>
      </c>
      <c r="IL460" s="223">
        <f t="shared" ca="1" si="1095"/>
        <v>1.4784001922054911E-4</v>
      </c>
      <c r="IM460" s="223">
        <f t="shared" ca="1" si="1096"/>
        <v>-1.8108186944817324E-4</v>
      </c>
      <c r="IN460" s="223">
        <f t="shared" ca="1" si="1097"/>
        <v>1.2639356775563231E-4</v>
      </c>
      <c r="IO460" s="223">
        <f t="shared" ca="1" si="1098"/>
        <v>-1.0330785843992121E-5</v>
      </c>
      <c r="IP460" s="223">
        <f t="shared" ca="1" si="1099"/>
        <v>-1.1074844289077891E-4</v>
      </c>
      <c r="IQ460" s="223">
        <f t="shared" ca="1" si="1100"/>
        <v>1.7805018723140547E-4</v>
      </c>
      <c r="IR460" s="223">
        <f t="shared" ca="1" si="1101"/>
        <v>-1.5889391089673655E-4</v>
      </c>
      <c r="IS460" s="223">
        <f t="shared" ca="1" si="1102"/>
        <v>6.2581562742641483E-5</v>
      </c>
      <c r="IT460" s="223">
        <f t="shared" ca="1" si="1103"/>
        <v>6.411928502287794E-5</v>
      </c>
      <c r="IU460" s="223">
        <f t="shared" ca="1" si="1104"/>
        <v>-1.5968494244463047E-4</v>
      </c>
      <c r="IV460" s="223">
        <f t="shared" ca="1" si="1105"/>
        <v>1.7771041712303097E-4</v>
      </c>
      <c r="IW460" s="223">
        <f t="shared" ca="1" si="1106"/>
        <v>-1.0944285747920576E-4</v>
      </c>
      <c r="IX460" s="223">
        <f t="shared" ca="1" si="1107"/>
        <v>-1.1968217382643656E-5</v>
      </c>
      <c r="IY460" s="223">
        <f t="shared" ca="1" si="1108"/>
        <v>1.2756773763729039E-4</v>
      </c>
      <c r="IZ460" s="223">
        <f t="shared" ca="1" si="1109"/>
        <v>-1.812226215529077E-4</v>
      </c>
      <c r="JA460" s="223">
        <f t="shared" ca="1" si="1110"/>
        <v>1.4687900681662971E-4</v>
      </c>
      <c r="JB460" s="223">
        <f t="shared" ca="1" si="1111"/>
        <v>-4.1213545102371512E-5</v>
      </c>
    </row>
    <row r="461" spans="2:262">
      <c r="B461" s="230">
        <v>100</v>
      </c>
      <c r="C461" s="229">
        <f t="shared" si="1112"/>
        <v>1.9531250000000013E-3</v>
      </c>
      <c r="D461" s="226">
        <f t="shared" ca="1" si="855"/>
        <v>35.966462430339455</v>
      </c>
      <c r="E461" s="225">
        <f ca="1">DB361</f>
        <v>-3.3537569660545746E-2</v>
      </c>
      <c r="F461" s="224">
        <v>100</v>
      </c>
      <c r="G461" s="223">
        <f t="shared" ca="1" si="856"/>
        <v>-5.4230374875206805E-5</v>
      </c>
      <c r="H461" s="223">
        <f t="shared" ca="1" si="857"/>
        <v>1.0873925196626298E-4</v>
      </c>
      <c r="I461" s="223">
        <f t="shared" ca="1" si="858"/>
        <v>-1.1388278204632484E-4</v>
      </c>
      <c r="J461" s="223">
        <f t="shared" ca="1" si="859"/>
        <v>6.7325909993415714E-5</v>
      </c>
      <c r="K461" s="223">
        <f t="shared" ca="1" si="860"/>
        <v>9.7955176321866057E-6</v>
      </c>
      <c r="L461" s="223">
        <f t="shared" ca="1" si="861"/>
        <v>-8.246998504497438E-5</v>
      </c>
      <c r="M461" s="223">
        <f t="shared" ca="1" si="862"/>
        <v>1.1770480342468076E-4</v>
      </c>
      <c r="N461" s="223">
        <f t="shared" ca="1" si="863"/>
        <v>-9.9504101871594346E-5</v>
      </c>
      <c r="O461" s="223">
        <f t="shared" ca="1" si="864"/>
        <v>3.6130618373745297E-5</v>
      </c>
      <c r="P461" s="223">
        <f t="shared" ca="1" si="865"/>
        <v>4.3645410492864255E-5</v>
      </c>
      <c r="Q461" s="223">
        <f t="shared" ca="1" si="866"/>
        <v>-1.0360733547832912E-4</v>
      </c>
      <c r="R461" s="223">
        <f t="shared" ca="1" si="867"/>
        <v>1.1653369624675234E-4</v>
      </c>
      <c r="S461" s="223">
        <f t="shared" ca="1" si="868"/>
        <v>-7.6556195257146E-5</v>
      </c>
      <c r="T461" s="223">
        <f t="shared" ca="1" si="869"/>
        <v>1.8237821601531765E-6</v>
      </c>
      <c r="U461" s="223">
        <f t="shared" ca="1" si="870"/>
        <v>7.3736589908236896E-5</v>
      </c>
      <c r="V461" s="223">
        <f t="shared" ca="1" si="871"/>
        <v>-1.1582209174892939E-4</v>
      </c>
      <c r="W461" s="223">
        <f t="shared" ca="1" si="872"/>
        <v>1.0532678539628426E-4</v>
      </c>
      <c r="X461" s="223">
        <f t="shared" ca="1" si="873"/>
        <v>-4.7015320511912952E-5</v>
      </c>
      <c r="Y461" s="223">
        <f t="shared" ca="1" si="874"/>
        <v>-3.2640116948467321E-5</v>
      </c>
      <c r="Z461" s="223">
        <f t="shared" ca="1" si="875"/>
        <v>9.7477623712207995E-5</v>
      </c>
      <c r="AA461" s="223">
        <f t="shared" ca="1" si="876"/>
        <v>-1.1806232724852524E-4</v>
      </c>
      <c r="AB461" s="223">
        <f t="shared" ca="1" si="877"/>
        <v>8.5049202510676487E-5</v>
      </c>
      <c r="AC461" s="223">
        <f t="shared" ca="1" si="878"/>
        <v>-1.3425517933309521E-5</v>
      </c>
      <c r="AD461" s="223">
        <f t="shared" ca="1" si="879"/>
        <v>-6.429307110216287E-5</v>
      </c>
      <c r="AE461" s="223">
        <f t="shared" ca="1" si="880"/>
        <v>1.1282395001484006E-4</v>
      </c>
      <c r="AF461" s="223">
        <f t="shared" ca="1" si="881"/>
        <v>-1.1013511440013005E-4</v>
      </c>
      <c r="AG461" s="223">
        <f t="shared" ca="1" si="882"/>
        <v>5.7447239412363091E-5</v>
      </c>
      <c r="AH461" s="223">
        <f t="shared" ca="1" si="883"/>
        <v>2.1320481234952908E-5</v>
      </c>
      <c r="AI461" s="223">
        <f t="shared" ca="1" si="884"/>
        <v>-9.0409149143049589E-5</v>
      </c>
      <c r="AJ461" s="223">
        <f t="shared" ca="1" si="885"/>
        <v>1.1845395349946183E-4</v>
      </c>
      <c r="AK461" s="223">
        <f t="shared" ca="1" si="886"/>
        <v>-9.272313945140584E-5</v>
      </c>
      <c r="AL461" s="223">
        <f t="shared" ca="1" si="887"/>
        <v>2.4897958629633457E-5</v>
      </c>
      <c r="AM461" s="223">
        <f t="shared" ca="1" si="888"/>
        <v>5.4230374875206521E-5</v>
      </c>
      <c r="AN461" s="223">
        <f t="shared" ca="1" si="889"/>
        <v>-1.0873925196626275E-4</v>
      </c>
      <c r="AO461" s="223">
        <f t="shared" ca="1" si="890"/>
        <v>1.138827820463251E-4</v>
      </c>
      <c r="AP461" s="223">
        <f t="shared" ca="1" si="891"/>
        <v>-6.732590999341524E-5</v>
      </c>
      <c r="AQ461" s="223">
        <f t="shared" ca="1" si="892"/>
        <v>-9.7955176321869614E-6</v>
      </c>
      <c r="AR461" s="223">
        <f t="shared" ca="1" si="893"/>
        <v>8.246998504497434E-5</v>
      </c>
      <c r="AS461" s="223">
        <f t="shared" ca="1" si="894"/>
        <v>-1.1770480342468074E-4</v>
      </c>
      <c r="AT461" s="223">
        <f t="shared" ca="1" si="895"/>
        <v>9.9504101871594617E-5</v>
      </c>
      <c r="AU461" s="223">
        <f t="shared" ca="1" si="896"/>
        <v>-3.6130618373746158E-5</v>
      </c>
      <c r="AV461" s="223">
        <f t="shared" ca="1" si="897"/>
        <v>-4.3645410492864966E-5</v>
      </c>
      <c r="AW461" s="223">
        <f t="shared" ca="1" si="898"/>
        <v>1.0360733547832931E-4</v>
      </c>
      <c r="AX461" s="223">
        <f t="shared" ca="1" si="899"/>
        <v>-1.1653369624675234E-4</v>
      </c>
      <c r="AY461" s="223">
        <f t="shared" ca="1" si="900"/>
        <v>7.655619525714604E-5</v>
      </c>
      <c r="AZ461" s="223">
        <f t="shared" ca="1" si="901"/>
        <v>-1.8237821601532341E-6</v>
      </c>
      <c r="BA461" s="223">
        <f t="shared" ca="1" si="902"/>
        <v>-7.3736589908236205E-5</v>
      </c>
      <c r="BB461" s="223">
        <f t="shared" ca="1" si="903"/>
        <v>1.1582209174892956E-4</v>
      </c>
      <c r="BC461" s="223">
        <f t="shared" ca="1" si="904"/>
        <v>-1.0532678539628391E-4</v>
      </c>
      <c r="BD461" s="223">
        <f t="shared" ca="1" si="905"/>
        <v>4.7015320511913013E-5</v>
      </c>
      <c r="BE461" s="223">
        <f t="shared" ca="1" si="906"/>
        <v>3.2640116948467267E-5</v>
      </c>
      <c r="BF461" s="223">
        <f t="shared" ca="1" si="907"/>
        <v>-9.7477623712207955E-5</v>
      </c>
      <c r="BG461" s="223">
        <f t="shared" ca="1" si="908"/>
        <v>1.1806232724852532E-4</v>
      </c>
      <c r="BH461" s="223">
        <f t="shared" ca="1" si="909"/>
        <v>-8.5049202510677137E-5</v>
      </c>
      <c r="BI461" s="223">
        <f t="shared" ca="1" si="910"/>
        <v>1.3425517933310417E-5</v>
      </c>
      <c r="BJ461" s="223">
        <f t="shared" ca="1" si="911"/>
        <v>6.4293071102161406E-5</v>
      </c>
      <c r="BK461" s="223">
        <f t="shared" ca="1" si="912"/>
        <v>-1.1282395001483953E-4</v>
      </c>
      <c r="BL461" s="223">
        <f t="shared" ca="1" si="913"/>
        <v>1.1013511440012945E-4</v>
      </c>
      <c r="BM461" s="223">
        <f t="shared" ca="1" si="914"/>
        <v>-5.7447239412361674E-5</v>
      </c>
      <c r="BN461" s="223">
        <f t="shared" ca="1" si="915"/>
        <v>-2.132048123495451E-5</v>
      </c>
      <c r="BO461" s="223">
        <f t="shared" ca="1" si="916"/>
        <v>9.0409149143049562E-5</v>
      </c>
      <c r="BP461" s="223">
        <f t="shared" ca="1" si="917"/>
        <v>-1.1845395349946183E-4</v>
      </c>
      <c r="BQ461" s="223">
        <f t="shared" ca="1" si="918"/>
        <v>9.2723139451405867E-5</v>
      </c>
      <c r="BR461" s="223">
        <f t="shared" ca="1" si="919"/>
        <v>-2.4897958629633511E-5</v>
      </c>
      <c r="BS461" s="223">
        <f t="shared" ca="1" si="920"/>
        <v>-5.4230374875206473E-5</v>
      </c>
      <c r="BT461" s="223">
        <f t="shared" ca="1" si="921"/>
        <v>1.0873925196626273E-4</v>
      </c>
      <c r="BU461" s="223">
        <f t="shared" ca="1" si="922"/>
        <v>-1.138827820463251E-4</v>
      </c>
      <c r="BV461" s="223">
        <f t="shared" ca="1" si="923"/>
        <v>6.7325909993416676E-5</v>
      </c>
      <c r="BW461" s="223">
        <f t="shared" ca="1" si="924"/>
        <v>9.7955176321852301E-6</v>
      </c>
      <c r="BX461" s="223">
        <f t="shared" ca="1" si="925"/>
        <v>-8.2469985044973079E-5</v>
      </c>
      <c r="BY461" s="223">
        <f t="shared" ca="1" si="926"/>
        <v>1.1770480342468093E-4</v>
      </c>
      <c r="BZ461" s="223">
        <f t="shared" ca="1" si="927"/>
        <v>-9.9504101871593722E-5</v>
      </c>
      <c r="CA461" s="223">
        <f t="shared" ca="1" si="928"/>
        <v>3.6130618373744606E-5</v>
      </c>
      <c r="CB461" s="223">
        <f t="shared" ca="1" si="929"/>
        <v>4.3645410492864919E-5</v>
      </c>
      <c r="CC461" s="223">
        <f t="shared" ca="1" si="930"/>
        <v>-1.0360733547832928E-4</v>
      </c>
      <c r="CD461" s="223">
        <f t="shared" ca="1" si="931"/>
        <v>1.1653369624675235E-4</v>
      </c>
      <c r="CE461" s="223">
        <f t="shared" ca="1" si="932"/>
        <v>-7.6556195257146094E-5</v>
      </c>
      <c r="CF461" s="223">
        <f t="shared" ca="1" si="933"/>
        <v>1.8237821601532951E-6</v>
      </c>
      <c r="CG461" s="223">
        <f t="shared" ca="1" si="934"/>
        <v>7.3736589908236151E-5</v>
      </c>
      <c r="CH461" s="223">
        <f t="shared" ca="1" si="935"/>
        <v>-1.1582209174892919E-4</v>
      </c>
      <c r="CI461" s="223">
        <f t="shared" ca="1" si="936"/>
        <v>1.0532678539628471E-4</v>
      </c>
      <c r="CJ461" s="223">
        <f t="shared" ca="1" si="937"/>
        <v>-4.7015320511914606E-5</v>
      </c>
      <c r="CK461" s="223">
        <f t="shared" ca="1" si="938"/>
        <v>-3.2640116948465586E-5</v>
      </c>
      <c r="CL461" s="223">
        <f t="shared" ca="1" si="939"/>
        <v>9.7477623712208903E-5</v>
      </c>
      <c r="CM461" s="223">
        <f t="shared" ca="1" si="940"/>
        <v>-1.1806232724852519E-4</v>
      </c>
      <c r="CN461" s="223">
        <f t="shared" ca="1" si="941"/>
        <v>8.5049202510675985E-5</v>
      </c>
      <c r="CO461" s="223">
        <f t="shared" ca="1" si="942"/>
        <v>-1.3425517933308803E-5</v>
      </c>
      <c r="CP461" s="223">
        <f t="shared" ca="1" si="943"/>
        <v>-6.4293071102162775E-5</v>
      </c>
      <c r="CQ461" s="223">
        <f t="shared" ca="1" si="944"/>
        <v>1.1282395001484003E-4</v>
      </c>
      <c r="CR461" s="223">
        <f t="shared" ca="1" si="945"/>
        <v>-1.1013511440013008E-4</v>
      </c>
      <c r="CS461" s="223">
        <f t="shared" ca="1" si="946"/>
        <v>5.7447239412363192E-5</v>
      </c>
      <c r="CT461" s="223">
        <f t="shared" ca="1" si="947"/>
        <v>2.1320481234952799E-5</v>
      </c>
      <c r="CU461" s="223">
        <f t="shared" ca="1" si="948"/>
        <v>-9.0409149143048437E-5</v>
      </c>
      <c r="CV461" s="223">
        <f t="shared" ca="1" si="949"/>
        <v>1.184539534994618E-4</v>
      </c>
      <c r="CW461" s="223">
        <f t="shared" ca="1" si="950"/>
        <v>-9.2723139451406965E-5</v>
      </c>
      <c r="CX461" s="223">
        <f t="shared" ca="1" si="951"/>
        <v>2.4897958629631922E-5</v>
      </c>
      <c r="CY461" s="223">
        <f t="shared" ca="1" si="952"/>
        <v>5.4230374875207903E-5</v>
      </c>
      <c r="CZ461" s="223">
        <f t="shared" ca="1" si="953"/>
        <v>-1.0873925196626337E-4</v>
      </c>
      <c r="DA461" s="223">
        <f t="shared" ca="1" si="954"/>
        <v>1.1388278204632466E-4</v>
      </c>
      <c r="DB461" s="223">
        <f t="shared" ca="1" si="955"/>
        <v>-6.7325909993415335E-5</v>
      </c>
      <c r="DC461" s="223">
        <f t="shared" ca="1" si="956"/>
        <v>-9.795517632186853E-6</v>
      </c>
      <c r="DD461" s="223">
        <f t="shared" ca="1" si="957"/>
        <v>8.2469985044974245E-5</v>
      </c>
      <c r="DE461" s="223">
        <f t="shared" ca="1" si="958"/>
        <v>-1.1770480342468073E-4</v>
      </c>
      <c r="DF461" s="223">
        <f t="shared" ca="1" si="959"/>
        <v>9.9504101871594671E-5</v>
      </c>
      <c r="DG461" s="223">
        <f t="shared" ca="1" si="960"/>
        <v>-3.6130618373743061E-5</v>
      </c>
      <c r="DH461" s="223">
        <f t="shared" ca="1" si="961"/>
        <v>-4.3645410492863299E-5</v>
      </c>
      <c r="DI461" s="223">
        <f t="shared" ca="1" si="962"/>
        <v>1.0360733547833007E-4</v>
      </c>
      <c r="DJ461" s="223">
        <f t="shared" ca="1" si="963"/>
        <v>-1.1653369624675267E-4</v>
      </c>
      <c r="DK461" s="223">
        <f t="shared" ca="1" si="964"/>
        <v>7.6556195257144848E-5</v>
      </c>
      <c r="DL461" s="223">
        <f t="shared" ca="1" si="965"/>
        <v>-1.8237821601550366E-6</v>
      </c>
      <c r="DM461" s="223">
        <f t="shared" ca="1" si="966"/>
        <v>-7.3736589908237425E-5</v>
      </c>
      <c r="DN461" s="223">
        <f t="shared" ca="1" si="967"/>
        <v>1.1582209174892882E-4</v>
      </c>
      <c r="DO461" s="223">
        <f t="shared" ca="1" si="968"/>
        <v>-1.0532678539628397E-4</v>
      </c>
      <c r="DP461" s="223">
        <f t="shared" ca="1" si="969"/>
        <v>4.7015320511916212E-5</v>
      </c>
      <c r="DQ461" s="223">
        <f t="shared" ca="1" si="970"/>
        <v>3.2640116948467145E-5</v>
      </c>
      <c r="DR461" s="223">
        <f t="shared" ca="1" si="971"/>
        <v>-9.7477623712209811E-5</v>
      </c>
      <c r="DS461" s="223">
        <f t="shared" ca="1" si="972"/>
        <v>1.1806232724852532E-4</v>
      </c>
      <c r="DT461" s="223">
        <f t="shared" ca="1" si="973"/>
        <v>-8.504920251067486E-5</v>
      </c>
      <c r="DU461" s="223">
        <f t="shared" ca="1" si="974"/>
        <v>1.3425517933310534E-5</v>
      </c>
      <c r="DV461" s="223">
        <f t="shared" ca="1" si="975"/>
        <v>6.429307110216413E-5</v>
      </c>
      <c r="DW461" s="223">
        <f t="shared" ca="1" si="976"/>
        <v>-1.1282395001483951E-4</v>
      </c>
      <c r="DX461" s="223">
        <f t="shared" ca="1" si="977"/>
        <v>1.1013511440012949E-4</v>
      </c>
      <c r="DY461" s="223">
        <f t="shared" ca="1" si="978"/>
        <v>-5.7447239412364717E-5</v>
      </c>
      <c r="DZ461" s="223">
        <f t="shared" ca="1" si="979"/>
        <v>-2.1320481234954392E-5</v>
      </c>
      <c r="EA461" s="223">
        <f t="shared" ca="1" si="980"/>
        <v>9.0409149143047299E-5</v>
      </c>
      <c r="EB461" s="223">
        <f t="shared" ca="1" si="981"/>
        <v>-1.1845395349946183E-4</v>
      </c>
      <c r="EC461" s="223">
        <f t="shared" ca="1" si="982"/>
        <v>9.2723139451408049E-5</v>
      </c>
      <c r="ED461" s="223">
        <f t="shared" ca="1" si="983"/>
        <v>-2.4897958629633626E-5</v>
      </c>
      <c r="EE461" s="223">
        <f t="shared" ca="1" si="984"/>
        <v>-5.423037487520936E-5</v>
      </c>
      <c r="EF461" s="223">
        <f t="shared" ca="1" si="985"/>
        <v>1.0873925196626268E-4</v>
      </c>
      <c r="EG461" s="223">
        <f t="shared" ca="1" si="986"/>
        <v>-1.1388278204632422E-4</v>
      </c>
      <c r="EH461" s="223">
        <f t="shared" ca="1" si="987"/>
        <v>6.7325909993416771E-5</v>
      </c>
      <c r="EI461" s="223">
        <f t="shared" ca="1" si="988"/>
        <v>9.7955176321884691E-6</v>
      </c>
      <c r="EJ461" s="223">
        <f t="shared" ca="1" si="989"/>
        <v>-8.2469985044972998E-5</v>
      </c>
      <c r="EK461" s="223">
        <f t="shared" ca="1" si="990"/>
        <v>1.1770480342468092E-4</v>
      </c>
      <c r="EL461" s="223">
        <f t="shared" ca="1" si="991"/>
        <v>-9.950410187159562E-5</v>
      </c>
      <c r="EM461" s="223">
        <f t="shared" ca="1" si="992"/>
        <v>3.6130618373744721E-5</v>
      </c>
      <c r="EN461" s="223">
        <f t="shared" ca="1" si="993"/>
        <v>4.364541049286168E-5</v>
      </c>
      <c r="EO461" s="223">
        <f t="shared" ca="1" si="994"/>
        <v>-1.0360733547832921E-4</v>
      </c>
      <c r="EP461" s="223">
        <f t="shared" ca="1" si="995"/>
        <v>1.1653369624675298E-4</v>
      </c>
      <c r="EQ461" s="223">
        <f t="shared" ca="1" si="996"/>
        <v>-7.6556195257146176E-5</v>
      </c>
      <c r="ER461" s="223">
        <f t="shared" ca="1" si="997"/>
        <v>1.8237821601500425E-6</v>
      </c>
      <c r="ES461" s="223">
        <f t="shared" ca="1" si="998"/>
        <v>7.3736589908236056E-5</v>
      </c>
      <c r="ET461" s="223">
        <f t="shared" ca="1" si="999"/>
        <v>-1.1582209174892987E-4</v>
      </c>
      <c r="EU461" s="223">
        <f t="shared" ca="1" si="1000"/>
        <v>1.0532678539628478E-4</v>
      </c>
      <c r="EV461" s="223">
        <f t="shared" ca="1" si="1001"/>
        <v>-4.7015320511911617E-5</v>
      </c>
      <c r="EW461" s="223">
        <f t="shared" ca="1" si="1002"/>
        <v>-3.2640116948465478E-5</v>
      </c>
      <c r="EX461" s="223">
        <f t="shared" ca="1" si="1003"/>
        <v>9.7477623712208822E-5</v>
      </c>
      <c r="EY461" s="223">
        <f t="shared" ca="1" si="1004"/>
        <v>-1.1806232724852547E-4</v>
      </c>
      <c r="EZ461" s="223">
        <f t="shared" ca="1" si="1005"/>
        <v>8.504920251067608E-5</v>
      </c>
      <c r="FA461" s="223">
        <f t="shared" ca="1" si="1006"/>
        <v>-1.3425517933312262E-5</v>
      </c>
      <c r="FB461" s="223">
        <f t="shared" ca="1" si="1007"/>
        <v>-6.4293071102162667E-5</v>
      </c>
      <c r="FC461" s="223">
        <f t="shared" ca="1" si="1008"/>
        <v>1.1282395001483899E-4</v>
      </c>
      <c r="FD461" s="223">
        <f t="shared" ca="1" si="1009"/>
        <v>-1.1013511440013013E-4</v>
      </c>
      <c r="FE461" s="223">
        <f t="shared" ca="1" si="1010"/>
        <v>5.7447239412360353E-5</v>
      </c>
      <c r="FF461" s="223">
        <f t="shared" ca="1" si="1011"/>
        <v>2.1320481234952681E-5</v>
      </c>
      <c r="FG461" s="223">
        <f t="shared" ca="1" si="1012"/>
        <v>-9.0409149143050525E-5</v>
      </c>
      <c r="FH461" s="223">
        <f t="shared" ca="1" si="1013"/>
        <v>1.1845395349946181E-4</v>
      </c>
      <c r="FI461" s="223">
        <f t="shared" ca="1" si="1014"/>
        <v>-9.2723139451404945E-5</v>
      </c>
      <c r="FJ461" s="223">
        <f t="shared" ca="1" si="1015"/>
        <v>2.4897958629635331E-5</v>
      </c>
      <c r="FK461" s="223">
        <f t="shared" ca="1" si="1016"/>
        <v>5.4230374875207795E-5</v>
      </c>
      <c r="FL461" s="223">
        <f t="shared" ca="1" si="1017"/>
        <v>-1.0873925196626199E-4</v>
      </c>
      <c r="FM461" s="223">
        <f t="shared" ca="1" si="1018"/>
        <v>1.1388278204632469E-4</v>
      </c>
      <c r="FN461" s="223">
        <f t="shared" ca="1" si="1019"/>
        <v>-6.7325909993418208E-5</v>
      </c>
      <c r="FO461" s="223">
        <f t="shared" ca="1" si="1020"/>
        <v>-9.7955176321867378E-6</v>
      </c>
      <c r="FP461" s="223">
        <f t="shared" ca="1" si="1021"/>
        <v>8.2469985044971751E-5</v>
      </c>
      <c r="FQ461" s="223">
        <f t="shared" ca="1" si="1022"/>
        <v>-1.1770480342468072E-4</v>
      </c>
      <c r="FR461" s="223">
        <f t="shared" ca="1" si="1023"/>
        <v>9.9504101871592909E-5</v>
      </c>
      <c r="FS461" s="223">
        <f t="shared" ca="1" si="1024"/>
        <v>-3.6130618373746381E-5</v>
      </c>
      <c r="FT461" s="223">
        <f t="shared" ca="1" si="1025"/>
        <v>-4.3645410492866315E-5</v>
      </c>
      <c r="FU461" s="223">
        <f t="shared" ca="1" si="1026"/>
        <v>1.0360733547832837E-4</v>
      </c>
      <c r="FV461" s="223">
        <f t="shared" ca="1" si="1027"/>
        <v>-1.1653369624675208E-4</v>
      </c>
      <c r="FW461" s="223">
        <f t="shared" ca="1" si="1028"/>
        <v>7.6556195257147504E-5</v>
      </c>
      <c r="FX461" s="223">
        <f t="shared" ca="1" si="1029"/>
        <v>-1.8237821601517873E-6</v>
      </c>
      <c r="FY461" s="223">
        <f t="shared" ca="1" si="1030"/>
        <v>-7.3736589908234687E-5</v>
      </c>
      <c r="FZ461" s="223">
        <f t="shared" ca="1" si="1031"/>
        <v>1.158220917489295E-4</v>
      </c>
      <c r="GA461" s="223">
        <f t="shared" ca="1" si="1032"/>
        <v>-1.0532678539628557E-4</v>
      </c>
      <c r="GB461" s="223">
        <f t="shared" ca="1" si="1033"/>
        <v>4.7015320511913217E-5</v>
      </c>
      <c r="GC461" s="223">
        <f t="shared" ca="1" si="1034"/>
        <v>3.2640116948463797E-5</v>
      </c>
      <c r="GD461" s="223">
        <f t="shared" ca="1" si="1035"/>
        <v>-9.7477623712207833E-5</v>
      </c>
      <c r="GE461" s="223">
        <f t="shared" ca="1" si="1036"/>
        <v>1.1806232724852507E-4</v>
      </c>
      <c r="GF461" s="223">
        <f t="shared" ca="1" si="1037"/>
        <v>-8.50492025106773E-5</v>
      </c>
      <c r="GG461" s="223">
        <f t="shared" ca="1" si="1038"/>
        <v>1.34255179333073E-5</v>
      </c>
      <c r="GH461" s="223">
        <f t="shared" ca="1" si="1039"/>
        <v>6.4293071102161216E-5</v>
      </c>
      <c r="GI461" s="223">
        <f t="shared" ca="1" si="1040"/>
        <v>-1.128239500148405E-4</v>
      </c>
      <c r="GJ461" s="223">
        <f t="shared" ca="1" si="1041"/>
        <v>1.1013511440013077E-4</v>
      </c>
      <c r="GK461" s="223">
        <f t="shared" ca="1" si="1042"/>
        <v>-5.7447239412361878E-5</v>
      </c>
      <c r="GL461" s="223">
        <f t="shared" ca="1" si="1043"/>
        <v>-2.132048123495097E-5</v>
      </c>
      <c r="GM461" s="223">
        <f t="shared" ca="1" si="1044"/>
        <v>9.04091491430494E-5</v>
      </c>
      <c r="GN461" s="223">
        <f t="shared" ca="1" si="1045"/>
        <v>-1.1845395349946176E-4</v>
      </c>
      <c r="GO461" s="223">
        <f t="shared" ca="1" si="1046"/>
        <v>9.2723139451406016E-5</v>
      </c>
      <c r="GP461" s="223">
        <f t="shared" ca="1" si="1047"/>
        <v>-2.4897958629630448E-5</v>
      </c>
      <c r="GQ461" s="223">
        <f t="shared" ca="1" si="1048"/>
        <v>-5.423037487520625E-5</v>
      </c>
      <c r="GR461" s="223">
        <f t="shared" ca="1" si="1049"/>
        <v>1.0873925196626396E-4</v>
      </c>
      <c r="GS461" s="223">
        <f t="shared" ca="1" si="1050"/>
        <v>-1.1388278204632518E-4</v>
      </c>
      <c r="GT461" s="223">
        <f t="shared" ca="1" si="1051"/>
        <v>6.7325909993414088E-5</v>
      </c>
      <c r="GU461" s="223">
        <f t="shared" ca="1" si="1052"/>
        <v>9.7955176321849997E-6</v>
      </c>
      <c r="GV461" s="223">
        <f t="shared" ca="1" si="1053"/>
        <v>-8.2469985044975329E-5</v>
      </c>
      <c r="GW461" s="223">
        <f t="shared" ca="1" si="1054"/>
        <v>1.1770480342468054E-4</v>
      </c>
      <c r="GX461" s="223">
        <f t="shared" ca="1" si="1055"/>
        <v>-9.9504101871593858E-5</v>
      </c>
      <c r="GY461" s="223">
        <f t="shared" ca="1" si="1056"/>
        <v>3.6130618373748035E-5</v>
      </c>
      <c r="GZ461" s="223">
        <f t="shared" ca="1" si="1057"/>
        <v>4.3645410492864709E-5</v>
      </c>
      <c r="HA461" s="223">
        <f t="shared" ca="1" si="1058"/>
        <v>-1.0360733547832752E-4</v>
      </c>
      <c r="HB461" s="223">
        <f t="shared" ca="1" si="1059"/>
        <v>1.1653369624675239E-4</v>
      </c>
      <c r="HC461" s="223">
        <f t="shared" ca="1" si="1060"/>
        <v>-7.6556195257143709E-5</v>
      </c>
      <c r="HD461" s="223">
        <f t="shared" ca="1" si="1061"/>
        <v>1.8237821601535255E-6</v>
      </c>
      <c r="HE461" s="223">
        <f t="shared" ca="1" si="1062"/>
        <v>7.3736589908238604E-5</v>
      </c>
      <c r="HF461" s="223">
        <f t="shared" ca="1" si="1063"/>
        <v>-1.1582209174892914E-4</v>
      </c>
      <c r="HG461" s="223">
        <f t="shared" ca="1" si="1064"/>
        <v>1.0532678539628329E-4</v>
      </c>
      <c r="HH461" s="223">
        <f t="shared" ca="1" si="1065"/>
        <v>-4.7015320511908636E-5</v>
      </c>
      <c r="HI461" s="223">
        <f t="shared" ca="1" si="1066"/>
        <v>-3.2640116948462131E-5</v>
      </c>
      <c r="HJ461" s="223">
        <f t="shared" ca="1" si="1067"/>
        <v>9.7477623712206843E-5</v>
      </c>
      <c r="HK461" s="223">
        <f t="shared" ca="1" si="1068"/>
        <v>-1.1806232724852522E-4</v>
      </c>
      <c r="HL461" s="223">
        <f t="shared" ca="1" si="1069"/>
        <v>8.5049202510673803E-5</v>
      </c>
      <c r="HM461" s="223">
        <f t="shared" ca="1" si="1070"/>
        <v>-1.3425517933315725E-5</v>
      </c>
      <c r="HN461" s="223">
        <f t="shared" ca="1" si="1071"/>
        <v>-6.4293071102159739E-5</v>
      </c>
      <c r="HO461" s="223">
        <f t="shared" ca="1" si="1072"/>
        <v>1.1282395001483998E-4</v>
      </c>
      <c r="HP461" s="223">
        <f t="shared" ca="1" si="1073"/>
        <v>-1.1013511440012894E-4</v>
      </c>
      <c r="HQ461" s="223">
        <f t="shared" ca="1" si="1074"/>
        <v>5.7447239412357514E-5</v>
      </c>
      <c r="HR461" s="223">
        <f t="shared" ca="1" si="1075"/>
        <v>2.1320481234949255E-5</v>
      </c>
      <c r="HS461" s="223">
        <f t="shared" ca="1" si="1076"/>
        <v>-9.0409149143048288E-5</v>
      </c>
      <c r="HT461" s="223">
        <f t="shared" ca="1" si="1077"/>
        <v>1.1845395349946184E-4</v>
      </c>
      <c r="HU461" s="223">
        <f t="shared" ca="1" si="1078"/>
        <v>-9.2723139451402912E-5</v>
      </c>
      <c r="HV461" s="223">
        <f t="shared" ca="1" si="1079"/>
        <v>2.4897958629638736E-5</v>
      </c>
      <c r="HW461" s="223">
        <f t="shared" ca="1" si="1080"/>
        <v>5.4230374875204718E-5</v>
      </c>
      <c r="HX461" s="223">
        <f t="shared" ca="1" si="1081"/>
        <v>-1.0873925196626327E-4</v>
      </c>
      <c r="HY461" s="223">
        <f t="shared" ca="1" si="1082"/>
        <v>1.138827820463238E-4</v>
      </c>
      <c r="HZ461" s="223">
        <f t="shared" ca="1" si="1083"/>
        <v>-6.7325909993421067E-5</v>
      </c>
      <c r="IA461" s="223">
        <f t="shared" ca="1" si="1084"/>
        <v>-9.795517632183265E-6</v>
      </c>
      <c r="IB461" s="223">
        <f t="shared" ca="1" si="1085"/>
        <v>8.2469985044974082E-5</v>
      </c>
      <c r="IC461" s="223">
        <f t="shared" ca="1" si="1086"/>
        <v>-1.1770480342468111E-4</v>
      </c>
      <c r="ID461" s="223">
        <f t="shared" ca="1" si="1087"/>
        <v>9.9504101871591147E-5</v>
      </c>
      <c r="IE461" s="223">
        <f t="shared" ca="1" si="1088"/>
        <v>-9.8254825316829972E-5</v>
      </c>
      <c r="IF461" s="223">
        <f t="shared" ca="1" si="1089"/>
        <v>-4.3645410492863089E-5</v>
      </c>
      <c r="IG461" s="223">
        <f t="shared" ca="1" si="1090"/>
        <v>1.0360733547832994E-4</v>
      </c>
      <c r="IH461" s="223">
        <f t="shared" ca="1" si="1091"/>
        <v>-1.1653369624675151E-4</v>
      </c>
      <c r="II461" s="223">
        <f t="shared" ca="1" si="1092"/>
        <v>7.655619525715016E-5</v>
      </c>
      <c r="IJ461" s="223">
        <f t="shared" ca="1" si="1093"/>
        <v>-1.8237821601552636E-6</v>
      </c>
      <c r="IK461" s="223">
        <f t="shared" ca="1" si="1094"/>
        <v>-7.3736589908237235E-5</v>
      </c>
      <c r="IL461" s="223">
        <f t="shared" ca="1" si="1095"/>
        <v>1.1582209174893019E-4</v>
      </c>
      <c r="IM461" s="223">
        <f t="shared" ca="1" si="1096"/>
        <v>-1.0532678539628716E-4</v>
      </c>
      <c r="IN461" s="223">
        <f t="shared" ca="1" si="1097"/>
        <v>4.7015320511916415E-5</v>
      </c>
      <c r="IO461" s="223">
        <f t="shared" ca="1" si="1098"/>
        <v>3.2640116948466928E-5</v>
      </c>
      <c r="IP461" s="223">
        <f t="shared" ca="1" si="1099"/>
        <v>-9.7477623712209676E-5</v>
      </c>
      <c r="IQ461" s="223">
        <f t="shared" ca="1" si="1100"/>
        <v>1.1806232724852481E-4</v>
      </c>
      <c r="IR461" s="223">
        <f t="shared" ca="1" si="1101"/>
        <v>-8.5049202510679712E-5</v>
      </c>
      <c r="IS461" s="223">
        <f t="shared" ca="1" si="1102"/>
        <v>1.3425517933310763E-5</v>
      </c>
      <c r="IT461" s="223">
        <f t="shared" ca="1" si="1103"/>
        <v>6.4293071102163954E-5</v>
      </c>
      <c r="IU461" s="223">
        <f t="shared" ca="1" si="1104"/>
        <v>-1.1282395001484149E-4</v>
      </c>
      <c r="IV461" s="223">
        <f t="shared" ca="1" si="1105"/>
        <v>1.1013511440013206E-4</v>
      </c>
      <c r="IW461" s="223">
        <f t="shared" ca="1" si="1106"/>
        <v>-5.744723941236492E-5</v>
      </c>
      <c r="IX461" s="223">
        <f t="shared" ca="1" si="1107"/>
        <v>-2.1320481234954161E-5</v>
      </c>
      <c r="IY461" s="223">
        <f t="shared" ca="1" si="1108"/>
        <v>9.04091491430515E-5</v>
      </c>
      <c r="IZ461" s="223">
        <f t="shared" ca="1" si="1109"/>
        <v>-1.1845395349946172E-4</v>
      </c>
      <c r="JA461" s="223">
        <f t="shared" ca="1" si="1110"/>
        <v>9.2723139451408198E-5</v>
      </c>
      <c r="JB461" s="223">
        <f t="shared" ca="1" si="1111"/>
        <v>-2.4897958629633853E-5</v>
      </c>
    </row>
    <row r="462" spans="2:262">
      <c r="B462" s="230">
        <v>101</v>
      </c>
      <c r="C462" s="229">
        <f t="shared" si="1112"/>
        <v>1.9726562500000013E-3</v>
      </c>
      <c r="D462" s="226">
        <f t="shared" ca="1" si="855"/>
        <v>35.968059031497774</v>
      </c>
      <c r="E462" s="225">
        <f ca="1">DC361</f>
        <v>-3.194096850222438E-2</v>
      </c>
      <c r="F462" s="224">
        <v>101</v>
      </c>
      <c r="G462" s="223">
        <f t="shared" ca="1" si="856"/>
        <v>-2.391910864085262E-5</v>
      </c>
      <c r="H462" s="223">
        <f t="shared" ca="1" si="857"/>
        <v>4.4624891233714119E-5</v>
      </c>
      <c r="I462" s="223">
        <f t="shared" ca="1" si="858"/>
        <v>-4.6440638533796153E-5</v>
      </c>
      <c r="J462" s="223">
        <f t="shared" ca="1" si="859"/>
        <v>2.8597731735919291E-5</v>
      </c>
      <c r="K462" s="223">
        <f t="shared" ca="1" si="860"/>
        <v>1.3507992293241776E-6</v>
      </c>
      <c r="L462" s="223">
        <f t="shared" ca="1" si="861"/>
        <v>-3.0727527229676203E-5</v>
      </c>
      <c r="M462" s="223">
        <f t="shared" ca="1" si="862"/>
        <v>4.7097073413304908E-5</v>
      </c>
      <c r="N462" s="223">
        <f t="shared" ca="1" si="863"/>
        <v>-4.353009192441762E-5</v>
      </c>
      <c r="O462" s="223">
        <f t="shared" ca="1" si="864"/>
        <v>2.1536511512439991E-5</v>
      </c>
      <c r="P462" s="223">
        <f t="shared" ca="1" si="865"/>
        <v>9.5736280956750692E-6</v>
      </c>
      <c r="Q462" s="223">
        <f t="shared" ca="1" si="866"/>
        <v>-3.663118252974215E-5</v>
      </c>
      <c r="R462" s="223">
        <f t="shared" ca="1" si="867"/>
        <v>4.8182495678445731E-5</v>
      </c>
      <c r="S462" s="223">
        <f t="shared" ca="1" si="868"/>
        <v>-3.9337814154732008E-5</v>
      </c>
      <c r="T462" s="223">
        <f t="shared" ca="1" si="869"/>
        <v>1.38411548405988E-5</v>
      </c>
      <c r="U462" s="223">
        <f t="shared" ca="1" si="870"/>
        <v>1.7514564209106182E-5</v>
      </c>
      <c r="V462" s="223">
        <f t="shared" ca="1" si="871"/>
        <v>-4.1456243091970433E-5</v>
      </c>
      <c r="W462" s="223">
        <f t="shared" ca="1" si="872"/>
        <v>4.7849198079643822E-5</v>
      </c>
      <c r="X462" s="223">
        <f t="shared" ca="1" si="873"/>
        <v>-3.398724564979983E-5</v>
      </c>
      <c r="Y462" s="223">
        <f t="shared" ca="1" si="874"/>
        <v>5.7382493061312642E-6</v>
      </c>
      <c r="Z462" s="223">
        <f t="shared" ca="1" si="875"/>
        <v>2.4939788967160981E-5</v>
      </c>
      <c r="AA462" s="223">
        <f t="shared" ca="1" si="876"/>
        <v>-4.5060636382176684E-5</v>
      </c>
      <c r="AB462" s="223">
        <f t="shared" ca="1" si="877"/>
        <v>4.610699446978014E-5</v>
      </c>
      <c r="AC462" s="223">
        <f t="shared" ca="1" si="878"/>
        <v>-2.7635932375524907E-5</v>
      </c>
      <c r="AD462" s="223">
        <f t="shared" ca="1" si="879"/>
        <v>-2.5336173450288147E-6</v>
      </c>
      <c r="AE462" s="223">
        <f t="shared" ca="1" si="880"/>
        <v>3.1630668741377724E-5</v>
      </c>
      <c r="AF462" s="223">
        <f t="shared" ca="1" si="881"/>
        <v>-4.7338232066382475E-5</v>
      </c>
      <c r="AG462" s="223">
        <f t="shared" ca="1" si="882"/>
        <v>4.3007183538006072E-5</v>
      </c>
      <c r="AH462" s="223">
        <f t="shared" ca="1" si="883"/>
        <v>-2.0470886942554905E-5</v>
      </c>
      <c r="AI462" s="223">
        <f t="shared" ca="1" si="884"/>
        <v>-1.073088235498304E-5</v>
      </c>
      <c r="AJ462" s="223">
        <f t="shared" ca="1" si="885"/>
        <v>3.7390192482219494E-5</v>
      </c>
      <c r="AK462" s="223">
        <f t="shared" ca="1" si="886"/>
        <v>-4.8221966988275055E-5</v>
      </c>
      <c r="AL462" s="223">
        <f t="shared" ca="1" si="887"/>
        <v>3.8641038334449911E-5</v>
      </c>
      <c r="AM462" s="223">
        <f t="shared" ca="1" si="888"/>
        <v>-1.2703082073217841E-5</v>
      </c>
      <c r="AN462" s="223">
        <f t="shared" ca="1" si="889"/>
        <v>-1.8612179589912725E-5</v>
      </c>
      <c r="AO462" s="223">
        <f t="shared" ca="1" si="890"/>
        <v>4.204877265332236E-5</v>
      </c>
      <c r="AP462" s="223">
        <f t="shared" ca="1" si="891"/>
        <v>-4.7685819824747553E-5</v>
      </c>
      <c r="AQ462" s="223">
        <f t="shared" ca="1" si="892"/>
        <v>3.313711876124888E-5</v>
      </c>
      <c r="AR462" s="223">
        <f t="shared" ca="1" si="893"/>
        <v>-4.5612385697910552E-6</v>
      </c>
      <c r="AS462" s="223">
        <f t="shared" ca="1" si="894"/>
        <v>-2.5945446497153916E-5</v>
      </c>
      <c r="AT462" s="223">
        <f t="shared" ca="1" si="895"/>
        <v>4.5469238688208509E-5</v>
      </c>
      <c r="AU462" s="223">
        <f t="shared" ca="1" si="896"/>
        <v>-4.5745577276347089E-5</v>
      </c>
      <c r="AV462" s="223">
        <f t="shared" ca="1" si="897"/>
        <v>2.6657486162841923E-5</v>
      </c>
      <c r="AW462" s="223">
        <f t="shared" ca="1" si="898"/>
        <v>3.7149093043833744E-6</v>
      </c>
      <c r="AX462" s="223">
        <f t="shared" ca="1" si="899"/>
        <v>-3.2514757120976327E-5</v>
      </c>
      <c r="AY462" s="223">
        <f t="shared" ca="1" si="900"/>
        <v>4.7550875938553703E-5</v>
      </c>
      <c r="AZ462" s="223">
        <f t="shared" ca="1" si="901"/>
        <v>-4.245836923237315E-5</v>
      </c>
      <c r="BA462" s="223">
        <f t="shared" ca="1" si="902"/>
        <v>1.939293147583201E-5</v>
      </c>
      <c r="BB462" s="223">
        <f t="shared" ca="1" si="903"/>
        <v>1.1881672732013573E-5</v>
      </c>
      <c r="BC462" s="223">
        <f t="shared" ca="1" si="904"/>
        <v>-3.8126679980855213E-5</v>
      </c>
      <c r="BD462" s="223">
        <f t="shared" ca="1" si="905"/>
        <v>4.8232391188326098E-5</v>
      </c>
      <c r="BE462" s="223">
        <f t="shared" ca="1" si="906"/>
        <v>-3.7920986597556408E-5</v>
      </c>
      <c r="BF462" s="223">
        <f t="shared" ca="1" si="907"/>
        <v>1.155735744419415E-5</v>
      </c>
      <c r="BG462" s="223">
        <f t="shared" ca="1" si="908"/>
        <v>1.9698583689688522E-5</v>
      </c>
      <c r="BH462" s="223">
        <f t="shared" ca="1" si="909"/>
        <v>-4.2615973606332638E-5</v>
      </c>
      <c r="BI462" s="223">
        <f t="shared" ca="1" si="910"/>
        <v>4.7493717415076389E-5</v>
      </c>
      <c r="BJ462" s="223">
        <f t="shared" ca="1" si="911"/>
        <v>-3.2267031311432831E-5</v>
      </c>
      <c r="BK462" s="223">
        <f t="shared" ca="1" si="912"/>
        <v>3.3814803138924422E-6</v>
      </c>
      <c r="BL462" s="223">
        <f t="shared" ca="1" si="913"/>
        <v>2.6935475460340284E-5</v>
      </c>
      <c r="BM462" s="223">
        <f t="shared" ca="1" si="914"/>
        <v>-4.5850452025058887E-5</v>
      </c>
      <c r="BN462" s="223">
        <f t="shared" ca="1" si="915"/>
        <v>4.5356604657700195E-5</v>
      </c>
      <c r="BO462" s="223">
        <f t="shared" ca="1" si="916"/>
        <v>-2.5662982477281489E-5</v>
      </c>
      <c r="BP462" s="223">
        <f t="shared" ca="1" si="917"/>
        <v>-4.8939635412823769E-6</v>
      </c>
      <c r="BQ462" s="223">
        <f t="shared" ca="1" si="918"/>
        <v>3.3379259826690077E-5</v>
      </c>
      <c r="BR462" s="223">
        <f t="shared" ca="1" si="919"/>
        <v>-4.7734876941101428E-5</v>
      </c>
      <c r="BS462" s="223">
        <f t="shared" ca="1" si="920"/>
        <v>4.1883979592735323E-5</v>
      </c>
      <c r="BT462" s="223">
        <f t="shared" ca="1" si="921"/>
        <v>-1.830329443233649E-5</v>
      </c>
      <c r="BU462" s="223">
        <f t="shared" ca="1" si="922"/>
        <v>-1.3025306033675362E-5</v>
      </c>
      <c r="BV462" s="223">
        <f t="shared" ca="1" si="923"/>
        <v>3.8840201393118844E-5</v>
      </c>
      <c r="BW462" s="223">
        <f t="shared" ca="1" si="924"/>
        <v>-4.8213761999450579E-5</v>
      </c>
      <c r="BX462" s="223">
        <f t="shared" ca="1" si="925"/>
        <v>3.7178092676293982E-5</v>
      </c>
      <c r="BY462" s="223">
        <f t="shared" ca="1" si="926"/>
        <v>-1.0404671095203501E-5</v>
      </c>
      <c r="BZ462" s="223">
        <f t="shared" ca="1" si="927"/>
        <v>-2.0773122099225891E-5</v>
      </c>
      <c r="CA462" s="223">
        <f t="shared" ca="1" si="928"/>
        <v>4.3157504290356673E-5</v>
      </c>
      <c r="CB462" s="223">
        <f t="shared" ca="1" si="929"/>
        <v>-4.7273006565938846E-5</v>
      </c>
      <c r="CC462" s="223">
        <f t="shared" ca="1" si="930"/>
        <v>3.1377507408497802E-5</v>
      </c>
      <c r="CD462" s="223">
        <f t="shared" ca="1" si="931"/>
        <v>-2.19968518069375E-6</v>
      </c>
      <c r="CE462" s="223">
        <f t="shared" ca="1" si="932"/>
        <v>-2.7909279500291624E-5</v>
      </c>
      <c r="CF462" s="223">
        <f t="shared" ca="1" si="933"/>
        <v>4.6204046764067784E-5</v>
      </c>
      <c r="CG462" s="223">
        <f t="shared" ca="1" si="934"/>
        <v>-4.4940310916399953E-5</v>
      </c>
      <c r="CH462" s="223">
        <f t="shared" ca="1" si="935"/>
        <v>2.4653020370677451E-5</v>
      </c>
      <c r="CI462" s="223">
        <f t="shared" ca="1" si="936"/>
        <v>6.0700698375398347E-6</v>
      </c>
      <c r="CJ462" s="223">
        <f t="shared" ca="1" si="937"/>
        <v>-3.4223656114415647E-5</v>
      </c>
      <c r="CK462" s="223">
        <f t="shared" ca="1" si="938"/>
        <v>4.7890124238701836E-5</v>
      </c>
      <c r="CL462" s="223">
        <f t="shared" ca="1" si="939"/>
        <v>-4.128436060993439E-5</v>
      </c>
      <c r="CM462" s="223">
        <f t="shared" ca="1" si="940"/>
        <v>1.7202632168678562E-5</v>
      </c>
      <c r="CN462" s="223">
        <f t="shared" ca="1" si="941"/>
        <v>1.4161093378030025E-5</v>
      </c>
      <c r="CO462" s="223">
        <f t="shared" ca="1" si="942"/>
        <v>-3.9530326920391131E-5</v>
      </c>
      <c r="CP462" s="223">
        <f t="shared" ca="1" si="943"/>
        <v>4.8166090643175263E-5</v>
      </c>
      <c r="CQ462" s="223">
        <f t="shared" ca="1" si="944"/>
        <v>-3.6412804062181348E-5</v>
      </c>
      <c r="CR462" s="223">
        <f t="shared" ca="1" si="945"/>
        <v>9.2457173614021552E-6</v>
      </c>
      <c r="CS462" s="223">
        <f t="shared" ca="1" si="946"/>
        <v>2.1835147556768992E-5</v>
      </c>
      <c r="CT462" s="223">
        <f t="shared" ca="1" si="947"/>
        <v>-4.3673038507559216E-5</v>
      </c>
      <c r="CU462" s="223">
        <f t="shared" ca="1" si="948"/>
        <v>4.7023820225297838E-5</v>
      </c>
      <c r="CV462" s="223">
        <f t="shared" ca="1" si="949"/>
        <v>-3.0469082868379445E-5</v>
      </c>
      <c r="CW462" s="223">
        <f t="shared" ca="1" si="950"/>
        <v>1.0165650393937327E-6</v>
      </c>
      <c r="CX462" s="223">
        <f t="shared" ca="1" si="951"/>
        <v>2.8866272033866056E-5</v>
      </c>
      <c r="CY462" s="223">
        <f t="shared" ca="1" si="952"/>
        <v>-4.6529809912987006E-5</v>
      </c>
      <c r="CZ462" s="223">
        <f t="shared" ca="1" si="953"/>
        <v>4.4496946812230115E-5</v>
      </c>
      <c r="DA462" s="223">
        <f t="shared" ca="1" si="954"/>
        <v>-2.3628208206437915E-5</v>
      </c>
      <c r="DB462" s="223">
        <f t="shared" ca="1" si="955"/>
        <v>-7.2425197507030513E-6</v>
      </c>
      <c r="DC462" s="223">
        <f t="shared" ca="1" si="956"/>
        <v>3.5047437351402806E-5</v>
      </c>
      <c r="DD462" s="223">
        <f t="shared" ca="1" si="957"/>
        <v>-4.8016524316187915E-5</v>
      </c>
      <c r="DE462" s="223">
        <f t="shared" ca="1" si="958"/>
        <v>4.0659873472023014E-5</v>
      </c>
      <c r="DF462" s="223">
        <f t="shared" ca="1" si="959"/>
        <v>-1.6091607682650062E-5</v>
      </c>
      <c r="DG462" s="223">
        <f t="shared" ca="1" si="960"/>
        <v>-1.5288350609251145E-5</v>
      </c>
      <c r="DH462" s="223">
        <f t="shared" ca="1" si="961"/>
        <v>4.0196640856862267E-5</v>
      </c>
      <c r="DI462" s="223">
        <f t="shared" ca="1" si="962"/>
        <v>-4.8089405834942698E-5</v>
      </c>
      <c r="DJ462" s="223">
        <f t="shared" ca="1" si="963"/>
        <v>3.5625581736465008E-5</v>
      </c>
      <c r="DK462" s="223">
        <f t="shared" ca="1" si="964"/>
        <v>-8.0811943531805959E-6</v>
      </c>
      <c r="DL462" s="223">
        <f t="shared" ca="1" si="965"/>
        <v>-2.2884020337892645E-5</v>
      </c>
      <c r="DM462" s="223">
        <f t="shared" ca="1" si="966"/>
        <v>4.4162265719404869E-5</v>
      </c>
      <c r="DN462" s="223">
        <f t="shared" ca="1" si="967"/>
        <v>-4.6746308493686382E-5</v>
      </c>
      <c r="DO462" s="223">
        <f t="shared" ca="1" si="968"/>
        <v>2.9542304892054637E-5</v>
      </c>
      <c r="DP462" s="223">
        <f t="shared" ca="1" si="969"/>
        <v>1.6716744267282974E-7</v>
      </c>
      <c r="DQ462" s="223">
        <f t="shared" ca="1" si="970"/>
        <v>-2.9805876604547834E-5</v>
      </c>
      <c r="DR462" s="223">
        <f t="shared" ca="1" si="971"/>
        <v>4.6827545244276281E-5</v>
      </c>
      <c r="DS462" s="223">
        <f t="shared" ca="1" si="972"/>
        <v>-4.4026779411148579E-5</v>
      </c>
      <c r="DT462" s="223">
        <f t="shared" ca="1" si="973"/>
        <v>2.2589163293090421E-5</v>
      </c>
      <c r="DU462" s="223">
        <f t="shared" ca="1" si="974"/>
        <v>8.4106070407823456E-6</v>
      </c>
      <c r="DV462" s="223">
        <f t="shared" ca="1" si="975"/>
        <v>-3.5850107322636635E-5</v>
      </c>
      <c r="DW462" s="223">
        <f t="shared" ca="1" si="976"/>
        <v>4.8114001034879295E-5</v>
      </c>
      <c r="DX462" s="223">
        <f t="shared" ca="1" si="977"/>
        <v>-4.0010894346702671E-5</v>
      </c>
      <c r="DY462" s="223">
        <f t="shared" ca="1" si="978"/>
        <v>1.4970890213857495E-5</v>
      </c>
      <c r="DZ462" s="223">
        <f t="shared" ca="1" si="979"/>
        <v>1.6406398709733491E-5</v>
      </c>
      <c r="EA462" s="223">
        <f t="shared" ca="1" si="980"/>
        <v>-4.0838741839928168E-5</v>
      </c>
      <c r="EB462" s="223">
        <f t="shared" ca="1" si="981"/>
        <v>4.7983753766813788E-5</v>
      </c>
      <c r="EC462" s="223">
        <f t="shared" ca="1" si="982"/>
        <v>-3.4816899892436006E-5</v>
      </c>
      <c r="ED462" s="223">
        <f t="shared" ca="1" si="983"/>
        <v>6.9118035356559993E-6</v>
      </c>
      <c r="EE462" s="223">
        <f t="shared" ca="1" si="984"/>
        <v>2.3919108640853383E-5</v>
      </c>
      <c r="EF462" s="223">
        <f t="shared" ca="1" si="985"/>
        <v>-4.4624891233714627E-5</v>
      </c>
      <c r="EG462" s="223">
        <f t="shared" ca="1" si="986"/>
        <v>4.6440638533795672E-5</v>
      </c>
      <c r="EH462" s="223">
        <f t="shared" ca="1" si="987"/>
        <v>-2.8597731735919704E-5</v>
      </c>
      <c r="EI462" s="223">
        <f t="shared" ca="1" si="988"/>
        <v>-1.3507992293240887E-6</v>
      </c>
      <c r="EJ462" s="223">
        <f t="shared" ca="1" si="989"/>
        <v>3.0727527229676522E-5</v>
      </c>
      <c r="EK462" s="223">
        <f t="shared" ca="1" si="990"/>
        <v>-4.7097073413305078E-5</v>
      </c>
      <c r="EL462" s="223">
        <f t="shared" ca="1" si="991"/>
        <v>4.3530091924417072E-5</v>
      </c>
      <c r="EM462" s="223">
        <f t="shared" ca="1" si="992"/>
        <v>-2.1536511512438382E-5</v>
      </c>
      <c r="EN462" s="223">
        <f t="shared" ca="1" si="993"/>
        <v>-9.573628095674478E-6</v>
      </c>
      <c r="EO462" s="223">
        <f t="shared" ca="1" si="994"/>
        <v>3.6631182529742096E-5</v>
      </c>
      <c r="EP462" s="223">
        <f t="shared" ca="1" si="995"/>
        <v>-4.8182495678445758E-5</v>
      </c>
      <c r="EQ462" s="223">
        <f t="shared" ca="1" si="996"/>
        <v>3.933781415473156E-5</v>
      </c>
      <c r="ER462" s="223">
        <f t="shared" ca="1" si="997"/>
        <v>-1.3841154840597736E-5</v>
      </c>
      <c r="ES462" s="223">
        <f t="shared" ca="1" si="998"/>
        <v>-1.7514564209107855E-5</v>
      </c>
      <c r="ET462" s="223">
        <f t="shared" ca="1" si="999"/>
        <v>4.1456243091970121E-5</v>
      </c>
      <c r="EU462" s="223">
        <f t="shared" ca="1" si="1000"/>
        <v>-4.7849198079643856E-5</v>
      </c>
      <c r="EV462" s="223">
        <f t="shared" ca="1" si="1001"/>
        <v>3.3987245649799532E-5</v>
      </c>
      <c r="EW462" s="223">
        <f t="shared" ca="1" si="1002"/>
        <v>-5.738249306130501E-6</v>
      </c>
      <c r="EX462" s="223">
        <f t="shared" ca="1" si="1003"/>
        <v>-2.4939788967161933E-5</v>
      </c>
      <c r="EY462" s="223">
        <f t="shared" ca="1" si="1004"/>
        <v>4.5060636382177334E-5</v>
      </c>
      <c r="EZ462" s="223">
        <f t="shared" ca="1" si="1005"/>
        <v>-4.6106994469780317E-5</v>
      </c>
      <c r="FA462" s="223">
        <f t="shared" ca="1" si="1006"/>
        <v>2.7635932375525117E-5</v>
      </c>
      <c r="FB462" s="223">
        <f t="shared" ca="1" si="1007"/>
        <v>2.5336173450292391E-6</v>
      </c>
      <c r="FC462" s="223">
        <f t="shared" ca="1" si="1008"/>
        <v>-3.1630668741378307E-5</v>
      </c>
      <c r="FD462" s="223">
        <f t="shared" ca="1" si="1009"/>
        <v>4.7338232066382691E-5</v>
      </c>
      <c r="FE462" s="223">
        <f t="shared" ca="1" si="1010"/>
        <v>-4.3007183538005259E-5</v>
      </c>
      <c r="FF462" s="223">
        <f t="shared" ca="1" si="1011"/>
        <v>2.0470886942555759E-5</v>
      </c>
      <c r="FG462" s="223">
        <f t="shared" ca="1" si="1012"/>
        <v>1.0730882354982785E-5</v>
      </c>
      <c r="FH462" s="223">
        <f t="shared" ca="1" si="1013"/>
        <v>-3.7390192482219758E-5</v>
      </c>
      <c r="FI462" s="223">
        <f t="shared" ca="1" si="1014"/>
        <v>4.8221966988275061E-5</v>
      </c>
      <c r="FJ462" s="223">
        <f t="shared" ca="1" si="1015"/>
        <v>-3.864103833444924E-5</v>
      </c>
      <c r="FK462" s="223">
        <f t="shared" ca="1" si="1016"/>
        <v>1.270308207321611E-5</v>
      </c>
      <c r="FL462" s="223">
        <f t="shared" ca="1" si="1017"/>
        <v>1.8612179589911858E-5</v>
      </c>
      <c r="FM462" s="223">
        <f t="shared" ca="1" si="1018"/>
        <v>-4.2048772653322224E-5</v>
      </c>
      <c r="FN462" s="223">
        <f t="shared" ca="1" si="1019"/>
        <v>4.7685819824747485E-5</v>
      </c>
      <c r="FO462" s="223">
        <f t="shared" ca="1" si="1020"/>
        <v>-3.3137118761248575E-5</v>
      </c>
      <c r="FP462" s="223">
        <f t="shared" ca="1" si="1021"/>
        <v>4.5612385697899498E-6</v>
      </c>
      <c r="FQ462" s="223">
        <f t="shared" ca="1" si="1022"/>
        <v>2.5945446497155434E-5</v>
      </c>
      <c r="FR462" s="223">
        <f t="shared" ca="1" si="1023"/>
        <v>-4.5469238688208204E-5</v>
      </c>
      <c r="FS462" s="223">
        <f t="shared" ca="1" si="1024"/>
        <v>4.5745577276347171E-5</v>
      </c>
      <c r="FT462" s="223">
        <f t="shared" ca="1" si="1025"/>
        <v>-2.6657486162841571E-5</v>
      </c>
      <c r="FU462" s="223">
        <f t="shared" ca="1" si="1026"/>
        <v>-3.7149093043837996E-6</v>
      </c>
      <c r="FV462" s="223">
        <f t="shared" ca="1" si="1027"/>
        <v>3.2514757120977147E-5</v>
      </c>
      <c r="FW462" s="223">
        <f t="shared" ca="1" si="1028"/>
        <v>-4.7550875938554001E-5</v>
      </c>
      <c r="FX462" s="223">
        <f t="shared" ca="1" si="1029"/>
        <v>4.2458369232373604E-5</v>
      </c>
      <c r="FY462" s="223">
        <f t="shared" ca="1" si="1030"/>
        <v>-1.9392931475832244E-5</v>
      </c>
      <c r="FZ462" s="223">
        <f t="shared" ca="1" si="1031"/>
        <v>-1.1881672732013983E-5</v>
      </c>
      <c r="GA462" s="223">
        <f t="shared" ca="1" si="1032"/>
        <v>3.8126679980855477E-5</v>
      </c>
      <c r="GB462" s="223">
        <f t="shared" ca="1" si="1033"/>
        <v>-4.8232391188326091E-5</v>
      </c>
      <c r="GC462" s="223">
        <f t="shared" ca="1" si="1034"/>
        <v>3.7920986597555717E-5</v>
      </c>
      <c r="GD462" s="223">
        <f t="shared" ca="1" si="1035"/>
        <v>-1.1557357444195068E-5</v>
      </c>
      <c r="GE462" s="223">
        <f t="shared" ca="1" si="1036"/>
        <v>-1.9698583689687661E-5</v>
      </c>
      <c r="GF462" s="223">
        <f t="shared" ca="1" si="1037"/>
        <v>4.2615973606332841E-5</v>
      </c>
      <c r="GG462" s="223">
        <f t="shared" ca="1" si="1038"/>
        <v>-4.7493717415076314E-5</v>
      </c>
      <c r="GH462" s="223">
        <f t="shared" ca="1" si="1039"/>
        <v>3.2267031311432513E-5</v>
      </c>
      <c r="GI462" s="223">
        <f t="shared" ca="1" si="1040"/>
        <v>-3.3814803138906498E-6</v>
      </c>
      <c r="GJ462" s="223">
        <f t="shared" ca="1" si="1041"/>
        <v>-2.6935475460339494E-5</v>
      </c>
      <c r="GK462" s="223">
        <f t="shared" ca="1" si="1042"/>
        <v>4.5850452025058595E-5</v>
      </c>
      <c r="GL462" s="223">
        <f t="shared" ca="1" si="1043"/>
        <v>-4.5356604657700053E-5</v>
      </c>
      <c r="GM462" s="223">
        <f t="shared" ca="1" si="1044"/>
        <v>2.566298247728113E-5</v>
      </c>
      <c r="GN462" s="223">
        <f t="shared" ca="1" si="1045"/>
        <v>4.8939635412828013E-6</v>
      </c>
      <c r="GO462" s="223">
        <f t="shared" ca="1" si="1046"/>
        <v>-3.3379259826691372E-5</v>
      </c>
      <c r="GP462" s="223">
        <f t="shared" ca="1" si="1047"/>
        <v>4.7734876941101299E-5</v>
      </c>
      <c r="GQ462" s="223">
        <f t="shared" ca="1" si="1048"/>
        <v>-4.1883979592735784E-5</v>
      </c>
      <c r="GR462" s="223">
        <f t="shared" ca="1" si="1049"/>
        <v>1.8303294432336101E-5</v>
      </c>
      <c r="GS462" s="223">
        <f t="shared" ca="1" si="1050"/>
        <v>1.3025306033675772E-5</v>
      </c>
      <c r="GT462" s="223">
        <f t="shared" ca="1" si="1051"/>
        <v>-3.8840201393119094E-5</v>
      </c>
      <c r="GU462" s="223">
        <f t="shared" ca="1" si="1052"/>
        <v>4.8213761999450532E-5</v>
      </c>
      <c r="GV462" s="223">
        <f t="shared" ca="1" si="1053"/>
        <v>-3.7178092676292837E-5</v>
      </c>
      <c r="GW462" s="223">
        <f t="shared" ca="1" si="1054"/>
        <v>1.0404671095204424E-5</v>
      </c>
      <c r="GX462" s="223">
        <f t="shared" ca="1" si="1055"/>
        <v>2.0773122099226274E-5</v>
      </c>
      <c r="GY462" s="223">
        <f t="shared" ca="1" si="1056"/>
        <v>-4.3157504290356862E-5</v>
      </c>
      <c r="GZ462" s="223">
        <f t="shared" ca="1" si="1057"/>
        <v>4.7273006565938764E-5</v>
      </c>
      <c r="HA462" s="223">
        <f t="shared" ca="1" si="1058"/>
        <v>-3.137750740849644E-5</v>
      </c>
      <c r="HB462" s="223">
        <f t="shared" ca="1" si="1059"/>
        <v>2.1996851806919551E-6</v>
      </c>
      <c r="HC462" s="223">
        <f t="shared" ca="1" si="1060"/>
        <v>2.7909279500290855E-5</v>
      </c>
      <c r="HD462" s="223">
        <f t="shared" ca="1" si="1061"/>
        <v>-4.6204046764067906E-5</v>
      </c>
      <c r="HE462" s="223">
        <f t="shared" ca="1" si="1062"/>
        <v>4.4940310916398801E-5</v>
      </c>
      <c r="HF462" s="223">
        <f t="shared" ca="1" si="1063"/>
        <v>-2.4653020370677085E-5</v>
      </c>
      <c r="HG462" s="223">
        <f t="shared" ca="1" si="1064"/>
        <v>-6.0700698375388971E-6</v>
      </c>
      <c r="HH462" s="223">
        <f t="shared" ca="1" si="1065"/>
        <v>3.4223656114416914E-5</v>
      </c>
      <c r="HI462" s="223">
        <f t="shared" ca="1" si="1066"/>
        <v>-4.7890124238701721E-5</v>
      </c>
      <c r="HJ462" s="223">
        <f t="shared" ca="1" si="1067"/>
        <v>4.128436060993275E-5</v>
      </c>
      <c r="HK462" s="223">
        <f t="shared" ca="1" si="1068"/>
        <v>-1.7202632168678166E-5</v>
      </c>
      <c r="HL462" s="223">
        <f t="shared" ca="1" si="1069"/>
        <v>-1.4161093378027809E-5</v>
      </c>
      <c r="HM462" s="223">
        <f t="shared" ca="1" si="1070"/>
        <v>3.9530326920392161E-5</v>
      </c>
      <c r="HN462" s="223">
        <f t="shared" ca="1" si="1071"/>
        <v>-4.8166090643175304E-5</v>
      </c>
      <c r="HO462" s="223">
        <f t="shared" ca="1" si="1072"/>
        <v>3.6412804062180176E-5</v>
      </c>
      <c r="HP462" s="223">
        <f t="shared" ca="1" si="1073"/>
        <v>-9.2457173614017367E-6</v>
      </c>
      <c r="HQ462" s="223">
        <f t="shared" ca="1" si="1074"/>
        <v>-2.1835147556771818E-5</v>
      </c>
      <c r="HR462" s="223">
        <f t="shared" ca="1" si="1075"/>
        <v>4.3673038507559398E-5</v>
      </c>
      <c r="HS462" s="223">
        <f t="shared" ca="1" si="1076"/>
        <v>-4.7023820225298055E-5</v>
      </c>
      <c r="HT462" s="223">
        <f t="shared" ca="1" si="1077"/>
        <v>3.0469082868378049E-5</v>
      </c>
      <c r="HU462" s="223">
        <f t="shared" ca="1" si="1078"/>
        <v>-1.0165650393946772E-6</v>
      </c>
      <c r="HV462" s="223">
        <f t="shared" ca="1" si="1079"/>
        <v>-2.8866272033868594E-5</v>
      </c>
      <c r="HW462" s="223">
        <f t="shared" ca="1" si="1080"/>
        <v>4.6529809912987114E-5</v>
      </c>
      <c r="HX462" s="223">
        <f t="shared" ca="1" si="1081"/>
        <v>-4.4496946812231003E-5</v>
      </c>
      <c r="HY462" s="223">
        <f t="shared" ca="1" si="1082"/>
        <v>2.3628208206437542E-5</v>
      </c>
      <c r="HZ462" s="223">
        <f t="shared" ca="1" si="1083"/>
        <v>7.2425197507021153E-6</v>
      </c>
      <c r="IA462" s="223">
        <f t="shared" ca="1" si="1084"/>
        <v>-3.504743735140404E-5</v>
      </c>
      <c r="IB462" s="223">
        <f t="shared" ca="1" si="1085"/>
        <v>4.8016524316187827E-5</v>
      </c>
      <c r="IC462" s="223">
        <f t="shared" ca="1" si="1086"/>
        <v>-4.0659873472021307E-5</v>
      </c>
      <c r="ID462" s="223">
        <f t="shared" ca="1" si="1087"/>
        <v>1.6091607682649662E-5</v>
      </c>
      <c r="IE462" s="223">
        <f t="shared" ca="1" si="1088"/>
        <v>-3.3053236622615307E-7</v>
      </c>
      <c r="IF462" s="223">
        <f t="shared" ca="1" si="1089"/>
        <v>-4.0196640856862497E-5</v>
      </c>
      <c r="IG462" s="223">
        <f t="shared" ca="1" si="1090"/>
        <v>4.8089405834942671E-5</v>
      </c>
      <c r="IH462" s="223">
        <f t="shared" ca="1" si="1091"/>
        <v>-3.5625581736462867E-5</v>
      </c>
      <c r="II462" s="223">
        <f t="shared" ca="1" si="1092"/>
        <v>8.0811943531801757E-6</v>
      </c>
      <c r="IJ462" s="223">
        <f t="shared" ca="1" si="1093"/>
        <v>2.2884020337890612E-5</v>
      </c>
      <c r="IK462" s="223">
        <f t="shared" ca="1" si="1094"/>
        <v>-4.4162265719405045E-5</v>
      </c>
      <c r="IL462" s="223">
        <f t="shared" ca="1" si="1095"/>
        <v>4.6746308493686952E-5</v>
      </c>
      <c r="IM462" s="223">
        <f t="shared" ca="1" si="1096"/>
        <v>-2.9542304892052129E-5</v>
      </c>
      <c r="IN462" s="223">
        <f t="shared" ca="1" si="1097"/>
        <v>-1.6716744267325495E-7</v>
      </c>
      <c r="IO462" s="223">
        <f t="shared" ca="1" si="1098"/>
        <v>2.9805876604550318E-5</v>
      </c>
      <c r="IP462" s="223">
        <f t="shared" ca="1" si="1099"/>
        <v>-4.6827545244276382E-5</v>
      </c>
      <c r="IQ462" s="223">
        <f t="shared" ca="1" si="1100"/>
        <v>4.4026779411149528E-5</v>
      </c>
      <c r="IR462" s="223">
        <f t="shared" ca="1" si="1101"/>
        <v>-2.2589163293090045E-5</v>
      </c>
      <c r="IS462" s="223">
        <f t="shared" ca="1" si="1102"/>
        <v>-8.410607040782764E-6</v>
      </c>
      <c r="IT462" s="223">
        <f t="shared" ca="1" si="1103"/>
        <v>3.5850107322638749E-5</v>
      </c>
      <c r="IU462" s="223">
        <f t="shared" ca="1" si="1104"/>
        <v>-4.8114001034879329E-5</v>
      </c>
      <c r="IV462" s="223">
        <f t="shared" ca="1" si="1105"/>
        <v>4.0010894346703965E-5</v>
      </c>
      <c r="IW462" s="223">
        <f t="shared" ca="1" si="1106"/>
        <v>-1.4970890213857092E-5</v>
      </c>
      <c r="IX462" s="223">
        <f t="shared" ca="1" si="1107"/>
        <v>-1.6406398709731313E-5</v>
      </c>
      <c r="IY462" s="223">
        <f t="shared" ca="1" si="1108"/>
        <v>4.0838741839929862E-5</v>
      </c>
      <c r="IZ462" s="223">
        <f t="shared" ca="1" si="1109"/>
        <v>-4.7983753766813755E-5</v>
      </c>
      <c r="JA462" s="223">
        <f t="shared" ca="1" si="1110"/>
        <v>3.4816899892433818E-5</v>
      </c>
      <c r="JB462" s="223">
        <f t="shared" ca="1" si="1111"/>
        <v>-6.9118035356555784E-6</v>
      </c>
    </row>
    <row r="463" spans="2:262">
      <c r="B463" s="230">
        <v>102</v>
      </c>
      <c r="C463" s="229">
        <f t="shared" si="1112"/>
        <v>1.9921875000000013E-3</v>
      </c>
      <c r="D463" s="226">
        <f t="shared" ca="1" si="855"/>
        <v>35.969205166812571</v>
      </c>
      <c r="E463" s="225">
        <f ca="1">DD361</f>
        <v>-3.0794833187431869E-2</v>
      </c>
      <c r="F463" s="224">
        <v>102</v>
      </c>
      <c r="G463" s="223">
        <f t="shared" ca="1" si="856"/>
        <v>-4.1854787964449965E-5</v>
      </c>
      <c r="H463" s="223">
        <f t="shared" ca="1" si="857"/>
        <v>8.925137313061453E-5</v>
      </c>
      <c r="I463" s="223">
        <f t="shared" ca="1" si="858"/>
        <v>-1.0151996222254771E-4</v>
      </c>
      <c r="J463" s="223">
        <f t="shared" ca="1" si="859"/>
        <v>7.3831823374947208E-5</v>
      </c>
      <c r="K463" s="223">
        <f t="shared" ca="1" si="860"/>
        <v>-1.7084590972864969E-5</v>
      </c>
      <c r="L463" s="223">
        <f t="shared" ca="1" si="861"/>
        <v>-4.6386879091604605E-5</v>
      </c>
      <c r="M463" s="223">
        <f t="shared" ca="1" si="862"/>
        <v>9.1601172269382549E-5</v>
      </c>
      <c r="N463" s="223">
        <f t="shared" ca="1" si="863"/>
        <v>-1.0076262382684356E-4</v>
      </c>
      <c r="O463" s="223">
        <f t="shared" ca="1" si="864"/>
        <v>7.0265424429561137E-5</v>
      </c>
      <c r="P463" s="223">
        <f t="shared" ca="1" si="865"/>
        <v>-1.2112812382171672E-5</v>
      </c>
      <c r="Q463" s="223">
        <f t="shared" ca="1" si="866"/>
        <v>-5.0807220164016538E-5</v>
      </c>
      <c r="R463" s="223">
        <f t="shared" ca="1" si="867"/>
        <v>9.3730296160838582E-5</v>
      </c>
      <c r="S463" s="223">
        <f t="shared" ca="1" si="868"/>
        <v>-9.9762539444577019E-5</v>
      </c>
      <c r="T463" s="223">
        <f t="shared" ca="1" si="869"/>
        <v>6.6529749922199818E-5</v>
      </c>
      <c r="U463" s="223">
        <f t="shared" ca="1" si="870"/>
        <v>-7.1118529654924827E-6</v>
      </c>
      <c r="V463" s="223">
        <f t="shared" ca="1" si="871"/>
        <v>-5.5105162192866764E-5</v>
      </c>
      <c r="W463" s="223">
        <f t="shared" ca="1" si="872"/>
        <v>9.5633615559038648E-5</v>
      </c>
      <c r="X463" s="223">
        <f t="shared" ca="1" si="873"/>
        <v>-9.8522118366622144E-5</v>
      </c>
      <c r="Y463" s="223">
        <f t="shared" ca="1" si="874"/>
        <v>6.2633799419958326E-5</v>
      </c>
      <c r="Z463" s="223">
        <f t="shared" ca="1" si="875"/>
        <v>-2.0937604720950336E-6</v>
      </c>
      <c r="AA463" s="223">
        <f t="shared" ca="1" si="876"/>
        <v>-5.9270351059351917E-5</v>
      </c>
      <c r="AB463" s="223">
        <f t="shared" ca="1" si="877"/>
        <v>9.7306545200841619E-5</v>
      </c>
      <c r="AC463" s="223">
        <f t="shared" ca="1" si="878"/>
        <v>-9.7044348876003703E-5</v>
      </c>
      <c r="AD463" s="223">
        <f t="shared" ca="1" si="879"/>
        <v>5.8586958608840674E-5</v>
      </c>
      <c r="AE463" s="223">
        <f t="shared" ca="1" si="880"/>
        <v>2.9293760736721751E-6</v>
      </c>
      <c r="AF463" s="223">
        <f t="shared" ca="1" si="881"/>
        <v>-6.3292752458666058E-5</v>
      </c>
      <c r="AG463" s="223">
        <f t="shared" ca="1" si="882"/>
        <v>9.8745054852209028E-5</v>
      </c>
      <c r="AH463" s="223">
        <f t="shared" ca="1" si="883"/>
        <v>-9.5332791048861656E-5</v>
      </c>
      <c r="AI463" s="223">
        <f t="shared" ca="1" si="884"/>
        <v>5.4398976682824016E-5</v>
      </c>
      <c r="AJ463" s="223">
        <f t="shared" ca="1" si="885"/>
        <v>7.945455495894142E-6</v>
      </c>
      <c r="AK463" s="223">
        <f t="shared" ca="1" si="886"/>
        <v>-6.7162676073515766E-5</v>
      </c>
      <c r="AL463" s="223">
        <f t="shared" ca="1" si="887"/>
        <v>9.9945679017392314E-5</v>
      </c>
      <c r="AM463" s="223">
        <f t="shared" ca="1" si="888"/>
        <v>-9.3391568177916555E-5</v>
      </c>
      <c r="AN463" s="223">
        <f t="shared" ca="1" si="889"/>
        <v>5.0079942857189607E-5</v>
      </c>
      <c r="AO463" s="223">
        <f t="shared" ca="1" si="890"/>
        <v>1.2942393619887514E-5</v>
      </c>
      <c r="AP463" s="223">
        <f t="shared" ca="1" si="891"/>
        <v>-7.0870798918949853E-5</v>
      </c>
      <c r="AQ463" s="223">
        <f t="shared" ca="1" si="892"/>
        <v>1.0090552528761509E-4</v>
      </c>
      <c r="AR463" s="223">
        <f t="shared" ca="1" si="893"/>
        <v>-9.1225356839096217E-5</v>
      </c>
      <c r="AS463" s="223">
        <f t="shared" ca="1" si="894"/>
        <v>4.5640262062727269E-5</v>
      </c>
      <c r="AT463" s="223">
        <f t="shared" ca="1" si="895"/>
        <v>1.7908152384029344E-5</v>
      </c>
      <c r="AU463" s="223">
        <f t="shared" ca="1" si="896"/>
        <v>-7.4408187802239305E-5</v>
      </c>
      <c r="AV463" s="223">
        <f t="shared" ca="1" si="897"/>
        <v>1.0162228130913961E-4</v>
      </c>
      <c r="AW463" s="223">
        <f t="shared" ca="1" si="898"/>
        <v>-8.8839375625252278E-5</v>
      </c>
      <c r="AX463" s="223">
        <f t="shared" ca="1" si="899"/>
        <v>4.1090629879342316E-5</v>
      </c>
      <c r="AY463" s="223">
        <f t="shared" ca="1" si="900"/>
        <v>2.2830768840510591E-5</v>
      </c>
      <c r="AZ463" s="223">
        <f t="shared" ca="1" si="901"/>
        <v>-7.7766320843724649E-5</v>
      </c>
      <c r="BA463" s="223">
        <f t="shared" ca="1" si="902"/>
        <v>1.0209422035393001E-4</v>
      </c>
      <c r="BB463" s="223">
        <f t="shared" ca="1" si="903"/>
        <v>-8.623937257411678E-5</v>
      </c>
      <c r="BC463" s="223">
        <f t="shared" ca="1" si="904"/>
        <v>3.6442006769462596E-5</v>
      </c>
      <c r="BD463" s="223">
        <f t="shared" ca="1" si="905"/>
        <v>2.7698383975115858E-5</v>
      </c>
      <c r="BE463" s="223">
        <f t="shared" ca="1" si="906"/>
        <v>-8.0937108006773204E-5</v>
      </c>
      <c r="BF463" s="223">
        <f t="shared" ca="1" si="907"/>
        <v>1.0232020547949016E-4</v>
      </c>
      <c r="BG463" s="223">
        <f t="shared" ca="1" si="908"/>
        <v>-8.3431611320774121E-5</v>
      </c>
      <c r="BH463" s="223">
        <f t="shared" ca="1" si="909"/>
        <v>3.170559167333379E-5</v>
      </c>
      <c r="BI463" s="223">
        <f t="shared" ca="1" si="910"/>
        <v>3.2499271276633144E-5</v>
      </c>
      <c r="BJ463" s="223">
        <f t="shared" ca="1" si="911"/>
        <v>-8.391291058738E-5</v>
      </c>
      <c r="BK463" s="223">
        <f t="shared" ca="1" si="912"/>
        <v>1.0229969226785871E-4</v>
      </c>
      <c r="BL463" s="223">
        <f t="shared" ca="1" si="913"/>
        <v>-8.0422856008013723E-5</v>
      </c>
      <c r="BM463" s="223">
        <f t="shared" ca="1" si="914"/>
        <v>2.6892795029779301E-5</v>
      </c>
      <c r="BN463" s="223">
        <f t="shared" ca="1" si="915"/>
        <v>3.7221864987043717E-5</v>
      </c>
      <c r="BO463" s="223">
        <f t="shared" ca="1" si="916"/>
        <v>-8.6686559616478079E-5</v>
      </c>
      <c r="BP463" s="223">
        <f t="shared" ca="1" si="917"/>
        <v>1.0203273013715928E-4</v>
      </c>
      <c r="BQ463" s="223">
        <f t="shared" ca="1" si="918"/>
        <v>-7.7220354990917937E-5</v>
      </c>
      <c r="BR463" s="223">
        <f t="shared" ca="1" si="919"/>
        <v>2.2015211287470222E-5</v>
      </c>
      <c r="BS463" s="223">
        <f t="shared" ca="1" si="920"/>
        <v>4.1854787964450175E-5</v>
      </c>
      <c r="BT463" s="223">
        <f t="shared" ca="1" si="921"/>
        <v>-8.9251373130615682E-5</v>
      </c>
      <c r="BU463" s="223">
        <f t="shared" ca="1" si="922"/>
        <v>1.0151996222254752E-4</v>
      </c>
      <c r="BV463" s="223">
        <f t="shared" ca="1" si="923"/>
        <v>-7.3831823374946652E-5</v>
      </c>
      <c r="BW463" s="223">
        <f t="shared" ca="1" si="924"/>
        <v>1.7084590972864877E-5</v>
      </c>
      <c r="BX463" s="223">
        <f t="shared" ca="1" si="925"/>
        <v>4.6386879091606461E-5</v>
      </c>
      <c r="BY463" s="223">
        <f t="shared" ca="1" si="926"/>
        <v>-9.1601172269383159E-5</v>
      </c>
      <c r="BZ463" s="223">
        <f t="shared" ca="1" si="927"/>
        <v>1.0076262382684345E-4</v>
      </c>
      <c r="CA463" s="223">
        <f t="shared" ca="1" si="928"/>
        <v>-7.0265424429561204E-5</v>
      </c>
      <c r="CB463" s="223">
        <f t="shared" ca="1" si="929"/>
        <v>1.2112812382169593E-5</v>
      </c>
      <c r="CC463" s="223">
        <f t="shared" ca="1" si="930"/>
        <v>5.0807220164017717E-5</v>
      </c>
      <c r="CD463" s="223">
        <f t="shared" ca="1" si="931"/>
        <v>-9.3730296160838677E-5</v>
      </c>
      <c r="CE463" s="223">
        <f t="shared" ca="1" si="932"/>
        <v>9.9762539444577113E-5</v>
      </c>
      <c r="CF463" s="223">
        <f t="shared" ca="1" si="933"/>
        <v>-6.652974992219849E-5</v>
      </c>
      <c r="CG463" s="223">
        <f t="shared" ca="1" si="934"/>
        <v>7.1118529654914832E-6</v>
      </c>
      <c r="CH463" s="223">
        <f t="shared" ca="1" si="935"/>
        <v>5.5105162192866995E-5</v>
      </c>
      <c r="CI463" s="223">
        <f t="shared" ca="1" si="936"/>
        <v>-9.5633615559039529E-5</v>
      </c>
      <c r="CJ463" s="223">
        <f t="shared" ca="1" si="937"/>
        <v>9.8522118366621669E-5</v>
      </c>
      <c r="CK463" s="223">
        <f t="shared" ca="1" si="938"/>
        <v>-6.263379941995754E-5</v>
      </c>
      <c r="CL463" s="223">
        <f t="shared" ca="1" si="939"/>
        <v>2.0937604720947592E-6</v>
      </c>
      <c r="CM463" s="223">
        <f t="shared" ca="1" si="940"/>
        <v>5.9270351059353923E-5</v>
      </c>
      <c r="CN463" s="223">
        <f t="shared" ca="1" si="941"/>
        <v>-9.7306545200842148E-5</v>
      </c>
      <c r="CO463" s="223">
        <f t="shared" ca="1" si="942"/>
        <v>9.7044348876003378E-5</v>
      </c>
      <c r="CP463" s="223">
        <f t="shared" ca="1" si="943"/>
        <v>-5.858695860884104E-5</v>
      </c>
      <c r="CQ463" s="223">
        <f t="shared" ca="1" si="944"/>
        <v>-2.9293760736739064E-6</v>
      </c>
      <c r="CR463" s="223">
        <f t="shared" ca="1" si="945"/>
        <v>6.3292752458666844E-5</v>
      </c>
      <c r="CS463" s="223">
        <f t="shared" ca="1" si="946"/>
        <v>-9.8745054852209286E-5</v>
      </c>
      <c r="CT463" s="223">
        <f t="shared" ca="1" si="947"/>
        <v>9.5332791048861819E-5</v>
      </c>
      <c r="CU463" s="223">
        <f t="shared" ca="1" si="948"/>
        <v>-5.4398976682821929E-5</v>
      </c>
      <c r="CV463" s="223">
        <f t="shared" ca="1" si="949"/>
        <v>-7.9454554958951449E-6</v>
      </c>
      <c r="CW463" s="223">
        <f t="shared" ca="1" si="950"/>
        <v>6.7162676073516525E-5</v>
      </c>
      <c r="CX463" s="223">
        <f t="shared" ca="1" si="951"/>
        <v>-9.9945679017392843E-5</v>
      </c>
      <c r="CY463" s="223">
        <f t="shared" ca="1" si="952"/>
        <v>9.3391568177916134E-5</v>
      </c>
      <c r="CZ463" s="223">
        <f t="shared" ca="1" si="953"/>
        <v>-5.0079942857188733E-5</v>
      </c>
      <c r="DA463" s="223">
        <f t="shared" ca="1" si="954"/>
        <v>-1.294239361988707E-5</v>
      </c>
      <c r="DB463" s="223">
        <f t="shared" ca="1" si="955"/>
        <v>7.0870798918951615E-5</v>
      </c>
      <c r="DC463" s="223">
        <f t="shared" ca="1" si="956"/>
        <v>-1.0090552528761525E-4</v>
      </c>
      <c r="DD463" s="223">
        <f t="shared" ca="1" si="957"/>
        <v>9.1225356839095756E-5</v>
      </c>
      <c r="DE463" s="223">
        <f t="shared" ca="1" si="958"/>
        <v>-4.5640262062725073E-5</v>
      </c>
      <c r="DF463" s="223">
        <f t="shared" ca="1" si="959"/>
        <v>-1.7908152384031759E-5</v>
      </c>
      <c r="DG463" s="223">
        <f t="shared" ca="1" si="960"/>
        <v>7.4408187802239996E-5</v>
      </c>
      <c r="DH463" s="223">
        <f t="shared" ca="1" si="961"/>
        <v>-1.0162228130913972E-4</v>
      </c>
      <c r="DI463" s="223">
        <f t="shared" ca="1" si="962"/>
        <v>8.8839375625252495E-5</v>
      </c>
      <c r="DJ463" s="223">
        <f t="shared" ca="1" si="963"/>
        <v>-4.109062987934273E-5</v>
      </c>
      <c r="DK463" s="223">
        <f t="shared" ca="1" si="964"/>
        <v>-2.2830768840508734E-5</v>
      </c>
      <c r="DL463" s="223">
        <f t="shared" ca="1" si="965"/>
        <v>7.7766320843727197E-5</v>
      </c>
      <c r="DM463" s="223">
        <f t="shared" ca="1" si="966"/>
        <v>-1.0209422035393017E-4</v>
      </c>
      <c r="DN463" s="223">
        <f t="shared" ca="1" si="967"/>
        <v>8.6239372574116238E-5</v>
      </c>
      <c r="DO463" s="223">
        <f t="shared" ca="1" si="968"/>
        <v>-3.6442006769461654E-5</v>
      </c>
      <c r="DP463" s="223">
        <f t="shared" ca="1" si="969"/>
        <v>-2.7698383975115421E-5</v>
      </c>
      <c r="DQ463" s="223">
        <f t="shared" ca="1" si="970"/>
        <v>8.0937108006772919E-5</v>
      </c>
      <c r="DR463" s="223">
        <f t="shared" ca="1" si="971"/>
        <v>-1.0232020547949012E-4</v>
      </c>
      <c r="DS463" s="223">
        <f t="shared" ca="1" si="972"/>
        <v>8.3431611320771858E-5</v>
      </c>
      <c r="DT463" s="223">
        <f t="shared" ca="1" si="973"/>
        <v>-3.170559167333007E-5</v>
      </c>
      <c r="DU463" s="223">
        <f t="shared" ca="1" si="974"/>
        <v>-3.2499271276634106E-5</v>
      </c>
      <c r="DV463" s="223">
        <f t="shared" ca="1" si="975"/>
        <v>8.3912910587380569E-5</v>
      </c>
      <c r="DW463" s="223">
        <f t="shared" ca="1" si="976"/>
        <v>-1.0229969226785867E-4</v>
      </c>
      <c r="DX463" s="223">
        <f t="shared" ca="1" si="977"/>
        <v>8.0422856008013099E-5</v>
      </c>
      <c r="DY463" s="223">
        <f t="shared" ca="1" si="978"/>
        <v>-2.689279502978114E-5</v>
      </c>
      <c r="DZ463" s="223">
        <f t="shared" ca="1" si="979"/>
        <v>-3.7221864987041928E-5</v>
      </c>
      <c r="EA463" s="223">
        <f t="shared" ca="1" si="980"/>
        <v>8.6686559616480166E-5</v>
      </c>
      <c r="EB463" s="223">
        <f t="shared" ca="1" si="981"/>
        <v>-1.0203273013715897E-4</v>
      </c>
      <c r="EC463" s="223">
        <f t="shared" ca="1" si="982"/>
        <v>7.72203549909173E-5</v>
      </c>
      <c r="ED463" s="223">
        <f t="shared" ca="1" si="983"/>
        <v>-2.2015211287469242E-5</v>
      </c>
      <c r="EE463" s="223">
        <f t="shared" ca="1" si="984"/>
        <v>-4.1854787964451089E-5</v>
      </c>
      <c r="EF463" s="223">
        <f t="shared" ca="1" si="985"/>
        <v>8.9251373130614747E-5</v>
      </c>
      <c r="EG463" s="223">
        <f t="shared" ca="1" si="986"/>
        <v>-1.0151996222254775E-4</v>
      </c>
      <c r="EH463" s="223">
        <f t="shared" ca="1" si="987"/>
        <v>7.3831823374943928E-5</v>
      </c>
      <c r="EI463" s="223">
        <f t="shared" ca="1" si="988"/>
        <v>-1.7084590972861018E-5</v>
      </c>
      <c r="EJ463" s="223">
        <f t="shared" ca="1" si="989"/>
        <v>-4.6386879091607356E-5</v>
      </c>
      <c r="EK463" s="223">
        <f t="shared" ca="1" si="990"/>
        <v>9.1601172269383619E-5</v>
      </c>
      <c r="EL463" s="223">
        <f t="shared" ca="1" si="991"/>
        <v>-1.0076262382684327E-4</v>
      </c>
      <c r="EM463" s="223">
        <f t="shared" ca="1" si="992"/>
        <v>7.0265424429560473E-5</v>
      </c>
      <c r="EN463" s="223">
        <f t="shared" ca="1" si="993"/>
        <v>-1.2112812382171486E-5</v>
      </c>
      <c r="EO463" s="223">
        <f t="shared" ca="1" si="994"/>
        <v>-5.0807220164016063E-5</v>
      </c>
      <c r="EP463" s="223">
        <f t="shared" ca="1" si="995"/>
        <v>9.3730296160840249E-5</v>
      </c>
      <c r="EQ463" s="223">
        <f t="shared" ca="1" si="996"/>
        <v>-9.9762539444576233E-5</v>
      </c>
      <c r="ER463" s="223">
        <f t="shared" ca="1" si="997"/>
        <v>6.6529749922197731E-5</v>
      </c>
      <c r="ES463" s="223">
        <f t="shared" ca="1" si="998"/>
        <v>-7.111852965490482E-6</v>
      </c>
      <c r="ET463" s="223">
        <f t="shared" ca="1" si="999"/>
        <v>-5.5105162192867842E-5</v>
      </c>
      <c r="EU463" s="223">
        <f t="shared" ca="1" si="1000"/>
        <v>9.5633615559038851E-5</v>
      </c>
      <c r="EV463" s="223">
        <f t="shared" ca="1" si="1001"/>
        <v>-9.8522118366622171E-5</v>
      </c>
      <c r="EW463" s="223">
        <f t="shared" ca="1" si="1002"/>
        <v>6.2633799419954436E-5</v>
      </c>
      <c r="EX463" s="223">
        <f t="shared" ca="1" si="1003"/>
        <v>-2.0937604720908459E-6</v>
      </c>
      <c r="EY463" s="223">
        <f t="shared" ca="1" si="1004"/>
        <v>-5.9270351059354736E-5</v>
      </c>
      <c r="EZ463" s="223">
        <f t="shared" ca="1" si="1005"/>
        <v>9.7306545200842459E-5</v>
      </c>
      <c r="FA463" s="223">
        <f t="shared" ca="1" si="1006"/>
        <v>-9.7044348876003053E-5</v>
      </c>
      <c r="FB463" s="223">
        <f t="shared" ca="1" si="1007"/>
        <v>5.858695860884022E-5</v>
      </c>
      <c r="FC463" s="223">
        <f t="shared" ca="1" si="1008"/>
        <v>2.9293760736719989E-6</v>
      </c>
      <c r="FD463" s="223">
        <f t="shared" ca="1" si="1009"/>
        <v>-6.3292752458665353E-5</v>
      </c>
      <c r="FE463" s="223">
        <f t="shared" ca="1" si="1010"/>
        <v>9.8745054852210316E-5</v>
      </c>
      <c r="FF463" s="223">
        <f t="shared" ca="1" si="1011"/>
        <v>-9.5332791048860396E-5</v>
      </c>
      <c r="FG463" s="223">
        <f t="shared" ca="1" si="1012"/>
        <v>5.4398976682821082E-5</v>
      </c>
      <c r="FH463" s="223">
        <f t="shared" ca="1" si="1013"/>
        <v>7.945455495896141E-6</v>
      </c>
      <c r="FI463" s="223">
        <f t="shared" ca="1" si="1014"/>
        <v>-6.7162676073517297E-5</v>
      </c>
      <c r="FJ463" s="223">
        <f t="shared" ca="1" si="1015"/>
        <v>9.9945679017392436E-5</v>
      </c>
      <c r="FK463" s="223">
        <f t="shared" ca="1" si="1016"/>
        <v>-9.339156817791692E-5</v>
      </c>
      <c r="FL463" s="223">
        <f t="shared" ca="1" si="1017"/>
        <v>5.0079942857185318E-5</v>
      </c>
      <c r="FM463" s="223">
        <f t="shared" ca="1" si="1018"/>
        <v>1.2942393619890943E-5</v>
      </c>
      <c r="FN463" s="223">
        <f t="shared" ca="1" si="1019"/>
        <v>-7.0870798918952347E-5</v>
      </c>
      <c r="FO463" s="223">
        <f t="shared" ca="1" si="1020"/>
        <v>1.0090552528761543E-4</v>
      </c>
      <c r="FP463" s="223">
        <f t="shared" ca="1" si="1021"/>
        <v>-9.1225356839095295E-5</v>
      </c>
      <c r="FQ463" s="223">
        <f t="shared" ca="1" si="1022"/>
        <v>4.5640262062726774E-5</v>
      </c>
      <c r="FR463" s="223">
        <f t="shared" ca="1" si="1023"/>
        <v>1.7908152384029882E-5</v>
      </c>
      <c r="FS463" s="223">
        <f t="shared" ca="1" si="1024"/>
        <v>-7.4408187802238682E-5</v>
      </c>
      <c r="FT463" s="223">
        <f t="shared" ca="1" si="1025"/>
        <v>1.0162228130914018E-4</v>
      </c>
      <c r="FU463" s="223">
        <f t="shared" ca="1" si="1026"/>
        <v>-8.8839375625250557E-5</v>
      </c>
      <c r="FV463" s="223">
        <f t="shared" ca="1" si="1027"/>
        <v>4.1090629879339145E-5</v>
      </c>
      <c r="FW463" s="223">
        <f t="shared" ca="1" si="1028"/>
        <v>2.2830768840512543E-5</v>
      </c>
      <c r="FX463" s="223">
        <f t="shared" ca="1" si="1029"/>
        <v>-7.7766320843725964E-5</v>
      </c>
      <c r="FY463" s="223">
        <f t="shared" ca="1" si="1030"/>
        <v>1.0209422035393004E-4</v>
      </c>
      <c r="FZ463" s="223">
        <f t="shared" ca="1" si="1031"/>
        <v>-8.6239372574117268E-5</v>
      </c>
      <c r="GA463" s="223">
        <f t="shared" ca="1" si="1032"/>
        <v>3.6442006769458001E-5</v>
      </c>
      <c r="GB463" s="223">
        <f t="shared" ca="1" si="1033"/>
        <v>2.7698383975119192E-5</v>
      </c>
      <c r="GC463" s="223">
        <f t="shared" ca="1" si="1034"/>
        <v>-8.0937108006775305E-5</v>
      </c>
      <c r="GD463" s="223">
        <f t="shared" ca="1" si="1035"/>
        <v>1.023202054794902E-4</v>
      </c>
      <c r="GE463" s="223">
        <f t="shared" ca="1" si="1036"/>
        <v>-8.3431611320772942E-5</v>
      </c>
      <c r="GF463" s="223">
        <f t="shared" ca="1" si="1037"/>
        <v>3.1705591673331886E-5</v>
      </c>
      <c r="GG463" s="223">
        <f t="shared" ca="1" si="1038"/>
        <v>3.249927127663229E-5</v>
      </c>
      <c r="GH463" s="223">
        <f t="shared" ca="1" si="1039"/>
        <v>-8.3912910587379485E-5</v>
      </c>
      <c r="GI463" s="223">
        <f t="shared" ca="1" si="1040"/>
        <v>1.0229969226785856E-4</v>
      </c>
      <c r="GJ463" s="223">
        <f t="shared" ca="1" si="1041"/>
        <v>-8.0422856008010674E-5</v>
      </c>
      <c r="GK463" s="223">
        <f t="shared" ca="1" si="1042"/>
        <v>2.6892795029777369E-5</v>
      </c>
      <c r="GL463" s="223">
        <f t="shared" ca="1" si="1043"/>
        <v>3.7221864987045574E-5</v>
      </c>
      <c r="GM463" s="223">
        <f t="shared" ca="1" si="1044"/>
        <v>-8.6686559616479136E-5</v>
      </c>
      <c r="GN463" s="223">
        <f t="shared" ca="1" si="1045"/>
        <v>1.0203273013715912E-4</v>
      </c>
      <c r="GO463" s="223">
        <f t="shared" ca="1" si="1046"/>
        <v>-7.7220354990918533E-5</v>
      </c>
      <c r="GP463" s="223">
        <f t="shared" ca="1" si="1047"/>
        <v>2.2015211287465421E-5</v>
      </c>
      <c r="GQ463" s="223">
        <f t="shared" ca="1" si="1048"/>
        <v>4.1854787964454667E-5</v>
      </c>
      <c r="GR463" s="223">
        <f t="shared" ca="1" si="1049"/>
        <v>-8.9251373130616658E-5</v>
      </c>
      <c r="GS463" s="223">
        <f t="shared" ca="1" si="1050"/>
        <v>1.0151996222254726E-4</v>
      </c>
      <c r="GT463" s="223">
        <f t="shared" ca="1" si="1051"/>
        <v>-7.3831823374945256E-5</v>
      </c>
      <c r="GU463" s="223">
        <f t="shared" ca="1" si="1052"/>
        <v>1.7084590972862898E-5</v>
      </c>
      <c r="GV463" s="223">
        <f t="shared" ca="1" si="1053"/>
        <v>4.6386879091605662E-5</v>
      </c>
      <c r="GW463" s="223">
        <f t="shared" ca="1" si="1054"/>
        <v>-9.1601172269382752E-5</v>
      </c>
      <c r="GX463" s="223">
        <f t="shared" ca="1" si="1055"/>
        <v>1.0076262382684258E-4</v>
      </c>
      <c r="GY463" s="223">
        <f t="shared" ca="1" si="1056"/>
        <v>-7.0265424429557627E-5</v>
      </c>
      <c r="GZ463" s="223">
        <f t="shared" ca="1" si="1057"/>
        <v>1.2112812382167601E-5</v>
      </c>
      <c r="HA463" s="223">
        <f t="shared" ca="1" si="1058"/>
        <v>5.0807220164019465E-5</v>
      </c>
      <c r="HB463" s="223">
        <f t="shared" ca="1" si="1059"/>
        <v>-9.373029616083949E-5</v>
      </c>
      <c r="HC463" s="223">
        <f t="shared" ca="1" si="1060"/>
        <v>9.9762539444575365E-5</v>
      </c>
      <c r="HD463" s="223">
        <f t="shared" ca="1" si="1061"/>
        <v>-6.6529749922194763E-5</v>
      </c>
      <c r="HE463" s="223">
        <f t="shared" ca="1" si="1062"/>
        <v>7.1118529654865789E-6</v>
      </c>
      <c r="HF463" s="223">
        <f t="shared" ca="1" si="1063"/>
        <v>5.5105162192871135E-5</v>
      </c>
      <c r="HG463" s="223">
        <f t="shared" ca="1" si="1064"/>
        <v>-9.5633615559040247E-5</v>
      </c>
      <c r="HH463" s="223">
        <f t="shared" ca="1" si="1065"/>
        <v>9.8522118366621127E-5</v>
      </c>
      <c r="HI463" s="223">
        <f t="shared" ca="1" si="1066"/>
        <v>-6.2633799419955941E-5</v>
      </c>
      <c r="HJ463" s="223">
        <f t="shared" ca="1" si="1067"/>
        <v>2.0937604720927534E-6</v>
      </c>
      <c r="HK463" s="223">
        <f t="shared" ca="1" si="1068"/>
        <v>5.9270351059353184E-5</v>
      </c>
      <c r="HL463" s="223">
        <f t="shared" ca="1" si="1069"/>
        <v>-9.7306545200841863E-5</v>
      </c>
      <c r="HM463" s="223">
        <f t="shared" ca="1" si="1070"/>
        <v>9.7044348876003663E-5</v>
      </c>
      <c r="HN463" s="223">
        <f t="shared" ca="1" si="1071"/>
        <v>-5.8586958608841785E-5</v>
      </c>
      <c r="HO463" s="223">
        <f t="shared" ca="1" si="1072"/>
        <v>-2.9293760736700947E-6</v>
      </c>
      <c r="HP463" s="223">
        <f t="shared" ca="1" si="1073"/>
        <v>6.3292752458663849E-5</v>
      </c>
      <c r="HQ463" s="223">
        <f t="shared" ca="1" si="1074"/>
        <v>-9.8745054852211346E-5</v>
      </c>
      <c r="HR463" s="223">
        <f t="shared" ca="1" si="1075"/>
        <v>9.5332791048858959E-5</v>
      </c>
      <c r="HS463" s="223">
        <f t="shared" ca="1" si="1076"/>
        <v>-5.4398976682817775E-5</v>
      </c>
      <c r="HT463" s="223">
        <f t="shared" ca="1" si="1077"/>
        <v>-7.9454554959000441E-6</v>
      </c>
      <c r="HU463" s="223">
        <f t="shared" ca="1" si="1078"/>
        <v>6.7162676073520252E-5</v>
      </c>
      <c r="HV463" s="223">
        <f t="shared" ca="1" si="1079"/>
        <v>-9.9945679017393276E-5</v>
      </c>
      <c r="HW463" s="223">
        <f t="shared" ca="1" si="1080"/>
        <v>9.3391568177915321E-5</v>
      </c>
      <c r="HX463" s="223">
        <f t="shared" ca="1" si="1081"/>
        <v>-5.0079942857186985E-5</v>
      </c>
      <c r="HY463" s="223">
        <f t="shared" ca="1" si="1082"/>
        <v>-1.2942393619889063E-5</v>
      </c>
      <c r="HZ463" s="223">
        <f t="shared" ca="1" si="1083"/>
        <v>7.0870798918950964E-5</v>
      </c>
      <c r="IA463" s="223">
        <f t="shared" ca="1" si="1084"/>
        <v>-1.0090552528761511E-4</v>
      </c>
      <c r="IB463" s="223">
        <f t="shared" ca="1" si="1085"/>
        <v>9.1225356839096163E-5</v>
      </c>
      <c r="IC463" s="223">
        <f t="shared" ca="1" si="1086"/>
        <v>-4.5640262062728482E-5</v>
      </c>
      <c r="ID463" s="223">
        <f t="shared" ca="1" si="1087"/>
        <v>-1.7908152384028005E-5</v>
      </c>
      <c r="IE463" s="223">
        <f t="shared" ca="1" si="1088"/>
        <v>6.8959041588836949E-5</v>
      </c>
      <c r="IF463" s="223">
        <f t="shared" ca="1" si="1089"/>
        <v>-1.0162228130914065E-4</v>
      </c>
      <c r="IG463" s="223">
        <f t="shared" ca="1" si="1090"/>
        <v>8.8839375625248619E-5</v>
      </c>
      <c r="IH463" s="223">
        <f t="shared" ca="1" si="1091"/>
        <v>-4.109062987933556E-5</v>
      </c>
      <c r="II463" s="223">
        <f t="shared" ca="1" si="1092"/>
        <v>-2.2830768840516358E-5</v>
      </c>
      <c r="IJ463" s="223">
        <f t="shared" ca="1" si="1093"/>
        <v>7.7766320843728498E-5</v>
      </c>
      <c r="IK463" s="223">
        <f t="shared" ca="1" si="1094"/>
        <v>-1.0209422035393031E-4</v>
      </c>
      <c r="IL463" s="223">
        <f t="shared" ca="1" si="1095"/>
        <v>8.6239372574115154E-5</v>
      </c>
      <c r="IM463" s="223">
        <f t="shared" ca="1" si="1096"/>
        <v>-3.6442006769459777E-5</v>
      </c>
      <c r="IN463" s="223">
        <f t="shared" ca="1" si="1097"/>
        <v>-2.7698383975117352E-5</v>
      </c>
      <c r="IO463" s="223">
        <f t="shared" ca="1" si="1098"/>
        <v>8.0937108006774153E-5</v>
      </c>
      <c r="IP463" s="223">
        <f t="shared" ca="1" si="1099"/>
        <v>-1.0232020547949018E-4</v>
      </c>
      <c r="IQ463" s="223">
        <f t="shared" ca="1" si="1100"/>
        <v>8.3431611320774067E-5</v>
      </c>
      <c r="IR463" s="223">
        <f t="shared" ca="1" si="1101"/>
        <v>-3.1705591673333695E-5</v>
      </c>
      <c r="IS463" s="223">
        <f t="shared" ca="1" si="1102"/>
        <v>-3.2499271276630488E-5</v>
      </c>
      <c r="IT463" s="223">
        <f t="shared" ca="1" si="1103"/>
        <v>8.3912910587378373E-5</v>
      </c>
      <c r="IU463" s="223">
        <f t="shared" ca="1" si="1104"/>
        <v>-1.0229969226785845E-4</v>
      </c>
      <c r="IV463" s="223">
        <f t="shared" ca="1" si="1105"/>
        <v>8.0422856008008261E-5</v>
      </c>
      <c r="IW463" s="223">
        <f t="shared" ca="1" si="1106"/>
        <v>-2.6892795029773595E-5</v>
      </c>
      <c r="IX463" s="223">
        <f t="shared" ca="1" si="1107"/>
        <v>-3.722186498704922E-5</v>
      </c>
      <c r="IY463" s="223">
        <f t="shared" ca="1" si="1108"/>
        <v>8.668655961648121E-5</v>
      </c>
      <c r="IZ463" s="223">
        <f t="shared" ca="1" si="1109"/>
        <v>-1.0203273013715882E-4</v>
      </c>
      <c r="JA463" s="223">
        <f t="shared" ca="1" si="1110"/>
        <v>7.7220354990915972E-5</v>
      </c>
      <c r="JB463" s="223">
        <f t="shared" ca="1" si="1111"/>
        <v>-2.2015211287467284E-5</v>
      </c>
    </row>
    <row r="464" spans="2:262">
      <c r="B464" s="230">
        <v>103</v>
      </c>
      <c r="C464" s="229">
        <f t="shared" si="1112"/>
        <v>2.0117187500000014E-3</v>
      </c>
      <c r="D464" s="226">
        <f t="shared" ca="1" si="855"/>
        <v>35.968149770323443</v>
      </c>
      <c r="E464" s="225">
        <f ca="1">DE361</f>
        <v>-3.1850229676556804E-2</v>
      </c>
      <c r="F464" s="224">
        <v>103</v>
      </c>
      <c r="G464" s="223">
        <f t="shared" ca="1" si="856"/>
        <v>-5.9887875531467676E-5</v>
      </c>
      <c r="H464" s="223">
        <f t="shared" ca="1" si="857"/>
        <v>1.3675216849926561E-4</v>
      </c>
      <c r="I464" s="223">
        <f t="shared" ca="1" si="858"/>
        <v>-1.6372511672962421E-4</v>
      </c>
      <c r="J464" s="223">
        <f t="shared" ca="1" si="859"/>
        <v>1.3096616943995639E-4</v>
      </c>
      <c r="K464" s="223">
        <f t="shared" ca="1" si="860"/>
        <v>-5.0426785611866517E-5</v>
      </c>
      <c r="L464" s="223">
        <f t="shared" ca="1" si="861"/>
        <v>-4.8509821255330471E-5</v>
      </c>
      <c r="M464" s="223">
        <f t="shared" ca="1" si="862"/>
        <v>1.2974857190597893E-4</v>
      </c>
      <c r="N464" s="223">
        <f t="shared" ca="1" si="863"/>
        <v>-1.6365110258153862E-4</v>
      </c>
      <c r="O464" s="223">
        <f t="shared" ca="1" si="864"/>
        <v>1.3784874034637677E-4</v>
      </c>
      <c r="P464" s="223">
        <f t="shared" ca="1" si="865"/>
        <v>-6.1754970657008538E-5</v>
      </c>
      <c r="Q464" s="223">
        <f t="shared" ca="1" si="866"/>
        <v>-3.6868888054793107E-5</v>
      </c>
      <c r="R464" s="223">
        <f t="shared" ca="1" si="867"/>
        <v>1.2204185655977746E-4</v>
      </c>
      <c r="S464" s="223">
        <f t="shared" ca="1" si="868"/>
        <v>-1.6269024892940354E-4</v>
      </c>
      <c r="T464" s="223">
        <f t="shared" ca="1" si="869"/>
        <v>1.4398429698528432E-4</v>
      </c>
      <c r="U464" s="223">
        <f t="shared" ca="1" si="870"/>
        <v>-7.2748500165547544E-5</v>
      </c>
      <c r="V464" s="223">
        <f t="shared" ca="1" si="871"/>
        <v>-2.5028159155469225E-5</v>
      </c>
      <c r="W464" s="223">
        <f t="shared" ca="1" si="872"/>
        <v>1.1367378581885245E-4</v>
      </c>
      <c r="X464" s="223">
        <f t="shared" ca="1" si="873"/>
        <v>-1.6084776272241063E-4</v>
      </c>
      <c r="Y464" s="223">
        <f t="shared" ca="1" si="874"/>
        <v>1.4933959024365196E-4</v>
      </c>
      <c r="Z464" s="223">
        <f t="shared" ca="1" si="875"/>
        <v>-8.3347799248569373E-5</v>
      </c>
      <c r="AA464" s="223">
        <f t="shared" ca="1" si="876"/>
        <v>-1.3051800493176595E-5</v>
      </c>
      <c r="AB464" s="223">
        <f t="shared" ca="1" si="877"/>
        <v>1.0468970698358139E-4</v>
      </c>
      <c r="AC464" s="223">
        <f t="shared" ca="1" si="878"/>
        <v>-1.5813362855295347E-4</v>
      </c>
      <c r="AD464" s="223">
        <f t="shared" ca="1" si="879"/>
        <v>1.5388559932331592E-4</v>
      </c>
      <c r="AE464" s="223">
        <f t="shared" ca="1" si="880"/>
        <v>-9.3495429385991551E-5</v>
      </c>
      <c r="AF464" s="223">
        <f t="shared" ca="1" si="881"/>
        <v>-1.0047129931704102E-6</v>
      </c>
      <c r="AG464" s="223">
        <f t="shared" ca="1" si="882"/>
        <v>9.5138305555574044E-5</v>
      </c>
      <c r="AH464" s="223">
        <f t="shared" ca="1" si="883"/>
        <v>-1.5456255454925603E-4</v>
      </c>
      <c r="AI464" s="223">
        <f t="shared" ca="1" si="884"/>
        <v>1.5759768900719509E-4</v>
      </c>
      <c r="AJ464" s="223">
        <f t="shared" ca="1" si="885"/>
        <v>-1.0313639969088121E-4</v>
      </c>
      <c r="AK464" s="223">
        <f t="shared" ca="1" si="886"/>
        <v>1.1047819133599052E-5</v>
      </c>
      <c r="AL464" s="223">
        <f t="shared" ca="1" si="887"/>
        <v>8.5071341406730915E-5</v>
      </c>
      <c r="AM464" s="223">
        <f t="shared" ca="1" si="888"/>
        <v>-1.50153892670752E-4</v>
      </c>
      <c r="AN464" s="223">
        <f t="shared" ca="1" si="889"/>
        <v>1.6045574315966829E-4</v>
      </c>
      <c r="AO464" s="223">
        <f t="shared" ca="1" si="890"/>
        <v>-1.1221846490983993E-4</v>
      </c>
      <c r="AP464" s="223">
        <f t="shared" ca="1" si="891"/>
        <v>2.3040482171269237E-5</v>
      </c>
      <c r="AQ464" s="223">
        <f t="shared" ca="1" si="892"/>
        <v>7.454336828800092E-5</v>
      </c>
      <c r="AR464" s="223">
        <f t="shared" ca="1" si="893"/>
        <v>-1.4493153383813765E-4</v>
      </c>
      <c r="AS464" s="223">
        <f t="shared" ca="1" si="894"/>
        <v>1.6244427373765283E-4</v>
      </c>
      <c r="AT464" s="223">
        <f t="shared" ca="1" si="895"/>
        <v>-1.2069240854454877E-4</v>
      </c>
      <c r="AU464" s="223">
        <f t="shared" ca="1" si="896"/>
        <v>3.4908286839767879E-5</v>
      </c>
      <c r="AV464" s="223">
        <f t="shared" ca="1" si="897"/>
        <v>6.3611438197883508E-5</v>
      </c>
      <c r="AW464" s="223">
        <f t="shared" ca="1" si="898"/>
        <v>-1.3892377846640776E-4</v>
      </c>
      <c r="AX464" s="223">
        <f t="shared" ca="1" si="899"/>
        <v>1.6355250472165582E-4</v>
      </c>
      <c r="AY464" s="223">
        <f t="shared" ca="1" si="900"/>
        <v>-1.2851230956024984E-4</v>
      </c>
      <c r="AZ464" s="223">
        <f t="shared" ca="1" si="901"/>
        <v>4.6586920477334129E-5</v>
      </c>
      <c r="BA464" s="223">
        <f t="shared" ca="1" si="902"/>
        <v>5.2334792212712244E-5</v>
      </c>
      <c r="BB464" s="223">
        <f t="shared" ca="1" si="903"/>
        <v>-1.3216318310244711E-4</v>
      </c>
      <c r="BC464" s="223">
        <f t="shared" ca="1" si="904"/>
        <v>1.637744305119548E-4</v>
      </c>
      <c r="BD464" s="223">
        <f t="shared" ca="1" si="905"/>
        <v>-1.3563579123579934E-4</v>
      </c>
      <c r="BE464" s="223">
        <f t="shared" ca="1" si="906"/>
        <v>5.8013095556420932E-5</v>
      </c>
      <c r="BF464" s="223">
        <f t="shared" ca="1" si="907"/>
        <v>4.0774539454116854E-5</v>
      </c>
      <c r="BG464" s="223">
        <f t="shared" ca="1" si="908"/>
        <v>-1.2468638399829274E-4</v>
      </c>
      <c r="BH464" s="223">
        <f t="shared" ca="1" si="909"/>
        <v>1.6310884847346369E-4</v>
      </c>
      <c r="BI464" s="223">
        <f t="shared" ca="1" si="910"/>
        <v>-1.4202425080680304E-4</v>
      </c>
      <c r="BJ464" s="223">
        <f t="shared" ca="1" si="911"/>
        <v>6.9124892644283086E-5</v>
      </c>
      <c r="BK464" s="223">
        <f t="shared" ca="1" si="912"/>
        <v>2.899332593340445E-5</v>
      </c>
      <c r="BL464" s="223">
        <f t="shared" ca="1" si="913"/>
        <v>-1.1653389857609383E-4</v>
      </c>
      <c r="BM464" s="223">
        <f t="shared" ca="1" si="914"/>
        <v>1.6155936545291752E-4</v>
      </c>
      <c r="BN464" s="223">
        <f t="shared" ca="1" si="915"/>
        <v>-1.476430686573294E-4</v>
      </c>
      <c r="BO464" s="223">
        <f t="shared" ca="1" si="916"/>
        <v>7.9862095949744015E-5</v>
      </c>
      <c r="BP464" s="223">
        <f t="shared" ca="1" si="917"/>
        <v>1.7054995067401181E-5</v>
      </c>
      <c r="BQ464" s="223">
        <f t="shared" ca="1" si="918"/>
        <v>-1.0774990586070871E-4</v>
      </c>
      <c r="BR464" s="223">
        <f t="shared" ca="1" si="919"/>
        <v>1.5913437823305481E-4</v>
      </c>
      <c r="BS464" s="223">
        <f t="shared" ca="1" si="920"/>
        <v>-1.5246179592662165E-4</v>
      </c>
      <c r="BT464" s="223">
        <f t="shared" ca="1" si="921"/>
        <v>9.0166519637788125E-5</v>
      </c>
      <c r="BU464" s="223">
        <f t="shared" ca="1" si="922"/>
        <v>5.0242417054428628E-6</v>
      </c>
      <c r="BV464" s="223">
        <f t="shared" ca="1" si="923"/>
        <v>-9.8382007069730185E-5</v>
      </c>
      <c r="BW464" s="223">
        <f t="shared" ca="1" si="924"/>
        <v>1.5584702802972755E-4</v>
      </c>
      <c r="BX464" s="223">
        <f t="shared" ca="1" si="925"/>
        <v>-1.5645431951409795E-4</v>
      </c>
      <c r="BY464" s="223">
        <f t="shared" ca="1" si="926"/>
        <v>9.9982323143655571E-5</v>
      </c>
      <c r="BZ464" s="223">
        <f t="shared" ca="1" si="927"/>
        <v>-7.0337384576353579E-6</v>
      </c>
      <c r="CA464" s="223">
        <f t="shared" ca="1" si="928"/>
        <v>-8.848096765836978E-5</v>
      </c>
      <c r="CB464" s="223">
        <f t="shared" ca="1" si="929"/>
        <v>1.5171512927851408E-4</v>
      </c>
      <c r="CC464" s="223">
        <f t="shared" ca="1" si="930"/>
        <v>-1.5959900358851511E-4</v>
      </c>
      <c r="CD464" s="223">
        <f t="shared" ca="1" si="931"/>
        <v>1.0925631377767706E-4</v>
      </c>
      <c r="CE464" s="223">
        <f t="shared" ca="1" si="932"/>
        <v>-1.9053602182590117E-5</v>
      </c>
      <c r="CF464" s="223">
        <f t="shared" ca="1" si="933"/>
        <v>-7.8100442217042039E-5</v>
      </c>
      <c r="CG464" s="223">
        <f t="shared" ca="1" si="934"/>
        <v>1.4676107309674247E-4</v>
      </c>
      <c r="CH464" s="223">
        <f t="shared" ca="1" si="935"/>
        <v>-1.6187880683440946E-4</v>
      </c>
      <c r="CI464" s="223">
        <f t="shared" ca="1" si="936"/>
        <v>1.1793823498108072E-4</v>
      </c>
      <c r="CJ464" s="223">
        <f t="shared" ca="1" si="937"/>
        <v>-3.0970212786463393E-5</v>
      </c>
      <c r="CK464" s="223">
        <f t="shared" ca="1" si="938"/>
        <v>-6.7296683712513174E-5</v>
      </c>
      <c r="CL464" s="223">
        <f t="shared" ca="1" si="939"/>
        <v>1.4101170594409568E-4</v>
      </c>
      <c r="CM464" s="223">
        <f t="shared" ca="1" si="940"/>
        <v>-1.632813748004652E-4</v>
      </c>
      <c r="CN464" s="223">
        <f t="shared" ca="1" si="941"/>
        <v>1.2598103867064763E-4</v>
      </c>
      <c r="CO464" s="223">
        <f t="shared" ca="1" si="942"/>
        <v>-4.2718993123901936E-5</v>
      </c>
      <c r="CP464" s="223">
        <f t="shared" ca="1" si="943"/>
        <v>-5.612823864818953E-5</v>
      </c>
      <c r="CQ464" s="223">
        <f t="shared" ca="1" si="944"/>
        <v>1.3449818413931405E-4</v>
      </c>
      <c r="CR464" s="223">
        <f t="shared" ca="1" si="945"/>
        <v>-1.6379910684935096E-4</v>
      </c>
      <c r="CS464" s="223">
        <f t="shared" ca="1" si="946"/>
        <v>1.3334114019633093E-4</v>
      </c>
      <c r="CT464" s="223">
        <f t="shared" ca="1" si="947"/>
        <v>-5.4236275536321109E-5</v>
      </c>
      <c r="CU464" s="223">
        <f t="shared" ca="1" si="948"/>
        <v>-4.4655629795529399E-5</v>
      </c>
      <c r="CV464" s="223">
        <f t="shared" ca="1" si="949"/>
        <v>1.2725580502140929E-4</v>
      </c>
      <c r="CW464" s="223">
        <f t="shared" ca="1" si="950"/>
        <v>-1.6342919734623653E-4</v>
      </c>
      <c r="CX464" s="223">
        <f t="shared" ca="1" si="951"/>
        <v>1.3997865453026454E-4</v>
      </c>
      <c r="CY464" s="223">
        <f t="shared" ca="1" si="952"/>
        <v>-6.5459646872435904E-5</v>
      </c>
      <c r="CZ464" s="223">
        <f t="shared" ca="1" si="953"/>
        <v>-3.2941028215926525E-5</v>
      </c>
      <c r="DA464" s="223">
        <f t="shared" ca="1" si="954"/>
        <v>1.193238156703144E-4</v>
      </c>
      <c r="DB464" s="223">
        <f t="shared" ca="1" si="955"/>
        <v>-1.6217365086276895E-4</v>
      </c>
      <c r="DC464" s="223">
        <f t="shared" ca="1" si="956"/>
        <v>1.4585761240717903E-4</v>
      </c>
      <c r="DD464" s="223">
        <f t="shared" ca="1" si="957"/>
        <v>-7.6328286710549526E-5</v>
      </c>
      <c r="DE464" s="223">
        <f t="shared" ca="1" si="958"/>
        <v>-2.1047916350324515E-5</v>
      </c>
      <c r="DF464" s="223">
        <f t="shared" ca="1" si="959"/>
        <v>1.1074520022357742E-4</v>
      </c>
      <c r="DG464" s="223">
        <f t="shared" ca="1" si="960"/>
        <v>-1.6003927131412587E-4</v>
      </c>
      <c r="DH464" s="223">
        <f t="shared" ca="1" si="961"/>
        <v>1.5094615524497386E-4</v>
      </c>
      <c r="DI464" s="223">
        <f t="shared" ca="1" si="962"/>
        <v>-8.6783296949700126E-5</v>
      </c>
      <c r="DJ464" s="223">
        <f t="shared" ca="1" si="963"/>
        <v>-9.0407440023734711E-6</v>
      </c>
      <c r="DK464" s="223">
        <f t="shared" ca="1" si="964"/>
        <v>1.0156644694157131E-4</v>
      </c>
      <c r="DL464" s="223">
        <f t="shared" ca="1" si="965"/>
        <v>-1.5703762508800974E-4</v>
      </c>
      <c r="DM464" s="223">
        <f t="shared" ca="1" si="966"/>
        <v>1.5521670778912783E-4</v>
      </c>
      <c r="DN464" s="223">
        <f t="shared" ca="1" si="967"/>
        <v>-9.6768020983548049E-5</v>
      </c>
      <c r="DO464" s="223">
        <f t="shared" ca="1" si="968"/>
        <v>3.0154209206308672E-6</v>
      </c>
      <c r="DP464" s="223">
        <f t="shared" ca="1" si="969"/>
        <v>9.1837296283605718E-5</v>
      </c>
      <c r="DQ464" s="223">
        <f t="shared" ca="1" si="970"/>
        <v>-1.5318497836539022E-4</v>
      </c>
      <c r="DR464" s="223">
        <f t="shared" ca="1" si="971"/>
        <v>1.5864612754539018E-4</v>
      </c>
      <c r="DS464" s="223">
        <f t="shared" ca="1" si="972"/>
        <v>-1.0622835072745116E-4</v>
      </c>
      <c r="DT464" s="223">
        <f t="shared" ca="1" si="973"/>
        <v>1.5055245016411634E-5</v>
      </c>
      <c r="DU464" s="223">
        <f t="shared" ca="1" si="974"/>
        <v>8.1610471360055222E-5</v>
      </c>
      <c r="DV464" s="223">
        <f t="shared" ca="1" si="975"/>
        <v>-1.4850220897266468E-4</v>
      </c>
      <c r="DW464" s="223">
        <f t="shared" ca="1" si="976"/>
        <v>1.6121583019096782E-4</v>
      </c>
      <c r="DX464" s="223">
        <f t="shared" ca="1" si="977"/>
        <v>-1.1511301983485955E-4</v>
      </c>
      <c r="DY464" s="223">
        <f t="shared" ca="1" si="978"/>
        <v>2.7013483435022591E-5</v>
      </c>
      <c r="DZ464" s="223">
        <f t="shared" ca="1" si="979"/>
        <v>7.0941392221259483E-5</v>
      </c>
      <c r="EA464" s="223">
        <f t="shared" ca="1" si="980"/>
        <v>-1.4301469324289241E-4</v>
      </c>
      <c r="EB464" s="223">
        <f t="shared" ca="1" si="981"/>
        <v>1.629118902845786E-4</v>
      </c>
      <c r="EC464" s="223">
        <f t="shared" ca="1" si="982"/>
        <v>-1.23373881514083E-4</v>
      </c>
      <c r="ED464" s="223">
        <f t="shared" ca="1" si="983"/>
        <v>3.8825333446380162E-5</v>
      </c>
      <c r="EE464" s="223">
        <f t="shared" ca="1" si="984"/>
        <v>5.9887875531468598E-5</v>
      </c>
      <c r="EF464" s="223">
        <f t="shared" ca="1" si="985"/>
        <v>-1.3675216849926908E-4</v>
      </c>
      <c r="EG464" s="223">
        <f t="shared" ca="1" si="986"/>
        <v>1.6372511672962413E-4</v>
      </c>
      <c r="EH464" s="223">
        <f t="shared" ca="1" si="987"/>
        <v>-1.3096616943995186E-4</v>
      </c>
      <c r="EI464" s="223">
        <f t="shared" ca="1" si="988"/>
        <v>5.0426785611863169E-5</v>
      </c>
      <c r="EJ464" s="223">
        <f t="shared" ca="1" si="989"/>
        <v>4.8509821255339117E-5</v>
      </c>
      <c r="EK464" s="223">
        <f t="shared" ca="1" si="990"/>
        <v>-1.2974857190598194E-4</v>
      </c>
      <c r="EL464" s="223">
        <f t="shared" ca="1" si="991"/>
        <v>1.6365110258153865E-4</v>
      </c>
      <c r="EM464" s="223">
        <f t="shared" ca="1" si="992"/>
        <v>-1.3784874034637344E-4</v>
      </c>
      <c r="EN464" s="223">
        <f t="shared" ca="1" si="993"/>
        <v>6.1754970657006627E-5</v>
      </c>
      <c r="EO464" s="223">
        <f t="shared" ca="1" si="994"/>
        <v>3.6868888054800229E-5</v>
      </c>
      <c r="EP464" s="223">
        <f t="shared" ca="1" si="995"/>
        <v>-1.2204185655978002E-4</v>
      </c>
      <c r="EQ464" s="223">
        <f t="shared" ca="1" si="996"/>
        <v>1.6269024892940452E-4</v>
      </c>
      <c r="ER464" s="223">
        <f t="shared" ca="1" si="997"/>
        <v>-1.4398429698528196E-4</v>
      </c>
      <c r="ES464" s="223">
        <f t="shared" ca="1" si="998"/>
        <v>7.2748500165547273E-5</v>
      </c>
      <c r="ET464" s="223">
        <f t="shared" ca="1" si="999"/>
        <v>2.5028159155475303E-5</v>
      </c>
      <c r="EU464" s="223">
        <f t="shared" ca="1" si="1000"/>
        <v>-1.1367378581885436E-4</v>
      </c>
      <c r="EV464" s="223">
        <f t="shared" ca="1" si="1001"/>
        <v>1.6084776272241199E-4</v>
      </c>
      <c r="EW464" s="223">
        <f t="shared" ca="1" si="1002"/>
        <v>-1.4933959024365038E-4</v>
      </c>
      <c r="EX464" s="223">
        <f t="shared" ca="1" si="1003"/>
        <v>8.3347799248562095E-5</v>
      </c>
      <c r="EY464" s="223">
        <f t="shared" ca="1" si="1004"/>
        <v>1.3051800493181548E-5</v>
      </c>
      <c r="EZ464" s="223">
        <f t="shared" ca="1" si="1005"/>
        <v>-1.0468970698358164E-4</v>
      </c>
      <c r="FA464" s="223">
        <f t="shared" ca="1" si="1006"/>
        <v>1.5813362855295507E-4</v>
      </c>
      <c r="FB464" s="223">
        <f t="shared" ca="1" si="1007"/>
        <v>-1.5388559932331502E-4</v>
      </c>
      <c r="FC464" s="223">
        <f t="shared" ca="1" si="1008"/>
        <v>9.349542938598556E-5</v>
      </c>
      <c r="FD464" s="223">
        <f t="shared" ca="1" si="1009"/>
        <v>1.004712993173053E-6</v>
      </c>
      <c r="FE464" s="223">
        <f t="shared" ca="1" si="1010"/>
        <v>-9.5138305555581891E-5</v>
      </c>
      <c r="FF464" s="223">
        <f t="shared" ca="1" si="1011"/>
        <v>1.5456255454925766E-4</v>
      </c>
      <c r="FG464" s="223">
        <f t="shared" ca="1" si="1012"/>
        <v>-1.5759768900719498E-4</v>
      </c>
      <c r="FH464" s="223">
        <f t="shared" ca="1" si="1013"/>
        <v>1.0313639969087733E-4</v>
      </c>
      <c r="FI464" s="223">
        <f t="shared" ca="1" si="1014"/>
        <v>-1.104781913359641E-5</v>
      </c>
      <c r="FJ464" s="223">
        <f t="shared" ca="1" si="1015"/>
        <v>-8.5071341406737163E-5</v>
      </c>
      <c r="FK464" s="223">
        <f t="shared" ca="1" si="1016"/>
        <v>1.5015389267075306E-4</v>
      </c>
      <c r="FL464" s="223">
        <f t="shared" ca="1" si="1017"/>
        <v>-1.6045574315966634E-4</v>
      </c>
      <c r="FM464" s="223">
        <f t="shared" ca="1" si="1018"/>
        <v>1.122184649098363E-4</v>
      </c>
      <c r="FN464" s="223">
        <f t="shared" ca="1" si="1019"/>
        <v>-2.3040482171268918E-5</v>
      </c>
      <c r="FO464" s="223">
        <f t="shared" ca="1" si="1020"/>
        <v>-7.4543368288005365E-5</v>
      </c>
      <c r="FP464" s="223">
        <f t="shared" ca="1" si="1021"/>
        <v>1.4493153383813889E-4</v>
      </c>
      <c r="FQ464" s="223">
        <f t="shared" ca="1" si="1022"/>
        <v>-1.6244427373765188E-4</v>
      </c>
      <c r="FR464" s="223">
        <f t="shared" ca="1" si="1023"/>
        <v>1.20692408544547E-4</v>
      </c>
      <c r="FS464" s="223">
        <f t="shared" ca="1" si="1024"/>
        <v>-3.4908286839758473E-5</v>
      </c>
      <c r="FT464" s="223">
        <f t="shared" ca="1" si="1025"/>
        <v>-6.3611438197888102E-5</v>
      </c>
      <c r="FU464" s="223">
        <f t="shared" ca="1" si="1026"/>
        <v>1.3892377846640792E-4</v>
      </c>
      <c r="FV464" s="223">
        <f t="shared" ca="1" si="1027"/>
        <v>-1.6355250472165552E-4</v>
      </c>
      <c r="FW464" s="223">
        <f t="shared" ca="1" si="1028"/>
        <v>1.2851230956024821E-4</v>
      </c>
      <c r="FX464" s="223">
        <f t="shared" ca="1" si="1029"/>
        <v>-4.6586920477327122E-5</v>
      </c>
      <c r="FY464" s="223">
        <f t="shared" ca="1" si="1030"/>
        <v>-5.2334792212714744E-5</v>
      </c>
      <c r="FZ464" s="223">
        <f t="shared" ca="1" si="1031"/>
        <v>1.321631831024528E-4</v>
      </c>
      <c r="GA464" s="223">
        <f t="shared" ca="1" si="1032"/>
        <v>-1.6377443051195491E-4</v>
      </c>
      <c r="GB464" s="223">
        <f t="shared" ca="1" si="1033"/>
        <v>1.3563579123579913E-4</v>
      </c>
      <c r="GC464" s="223">
        <f t="shared" ca="1" si="1034"/>
        <v>-5.8013095556416283E-5</v>
      </c>
      <c r="GD464" s="223">
        <f t="shared" ca="1" si="1035"/>
        <v>-4.0774539454117166E-5</v>
      </c>
      <c r="GE464" s="223">
        <f t="shared" ca="1" si="1036"/>
        <v>1.2468638399829599E-4</v>
      </c>
      <c r="GF464" s="223">
        <f t="shared" ca="1" si="1037"/>
        <v>-1.6310884847346415E-4</v>
      </c>
      <c r="GG464" s="223">
        <f t="shared" ca="1" si="1038"/>
        <v>1.4202425080679824E-4</v>
      </c>
      <c r="GH464" s="223">
        <f t="shared" ca="1" si="1039"/>
        <v>-6.9124892644278573E-5</v>
      </c>
      <c r="GI464" s="223">
        <f t="shared" ca="1" si="1040"/>
        <v>-2.8993325933404769E-5</v>
      </c>
      <c r="GJ464" s="223">
        <f t="shared" ca="1" si="1041"/>
        <v>1.1653389857609734E-4</v>
      </c>
      <c r="GK464" s="223">
        <f t="shared" ca="1" si="1042"/>
        <v>-1.6155936545291761E-4</v>
      </c>
      <c r="GL464" s="223">
        <f t="shared" ca="1" si="1043"/>
        <v>1.4764306865732726E-4</v>
      </c>
      <c r="GM464" s="223">
        <f t="shared" ca="1" si="1044"/>
        <v>-7.9862095949739679E-5</v>
      </c>
      <c r="GN464" s="223">
        <f t="shared" ca="1" si="1045"/>
        <v>-1.7054995067410763E-5</v>
      </c>
      <c r="GO464" s="223">
        <f t="shared" ca="1" si="1046"/>
        <v>1.0774990586071244E-4</v>
      </c>
      <c r="GP464" s="223">
        <f t="shared" ca="1" si="1047"/>
        <v>-1.5913437823305489E-4</v>
      </c>
      <c r="GQ464" s="223">
        <f t="shared" ca="1" si="1048"/>
        <v>1.5246179592661981E-4</v>
      </c>
      <c r="GR464" s="223">
        <f t="shared" ca="1" si="1049"/>
        <v>-9.0166519637787854E-5</v>
      </c>
      <c r="GS464" s="223">
        <f t="shared" ca="1" si="1050"/>
        <v>-5.0242417054478298E-6</v>
      </c>
      <c r="GT464" s="223">
        <f t="shared" ca="1" si="1051"/>
        <v>9.8382007069734142E-5</v>
      </c>
      <c r="GU464" s="223">
        <f t="shared" ca="1" si="1052"/>
        <v>-1.5584702802973053E-4</v>
      </c>
      <c r="GV464" s="223">
        <f t="shared" ca="1" si="1053"/>
        <v>1.5645431951409646E-4</v>
      </c>
      <c r="GW464" s="223">
        <f t="shared" ca="1" si="1054"/>
        <v>-9.9982323143647941E-5</v>
      </c>
      <c r="GX464" s="223">
        <f t="shared" ca="1" si="1055"/>
        <v>7.0337384576303841E-6</v>
      </c>
      <c r="GY464" s="223">
        <f t="shared" ca="1" si="1056"/>
        <v>8.8480967658370038E-5</v>
      </c>
      <c r="GZ464" s="223">
        <f t="shared" ca="1" si="1057"/>
        <v>-1.5171512927851595E-4</v>
      </c>
      <c r="HA464" s="223">
        <f t="shared" ca="1" si="1058"/>
        <v>1.59599003588514E-4</v>
      </c>
      <c r="HB464" s="223">
        <f t="shared" ca="1" si="1059"/>
        <v>-1.0925631377766986E-4</v>
      </c>
      <c r="HC464" s="223">
        <f t="shared" ca="1" si="1060"/>
        <v>1.9053602182575921E-5</v>
      </c>
      <c r="HD464" s="223">
        <f t="shared" ca="1" si="1061"/>
        <v>7.8100442217042323E-5</v>
      </c>
      <c r="HE464" s="223">
        <f t="shared" ca="1" si="1062"/>
        <v>-1.4676107309674472E-4</v>
      </c>
      <c r="HF464" s="223">
        <f t="shared" ca="1" si="1063"/>
        <v>1.6187880683440803E-4</v>
      </c>
      <c r="HG464" s="223">
        <f t="shared" ca="1" si="1064"/>
        <v>-1.1793823498108371E-4</v>
      </c>
      <c r="HH464" s="223">
        <f t="shared" ca="1" si="1065"/>
        <v>3.0970212786458507E-5</v>
      </c>
      <c r="HI464" s="223">
        <f t="shared" ca="1" si="1066"/>
        <v>6.7296683712521929E-5</v>
      </c>
      <c r="HJ464" s="223">
        <f t="shared" ca="1" si="1067"/>
        <v>-1.4101170594410295E-4</v>
      </c>
      <c r="HK464" s="223">
        <f t="shared" ca="1" si="1068"/>
        <v>1.6328137480046517E-4</v>
      </c>
      <c r="HL464" s="223">
        <f t="shared" ca="1" si="1069"/>
        <v>-1.2598103867064443E-4</v>
      </c>
      <c r="HM464" s="223">
        <f t="shared" ca="1" si="1070"/>
        <v>4.2718993123892639E-5</v>
      </c>
      <c r="HN464" s="223">
        <f t="shared" ca="1" si="1071"/>
        <v>5.6128238648185457E-5</v>
      </c>
      <c r="HO464" s="223">
        <f t="shared" ca="1" si="1072"/>
        <v>-1.344981841393169E-4</v>
      </c>
      <c r="HP464" s="223">
        <f t="shared" ca="1" si="1073"/>
        <v>1.6379910684935091E-4</v>
      </c>
      <c r="HQ464" s="223">
        <f t="shared" ca="1" si="1074"/>
        <v>-1.3334114019632263E-4</v>
      </c>
      <c r="HR464" s="223">
        <f t="shared" ca="1" si="1075"/>
        <v>5.4236275536320804E-5</v>
      </c>
      <c r="HS464" s="223">
        <f t="shared" ca="1" si="1076"/>
        <v>4.4655629795534183E-5</v>
      </c>
      <c r="HT464" s="223">
        <f t="shared" ca="1" si="1077"/>
        <v>-1.2725580502141536E-4</v>
      </c>
      <c r="HU464" s="223">
        <f t="shared" ca="1" si="1078"/>
        <v>1.6342919734623626E-4</v>
      </c>
      <c r="HV464" s="223">
        <f t="shared" ca="1" si="1079"/>
        <v>-1.3997865453026193E-4</v>
      </c>
      <c r="HW464" s="223">
        <f t="shared" ca="1" si="1080"/>
        <v>6.5459646872427068E-5</v>
      </c>
      <c r="HX464" s="223">
        <f t="shared" ca="1" si="1081"/>
        <v>3.2941028215940518E-5</v>
      </c>
      <c r="HY464" s="223">
        <f t="shared" ca="1" si="1082"/>
        <v>-1.1932381567031463E-4</v>
      </c>
      <c r="HZ464" s="223">
        <f t="shared" ca="1" si="1083"/>
        <v>1.6217365086276963E-4</v>
      </c>
      <c r="IA464" s="223">
        <f t="shared" ca="1" si="1084"/>
        <v>-1.4585761240717466E-4</v>
      </c>
      <c r="IB464" s="223">
        <f t="shared" ca="1" si="1085"/>
        <v>7.6328286710553348E-5</v>
      </c>
      <c r="IC464" s="223">
        <f t="shared" ca="1" si="1086"/>
        <v>2.1047916350329455E-5</v>
      </c>
      <c r="ID464" s="223">
        <f t="shared" ca="1" si="1087"/>
        <v>-1.1074520022358108E-4</v>
      </c>
      <c r="IE464" s="223">
        <f t="shared" ca="1" si="1088"/>
        <v>1.5774436638908362E-4</v>
      </c>
      <c r="IF464" s="223">
        <f t="shared" ca="1" si="1089"/>
        <v>-1.5094615524497551E-4</v>
      </c>
      <c r="IG464" s="223">
        <f t="shared" ca="1" si="1090"/>
        <v>8.6783296949695897E-5</v>
      </c>
      <c r="IH464" s="223">
        <f t="shared" ca="1" si="1091"/>
        <v>9.0407440023877419E-6</v>
      </c>
      <c r="II464" s="223">
        <f t="shared" ca="1" si="1092"/>
        <v>-1.0156644694156793E-4</v>
      </c>
      <c r="IJ464" s="223">
        <f t="shared" ca="1" si="1093"/>
        <v>1.5703762508801112E-4</v>
      </c>
      <c r="IK464" s="223">
        <f t="shared" ca="1" si="1094"/>
        <v>-1.5521670778912623E-4</v>
      </c>
      <c r="IL464" s="223">
        <f t="shared" ca="1" si="1095"/>
        <v>9.6768020983536515E-5</v>
      </c>
      <c r="IM464" s="223">
        <f t="shared" ca="1" si="1096"/>
        <v>-3.0154209206351972E-6</v>
      </c>
      <c r="IN464" s="223">
        <f t="shared" ca="1" si="1097"/>
        <v>-9.1837296283609838E-5</v>
      </c>
      <c r="IO464" s="223">
        <f t="shared" ca="1" si="1098"/>
        <v>1.5318497836539529E-4</v>
      </c>
      <c r="IP464" s="223">
        <f t="shared" ca="1" si="1099"/>
        <v>-1.5864612754539127E-4</v>
      </c>
      <c r="IQ464" s="223">
        <f t="shared" ca="1" si="1100"/>
        <v>1.0622835072744737E-4</v>
      </c>
      <c r="IR464" s="223">
        <f t="shared" ca="1" si="1101"/>
        <v>-1.505524501640668E-5</v>
      </c>
      <c r="IS464" s="223">
        <f t="shared" ca="1" si="1102"/>
        <v>-8.1610471360067622E-5</v>
      </c>
      <c r="IT464" s="223">
        <f t="shared" ca="1" si="1103"/>
        <v>1.4850220897266283E-4</v>
      </c>
      <c r="IU464" s="223">
        <f t="shared" ca="1" si="1104"/>
        <v>-1.6121583019096695E-4</v>
      </c>
      <c r="IV464" s="223">
        <f t="shared" ca="1" si="1105"/>
        <v>1.1511301983484939E-4</v>
      </c>
      <c r="IW464" s="223">
        <f t="shared" ca="1" si="1106"/>
        <v>-2.7013483435026874E-5</v>
      </c>
      <c r="IX464" s="223">
        <f t="shared" ca="1" si="1107"/>
        <v>-7.0941392221263969E-5</v>
      </c>
      <c r="IY464" s="223">
        <f t="shared" ca="1" si="1108"/>
        <v>1.4301469324289485E-4</v>
      </c>
      <c r="IZ464" s="223">
        <f t="shared" ca="1" si="1109"/>
        <v>-1.6291189028457714E-4</v>
      </c>
      <c r="JA464" s="223">
        <f t="shared" ca="1" si="1110"/>
        <v>1.2337388151408587E-4</v>
      </c>
      <c r="JB464" s="223">
        <f t="shared" ca="1" si="1111"/>
        <v>-3.8825333446375331E-5</v>
      </c>
    </row>
    <row r="465" spans="2:262">
      <c r="B465" s="230">
        <v>104</v>
      </c>
      <c r="C465" s="229">
        <f t="shared" si="1112"/>
        <v>2.0312500000000014E-3</v>
      </c>
      <c r="D465" s="226">
        <f t="shared" ca="1" si="855"/>
        <v>35.967036050511872</v>
      </c>
      <c r="E465" s="225">
        <f ca="1">DF361</f>
        <v>-3.2963949488124734E-2</v>
      </c>
      <c r="F465" s="224">
        <v>104</v>
      </c>
      <c r="G465" s="223">
        <f t="shared" ca="1" si="856"/>
        <v>-4.0706260431472048E-5</v>
      </c>
      <c r="H465" s="223">
        <f t="shared" ca="1" si="857"/>
        <v>9.25424828744878E-5</v>
      </c>
      <c r="I465" s="223">
        <f t="shared" ca="1" si="858"/>
        <v>-1.1318626428285859E-4</v>
      </c>
      <c r="J465" s="223">
        <f t="shared" ca="1" si="859"/>
        <v>9.5679395687995908E-5</v>
      </c>
      <c r="K465" s="223">
        <f t="shared" ca="1" si="860"/>
        <v>-4.5922755793220975E-5</v>
      </c>
      <c r="L465" s="223">
        <f t="shared" ca="1" si="861"/>
        <v>-1.9312643777488076E-5</v>
      </c>
      <c r="M465" s="223">
        <f t="shared" ca="1" si="862"/>
        <v>7.8038508661631181E-5</v>
      </c>
      <c r="N465" s="223">
        <f t="shared" ca="1" si="863"/>
        <v>-1.1046065330562277E-4</v>
      </c>
      <c r="O465" s="223">
        <f t="shared" ca="1" si="864"/>
        <v>1.0565084449579268E-4</v>
      </c>
      <c r="P465" s="223">
        <f t="shared" ca="1" si="865"/>
        <v>-6.5230280119083823E-5</v>
      </c>
      <c r="Q465" s="223">
        <f t="shared" ca="1" si="866"/>
        <v>2.8231469462095644E-6</v>
      </c>
      <c r="R465" s="223">
        <f t="shared" ca="1" si="867"/>
        <v>6.0535558325408193E-5</v>
      </c>
      <c r="S465" s="223">
        <f t="shared" ca="1" si="868"/>
        <v>-1.0349010136889998E-4</v>
      </c>
      <c r="T465" s="223">
        <f t="shared" ca="1" si="869"/>
        <v>1.1156219059929251E-4</v>
      </c>
      <c r="U465" s="223">
        <f t="shared" ca="1" si="870"/>
        <v>-8.2031041361532934E-5</v>
      </c>
      <c r="V465" s="223">
        <f t="shared" ca="1" si="871"/>
        <v>2.4850445716003017E-5</v>
      </c>
      <c r="W465" s="223">
        <f t="shared" ca="1" si="872"/>
        <v>4.0706260431472015E-5</v>
      </c>
      <c r="X465" s="223">
        <f t="shared" ca="1" si="873"/>
        <v>-9.2542482874487909E-5</v>
      </c>
      <c r="Y465" s="223">
        <f t="shared" ca="1" si="874"/>
        <v>1.1318626428285856E-4</v>
      </c>
      <c r="Z465" s="223">
        <f t="shared" ca="1" si="875"/>
        <v>-9.567939568799603E-5</v>
      </c>
      <c r="AA465" s="223">
        <f t="shared" ca="1" si="876"/>
        <v>4.5922755793221002E-5</v>
      </c>
      <c r="AB465" s="223">
        <f t="shared" ca="1" si="877"/>
        <v>1.9312643777487463E-5</v>
      </c>
      <c r="AC465" s="223">
        <f t="shared" ca="1" si="878"/>
        <v>-7.8038508661631018E-5</v>
      </c>
      <c r="AD465" s="223">
        <f t="shared" ca="1" si="879"/>
        <v>1.1046065330562273E-4</v>
      </c>
      <c r="AE465" s="223">
        <f t="shared" ca="1" si="880"/>
        <v>-1.0565084449579275E-4</v>
      </c>
      <c r="AF465" s="223">
        <f t="shared" ca="1" si="881"/>
        <v>6.5230280119083674E-5</v>
      </c>
      <c r="AG465" s="223">
        <f t="shared" ca="1" si="882"/>
        <v>-2.8231469462089782E-6</v>
      </c>
      <c r="AH465" s="223">
        <f t="shared" ca="1" si="883"/>
        <v>-6.0535558325407326E-5</v>
      </c>
      <c r="AI465" s="223">
        <f t="shared" ca="1" si="884"/>
        <v>1.0349010136889958E-4</v>
      </c>
      <c r="AJ465" s="223">
        <f t="shared" ca="1" si="885"/>
        <v>-1.1156219059929253E-4</v>
      </c>
      <c r="AK465" s="223">
        <f t="shared" ca="1" si="886"/>
        <v>8.2031041361533083E-5</v>
      </c>
      <c r="AL465" s="223">
        <f t="shared" ca="1" si="887"/>
        <v>-2.4850445716003233E-5</v>
      </c>
      <c r="AM465" s="223">
        <f t="shared" ca="1" si="888"/>
        <v>-4.0706260431471818E-5</v>
      </c>
      <c r="AN465" s="223">
        <f t="shared" ca="1" si="889"/>
        <v>9.2542482874487773E-5</v>
      </c>
      <c r="AO465" s="223">
        <f t="shared" ca="1" si="890"/>
        <v>-1.1318626428285857E-4</v>
      </c>
      <c r="AP465" s="223">
        <f t="shared" ca="1" si="891"/>
        <v>9.5679395687995705E-5</v>
      </c>
      <c r="AQ465" s="223">
        <f t="shared" ca="1" si="892"/>
        <v>-4.5922755793221937E-5</v>
      </c>
      <c r="AR465" s="223">
        <f t="shared" ca="1" si="893"/>
        <v>-1.9312643777487242E-5</v>
      </c>
      <c r="AS465" s="223">
        <f t="shared" ca="1" si="894"/>
        <v>7.8038508661630856E-5</v>
      </c>
      <c r="AT465" s="223">
        <f t="shared" ca="1" si="895"/>
        <v>-1.1046065330562268E-4</v>
      </c>
      <c r="AU465" s="223">
        <f t="shared" ca="1" si="896"/>
        <v>1.0565084449579283E-4</v>
      </c>
      <c r="AV465" s="223">
        <f t="shared" ca="1" si="897"/>
        <v>-6.523028011908385E-5</v>
      </c>
      <c r="AW465" s="223">
        <f t="shared" ca="1" si="898"/>
        <v>2.8231469462092018E-6</v>
      </c>
      <c r="AX465" s="223">
        <f t="shared" ca="1" si="899"/>
        <v>6.053555832540715E-5</v>
      </c>
      <c r="AY465" s="223">
        <f t="shared" ca="1" si="900"/>
        <v>-1.0349010136889948E-4</v>
      </c>
      <c r="AZ465" s="223">
        <f t="shared" ca="1" si="901"/>
        <v>1.1156219059929259E-4</v>
      </c>
      <c r="BA465" s="223">
        <f t="shared" ca="1" si="902"/>
        <v>-8.2031041361533245E-5</v>
      </c>
      <c r="BB465" s="223">
        <f t="shared" ca="1" si="903"/>
        <v>2.485044571600345E-5</v>
      </c>
      <c r="BC465" s="223">
        <f t="shared" ca="1" si="904"/>
        <v>4.0706260431471615E-5</v>
      </c>
      <c r="BD465" s="223">
        <f t="shared" ca="1" si="905"/>
        <v>-9.2542482874487651E-5</v>
      </c>
      <c r="BE465" s="223">
        <f t="shared" ca="1" si="906"/>
        <v>1.1318626428285853E-4</v>
      </c>
      <c r="BF465" s="223">
        <f t="shared" ca="1" si="907"/>
        <v>-9.5679395687995841E-5</v>
      </c>
      <c r="BG465" s="223">
        <f t="shared" ca="1" si="908"/>
        <v>4.5922755793222141E-5</v>
      </c>
      <c r="BH465" s="223">
        <f t="shared" ca="1" si="909"/>
        <v>1.9312643777488604E-5</v>
      </c>
      <c r="BI465" s="223">
        <f t="shared" ca="1" si="910"/>
        <v>-7.8038508661630693E-5</v>
      </c>
      <c r="BJ465" s="223">
        <f t="shared" ca="1" si="911"/>
        <v>1.1046065330562227E-4</v>
      </c>
      <c r="BK465" s="223">
        <f t="shared" ca="1" si="912"/>
        <v>-1.0565084449579291E-4</v>
      </c>
      <c r="BL465" s="223">
        <f t="shared" ca="1" si="913"/>
        <v>6.5230280119085355E-5</v>
      </c>
      <c r="BM465" s="223">
        <f t="shared" ca="1" si="914"/>
        <v>-2.8231469462094221E-6</v>
      </c>
      <c r="BN465" s="223">
        <f t="shared" ca="1" si="915"/>
        <v>-6.0535558325406947E-5</v>
      </c>
      <c r="BO465" s="223">
        <f t="shared" ca="1" si="916"/>
        <v>1.0349010136890005E-4</v>
      </c>
      <c r="BP465" s="223">
        <f t="shared" ca="1" si="917"/>
        <v>-1.1156219059929263E-4</v>
      </c>
      <c r="BQ465" s="223">
        <f t="shared" ca="1" si="918"/>
        <v>8.2031041361532283E-5</v>
      </c>
      <c r="BR465" s="223">
        <f t="shared" ca="1" si="919"/>
        <v>-2.4850445716003667E-5</v>
      </c>
      <c r="BS465" s="223">
        <f t="shared" ca="1" si="920"/>
        <v>-4.0706260431469914E-5</v>
      </c>
      <c r="BT465" s="223">
        <f t="shared" ca="1" si="921"/>
        <v>9.2542482874487529E-5</v>
      </c>
      <c r="BU465" s="223">
        <f t="shared" ca="1" si="922"/>
        <v>-1.1318626428285853E-4</v>
      </c>
      <c r="BV465" s="223">
        <f t="shared" ca="1" si="923"/>
        <v>9.5679395687995949E-5</v>
      </c>
      <c r="BW465" s="223">
        <f t="shared" ca="1" si="924"/>
        <v>-4.5922755793222344E-5</v>
      </c>
      <c r="BX465" s="223">
        <f t="shared" ca="1" si="925"/>
        <v>-1.9312643777488388E-5</v>
      </c>
      <c r="BY465" s="223">
        <f t="shared" ca="1" si="926"/>
        <v>7.8038508661630544E-5</v>
      </c>
      <c r="BZ465" s="223">
        <f t="shared" ca="1" si="927"/>
        <v>-1.1046065330562293E-4</v>
      </c>
      <c r="CA465" s="223">
        <f t="shared" ca="1" si="928"/>
        <v>1.0565084449579299E-4</v>
      </c>
      <c r="CB465" s="223">
        <f t="shared" ca="1" si="929"/>
        <v>-6.5230280119085531E-5</v>
      </c>
      <c r="CC465" s="223">
        <f t="shared" ca="1" si="930"/>
        <v>2.8231469462096457E-6</v>
      </c>
      <c r="CD465" s="223">
        <f t="shared" ca="1" si="931"/>
        <v>6.053555832540677E-5</v>
      </c>
      <c r="CE465" s="223">
        <f t="shared" ca="1" si="932"/>
        <v>-1.0349010136889995E-4</v>
      </c>
      <c r="CF465" s="223">
        <f t="shared" ca="1" si="933"/>
        <v>1.1156219059929266E-4</v>
      </c>
      <c r="CG465" s="223">
        <f t="shared" ca="1" si="934"/>
        <v>-8.2031041361532432E-5</v>
      </c>
      <c r="CH465" s="223">
        <f t="shared" ca="1" si="935"/>
        <v>2.4850445716003884E-5</v>
      </c>
      <c r="CI465" s="223">
        <f t="shared" ca="1" si="936"/>
        <v>4.0706260431469697E-5</v>
      </c>
      <c r="CJ465" s="223">
        <f t="shared" ca="1" si="937"/>
        <v>-9.2542482874487394E-5</v>
      </c>
      <c r="CK465" s="223">
        <f t="shared" ca="1" si="938"/>
        <v>1.1318626428285853E-4</v>
      </c>
      <c r="CL465" s="223">
        <f t="shared" ca="1" si="939"/>
        <v>-9.5679395687996071E-5</v>
      </c>
      <c r="CM465" s="223">
        <f t="shared" ca="1" si="940"/>
        <v>4.5922755793222547E-5</v>
      </c>
      <c r="CN465" s="223">
        <f t="shared" ca="1" si="941"/>
        <v>1.9312643777488174E-5</v>
      </c>
      <c r="CO465" s="223">
        <f t="shared" ca="1" si="942"/>
        <v>-7.8038508661630381E-5</v>
      </c>
      <c r="CP465" s="223">
        <f t="shared" ca="1" si="943"/>
        <v>1.1046065330562218E-4</v>
      </c>
      <c r="CQ465" s="223">
        <f t="shared" ca="1" si="944"/>
        <v>-1.0565084449579307E-4</v>
      </c>
      <c r="CR465" s="223">
        <f t="shared" ca="1" si="945"/>
        <v>6.5230280119085721E-5</v>
      </c>
      <c r="CS465" s="223">
        <f t="shared" ca="1" si="946"/>
        <v>-2.8231469462098659E-6</v>
      </c>
      <c r="CT465" s="223">
        <f t="shared" ca="1" si="947"/>
        <v>-6.0535558325406581E-5</v>
      </c>
      <c r="CU465" s="223">
        <f t="shared" ca="1" si="948"/>
        <v>1.0349010136889986E-4</v>
      </c>
      <c r="CV465" s="223">
        <f t="shared" ca="1" si="949"/>
        <v>-1.115621905992927E-4</v>
      </c>
      <c r="CW465" s="223">
        <f t="shared" ca="1" si="950"/>
        <v>8.2031041361532581E-5</v>
      </c>
      <c r="CX465" s="223">
        <f t="shared" ca="1" si="951"/>
        <v>-2.4850445716004097E-5</v>
      </c>
      <c r="CY465" s="223">
        <f t="shared" ca="1" si="952"/>
        <v>-4.070626043146948E-5</v>
      </c>
      <c r="CZ465" s="223">
        <f t="shared" ca="1" si="953"/>
        <v>9.2542482874487272E-5</v>
      </c>
      <c r="DA465" s="223">
        <f t="shared" ca="1" si="954"/>
        <v>-1.1318626428285853E-4</v>
      </c>
      <c r="DB465" s="223">
        <f t="shared" ca="1" si="955"/>
        <v>9.5679395687996179E-5</v>
      </c>
      <c r="DC465" s="223">
        <f t="shared" ca="1" si="956"/>
        <v>-4.5922755793219809E-5</v>
      </c>
      <c r="DD465" s="223">
        <f t="shared" ca="1" si="957"/>
        <v>-1.9312643777484783E-5</v>
      </c>
      <c r="DE465" s="223">
        <f t="shared" ca="1" si="958"/>
        <v>7.8038508661630219E-5</v>
      </c>
      <c r="DF465" s="223">
        <f t="shared" ca="1" si="959"/>
        <v>-1.1046065330562284E-4</v>
      </c>
      <c r="DG465" s="223">
        <f t="shared" ca="1" si="960"/>
        <v>1.0565084449579432E-4</v>
      </c>
      <c r="DH465" s="223">
        <f t="shared" ca="1" si="961"/>
        <v>-6.5230280119085883E-5</v>
      </c>
      <c r="DI465" s="223">
        <f t="shared" ca="1" si="962"/>
        <v>2.8231469462100862E-6</v>
      </c>
      <c r="DJ465" s="223">
        <f t="shared" ca="1" si="963"/>
        <v>6.0535558325409108E-5</v>
      </c>
      <c r="DK465" s="223">
        <f t="shared" ca="1" si="964"/>
        <v>-1.0349010136889846E-4</v>
      </c>
      <c r="DL465" s="223">
        <f t="shared" ca="1" si="965"/>
        <v>1.1156219059929274E-4</v>
      </c>
      <c r="DM465" s="223">
        <f t="shared" ca="1" si="966"/>
        <v>-8.203104136153273E-5</v>
      </c>
      <c r="DN465" s="223">
        <f t="shared" ca="1" si="967"/>
        <v>2.4850445716007455E-5</v>
      </c>
      <c r="DO465" s="223">
        <f t="shared" ca="1" si="968"/>
        <v>4.070626043146929E-5</v>
      </c>
      <c r="DP465" s="223">
        <f t="shared" ca="1" si="969"/>
        <v>-9.2542482874487136E-5</v>
      </c>
      <c r="DQ465" s="223">
        <f t="shared" ca="1" si="970"/>
        <v>1.131862642828586E-4</v>
      </c>
      <c r="DR465" s="223">
        <f t="shared" ca="1" si="971"/>
        <v>-9.5679395687998036E-5</v>
      </c>
      <c r="DS465" s="223">
        <f t="shared" ca="1" si="972"/>
        <v>4.5922755793222954E-5</v>
      </c>
      <c r="DT465" s="223">
        <f t="shared" ca="1" si="973"/>
        <v>1.9312643777487737E-5</v>
      </c>
      <c r="DU465" s="223">
        <f t="shared" ca="1" si="974"/>
        <v>-7.8038508661632387E-5</v>
      </c>
      <c r="DV465" s="223">
        <f t="shared" ca="1" si="975"/>
        <v>1.1046065330562208E-4</v>
      </c>
      <c r="DW465" s="223">
        <f t="shared" ca="1" si="976"/>
        <v>-1.0565084449579323E-4</v>
      </c>
      <c r="DX465" s="223">
        <f t="shared" ca="1" si="977"/>
        <v>6.5230280119083444E-5</v>
      </c>
      <c r="DY465" s="223">
        <f t="shared" ca="1" si="978"/>
        <v>-2.8231469462135251E-6</v>
      </c>
      <c r="DZ465" s="223">
        <f t="shared" ca="1" si="979"/>
        <v>-6.0535558325406215E-5</v>
      </c>
      <c r="EA465" s="223">
        <f t="shared" ca="1" si="980"/>
        <v>1.0349010136889968E-4</v>
      </c>
      <c r="EB465" s="223">
        <f t="shared" ca="1" si="981"/>
        <v>-1.1156219059929224E-4</v>
      </c>
      <c r="EC465" s="223">
        <f t="shared" ca="1" si="982"/>
        <v>8.2031041361535116E-5</v>
      </c>
      <c r="ED465" s="223">
        <f t="shared" ca="1" si="983"/>
        <v>-2.4850445716004531E-5</v>
      </c>
      <c r="EE465" s="223">
        <f t="shared" ca="1" si="984"/>
        <v>-4.0706260431472082E-5</v>
      </c>
      <c r="EF465" s="223">
        <f t="shared" ca="1" si="985"/>
        <v>9.2542482874485157E-5</v>
      </c>
      <c r="EG465" s="223">
        <f t="shared" ca="1" si="986"/>
        <v>-1.1318626428285852E-4</v>
      </c>
      <c r="EH465" s="223">
        <f t="shared" ca="1" si="987"/>
        <v>9.5679395687996423E-5</v>
      </c>
      <c r="EI465" s="223">
        <f t="shared" ca="1" si="988"/>
        <v>-4.5922755793220216E-5</v>
      </c>
      <c r="EJ465" s="223">
        <f t="shared" ca="1" si="989"/>
        <v>-1.9312643777484346E-5</v>
      </c>
      <c r="EK465" s="223">
        <f t="shared" ca="1" si="990"/>
        <v>7.8038508661629893E-5</v>
      </c>
      <c r="EL465" s="223">
        <f t="shared" ca="1" si="991"/>
        <v>-1.1046065330562274E-4</v>
      </c>
      <c r="EM465" s="223">
        <f t="shared" ca="1" si="992"/>
        <v>1.0565084449579447E-4</v>
      </c>
      <c r="EN465" s="223">
        <f t="shared" ca="1" si="993"/>
        <v>-6.5230280119086263E-5</v>
      </c>
      <c r="EO465" s="223">
        <f t="shared" ca="1" si="994"/>
        <v>2.8231469462105334E-6</v>
      </c>
      <c r="EP465" s="223">
        <f t="shared" ca="1" si="995"/>
        <v>6.0535558325408742E-5</v>
      </c>
      <c r="EQ465" s="223">
        <f t="shared" ca="1" si="996"/>
        <v>-1.0349010136889827E-4</v>
      </c>
      <c r="ER465" s="223">
        <f t="shared" ca="1" si="997"/>
        <v>1.115621905992928E-4</v>
      </c>
      <c r="ES465" s="223">
        <f t="shared" ca="1" si="998"/>
        <v>-8.2031041361533042E-5</v>
      </c>
      <c r="ET465" s="223">
        <f t="shared" ca="1" si="999"/>
        <v>2.4850445716001607E-5</v>
      </c>
      <c r="EU465" s="223">
        <f t="shared" ca="1" si="1000"/>
        <v>4.070626043146887E-5</v>
      </c>
      <c r="EV465" s="223">
        <f t="shared" ca="1" si="1001"/>
        <v>-9.2542482874486892E-5</v>
      </c>
      <c r="EW465" s="223">
        <f t="shared" ca="1" si="1002"/>
        <v>1.1318626428285857E-4</v>
      </c>
      <c r="EX465" s="223">
        <f t="shared" ca="1" si="1003"/>
        <v>-9.5679395687998267E-5</v>
      </c>
      <c r="EY465" s="223">
        <f t="shared" ca="1" si="1004"/>
        <v>4.592275579322336E-5</v>
      </c>
      <c r="EZ465" s="223">
        <f t="shared" ca="1" si="1005"/>
        <v>1.9312643777487293E-5</v>
      </c>
      <c r="FA465" s="223">
        <f t="shared" ca="1" si="1006"/>
        <v>-7.8038508661632075E-5</v>
      </c>
      <c r="FB465" s="223">
        <f t="shared" ca="1" si="1007"/>
        <v>1.1046065330562199E-4</v>
      </c>
      <c r="FC465" s="223">
        <f t="shared" ca="1" si="1008"/>
        <v>-1.056508444957934E-4</v>
      </c>
      <c r="FD465" s="223">
        <f t="shared" ca="1" si="1009"/>
        <v>6.523028011908381E-5</v>
      </c>
      <c r="FE465" s="223">
        <f t="shared" ca="1" si="1010"/>
        <v>-2.823146946213969E-6</v>
      </c>
      <c r="FF465" s="223">
        <f t="shared" ca="1" si="1011"/>
        <v>-6.0535558325405835E-5</v>
      </c>
      <c r="FG465" s="223">
        <f t="shared" ca="1" si="1012"/>
        <v>1.0349010136889951E-4</v>
      </c>
      <c r="FH465" s="223">
        <f t="shared" ca="1" si="1013"/>
        <v>-1.115621905992923E-4</v>
      </c>
      <c r="FI465" s="223">
        <f t="shared" ca="1" si="1014"/>
        <v>8.2031041361535414E-5</v>
      </c>
      <c r="FJ465" s="223">
        <f t="shared" ca="1" si="1015"/>
        <v>-2.4850445716004965E-5</v>
      </c>
      <c r="FK465" s="223">
        <f t="shared" ca="1" si="1016"/>
        <v>-4.0706260431471662E-5</v>
      </c>
      <c r="FL465" s="223">
        <f t="shared" ca="1" si="1017"/>
        <v>9.2542482874484914E-5</v>
      </c>
      <c r="FM465" s="223">
        <f t="shared" ca="1" si="1018"/>
        <v>-1.1318626428285849E-4</v>
      </c>
      <c r="FN465" s="223">
        <f t="shared" ca="1" si="1019"/>
        <v>9.5679395687996654E-5</v>
      </c>
      <c r="FO465" s="223">
        <f t="shared" ca="1" si="1020"/>
        <v>-4.5922755793220623E-5</v>
      </c>
      <c r="FP465" s="223">
        <f t="shared" ca="1" si="1021"/>
        <v>-1.9312643777483908E-5</v>
      </c>
      <c r="FQ465" s="223">
        <f t="shared" ca="1" si="1022"/>
        <v>7.8038508661629568E-5</v>
      </c>
      <c r="FR465" s="223">
        <f t="shared" ca="1" si="1023"/>
        <v>-1.1046065330562264E-4</v>
      </c>
      <c r="FS465" s="223">
        <f t="shared" ca="1" si="1024"/>
        <v>1.0565084449579463E-4</v>
      </c>
      <c r="FT465" s="223">
        <f t="shared" ca="1" si="1025"/>
        <v>-6.5230280119086615E-5</v>
      </c>
      <c r="FU465" s="223">
        <f t="shared" ca="1" si="1026"/>
        <v>2.8231469462109772E-6</v>
      </c>
      <c r="FV465" s="223">
        <f t="shared" ca="1" si="1027"/>
        <v>6.0535558325408356E-5</v>
      </c>
      <c r="FW465" s="223">
        <f t="shared" ca="1" si="1028"/>
        <v>-1.0349010136889811E-4</v>
      </c>
      <c r="FX465" s="223">
        <f t="shared" ca="1" si="1029"/>
        <v>1.1156219059929289E-4</v>
      </c>
      <c r="FY465" s="223">
        <f t="shared" ca="1" si="1030"/>
        <v>-8.2031041361533354E-5</v>
      </c>
      <c r="FZ465" s="223">
        <f t="shared" ca="1" si="1031"/>
        <v>2.4850445716008322E-5</v>
      </c>
      <c r="GA465" s="223">
        <f t="shared" ca="1" si="1032"/>
        <v>4.070626043146845E-5</v>
      </c>
      <c r="GB465" s="223">
        <f t="shared" ca="1" si="1033"/>
        <v>-9.2542482874486635E-5</v>
      </c>
      <c r="GC465" s="223">
        <f t="shared" ca="1" si="1034"/>
        <v>1.1318626428285857E-4</v>
      </c>
      <c r="GD465" s="223">
        <f t="shared" ca="1" si="1035"/>
        <v>-9.567939568799851E-5</v>
      </c>
      <c r="GE465" s="223">
        <f t="shared" ca="1" si="1036"/>
        <v>4.5922755793223767E-5</v>
      </c>
      <c r="GF465" s="223">
        <f t="shared" ca="1" si="1037"/>
        <v>1.9312643777486856E-5</v>
      </c>
      <c r="GG465" s="223">
        <f t="shared" ca="1" si="1038"/>
        <v>-7.803850866163175E-5</v>
      </c>
      <c r="GH465" s="223">
        <f t="shared" ca="1" si="1039"/>
        <v>1.1046065330562189E-4</v>
      </c>
      <c r="GI465" s="223">
        <f t="shared" ca="1" si="1040"/>
        <v>-1.0565084449579356E-4</v>
      </c>
      <c r="GJ465" s="223">
        <f t="shared" ca="1" si="1041"/>
        <v>6.5230280119084176E-5</v>
      </c>
      <c r="GK465" s="223">
        <f t="shared" ca="1" si="1042"/>
        <v>-2.8231469462144162E-6</v>
      </c>
      <c r="GL465" s="223">
        <f t="shared" ca="1" si="1043"/>
        <v>-6.0535558325405456E-5</v>
      </c>
      <c r="GM465" s="223">
        <f t="shared" ca="1" si="1044"/>
        <v>1.0349010136889932E-4</v>
      </c>
      <c r="GN465" s="223">
        <f t="shared" ca="1" si="1045"/>
        <v>-1.1156219059929237E-4</v>
      </c>
      <c r="GO465" s="223">
        <f t="shared" ca="1" si="1046"/>
        <v>8.2031041361535712E-5</v>
      </c>
      <c r="GP465" s="223">
        <f t="shared" ca="1" si="1047"/>
        <v>-2.4850445716005399E-5</v>
      </c>
      <c r="GQ465" s="223">
        <f t="shared" ca="1" si="1048"/>
        <v>-4.0706260431471256E-5</v>
      </c>
      <c r="GR465" s="223">
        <f t="shared" ca="1" si="1049"/>
        <v>9.2542482874484656E-5</v>
      </c>
      <c r="GS465" s="223">
        <f t="shared" ca="1" si="1050"/>
        <v>-1.1318626428285849E-4</v>
      </c>
      <c r="GT465" s="223">
        <f t="shared" ca="1" si="1051"/>
        <v>9.5679395687996898E-5</v>
      </c>
      <c r="GU465" s="223">
        <f t="shared" ca="1" si="1052"/>
        <v>-4.5922755793221022E-5</v>
      </c>
      <c r="GV465" s="223">
        <f t="shared" ca="1" si="1053"/>
        <v>-1.9312643777483465E-5</v>
      </c>
      <c r="GW465" s="223">
        <f t="shared" ca="1" si="1054"/>
        <v>7.8038508661629243E-5</v>
      </c>
      <c r="GX465" s="223">
        <f t="shared" ca="1" si="1055"/>
        <v>-1.1046065330562254E-4</v>
      </c>
      <c r="GY465" s="223">
        <f t="shared" ca="1" si="1056"/>
        <v>1.0565084449579479E-4</v>
      </c>
      <c r="GZ465" s="223">
        <f t="shared" ca="1" si="1057"/>
        <v>-6.5230280119081723E-5</v>
      </c>
      <c r="HA465" s="223">
        <f t="shared" ca="1" si="1058"/>
        <v>2.8231469462114211E-6</v>
      </c>
      <c r="HB465" s="223">
        <f t="shared" ca="1" si="1059"/>
        <v>6.0535558325402549E-5</v>
      </c>
      <c r="HC465" s="223">
        <f t="shared" ca="1" si="1060"/>
        <v>-1.0349010136890055E-4</v>
      </c>
      <c r="HD465" s="223">
        <f t="shared" ca="1" si="1061"/>
        <v>1.1156219059929295E-4</v>
      </c>
      <c r="HE465" s="223">
        <f t="shared" ca="1" si="1062"/>
        <v>-8.2031041361538084E-5</v>
      </c>
      <c r="HF465" s="223">
        <f t="shared" ca="1" si="1063"/>
        <v>2.4850445716002475E-5</v>
      </c>
      <c r="HG465" s="223">
        <f t="shared" ca="1" si="1064"/>
        <v>4.0706260431468044E-5</v>
      </c>
      <c r="HH465" s="223">
        <f t="shared" ca="1" si="1065"/>
        <v>-9.2542482874482677E-5</v>
      </c>
      <c r="HI465" s="223">
        <f t="shared" ca="1" si="1066"/>
        <v>1.1318626428285856E-4</v>
      </c>
      <c r="HJ465" s="223">
        <f t="shared" ca="1" si="1067"/>
        <v>-9.5679395687998741E-5</v>
      </c>
      <c r="HK465" s="223">
        <f t="shared" ca="1" si="1068"/>
        <v>4.5922755793218285E-5</v>
      </c>
      <c r="HL465" s="223">
        <f t="shared" ca="1" si="1069"/>
        <v>1.9312643777486419E-5</v>
      </c>
      <c r="HM465" s="223">
        <f t="shared" ca="1" si="1070"/>
        <v>-7.8038508661626763E-5</v>
      </c>
      <c r="HN465" s="223">
        <f t="shared" ca="1" si="1071"/>
        <v>1.1046065330562321E-4</v>
      </c>
      <c r="HO465" s="223">
        <f t="shared" ca="1" si="1072"/>
        <v>-1.0565084449579371E-4</v>
      </c>
      <c r="HP465" s="223">
        <f t="shared" ca="1" si="1073"/>
        <v>6.52302801190898E-5</v>
      </c>
      <c r="HQ465" s="223">
        <f t="shared" ca="1" si="1074"/>
        <v>-2.823146946208426E-6</v>
      </c>
      <c r="HR465" s="223">
        <f t="shared" ca="1" si="1075"/>
        <v>-6.053555832540509E-5</v>
      </c>
      <c r="HS465" s="223">
        <f t="shared" ca="1" si="1076"/>
        <v>1.0349010136889654E-4</v>
      </c>
      <c r="HT465" s="223">
        <f t="shared" ca="1" si="1077"/>
        <v>-1.1156219059929245E-4</v>
      </c>
      <c r="HU465" s="223">
        <f t="shared" ca="1" si="1078"/>
        <v>8.2031041361536024E-5</v>
      </c>
      <c r="HV465" s="223">
        <f t="shared" ca="1" si="1079"/>
        <v>-2.485044571601211E-5</v>
      </c>
      <c r="HW465" s="223">
        <f t="shared" ca="1" si="1080"/>
        <v>-4.0706260431470835E-5</v>
      </c>
      <c r="HX465" s="223">
        <f t="shared" ca="1" si="1081"/>
        <v>9.2542482874484385E-5</v>
      </c>
      <c r="HY465" s="223">
        <f t="shared" ca="1" si="1082"/>
        <v>-1.1318626428285864E-4</v>
      </c>
      <c r="HZ465" s="223">
        <f t="shared" ca="1" si="1083"/>
        <v>9.5679395687997142E-5</v>
      </c>
      <c r="IA465" s="223">
        <f t="shared" ca="1" si="1084"/>
        <v>-4.5922755793227318E-5</v>
      </c>
      <c r="IB465" s="223">
        <f t="shared" ca="1" si="1085"/>
        <v>-1.9312643777489374E-5</v>
      </c>
      <c r="IC465" s="223">
        <f t="shared" ca="1" si="1086"/>
        <v>7.8038508661628931E-5</v>
      </c>
      <c r="ID465" s="223">
        <f t="shared" ca="1" si="1087"/>
        <v>-1.1046065330562104E-4</v>
      </c>
      <c r="IE465" s="223">
        <f t="shared" ca="1" si="1088"/>
        <v>7.5174818813587011E-5</v>
      </c>
      <c r="IF465" s="223">
        <f t="shared" ca="1" si="1089"/>
        <v>-6.5230280119087347E-5</v>
      </c>
      <c r="IG465" s="223">
        <f t="shared" ca="1" si="1090"/>
        <v>2.823146946218299E-6</v>
      </c>
      <c r="IH465" s="223">
        <f t="shared" ca="1" si="1091"/>
        <v>6.0535558325407611E-5</v>
      </c>
      <c r="II465" s="223">
        <f t="shared" ca="1" si="1092"/>
        <v>-1.0349010136889775E-4</v>
      </c>
      <c r="IJ465" s="223">
        <f t="shared" ca="1" si="1093"/>
        <v>1.1156219059929194E-4</v>
      </c>
      <c r="IK465" s="223">
        <f t="shared" ca="1" si="1094"/>
        <v>-8.2031041361533964E-5</v>
      </c>
      <c r="IL465" s="223">
        <f t="shared" ca="1" si="1095"/>
        <v>2.4850445716009186E-5</v>
      </c>
      <c r="IM465" s="223">
        <f t="shared" ca="1" si="1096"/>
        <v>4.0706260431473641E-5</v>
      </c>
      <c r="IN465" s="223">
        <f t="shared" ca="1" si="1097"/>
        <v>-9.2542482874486106E-5</v>
      </c>
      <c r="IO465" s="223">
        <f t="shared" ca="1" si="1098"/>
        <v>1.131862642828584E-4</v>
      </c>
      <c r="IP465" s="223">
        <f t="shared" ca="1" si="1099"/>
        <v>-9.5679395687995542E-5</v>
      </c>
      <c r="IQ465" s="223">
        <f t="shared" ca="1" si="1100"/>
        <v>4.592275579322458E-5</v>
      </c>
      <c r="IR465" s="223">
        <f t="shared" ca="1" si="1101"/>
        <v>1.9312643777479646E-5</v>
      </c>
      <c r="IS465" s="223">
        <f t="shared" ca="1" si="1102"/>
        <v>-7.8038508661631113E-5</v>
      </c>
      <c r="IT465" s="223">
        <f t="shared" ca="1" si="1103"/>
        <v>1.1046065330562169E-4</v>
      </c>
      <c r="IU465" s="223">
        <f t="shared" ca="1" si="1104"/>
        <v>-1.0565084449579618E-4</v>
      </c>
      <c r="IV465" s="223">
        <f t="shared" ca="1" si="1105"/>
        <v>6.5230280119084894E-5</v>
      </c>
      <c r="IW465" s="223">
        <f t="shared" ca="1" si="1106"/>
        <v>-2.8231469462153039E-6</v>
      </c>
      <c r="IX465" s="223">
        <f t="shared" ca="1" si="1107"/>
        <v>-6.0535558325410152E-5</v>
      </c>
      <c r="IY465" s="223">
        <f t="shared" ca="1" si="1108"/>
        <v>1.0349010136889897E-4</v>
      </c>
      <c r="IZ465" s="223">
        <f t="shared" ca="1" si="1109"/>
        <v>-1.1156219059929363E-4</v>
      </c>
      <c r="JA465" s="223">
        <f t="shared" ca="1" si="1110"/>
        <v>8.203104136153189E-5</v>
      </c>
      <c r="JB465" s="223">
        <f t="shared" ca="1" si="1111"/>
        <v>-2.4850445716006262E-5</v>
      </c>
    </row>
    <row r="466" spans="2:262">
      <c r="B466" s="230">
        <v>105</v>
      </c>
      <c r="C466" s="229">
        <f t="shared" si="1112"/>
        <v>2.0507812500000014E-3</v>
      </c>
      <c r="D466" s="226">
        <f t="shared" ca="1" si="855"/>
        <v>35.965010725150385</v>
      </c>
      <c r="E466" s="225">
        <f ca="1">DG361</f>
        <v>-3.4989274849613658E-2</v>
      </c>
      <c r="F466" s="224">
        <v>105</v>
      </c>
      <c r="G466" s="223">
        <f t="shared" ca="1" si="856"/>
        <v>-2.1594714816456193E-5</v>
      </c>
      <c r="H466" s="223">
        <f t="shared" ca="1" si="857"/>
        <v>4.5631646967891482E-5</v>
      </c>
      <c r="I466" s="223">
        <f t="shared" ca="1" si="858"/>
        <v>-5.5509404441622018E-5</v>
      </c>
      <c r="J466" s="223">
        <f t="shared" ca="1" si="859"/>
        <v>4.8162989526893094E-5</v>
      </c>
      <c r="K466" s="223">
        <f t="shared" ca="1" si="860"/>
        <v>-2.587194238813789E-5</v>
      </c>
      <c r="L466" s="223">
        <f t="shared" ca="1" si="861"/>
        <v>-4.44698399378653E-6</v>
      </c>
      <c r="M466" s="223">
        <f t="shared" ca="1" si="862"/>
        <v>3.338604295165575E-5</v>
      </c>
      <c r="N466" s="223">
        <f t="shared" ca="1" si="863"/>
        <v>-5.1965650840785828E-5</v>
      </c>
      <c r="O466" s="223">
        <f t="shared" ca="1" si="864"/>
        <v>5.4420687815062993E-5</v>
      </c>
      <c r="P466" s="223">
        <f t="shared" ca="1" si="865"/>
        <v>-3.998937340700875E-5</v>
      </c>
      <c r="Q466" s="223">
        <f t="shared" ca="1" si="866"/>
        <v>1.3149641574963189E-5</v>
      </c>
      <c r="R466" s="223">
        <f t="shared" ca="1" si="867"/>
        <v>1.7770330274281754E-5</v>
      </c>
      <c r="S466" s="223">
        <f t="shared" ca="1" si="868"/>
        <v>-4.3176295350746811E-5</v>
      </c>
      <c r="T466" s="223">
        <f t="shared" ca="1" si="869"/>
        <v>5.5184963848423701E-5</v>
      </c>
      <c r="U466" s="223">
        <f t="shared" ca="1" si="870"/>
        <v>-5.007013156028716E-5</v>
      </c>
      <c r="V466" s="223">
        <f t="shared" ca="1" si="871"/>
        <v>2.9418894474037321E-5</v>
      </c>
      <c r="W466" s="223">
        <f t="shared" ca="1" si="872"/>
        <v>3.6081579609646278E-7</v>
      </c>
      <c r="X466" s="223">
        <f t="shared" ca="1" si="873"/>
        <v>-3.0028567497498339E-5</v>
      </c>
      <c r="Y466" s="223">
        <f t="shared" ca="1" si="874"/>
        <v>5.0378668823109456E-5</v>
      </c>
      <c r="Z466" s="223">
        <f t="shared" ca="1" si="875"/>
        <v>-5.5096628437978288E-5</v>
      </c>
      <c r="AA466" s="223">
        <f t="shared" ca="1" si="876"/>
        <v>4.2718497115019057E-5</v>
      </c>
      <c r="AB466" s="223">
        <f t="shared" ca="1" si="877"/>
        <v>-1.7085120741488161E-5</v>
      </c>
      <c r="AC466" s="223">
        <f t="shared" ca="1" si="878"/>
        <v>-1.3849646772683058E-5</v>
      </c>
      <c r="AD466" s="223">
        <f t="shared" ca="1" si="879"/>
        <v>4.0486967648188931E-5</v>
      </c>
      <c r="AE466" s="223">
        <f t="shared" ca="1" si="880"/>
        <v>-5.4561471154761E-5</v>
      </c>
      <c r="AF466" s="223">
        <f t="shared" ca="1" si="881"/>
        <v>5.1705939212548602E-5</v>
      </c>
      <c r="AG466" s="223">
        <f t="shared" ca="1" si="882"/>
        <v>-3.2806423021851703E-5</v>
      </c>
      <c r="AH466" s="223">
        <f t="shared" ca="1" si="883"/>
        <v>3.727307693654381E-6</v>
      </c>
      <c r="AI466" s="223">
        <f t="shared" ca="1" si="884"/>
        <v>2.6508364634318563E-5</v>
      </c>
      <c r="AJ466" s="223">
        <f t="shared" ca="1" si="885"/>
        <v>-4.8518680434140983E-5</v>
      </c>
      <c r="AK466" s="223">
        <f t="shared" ca="1" si="886"/>
        <v>5.5473995657671906E-5</v>
      </c>
      <c r="AL466" s="223">
        <f t="shared" ca="1" si="887"/>
        <v>-4.5216125585920836E-5</v>
      </c>
      <c r="AM466" s="223">
        <f t="shared" ca="1" si="888"/>
        <v>2.0928014158415576E-5</v>
      </c>
      <c r="AN466" s="223">
        <f t="shared" ca="1" si="889"/>
        <v>9.8539108352533258E-6</v>
      </c>
      <c r="AO466" s="223">
        <f t="shared" ca="1" si="890"/>
        <v>-3.7578237560048562E-5</v>
      </c>
      <c r="AP466" s="223">
        <f t="shared" ca="1" si="891"/>
        <v>5.3642305121561676E-5</v>
      </c>
      <c r="AQ466" s="223">
        <f t="shared" ca="1" si="892"/>
        <v>-5.30615479002795E-5</v>
      </c>
      <c r="AR466" s="223">
        <f t="shared" ca="1" si="893"/>
        <v>3.6016170720876863E-5</v>
      </c>
      <c r="AS466" s="223">
        <f t="shared" ca="1" si="894"/>
        <v>-7.7952325800703939E-6</v>
      </c>
      <c r="AT466" s="223">
        <f t="shared" ca="1" si="895"/>
        <v>-2.2844510646430567E-5</v>
      </c>
      <c r="AU466" s="223">
        <f t="shared" ca="1" si="896"/>
        <v>4.6395765112114356E-5</v>
      </c>
      <c r="AV466" s="223">
        <f t="shared" ca="1" si="897"/>
        <v>-5.5550744488484338E-5</v>
      </c>
      <c r="AW466" s="223">
        <f t="shared" ca="1" si="898"/>
        <v>4.7468723954628715E-5</v>
      </c>
      <c r="AX466" s="223">
        <f t="shared" ca="1" si="899"/>
        <v>-2.46574968533602E-5</v>
      </c>
      <c r="AY466" s="223">
        <f t="shared" ca="1" si="900"/>
        <v>-5.8047757012390943E-6</v>
      </c>
      <c r="AZ466" s="223">
        <f t="shared" ca="1" si="901"/>
        <v>3.4465867746693636E-5</v>
      </c>
      <c r="BA466" s="223">
        <f t="shared" ca="1" si="902"/>
        <v>-5.2432446789198963E-5</v>
      </c>
      <c r="BB466" s="223">
        <f t="shared" ca="1" si="903"/>
        <v>5.4129611462547007E-5</v>
      </c>
      <c r="BC466" s="223">
        <f t="shared" ca="1" si="904"/>
        <v>-3.9030743670229595E-5</v>
      </c>
      <c r="BD466" s="223">
        <f t="shared" ca="1" si="905"/>
        <v>1.1820914425734081E-5</v>
      </c>
      <c r="BE466" s="223">
        <f t="shared" ca="1" si="906"/>
        <v>1.905686027604276E-5</v>
      </c>
      <c r="BF466" s="223">
        <f t="shared" ca="1" si="907"/>
        <v>-4.4021427119094586E-5</v>
      </c>
      <c r="BG466" s="223">
        <f t="shared" ca="1" si="908"/>
        <v>5.5326459021851689E-5</v>
      </c>
      <c r="BH466" s="223">
        <f t="shared" ca="1" si="909"/>
        <v>-4.9464085195411902E-5</v>
      </c>
      <c r="BI466" s="223">
        <f t="shared" ca="1" si="910"/>
        <v>2.8253358436466369E-5</v>
      </c>
      <c r="BJ466" s="223">
        <f t="shared" ca="1" si="911"/>
        <v>1.7241839847588779E-6</v>
      </c>
      <c r="BK466" s="223">
        <f t="shared" ca="1" si="912"/>
        <v>-3.1166724409806337E-5</v>
      </c>
      <c r="BL466" s="223">
        <f t="shared" ca="1" si="913"/>
        <v>5.0938452484801065E-5</v>
      </c>
      <c r="BM466" s="223">
        <f t="shared" ca="1" si="914"/>
        <v>-5.4904341970367681E-5</v>
      </c>
      <c r="BN466" s="223">
        <f t="shared" ca="1" si="915"/>
        <v>4.1833805637907498E-5</v>
      </c>
      <c r="BO466" s="223">
        <f t="shared" ca="1" si="916"/>
        <v>-1.5782537711931268E-5</v>
      </c>
      <c r="BP466" s="223">
        <f t="shared" ca="1" si="917"/>
        <v>-1.5165939128681318E-5</v>
      </c>
      <c r="BQ466" s="223">
        <f t="shared" ca="1" si="918"/>
        <v>4.1408533198384175E-5</v>
      </c>
      <c r="BR466" s="223">
        <f t="shared" ca="1" si="919"/>
        <v>-5.480235468015018E-5</v>
      </c>
      <c r="BS466" s="223">
        <f t="shared" ca="1" si="920"/>
        <v>5.1191396272823574E-5</v>
      </c>
      <c r="BT466" s="223">
        <f t="shared" ca="1" si="921"/>
        <v>-3.1696112622260994E-5</v>
      </c>
      <c r="BU466" s="223">
        <f t="shared" ca="1" si="922"/>
        <v>2.3657512341233502E-6</v>
      </c>
      <c r="BV466" s="223">
        <f t="shared" ca="1" si="923"/>
        <v>2.7698685892974983E-5</v>
      </c>
      <c r="BW466" s="223">
        <f t="shared" ca="1" si="924"/>
        <v>-4.9168418292946735E-5</v>
      </c>
      <c r="BX466" s="223">
        <f t="shared" ca="1" si="925"/>
        <v>5.5381541091995005E-5</v>
      </c>
      <c r="BY466" s="223">
        <f t="shared" ca="1" si="926"/>
        <v>-4.4410166588243583E-5</v>
      </c>
      <c r="BZ466" s="223">
        <f t="shared" ca="1" si="927"/>
        <v>1.9658634058827063E-5</v>
      </c>
      <c r="CA466" s="223">
        <f t="shared" ca="1" si="928"/>
        <v>1.1192832443164834E-5</v>
      </c>
      <c r="CB466" s="223">
        <f t="shared" ca="1" si="929"/>
        <v>-3.8571242848527875E-5</v>
      </c>
      <c r="CC466" s="223">
        <f t="shared" ca="1" si="930"/>
        <v>5.3981271630217292E-5</v>
      </c>
      <c r="CD466" s="223">
        <f t="shared" ca="1" si="931"/>
        <v>-5.2641296738476062E-5</v>
      </c>
      <c r="CE466" s="223">
        <f t="shared" ca="1" si="932"/>
        <v>3.4967102827521325E-5</v>
      </c>
      <c r="CF466" s="223">
        <f t="shared" ca="1" si="933"/>
        <v>-6.4428662420929779E-6</v>
      </c>
      <c r="CG466" s="223">
        <f t="shared" ca="1" si="934"/>
        <v>-2.4080545797402845E-5</v>
      </c>
      <c r="CH466" s="223">
        <f t="shared" ca="1" si="935"/>
        <v>4.7131936182282297E-5</v>
      </c>
      <c r="CI466" s="223">
        <f t="shared" ca="1" si="936"/>
        <v>-5.5558622844042915E-5</v>
      </c>
      <c r="CJ466" s="223">
        <f t="shared" ca="1" si="937"/>
        <v>4.6745864998023886E-5</v>
      </c>
      <c r="CK466" s="223">
        <f t="shared" ca="1" si="938"/>
        <v>-2.342819856448106E-5</v>
      </c>
      <c r="CL466" s="223">
        <f t="shared" ca="1" si="939"/>
        <v>-7.1590708288640687E-6</v>
      </c>
      <c r="CM466" s="223">
        <f t="shared" ca="1" si="940"/>
        <v>3.5524931591763035E-5</v>
      </c>
      <c r="CN466" s="223">
        <f t="shared" ca="1" si="941"/>
        <v>-5.2867659392241872E-5</v>
      </c>
      <c r="CO466" s="223">
        <f t="shared" ca="1" si="942"/>
        <v>5.380592945612243E-5</v>
      </c>
      <c r="CP466" s="223">
        <f t="shared" ca="1" si="943"/>
        <v>-3.8048603272916714E-5</v>
      </c>
      <c r="CQ466" s="223">
        <f t="shared" ca="1" si="944"/>
        <v>1.0485066799668331E-5</v>
      </c>
      <c r="CR466" s="223">
        <f t="shared" ca="1" si="945"/>
        <v>2.0331911137754457E-5</v>
      </c>
      <c r="CS466" s="223">
        <f t="shared" ca="1" si="946"/>
        <v>-4.4840042025812508E-5</v>
      </c>
      <c r="CT466" s="223">
        <f t="shared" ca="1" si="947"/>
        <v>5.5434627605154388E-5</v>
      </c>
      <c r="CU466" s="223">
        <f t="shared" ca="1" si="948"/>
        <v>-4.8828243515196567E-5</v>
      </c>
      <c r="CV466" s="223">
        <f t="shared" ca="1" si="949"/>
        <v>2.7070803632235089E-5</v>
      </c>
      <c r="CW466" s="223">
        <f t="shared" ca="1" si="950"/>
        <v>3.0865135894594765E-6</v>
      </c>
      <c r="CX466" s="223">
        <f t="shared" ca="1" si="951"/>
        <v>-3.2286107652728111E-5</v>
      </c>
      <c r="CY466" s="223">
        <f t="shared" ca="1" si="952"/>
        <v>5.1467552727426945E-5</v>
      </c>
      <c r="CZ466" s="223">
        <f t="shared" ca="1" si="953"/>
        <v>-5.4678983180159825E-5</v>
      </c>
      <c r="DA466" s="223">
        <f t="shared" ca="1" si="954"/>
        <v>4.0923915040546685E-5</v>
      </c>
      <c r="DB466" s="223">
        <f t="shared" ca="1" si="955"/>
        <v>-1.4470447871802659E-5</v>
      </c>
      <c r="DC466" s="223">
        <f t="shared" ca="1" si="956"/>
        <v>-1.647309609004058E-5</v>
      </c>
      <c r="DD466" s="223">
        <f t="shared" ca="1" si="957"/>
        <v>4.2305155796546266E-5</v>
      </c>
      <c r="DE466" s="223">
        <f t="shared" ca="1" si="958"/>
        <v>-5.5010227316272309E-5</v>
      </c>
      <c r="DF466" s="223">
        <f t="shared" ca="1" si="959"/>
        <v>5.0646017550152754E-5</v>
      </c>
      <c r="DG466" s="223">
        <f t="shared" ca="1" si="960"/>
        <v>-3.0566709669619326E-5</v>
      </c>
      <c r="DH466" s="223">
        <f t="shared" ca="1" si="961"/>
        <v>1.0027697345084422E-6</v>
      </c>
      <c r="DI466" s="223">
        <f t="shared" ca="1" si="962"/>
        <v>2.8872322498971403E-5</v>
      </c>
      <c r="DJ466" s="223">
        <f t="shared" ca="1" si="963"/>
        <v>-4.9788538935099122E-5</v>
      </c>
      <c r="DK466" s="223">
        <f t="shared" ca="1" si="964"/>
        <v>5.5255726756813338E-5</v>
      </c>
      <c r="DL466" s="223">
        <f t="shared" ca="1" si="965"/>
        <v>-4.3577456566815699E-5</v>
      </c>
      <c r="DM466" s="223">
        <f t="shared" ca="1" si="966"/>
        <v>1.8377412333163707E-5</v>
      </c>
      <c r="DN466" s="223">
        <f t="shared" ca="1" si="967"/>
        <v>1.2525011907341088E-5</v>
      </c>
      <c r="DO466" s="223">
        <f t="shared" ca="1" si="968"/>
        <v>-3.9541014262588025E-5</v>
      </c>
      <c r="DP466" s="223">
        <f t="shared" ca="1" si="969"/>
        <v>5.428772183933296E-5</v>
      </c>
      <c r="DQ466" s="223">
        <f t="shared" ca="1" si="970"/>
        <v>-5.2189336427901716E-5</v>
      </c>
      <c r="DR466" s="223">
        <f t="shared" ca="1" si="971"/>
        <v>3.389697205892544E-5</v>
      </c>
      <c r="DS466" s="223">
        <f t="shared" ca="1" si="972"/>
        <v>-5.0866189624040386E-6</v>
      </c>
      <c r="DT466" s="223">
        <f t="shared" ca="1" si="973"/>
        <v>-2.5302075728017792E-5</v>
      </c>
      <c r="DU466" s="223">
        <f t="shared" ca="1" si="974"/>
        <v>4.7839716736471897E-5</v>
      </c>
      <c r="DV466" s="223">
        <f t="shared" ca="1" si="975"/>
        <v>-5.5533034762670971E-5</v>
      </c>
      <c r="DW466" s="223">
        <f t="shared" ca="1" si="976"/>
        <v>4.5994848080285137E-5</v>
      </c>
      <c r="DX466" s="223">
        <f t="shared" ca="1" si="977"/>
        <v>-2.218478800482417E-5</v>
      </c>
      <c r="DY466" s="223">
        <f t="shared" ca="1" si="978"/>
        <v>-8.5090535999158513E-6</v>
      </c>
      <c r="DZ466" s="223">
        <f t="shared" ca="1" si="979"/>
        <v>3.6562596546403699E-5</v>
      </c>
      <c r="EA466" s="223">
        <f t="shared" ca="1" si="980"/>
        <v>-5.3271026494115765E-5</v>
      </c>
      <c r="EB466" s="223">
        <f t="shared" ca="1" si="981"/>
        <v>5.3449836769726977E-5</v>
      </c>
      <c r="EC466" s="223">
        <f t="shared" ca="1" si="982"/>
        <v>-3.7043543819721728E-5</v>
      </c>
      <c r="ED466" s="223">
        <f t="shared" ca="1" si="983"/>
        <v>9.1429033614243677E-6</v>
      </c>
      <c r="EE466" s="223">
        <f t="shared" ca="1" si="984"/>
        <v>2.1594714816455895E-5</v>
      </c>
      <c r="EF466" s="223">
        <f t="shared" ca="1" si="985"/>
        <v>-4.5631646967891272E-5</v>
      </c>
      <c r="EG466" s="223">
        <f t="shared" ca="1" si="986"/>
        <v>5.5509404441621998E-5</v>
      </c>
      <c r="EH466" s="223">
        <f t="shared" ca="1" si="987"/>
        <v>-4.8162989526893324E-5</v>
      </c>
      <c r="EI466" s="223">
        <f t="shared" ca="1" si="988"/>
        <v>2.5871942388138303E-5</v>
      </c>
      <c r="EJ466" s="223">
        <f t="shared" ca="1" si="989"/>
        <v>4.4469839937859642E-6</v>
      </c>
      <c r="EK466" s="223">
        <f t="shared" ca="1" si="990"/>
        <v>-3.3386042951655215E-5</v>
      </c>
      <c r="EL466" s="223">
        <f t="shared" ca="1" si="991"/>
        <v>5.1965650840785598E-5</v>
      </c>
      <c r="EM466" s="223">
        <f t="shared" ca="1" si="992"/>
        <v>-5.4420687815063129E-5</v>
      </c>
      <c r="EN466" s="223">
        <f t="shared" ca="1" si="993"/>
        <v>3.9989373407009211E-5</v>
      </c>
      <c r="EO466" s="223">
        <f t="shared" ca="1" si="994"/>
        <v>-1.3149641574964029E-5</v>
      </c>
      <c r="EP466" s="223">
        <f t="shared" ca="1" si="995"/>
        <v>-1.7770330274280934E-5</v>
      </c>
      <c r="EQ466" s="223">
        <f t="shared" ca="1" si="996"/>
        <v>4.3176295350746147E-5</v>
      </c>
      <c r="ER466" s="223">
        <f t="shared" ca="1" si="997"/>
        <v>-5.5184963848423585E-5</v>
      </c>
      <c r="ES466" s="223">
        <f t="shared" ca="1" si="998"/>
        <v>5.0070131560287621E-5</v>
      </c>
      <c r="ET466" s="223">
        <f t="shared" ca="1" si="999"/>
        <v>-2.9418894474038219E-5</v>
      </c>
      <c r="EU466" s="223">
        <f t="shared" ca="1" si="1000"/>
        <v>-3.608157960954006E-7</v>
      </c>
      <c r="EV466" s="223">
        <f t="shared" ca="1" si="1001"/>
        <v>3.0028567497497441E-5</v>
      </c>
      <c r="EW466" s="223">
        <f t="shared" ca="1" si="1002"/>
        <v>-5.0378668823109002E-5</v>
      </c>
      <c r="EX466" s="223">
        <f t="shared" ca="1" si="1003"/>
        <v>5.509662843797843E-5</v>
      </c>
      <c r="EY466" s="223">
        <f t="shared" ca="1" si="1004"/>
        <v>-4.2718497115019986E-5</v>
      </c>
      <c r="EZ466" s="223">
        <f t="shared" ca="1" si="1005"/>
        <v>1.7085120741489543E-5</v>
      </c>
      <c r="FA466" s="223">
        <f t="shared" ca="1" si="1006"/>
        <v>1.384964677268165E-5</v>
      </c>
      <c r="FB466" s="223">
        <f t="shared" ca="1" si="1007"/>
        <v>-4.0486967648187935E-5</v>
      </c>
      <c r="FC466" s="223">
        <f t="shared" ca="1" si="1008"/>
        <v>5.4561471154760655E-5</v>
      </c>
      <c r="FD466" s="223">
        <f t="shared" ca="1" si="1009"/>
        <v>-5.1705939212549287E-5</v>
      </c>
      <c r="FE466" s="223">
        <f t="shared" ca="1" si="1010"/>
        <v>3.2806423021853194E-5</v>
      </c>
      <c r="FF466" s="223">
        <f t="shared" ca="1" si="1011"/>
        <v>-3.7273076936562292E-6</v>
      </c>
      <c r="FG466" s="223">
        <f t="shared" ca="1" si="1012"/>
        <v>-2.650836463431694E-5</v>
      </c>
      <c r="FH466" s="223">
        <f t="shared" ca="1" si="1013"/>
        <v>4.8518680434140082E-5</v>
      </c>
      <c r="FI466" s="223">
        <f t="shared" ca="1" si="1014"/>
        <v>-5.5473995657672014E-5</v>
      </c>
      <c r="FJ466" s="223">
        <f t="shared" ca="1" si="1015"/>
        <v>4.521612558592192E-5</v>
      </c>
      <c r="FK466" s="223">
        <f t="shared" ca="1" si="1016"/>
        <v>-2.0928014158414364E-5</v>
      </c>
      <c r="FL466" s="223">
        <f t="shared" ca="1" si="1017"/>
        <v>-9.8539108352546116E-6</v>
      </c>
      <c r="FM466" s="223">
        <f t="shared" ca="1" si="1018"/>
        <v>3.7578237560049525E-5</v>
      </c>
      <c r="FN466" s="223">
        <f t="shared" ca="1" si="1019"/>
        <v>-5.3642305121562022E-5</v>
      </c>
      <c r="FO466" s="223">
        <f t="shared" ca="1" si="1020"/>
        <v>5.3061547900279107E-5</v>
      </c>
      <c r="FP466" s="223">
        <f t="shared" ca="1" si="1021"/>
        <v>-3.6016170720875861E-5</v>
      </c>
      <c r="FQ466" s="223">
        <f t="shared" ca="1" si="1022"/>
        <v>7.7952325800691013E-6</v>
      </c>
      <c r="FR466" s="223">
        <f t="shared" ca="1" si="1023"/>
        <v>2.2844510646431756E-5</v>
      </c>
      <c r="FS466" s="223">
        <f t="shared" ca="1" si="1024"/>
        <v>-4.6395765112114641E-5</v>
      </c>
      <c r="FT466" s="223">
        <f t="shared" ca="1" si="1025"/>
        <v>5.5550744488484345E-5</v>
      </c>
      <c r="FU466" s="223">
        <f t="shared" ca="1" si="1026"/>
        <v>-4.7468723954628457E-5</v>
      </c>
      <c r="FV466" s="223">
        <f t="shared" ca="1" si="1027"/>
        <v>2.4657496853359736E-5</v>
      </c>
      <c r="FW466" s="223">
        <f t="shared" ca="1" si="1028"/>
        <v>5.8047757012396059E-6</v>
      </c>
      <c r="FX466" s="223">
        <f t="shared" ca="1" si="1029"/>
        <v>-3.4465867746694049E-5</v>
      </c>
      <c r="FY466" s="223">
        <f t="shared" ca="1" si="1030"/>
        <v>5.2432446789199132E-5</v>
      </c>
      <c r="FZ466" s="223">
        <f t="shared" ca="1" si="1031"/>
        <v>-5.4129611462546892E-5</v>
      </c>
      <c r="GA466" s="223">
        <f t="shared" ca="1" si="1032"/>
        <v>3.9030743670229222E-5</v>
      </c>
      <c r="GB466" s="223">
        <f t="shared" ca="1" si="1033"/>
        <v>-1.1820914425734345E-5</v>
      </c>
      <c r="GC466" s="223">
        <f t="shared" ca="1" si="1034"/>
        <v>-1.9056860276042506E-5</v>
      </c>
      <c r="GD466" s="223">
        <f t="shared" ca="1" si="1035"/>
        <v>4.4021427119094417E-5</v>
      </c>
      <c r="GE466" s="223">
        <f t="shared" ca="1" si="1036"/>
        <v>-5.5326459021851655E-5</v>
      </c>
      <c r="GF466" s="223">
        <f t="shared" ca="1" si="1037"/>
        <v>4.9464085195412024E-5</v>
      </c>
      <c r="GG466" s="223">
        <f t="shared" ca="1" si="1038"/>
        <v>-2.8253358436466599E-5</v>
      </c>
      <c r="GH466" s="223">
        <f t="shared" ca="1" si="1039"/>
        <v>-1.7241839847586068E-6</v>
      </c>
      <c r="GI466" s="223">
        <f t="shared" ca="1" si="1040"/>
        <v>3.1166724409806114E-5</v>
      </c>
      <c r="GJ466" s="223">
        <f t="shared" ca="1" si="1041"/>
        <v>-5.0938452484800956E-5</v>
      </c>
      <c r="GK466" s="223">
        <f t="shared" ca="1" si="1042"/>
        <v>5.4904341970367715E-5</v>
      </c>
      <c r="GL466" s="223">
        <f t="shared" ca="1" si="1043"/>
        <v>-4.1833805637907681E-5</v>
      </c>
      <c r="GM466" s="223">
        <f t="shared" ca="1" si="1044"/>
        <v>1.5782537711931526E-5</v>
      </c>
      <c r="GN466" s="223">
        <f t="shared" ca="1" si="1045"/>
        <v>1.5165939128681059E-5</v>
      </c>
      <c r="GO466" s="223">
        <f t="shared" ca="1" si="1046"/>
        <v>-4.1408533198383999E-5</v>
      </c>
      <c r="GP466" s="223">
        <f t="shared" ca="1" si="1047"/>
        <v>5.4802354680150133E-5</v>
      </c>
      <c r="GQ466" s="223">
        <f t="shared" ca="1" si="1048"/>
        <v>-5.1191396272823676E-5</v>
      </c>
      <c r="GR466" s="223">
        <f t="shared" ca="1" si="1049"/>
        <v>3.1696112622261224E-5</v>
      </c>
      <c r="GS466" s="223">
        <f t="shared" ca="1" si="1050"/>
        <v>-2.3657512341236221E-6</v>
      </c>
      <c r="GT466" s="223">
        <f t="shared" ca="1" si="1051"/>
        <v>-2.7698685892974742E-5</v>
      </c>
      <c r="GU466" s="223">
        <f t="shared" ca="1" si="1052"/>
        <v>4.9168418292946613E-5</v>
      </c>
      <c r="GV466" s="223">
        <f t="shared" ca="1" si="1053"/>
        <v>-5.5381541091995019E-5</v>
      </c>
      <c r="GW466" s="223">
        <f t="shared" ca="1" si="1054"/>
        <v>4.4410166588241848E-5</v>
      </c>
      <c r="GX466" s="223">
        <f t="shared" ca="1" si="1055"/>
        <v>-1.9658634058824366E-5</v>
      </c>
      <c r="GY466" s="223">
        <f t="shared" ca="1" si="1056"/>
        <v>-1.119283244316766E-5</v>
      </c>
      <c r="GZ466" s="223">
        <f t="shared" ca="1" si="1057"/>
        <v>3.8571242848529955E-5</v>
      </c>
      <c r="HA466" s="223">
        <f t="shared" ca="1" si="1058"/>
        <v>-5.3981271630217969E-5</v>
      </c>
      <c r="HB466" s="223">
        <f t="shared" ca="1" si="1059"/>
        <v>5.2641296738475141E-5</v>
      </c>
      <c r="HC466" s="223">
        <f t="shared" ca="1" si="1060"/>
        <v>-3.4967102827519082E-5</v>
      </c>
      <c r="HD466" s="223">
        <f t="shared" ca="1" si="1061"/>
        <v>6.4428662420901098E-6</v>
      </c>
      <c r="HE466" s="223">
        <f t="shared" ca="1" si="1062"/>
        <v>2.408054579740545E-5</v>
      </c>
      <c r="HF466" s="223">
        <f t="shared" ca="1" si="1063"/>
        <v>-4.7131936182283828E-5</v>
      </c>
      <c r="HG466" s="223">
        <f t="shared" ca="1" si="1064"/>
        <v>5.5558622844042908E-5</v>
      </c>
      <c r="HH466" s="223">
        <f t="shared" ca="1" si="1065"/>
        <v>-4.6745864998023174E-5</v>
      </c>
      <c r="HI466" s="223">
        <f t="shared" ca="1" si="1066"/>
        <v>2.3428198564479878E-5</v>
      </c>
      <c r="HJ466" s="223">
        <f t="shared" ca="1" si="1067"/>
        <v>7.1590708288653613E-6</v>
      </c>
      <c r="HK466" s="223">
        <f t="shared" ca="1" si="1068"/>
        <v>-3.5524931591764038E-5</v>
      </c>
      <c r="HL466" s="223">
        <f t="shared" ca="1" si="1069"/>
        <v>5.2867659392242272E-5</v>
      </c>
      <c r="HM466" s="223">
        <f t="shared" ca="1" si="1070"/>
        <v>-5.3805929456122104E-5</v>
      </c>
      <c r="HN466" s="223">
        <f t="shared" ca="1" si="1071"/>
        <v>3.8048603272915766E-5</v>
      </c>
      <c r="HO466" s="223">
        <f t="shared" ca="1" si="1072"/>
        <v>-1.048506679966705E-5</v>
      </c>
      <c r="HP466" s="223">
        <f t="shared" ca="1" si="1073"/>
        <v>-2.033191113775567E-5</v>
      </c>
      <c r="HQ466" s="223">
        <f t="shared" ca="1" si="1074"/>
        <v>4.4840042025813288E-5</v>
      </c>
      <c r="HR466" s="223">
        <f t="shared" ca="1" si="1075"/>
        <v>-5.5434627605154476E-5</v>
      </c>
      <c r="HS466" s="223">
        <f t="shared" ca="1" si="1076"/>
        <v>4.8828243515195951E-5</v>
      </c>
      <c r="HT466" s="223">
        <f t="shared" ca="1" si="1077"/>
        <v>-2.7070803632233947E-5</v>
      </c>
      <c r="HU466" s="223">
        <f t="shared" ca="1" si="1078"/>
        <v>-3.0865135894607809E-6</v>
      </c>
      <c r="HV466" s="223">
        <f t="shared" ca="1" si="1079"/>
        <v>3.2286107652729174E-5</v>
      </c>
      <c r="HW466" s="223">
        <f t="shared" ca="1" si="1080"/>
        <v>-5.146755272742744E-5</v>
      </c>
      <c r="HX466" s="223">
        <f t="shared" ca="1" si="1081"/>
        <v>5.4678983180159588E-5</v>
      </c>
      <c r="HY466" s="223">
        <f t="shared" ca="1" si="1082"/>
        <v>-4.0923915040545804E-5</v>
      </c>
      <c r="HZ466" s="223">
        <f t="shared" ca="1" si="1083"/>
        <v>1.4470447871802921E-5</v>
      </c>
      <c r="IA466" s="223">
        <f t="shared" ca="1" si="1084"/>
        <v>1.6473096090040326E-5</v>
      </c>
      <c r="IB466" s="223">
        <f t="shared" ca="1" si="1085"/>
        <v>-4.230515579654609E-5</v>
      </c>
      <c r="IC466" s="223">
        <f t="shared" ca="1" si="1086"/>
        <v>5.5010227316272268E-5</v>
      </c>
      <c r="ID466" s="223">
        <f t="shared" ca="1" si="1087"/>
        <v>-5.0646017550152876E-5</v>
      </c>
      <c r="IE466" s="223">
        <f t="shared" ca="1" si="1088"/>
        <v>-3.6487324254700979E-6</v>
      </c>
      <c r="IF466" s="223">
        <f t="shared" ca="1" si="1089"/>
        <v>-1.0027697345087149E-6</v>
      </c>
      <c r="IG466" s="223">
        <f t="shared" ca="1" si="1090"/>
        <v>-2.8872322498971176E-5</v>
      </c>
      <c r="IH466" s="223">
        <f t="shared" ca="1" si="1091"/>
        <v>4.9788538935099E-5</v>
      </c>
      <c r="II466" s="223">
        <f t="shared" ca="1" si="1092"/>
        <v>-5.5255726756813365E-5</v>
      </c>
      <c r="IJ466" s="223">
        <f t="shared" ca="1" si="1093"/>
        <v>4.3577456566815861E-5</v>
      </c>
      <c r="IK466" s="223">
        <f t="shared" ca="1" si="1094"/>
        <v>-1.8377412333163961E-5</v>
      </c>
      <c r="IL466" s="223">
        <f t="shared" ca="1" si="1095"/>
        <v>-1.252501190734082E-5</v>
      </c>
      <c r="IM466" s="223">
        <f t="shared" ca="1" si="1096"/>
        <v>3.9541014262587835E-5</v>
      </c>
      <c r="IN466" s="223">
        <f t="shared" ca="1" si="1097"/>
        <v>-5.4287721839332906E-5</v>
      </c>
      <c r="IO466" s="223">
        <f t="shared" ca="1" si="1098"/>
        <v>5.2189336427901811E-5</v>
      </c>
      <c r="IP466" s="223">
        <f t="shared" ca="1" si="1099"/>
        <v>-3.389697205892565E-5</v>
      </c>
      <c r="IQ466" s="223">
        <f t="shared" ca="1" si="1100"/>
        <v>5.0866189624043097E-6</v>
      </c>
      <c r="IR466" s="223">
        <f t="shared" ca="1" si="1101"/>
        <v>2.5302075728017555E-5</v>
      </c>
      <c r="IS466" s="223">
        <f t="shared" ca="1" si="1102"/>
        <v>-4.7839716736471762E-5</v>
      </c>
      <c r="IT466" s="223">
        <f t="shared" ca="1" si="1103"/>
        <v>5.5533034762670971E-5</v>
      </c>
      <c r="IU466" s="223">
        <f t="shared" ca="1" si="1104"/>
        <v>-4.5994848080285293E-5</v>
      </c>
      <c r="IV466" s="223">
        <f t="shared" ca="1" si="1105"/>
        <v>2.2184788004824414E-5</v>
      </c>
      <c r="IW466" s="223">
        <f t="shared" ca="1" si="1106"/>
        <v>8.5090535999155837E-6</v>
      </c>
      <c r="IX466" s="223">
        <f t="shared" ca="1" si="1107"/>
        <v>-3.6562596546403489E-5</v>
      </c>
      <c r="IY466" s="223">
        <f t="shared" ca="1" si="1108"/>
        <v>5.327102649411569E-5</v>
      </c>
      <c r="IZ466" s="223">
        <f t="shared" ca="1" si="1109"/>
        <v>-5.3449836769727052E-5</v>
      </c>
      <c r="JA466" s="223">
        <f t="shared" ca="1" si="1110"/>
        <v>3.7043543819721925E-5</v>
      </c>
      <c r="JB466" s="223">
        <f t="shared" ca="1" si="1111"/>
        <v>-9.1429033614246371E-6</v>
      </c>
    </row>
    <row r="467" spans="2:262">
      <c r="B467" s="230">
        <v>106</v>
      </c>
      <c r="C467" s="229">
        <f t="shared" si="1112"/>
        <v>2.0703125000000014E-3</v>
      </c>
      <c r="D467" s="226">
        <f t="shared" ca="1" si="855"/>
        <v>35.964786770746301</v>
      </c>
      <c r="E467" s="225">
        <f ca="1">DH361</f>
        <v>-3.5213229253698242E-2</v>
      </c>
      <c r="F467" s="224">
        <v>106</v>
      </c>
      <c r="G467" s="223">
        <f t="shared" ca="1" si="856"/>
        <v>-3.0215736518947842E-5</v>
      </c>
      <c r="H467" s="223">
        <f t="shared" ca="1" si="857"/>
        <v>7.3812480189780372E-5</v>
      </c>
      <c r="I467" s="223">
        <f t="shared" ca="1" si="858"/>
        <v>-9.640641554875804E-5</v>
      </c>
      <c r="J467" s="223">
        <f t="shared" ca="1" si="859"/>
        <v>9.1568601417709323E-5</v>
      </c>
      <c r="K467" s="223">
        <f t="shared" ca="1" si="860"/>
        <v>-6.0675602878603469E-5</v>
      </c>
      <c r="L467" s="223">
        <f t="shared" ca="1" si="861"/>
        <v>1.2517799618276795E-5</v>
      </c>
      <c r="M467" s="223">
        <f t="shared" ca="1" si="862"/>
        <v>3.9201853144910478E-5</v>
      </c>
      <c r="N467" s="223">
        <f t="shared" ca="1" si="863"/>
        <v>-7.9766901633114519E-5</v>
      </c>
      <c r="O467" s="223">
        <f t="shared" ca="1" si="864"/>
        <v>9.763485417868901E-5</v>
      </c>
      <c r="P467" s="223">
        <f t="shared" ca="1" si="865"/>
        <v>-8.7721513891417846E-5</v>
      </c>
      <c r="Q467" s="223">
        <f t="shared" ca="1" si="866"/>
        <v>5.2847650175721744E-5</v>
      </c>
      <c r="R467" s="223">
        <f t="shared" ca="1" si="867"/>
        <v>-2.936369162587049E-6</v>
      </c>
      <c r="S467" s="223">
        <f t="shared" ca="1" si="868"/>
        <v>-4.7810434495174545E-5</v>
      </c>
      <c r="T467" s="223">
        <f t="shared" ca="1" si="869"/>
        <v>8.4953124208697795E-5</v>
      </c>
      <c r="U467" s="223">
        <f t="shared" ca="1" si="870"/>
        <v>-9.7923015790238804E-5</v>
      </c>
      <c r="V467" s="223">
        <f t="shared" ca="1" si="871"/>
        <v>8.3029620232894646E-5</v>
      </c>
      <c r="W467" s="223">
        <f t="shared" ca="1" si="872"/>
        <v>-4.451074571218389E-5</v>
      </c>
      <c r="X467" s="223">
        <f t="shared" ca="1" si="873"/>
        <v>-6.6733401333210771E-6</v>
      </c>
      <c r="Y467" s="223">
        <f t="shared" ca="1" si="874"/>
        <v>5.5958575225408899E-5</v>
      </c>
      <c r="Z467" s="223">
        <f t="shared" ca="1" si="875"/>
        <v>-8.9321201758049701E-5</v>
      </c>
      <c r="AA467" s="223">
        <f t="shared" ca="1" si="876"/>
        <v>9.7268125229563079E-5</v>
      </c>
      <c r="AB467" s="223">
        <f t="shared" ca="1" si="877"/>
        <v>-7.7538105942921281E-5</v>
      </c>
      <c r="AC467" s="223">
        <f t="shared" ca="1" si="878"/>
        <v>3.5745178435388065E-5</v>
      </c>
      <c r="AD467" s="223">
        <f t="shared" ca="1" si="879"/>
        <v>1.6218781515726526E-5</v>
      </c>
      <c r="AE467" s="223">
        <f t="shared" ca="1" si="880"/>
        <v>-6.3567804286152567E-5</v>
      </c>
      <c r="AF467" s="223">
        <f t="shared" ca="1" si="881"/>
        <v>9.2829067306535645E-5</v>
      </c>
      <c r="AG467" s="223">
        <f t="shared" ca="1" si="882"/>
        <v>-9.5676489450760517E-5</v>
      </c>
      <c r="AH467" s="223">
        <f t="shared" ca="1" si="883"/>
        <v>7.1299857306077281E-5</v>
      </c>
      <c r="AI467" s="223">
        <f t="shared" ca="1" si="884"/>
        <v>-2.663536554995856E-5</v>
      </c>
      <c r="AJ467" s="223">
        <f t="shared" ca="1" si="885"/>
        <v>-2.5608027166048355E-5</v>
      </c>
      <c r="AK467" s="223">
        <f t="shared" ca="1" si="886"/>
        <v>7.0564840641925032E-5</v>
      </c>
      <c r="AL467" s="223">
        <f t="shared" ca="1" si="887"/>
        <v>-9.5442938191330029E-5</v>
      </c>
      <c r="AM467" s="223">
        <f t="shared" ca="1" si="888"/>
        <v>9.3163436776458089E-5</v>
      </c>
      <c r="AN467" s="223">
        <f t="shared" ca="1" si="889"/>
        <v>-6.4374952066909553E-5</v>
      </c>
      <c r="AO467" s="223">
        <f t="shared" ca="1" si="890"/>
        <v>1.7269039533909722E-5</v>
      </c>
      <c r="AP467" s="223">
        <f t="shared" ca="1" si="891"/>
        <v>3.4750653515988183E-5</v>
      </c>
      <c r="AQ467" s="223">
        <f t="shared" ca="1" si="892"/>
        <v>-7.6882299007649071E-5</v>
      </c>
      <c r="AR467" s="223">
        <f t="shared" ca="1" si="893"/>
        <v>9.7137641406924537E-5</v>
      </c>
      <c r="AS467" s="223">
        <f t="shared" ca="1" si="894"/>
        <v>-8.9753169277682928E-5</v>
      </c>
      <c r="AT467" s="223">
        <f t="shared" ca="1" si="895"/>
        <v>5.6830080848407989E-5</v>
      </c>
      <c r="AU467" s="223">
        <f t="shared" ca="1" si="896"/>
        <v>-7.736403226933414E-6</v>
      </c>
      <c r="AV467" s="223">
        <f t="shared" ca="1" si="897"/>
        <v>-4.3558612075929537E-5</v>
      </c>
      <c r="AW467" s="223">
        <f t="shared" ca="1" si="898"/>
        <v>8.2459338805790543E-5</v>
      </c>
      <c r="AX467" s="223">
        <f t="shared" ca="1" si="899"/>
        <v>-9.7896856034933937E-5</v>
      </c>
      <c r="AY467" s="223">
        <f t="shared" ca="1" si="900"/>
        <v>8.5478529694691074E-5</v>
      </c>
      <c r="AZ467" s="223">
        <f t="shared" ca="1" si="901"/>
        <v>-4.873790488485388E-5</v>
      </c>
      <c r="BA467" s="223">
        <f t="shared" ca="1" si="902"/>
        <v>-1.8707388722678336E-6</v>
      </c>
      <c r="BB467" s="223">
        <f t="shared" ca="1" si="903"/>
        <v>5.1947077390021423E-5</v>
      </c>
      <c r="BC467" s="223">
        <f t="shared" ca="1" si="904"/>
        <v>-8.7242250094371633E-5</v>
      </c>
      <c r="BD467" s="223">
        <f t="shared" ca="1" si="905"/>
        <v>9.7713270423461853E-5</v>
      </c>
      <c r="BE467" s="223">
        <f t="shared" ca="1" si="906"/>
        <v>-8.0380685143421177E-5</v>
      </c>
      <c r="BF467" s="223">
        <f t="shared" ca="1" si="907"/>
        <v>4.017635625441215E-5</v>
      </c>
      <c r="BG467" s="223">
        <f t="shared" ca="1" si="908"/>
        <v>1.1459864733477874E-5</v>
      </c>
      <c r="BH467" s="223">
        <f t="shared" ca="1" si="909"/>
        <v>-5.9835263951686258E-5</v>
      </c>
      <c r="BI467" s="223">
        <f t="shared" ca="1" si="910"/>
        <v>9.1184970823078923E-5</v>
      </c>
      <c r="BJ467" s="223">
        <f t="shared" ca="1" si="911"/>
        <v>-9.6588652602304652E-5</v>
      </c>
      <c r="BK467" s="223">
        <f t="shared" ca="1" si="912"/>
        <v>7.4508730653667871E-5</v>
      </c>
      <c r="BL467" s="223">
        <f t="shared" ca="1" si="913"/>
        <v>-3.1227887350607582E-5</v>
      </c>
      <c r="BM467" s="223">
        <f t="shared" ca="1" si="914"/>
        <v>-2.0938625832706589E-5</v>
      </c>
      <c r="BN467" s="223">
        <f t="shared" ca="1" si="915"/>
        <v>6.7147204212213775E-5</v>
      </c>
      <c r="BO467" s="223">
        <f t="shared" ca="1" si="916"/>
        <v>-9.4249530435984983E-5</v>
      </c>
      <c r="BP467" s="223">
        <f t="shared" ca="1" si="917"/>
        <v>9.4533833255858692E-5</v>
      </c>
      <c r="BQ467" s="223">
        <f t="shared" ca="1" si="918"/>
        <v>-6.7919216357106315E-5</v>
      </c>
      <c r="BR467" s="223">
        <f t="shared" ca="1" si="919"/>
        <v>2.1978676820716919E-5</v>
      </c>
      <c r="BS467" s="223">
        <f t="shared" ca="1" si="920"/>
        <v>3.0215736518949109E-5</v>
      </c>
      <c r="BT467" s="223">
        <f t="shared" ca="1" si="921"/>
        <v>-7.3812480189780114E-5</v>
      </c>
      <c r="BU467" s="223">
        <f t="shared" ca="1" si="922"/>
        <v>9.6406415548758162E-5</v>
      </c>
      <c r="BV467" s="223">
        <f t="shared" ca="1" si="923"/>
        <v>-9.1568601417709702E-5</v>
      </c>
      <c r="BW467" s="223">
        <f t="shared" ca="1" si="924"/>
        <v>6.0675602878603516E-5</v>
      </c>
      <c r="BX467" s="223">
        <f t="shared" ca="1" si="925"/>
        <v>-1.2517799618275823E-5</v>
      </c>
      <c r="BY467" s="223">
        <f t="shared" ca="1" si="926"/>
        <v>-3.9201853144909786E-5</v>
      </c>
      <c r="BZ467" s="223">
        <f t="shared" ca="1" si="927"/>
        <v>7.9766901633114695E-5</v>
      </c>
      <c r="CA467" s="223">
        <f t="shared" ca="1" si="928"/>
        <v>-9.7634854178689119E-5</v>
      </c>
      <c r="CB467" s="223">
        <f t="shared" ca="1" si="929"/>
        <v>8.7721513891418022E-5</v>
      </c>
      <c r="CC467" s="223">
        <f t="shared" ca="1" si="930"/>
        <v>-5.2847650175721209E-5</v>
      </c>
      <c r="CD467" s="223">
        <f t="shared" ca="1" si="931"/>
        <v>2.9363691625853685E-6</v>
      </c>
      <c r="CE467" s="223">
        <f t="shared" ca="1" si="932"/>
        <v>4.7810434495174789E-5</v>
      </c>
      <c r="CF467" s="223">
        <f t="shared" ca="1" si="933"/>
        <v>-8.4953124208698283E-5</v>
      </c>
      <c r="CG467" s="223">
        <f t="shared" ca="1" si="934"/>
        <v>9.7923015790238817E-5</v>
      </c>
      <c r="CH467" s="223">
        <f t="shared" ca="1" si="935"/>
        <v>-8.3029620232894497E-5</v>
      </c>
      <c r="CI467" s="223">
        <f t="shared" ca="1" si="936"/>
        <v>4.4510745712182385E-5</v>
      </c>
      <c r="CJ467" s="223">
        <f t="shared" ca="1" si="937"/>
        <v>6.6733401333206705E-6</v>
      </c>
      <c r="CK467" s="223">
        <f t="shared" ca="1" si="938"/>
        <v>-5.595857522540913E-5</v>
      </c>
      <c r="CL467" s="223">
        <f t="shared" ca="1" si="939"/>
        <v>8.932120175804924E-5</v>
      </c>
      <c r="CM467" s="223">
        <f t="shared" ca="1" si="940"/>
        <v>-9.7268125229563038E-5</v>
      </c>
      <c r="CN467" s="223">
        <f t="shared" ca="1" si="941"/>
        <v>7.7538105942920684E-5</v>
      </c>
      <c r="CO467" s="223">
        <f t="shared" ca="1" si="942"/>
        <v>-3.5745178435389095E-5</v>
      </c>
      <c r="CP467" s="223">
        <f t="shared" ca="1" si="943"/>
        <v>-1.6218781515726807E-5</v>
      </c>
      <c r="CQ467" s="223">
        <f t="shared" ca="1" si="944"/>
        <v>6.3567804286153841E-5</v>
      </c>
      <c r="CR467" s="223">
        <f t="shared" ca="1" si="945"/>
        <v>-9.282906730653574E-5</v>
      </c>
      <c r="CS467" s="223">
        <f t="shared" ca="1" si="946"/>
        <v>9.5676489450760463E-5</v>
      </c>
      <c r="CT467" s="223">
        <f t="shared" ca="1" si="947"/>
        <v>-7.1299857306076129E-5</v>
      </c>
      <c r="CU467" s="223">
        <f t="shared" ca="1" si="948"/>
        <v>2.6635365549958283E-5</v>
      </c>
      <c r="CV467" s="223">
        <f t="shared" ca="1" si="949"/>
        <v>2.5608027166048636E-5</v>
      </c>
      <c r="CW467" s="223">
        <f t="shared" ca="1" si="950"/>
        <v>-7.0564840641924273E-5</v>
      </c>
      <c r="CX467" s="223">
        <f t="shared" ca="1" si="951"/>
        <v>9.5442938191330097E-5</v>
      </c>
      <c r="CY467" s="223">
        <f t="shared" ca="1" si="952"/>
        <v>-9.3163436776457588E-5</v>
      </c>
      <c r="CZ467" s="223">
        <f t="shared" ca="1" si="953"/>
        <v>6.4374952066909336E-5</v>
      </c>
      <c r="DA467" s="223">
        <f t="shared" ca="1" si="954"/>
        <v>-1.7269039533909434E-5</v>
      </c>
      <c r="DB467" s="223">
        <f t="shared" ca="1" si="955"/>
        <v>-3.4750653515987146E-5</v>
      </c>
      <c r="DC467" s="223">
        <f t="shared" ca="1" si="956"/>
        <v>7.6882299007650982E-5</v>
      </c>
      <c r="DD467" s="223">
        <f t="shared" ca="1" si="957"/>
        <v>-9.7137641406924577E-5</v>
      </c>
      <c r="DE467" s="223">
        <f t="shared" ca="1" si="958"/>
        <v>8.9753169277683362E-5</v>
      </c>
      <c r="DF467" s="223">
        <f t="shared" ca="1" si="959"/>
        <v>-5.6830080848410021E-5</v>
      </c>
      <c r="DG467" s="223">
        <f t="shared" ca="1" si="960"/>
        <v>7.7364032269317369E-6</v>
      </c>
      <c r="DH467" s="223">
        <f t="shared" ca="1" si="961"/>
        <v>4.3558612075929795E-5</v>
      </c>
      <c r="DI467" s="223">
        <f t="shared" ca="1" si="962"/>
        <v>-8.2459338805789188E-5</v>
      </c>
      <c r="DJ467" s="223">
        <f t="shared" ca="1" si="963"/>
        <v>9.7896856034933977E-5</v>
      </c>
      <c r="DK467" s="223">
        <f t="shared" ca="1" si="964"/>
        <v>-8.5478529694690939E-5</v>
      </c>
      <c r="DL467" s="223">
        <f t="shared" ca="1" si="965"/>
        <v>4.8737904884856049E-5</v>
      </c>
      <c r="DM467" s="223">
        <f t="shared" ca="1" si="966"/>
        <v>1.8707388722695175E-6</v>
      </c>
      <c r="DN467" s="223">
        <f t="shared" ca="1" si="967"/>
        <v>-5.194707739002166E-5</v>
      </c>
      <c r="DO467" s="223">
        <f t="shared" ca="1" si="968"/>
        <v>8.7242250094371132E-5</v>
      </c>
      <c r="DP467" s="223">
        <f t="shared" ca="1" si="969"/>
        <v>-9.7713270423461636E-5</v>
      </c>
      <c r="DQ467" s="223">
        <f t="shared" ca="1" si="970"/>
        <v>8.0380685143421015E-5</v>
      </c>
      <c r="DR467" s="223">
        <f t="shared" ca="1" si="971"/>
        <v>-4.0176356254411892E-5</v>
      </c>
      <c r="DS467" s="223">
        <f t="shared" ca="1" si="972"/>
        <v>-1.1459864733480923E-5</v>
      </c>
      <c r="DT467" s="223">
        <f t="shared" ca="1" si="973"/>
        <v>5.9835263951686482E-5</v>
      </c>
      <c r="DU467" s="223">
        <f t="shared" ca="1" si="974"/>
        <v>-9.1184970823079032E-5</v>
      </c>
      <c r="DV467" s="223">
        <f t="shared" ca="1" si="975"/>
        <v>9.6588652602304137E-5</v>
      </c>
      <c r="DW467" s="223">
        <f t="shared" ca="1" si="976"/>
        <v>-7.4508730653667695E-5</v>
      </c>
      <c r="DX467" s="223">
        <f t="shared" ca="1" si="977"/>
        <v>3.1227887350607304E-5</v>
      </c>
      <c r="DY467" s="223">
        <f t="shared" ca="1" si="978"/>
        <v>2.0938625832704146E-5</v>
      </c>
      <c r="DZ467" s="223">
        <f t="shared" ca="1" si="979"/>
        <v>-6.7147204212213992E-5</v>
      </c>
      <c r="EA467" s="223">
        <f t="shared" ca="1" si="980"/>
        <v>9.4249530435985051E-5</v>
      </c>
      <c r="EB467" s="223">
        <f t="shared" ca="1" si="981"/>
        <v>-9.4533833255859342E-5</v>
      </c>
      <c r="EC467" s="223">
        <f t="shared" ca="1" si="982"/>
        <v>6.7919216357104092E-5</v>
      </c>
      <c r="ED467" s="223">
        <f t="shared" ca="1" si="983"/>
        <v>-2.1978676820716638E-5</v>
      </c>
      <c r="EE467" s="223">
        <f t="shared" ca="1" si="984"/>
        <v>-3.0215736518946734E-5</v>
      </c>
      <c r="EF467" s="223">
        <f t="shared" ca="1" si="985"/>
        <v>7.3812480189782133E-5</v>
      </c>
      <c r="EG467" s="223">
        <f t="shared" ca="1" si="986"/>
        <v>-9.6406415548758216E-5</v>
      </c>
      <c r="EH467" s="223">
        <f t="shared" ca="1" si="987"/>
        <v>9.1568601417709608E-5</v>
      </c>
      <c r="EI467" s="223">
        <f t="shared" ca="1" si="988"/>
        <v>-6.0675602878601111E-5</v>
      </c>
      <c r="EJ467" s="223">
        <f t="shared" ca="1" si="989"/>
        <v>1.2517799618275536E-5</v>
      </c>
      <c r="EK467" s="223">
        <f t="shared" ca="1" si="990"/>
        <v>3.9201853144910057E-5</v>
      </c>
      <c r="EL467" s="223">
        <f t="shared" ca="1" si="991"/>
        <v>-7.9766901633113245E-5</v>
      </c>
      <c r="EM467" s="223">
        <f t="shared" ca="1" si="992"/>
        <v>9.7634854178689146E-5</v>
      </c>
      <c r="EN467" s="223">
        <f t="shared" ca="1" si="993"/>
        <v>-8.7721513891417886E-5</v>
      </c>
      <c r="EO467" s="223">
        <f t="shared" ca="1" si="994"/>
        <v>5.2847650175723309E-5</v>
      </c>
      <c r="EP467" s="223">
        <f t="shared" ca="1" si="995"/>
        <v>-2.9363691625850839E-6</v>
      </c>
      <c r="EQ467" s="223">
        <f t="shared" ca="1" si="996"/>
        <v>-4.7810434495175033E-5</v>
      </c>
      <c r="ER467" s="223">
        <f t="shared" ca="1" si="997"/>
        <v>8.495312420869705E-5</v>
      </c>
      <c r="ES467" s="223">
        <f t="shared" ca="1" si="998"/>
        <v>-9.792301579023875E-5</v>
      </c>
      <c r="ET467" s="223">
        <f t="shared" ca="1" si="999"/>
        <v>8.3029620232894348E-5</v>
      </c>
      <c r="EU467" s="223">
        <f t="shared" ca="1" si="1000"/>
        <v>-4.4510745712184608E-5</v>
      </c>
      <c r="EV467" s="223">
        <f t="shared" ca="1" si="1001"/>
        <v>-6.6733401333237368E-6</v>
      </c>
      <c r="EW467" s="223">
        <f t="shared" ca="1" si="1002"/>
        <v>5.595857522540936E-5</v>
      </c>
      <c r="EX467" s="223">
        <f t="shared" ca="1" si="1003"/>
        <v>-8.9321201758049362E-5</v>
      </c>
      <c r="EY467" s="223">
        <f t="shared" ca="1" si="1004"/>
        <v>9.7268125229562673E-5</v>
      </c>
      <c r="EZ467" s="223">
        <f t="shared" ca="1" si="1005"/>
        <v>-7.7538105942920522E-5</v>
      </c>
      <c r="FA467" s="223">
        <f t="shared" ca="1" si="1006"/>
        <v>3.5745178435388824E-5</v>
      </c>
      <c r="FB467" s="223">
        <f t="shared" ca="1" si="1007"/>
        <v>1.6218781515729836E-5</v>
      </c>
      <c r="FC467" s="223">
        <f t="shared" ca="1" si="1008"/>
        <v>-6.3567804286154058E-5</v>
      </c>
      <c r="FD467" s="223">
        <f t="shared" ca="1" si="1009"/>
        <v>9.2829067306535835E-5</v>
      </c>
      <c r="FE467" s="223">
        <f t="shared" ca="1" si="1010"/>
        <v>-9.5676489450760991E-5</v>
      </c>
      <c r="FF467" s="223">
        <f t="shared" ca="1" si="1011"/>
        <v>7.1299857306075939E-5</v>
      </c>
      <c r="FG467" s="223">
        <f t="shared" ca="1" si="1012"/>
        <v>-2.6635365549958008E-5</v>
      </c>
      <c r="FH467" s="223">
        <f t="shared" ca="1" si="1013"/>
        <v>-2.5608027166046223E-5</v>
      </c>
      <c r="FI467" s="223">
        <f t="shared" ca="1" si="1014"/>
        <v>7.0564840641926401E-5</v>
      </c>
      <c r="FJ467" s="223">
        <f t="shared" ca="1" si="1015"/>
        <v>-9.5442938191330165E-5</v>
      </c>
      <c r="FK467" s="223">
        <f t="shared" ca="1" si="1016"/>
        <v>9.3163436776458347E-5</v>
      </c>
      <c r="FL467" s="223">
        <f t="shared" ca="1" si="1017"/>
        <v>-6.4374952066907019E-5</v>
      </c>
      <c r="FM467" s="223">
        <f t="shared" ca="1" si="1018"/>
        <v>1.7269039533909153E-5</v>
      </c>
      <c r="FN467" s="223">
        <f t="shared" ca="1" si="1019"/>
        <v>3.4750653515987424E-5</v>
      </c>
      <c r="FO467" s="223">
        <f t="shared" ca="1" si="1020"/>
        <v>-7.6882299007651145E-5</v>
      </c>
      <c r="FP467" s="223">
        <f t="shared" ca="1" si="1021"/>
        <v>9.7137641406924605E-5</v>
      </c>
      <c r="FQ467" s="223">
        <f t="shared" ca="1" si="1022"/>
        <v>-8.9753169277683253E-5</v>
      </c>
      <c r="FR467" s="223">
        <f t="shared" ca="1" si="1023"/>
        <v>5.6830080848409791E-5</v>
      </c>
      <c r="FS467" s="223">
        <f t="shared" ca="1" si="1024"/>
        <v>-7.7364032269314489E-6</v>
      </c>
      <c r="FT467" s="223">
        <f t="shared" ca="1" si="1025"/>
        <v>-4.3558612075930052E-5</v>
      </c>
      <c r="FU467" s="223">
        <f t="shared" ca="1" si="1026"/>
        <v>8.2459338805789337E-5</v>
      </c>
      <c r="FV467" s="223">
        <f t="shared" ca="1" si="1027"/>
        <v>-9.7896856034933991E-5</v>
      </c>
      <c r="FW467" s="223">
        <f t="shared" ca="1" si="1028"/>
        <v>8.5478529694690776E-5</v>
      </c>
      <c r="FX467" s="223">
        <f t="shared" ca="1" si="1029"/>
        <v>-4.8737904884855798E-5</v>
      </c>
      <c r="FY467" s="223">
        <f t="shared" ca="1" si="1030"/>
        <v>-1.8707388722698055E-6</v>
      </c>
      <c r="FZ467" s="223">
        <f t="shared" ca="1" si="1031"/>
        <v>5.1947077390021911E-5</v>
      </c>
      <c r="GA467" s="223">
        <f t="shared" ca="1" si="1032"/>
        <v>-8.7242250094371254E-5</v>
      </c>
      <c r="GB467" s="223">
        <f t="shared" ca="1" si="1033"/>
        <v>9.7713270423461623E-5</v>
      </c>
      <c r="GC467" s="223">
        <f t="shared" ca="1" si="1034"/>
        <v>-8.0380685143420865E-5</v>
      </c>
      <c r="GD467" s="223">
        <f t="shared" ca="1" si="1035"/>
        <v>4.0176356254411628E-5</v>
      </c>
      <c r="GE467" s="223">
        <f t="shared" ca="1" si="1036"/>
        <v>1.1459864733481208E-5</v>
      </c>
      <c r="GF467" s="223">
        <f t="shared" ca="1" si="1037"/>
        <v>-5.9835263951686705E-5</v>
      </c>
      <c r="GG467" s="223">
        <f t="shared" ca="1" si="1038"/>
        <v>9.1184970823079154E-5</v>
      </c>
      <c r="GH467" s="223">
        <f t="shared" ca="1" si="1039"/>
        <v>-9.658865260230411E-5</v>
      </c>
      <c r="GI467" s="223">
        <f t="shared" ca="1" si="1040"/>
        <v>7.4508730653667491E-5</v>
      </c>
      <c r="GJ467" s="223">
        <f t="shared" ca="1" si="1041"/>
        <v>-3.1227887350607033E-5</v>
      </c>
      <c r="GK467" s="223">
        <f t="shared" ca="1" si="1042"/>
        <v>-2.0938625832704431E-5</v>
      </c>
      <c r="GL467" s="223">
        <f t="shared" ca="1" si="1043"/>
        <v>6.7147204212214195E-5</v>
      </c>
      <c r="GM467" s="223">
        <f t="shared" ca="1" si="1044"/>
        <v>-9.4249530435985132E-5</v>
      </c>
      <c r="GN467" s="223">
        <f t="shared" ca="1" si="1045"/>
        <v>9.4533833255859261E-5</v>
      </c>
      <c r="GO467" s="223">
        <f t="shared" ca="1" si="1046"/>
        <v>-6.7919216357103889E-5</v>
      </c>
      <c r="GP467" s="223">
        <f t="shared" ca="1" si="1047"/>
        <v>2.1978676820716356E-5</v>
      </c>
      <c r="GQ467" s="223">
        <f t="shared" ca="1" si="1048"/>
        <v>3.0215736518947008E-5</v>
      </c>
      <c r="GR467" s="223">
        <f t="shared" ca="1" si="1049"/>
        <v>-7.381248018978231E-5</v>
      </c>
      <c r="GS467" s="223">
        <f t="shared" ca="1" si="1050"/>
        <v>9.6406415548758257E-5</v>
      </c>
      <c r="GT467" s="223">
        <f t="shared" ca="1" si="1051"/>
        <v>-9.1568601417709513E-5</v>
      </c>
      <c r="GU467" s="223">
        <f t="shared" ca="1" si="1052"/>
        <v>6.0675602878605251E-5</v>
      </c>
      <c r="GV467" s="223">
        <f t="shared" ca="1" si="1053"/>
        <v>-1.251779961827525E-5</v>
      </c>
      <c r="GW467" s="223">
        <f t="shared" ca="1" si="1054"/>
        <v>-3.9201853144915424E-5</v>
      </c>
      <c r="GX467" s="223">
        <f t="shared" ca="1" si="1055"/>
        <v>7.9766901633113407E-5</v>
      </c>
      <c r="GY467" s="223">
        <f t="shared" ca="1" si="1056"/>
        <v>-9.7634854178689173E-5</v>
      </c>
      <c r="GZ467" s="223">
        <f t="shared" ca="1" si="1057"/>
        <v>8.7721513891415284E-5</v>
      </c>
      <c r="HA467" s="223">
        <f t="shared" ca="1" si="1058"/>
        <v>-5.2847650175723065E-5</v>
      </c>
      <c r="HB467" s="223">
        <f t="shared" ca="1" si="1059"/>
        <v>2.9363691625847959E-6</v>
      </c>
      <c r="HC467" s="223">
        <f t="shared" ca="1" si="1060"/>
        <v>4.7810434495180142E-5</v>
      </c>
      <c r="HD467" s="223">
        <f t="shared" ca="1" si="1061"/>
        <v>-8.4953124208697186E-5</v>
      </c>
      <c r="HE467" s="223">
        <f t="shared" ca="1" si="1062"/>
        <v>9.792301579023875E-5</v>
      </c>
      <c r="HF467" s="223">
        <f t="shared" ca="1" si="1063"/>
        <v>-8.302962023289714E-5</v>
      </c>
      <c r="HG467" s="223">
        <f t="shared" ca="1" si="1064"/>
        <v>4.451074571218435E-5</v>
      </c>
      <c r="HH467" s="223">
        <f t="shared" ca="1" si="1065"/>
        <v>6.673340133324018E-6</v>
      </c>
      <c r="HI467" s="223">
        <f t="shared" ca="1" si="1066"/>
        <v>-5.595857522540503E-5</v>
      </c>
      <c r="HJ467" s="223">
        <f t="shared" ca="1" si="1067"/>
        <v>8.932120175804947E-5</v>
      </c>
      <c r="HK467" s="223">
        <f t="shared" ca="1" si="1068"/>
        <v>-9.7268125229562645E-5</v>
      </c>
      <c r="HL467" s="223">
        <f t="shared" ca="1" si="1069"/>
        <v>7.7538105942923747E-5</v>
      </c>
      <c r="HM467" s="223">
        <f t="shared" ca="1" si="1070"/>
        <v>-3.574517843538856E-5</v>
      </c>
      <c r="HN467" s="223">
        <f t="shared" ca="1" si="1071"/>
        <v>-1.6218781515730117E-5</v>
      </c>
      <c r="HO467" s="223">
        <f t="shared" ca="1" si="1072"/>
        <v>6.3567804286150033E-5</v>
      </c>
      <c r="HP467" s="223">
        <f t="shared" ca="1" si="1073"/>
        <v>-9.2829067306535916E-5</v>
      </c>
      <c r="HQ467" s="223">
        <f t="shared" ca="1" si="1074"/>
        <v>9.5676489450759745E-5</v>
      </c>
      <c r="HR467" s="223">
        <f t="shared" ca="1" si="1075"/>
        <v>-7.1299857306079557E-5</v>
      </c>
      <c r="HS467" s="223">
        <f t="shared" ca="1" si="1076"/>
        <v>2.6635365549957727E-5</v>
      </c>
      <c r="HT467" s="223">
        <f t="shared" ca="1" si="1077"/>
        <v>2.5608027166051878E-5</v>
      </c>
      <c r="HU467" s="223">
        <f t="shared" ca="1" si="1078"/>
        <v>-7.0564840641922742E-5</v>
      </c>
      <c r="HV467" s="223">
        <f t="shared" ca="1" si="1079"/>
        <v>9.5442938191330233E-5</v>
      </c>
      <c r="HW467" s="223">
        <f t="shared" ca="1" si="1080"/>
        <v>-9.3163436776456531E-5</v>
      </c>
      <c r="HX467" s="223">
        <f t="shared" ca="1" si="1081"/>
        <v>6.4374952066911003E-5</v>
      </c>
      <c r="HY467" s="223">
        <f t="shared" ca="1" si="1082"/>
        <v>-1.7269039533908868E-5</v>
      </c>
      <c r="HZ467" s="223">
        <f t="shared" ca="1" si="1083"/>
        <v>-3.4750653515992892E-5</v>
      </c>
      <c r="IA467" s="223">
        <f t="shared" ca="1" si="1084"/>
        <v>7.6882299007647879E-5</v>
      </c>
      <c r="IB467" s="223">
        <f t="shared" ca="1" si="1085"/>
        <v>-9.7137641406924645E-5</v>
      </c>
      <c r="IC467" s="223">
        <f t="shared" ca="1" si="1086"/>
        <v>8.9753169277680909E-5</v>
      </c>
      <c r="ID467" s="223">
        <f t="shared" ca="1" si="1087"/>
        <v>-5.6830080848409554E-5</v>
      </c>
      <c r="IE467" s="223">
        <f t="shared" ca="1" si="1088"/>
        <v>-6.0123347878029152E-5</v>
      </c>
      <c r="IF467" s="223">
        <f t="shared" ca="1" si="1089"/>
        <v>4.3558612075935283E-5</v>
      </c>
      <c r="IG467" s="223">
        <f t="shared" ca="1" si="1090"/>
        <v>-8.2459338805789499E-5</v>
      </c>
      <c r="IH467" s="223">
        <f t="shared" ca="1" si="1091"/>
        <v>9.7896856034933991E-5</v>
      </c>
      <c r="II467" s="223">
        <f t="shared" ca="1" si="1092"/>
        <v>-8.547852969468793E-5</v>
      </c>
      <c r="IJ467" s="223">
        <f t="shared" ca="1" si="1093"/>
        <v>4.8737904884855554E-5</v>
      </c>
      <c r="IK467" s="223">
        <f t="shared" ca="1" si="1094"/>
        <v>1.8707388722700935E-6</v>
      </c>
      <c r="IL467" s="223">
        <f t="shared" ca="1" si="1095"/>
        <v>-5.1947077390026878E-5</v>
      </c>
      <c r="IM467" s="223">
        <f t="shared" ca="1" si="1096"/>
        <v>8.724225009437139E-5</v>
      </c>
      <c r="IN467" s="223">
        <f t="shared" ca="1" si="1097"/>
        <v>-9.7713270423461609E-5</v>
      </c>
      <c r="IO467" s="223">
        <f t="shared" ca="1" si="1098"/>
        <v>8.0380685143423874E-5</v>
      </c>
      <c r="IP467" s="223">
        <f t="shared" ca="1" si="1099"/>
        <v>-4.0176356254411364E-5</v>
      </c>
      <c r="IQ467" s="223">
        <f t="shared" ca="1" si="1100"/>
        <v>-1.1459864733481496E-5</v>
      </c>
      <c r="IR467" s="223">
        <f t="shared" ca="1" si="1101"/>
        <v>5.9835263951682524E-5</v>
      </c>
      <c r="IS467" s="223">
        <f t="shared" ca="1" si="1102"/>
        <v>-9.1184970823079248E-5</v>
      </c>
      <c r="IT467" s="223">
        <f t="shared" ca="1" si="1103"/>
        <v>9.6588652602304056E-5</v>
      </c>
      <c r="IU467" s="223">
        <f t="shared" ca="1" si="1104"/>
        <v>-7.4508730653670934E-5</v>
      </c>
      <c r="IV467" s="223">
        <f t="shared" ca="1" si="1105"/>
        <v>3.1227887350606762E-5</v>
      </c>
      <c r="IW467" s="223">
        <f t="shared" ca="1" si="1106"/>
        <v>2.093862583271015E-5</v>
      </c>
      <c r="IX467" s="223">
        <f t="shared" ca="1" si="1107"/>
        <v>-6.7147204212210346E-5</v>
      </c>
      <c r="IY467" s="223">
        <f t="shared" ca="1" si="1108"/>
        <v>9.4249530435985214E-5</v>
      </c>
      <c r="IZ467" s="223">
        <f t="shared" ca="1" si="1109"/>
        <v>-9.4533833255857716E-5</v>
      </c>
      <c r="JA467" s="223">
        <f t="shared" ca="1" si="1110"/>
        <v>6.7919216357107697E-5</v>
      </c>
      <c r="JB467" s="223">
        <f t="shared" ca="1" si="1111"/>
        <v>-2.1978676820716079E-5</v>
      </c>
    </row>
    <row r="468" spans="2:262">
      <c r="B468" s="230">
        <v>107</v>
      </c>
      <c r="C468" s="229">
        <f t="shared" si="1112"/>
        <v>2.0898437500000014E-3</v>
      </c>
      <c r="D468" s="226">
        <f t="shared" ca="1" si="855"/>
        <v>35.965067113807933</v>
      </c>
      <c r="E468" s="225">
        <f ca="1">DI361</f>
        <v>-3.4932886192063722E-2</v>
      </c>
      <c r="F468" s="224">
        <v>107</v>
      </c>
      <c r="G468" s="223">
        <f t="shared" ca="1" si="856"/>
        <v>-3.8746986246870397E-5</v>
      </c>
      <c r="H468" s="223">
        <f t="shared" ca="1" si="857"/>
        <v>1.0400200171527417E-4</v>
      </c>
      <c r="I468" s="223">
        <f t="shared" ca="1" si="858"/>
        <v>-1.4223459123658148E-4</v>
      </c>
      <c r="J468" s="223">
        <f t="shared" ca="1" si="859"/>
        <v>1.4351093332595516E-4</v>
      </c>
      <c r="K468" s="223">
        <f t="shared" ca="1" si="860"/>
        <v>-1.0749940110098487E-4</v>
      </c>
      <c r="L468" s="223">
        <f t="shared" ca="1" si="861"/>
        <v>4.3556727573933814E-5</v>
      </c>
      <c r="M468" s="223">
        <f t="shared" ca="1" si="862"/>
        <v>3.1703117026292998E-5</v>
      </c>
      <c r="N468" s="223">
        <f t="shared" ca="1" si="863"/>
        <v>-9.8725666978283301E-5</v>
      </c>
      <c r="O468" s="223">
        <f t="shared" ca="1" si="864"/>
        <v>1.4009672002637726E-4</v>
      </c>
      <c r="P468" s="223">
        <f t="shared" ca="1" si="865"/>
        <v>-1.4506700020561685E-4</v>
      </c>
      <c r="Q468" s="223">
        <f t="shared" ca="1" si="866"/>
        <v>1.1234509940976694E-4</v>
      </c>
      <c r="R468" s="223">
        <f t="shared" ca="1" si="867"/>
        <v>-5.043301881688928E-5</v>
      </c>
      <c r="S468" s="223">
        <f t="shared" ca="1" si="868"/>
        <v>-2.4582872219934031E-5</v>
      </c>
      <c r="T468" s="223">
        <f t="shared" ca="1" si="869"/>
        <v>9.3211493462194418E-5</v>
      </c>
      <c r="U468" s="223">
        <f t="shared" ca="1" si="870"/>
        <v>-1.3762134354660597E-4</v>
      </c>
      <c r="V468" s="223">
        <f t="shared" ca="1" si="871"/>
        <v>1.4627358797541484E-4</v>
      </c>
      <c r="W468" s="223">
        <f t="shared" ca="1" si="872"/>
        <v>-1.1692014853380202E-4</v>
      </c>
      <c r="X468" s="223">
        <f t="shared" ca="1" si="873"/>
        <v>5.7187812500103886E-5</v>
      </c>
      <c r="Y468" s="223">
        <f t="shared" ca="1" si="874"/>
        <v>1.7403405121192983E-5</v>
      </c>
      <c r="Z468" s="223">
        <f t="shared" ca="1" si="875"/>
        <v>-8.7472765293993357E-5</v>
      </c>
      <c r="AA468" s="223">
        <f t="shared" ca="1" si="876"/>
        <v>1.348144251960249E-4</v>
      </c>
      <c r="AB468" s="223">
        <f t="shared" ca="1" si="877"/>
        <v>-1.4712778985972688E-4</v>
      </c>
      <c r="AC468" s="223">
        <f t="shared" ca="1" si="878"/>
        <v>1.2121352677902403E-4</v>
      </c>
      <c r="AD468" s="223">
        <f t="shared" ca="1" si="879"/>
        <v>-6.3804835733945455E-5</v>
      </c>
      <c r="AE468" s="223">
        <f t="shared" ca="1" si="880"/>
        <v>-1.0182011695155693E-5</v>
      </c>
      <c r="AF468" s="223">
        <f t="shared" ca="1" si="881"/>
        <v>8.1523307572488012E-5</v>
      </c>
      <c r="AG468" s="223">
        <f t="shared" ca="1" si="882"/>
        <v>-1.3168272708679801E-4</v>
      </c>
      <c r="AH468" s="223">
        <f t="shared" ca="1" si="883"/>
        <v>1.476275480113944E-4</v>
      </c>
      <c r="AI468" s="223">
        <f t="shared" ca="1" si="884"/>
        <v>-1.2521489102118374E-4</v>
      </c>
      <c r="AJ468" s="223">
        <f t="shared" ca="1" si="885"/>
        <v>7.0268147529860384E-5</v>
      </c>
      <c r="AK468" s="223">
        <f t="shared" ca="1" si="886"/>
        <v>2.9360889111069183E-6</v>
      </c>
      <c r="AL468" s="223">
        <f t="shared" ca="1" si="887"/>
        <v>-7.5377453062443905E-5</v>
      </c>
      <c r="AM468" s="223">
        <f t="shared" ca="1" si="888"/>
        <v>1.2823379375397341E-4</v>
      </c>
      <c r="AN468" s="223">
        <f t="shared" ca="1" si="889"/>
        <v>-1.4777165846925646E-4</v>
      </c>
      <c r="AO468" s="223">
        <f t="shared" ca="1" si="890"/>
        <v>1.2891460162334543E-4</v>
      </c>
      <c r="AP468" s="223">
        <f t="shared" ca="1" si="891"/>
        <v>-7.6562177203612152E-5</v>
      </c>
      <c r="AQ468" s="223">
        <f t="shared" ca="1" si="892"/>
        <v>4.316907168301813E-6</v>
      </c>
      <c r="AR468" s="223">
        <f t="shared" ca="1" si="893"/>
        <v>6.9050007665687283E-5</v>
      </c>
      <c r="AS468" s="223">
        <f t="shared" ca="1" si="894"/>
        <v>-1.2447593398004272E-4</v>
      </c>
      <c r="AT468" s="223">
        <f t="shared" ca="1" si="895"/>
        <v>1.4755977405859756E-4</v>
      </c>
      <c r="AU468" s="223">
        <f t="shared" ca="1" si="896"/>
        <v>-1.323037456586099E-4</v>
      </c>
      <c r="AV468" s="223">
        <f t="shared" ca="1" si="897"/>
        <v>8.2671761886427491E-5</v>
      </c>
      <c r="AW468" s="223">
        <f t="shared" ca="1" si="898"/>
        <v>-1.1559503440223597E-5</v>
      </c>
      <c r="AX468" s="223">
        <f t="shared" ca="1" si="899"/>
        <v>-6.2556214752395786E-5</v>
      </c>
      <c r="AY468" s="223">
        <f t="shared" ca="1" si="900"/>
        <v>1.2041820077835007E-4</v>
      </c>
      <c r="AZ468" s="223">
        <f t="shared" ca="1" si="901"/>
        <v>-1.4699240522752163E-4</v>
      </c>
      <c r="BA468" s="223">
        <f t="shared" ca="1" si="902"/>
        <v>1.353741583821434E-4</v>
      </c>
      <c r="BB468" s="223">
        <f t="shared" ca="1" si="903"/>
        <v>-8.8582183053665582E-5</v>
      </c>
      <c r="BC468" s="223">
        <f t="shared" ca="1" si="904"/>
        <v>1.8774251855864977E-5</v>
      </c>
      <c r="BD468" s="223">
        <f t="shared" ca="1" si="905"/>
        <v>5.5911718438490388E-5</v>
      </c>
      <c r="BE468" s="223">
        <f t="shared" ca="1" si="906"/>
        <v>-1.1607036958359243E-4</v>
      </c>
      <c r="BF468" s="223">
        <f t="shared" ca="1" si="907"/>
        <v>1.4607091881723837E-4</v>
      </c>
      <c r="BG468" s="223">
        <f t="shared" ca="1" si="908"/>
        <v>-1.3811844290075856E-4</v>
      </c>
      <c r="BH468" s="223">
        <f t="shared" ca="1" si="909"/>
        <v>9.4279201983044571E-5</v>
      </c>
      <c r="BI468" s="223">
        <f t="shared" ca="1" si="910"/>
        <v>-2.5943771454357412E-5</v>
      </c>
      <c r="BJ468" s="223">
        <f t="shared" ca="1" si="911"/>
        <v>-4.9132525897576575E-5</v>
      </c>
      <c r="BK468" s="223">
        <f t="shared" ca="1" si="912"/>
        <v>1.1144291470194419E-4</v>
      </c>
      <c r="BL468" s="223">
        <f t="shared" ca="1" si="913"/>
        <v>-1.4479753476922375E-4</v>
      </c>
      <c r="BM468" s="223">
        <f t="shared" ca="1" si="914"/>
        <v>1.4052998799267972E-4</v>
      </c>
      <c r="BN468" s="223">
        <f t="shared" ca="1" si="915"/>
        <v>-9.9749094056965202E-5</v>
      </c>
      <c r="BO468" s="223">
        <f t="shared" ca="1" si="916"/>
        <v>3.3050790235010279E-5</v>
      </c>
      <c r="BP468" s="223">
        <f t="shared" ca="1" si="917"/>
        <v>4.223496879827848E-5</v>
      </c>
      <c r="BQ468" s="223">
        <f t="shared" ca="1" si="918"/>
        <v>-1.0654698407753531E-4</v>
      </c>
      <c r="BR468" s="223">
        <f t="shared" ca="1" si="919"/>
        <v>1.4317532077718311E-4</v>
      </c>
      <c r="BS468" s="223">
        <f t="shared" ca="1" si="920"/>
        <v>-1.426029840345532E-4</v>
      </c>
      <c r="BT468" s="223">
        <f t="shared" ca="1" si="921"/>
        <v>1.0497868182631378E-4</v>
      </c>
      <c r="BU468" s="223">
        <f t="shared" ca="1" si="922"/>
        <v>-4.0078186767075612E-5</v>
      </c>
      <c r="BV468" s="223">
        <f t="shared" ca="1" si="923"/>
        <v>-3.5235663959794992E-5</v>
      </c>
      <c r="BW468" s="223">
        <f t="shared" ca="1" si="924"/>
        <v>1.013943724360672E-4</v>
      </c>
      <c r="BX468" s="223">
        <f t="shared" ca="1" si="925"/>
        <v>-1.4120818489671318E-4</v>
      </c>
      <c r="BY468" s="223">
        <f t="shared" ca="1" si="926"/>
        <v>1.4433243699734025E-4</v>
      </c>
      <c r="BZ468" s="223">
        <f t="shared" ca="1" si="927"/>
        <v>-1.0995536675609331E-4</v>
      </c>
      <c r="CA468" s="223">
        <f t="shared" ca="1" si="928"/>
        <v>4.7009031436788567E-5</v>
      </c>
      <c r="CB468" s="223">
        <f t="shared" ca="1" si="929"/>
        <v>2.8151473320552662E-5</v>
      </c>
      <c r="CC468" s="223">
        <f t="shared" ca="1" si="930"/>
        <v>-9.5997492870302401E-5</v>
      </c>
      <c r="CD468" s="223">
        <f t="shared" ca="1" si="931"/>
        <v>1.3890086613045212E-4</v>
      </c>
      <c r="CE468" s="223">
        <f t="shared" ca="1" si="932"/>
        <v>-1.4571418047737327E-4</v>
      </c>
      <c r="CF468" s="223">
        <f t="shared" ca="1" si="933"/>
        <v>1.1466715957640764E-4</v>
      </c>
      <c r="CG468" s="223">
        <f t="shared" ca="1" si="934"/>
        <v>-5.3826627232265404E-5</v>
      </c>
      <c r="CH468" s="223">
        <f t="shared" ca="1" si="935"/>
        <v>-2.0999463316307425E-5</v>
      </c>
      <c r="CI468" s="223">
        <f t="shared" ca="1" si="936"/>
        <v>9.0369346935828998E-5</v>
      </c>
      <c r="CJ468" s="223">
        <f t="shared" ca="1" si="937"/>
        <v>-1.3625892301140249E-4</v>
      </c>
      <c r="CK468" s="223">
        <f t="shared" ca="1" si="938"/>
        <v>1.4674488573358137E-4</v>
      </c>
      <c r="CL468" s="223">
        <f t="shared" ca="1" si="939"/>
        <v>-1.1910270916564534E-4</v>
      </c>
      <c r="CM468" s="223">
        <f t="shared" ca="1" si="940"/>
        <v>6.0514549968080121E-5</v>
      </c>
      <c r="CN468" s="223">
        <f t="shared" ca="1" si="941"/>
        <v>1.37968637655933E-5</v>
      </c>
      <c r="CO468" s="223">
        <f t="shared" ca="1" si="942"/>
        <v>-8.4523493329163955E-5</v>
      </c>
      <c r="CP468" s="223">
        <f t="shared" ca="1" si="943"/>
        <v>1.3328872021194622E-4</v>
      </c>
      <c r="CQ468" s="223">
        <f t="shared" ca="1" si="944"/>
        <v>-1.4742206970672322E-4</v>
      </c>
      <c r="CR468" s="223">
        <f t="shared" ca="1" si="945"/>
        <v>1.2325132989633535E-4</v>
      </c>
      <c r="CS468" s="223">
        <f t="shared" ca="1" si="946"/>
        <v>-6.7056687852577024E-5</v>
      </c>
      <c r="CT468" s="223">
        <f t="shared" ca="1" si="947"/>
        <v>-6.5610263616053158E-6</v>
      </c>
      <c r="CU468" s="223">
        <f t="shared" ca="1" si="948"/>
        <v>7.8474015223685276E-5</v>
      </c>
      <c r="CV468" s="223">
        <f t="shared" ca="1" si="949"/>
        <v>-1.299974132107882E-4</v>
      </c>
      <c r="CW468" s="223">
        <f t="shared" ca="1" si="950"/>
        <v>1.4774410100129308E-4</v>
      </c>
      <c r="CX468" s="223">
        <f t="shared" ca="1" si="951"/>
        <v>-1.2710302737776598E-4</v>
      </c>
      <c r="CY468" s="223">
        <f t="shared" ca="1" si="952"/>
        <v>7.3437280302564845E-5</v>
      </c>
      <c r="CZ468" s="223">
        <f t="shared" ca="1" si="953"/>
        <v>-6.9061712956162052E-7</v>
      </c>
      <c r="DA468" s="223">
        <f t="shared" ca="1" si="954"/>
        <v>-7.2235486342020721E-5</v>
      </c>
      <c r="DB468" s="223">
        <f t="shared" ca="1" si="955"/>
        <v>1.2639293105477491E-4</v>
      </c>
      <c r="DC468" s="223">
        <f t="shared" ca="1" si="956"/>
        <v>-1.4771020381569629E-4</v>
      </c>
      <c r="DD468" s="223">
        <f t="shared" ca="1" si="957"/>
        <v>1.3064852253333314E-4</v>
      </c>
      <c r="DE468" s="223">
        <f t="shared" ca="1" si="958"/>
        <v>-7.9640955911954129E-5</v>
      </c>
      <c r="DF468" s="223">
        <f t="shared" ca="1" si="959"/>
        <v>7.9405968635809138E-6</v>
      </c>
      <c r="DG468" s="223">
        <f t="shared" ca="1" si="960"/>
        <v>6.5822935846680607E-5</v>
      </c>
      <c r="DH468" s="223">
        <f t="shared" ca="1" si="961"/>
        <v>-1.2248395725713963E-4</v>
      </c>
      <c r="DI468" s="223">
        <f t="shared" ca="1" si="962"/>
        <v>1.4732045981122129E-4</v>
      </c>
      <c r="DJ468" s="223">
        <f t="shared" ca="1" si="963"/>
        <v>-1.3387927395465656E-4</v>
      </c>
      <c r="DK468" s="223">
        <f t="shared" ca="1" si="964"/>
        <v>8.5652769482834655E-5</v>
      </c>
      <c r="DL468" s="223">
        <f t="shared" ca="1" si="965"/>
        <v>-1.5171447004233315E-5</v>
      </c>
      <c r="DM468" s="223">
        <f t="shared" ca="1" si="966"/>
        <v>-5.9251812133477715E-5</v>
      </c>
      <c r="DN468" s="223">
        <f t="shared" ca="1" si="967"/>
        <v>1.1827990887813951E-4</v>
      </c>
      <c r="DO468" s="223">
        <f t="shared" ca="1" si="968"/>
        <v>-1.4657580791531329E-4</v>
      </c>
      <c r="DP468" s="223">
        <f t="shared" ca="1" si="969"/>
        <v>1.3678749847858724E-4</v>
      </c>
      <c r="DQ468" s="223">
        <f t="shared" ca="1" si="970"/>
        <v>-9.1458238029727592E-5</v>
      </c>
      <c r="DR468" s="223">
        <f t="shared" ca="1" si="971"/>
        <v>2.2365747800190735E-5</v>
      </c>
      <c r="DS468" s="223">
        <f t="shared" ca="1" si="972"/>
        <v>5.2537945614991748E-5</v>
      </c>
      <c r="DT468" s="223">
        <f t="shared" ca="1" si="973"/>
        <v>-1.1379091383856045E-4</v>
      </c>
      <c r="DU468" s="223">
        <f t="shared" ca="1" si="974"/>
        <v>1.4547804205961316E-4</v>
      </c>
      <c r="DV468" s="223">
        <f t="shared" ca="1" si="975"/>
        <v>-1.3936618993750987E-4</v>
      </c>
      <c r="DW468" s="223">
        <f t="shared" ca="1" si="976"/>
        <v>9.7043375670411553E-5</v>
      </c>
      <c r="DX468" s="223">
        <f t="shared" ca="1" si="977"/>
        <v>-2.9506167550697636E-5</v>
      </c>
      <c r="DY468" s="223">
        <f t="shared" ca="1" si="978"/>
        <v>-4.5697510583746533E-5</v>
      </c>
      <c r="DZ468" s="223">
        <f t="shared" ca="1" si="979"/>
        <v>1.0902778652063765E-4</v>
      </c>
      <c r="EA468" s="223">
        <f t="shared" ca="1" si="980"/>
        <v>-1.4402980685821826E-4</v>
      </c>
      <c r="EB468" s="223">
        <f t="shared" ca="1" si="981"/>
        <v>1.4160913603783679E-4</v>
      </c>
      <c r="EC468" s="223">
        <f t="shared" ca="1" si="982"/>
        <v>-1.0239472731911591E-4</v>
      </c>
      <c r="ED468" s="223">
        <f t="shared" ca="1" si="983"/>
        <v>3.6575504359131616E-5</v>
      </c>
      <c r="EE468" s="223">
        <f t="shared" ca="1" si="984"/>
        <v>3.874698624687594E-5</v>
      </c>
      <c r="EF468" s="223">
        <f t="shared" ca="1" si="985"/>
        <v>-1.0400200171527461E-4</v>
      </c>
      <c r="EG468" s="223">
        <f t="shared" ca="1" si="986"/>
        <v>1.4223459123658254E-4</v>
      </c>
      <c r="EH468" s="223">
        <f t="shared" ca="1" si="987"/>
        <v>-1.4351093332595543E-4</v>
      </c>
      <c r="EI468" s="223">
        <f t="shared" ca="1" si="988"/>
        <v>1.0749940110098353E-4</v>
      </c>
      <c r="EJ468" s="223">
        <f t="shared" ca="1" si="989"/>
        <v>-4.3556727573928705E-5</v>
      </c>
      <c r="EK468" s="223">
        <f t="shared" ca="1" si="990"/>
        <v>-3.1703117026293351E-5</v>
      </c>
      <c r="EL468" s="223">
        <f t="shared" ca="1" si="991"/>
        <v>9.8725666978285903E-5</v>
      </c>
      <c r="EM468" s="223">
        <f t="shared" ca="1" si="992"/>
        <v>-1.4009672002637672E-4</v>
      </c>
      <c r="EN468" s="223">
        <f t="shared" ca="1" si="993"/>
        <v>1.4506700020561661E-4</v>
      </c>
      <c r="EO468" s="223">
        <f t="shared" ca="1" si="994"/>
        <v>-1.1234509940976363E-4</v>
      </c>
      <c r="EP468" s="223">
        <f t="shared" ca="1" si="995"/>
        <v>5.0433018816889429E-5</v>
      </c>
      <c r="EQ468" s="223">
        <f t="shared" ca="1" si="996"/>
        <v>2.45828722199375E-5</v>
      </c>
      <c r="ER468" s="223">
        <f t="shared" ca="1" si="997"/>
        <v>-9.3211493462199582E-5</v>
      </c>
      <c r="ES468" s="223">
        <f t="shared" ca="1" si="998"/>
        <v>1.3762134354660652E-4</v>
      </c>
      <c r="ET468" s="223">
        <f t="shared" ca="1" si="999"/>
        <v>-1.4627358797541419E-4</v>
      </c>
      <c r="EU468" s="223">
        <f t="shared" ca="1" si="1000"/>
        <v>1.1692014853380243E-4</v>
      </c>
      <c r="EV468" s="223">
        <f t="shared" ca="1" si="1001"/>
        <v>-5.7187812500101616E-5</v>
      </c>
      <c r="EW468" s="223">
        <f t="shared" ca="1" si="1002"/>
        <v>-1.7403405121198553E-5</v>
      </c>
      <c r="EX468" s="223">
        <f t="shared" ca="1" si="1003"/>
        <v>8.7472765293993641E-5</v>
      </c>
      <c r="EY468" s="223">
        <f t="shared" ca="1" si="1004"/>
        <v>-1.3481442519602677E-4</v>
      </c>
      <c r="EZ468" s="223">
        <f t="shared" ca="1" si="1005"/>
        <v>1.4712778985972696E-4</v>
      </c>
      <c r="FA468" s="223">
        <f t="shared" ca="1" si="1006"/>
        <v>-1.212135267790226E-4</v>
      </c>
      <c r="FB468" s="223">
        <f t="shared" ca="1" si="1007"/>
        <v>6.38048357339404E-5</v>
      </c>
      <c r="FC468" s="223">
        <f t="shared" ca="1" si="1008"/>
        <v>1.0182011695156052E-5</v>
      </c>
      <c r="FD468" s="223">
        <f t="shared" ca="1" si="1009"/>
        <v>-8.1523307572491834E-5</v>
      </c>
      <c r="FE468" s="223">
        <f t="shared" ca="1" si="1010"/>
        <v>1.3168272708679723E-4</v>
      </c>
      <c r="FF468" s="223">
        <f t="shared" ca="1" si="1011"/>
        <v>-1.4762754801139429E-4</v>
      </c>
      <c r="FG468" s="223">
        <f t="shared" ca="1" si="1012"/>
        <v>1.2521489102118133E-4</v>
      </c>
      <c r="FH468" s="223">
        <f t="shared" ca="1" si="1013"/>
        <v>-7.0268147529860058E-5</v>
      </c>
      <c r="FI468" s="223">
        <f t="shared" ca="1" si="1014"/>
        <v>-2.9360889111093848E-6</v>
      </c>
      <c r="FJ468" s="223">
        <f t="shared" ca="1" si="1015"/>
        <v>7.5377453062449624E-5</v>
      </c>
      <c r="FK468" s="223">
        <f t="shared" ca="1" si="1016"/>
        <v>-1.2823379375397463E-4</v>
      </c>
      <c r="FL468" s="223">
        <f t="shared" ca="1" si="1017"/>
        <v>1.4777165846925649E-4</v>
      </c>
      <c r="FM468" s="223">
        <f t="shared" ca="1" si="1018"/>
        <v>-1.2891460162334524E-4</v>
      </c>
      <c r="FN468" s="223">
        <f t="shared" ca="1" si="1019"/>
        <v>7.6562177203610038E-5</v>
      </c>
      <c r="FO468" s="223">
        <f t="shared" ca="1" si="1020"/>
        <v>-4.3169071682951519E-6</v>
      </c>
      <c r="FP468" s="223">
        <f t="shared" ca="1" si="1021"/>
        <v>-6.9050007665687608E-5</v>
      </c>
      <c r="FQ468" s="223">
        <f t="shared" ca="1" si="1022"/>
        <v>1.2447593398004519E-4</v>
      </c>
      <c r="FR468" s="223">
        <f t="shared" ca="1" si="1023"/>
        <v>-1.4755977405859745E-4</v>
      </c>
      <c r="FS468" s="223">
        <f t="shared" ca="1" si="1024"/>
        <v>1.3230374565860882E-4</v>
      </c>
      <c r="FT468" s="223">
        <f t="shared" ca="1" si="1025"/>
        <v>-8.2671761886421989E-5</v>
      </c>
      <c r="FU468" s="223">
        <f t="shared" ca="1" si="1026"/>
        <v>1.1559503440223238E-5</v>
      </c>
      <c r="FV468" s="223">
        <f t="shared" ca="1" si="1027"/>
        <v>6.255621475239992E-5</v>
      </c>
      <c r="FW468" s="223">
        <f t="shared" ca="1" si="1028"/>
        <v>-1.2041820077834908E-4</v>
      </c>
      <c r="FX468" s="223">
        <f t="shared" ca="1" si="1029"/>
        <v>1.4699240522752187E-4</v>
      </c>
      <c r="FY468" s="223">
        <f t="shared" ca="1" si="1030"/>
        <v>-1.3537415838214158E-4</v>
      </c>
      <c r="FZ468" s="223">
        <f t="shared" ca="1" si="1031"/>
        <v>8.8582183053665298E-5</v>
      </c>
      <c r="GA468" s="223">
        <f t="shared" ca="1" si="1032"/>
        <v>-1.8774251855862541E-5</v>
      </c>
      <c r="GB468" s="223">
        <f t="shared" ca="1" si="1033"/>
        <v>-5.5911718438488775E-5</v>
      </c>
      <c r="GC468" s="223">
        <f t="shared" ca="1" si="1034"/>
        <v>1.1607036958359396E-4</v>
      </c>
      <c r="GD468" s="223">
        <f t="shared" ca="1" si="1035"/>
        <v>-1.460709188172394E-4</v>
      </c>
      <c r="GE468" s="223">
        <f t="shared" ca="1" si="1036"/>
        <v>1.3811844290075918E-4</v>
      </c>
      <c r="GF468" s="223">
        <f t="shared" ca="1" si="1037"/>
        <v>-9.4279201983042674E-5</v>
      </c>
      <c r="GG468" s="223">
        <f t="shared" ca="1" si="1038"/>
        <v>2.5943771454350853E-5</v>
      </c>
      <c r="GH468" s="223">
        <f t="shared" ca="1" si="1039"/>
        <v>4.9132525897578892E-5</v>
      </c>
      <c r="GI468" s="223">
        <f t="shared" ca="1" si="1040"/>
        <v>-1.1144291470194855E-4</v>
      </c>
      <c r="GJ468" s="223">
        <f t="shared" ca="1" si="1041"/>
        <v>1.447975347692234E-4</v>
      </c>
      <c r="GK468" s="223">
        <f t="shared" ca="1" si="1042"/>
        <v>-1.4052998799267896E-4</v>
      </c>
      <c r="GL468" s="223">
        <f t="shared" ca="1" si="1043"/>
        <v>9.9749094056960269E-5</v>
      </c>
      <c r="GM468" s="223">
        <f t="shared" ca="1" si="1044"/>
        <v>-3.3050790235007873E-5</v>
      </c>
      <c r="GN468" s="223">
        <f t="shared" ca="1" si="1045"/>
        <v>-4.2234968798280852E-5</v>
      </c>
      <c r="GO468" s="223">
        <f t="shared" ca="1" si="1046"/>
        <v>1.0654698407753411E-4</v>
      </c>
      <c r="GP468" s="223">
        <f t="shared" ca="1" si="1047"/>
        <v>-1.4317532077718373E-4</v>
      </c>
      <c r="GQ468" s="223">
        <f t="shared" ca="1" si="1048"/>
        <v>1.4260298403455146E-4</v>
      </c>
      <c r="GR468" s="223">
        <f t="shared" ca="1" si="1049"/>
        <v>-1.0497868182631205E-4</v>
      </c>
      <c r="GS468" s="223">
        <f t="shared" ca="1" si="1050"/>
        <v>4.0078186767081331E-5</v>
      </c>
      <c r="GT468" s="223">
        <f t="shared" ca="1" si="1051"/>
        <v>3.5235663959801456E-5</v>
      </c>
      <c r="GU468" s="223">
        <f t="shared" ca="1" si="1052"/>
        <v>-1.0139437243606898E-4</v>
      </c>
      <c r="GV468" s="223">
        <f t="shared" ca="1" si="1053"/>
        <v>1.4120818489671267E-4</v>
      </c>
      <c r="GW468" s="223">
        <f t="shared" ca="1" si="1054"/>
        <v>-1.4433243699733881E-4</v>
      </c>
      <c r="GX468" s="223">
        <f t="shared" ca="1" si="1055"/>
        <v>1.0995536675609168E-4</v>
      </c>
      <c r="GY468" s="223">
        <f t="shared" ca="1" si="1056"/>
        <v>-4.7009031436790206E-5</v>
      </c>
      <c r="GZ468" s="223">
        <f t="shared" ca="1" si="1057"/>
        <v>-2.8151473320563328E-5</v>
      </c>
      <c r="HA468" s="223">
        <f t="shared" ca="1" si="1058"/>
        <v>9.5997492870307456E-5</v>
      </c>
      <c r="HB468" s="223">
        <f t="shared" ca="1" si="1059"/>
        <v>-1.3890086613045153E-4</v>
      </c>
      <c r="HC468" s="223">
        <f t="shared" ca="1" si="1060"/>
        <v>1.4571418047737428E-4</v>
      </c>
      <c r="HD468" s="223">
        <f t="shared" ca="1" si="1061"/>
        <v>-1.1466715957640345E-4</v>
      </c>
      <c r="HE468" s="223">
        <f t="shared" ca="1" si="1062"/>
        <v>5.3826627232263107E-5</v>
      </c>
      <c r="HF468" s="223">
        <f t="shared" ca="1" si="1063"/>
        <v>2.0999463316301544E-5</v>
      </c>
      <c r="HG468" s="223">
        <f t="shared" ca="1" si="1064"/>
        <v>-9.036934693583427E-5</v>
      </c>
      <c r="HH468" s="223">
        <f t="shared" ca="1" si="1065"/>
        <v>1.3625892301140347E-4</v>
      </c>
      <c r="HI468" s="223">
        <f t="shared" ca="1" si="1066"/>
        <v>-1.4674488573358159E-4</v>
      </c>
      <c r="HJ468" s="223">
        <f t="shared" ca="1" si="1067"/>
        <v>1.191027091656389E-4</v>
      </c>
      <c r="HK468" s="223">
        <f t="shared" ca="1" si="1068"/>
        <v>-6.0514549968077871E-5</v>
      </c>
      <c r="HL468" s="223">
        <f t="shared" ca="1" si="1069"/>
        <v>-1.3796863765591579E-5</v>
      </c>
      <c r="HM468" s="223">
        <f t="shared" ca="1" si="1070"/>
        <v>8.4523493329172872E-5</v>
      </c>
      <c r="HN468" s="223">
        <f t="shared" ca="1" si="1071"/>
        <v>-1.3328872021194912E-4</v>
      </c>
      <c r="HO468" s="223">
        <f t="shared" ca="1" si="1072"/>
        <v>1.4742206970672303E-4</v>
      </c>
      <c r="HP468" s="223">
        <f t="shared" ca="1" si="1073"/>
        <v>-1.2325132989633863E-4</v>
      </c>
      <c r="HQ468" s="223">
        <f t="shared" ca="1" si="1074"/>
        <v>6.7056687852571088E-5</v>
      </c>
      <c r="HR468" s="223">
        <f t="shared" ca="1" si="1075"/>
        <v>6.5610263616077755E-6</v>
      </c>
      <c r="HS468" s="223">
        <f t="shared" ca="1" si="1076"/>
        <v>-7.8474015223683812E-5</v>
      </c>
      <c r="HT468" s="223">
        <f t="shared" ca="1" si="1077"/>
        <v>1.2999741321079137E-4</v>
      </c>
      <c r="HU468" s="223">
        <f t="shared" ca="1" si="1078"/>
        <v>-1.4774410100129305E-4</v>
      </c>
      <c r="HV468" s="223">
        <f t="shared" ca="1" si="1079"/>
        <v>1.2710302737776688E-4</v>
      </c>
      <c r="HW468" s="223">
        <f t="shared" ca="1" si="1080"/>
        <v>-7.3437280302555426E-5</v>
      </c>
      <c r="HX468" s="223">
        <f t="shared" ca="1" si="1081"/>
        <v>6.9061712955915396E-7</v>
      </c>
      <c r="HY468" s="223">
        <f t="shared" ca="1" si="1082"/>
        <v>7.2235486342022863E-5</v>
      </c>
      <c r="HZ468" s="223">
        <f t="shared" ca="1" si="1083"/>
        <v>-1.2639293105477182E-4</v>
      </c>
      <c r="IA468" s="223">
        <f t="shared" ca="1" si="1084"/>
        <v>1.4771020381569637E-4</v>
      </c>
      <c r="IB468" s="223">
        <f t="shared" ca="1" si="1085"/>
        <v>-1.3064852253333198E-4</v>
      </c>
      <c r="IC468" s="223">
        <f t="shared" ca="1" si="1086"/>
        <v>7.9640955911959143E-5</v>
      </c>
      <c r="ID468" s="223">
        <f t="shared" ca="1" si="1087"/>
        <v>-7.940596863570065E-6</v>
      </c>
      <c r="IE468" s="223">
        <f t="shared" ca="1" si="1088"/>
        <v>-1.1029365191146E-4</v>
      </c>
      <c r="IF468" s="223">
        <f t="shared" ca="1" si="1089"/>
        <v>1.224839572571363E-4</v>
      </c>
      <c r="IG468" s="223">
        <f t="shared" ca="1" si="1090"/>
        <v>-1.4732045981122213E-4</v>
      </c>
      <c r="IH468" s="223">
        <f t="shared" ca="1" si="1091"/>
        <v>1.3387927395465553E-4</v>
      </c>
      <c r="II468" s="223">
        <f t="shared" ca="1" si="1092"/>
        <v>-8.5652769482832649E-5</v>
      </c>
      <c r="IJ468" s="223">
        <f t="shared" ca="1" si="1093"/>
        <v>1.517144700422251E-5</v>
      </c>
      <c r="IK468" s="223">
        <f t="shared" ca="1" si="1094"/>
        <v>5.9251812133479972E-5</v>
      </c>
      <c r="IL468" s="223">
        <f t="shared" ca="1" si="1095"/>
        <v>-1.1827990887814099E-4</v>
      </c>
      <c r="IM468" s="223">
        <f t="shared" ca="1" si="1096"/>
        <v>1.4657580791531256E-4</v>
      </c>
      <c r="IN468" s="223">
        <f t="shared" ca="1" si="1097"/>
        <v>-1.3678749847858312E-4</v>
      </c>
      <c r="IO468" s="223">
        <f t="shared" ca="1" si="1098"/>
        <v>9.1458238029725641E-5</v>
      </c>
      <c r="IP468" s="223">
        <f t="shared" ca="1" si="1099"/>
        <v>-2.2365747800196603E-5</v>
      </c>
      <c r="IQ468" s="223">
        <f t="shared" ca="1" si="1100"/>
        <v>-5.2537945615001899E-5</v>
      </c>
      <c r="IR468" s="223">
        <f t="shared" ca="1" si="1101"/>
        <v>1.1379091383856204E-4</v>
      </c>
      <c r="IS468" s="223">
        <f t="shared" ca="1" si="1102"/>
        <v>-1.4547804205961208E-4</v>
      </c>
      <c r="IT468" s="223">
        <f t="shared" ca="1" si="1103"/>
        <v>1.3936618993750627E-4</v>
      </c>
      <c r="IU468" s="223">
        <f t="shared" ca="1" si="1104"/>
        <v>-9.7043375670409683E-5</v>
      </c>
      <c r="IV468" s="223">
        <f t="shared" ca="1" si="1105"/>
        <v>2.9506167550695217E-5</v>
      </c>
      <c r="IW468" s="223">
        <f t="shared" ca="1" si="1106"/>
        <v>4.5697510583740882E-5</v>
      </c>
      <c r="IX468" s="223">
        <f t="shared" ca="1" si="1107"/>
        <v>-1.0902778652063929E-4</v>
      </c>
      <c r="IY468" s="223">
        <f t="shared" ca="1" si="1108"/>
        <v>1.440298068582188E-4</v>
      </c>
      <c r="IZ468" s="223">
        <f t="shared" ca="1" si="1109"/>
        <v>-1.416091360378385E-4</v>
      </c>
      <c r="JA468" s="223">
        <f t="shared" ca="1" si="1110"/>
        <v>1.0239472731910808E-4</v>
      </c>
      <c r="JB468" s="223">
        <f t="shared" ca="1" si="1111"/>
        <v>-3.657550435912923E-5</v>
      </c>
    </row>
    <row r="469" spans="2:262">
      <c r="B469" s="230">
        <v>108</v>
      </c>
      <c r="C469" s="229">
        <f t="shared" si="1112"/>
        <v>2.1093750000000014E-3</v>
      </c>
      <c r="D469" s="226">
        <f t="shared" ca="1" si="855"/>
        <v>35.967352332933487</v>
      </c>
      <c r="E469" s="225">
        <f ca="1">DJ361</f>
        <v>-3.264766706651092E-2</v>
      </c>
      <c r="F469" s="224">
        <v>108</v>
      </c>
      <c r="G469" s="223">
        <f t="shared" ca="1" si="856"/>
        <v>-2.789055236382375E-5</v>
      </c>
      <c r="H469" s="223">
        <f t="shared" ca="1" si="857"/>
        <v>7.4020553144164071E-5</v>
      </c>
      <c r="I469" s="223">
        <f t="shared" ca="1" si="858"/>
        <v>-1.0267004726950781E-4</v>
      </c>
      <c r="J469" s="223">
        <f t="shared" ca="1" si="859"/>
        <v>1.0707324265309531E-4</v>
      </c>
      <c r="K469" s="223">
        <f t="shared" ca="1" si="860"/>
        <v>-8.619029180748425E-5</v>
      </c>
      <c r="L469" s="223">
        <f t="shared" ca="1" si="861"/>
        <v>4.4952859597725004E-5</v>
      </c>
      <c r="M469" s="223">
        <f t="shared" ca="1" si="862"/>
        <v>6.9005262624849975E-6</v>
      </c>
      <c r="N469" s="223">
        <f t="shared" ca="1" si="863"/>
        <v>-5.7124301289884267E-5</v>
      </c>
      <c r="O469" s="223">
        <f t="shared" ca="1" si="864"/>
        <v>9.3857745774697293E-5</v>
      </c>
      <c r="P469" s="223">
        <f t="shared" ca="1" si="865"/>
        <v>-1.084259823551309E-4</v>
      </c>
      <c r="Q469" s="223">
        <f t="shared" ca="1" si="866"/>
        <v>9.7388613119001461E-5</v>
      </c>
      <c r="R469" s="223">
        <f t="shared" ca="1" si="867"/>
        <v>-6.3352195274954355E-5</v>
      </c>
      <c r="S469" s="223">
        <f t="shared" ca="1" si="868"/>
        <v>1.4354683193261899E-5</v>
      </c>
      <c r="T469" s="223">
        <f t="shared" ca="1" si="869"/>
        <v>3.8032794572711837E-5</v>
      </c>
      <c r="U469" s="223">
        <f t="shared" ca="1" si="870"/>
        <v>-8.1438543745795733E-5</v>
      </c>
      <c r="V469" s="223">
        <f t="shared" ca="1" si="871"/>
        <v>1.0561197236125028E-4</v>
      </c>
      <c r="W469" s="223">
        <f t="shared" ca="1" si="872"/>
        <v>-1.0484434464451916E-4</v>
      </c>
      <c r="X469" s="223">
        <f t="shared" ca="1" si="873"/>
        <v>7.9316941616087928E-5</v>
      </c>
      <c r="Y469" s="223">
        <f t="shared" ca="1" si="874"/>
        <v>-3.505825022409008E-5</v>
      </c>
      <c r="Z469" s="223">
        <f t="shared" ca="1" si="875"/>
        <v>-1.7479708889146311E-5</v>
      </c>
      <c r="AA469" s="223">
        <f t="shared" ca="1" si="876"/>
        <v>6.5889704152004302E-5</v>
      </c>
      <c r="AB469" s="223">
        <f t="shared" ca="1" si="877"/>
        <v>-9.8739353497403486E-5</v>
      </c>
      <c r="AC469" s="223">
        <f t="shared" ca="1" si="878"/>
        <v>1.0827096680273373E-4</v>
      </c>
      <c r="AD469" s="223">
        <f t="shared" ca="1" si="879"/>
        <v>-9.2233582372368099E-5</v>
      </c>
      <c r="AE469" s="223">
        <f t="shared" ca="1" si="880"/>
        <v>5.4414548359699775E-5</v>
      </c>
      <c r="AF469" s="223">
        <f t="shared" ca="1" si="881"/>
        <v>-3.7451122042954381E-6</v>
      </c>
      <c r="AG469" s="223">
        <f t="shared" ca="1" si="882"/>
        <v>-4.7808760179023774E-5</v>
      </c>
      <c r="AH469" s="223">
        <f t="shared" ca="1" si="883"/>
        <v>8.8072236652319018E-5</v>
      </c>
      <c r="AI469" s="223">
        <f t="shared" ca="1" si="884"/>
        <v>-1.0753679642577705E-4</v>
      </c>
      <c r="AJ469" s="223">
        <f t="shared" ca="1" si="885"/>
        <v>1.0160573828326722E-4</v>
      </c>
      <c r="AK469" s="223">
        <f t="shared" ca="1" si="886"/>
        <v>-7.1679725917877759E-5</v>
      </c>
      <c r="AL469" s="223">
        <f t="shared" ca="1" si="887"/>
        <v>2.4826010736008476E-5</v>
      </c>
      <c r="AM469" s="223">
        <f t="shared" ca="1" si="888"/>
        <v>2.7890552363825024E-5</v>
      </c>
      <c r="AN469" s="223">
        <f t="shared" ca="1" si="889"/>
        <v>-7.4020553144164342E-5</v>
      </c>
      <c r="AO469" s="223">
        <f t="shared" ca="1" si="890"/>
        <v>1.0267004726950812E-4</v>
      </c>
      <c r="AP469" s="223">
        <f t="shared" ca="1" si="891"/>
        <v>-1.0707324265309533E-4</v>
      </c>
      <c r="AQ469" s="223">
        <f t="shared" ca="1" si="892"/>
        <v>8.6190291807483897E-5</v>
      </c>
      <c r="AR469" s="223">
        <f t="shared" ca="1" si="893"/>
        <v>-4.495285959772398E-5</v>
      </c>
      <c r="AS469" s="223">
        <f t="shared" ca="1" si="894"/>
        <v>-6.9005262624849772E-6</v>
      </c>
      <c r="AT469" s="223">
        <f t="shared" ca="1" si="895"/>
        <v>5.7124301289884904E-5</v>
      </c>
      <c r="AU469" s="223">
        <f t="shared" ca="1" si="896"/>
        <v>-9.3857745774698052E-5</v>
      </c>
      <c r="AV469" s="223">
        <f t="shared" ca="1" si="897"/>
        <v>1.0842598235513092E-4</v>
      </c>
      <c r="AW469" s="223">
        <f t="shared" ca="1" si="898"/>
        <v>-9.7388613119001136E-5</v>
      </c>
      <c r="AX469" s="223">
        <f t="shared" ca="1" si="899"/>
        <v>6.3352195274953135E-5</v>
      </c>
      <c r="AY469" s="223">
        <f t="shared" ca="1" si="900"/>
        <v>-1.4354683193261162E-5</v>
      </c>
      <c r="AZ469" s="223">
        <f t="shared" ca="1" si="901"/>
        <v>-3.8032794572712528E-5</v>
      </c>
      <c r="BA469" s="223">
        <f t="shared" ca="1" si="902"/>
        <v>8.1438543745795719E-5</v>
      </c>
      <c r="BB469" s="223">
        <f t="shared" ca="1" si="903"/>
        <v>-1.0561197236125045E-4</v>
      </c>
      <c r="BC469" s="223">
        <f t="shared" ca="1" si="904"/>
        <v>1.0484434464451878E-4</v>
      </c>
      <c r="BD469" s="223">
        <f t="shared" ca="1" si="905"/>
        <v>-7.931694161608637E-5</v>
      </c>
      <c r="BE469" s="223">
        <f t="shared" ca="1" si="906"/>
        <v>3.5058250224090833E-5</v>
      </c>
      <c r="BF469" s="223">
        <f t="shared" ca="1" si="907"/>
        <v>1.7479708889146287E-5</v>
      </c>
      <c r="BG469" s="223">
        <f t="shared" ca="1" si="908"/>
        <v>-6.5889704152004871E-5</v>
      </c>
      <c r="BH469" s="223">
        <f t="shared" ca="1" si="909"/>
        <v>9.8739353497403784E-5</v>
      </c>
      <c r="BI469" s="223">
        <f t="shared" ca="1" si="910"/>
        <v>-1.0827096680273363E-4</v>
      </c>
      <c r="BJ469" s="223">
        <f t="shared" ca="1" si="911"/>
        <v>9.2233582372366907E-5</v>
      </c>
      <c r="BK469" s="223">
        <f t="shared" ca="1" si="912"/>
        <v>-5.4414548359700466E-5</v>
      </c>
      <c r="BL469" s="223">
        <f t="shared" ca="1" si="913"/>
        <v>3.7451122042946893E-6</v>
      </c>
      <c r="BM469" s="223">
        <f t="shared" ca="1" si="914"/>
        <v>4.7808760179024431E-5</v>
      </c>
      <c r="BN469" s="223">
        <f t="shared" ca="1" si="915"/>
        <v>-8.8072236652319465E-5</v>
      </c>
      <c r="BO469" s="223">
        <f t="shared" ca="1" si="916"/>
        <v>1.0753679642577735E-4</v>
      </c>
      <c r="BP469" s="223">
        <f t="shared" ca="1" si="917"/>
        <v>-1.016057382832675E-4</v>
      </c>
      <c r="BQ469" s="223">
        <f t="shared" ca="1" si="918"/>
        <v>7.1679725917877203E-5</v>
      </c>
      <c r="BR469" s="223">
        <f t="shared" ca="1" si="919"/>
        <v>-2.4826010736007751E-5</v>
      </c>
      <c r="BS469" s="223">
        <f t="shared" ca="1" si="920"/>
        <v>-2.7890552363825739E-5</v>
      </c>
      <c r="BT469" s="223">
        <f t="shared" ca="1" si="921"/>
        <v>7.4020553144166009E-5</v>
      </c>
      <c r="BU469" s="223">
        <f t="shared" ca="1" si="922"/>
        <v>-1.0267004726950785E-4</v>
      </c>
      <c r="BV469" s="223">
        <f t="shared" ca="1" si="923"/>
        <v>1.070732426530952E-4</v>
      </c>
      <c r="BW469" s="223">
        <f t="shared" ca="1" si="924"/>
        <v>-8.619029180748345E-5</v>
      </c>
      <c r="BX469" s="223">
        <f t="shared" ca="1" si="925"/>
        <v>4.4952859597723296E-5</v>
      </c>
      <c r="BY469" s="223">
        <f t="shared" ca="1" si="926"/>
        <v>6.900526262487254E-6</v>
      </c>
      <c r="BZ469" s="223">
        <f t="shared" ca="1" si="927"/>
        <v>-5.7124301289884213E-5</v>
      </c>
      <c r="CA469" s="223">
        <f t="shared" ca="1" si="928"/>
        <v>9.3857745774697645E-5</v>
      </c>
      <c r="CB469" s="223">
        <f t="shared" ca="1" si="929"/>
        <v>-1.0842598235513094E-4</v>
      </c>
      <c r="CC469" s="223">
        <f t="shared" ca="1" si="930"/>
        <v>9.7388613119000811E-5</v>
      </c>
      <c r="CD469" s="223">
        <f t="shared" ca="1" si="931"/>
        <v>-6.3352195274952525E-5</v>
      </c>
      <c r="CE469" s="223">
        <f t="shared" ca="1" si="932"/>
        <v>1.4354683193258895E-5</v>
      </c>
      <c r="CF469" s="223">
        <f t="shared" ca="1" si="933"/>
        <v>3.8032794572711783E-5</v>
      </c>
      <c r="CG469" s="223">
        <f t="shared" ca="1" si="934"/>
        <v>-8.1438543745796207E-5</v>
      </c>
      <c r="CH469" s="223">
        <f t="shared" ca="1" si="935"/>
        <v>1.0561197236125062E-4</v>
      </c>
      <c r="CI469" s="223">
        <f t="shared" ca="1" si="936"/>
        <v>-1.0484434464451857E-4</v>
      </c>
      <c r="CJ469" s="223">
        <f t="shared" ca="1" si="937"/>
        <v>7.9316941616085868E-5</v>
      </c>
      <c r="CK469" s="223">
        <f t="shared" ca="1" si="938"/>
        <v>-3.5058250224090128E-5</v>
      </c>
      <c r="CL469" s="223">
        <f t="shared" ca="1" si="939"/>
        <v>-1.7479708889147019E-5</v>
      </c>
      <c r="CM469" s="223">
        <f t="shared" ca="1" si="940"/>
        <v>6.5889704152005481E-5</v>
      </c>
      <c r="CN469" s="223">
        <f t="shared" ca="1" si="941"/>
        <v>-9.8739353497404096E-5</v>
      </c>
      <c r="CO469" s="223">
        <f t="shared" ca="1" si="942"/>
        <v>1.0827096680273358E-4</v>
      </c>
      <c r="CP469" s="223">
        <f t="shared" ca="1" si="943"/>
        <v>-9.22335823723665E-5</v>
      </c>
      <c r="CQ469" s="223">
        <f t="shared" ca="1" si="944"/>
        <v>5.4414548359699822E-5</v>
      </c>
      <c r="CR469" s="223">
        <f t="shared" ca="1" si="945"/>
        <v>-3.7451122042939507E-6</v>
      </c>
      <c r="CS469" s="223">
        <f t="shared" ca="1" si="946"/>
        <v>-4.7808760179025095E-5</v>
      </c>
      <c r="CT469" s="223">
        <f t="shared" ca="1" si="947"/>
        <v>8.8072236652319912E-5</v>
      </c>
      <c r="CU469" s="223">
        <f t="shared" ca="1" si="948"/>
        <v>-1.0753679642577744E-4</v>
      </c>
      <c r="CV469" s="223">
        <f t="shared" ca="1" si="949"/>
        <v>1.0160573828326723E-4</v>
      </c>
      <c r="CW469" s="223">
        <f t="shared" ca="1" si="950"/>
        <v>-7.1679725917876648E-5</v>
      </c>
      <c r="CX469" s="223">
        <f t="shared" ca="1" si="951"/>
        <v>2.4826010736007026E-5</v>
      </c>
      <c r="CY469" s="223">
        <f t="shared" ca="1" si="952"/>
        <v>2.7890552363826464E-5</v>
      </c>
      <c r="CZ469" s="223">
        <f t="shared" ca="1" si="953"/>
        <v>-7.4020553144166551E-5</v>
      </c>
      <c r="DA469" s="223">
        <f t="shared" ca="1" si="954"/>
        <v>1.026700472695091E-4</v>
      </c>
      <c r="DB469" s="223">
        <f t="shared" ca="1" si="955"/>
        <v>-1.0707324265309459E-4</v>
      </c>
      <c r="DC469" s="223">
        <f t="shared" ca="1" si="956"/>
        <v>8.6190291807481133E-5</v>
      </c>
      <c r="DD469" s="223">
        <f t="shared" ca="1" si="957"/>
        <v>-4.4952859597725431E-5</v>
      </c>
      <c r="DE469" s="223">
        <f t="shared" ca="1" si="958"/>
        <v>-6.9005262624849162E-6</v>
      </c>
      <c r="DF469" s="223">
        <f t="shared" ca="1" si="959"/>
        <v>5.712430128988485E-5</v>
      </c>
      <c r="DG469" s="223">
        <f t="shared" ca="1" si="960"/>
        <v>-9.3857745774698025E-5</v>
      </c>
      <c r="DH469" s="223">
        <f t="shared" ca="1" si="961"/>
        <v>1.0842598235513095E-4</v>
      </c>
      <c r="DI469" s="223">
        <f t="shared" ca="1" si="962"/>
        <v>-9.7388613119000472E-5</v>
      </c>
      <c r="DJ469" s="223">
        <f t="shared" ca="1" si="963"/>
        <v>6.3352195274951915E-5</v>
      </c>
      <c r="DK469" s="223">
        <f t="shared" ca="1" si="964"/>
        <v>-1.4354683193258158E-5</v>
      </c>
      <c r="DL469" s="223">
        <f t="shared" ca="1" si="965"/>
        <v>-3.8032794572715367E-5</v>
      </c>
      <c r="DM469" s="223">
        <f t="shared" ca="1" si="966"/>
        <v>8.1438543745798741E-5</v>
      </c>
      <c r="DN469" s="223">
        <f t="shared" ca="1" si="967"/>
        <v>-1.056119723612515E-4</v>
      </c>
      <c r="DO469" s="223">
        <f t="shared" ca="1" si="968"/>
        <v>1.0484434464451918E-4</v>
      </c>
      <c r="DP469" s="223">
        <f t="shared" ca="1" si="969"/>
        <v>-7.9316941616087454E-5</v>
      </c>
      <c r="DQ469" s="223">
        <f t="shared" ca="1" si="970"/>
        <v>3.5058250224089423E-5</v>
      </c>
      <c r="DR469" s="223">
        <f t="shared" ca="1" si="971"/>
        <v>1.7479708889147751E-5</v>
      </c>
      <c r="DS469" s="223">
        <f t="shared" ca="1" si="972"/>
        <v>-6.5889704152006078E-5</v>
      </c>
      <c r="DT469" s="223">
        <f t="shared" ca="1" si="973"/>
        <v>9.8739353497404408E-5</v>
      </c>
      <c r="DU469" s="223">
        <f t="shared" ca="1" si="974"/>
        <v>-1.0827096680273354E-4</v>
      </c>
      <c r="DV469" s="223">
        <f t="shared" ca="1" si="975"/>
        <v>9.2233582372366093E-5</v>
      </c>
      <c r="DW469" s="223">
        <f t="shared" ca="1" si="976"/>
        <v>-5.4414548359696515E-5</v>
      </c>
      <c r="DX469" s="223">
        <f t="shared" ca="1" si="977"/>
        <v>3.7451122042901221E-6</v>
      </c>
      <c r="DY469" s="223">
        <f t="shared" ca="1" si="978"/>
        <v>4.7808760179022994E-5</v>
      </c>
      <c r="DZ469" s="223">
        <f t="shared" ca="1" si="979"/>
        <v>-8.807223665231853E-5</v>
      </c>
      <c r="EA469" s="223">
        <f t="shared" ca="1" si="980"/>
        <v>1.0753679642577714E-4</v>
      </c>
      <c r="EB469" s="223">
        <f t="shared" ca="1" si="981"/>
        <v>-1.0160573828326699E-4</v>
      </c>
      <c r="EC469" s="223">
        <f t="shared" ca="1" si="982"/>
        <v>7.1679725917876078E-5</v>
      </c>
      <c r="ED469" s="223">
        <f t="shared" ca="1" si="983"/>
        <v>-2.4826010736006304E-5</v>
      </c>
      <c r="EE469" s="223">
        <f t="shared" ca="1" si="984"/>
        <v>-2.7890552363827182E-5</v>
      </c>
      <c r="EF469" s="223">
        <f t="shared" ca="1" si="985"/>
        <v>7.4020553144167107E-5</v>
      </c>
      <c r="EG469" s="223">
        <f t="shared" ca="1" si="986"/>
        <v>-1.0267004726950934E-4</v>
      </c>
      <c r="EH469" s="223">
        <f t="shared" ca="1" si="987"/>
        <v>1.0707324265309447E-4</v>
      </c>
      <c r="EI469" s="223">
        <f t="shared" ca="1" si="988"/>
        <v>-8.6190291807480672E-5</v>
      </c>
      <c r="EJ469" s="223">
        <f t="shared" ca="1" si="989"/>
        <v>4.4952859597724746E-5</v>
      </c>
      <c r="EK469" s="223">
        <f t="shared" ca="1" si="990"/>
        <v>6.900526262485665E-6</v>
      </c>
      <c r="EL469" s="223">
        <f t="shared" ca="1" si="991"/>
        <v>-5.7124301289885487E-5</v>
      </c>
      <c r="EM469" s="223">
        <f t="shared" ca="1" si="992"/>
        <v>9.3857745774698391E-5</v>
      </c>
      <c r="EN469" s="223">
        <f t="shared" ca="1" si="993"/>
        <v>-1.0842598235513099E-4</v>
      </c>
      <c r="EO469" s="223">
        <f t="shared" ca="1" si="994"/>
        <v>9.7388613119000147E-5</v>
      </c>
      <c r="EP469" s="223">
        <f t="shared" ca="1" si="995"/>
        <v>-6.3352195274951319E-5</v>
      </c>
      <c r="EQ469" s="223">
        <f t="shared" ca="1" si="996"/>
        <v>1.435468319325742E-5</v>
      </c>
      <c r="ER469" s="223">
        <f t="shared" ca="1" si="997"/>
        <v>3.8032794572716058E-5</v>
      </c>
      <c r="ES469" s="223">
        <f t="shared" ca="1" si="998"/>
        <v>-8.1438543745799229E-5</v>
      </c>
      <c r="ET469" s="223">
        <f t="shared" ca="1" si="999"/>
        <v>1.0561197236125025E-4</v>
      </c>
      <c r="EU469" s="223">
        <f t="shared" ca="1" si="1000"/>
        <v>-1.0484434464451899E-4</v>
      </c>
      <c r="EV469" s="223">
        <f t="shared" ca="1" si="1001"/>
        <v>7.9316941616086953E-5</v>
      </c>
      <c r="EW469" s="223">
        <f t="shared" ca="1" si="1002"/>
        <v>-3.5058250224088718E-5</v>
      </c>
      <c r="EX469" s="223">
        <f t="shared" ca="1" si="1003"/>
        <v>-1.7479708889148493E-5</v>
      </c>
      <c r="EY469" s="223">
        <f t="shared" ca="1" si="1004"/>
        <v>6.588970415200666E-5</v>
      </c>
      <c r="EZ469" s="223">
        <f t="shared" ca="1" si="1005"/>
        <v>-9.8739353497404706E-5</v>
      </c>
      <c r="FA469" s="223">
        <f t="shared" ca="1" si="1006"/>
        <v>1.0827096680273348E-4</v>
      </c>
      <c r="FB469" s="223">
        <f t="shared" ca="1" si="1007"/>
        <v>-9.2233582372365714E-5</v>
      </c>
      <c r="FC469" s="223">
        <f t="shared" ca="1" si="1008"/>
        <v>5.4414548359695865E-5</v>
      </c>
      <c r="FD469" s="223">
        <f t="shared" ca="1" si="1009"/>
        <v>-3.7451122042893767E-6</v>
      </c>
      <c r="FE469" s="223">
        <f t="shared" ca="1" si="1010"/>
        <v>-4.7808760179023659E-5</v>
      </c>
      <c r="FF469" s="223">
        <f t="shared" ca="1" si="1011"/>
        <v>8.8072236652318964E-5</v>
      </c>
      <c r="FG469" s="223">
        <f t="shared" ca="1" si="1012"/>
        <v>-1.0753679642577722E-4</v>
      </c>
      <c r="FH469" s="223">
        <f t="shared" ca="1" si="1013"/>
        <v>1.0160573828326672E-4</v>
      </c>
      <c r="FI469" s="223">
        <f t="shared" ca="1" si="1014"/>
        <v>-7.1679725917875523E-5</v>
      </c>
      <c r="FJ469" s="223">
        <f t="shared" ca="1" si="1015"/>
        <v>2.4826010736005579E-5</v>
      </c>
      <c r="FK469" s="223">
        <f t="shared" ca="1" si="1016"/>
        <v>2.7890552363827897E-5</v>
      </c>
      <c r="FL469" s="223">
        <f t="shared" ca="1" si="1017"/>
        <v>-7.4020553144167649E-5</v>
      </c>
      <c r="FM469" s="223">
        <f t="shared" ca="1" si="1018"/>
        <v>1.0267004726950959E-4</v>
      </c>
      <c r="FN469" s="223">
        <f t="shared" ca="1" si="1019"/>
        <v>-1.0707324265309434E-4</v>
      </c>
      <c r="FO469" s="223">
        <f t="shared" ca="1" si="1020"/>
        <v>8.6190291807480225E-5</v>
      </c>
      <c r="FP469" s="223">
        <f t="shared" ca="1" si="1021"/>
        <v>-4.4952859597724075E-5</v>
      </c>
      <c r="FQ469" s="223">
        <f t="shared" ca="1" si="1022"/>
        <v>-6.9005262624864036E-6</v>
      </c>
      <c r="FR469" s="223">
        <f t="shared" ca="1" si="1023"/>
        <v>5.712430128988611E-5</v>
      </c>
      <c r="FS469" s="223">
        <f t="shared" ca="1" si="1024"/>
        <v>-9.385774577469877E-5</v>
      </c>
      <c r="FT469" s="223">
        <f t="shared" ca="1" si="1025"/>
        <v>1.08425982355131E-4</v>
      </c>
      <c r="FU469" s="223">
        <f t="shared" ca="1" si="1026"/>
        <v>-9.7388613118999822E-5</v>
      </c>
      <c r="FV469" s="223">
        <f t="shared" ca="1" si="1027"/>
        <v>6.3352195274950723E-5</v>
      </c>
      <c r="FW469" s="223">
        <f t="shared" ca="1" si="1028"/>
        <v>-1.4354683193256681E-5</v>
      </c>
      <c r="FX469" s="223">
        <f t="shared" ca="1" si="1029"/>
        <v>-3.8032794572716763E-5</v>
      </c>
      <c r="FY469" s="223">
        <f t="shared" ca="1" si="1030"/>
        <v>8.1438543745799717E-5</v>
      </c>
      <c r="FZ469" s="223">
        <f t="shared" ca="1" si="1031"/>
        <v>-1.0561197236125184E-4</v>
      </c>
      <c r="GA469" s="223">
        <f t="shared" ca="1" si="1032"/>
        <v>1.048443446445188E-4</v>
      </c>
      <c r="GB469" s="223">
        <f t="shared" ca="1" si="1033"/>
        <v>-7.9316941616086451E-5</v>
      </c>
      <c r="GC469" s="223">
        <f t="shared" ca="1" si="1034"/>
        <v>3.5058250224088014E-5</v>
      </c>
      <c r="GD469" s="223">
        <f t="shared" ca="1" si="1035"/>
        <v>1.7479708889149221E-5</v>
      </c>
      <c r="GE469" s="223">
        <f t="shared" ca="1" si="1036"/>
        <v>-6.5889704152007243E-5</v>
      </c>
      <c r="GF469" s="223">
        <f t="shared" ca="1" si="1037"/>
        <v>9.8739353497405018E-5</v>
      </c>
      <c r="GG469" s="223">
        <f t="shared" ca="1" si="1038"/>
        <v>-1.0827096680273346E-4</v>
      </c>
      <c r="GH469" s="223">
        <f t="shared" ca="1" si="1039"/>
        <v>9.2233582372365321E-5</v>
      </c>
      <c r="GI469" s="223">
        <f t="shared" ca="1" si="1040"/>
        <v>-5.4414548359695228E-5</v>
      </c>
      <c r="GJ469" s="223">
        <f t="shared" ca="1" si="1041"/>
        <v>3.7451122042886347E-6</v>
      </c>
      <c r="GK469" s="223">
        <f t="shared" ca="1" si="1042"/>
        <v>4.7808760179024329E-5</v>
      </c>
      <c r="GL469" s="223">
        <f t="shared" ca="1" si="1043"/>
        <v>-8.8072236652319397E-5</v>
      </c>
      <c r="GM469" s="223">
        <f t="shared" ca="1" si="1044"/>
        <v>1.0753679642577733E-4</v>
      </c>
      <c r="GN469" s="223">
        <f t="shared" ca="1" si="1045"/>
        <v>-1.0160573828326647E-4</v>
      </c>
      <c r="GO469" s="223">
        <f t="shared" ca="1" si="1046"/>
        <v>7.1679725917874967E-5</v>
      </c>
      <c r="GP469" s="223">
        <f t="shared" ca="1" si="1047"/>
        <v>-2.4826010736004854E-5</v>
      </c>
      <c r="GQ469" s="223">
        <f t="shared" ca="1" si="1048"/>
        <v>-2.7890552363828622E-5</v>
      </c>
      <c r="GR469" s="223">
        <f t="shared" ca="1" si="1049"/>
        <v>7.4020553144168178E-5</v>
      </c>
      <c r="GS469" s="223">
        <f t="shared" ca="1" si="1050"/>
        <v>-1.0267004726950982E-4</v>
      </c>
      <c r="GT469" s="223">
        <f t="shared" ca="1" si="1051"/>
        <v>1.0707324265309423E-4</v>
      </c>
      <c r="GU469" s="223">
        <f t="shared" ca="1" si="1052"/>
        <v>-8.6190291807479764E-5</v>
      </c>
      <c r="GV469" s="223">
        <f t="shared" ca="1" si="1053"/>
        <v>4.495285959771778E-5</v>
      </c>
      <c r="GW469" s="223">
        <f t="shared" ca="1" si="1054"/>
        <v>6.9005262624933018E-6</v>
      </c>
      <c r="GX469" s="223">
        <f t="shared" ca="1" si="1055"/>
        <v>-5.7124301289891999E-5</v>
      </c>
      <c r="GY469" s="223">
        <f t="shared" ca="1" si="1056"/>
        <v>9.3857745774702226E-5</v>
      </c>
      <c r="GZ469" s="223">
        <f t="shared" ca="1" si="1057"/>
        <v>-1.0842598235513123E-4</v>
      </c>
      <c r="HA469" s="223">
        <f t="shared" ca="1" si="1058"/>
        <v>9.738861311900222E-5</v>
      </c>
      <c r="HB469" s="223">
        <f t="shared" ca="1" si="1059"/>
        <v>-6.3352195274955114E-5</v>
      </c>
      <c r="HC469" s="223">
        <f t="shared" ca="1" si="1060"/>
        <v>1.4354683193262056E-5</v>
      </c>
      <c r="HD469" s="223">
        <f t="shared" ca="1" si="1061"/>
        <v>3.8032794572711688E-5</v>
      </c>
      <c r="HE469" s="223">
        <f t="shared" ca="1" si="1062"/>
        <v>-8.1438543745796139E-5</v>
      </c>
      <c r="HF469" s="223">
        <f t="shared" ca="1" si="1063"/>
        <v>1.056119723612506E-4</v>
      </c>
      <c r="HG469" s="223">
        <f t="shared" ca="1" si="1064"/>
        <v>-1.0484434464451863E-4</v>
      </c>
      <c r="HH469" s="223">
        <f t="shared" ca="1" si="1065"/>
        <v>7.9316941616085936E-5</v>
      </c>
      <c r="HI469" s="223">
        <f t="shared" ca="1" si="1066"/>
        <v>-3.5058250224087316E-5</v>
      </c>
      <c r="HJ469" s="223">
        <f t="shared" ca="1" si="1067"/>
        <v>-1.747970888914996E-5</v>
      </c>
      <c r="HK469" s="223">
        <f t="shared" ca="1" si="1068"/>
        <v>6.5889704152007839E-5</v>
      </c>
      <c r="HL469" s="223">
        <f t="shared" ca="1" si="1069"/>
        <v>-9.8739353497405329E-5</v>
      </c>
      <c r="HM469" s="223">
        <f t="shared" ca="1" si="1070"/>
        <v>1.082709668027334E-4</v>
      </c>
      <c r="HN469" s="223">
        <f t="shared" ca="1" si="1071"/>
        <v>-9.2233582372364928E-5</v>
      </c>
      <c r="HO469" s="223">
        <f t="shared" ca="1" si="1072"/>
        <v>5.4414548359694584E-5</v>
      </c>
      <c r="HP469" s="223">
        <f t="shared" ca="1" si="1073"/>
        <v>-3.7451122042878893E-6</v>
      </c>
      <c r="HQ469" s="223">
        <f t="shared" ca="1" si="1074"/>
        <v>-4.780876017903053E-5</v>
      </c>
      <c r="HR469" s="223">
        <f t="shared" ca="1" si="1075"/>
        <v>8.8072236652323436E-5</v>
      </c>
      <c r="HS469" s="223">
        <f t="shared" ca="1" si="1076"/>
        <v>-1.0753679642577825E-4</v>
      </c>
      <c r="HT469" s="223">
        <f t="shared" ca="1" si="1077"/>
        <v>1.0160573828326403E-4</v>
      </c>
      <c r="HU469" s="223">
        <f t="shared" ca="1" si="1078"/>
        <v>-7.1679725917869777E-5</v>
      </c>
      <c r="HV469" s="223">
        <f t="shared" ca="1" si="1079"/>
        <v>2.4826010735998125E-5</v>
      </c>
      <c r="HW469" s="223">
        <f t="shared" ca="1" si="1080"/>
        <v>2.7890552363823381E-5</v>
      </c>
      <c r="HX469" s="223">
        <f t="shared" ca="1" si="1081"/>
        <v>-7.402055314416422E-5</v>
      </c>
      <c r="HY469" s="223">
        <f t="shared" ca="1" si="1082"/>
        <v>1.0267004726950807E-4</v>
      </c>
      <c r="HZ469" s="223">
        <f t="shared" ca="1" si="1083"/>
        <v>-1.070732426530951E-4</v>
      </c>
      <c r="IA469" s="223">
        <f t="shared" ca="1" si="1084"/>
        <v>8.6190291807483071E-5</v>
      </c>
      <c r="IB469" s="223">
        <f t="shared" ca="1" si="1085"/>
        <v>-4.4952859597722713E-5</v>
      </c>
      <c r="IC469" s="223">
        <f t="shared" ca="1" si="1086"/>
        <v>-6.9005262624878944E-6</v>
      </c>
      <c r="ID469" s="223">
        <f t="shared" ca="1" si="1087"/>
        <v>5.7124301289887398E-5</v>
      </c>
      <c r="IE469" s="223">
        <f t="shared" ca="1" si="1088"/>
        <v>-4.2578528626824265E-5</v>
      </c>
      <c r="IF469" s="223">
        <f t="shared" ca="1" si="1089"/>
        <v>1.0842598235513107E-4</v>
      </c>
      <c r="IG469" s="223">
        <f t="shared" ca="1" si="1090"/>
        <v>-9.7388613118999171E-5</v>
      </c>
      <c r="IH469" s="223">
        <f t="shared" ca="1" si="1091"/>
        <v>6.3352195274949503E-5</v>
      </c>
      <c r="II469" s="223">
        <f t="shared" ca="1" si="1092"/>
        <v>-1.4354683193255205E-5</v>
      </c>
      <c r="IJ469" s="223">
        <f t="shared" ca="1" si="1093"/>
        <v>-3.8032794572718159E-5</v>
      </c>
      <c r="IK469" s="223">
        <f t="shared" ca="1" si="1094"/>
        <v>8.1438543745800706E-5</v>
      </c>
      <c r="IL469" s="223">
        <f t="shared" ca="1" si="1095"/>
        <v>-1.0561197236125217E-4</v>
      </c>
      <c r="IM469" s="223">
        <f t="shared" ca="1" si="1096"/>
        <v>1.0484434464451682E-4</v>
      </c>
      <c r="IN469" s="223">
        <f t="shared" ca="1" si="1097"/>
        <v>-7.931694161608122E-5</v>
      </c>
      <c r="IO469" s="223">
        <f t="shared" ca="1" si="1098"/>
        <v>3.505825022408077E-5</v>
      </c>
      <c r="IP469" s="223">
        <f t="shared" ca="1" si="1099"/>
        <v>1.747970888915678E-5</v>
      </c>
      <c r="IQ469" s="223">
        <f t="shared" ca="1" si="1100"/>
        <v>-6.5889704152013342E-5</v>
      </c>
      <c r="IR469" s="223">
        <f t="shared" ca="1" si="1101"/>
        <v>9.873935349740308E-5</v>
      </c>
      <c r="IS469" s="223">
        <f t="shared" ca="1" si="1102"/>
        <v>-1.0827096680273374E-4</v>
      </c>
      <c r="IT469" s="223">
        <f t="shared" ca="1" si="1103"/>
        <v>9.2233582372367774E-5</v>
      </c>
      <c r="IU469" s="223">
        <f t="shared" ca="1" si="1104"/>
        <v>-5.4414548359699267E-5</v>
      </c>
      <c r="IV469" s="223">
        <f t="shared" ca="1" si="1105"/>
        <v>3.7451122042933103E-6</v>
      </c>
      <c r="IW469" s="223">
        <f t="shared" ca="1" si="1106"/>
        <v>4.7808760179025664E-5</v>
      </c>
      <c r="IX469" s="223">
        <f t="shared" ca="1" si="1107"/>
        <v>-8.8072236652320278E-5</v>
      </c>
      <c r="IY469" s="223">
        <f t="shared" ca="1" si="1108"/>
        <v>1.0753679642577754E-4</v>
      </c>
      <c r="IZ469" s="223">
        <f t="shared" ca="1" si="1109"/>
        <v>-1.0160573828326593E-4</v>
      </c>
      <c r="JA469" s="223">
        <f t="shared" ca="1" si="1110"/>
        <v>7.1679725917873842E-5</v>
      </c>
      <c r="JB469" s="223">
        <f t="shared" ca="1" si="1111"/>
        <v>-2.4826010736003404E-5</v>
      </c>
    </row>
    <row r="470" spans="2:262">
      <c r="B470" s="230">
        <v>109</v>
      </c>
      <c r="C470" s="229">
        <f t="shared" si="1112"/>
        <v>2.1289062500000015E-3</v>
      </c>
      <c r="D470" s="226">
        <f t="shared" ca="1" si="855"/>
        <v>35.969310100811825</v>
      </c>
      <c r="E470" s="225">
        <f ca="1">DK361</f>
        <v>-3.068989918817876E-2</v>
      </c>
      <c r="F470" s="224">
        <v>109</v>
      </c>
      <c r="G470" s="223">
        <f t="shared" ca="1" si="856"/>
        <v>-1.732846428046363E-5</v>
      </c>
      <c r="H470" s="223">
        <f t="shared" ca="1" si="857"/>
        <v>4.2250621120410249E-5</v>
      </c>
      <c r="I470" s="223">
        <f t="shared" ca="1" si="858"/>
        <v>-5.8150098770246224E-5</v>
      </c>
      <c r="J470" s="223">
        <f t="shared" ca="1" si="859"/>
        <v>6.1631541556596449E-5</v>
      </c>
      <c r="K470" s="223">
        <f t="shared" ca="1" si="860"/>
        <v>-5.1951482506740283E-5</v>
      </c>
      <c r="L470" s="223">
        <f t="shared" ca="1" si="861"/>
        <v>3.1177111759711623E-5</v>
      </c>
      <c r="M470" s="223">
        <f t="shared" ca="1" si="862"/>
        <v>-3.7448252229856553E-6</v>
      </c>
      <c r="N470" s="223">
        <f t="shared" ca="1" si="863"/>
        <v>-2.4487173973910213E-5</v>
      </c>
      <c r="O470" s="223">
        <f t="shared" ca="1" si="864"/>
        <v>4.7489902945183594E-5</v>
      </c>
      <c r="P470" s="223">
        <f t="shared" ca="1" si="865"/>
        <v>-6.0351096770198725E-5</v>
      </c>
      <c r="Q470" s="223">
        <f t="shared" ca="1" si="866"/>
        <v>6.0324229532703751E-5</v>
      </c>
      <c r="R470" s="223">
        <f t="shared" ca="1" si="867"/>
        <v>-4.7415038768815462E-5</v>
      </c>
      <c r="S470" s="223">
        <f t="shared" ca="1" si="868"/>
        <v>2.4380300208163444E-5</v>
      </c>
      <c r="T470" s="223">
        <f t="shared" ca="1" si="869"/>
        <v>3.8608855360684748E-6</v>
      </c>
      <c r="U470" s="223">
        <f t="shared" ca="1" si="870"/>
        <v>-3.1277573778064319E-5</v>
      </c>
      <c r="V470" s="223">
        <f t="shared" ca="1" si="871"/>
        <v>5.2014892425937247E-5</v>
      </c>
      <c r="W470" s="223">
        <f t="shared" ca="1" si="872"/>
        <v>-6.1644358099770927E-5</v>
      </c>
      <c r="X470" s="223">
        <f t="shared" ca="1" si="873"/>
        <v>5.810958494669073E-5</v>
      </c>
      <c r="Y470" s="223">
        <f t="shared" ca="1" si="874"/>
        <v>-4.2165428713767496E-5</v>
      </c>
      <c r="Z470" s="223">
        <f t="shared" ca="1" si="875"/>
        <v>1.7216786248238153E-5</v>
      </c>
      <c r="AA470" s="223">
        <f t="shared" ca="1" si="876"/>
        <v>1.1408524982937696E-5</v>
      </c>
      <c r="AB470" s="223">
        <f t="shared" ca="1" si="877"/>
        <v>-3.7597529759350332E-5</v>
      </c>
      <c r="AC470" s="223">
        <f t="shared" ca="1" si="878"/>
        <v>5.5757529509008588E-5</v>
      </c>
      <c r="AD470" s="223">
        <f t="shared" ca="1" si="879"/>
        <v>-6.2010430904794903E-5</v>
      </c>
      <c r="AE470" s="223">
        <f t="shared" ca="1" si="880"/>
        <v>5.5020918114527897E-5</v>
      </c>
      <c r="AF470" s="223">
        <f t="shared" ca="1" si="881"/>
        <v>-3.6281611363174638E-5</v>
      </c>
      <c r="AG470" s="223">
        <f t="shared" ca="1" si="882"/>
        <v>9.7943157977098712E-6</v>
      </c>
      <c r="AH470" s="223">
        <f t="shared" ca="1" si="883"/>
        <v>1.8784569594979471E-5</v>
      </c>
      <c r="AI470" s="223">
        <f t="shared" ca="1" si="884"/>
        <v>-4.3351983897177949E-5</v>
      </c>
      <c r="AJ470" s="223">
        <f t="shared" ca="1" si="885"/>
        <v>5.866152144901213E-5</v>
      </c>
      <c r="AK470" s="223">
        <f t="shared" ca="1" si="886"/>
        <v>-6.1443809109541724E-5</v>
      </c>
      <c r="AL470" s="223">
        <f t="shared" ca="1" si="887"/>
        <v>5.1104685460309787E-5</v>
      </c>
      <c r="AM470" s="223">
        <f t="shared" ca="1" si="888"/>
        <v>-2.985208480666179E-5</v>
      </c>
      <c r="AN470" s="223">
        <f t="shared" ca="1" si="889"/>
        <v>2.224529721009603E-6</v>
      </c>
      <c r="AO470" s="223">
        <f t="shared" ca="1" si="890"/>
        <v>2.5878076795586077E-5</v>
      </c>
      <c r="AP470" s="223">
        <f t="shared" ca="1" si="891"/>
        <v>-4.8454383845052918E-5</v>
      </c>
      <c r="AQ470" s="223">
        <f t="shared" ca="1" si="892"/>
        <v>6.0683189504127127E-5</v>
      </c>
      <c r="AR470" s="223">
        <f t="shared" ca="1" si="893"/>
        <v>-5.9953015233224872E-5</v>
      </c>
      <c r="AS470" s="223">
        <f t="shared" ca="1" si="894"/>
        <v>4.6419790768395457E-5</v>
      </c>
      <c r="AT470" s="223">
        <f t="shared" ca="1" si="895"/>
        <v>-2.2973555108259962E-5</v>
      </c>
      <c r="AU470" s="223">
        <f t="shared" ca="1" si="896"/>
        <v>-5.3787153532917816E-6</v>
      </c>
      <c r="AV470" s="223">
        <f t="shared" ca="1" si="897"/>
        <v>3.2582353633807215E-5</v>
      </c>
      <c r="AW470" s="223">
        <f t="shared" ca="1" si="898"/>
        <v>-5.2827984758433368E-5</v>
      </c>
      <c r="AX470" s="223">
        <f t="shared" ca="1" si="899"/>
        <v>6.179212590503059E-5</v>
      </c>
      <c r="AY470" s="223">
        <f t="shared" ca="1" si="900"/>
        <v>-5.7560472203378969E-5</v>
      </c>
      <c r="AZ470" s="223">
        <f t="shared" ca="1" si="901"/>
        <v>4.1036699215664045E-5</v>
      </c>
      <c r="BA470" s="223">
        <f t="shared" ca="1" si="902"/>
        <v>-1.5749481757184727E-5</v>
      </c>
      <c r="BB470" s="223">
        <f t="shared" ca="1" si="903"/>
        <v>-1.2901059542159261E-5</v>
      </c>
      <c r="BC470" s="223">
        <f t="shared" ca="1" si="904"/>
        <v>3.8796561545637036E-5</v>
      </c>
      <c r="BD470" s="223">
        <f t="shared" ca="1" si="905"/>
        <v>-5.6407003608622004E-5</v>
      </c>
      <c r="BE470" s="223">
        <f t="shared" ca="1" si="906"/>
        <v>6.1971651216052092E-5</v>
      </c>
      <c r="BF470" s="223">
        <f t="shared" ca="1" si="907"/>
        <v>-5.4302166094158544E-5</v>
      </c>
      <c r="BG470" s="223">
        <f t="shared" ca="1" si="908"/>
        <v>3.5036377509662156E-5</v>
      </c>
      <c r="BH470" s="223">
        <f t="shared" ca="1" si="909"/>
        <v>-8.2885215408231569E-6</v>
      </c>
      <c r="BI470" s="223">
        <f t="shared" ca="1" si="910"/>
        <v>-2.0229359787170589E-5</v>
      </c>
      <c r="BJ470" s="223">
        <f t="shared" ca="1" si="911"/>
        <v>4.4427233059880809E-5</v>
      </c>
      <c r="BK470" s="223">
        <f t="shared" ca="1" si="912"/>
        <v>-5.9137608620752862E-5</v>
      </c>
      <c r="BL470" s="223">
        <f t="shared" ca="1" si="913"/>
        <v>6.1219065209411219E-5</v>
      </c>
      <c r="BM470" s="223">
        <f t="shared" ca="1" si="914"/>
        <v>-5.0227104862285263E-5</v>
      </c>
      <c r="BN470" s="223">
        <f t="shared" ca="1" si="915"/>
        <v>2.8509076073966541E-5</v>
      </c>
      <c r="BO470" s="223">
        <f t="shared" ca="1" si="916"/>
        <v>-7.0289424551035668E-7</v>
      </c>
      <c r="BP470" s="223">
        <f t="shared" ca="1" si="917"/>
        <v>-2.7253391631444286E-5</v>
      </c>
      <c r="BQ470" s="223">
        <f t="shared" ca="1" si="918"/>
        <v>4.9389677635920762E-5</v>
      </c>
      <c r="BR470" s="223">
        <f t="shared" ca="1" si="919"/>
        <v>-6.0978728953788815E-5</v>
      </c>
      <c r="BS470" s="223">
        <f t="shared" ca="1" si="920"/>
        <v>5.9545687479157356E-5</v>
      </c>
      <c r="BT470" s="223">
        <f t="shared" ca="1" si="921"/>
        <v>-4.5396581221764338E-5</v>
      </c>
      <c r="BU470" s="223">
        <f t="shared" ca="1" si="922"/>
        <v>2.1552971597795402E-5</v>
      </c>
      <c r="BV470" s="223">
        <f t="shared" ca="1" si="923"/>
        <v>6.8933052335106943E-6</v>
      </c>
      <c r="BW470" s="223">
        <f t="shared" ca="1" si="924"/>
        <v>-3.3867507098053774E-5</v>
      </c>
      <c r="BX470" s="223">
        <f t="shared" ca="1" si="925"/>
        <v>5.3609255488276126E-5</v>
      </c>
      <c r="BY470" s="223">
        <f t="shared" ca="1" si="926"/>
        <v>-6.1902672444201455E-5</v>
      </c>
      <c r="BZ470" s="223">
        <f t="shared" ca="1" si="927"/>
        <v>5.6976687183937057E-5</v>
      </c>
      <c r="CA470" s="223">
        <f t="shared" ca="1" si="928"/>
        <v>-3.9883250744413077E-5</v>
      </c>
      <c r="CB470" s="223">
        <f t="shared" ca="1" si="929"/>
        <v>1.4272690367231819E-5</v>
      </c>
      <c r="CC470" s="223">
        <f t="shared" ca="1" si="930"/>
        <v>1.4385822985511727E-5</v>
      </c>
      <c r="CD470" s="223">
        <f t="shared" ca="1" si="931"/>
        <v>-3.9972223733945503E-5</v>
      </c>
      <c r="CE470" s="223">
        <f t="shared" ca="1" si="932"/>
        <v>5.7022500238455474E-5</v>
      </c>
      <c r="CF470" s="223">
        <f t="shared" ca="1" si="933"/>
        <v>-6.1895542121885973E-5</v>
      </c>
      <c r="CG470" s="223">
        <f t="shared" ca="1" si="934"/>
        <v>5.3550704479422823E-5</v>
      </c>
      <c r="CH470" s="223">
        <f t="shared" ca="1" si="935"/>
        <v>-3.3770039052434569E-5</v>
      </c>
      <c r="CI470" s="223">
        <f t="shared" ca="1" si="936"/>
        <v>6.7777345884880282E-6</v>
      </c>
      <c r="CJ470" s="223">
        <f t="shared" ca="1" si="937"/>
        <v>2.1661964569451236E-5</v>
      </c>
      <c r="CK470" s="223">
        <f t="shared" ca="1" si="938"/>
        <v>-4.5475720918629637E-5</v>
      </c>
      <c r="CL470" s="223">
        <f t="shared" ca="1" si="939"/>
        <v>5.9578073508358035E-5</v>
      </c>
      <c r="CM470" s="223">
        <f t="shared" ca="1" si="940"/>
        <v>-6.0957445233526946E-5</v>
      </c>
      <c r="CN470" s="223">
        <f t="shared" ca="1" si="941"/>
        <v>4.9319269334404097E-5</v>
      </c>
      <c r="CO470" s="223">
        <f t="shared" ca="1" si="942"/>
        <v>-2.7148894539866563E-5</v>
      </c>
      <c r="CP470" s="223">
        <f t="shared" ca="1" si="943"/>
        <v>-8.1916462719947482E-7</v>
      </c>
      <c r="CQ470" s="223">
        <f t="shared" ca="1" si="944"/>
        <v>2.8612290043253656E-5</v>
      </c>
      <c r="CR470" s="223">
        <f t="shared" ca="1" si="945"/>
        <v>-5.0295220931779143E-5</v>
      </c>
      <c r="CS470" s="223">
        <f t="shared" ca="1" si="946"/>
        <v>6.1237537097270261E-5</v>
      </c>
      <c r="CT470" s="223">
        <f t="shared" ca="1" si="947"/>
        <v>-5.9102491629508802E-5</v>
      </c>
      <c r="CU470" s="223">
        <f t="shared" ca="1" si="948"/>
        <v>4.4346026472092705E-5</v>
      </c>
      <c r="CV470" s="223">
        <f t="shared" ca="1" si="949"/>
        <v>-2.0119405383157843E-5</v>
      </c>
      <c r="CW470" s="223">
        <f t="shared" ca="1" si="950"/>
        <v>-8.4037428444133492E-6</v>
      </c>
      <c r="CX470" s="223">
        <f t="shared" ca="1" si="951"/>
        <v>3.5132260042413562E-5</v>
      </c>
      <c r="CY470" s="223">
        <f t="shared" ca="1" si="952"/>
        <v>-5.4358234007193211E-5</v>
      </c>
      <c r="CZ470" s="223">
        <f t="shared" ca="1" si="953"/>
        <v>6.1975931128181898E-5</v>
      </c>
      <c r="DA470" s="223">
        <f t="shared" ca="1" si="954"/>
        <v>-5.6358581538630746E-5</v>
      </c>
      <c r="DB470" s="223">
        <f t="shared" ca="1" si="955"/>
        <v>3.8705778094246501E-5</v>
      </c>
      <c r="DC470" s="223">
        <f t="shared" ca="1" si="956"/>
        <v>-1.2787301642290227E-5</v>
      </c>
      <c r="DD470" s="223">
        <f t="shared" ca="1" si="957"/>
        <v>-1.586192094702171E-5</v>
      </c>
      <c r="DE470" s="223">
        <f t="shared" ca="1" si="958"/>
        <v>4.1123808149334331E-5</v>
      </c>
      <c r="DF470" s="223">
        <f t="shared" ca="1" si="959"/>
        <v>-5.7603648646353905E-5</v>
      </c>
      <c r="DG470" s="223">
        <f t="shared" ca="1" si="960"/>
        <v>6.1782149467569166E-5</v>
      </c>
      <c r="DH470" s="223">
        <f t="shared" ca="1" si="961"/>
        <v>-5.2766985922697557E-5</v>
      </c>
      <c r="DI470" s="223">
        <f t="shared" ca="1" si="962"/>
        <v>3.2483358786421919E-5</v>
      </c>
      <c r="DJ470" s="223">
        <f t="shared" ca="1" si="963"/>
        <v>-5.2628649822726128E-6</v>
      </c>
      <c r="DK470" s="223">
        <f t="shared" ca="1" si="964"/>
        <v>-2.308152099426826E-5</v>
      </c>
      <c r="DL470" s="223">
        <f t="shared" ca="1" si="965"/>
        <v>4.6496815903542614E-5</v>
      </c>
      <c r="DM470" s="223">
        <f t="shared" ca="1" si="966"/>
        <v>-5.9982650792249852E-5</v>
      </c>
      <c r="DN470" s="223">
        <f t="shared" ca="1" si="967"/>
        <v>6.0659106771979661E-5</v>
      </c>
      <c r="DO470" s="223">
        <f t="shared" ca="1" si="968"/>
        <v>-4.8381725722842121E-5</v>
      </c>
      <c r="DP470" s="223">
        <f t="shared" ca="1" si="969"/>
        <v>2.5772359526858314E-5</v>
      </c>
      <c r="DQ470" s="223">
        <f t="shared" ca="1" si="970"/>
        <v>2.3407300657666601E-6</v>
      </c>
      <c r="DR470" s="223">
        <f t="shared" ca="1" si="971"/>
        <v>-2.9953953481424938E-5</v>
      </c>
      <c r="DS470" s="223">
        <f t="shared" ca="1" si="972"/>
        <v>5.1170468267207649E-5</v>
      </c>
      <c r="DT470" s="223">
        <f t="shared" ca="1" si="973"/>
        <v>-6.1459458038223272E-5</v>
      </c>
      <c r="DU470" s="223">
        <f t="shared" ca="1" si="974"/>
        <v>5.8623694648887122E-5</v>
      </c>
      <c r="DV470" s="223">
        <f t="shared" ca="1" si="975"/>
        <v>-4.3268759334280268E-5</v>
      </c>
      <c r="DW470" s="223">
        <f t="shared" ca="1" si="976"/>
        <v>1.8673719991028798E-5</v>
      </c>
      <c r="DX470" s="223">
        <f t="shared" ca="1" si="977"/>
        <v>9.9091183548627073E-6</v>
      </c>
      <c r="DY470" s="223">
        <f t="shared" ca="1" si="978"/>
        <v>-3.6375850627000698E-5</v>
      </c>
      <c r="DZ470" s="223">
        <f t="shared" ca="1" si="979"/>
        <v>5.5074469158527933E-5</v>
      </c>
      <c r="EA470" s="223">
        <f t="shared" ca="1" si="980"/>
        <v>-6.2011857828680024E-5</v>
      </c>
      <c r="EB470" s="223">
        <f t="shared" ca="1" si="981"/>
        <v>5.5706527591187858E-5</v>
      </c>
      <c r="EC470" s="223">
        <f t="shared" ca="1" si="982"/>
        <v>-3.7504990530655442E-5</v>
      </c>
      <c r="ED470" s="223">
        <f t="shared" ca="1" si="983"/>
        <v>1.1294210324990768E-5</v>
      </c>
      <c r="EE470" s="223">
        <f t="shared" ca="1" si="984"/>
        <v>1.7328464280465223E-5</v>
      </c>
      <c r="EF470" s="223">
        <f t="shared" ca="1" si="985"/>
        <v>-4.2250621120410933E-5</v>
      </c>
      <c r="EG470" s="223">
        <f t="shared" ca="1" si="986"/>
        <v>5.8150098770247512E-5</v>
      </c>
      <c r="EH470" s="223">
        <f t="shared" ca="1" si="987"/>
        <v>-6.1631541556596124E-5</v>
      </c>
      <c r="EI470" s="223">
        <f t="shared" ca="1" si="988"/>
        <v>5.1951482506738982E-5</v>
      </c>
      <c r="EJ470" s="223">
        <f t="shared" ca="1" si="989"/>
        <v>-3.1177111759710335E-5</v>
      </c>
      <c r="EK470" s="223">
        <f t="shared" ca="1" si="990"/>
        <v>3.7448252229848286E-6</v>
      </c>
      <c r="EL470" s="223">
        <f t="shared" ca="1" si="991"/>
        <v>2.4487173973913605E-5</v>
      </c>
      <c r="EM470" s="223">
        <f t="shared" ca="1" si="992"/>
        <v>-4.7489902945185546E-5</v>
      </c>
      <c r="EN470" s="223">
        <f t="shared" ca="1" si="993"/>
        <v>6.0351096770199274E-5</v>
      </c>
      <c r="EO470" s="223">
        <f t="shared" ca="1" si="994"/>
        <v>-6.0324229532703405E-5</v>
      </c>
      <c r="EP470" s="223">
        <f t="shared" ca="1" si="995"/>
        <v>4.7415038768815069E-5</v>
      </c>
      <c r="EQ470" s="223">
        <f t="shared" ca="1" si="996"/>
        <v>-2.4380300208160049E-5</v>
      </c>
      <c r="ER470" s="223">
        <f t="shared" ca="1" si="997"/>
        <v>-3.8608855360712802E-6</v>
      </c>
      <c r="ES470" s="223">
        <f t="shared" ca="1" si="998"/>
        <v>3.1277573778066372E-5</v>
      </c>
      <c r="ET470" s="223">
        <f t="shared" ca="1" si="999"/>
        <v>-5.2014892425938053E-5</v>
      </c>
      <c r="EU470" s="223">
        <f t="shared" ca="1" si="1000"/>
        <v>6.1644358099770995E-5</v>
      </c>
      <c r="EV470" s="223">
        <f t="shared" ca="1" si="1001"/>
        <v>-5.8109584946689436E-5</v>
      </c>
      <c r="EW470" s="223">
        <f t="shared" ca="1" si="1002"/>
        <v>4.2165428713765443E-5</v>
      </c>
      <c r="EX470" s="223">
        <f t="shared" ca="1" si="1003"/>
        <v>-1.7216786248235876E-5</v>
      </c>
      <c r="EY470" s="223">
        <f t="shared" ca="1" si="1004"/>
        <v>-1.1408524982939162E-5</v>
      </c>
      <c r="EZ470" s="223">
        <f t="shared" ca="1" si="1005"/>
        <v>3.759752975935082E-5</v>
      </c>
      <c r="FA470" s="223">
        <f t="shared" ca="1" si="1006"/>
        <v>-5.5757529509010208E-5</v>
      </c>
      <c r="FB470" s="223">
        <f t="shared" ca="1" si="1007"/>
        <v>6.2010430904794876E-5</v>
      </c>
      <c r="FC470" s="223">
        <f t="shared" ca="1" si="1008"/>
        <v>-5.5020918114526813E-5</v>
      </c>
      <c r="FD470" s="223">
        <f t="shared" ca="1" si="1009"/>
        <v>3.6281611363173432E-5</v>
      </c>
      <c r="FE470" s="223">
        <f t="shared" ca="1" si="1010"/>
        <v>-9.7943157977092732E-6</v>
      </c>
      <c r="FF470" s="223">
        <f t="shared" ca="1" si="1011"/>
        <v>-1.8784569594982568E-5</v>
      </c>
      <c r="FG470" s="223">
        <f t="shared" ca="1" si="1012"/>
        <v>4.3351983897179643E-5</v>
      </c>
      <c r="FH470" s="223">
        <f t="shared" ca="1" si="1013"/>
        <v>-5.8661521449012902E-5</v>
      </c>
      <c r="FI470" s="223">
        <f t="shared" ca="1" si="1014"/>
        <v>6.144380910954152E-5</v>
      </c>
      <c r="FJ470" s="223">
        <f t="shared" ca="1" si="1015"/>
        <v>-5.1104685460309441E-5</v>
      </c>
      <c r="FK470" s="223">
        <f t="shared" ca="1" si="1016"/>
        <v>2.9852084806658933E-5</v>
      </c>
      <c r="FL470" s="223">
        <f t="shared" ca="1" si="1017"/>
        <v>-2.2245297210072347E-6</v>
      </c>
      <c r="FM470" s="223">
        <f t="shared" ca="1" si="1018"/>
        <v>-2.5878076795588232E-5</v>
      </c>
      <c r="FN470" s="223">
        <f t="shared" ca="1" si="1019"/>
        <v>4.8454383845053853E-5</v>
      </c>
      <c r="FO470" s="223">
        <f t="shared" ca="1" si="1020"/>
        <v>-6.0683189504127981E-5</v>
      </c>
      <c r="FP470" s="223">
        <f t="shared" ca="1" si="1021"/>
        <v>5.9953015233224038E-5</v>
      </c>
      <c r="FQ470" s="223">
        <f t="shared" ca="1" si="1022"/>
        <v>-4.6419790768393898E-5</v>
      </c>
      <c r="FR470" s="223">
        <f t="shared" ca="1" si="1023"/>
        <v>2.297355510825776E-5</v>
      </c>
      <c r="FS470" s="223">
        <f t="shared" ca="1" si="1024"/>
        <v>5.3787153532932622E-6</v>
      </c>
      <c r="FT470" s="223">
        <f t="shared" ca="1" si="1025"/>
        <v>-3.2582353633810739E-5</v>
      </c>
      <c r="FU470" s="223">
        <f t="shared" ca="1" si="1026"/>
        <v>5.2827984758435076E-5</v>
      </c>
      <c r="FV470" s="223">
        <f t="shared" ca="1" si="1027"/>
        <v>-6.1792125905030793E-5</v>
      </c>
      <c r="FW470" s="223">
        <f t="shared" ca="1" si="1028"/>
        <v>5.7560472203378413E-5</v>
      </c>
      <c r="FX470" s="223">
        <f t="shared" ca="1" si="1029"/>
        <v>-4.1036699215662927E-5</v>
      </c>
      <c r="FY470" s="223">
        <f t="shared" ca="1" si="1030"/>
        <v>1.5749481757180729E-5</v>
      </c>
      <c r="FZ470" s="223">
        <f t="shared" ca="1" si="1031"/>
        <v>1.2901059542161577E-5</v>
      </c>
      <c r="GA470" s="223">
        <f t="shared" ca="1" si="1032"/>
        <v>-3.8796561545638879E-5</v>
      </c>
      <c r="GB470" s="223">
        <f t="shared" ca="1" si="1033"/>
        <v>5.6407003608622994E-5</v>
      </c>
      <c r="GC470" s="223">
        <f t="shared" ca="1" si="1034"/>
        <v>-6.1971651216052065E-5</v>
      </c>
      <c r="GD470" s="223">
        <f t="shared" ca="1" si="1035"/>
        <v>5.4302166094156552E-5</v>
      </c>
      <c r="GE470" s="223">
        <f t="shared" ca="1" si="1036"/>
        <v>-3.5036377509660205E-5</v>
      </c>
      <c r="GF470" s="223">
        <f t="shared" ca="1" si="1037"/>
        <v>8.2885215408208072E-6</v>
      </c>
      <c r="GG470" s="223">
        <f t="shared" ca="1" si="1038"/>
        <v>2.0229359787172832E-5</v>
      </c>
      <c r="GH470" s="223">
        <f t="shared" ca="1" si="1039"/>
        <v>-4.4427233059881235E-5</v>
      </c>
      <c r="GI470" s="223">
        <f t="shared" ca="1" si="1040"/>
        <v>5.9137608620754109E-5</v>
      </c>
      <c r="GJ470" s="223">
        <f t="shared" ca="1" si="1041"/>
        <v>-6.121906520941084E-5</v>
      </c>
      <c r="GK470" s="223">
        <f t="shared" ca="1" si="1042"/>
        <v>5.0227104862283874E-5</v>
      </c>
      <c r="GL470" s="223">
        <f t="shared" ca="1" si="1043"/>
        <v>-2.8509076073964434E-5</v>
      </c>
      <c r="GM470" s="223">
        <f t="shared" ca="1" si="1044"/>
        <v>7.0289424550975021E-7</v>
      </c>
      <c r="GN470" s="223">
        <f t="shared" ca="1" si="1045"/>
        <v>2.7253391631448003E-5</v>
      </c>
      <c r="GO470" s="223">
        <f t="shared" ca="1" si="1046"/>
        <v>-4.9389677635922199E-5</v>
      </c>
      <c r="GP470" s="223">
        <f t="shared" ca="1" si="1047"/>
        <v>6.0978728953789886E-5</v>
      </c>
      <c r="GQ470" s="223">
        <f t="shared" ca="1" si="1048"/>
        <v>-5.9545687479156692E-5</v>
      </c>
      <c r="GR470" s="223">
        <f t="shared" ca="1" si="1049"/>
        <v>4.5396581221761526E-5</v>
      </c>
      <c r="GS470" s="223">
        <f t="shared" ca="1" si="1050"/>
        <v>-2.1552971597794833E-5</v>
      </c>
      <c r="GT470" s="223">
        <f t="shared" ca="1" si="1051"/>
        <v>-6.8933052335130491E-6</v>
      </c>
      <c r="GU470" s="223">
        <f t="shared" ca="1" si="1052"/>
        <v>3.386750709805872E-5</v>
      </c>
      <c r="GV470" s="223">
        <f t="shared" ca="1" si="1053"/>
        <v>-5.3609255488277318E-5</v>
      </c>
      <c r="GW470" s="223">
        <f t="shared" ca="1" si="1054"/>
        <v>6.1902672444201699E-5</v>
      </c>
      <c r="GX470" s="223">
        <f t="shared" ca="1" si="1055"/>
        <v>-5.6976687183936813E-5</v>
      </c>
      <c r="GY470" s="223">
        <f t="shared" ca="1" si="1056"/>
        <v>3.9883250744411261E-5</v>
      </c>
      <c r="GZ470" s="223">
        <f t="shared" ca="1" si="1057"/>
        <v>-1.4272690367226082E-5</v>
      </c>
      <c r="HA470" s="223">
        <f t="shared" ca="1" si="1058"/>
        <v>-1.4385822985514031E-5</v>
      </c>
      <c r="HB470" s="223">
        <f t="shared" ca="1" si="1059"/>
        <v>3.9972223733948661E-5</v>
      </c>
      <c r="HC470" s="223">
        <f t="shared" ca="1" si="1060"/>
        <v>-5.7022500238455717E-5</v>
      </c>
      <c r="HD470" s="223">
        <f t="shared" ca="1" si="1061"/>
        <v>6.1895542121885824E-5</v>
      </c>
      <c r="HE470" s="223">
        <f t="shared" ca="1" si="1062"/>
        <v>-5.3550704479419841E-5</v>
      </c>
      <c r="HF470" s="223">
        <f t="shared" ca="1" si="1063"/>
        <v>3.3770039052432583E-5</v>
      </c>
      <c r="HG470" s="223">
        <f t="shared" ca="1" si="1064"/>
        <v>-6.7777345884839193E-6</v>
      </c>
      <c r="HH470" s="223">
        <f t="shared" ca="1" si="1065"/>
        <v>-2.1661964569451806E-5</v>
      </c>
      <c r="HI470" s="223">
        <f t="shared" ca="1" si="1066"/>
        <v>4.547572091863125E-5</v>
      </c>
      <c r="HJ470" s="223">
        <f t="shared" ca="1" si="1067"/>
        <v>-5.9578073508359675E-5</v>
      </c>
      <c r="HK470" s="223">
        <f t="shared" ca="1" si="1068"/>
        <v>6.0957445233526831E-5</v>
      </c>
      <c r="HL470" s="223">
        <f t="shared" ca="1" si="1069"/>
        <v>-4.931926933440159E-5</v>
      </c>
      <c r="HM470" s="223">
        <f t="shared" ca="1" si="1070"/>
        <v>2.7148894539866021E-5</v>
      </c>
      <c r="HN470" s="223">
        <f t="shared" ca="1" si="1071"/>
        <v>8.1916462720184481E-7</v>
      </c>
      <c r="HO470" s="223">
        <f t="shared" ca="1" si="1072"/>
        <v>-2.8612290043258884E-5</v>
      </c>
      <c r="HP470" s="223">
        <f t="shared" ca="1" si="1073"/>
        <v>5.0295220931779502E-5</v>
      </c>
      <c r="HQ470" s="223">
        <f t="shared" ca="1" si="1074"/>
        <v>-6.1237537097270911E-5</v>
      </c>
      <c r="HR470" s="223">
        <f t="shared" ca="1" si="1075"/>
        <v>5.9102491629508626E-5</v>
      </c>
      <c r="HS470" s="223">
        <f t="shared" ca="1" si="1076"/>
        <v>-4.4346026472091052E-5</v>
      </c>
      <c r="HT470" s="223">
        <f t="shared" ca="1" si="1077"/>
        <v>2.0119405383152267E-5</v>
      </c>
      <c r="HU470" s="223">
        <f t="shared" ca="1" si="1078"/>
        <v>8.4037428444139523E-6</v>
      </c>
      <c r="HV470" s="223">
        <f t="shared" ca="1" si="1079"/>
        <v>-3.513226004241552E-5</v>
      </c>
      <c r="HW470" s="223">
        <f t="shared" ca="1" si="1080"/>
        <v>5.4358234007192662E-5</v>
      </c>
      <c r="HX470" s="223">
        <f t="shared" ca="1" si="1081"/>
        <v>-6.1975931128181979E-5</v>
      </c>
      <c r="HY470" s="223">
        <f t="shared" ca="1" si="1082"/>
        <v>5.6358581538628286E-5</v>
      </c>
      <c r="HZ470" s="223">
        <f t="shared" ca="1" si="1083"/>
        <v>-3.8705778094244651E-5</v>
      </c>
      <c r="IA470" s="223">
        <f t="shared" ca="1" si="1084"/>
        <v>1.2787301642287908E-5</v>
      </c>
      <c r="IB470" s="223">
        <f t="shared" ca="1" si="1085"/>
        <v>1.5861920947020592E-5</v>
      </c>
      <c r="IC470" s="223">
        <f t="shared" ca="1" si="1086"/>
        <v>-4.1123808149336106E-5</v>
      </c>
      <c r="ID470" s="223">
        <f t="shared" ca="1" si="1087"/>
        <v>5.7603648646356087E-5</v>
      </c>
      <c r="IE470" s="223">
        <f t="shared" ca="1" si="1088"/>
        <v>1.6115603846258631E-5</v>
      </c>
      <c r="IF470" s="223">
        <f t="shared" ca="1" si="1089"/>
        <v>5.2766985922696317E-5</v>
      </c>
      <c r="IG470" s="223">
        <f t="shared" ca="1" si="1090"/>
        <v>-3.2483358786422901E-5</v>
      </c>
      <c r="IH470" s="223">
        <f t="shared" ca="1" si="1091"/>
        <v>5.2628649822702504E-6</v>
      </c>
      <c r="II470" s="223">
        <f t="shared" ca="1" si="1092"/>
        <v>2.3081520994273732E-5</v>
      </c>
      <c r="IJ470" s="223">
        <f t="shared" ca="1" si="1093"/>
        <v>-4.6496815903544186E-5</v>
      </c>
      <c r="IK470" s="223">
        <f t="shared" ca="1" si="1094"/>
        <v>5.9982650792250455E-5</v>
      </c>
      <c r="IL470" s="223">
        <f t="shared" ca="1" si="1095"/>
        <v>-6.0659106771979899E-5</v>
      </c>
      <c r="IM470" s="223">
        <f t="shared" ca="1" si="1096"/>
        <v>4.8381725722840637E-5</v>
      </c>
      <c r="IN470" s="223">
        <f t="shared" ca="1" si="1097"/>
        <v>-2.5772359526852954E-5</v>
      </c>
      <c r="IO470" s="223">
        <f t="shared" ca="1" si="1098"/>
        <v>-2.3407300657690267E-6</v>
      </c>
      <c r="IP470" s="223">
        <f t="shared" ca="1" si="1099"/>
        <v>2.9953953481427015E-5</v>
      </c>
      <c r="IQ470" s="223">
        <f t="shared" ca="1" si="1100"/>
        <v>-5.1170468267206999E-5</v>
      </c>
      <c r="IR470" s="223">
        <f t="shared" ca="1" si="1101"/>
        <v>6.1459458038223583E-5</v>
      </c>
      <c r="IS470" s="223">
        <f t="shared" ca="1" si="1102"/>
        <v>-5.8623694648885205E-5</v>
      </c>
      <c r="IT470" s="223">
        <f t="shared" ca="1" si="1103"/>
        <v>4.3268759334278567E-5</v>
      </c>
      <c r="IU470" s="223">
        <f t="shared" ca="1" si="1104"/>
        <v>-1.8673719991026538E-5</v>
      </c>
      <c r="IV470" s="223">
        <f t="shared" ca="1" si="1105"/>
        <v>-9.9091183548615689E-6</v>
      </c>
      <c r="IW470" s="223">
        <f t="shared" ca="1" si="1106"/>
        <v>3.6375850627002609E-5</v>
      </c>
      <c r="IX470" s="223">
        <f t="shared" ca="1" si="1107"/>
        <v>-5.507446915853065E-5</v>
      </c>
      <c r="IY470" s="223">
        <f t="shared" ca="1" si="1108"/>
        <v>6.2011857828680051E-5</v>
      </c>
      <c r="IZ470" s="223">
        <f t="shared" ca="1" si="1109"/>
        <v>-5.5706527591186828E-5</v>
      </c>
      <c r="JA470" s="223">
        <f t="shared" ca="1" si="1110"/>
        <v>3.7504990530656364E-5</v>
      </c>
      <c r="JB470" s="223">
        <f t="shared" ca="1" si="1111"/>
        <v>-1.1294210324988437E-5</v>
      </c>
    </row>
    <row r="471" spans="2:262">
      <c r="B471" s="230">
        <v>110</v>
      </c>
      <c r="C471" s="229">
        <f t="shared" si="1112"/>
        <v>2.1484375000000015E-3</v>
      </c>
      <c r="D471" s="226">
        <f t="shared" ca="1" si="855"/>
        <v>35.971349752555092</v>
      </c>
      <c r="E471" s="225">
        <f ca="1">DL361</f>
        <v>-2.8650247444904974E-2</v>
      </c>
      <c r="F471" s="224">
        <v>110</v>
      </c>
      <c r="G471" s="223">
        <f t="shared" ca="1" si="856"/>
        <v>-1.9210361457525001E-5</v>
      </c>
      <c r="H471" s="223">
        <f t="shared" ca="1" si="857"/>
        <v>5.6691035459637332E-5</v>
      </c>
      <c r="I471" s="223">
        <f t="shared" ca="1" si="858"/>
        <v>-8.3285816685662212E-5</v>
      </c>
      <c r="J471" s="223">
        <f t="shared" ca="1" si="859"/>
        <v>9.3887937646123645E-5</v>
      </c>
      <c r="K471" s="223">
        <f t="shared" ca="1" si="860"/>
        <v>-8.6461564085412208E-5</v>
      </c>
      <c r="L471" s="223">
        <f t="shared" ca="1" si="861"/>
        <v>6.2432718753714628E-5</v>
      </c>
      <c r="M471" s="223">
        <f t="shared" ca="1" si="862"/>
        <v>-2.6415454502478158E-5</v>
      </c>
      <c r="N471" s="223">
        <f t="shared" ca="1" si="863"/>
        <v>-1.4674142667255216E-5</v>
      </c>
      <c r="O471" s="223">
        <f t="shared" ca="1" si="864"/>
        <v>5.2945990216407354E-5</v>
      </c>
      <c r="P471" s="223">
        <f t="shared" ca="1" si="865"/>
        <v>-8.1051073871646437E-5</v>
      </c>
      <c r="Q471" s="223">
        <f t="shared" ca="1" si="866"/>
        <v>9.3592615735843925E-5</v>
      </c>
      <c r="R471" s="223">
        <f t="shared" ca="1" si="867"/>
        <v>-8.816237120959285E-5</v>
      </c>
      <c r="S471" s="223">
        <f t="shared" ca="1" si="868"/>
        <v>6.5803063523848975E-5</v>
      </c>
      <c r="T471" s="223">
        <f t="shared" ca="1" si="869"/>
        <v>-3.080815855096969E-5</v>
      </c>
      <c r="U471" s="223">
        <f t="shared" ca="1" si="870"/>
        <v>-1.0102572581996881E-5</v>
      </c>
      <c r="V471" s="223">
        <f t="shared" ca="1" si="871"/>
        <v>4.9073393445224957E-5</v>
      </c>
      <c r="W471" s="223">
        <f t="shared" ca="1" si="872"/>
        <v>-7.8621071921438157E-5</v>
      </c>
      <c r="X471" s="223">
        <f t="shared" ca="1" si="873"/>
        <v>9.3071821016511589E-5</v>
      </c>
      <c r="Y471" s="223">
        <f t="shared" ca="1" si="874"/>
        <v>-8.9650787459417697E-5</v>
      </c>
      <c r="Z471" s="223">
        <f t="shared" ca="1" si="875"/>
        <v>6.9014882950286507E-5</v>
      </c>
      <c r="AA471" s="223">
        <f t="shared" ca="1" si="876"/>
        <v>-3.5126643047035639E-5</v>
      </c>
      <c r="AB471" s="223">
        <f t="shared" ca="1" si="877"/>
        <v>-5.5066645145079859E-6</v>
      </c>
      <c r="AC471" s="223">
        <f t="shared" ca="1" si="878"/>
        <v>4.5082574570911689E-5</v>
      </c>
      <c r="AD471" s="223">
        <f t="shared" ca="1" si="879"/>
        <v>-7.6001664922578375E-5</v>
      </c>
      <c r="AE471" s="223">
        <f t="shared" ca="1" si="880"/>
        <v>9.23268081282217E-5</v>
      </c>
      <c r="AF471" s="223">
        <f t="shared" ca="1" si="881"/>
        <v>-9.0923227109771442E-5</v>
      </c>
      <c r="AG471" s="223">
        <f t="shared" ca="1" si="882"/>
        <v>7.2060439478707425E-5</v>
      </c>
      <c r="AH471" s="223">
        <f t="shared" ca="1" si="883"/>
        <v>-3.9360504383271344E-5</v>
      </c>
      <c r="AI471" s="223">
        <f t="shared" ca="1" si="884"/>
        <v>-8.974904098761384E-7</v>
      </c>
      <c r="AJ471" s="223">
        <f t="shared" ca="1" si="885"/>
        <v>4.0983147825689343E-5</v>
      </c>
      <c r="AK471" s="223">
        <f t="shared" ca="1" si="886"/>
        <v>-7.3199163255960835E-5</v>
      </c>
      <c r="AL471" s="223">
        <f t="shared" ca="1" si="887"/>
        <v>9.1359371872277753E-5</v>
      </c>
      <c r="AM471" s="223">
        <f t="shared" ca="1" si="888"/>
        <v>-9.1976624742083453E-5</v>
      </c>
      <c r="AN471" s="223">
        <f t="shared" ca="1" si="889"/>
        <v>7.4932396096674659E-5</v>
      </c>
      <c r="AO471" s="223">
        <f t="shared" ca="1" si="890"/>
        <v>-4.3499542816874123E-5</v>
      </c>
      <c r="AP471" s="223">
        <f t="shared" ca="1" si="891"/>
        <v>3.7138458277633116E-6</v>
      </c>
      <c r="AQ471" s="223">
        <f t="shared" ca="1" si="892"/>
        <v>3.6784989087655724E-5</v>
      </c>
      <c r="AR471" s="223">
        <f t="shared" ca="1" si="893"/>
        <v>-7.0220318393570232E-5</v>
      </c>
      <c r="AS471" s="223">
        <f t="shared" ca="1" si="894"/>
        <v>9.0171842887357636E-5</v>
      </c>
      <c r="AT471" s="223">
        <f t="shared" ca="1" si="895"/>
        <v>-9.2808442629190946E-5</v>
      </c>
      <c r="AU471" s="223">
        <f t="shared" ca="1" si="896"/>
        <v>7.7623834009142304E-5</v>
      </c>
      <c r="AV471" s="223">
        <f t="shared" ca="1" si="897"/>
        <v>-4.7533787041721109E-5</v>
      </c>
      <c r="AW471" s="223">
        <f t="shared" ca="1" si="898"/>
        <v>8.3162350855092068E-6</v>
      </c>
      <c r="AX471" s="223">
        <f t="shared" ca="1" si="899"/>
        <v>3.2498212088925421E-5</v>
      </c>
      <c r="AY471" s="223">
        <f t="shared" ca="1" si="900"/>
        <v>-6.7072306633596075E-5</v>
      </c>
      <c r="AZ471" s="223">
        <f t="shared" ca="1" si="901"/>
        <v>8.8767082034801246E-5</v>
      </c>
      <c r="BA471" s="223">
        <f t="shared" ca="1" si="902"/>
        <v>-9.3416676848945274E-5</v>
      </c>
      <c r="BB471" s="223">
        <f t="shared" ca="1" si="903"/>
        <v>8.0128269306437776E-5</v>
      </c>
      <c r="BC471" s="223">
        <f t="shared" ca="1" si="904"/>
        <v>-5.1453518210117717E-5</v>
      </c>
      <c r="BD471" s="223">
        <f t="shared" ca="1" si="905"/>
        <v>1.2898589804519271E-5</v>
      </c>
      <c r="BE471" s="223">
        <f t="shared" ca="1" si="906"/>
        <v>2.8133144050764464E-5</v>
      </c>
      <c r="BF471" s="223">
        <f t="shared" ca="1" si="907"/>
        <v>-6.3762711812100396E-5</v>
      </c>
      <c r="BG471" s="223">
        <f t="shared" ca="1" si="908"/>
        <v>8.7148473506544453E-5</v>
      </c>
      <c r="BH471" s="223">
        <f t="shared" ca="1" si="909"/>
        <v>-9.379986211183609E-5</v>
      </c>
      <c r="BI471" s="223">
        <f t="shared" ca="1" si="910"/>
        <v>8.2439668584565818E-5</v>
      </c>
      <c r="BJ471" s="223">
        <f t="shared" ca="1" si="911"/>
        <v>-5.5249293346349069E-5</v>
      </c>
      <c r="BK471" s="223">
        <f t="shared" ca="1" si="912"/>
        <v>1.7449870690905888E-5</v>
      </c>
      <c r="BL471" s="223">
        <f t="shared" ca="1" si="913"/>
        <v>2.3700300804414072E-5</v>
      </c>
      <c r="BM471" s="223">
        <f t="shared" ca="1" si="914"/>
        <v>-6.0299507032896381E-5</v>
      </c>
      <c r="BN471" s="223">
        <f t="shared" ca="1" si="915"/>
        <v>8.531991667230611E-5</v>
      </c>
      <c r="BO471" s="223">
        <f t="shared" ca="1" si="916"/>
        <v>-9.3957075291001768E-5</v>
      </c>
      <c r="BP471" s="223">
        <f t="shared" ca="1" si="917"/>
        <v>8.4552463480211512E-5</v>
      </c>
      <c r="BQ471" s="223">
        <f t="shared" ca="1" si="918"/>
        <v>-5.8911968095642542E-5</v>
      </c>
      <c r="BR471" s="223">
        <f t="shared" ca="1" si="919"/>
        <v>2.1959113310369958E-5</v>
      </c>
      <c r="BS471" s="223">
        <f t="shared" ca="1" si="920"/>
        <v>1.9210361457524682E-5</v>
      </c>
      <c r="BT471" s="223">
        <f t="shared" ca="1" si="921"/>
        <v>-5.6691035459637108E-5</v>
      </c>
      <c r="BU471" s="223">
        <f t="shared" ca="1" si="922"/>
        <v>8.3285816685662117E-5</v>
      </c>
      <c r="BV471" s="223">
        <f t="shared" ca="1" si="923"/>
        <v>-9.3887937646123617E-5</v>
      </c>
      <c r="BW471" s="223">
        <f t="shared" ca="1" si="924"/>
        <v>8.6461564085412289E-5</v>
      </c>
      <c r="BX471" s="223">
        <f t="shared" ca="1" si="925"/>
        <v>-6.2432718753714655E-5</v>
      </c>
      <c r="BY471" s="223">
        <f t="shared" ca="1" si="926"/>
        <v>2.6415454502478188E-5</v>
      </c>
      <c r="BZ471" s="223">
        <f t="shared" ca="1" si="927"/>
        <v>1.4674142667255189E-5</v>
      </c>
      <c r="CA471" s="223">
        <f t="shared" ca="1" si="928"/>
        <v>-5.294599021640734E-5</v>
      </c>
      <c r="CB471" s="223">
        <f t="shared" ca="1" si="929"/>
        <v>8.105107387164641E-5</v>
      </c>
      <c r="CC471" s="223">
        <f t="shared" ca="1" si="930"/>
        <v>-9.3592615735843912E-5</v>
      </c>
      <c r="CD471" s="223">
        <f t="shared" ca="1" si="931"/>
        <v>8.8162371209592742E-5</v>
      </c>
      <c r="CE471" s="223">
        <f t="shared" ca="1" si="932"/>
        <v>-6.5803063523848758E-5</v>
      </c>
      <c r="CF471" s="223">
        <f t="shared" ca="1" si="933"/>
        <v>3.0808158550969412E-5</v>
      </c>
      <c r="CG471" s="223">
        <f t="shared" ca="1" si="934"/>
        <v>1.0102572581997175E-5</v>
      </c>
      <c r="CH471" s="223">
        <f t="shared" ca="1" si="935"/>
        <v>-4.9073393445225221E-5</v>
      </c>
      <c r="CI471" s="223">
        <f t="shared" ca="1" si="936"/>
        <v>7.8621071921438333E-5</v>
      </c>
      <c r="CJ471" s="223">
        <f t="shared" ca="1" si="937"/>
        <v>-9.307182101651163E-5</v>
      </c>
      <c r="CK471" s="223">
        <f t="shared" ca="1" si="938"/>
        <v>8.9650787459417603E-5</v>
      </c>
      <c r="CL471" s="223">
        <f t="shared" ca="1" si="939"/>
        <v>-6.9014882950286304E-5</v>
      </c>
      <c r="CM471" s="223">
        <f t="shared" ca="1" si="940"/>
        <v>3.5126643047035361E-5</v>
      </c>
      <c r="CN471" s="223">
        <f t="shared" ca="1" si="941"/>
        <v>5.5066645145082841E-6</v>
      </c>
      <c r="CO471" s="223">
        <f t="shared" ca="1" si="942"/>
        <v>-4.5082574570911953E-5</v>
      </c>
      <c r="CP471" s="223">
        <f t="shared" ca="1" si="943"/>
        <v>7.6001664922578931E-5</v>
      </c>
      <c r="CQ471" s="223">
        <f t="shared" ca="1" si="944"/>
        <v>-9.2326808128221876E-5</v>
      </c>
      <c r="CR471" s="223">
        <f t="shared" ca="1" si="945"/>
        <v>9.0923227109771185E-5</v>
      </c>
      <c r="CS471" s="223">
        <f t="shared" ca="1" si="946"/>
        <v>-7.2060439478706801E-5</v>
      </c>
      <c r="CT471" s="223">
        <f t="shared" ca="1" si="947"/>
        <v>3.9360504383270463E-5</v>
      </c>
      <c r="CU471" s="223">
        <f t="shared" ca="1" si="948"/>
        <v>8.9749040987710741E-7</v>
      </c>
      <c r="CV471" s="223">
        <f t="shared" ca="1" si="949"/>
        <v>-4.0983147825690217E-5</v>
      </c>
      <c r="CW471" s="223">
        <f t="shared" ca="1" si="950"/>
        <v>7.3199163255961431E-5</v>
      </c>
      <c r="CX471" s="223">
        <f t="shared" ca="1" si="951"/>
        <v>-9.1359371872277347E-5</v>
      </c>
      <c r="CY471" s="223">
        <f t="shared" ca="1" si="952"/>
        <v>9.197662474208325E-5</v>
      </c>
      <c r="CZ471" s="223">
        <f t="shared" ca="1" si="953"/>
        <v>-7.4932396096675702E-5</v>
      </c>
      <c r="DA471" s="223">
        <f t="shared" ca="1" si="954"/>
        <v>4.3499542816873269E-5</v>
      </c>
      <c r="DB471" s="223">
        <f t="shared" ca="1" si="955"/>
        <v>-3.7138458277650158E-6</v>
      </c>
      <c r="DC471" s="223">
        <f t="shared" ca="1" si="956"/>
        <v>-3.6784989087656605E-5</v>
      </c>
      <c r="DD471" s="223">
        <f t="shared" ca="1" si="957"/>
        <v>7.0220318393569107E-5</v>
      </c>
      <c r="DE471" s="223">
        <f t="shared" ca="1" si="958"/>
        <v>-9.0171842887357893E-5</v>
      </c>
      <c r="DF471" s="223">
        <f t="shared" ca="1" si="959"/>
        <v>9.2808442629191217E-5</v>
      </c>
      <c r="DG471" s="223">
        <f t="shared" ca="1" si="960"/>
        <v>-7.7623834009141762E-5</v>
      </c>
      <c r="DH471" s="223">
        <f t="shared" ca="1" si="961"/>
        <v>4.7533787041722586E-5</v>
      </c>
      <c r="DI471" s="223">
        <f t="shared" ca="1" si="962"/>
        <v>-8.3162350855082428E-6</v>
      </c>
      <c r="DJ471" s="223">
        <f t="shared" ca="1" si="963"/>
        <v>-3.2498212088923829E-5</v>
      </c>
      <c r="DK471" s="223">
        <f t="shared" ca="1" si="964"/>
        <v>6.7072306633596739E-5</v>
      </c>
      <c r="DL471" s="223">
        <f t="shared" ca="1" si="965"/>
        <v>-8.8767082034800691E-5</v>
      </c>
      <c r="DM471" s="223">
        <f t="shared" ca="1" si="966"/>
        <v>9.3416676848945179E-5</v>
      </c>
      <c r="DN471" s="223">
        <f t="shared" ca="1" si="967"/>
        <v>-8.0128269306437965E-5</v>
      </c>
      <c r="DO471" s="223">
        <f t="shared" ca="1" si="968"/>
        <v>5.1453518210115779E-5</v>
      </c>
      <c r="DP471" s="223">
        <f t="shared" ca="1" si="969"/>
        <v>-1.2898589804519634E-5</v>
      </c>
      <c r="DQ471" s="223">
        <f t="shared" ca="1" si="970"/>
        <v>-2.8133144050766659E-5</v>
      </c>
      <c r="DR471" s="223">
        <f t="shared" ca="1" si="971"/>
        <v>6.3762711812100125E-5</v>
      </c>
      <c r="DS471" s="223">
        <f t="shared" ca="1" si="972"/>
        <v>-8.714847350654532E-5</v>
      </c>
      <c r="DT471" s="223">
        <f t="shared" ca="1" si="973"/>
        <v>9.3799862111836117E-5</v>
      </c>
      <c r="DU471" s="223">
        <f t="shared" ca="1" si="974"/>
        <v>-8.2439668584564707E-5</v>
      </c>
      <c r="DV471" s="223">
        <f t="shared" ca="1" si="975"/>
        <v>5.5249293346349374E-5</v>
      </c>
      <c r="DW471" s="223">
        <f t="shared" ca="1" si="976"/>
        <v>-1.7449870690903625E-5</v>
      </c>
      <c r="DX471" s="223">
        <f t="shared" ca="1" si="977"/>
        <v>-2.3700300804413713E-5</v>
      </c>
      <c r="DY471" s="223">
        <f t="shared" ca="1" si="978"/>
        <v>6.029950703289815E-5</v>
      </c>
      <c r="DZ471" s="223">
        <f t="shared" ca="1" si="979"/>
        <v>-8.5319916672305961E-5</v>
      </c>
      <c r="EA471" s="223">
        <f t="shared" ca="1" si="980"/>
        <v>9.395707529100174E-5</v>
      </c>
      <c r="EB471" s="223">
        <f t="shared" ca="1" si="981"/>
        <v>-8.4552463480211688E-5</v>
      </c>
      <c r="EC471" s="223">
        <f t="shared" ca="1" si="982"/>
        <v>5.8911968095640754E-5</v>
      </c>
      <c r="ED471" s="223">
        <f t="shared" ca="1" si="983"/>
        <v>-2.1959113310370314E-5</v>
      </c>
      <c r="EE471" s="223">
        <f t="shared" ca="1" si="984"/>
        <v>-1.9210361457521711E-5</v>
      </c>
      <c r="EF471" s="223">
        <f t="shared" ca="1" si="985"/>
        <v>5.669103545963681E-5</v>
      </c>
      <c r="EG471" s="223">
        <f t="shared" ca="1" si="986"/>
        <v>-8.3285816685660708E-5</v>
      </c>
      <c r="EH471" s="223">
        <f t="shared" ca="1" si="987"/>
        <v>9.3887937646123604E-5</v>
      </c>
      <c r="EI471" s="223">
        <f t="shared" ca="1" si="988"/>
        <v>-8.6461564085413482E-5</v>
      </c>
      <c r="EJ471" s="223">
        <f t="shared" ca="1" si="989"/>
        <v>6.2432718753714926E-5</v>
      </c>
      <c r="EK471" s="223">
        <f t="shared" ca="1" si="990"/>
        <v>-2.6415454502481105E-5</v>
      </c>
      <c r="EL471" s="223">
        <f t="shared" ca="1" si="991"/>
        <v>-1.4674142667254823E-5</v>
      </c>
      <c r="EM471" s="223">
        <f t="shared" ca="1" si="992"/>
        <v>5.2945990216404819E-5</v>
      </c>
      <c r="EN471" s="223">
        <f t="shared" ca="1" si="993"/>
        <v>-8.1051073871646234E-5</v>
      </c>
      <c r="EO471" s="223">
        <f t="shared" ca="1" si="994"/>
        <v>9.359261573584364E-5</v>
      </c>
      <c r="EP471" s="223">
        <f t="shared" ca="1" si="995"/>
        <v>-8.816237120959285E-5</v>
      </c>
      <c r="EQ471" s="223">
        <f t="shared" ca="1" si="996"/>
        <v>6.580306352385094E-5</v>
      </c>
      <c r="ER471" s="223">
        <f t="shared" ca="1" si="997"/>
        <v>-3.0808158550969751E-5</v>
      </c>
      <c r="ES471" s="223">
        <f t="shared" ca="1" si="998"/>
        <v>-1.0102572581994153E-5</v>
      </c>
      <c r="ET471" s="223">
        <f t="shared" ca="1" si="999"/>
        <v>4.9073393445224909E-5</v>
      </c>
      <c r="EU471" s="223">
        <f t="shared" ca="1" si="1000"/>
        <v>-7.8621071921436666E-5</v>
      </c>
      <c r="EV471" s="223">
        <f t="shared" ca="1" si="1001"/>
        <v>9.3071821016511575E-5</v>
      </c>
      <c r="EW471" s="223">
        <f t="shared" ca="1" si="1002"/>
        <v>-8.9650787459418524E-5</v>
      </c>
      <c r="EX471" s="223">
        <f t="shared" ca="1" si="1003"/>
        <v>6.9014882950286561E-5</v>
      </c>
      <c r="EY471" s="223">
        <f t="shared" ca="1" si="1004"/>
        <v>-3.512664304703818E-5</v>
      </c>
      <c r="EZ471" s="223">
        <f t="shared" ca="1" si="1005"/>
        <v>-5.5066645145079216E-6</v>
      </c>
      <c r="FA471" s="223">
        <f t="shared" ca="1" si="1006"/>
        <v>4.5082574570909283E-5</v>
      </c>
      <c r="FB471" s="223">
        <f t="shared" ca="1" si="1007"/>
        <v>-7.6001664922578714E-5</v>
      </c>
      <c r="FC471" s="223">
        <f t="shared" ca="1" si="1008"/>
        <v>9.2326808128221307E-5</v>
      </c>
      <c r="FD471" s="223">
        <f t="shared" ca="1" si="1009"/>
        <v>-9.0923227109771293E-5</v>
      </c>
      <c r="FE471" s="223">
        <f t="shared" ca="1" si="1010"/>
        <v>7.2060439478708753E-5</v>
      </c>
      <c r="FF471" s="223">
        <f t="shared" ca="1" si="1011"/>
        <v>-3.9360504383270802E-5</v>
      </c>
      <c r="FG471" s="223">
        <f t="shared" ca="1" si="1012"/>
        <v>-8.9749040987406825E-7</v>
      </c>
      <c r="FH471" s="223">
        <f t="shared" ca="1" si="1013"/>
        <v>4.0983147825689878E-5</v>
      </c>
      <c r="FI471" s="223">
        <f t="shared" ca="1" si="1014"/>
        <v>-7.3199163255959534E-5</v>
      </c>
      <c r="FJ471" s="223">
        <f t="shared" ca="1" si="1015"/>
        <v>9.1359371872277889E-5</v>
      </c>
      <c r="FK471" s="223">
        <f t="shared" ca="1" si="1016"/>
        <v>-9.1976624742083873E-5</v>
      </c>
      <c r="FL471" s="223">
        <f t="shared" ca="1" si="1017"/>
        <v>7.4932396096674306E-5</v>
      </c>
      <c r="FM471" s="223">
        <f t="shared" ca="1" si="1018"/>
        <v>-4.3499542816875959E-5</v>
      </c>
      <c r="FN471" s="223">
        <f t="shared" ca="1" si="1019"/>
        <v>3.7138458277627153E-6</v>
      </c>
      <c r="FO471" s="223">
        <f t="shared" ca="1" si="1020"/>
        <v>3.6784989087653813E-5</v>
      </c>
      <c r="FP471" s="223">
        <f t="shared" ca="1" si="1021"/>
        <v>-7.0220318393570639E-5</v>
      </c>
      <c r="FQ471" s="223">
        <f t="shared" ca="1" si="1022"/>
        <v>9.0171842887357039E-5</v>
      </c>
      <c r="FR471" s="223">
        <f t="shared" ca="1" si="1023"/>
        <v>-9.2808442629190865E-5</v>
      </c>
      <c r="FS471" s="223">
        <f t="shared" ca="1" si="1024"/>
        <v>7.762383400914347E-5</v>
      </c>
      <c r="FT471" s="223">
        <f t="shared" ca="1" si="1025"/>
        <v>-4.7533787041720608E-5</v>
      </c>
      <c r="FU471" s="223">
        <f t="shared" ca="1" si="1026"/>
        <v>8.3162350855112685E-6</v>
      </c>
      <c r="FV471" s="223">
        <f t="shared" ca="1" si="1027"/>
        <v>3.2498212088925984E-5</v>
      </c>
      <c r="FW471" s="223">
        <f t="shared" ca="1" si="1028"/>
        <v>-6.7072306633594625E-5</v>
      </c>
      <c r="FX471" s="223">
        <f t="shared" ca="1" si="1029"/>
        <v>8.876708203480145E-5</v>
      </c>
      <c r="FY471" s="223">
        <f t="shared" ca="1" si="1030"/>
        <v>-9.3416676848945504E-5</v>
      </c>
      <c r="FZ471" s="223">
        <f t="shared" ca="1" si="1031"/>
        <v>8.0128269306436746E-5</v>
      </c>
      <c r="GA471" s="223">
        <f t="shared" ca="1" si="1032"/>
        <v>-5.1453518210118327E-5</v>
      </c>
      <c r="GB471" s="223">
        <f t="shared" ca="1" si="1033"/>
        <v>1.2898589804517355E-5</v>
      </c>
      <c r="GC471" s="223">
        <f t="shared" ca="1" si="1034"/>
        <v>2.8133144050763752E-5</v>
      </c>
      <c r="GD471" s="223">
        <f t="shared" ca="1" si="1035"/>
        <v>-6.3762711812101805E-5</v>
      </c>
      <c r="GE471" s="223">
        <f t="shared" ca="1" si="1036"/>
        <v>8.7148473506544195E-5</v>
      </c>
      <c r="GF471" s="223">
        <f t="shared" ca="1" si="1037"/>
        <v>-9.3799862111835982E-5</v>
      </c>
      <c r="GG471" s="223">
        <f t="shared" ca="1" si="1038"/>
        <v>8.243966858456617E-5</v>
      </c>
      <c r="GH471" s="223">
        <f t="shared" ca="1" si="1039"/>
        <v>-5.524929334634751E-5</v>
      </c>
      <c r="GI471" s="223">
        <f t="shared" ca="1" si="1040"/>
        <v>1.744987069090661E-5</v>
      </c>
      <c r="GJ471" s="223">
        <f t="shared" ca="1" si="1041"/>
        <v>2.3700300804415946E-5</v>
      </c>
      <c r="GK471" s="223">
        <f t="shared" ca="1" si="1042"/>
        <v>-6.0299507032895819E-5</v>
      </c>
      <c r="GL471" s="223">
        <f t="shared" ca="1" si="1043"/>
        <v>8.5319916672306923E-5</v>
      </c>
      <c r="GM471" s="223">
        <f t="shared" ca="1" si="1044"/>
        <v>-9.3957075291001781E-5</v>
      </c>
      <c r="GN471" s="223">
        <f t="shared" ca="1" si="1045"/>
        <v>8.4552463480210685E-5</v>
      </c>
      <c r="GO471" s="223">
        <f t="shared" ca="1" si="1046"/>
        <v>-5.8911968095643112E-5</v>
      </c>
      <c r="GP471" s="223">
        <f t="shared" ca="1" si="1047"/>
        <v>2.1959113310373269E-5</v>
      </c>
      <c r="GQ471" s="223">
        <f t="shared" ca="1" si="1048"/>
        <v>1.9210361457518736E-5</v>
      </c>
      <c r="GR471" s="223">
        <f t="shared" ca="1" si="1049"/>
        <v>-5.6691035459638647E-5</v>
      </c>
      <c r="GS471" s="223">
        <f t="shared" ca="1" si="1050"/>
        <v>8.3285816685661778E-5</v>
      </c>
      <c r="GT471" s="223">
        <f t="shared" ca="1" si="1051"/>
        <v>-9.3887937646123496E-5</v>
      </c>
      <c r="GU471" s="223">
        <f t="shared" ca="1" si="1052"/>
        <v>8.6461564085414674E-5</v>
      </c>
      <c r="GV471" s="223">
        <f t="shared" ca="1" si="1053"/>
        <v>-6.2432718753713205E-5</v>
      </c>
      <c r="GW471" s="223">
        <f t="shared" ca="1" si="1054"/>
        <v>2.6415454502478896E-5</v>
      </c>
      <c r="GX471" s="223">
        <f t="shared" ca="1" si="1055"/>
        <v>1.4674142667251821E-5</v>
      </c>
      <c r="GY471" s="223">
        <f t="shared" ca="1" si="1056"/>
        <v>-5.2945990216402312E-5</v>
      </c>
      <c r="GZ471" s="223">
        <f t="shared" ca="1" si="1057"/>
        <v>8.10510738716474E-5</v>
      </c>
      <c r="HA471" s="223">
        <f t="shared" ca="1" si="1058"/>
        <v>-9.3592615735843844E-5</v>
      </c>
      <c r="HB471" s="223">
        <f t="shared" ca="1" si="1059"/>
        <v>8.8162371209593921E-5</v>
      </c>
      <c r="HC471" s="223">
        <f t="shared" ca="1" si="1060"/>
        <v>-6.5803063523853109E-5</v>
      </c>
      <c r="HD471" s="223">
        <f t="shared" ca="1" si="1061"/>
        <v>3.0808158550967583E-5</v>
      </c>
      <c r="HE471" s="223">
        <f t="shared" ca="1" si="1062"/>
        <v>1.0102572581996447E-5</v>
      </c>
      <c r="HF471" s="223">
        <f t="shared" ca="1" si="1063"/>
        <v>-4.9073393445222321E-5</v>
      </c>
      <c r="HG471" s="223">
        <f t="shared" ca="1" si="1064"/>
        <v>7.8621071921434999E-5</v>
      </c>
      <c r="HH471" s="223">
        <f t="shared" ca="1" si="1065"/>
        <v>-9.3071821016511887E-5</v>
      </c>
      <c r="HI471" s="223">
        <f t="shared" ca="1" si="1066"/>
        <v>8.9650787459417819E-5</v>
      </c>
      <c r="HJ471" s="223">
        <f t="shared" ca="1" si="1067"/>
        <v>-6.9014882950288621E-5</v>
      </c>
      <c r="HK471" s="223">
        <f t="shared" ca="1" si="1068"/>
        <v>3.5126643047040999E-5</v>
      </c>
      <c r="HL471" s="223">
        <f t="shared" ca="1" si="1069"/>
        <v>5.5066645145102187E-6</v>
      </c>
      <c r="HM471" s="223">
        <f t="shared" ca="1" si="1070"/>
        <v>-4.5082574570911309E-5</v>
      </c>
      <c r="HN471" s="223">
        <f t="shared" ca="1" si="1071"/>
        <v>7.6001664922576925E-5</v>
      </c>
      <c r="HO471" s="223">
        <f t="shared" ca="1" si="1072"/>
        <v>-9.2326808128220751E-5</v>
      </c>
      <c r="HP471" s="223">
        <f t="shared" ca="1" si="1073"/>
        <v>9.0923227109770711E-5</v>
      </c>
      <c r="HQ471" s="223">
        <f t="shared" ca="1" si="1074"/>
        <v>-7.2060439478707276E-5</v>
      </c>
      <c r="HR471" s="223">
        <f t="shared" ca="1" si="1075"/>
        <v>3.9360504383273553E-5</v>
      </c>
      <c r="HS471" s="223">
        <f t="shared" ca="1" si="1076"/>
        <v>8.974904098710291E-7</v>
      </c>
      <c r="HT471" s="223">
        <f t="shared" ca="1" si="1077"/>
        <v>-4.0983147825691951E-5</v>
      </c>
      <c r="HU471" s="223">
        <f t="shared" ca="1" si="1078"/>
        <v>7.3199163255960971E-5</v>
      </c>
      <c r="HV471" s="223">
        <f t="shared" ca="1" si="1079"/>
        <v>-9.1359371872277184E-5</v>
      </c>
      <c r="HW471" s="223">
        <f t="shared" ca="1" si="1080"/>
        <v>9.1976624742084483E-5</v>
      </c>
      <c r="HX471" s="223">
        <f t="shared" ca="1" si="1081"/>
        <v>-7.4932396096672911E-5</v>
      </c>
      <c r="HY471" s="223">
        <f t="shared" ca="1" si="1082"/>
        <v>4.3499542816873927E-5</v>
      </c>
      <c r="HZ471" s="223">
        <f t="shared" ca="1" si="1083"/>
        <v>-3.7138458277657511E-6</v>
      </c>
      <c r="IA471" s="223">
        <f t="shared" ca="1" si="1084"/>
        <v>-3.6784989087651021E-5</v>
      </c>
      <c r="IB471" s="223">
        <f t="shared" ca="1" si="1085"/>
        <v>7.0220318393572157E-5</v>
      </c>
      <c r="IC471" s="223">
        <f t="shared" ca="1" si="1086"/>
        <v>-9.017184288735769E-5</v>
      </c>
      <c r="ID471" s="223">
        <f t="shared" ca="1" si="1087"/>
        <v>9.2808442629191353E-5</v>
      </c>
      <c r="IE471" s="223">
        <f t="shared" ca="1" si="1088"/>
        <v>6.6317264279907551E-5</v>
      </c>
      <c r="IF471" s="223">
        <f t="shared" ca="1" si="1089"/>
        <v>4.7533787041718616E-5</v>
      </c>
      <c r="IG471" s="223">
        <f t="shared" ca="1" si="1090"/>
        <v>-8.316235085508973E-6</v>
      </c>
      <c r="IH471" s="223">
        <f t="shared" ca="1" si="1091"/>
        <v>-3.2498212088923138E-5</v>
      </c>
      <c r="II471" s="223">
        <f t="shared" ca="1" si="1092"/>
        <v>6.7072306633592498E-5</v>
      </c>
      <c r="IJ471" s="223">
        <f t="shared" ca="1" si="1093"/>
        <v>-8.8767082034802209E-5</v>
      </c>
      <c r="IK471" s="223">
        <f t="shared" ca="1" si="1094"/>
        <v>9.341667684894526E-5</v>
      </c>
      <c r="IL471" s="223">
        <f t="shared" ca="1" si="1095"/>
        <v>-8.0128269306438345E-5</v>
      </c>
      <c r="IM471" s="223">
        <f t="shared" ca="1" si="1096"/>
        <v>5.1453518210120868E-5</v>
      </c>
      <c r="IN471" s="223">
        <f t="shared" ca="1" si="1097"/>
        <v>-1.2898589804515073E-5</v>
      </c>
      <c r="IO471" s="223">
        <f t="shared" ca="1" si="1098"/>
        <v>-2.8133144050765958E-5</v>
      </c>
      <c r="IP471" s="223">
        <f t="shared" ca="1" si="1099"/>
        <v>6.3762711812099596E-5</v>
      </c>
      <c r="IQ471" s="223">
        <f t="shared" ca="1" si="1100"/>
        <v>-8.7148473506543043E-5</v>
      </c>
      <c r="IR471" s="223">
        <f t="shared" ca="1" si="1101"/>
        <v>9.3799862111835846E-5</v>
      </c>
      <c r="IS471" s="223">
        <f t="shared" ca="1" si="1102"/>
        <v>-8.2439668584565072E-5</v>
      </c>
      <c r="IT471" s="223">
        <f t="shared" ca="1" si="1103"/>
        <v>5.524929334634997E-5</v>
      </c>
      <c r="IU471" s="223">
        <f t="shared" ca="1" si="1104"/>
        <v>-1.7449870690909598E-5</v>
      </c>
      <c r="IV471" s="223">
        <f t="shared" ca="1" si="1105"/>
        <v>-2.3700300804418172E-5</v>
      </c>
      <c r="IW471" s="223">
        <f t="shared" ca="1" si="1106"/>
        <v>6.0299507032897587E-5</v>
      </c>
      <c r="IX471" s="223">
        <f t="shared" ca="1" si="1107"/>
        <v>-8.5319916672305663E-5</v>
      </c>
      <c r="IY471" s="223">
        <f t="shared" ca="1" si="1108"/>
        <v>9.3957075291001808E-5</v>
      </c>
      <c r="IZ471" s="223">
        <f t="shared" ca="1" si="1109"/>
        <v>-8.4552463480209669E-5</v>
      </c>
      <c r="JA471" s="223">
        <f t="shared" ca="1" si="1110"/>
        <v>5.8911968095641323E-5</v>
      </c>
      <c r="JB471" s="223">
        <f t="shared" ca="1" si="1111"/>
        <v>-2.1959113310371032E-5</v>
      </c>
    </row>
    <row r="472" spans="2:262">
      <c r="B472" s="230">
        <v>111</v>
      </c>
      <c r="C472" s="229">
        <f t="shared" si="1112"/>
        <v>2.1679687500000015E-3</v>
      </c>
      <c r="D472" s="226">
        <f t="shared" ca="1" si="855"/>
        <v>35.971611051702602</v>
      </c>
      <c r="E472" s="225">
        <f ca="1">DM361</f>
        <v>-2.8388948297398828E-2</v>
      </c>
      <c r="F472" s="224">
        <v>111</v>
      </c>
      <c r="G472" s="223">
        <f t="shared" ca="1" si="856"/>
        <v>-2.0750897708622881E-5</v>
      </c>
      <c r="H472" s="223">
        <f t="shared" ca="1" si="857"/>
        <v>7.2370047016629535E-5</v>
      </c>
      <c r="I472" s="223">
        <f t="shared" ca="1" si="858"/>
        <v>-1.11571908298029E-4</v>
      </c>
      <c r="J472" s="223">
        <f t="shared" ca="1" si="859"/>
        <v>1.3163020704040604E-4</v>
      </c>
      <c r="K472" s="223">
        <f t="shared" ca="1" si="860"/>
        <v>-1.2910333054520055E-4</v>
      </c>
      <c r="L472" s="223">
        <f t="shared" ca="1" si="861"/>
        <v>1.044248415160738E-4</v>
      </c>
      <c r="M472" s="223">
        <f t="shared" ca="1" si="862"/>
        <v>-6.1829087158379235E-5</v>
      </c>
      <c r="N472" s="223">
        <f t="shared" ca="1" si="863"/>
        <v>8.6246678167941882E-6</v>
      </c>
      <c r="O472" s="223">
        <f t="shared" ca="1" si="864"/>
        <v>4.6059576242748207E-5</v>
      </c>
      <c r="P472" s="223">
        <f t="shared" ca="1" si="865"/>
        <v>-9.284089570617576E-5</v>
      </c>
      <c r="Q472" s="223">
        <f t="shared" ca="1" si="866"/>
        <v>1.2369252892293194E-4</v>
      </c>
      <c r="R472" s="223">
        <f t="shared" ca="1" si="867"/>
        <v>-1.3332093759179514E-4</v>
      </c>
      <c r="S472" s="223">
        <f t="shared" ca="1" si="868"/>
        <v>1.2007407464898949E-4</v>
      </c>
      <c r="T472" s="223">
        <f t="shared" ca="1" si="869"/>
        <v>-8.6224843310565456E-5</v>
      </c>
      <c r="U472" s="223">
        <f t="shared" ca="1" si="870"/>
        <v>3.758111122806426E-5</v>
      </c>
      <c r="V472" s="223">
        <f t="shared" ca="1" si="871"/>
        <v>1.7510806280812989E-5</v>
      </c>
      <c r="W472" s="223">
        <f t="shared" ca="1" si="872"/>
        <v>-6.9598211092372078E-5</v>
      </c>
      <c r="X472" s="223">
        <f t="shared" ca="1" si="873"/>
        <v>1.0974392083950814E-4</v>
      </c>
      <c r="Y472" s="223">
        <f t="shared" ca="1" si="874"/>
        <v>-1.31059715028896E-4</v>
      </c>
      <c r="Z472" s="223">
        <f t="shared" ca="1" si="875"/>
        <v>1.2988821927877479E-4</v>
      </c>
      <c r="AA472" s="223">
        <f t="shared" ca="1" si="876"/>
        <v>-1.0643043940233434E-4</v>
      </c>
      <c r="AB472" s="223">
        <f t="shared" ca="1" si="877"/>
        <v>6.4711272732080583E-5</v>
      </c>
      <c r="AC472" s="223">
        <f t="shared" ca="1" si="878"/>
        <v>-1.1888914268985655E-5</v>
      </c>
      <c r="AD472" s="223">
        <f t="shared" ca="1" si="879"/>
        <v>-4.2973349913222268E-5</v>
      </c>
      <c r="AE472" s="223">
        <f t="shared" ca="1" si="880"/>
        <v>9.0462225720843332E-5</v>
      </c>
      <c r="AF472" s="223">
        <f t="shared" ca="1" si="881"/>
        <v>-1.2242954864007753E-4</v>
      </c>
      <c r="AG472" s="223">
        <f t="shared" ca="1" si="882"/>
        <v>1.3339034978543453E-4</v>
      </c>
      <c r="AH472" s="223">
        <f t="shared" ca="1" si="883"/>
        <v>-1.2146396954102388E-4</v>
      </c>
      <c r="AI472" s="223">
        <f t="shared" ca="1" si="884"/>
        <v>8.8696742056325355E-5</v>
      </c>
      <c r="AJ472" s="223">
        <f t="shared" ca="1" si="885"/>
        <v>-4.0710884233001599E-5</v>
      </c>
      <c r="AK472" s="223">
        <f t="shared" ca="1" si="886"/>
        <v>-1.4260166998071061E-5</v>
      </c>
      <c r="AL472" s="223">
        <f t="shared" ca="1" si="887"/>
        <v>6.6784451808197805E-5</v>
      </c>
      <c r="AM472" s="223">
        <f t="shared" ca="1" si="888"/>
        <v>-1.0784982774666253E-4</v>
      </c>
      <c r="AN472" s="223">
        <f t="shared" ca="1" si="889"/>
        <v>1.3041027754569082E-4</v>
      </c>
      <c r="AO472" s="223">
        <f t="shared" ca="1" si="890"/>
        <v>-1.3059486820588895E-4</v>
      </c>
      <c r="AP472" s="223">
        <f t="shared" ca="1" si="891"/>
        <v>1.0837192757158936E-4</v>
      </c>
      <c r="AQ472" s="223">
        <f t="shared" ca="1" si="892"/>
        <v>-6.7554478654798493E-5</v>
      </c>
      <c r="AR472" s="223">
        <f t="shared" ca="1" si="893"/>
        <v>1.514599928377615E-5</v>
      </c>
      <c r="AS472" s="223">
        <f t="shared" ca="1" si="894"/>
        <v>3.9861238044584766E-5</v>
      </c>
      <c r="AT472" s="223">
        <f t="shared" ca="1" si="895"/>
        <v>-8.8029064673336477E-5</v>
      </c>
      <c r="AU472" s="223">
        <f t="shared" ca="1" si="896"/>
        <v>1.2109282137505785E-4</v>
      </c>
      <c r="AV472" s="223">
        <f t="shared" ca="1" si="897"/>
        <v>-1.3337941262014962E-4</v>
      </c>
      <c r="AW472" s="223">
        <f t="shared" ca="1" si="898"/>
        <v>1.2278069907963637E-4</v>
      </c>
      <c r="AX472" s="223">
        <f t="shared" ca="1" si="899"/>
        <v>-9.111521320125675E-5</v>
      </c>
      <c r="AY472" s="223">
        <f t="shared" ca="1" si="900"/>
        <v>4.3816134523555891E-5</v>
      </c>
      <c r="AZ472" s="223">
        <f t="shared" ca="1" si="901"/>
        <v>1.1000937923950538E-5</v>
      </c>
      <c r="BA472" s="223">
        <f t="shared" ca="1" si="902"/>
        <v>-6.3930464067484953E-5</v>
      </c>
      <c r="BB472" s="223">
        <f t="shared" ca="1" si="903"/>
        <v>1.0589076995034827E-4</v>
      </c>
      <c r="BC472" s="223">
        <f t="shared" ca="1" si="904"/>
        <v>-1.2968228578764645E-4</v>
      </c>
      <c r="BD472" s="223">
        <f t="shared" ca="1" si="905"/>
        <v>1.3122285166765216E-4</v>
      </c>
      <c r="BE472" s="223">
        <f t="shared" ca="1" si="906"/>
        <v>-1.1024813654396426E-4</v>
      </c>
      <c r="BF472" s="223">
        <f t="shared" ca="1" si="907"/>
        <v>7.0356992285600206E-5</v>
      </c>
      <c r="BG472" s="223">
        <f t="shared" ca="1" si="908"/>
        <v>-1.8393960914942561E-5</v>
      </c>
      <c r="BH472" s="223">
        <f t="shared" ca="1" si="909"/>
        <v>-3.6725115256656878E-5</v>
      </c>
      <c r="BI472" s="223">
        <f t="shared" ca="1" si="910"/>
        <v>8.5542878208890539E-5</v>
      </c>
      <c r="BJ472" s="223">
        <f t="shared" ca="1" si="911"/>
        <v>-1.1968315232239402E-4</v>
      </c>
      <c r="BK472" s="223">
        <f t="shared" ca="1" si="912"/>
        <v>1.3328813268407978E-4</v>
      </c>
      <c r="BL472" s="223">
        <f t="shared" ca="1" si="913"/>
        <v>-1.2402347011618937E-4</v>
      </c>
      <c r="BM472" s="223">
        <f t="shared" ca="1" si="914"/>
        <v>9.3478799948772942E-5</v>
      </c>
      <c r="BN472" s="223">
        <f t="shared" ca="1" si="915"/>
        <v>-4.6894991613062206E-5</v>
      </c>
      <c r="BO472" s="223">
        <f t="shared" ca="1" si="916"/>
        <v>-7.7350822961761871E-6</v>
      </c>
      <c r="BP472" s="223">
        <f t="shared" ca="1" si="917"/>
        <v>6.1037967005733563E-5</v>
      </c>
      <c r="BQ472" s="223">
        <f t="shared" ca="1" si="918"/>
        <v>-1.0386792751372452E-4</v>
      </c>
      <c r="BR472" s="223">
        <f t="shared" ca="1" si="919"/>
        <v>1.2887617826977705E-4</v>
      </c>
      <c r="BS472" s="223">
        <f t="shared" ca="1" si="920"/>
        <v>-1.3177179139030931E-4</v>
      </c>
      <c r="BT472" s="223">
        <f t="shared" ca="1" si="921"/>
        <v>1.1205793616132628E-4</v>
      </c>
      <c r="BU472" s="223">
        <f t="shared" ca="1" si="922"/>
        <v>-7.3117125495064872E-5</v>
      </c>
      <c r="BV472" s="223">
        <f t="shared" ca="1" si="923"/>
        <v>2.1630842711852047E-5</v>
      </c>
      <c r="BW472" s="223">
        <f t="shared" ca="1" si="924"/>
        <v>3.3566870632540735E-5</v>
      </c>
      <c r="BX472" s="223">
        <f t="shared" ca="1" si="925"/>
        <v>-8.3005163913262909E-5</v>
      </c>
      <c r="BY472" s="223">
        <f t="shared" ca="1" si="926"/>
        <v>1.1820139061401335E-4</v>
      </c>
      <c r="BZ472" s="223">
        <f t="shared" ca="1" si="927"/>
        <v>-1.3311656496084543E-4</v>
      </c>
      <c r="CA472" s="223">
        <f t="shared" ca="1" si="928"/>
        <v>1.2519153405188198E-4</v>
      </c>
      <c r="CB472" s="223">
        <f t="shared" ca="1" si="929"/>
        <v>-9.5786078562596147E-5</v>
      </c>
      <c r="CC472" s="223">
        <f t="shared" ca="1" si="930"/>
        <v>4.9945600913141028E-5</v>
      </c>
      <c r="CD472" s="223">
        <f t="shared" ca="1" si="931"/>
        <v>4.4645673440618704E-6</v>
      </c>
      <c r="CE472" s="223">
        <f t="shared" ca="1" si="932"/>
        <v>-5.8108702955014517E-5</v>
      </c>
      <c r="CF472" s="223">
        <f t="shared" ca="1" si="933"/>
        <v>1.0178251892144083E-4</v>
      </c>
      <c r="CG472" s="223">
        <f t="shared" ca="1" si="934"/>
        <v>-1.2799244056110868E-4</v>
      </c>
      <c r="CH472" s="223">
        <f t="shared" ca="1" si="935"/>
        <v>1.3224135671309812E-4</v>
      </c>
      <c r="CI472" s="223">
        <f t="shared" ca="1" si="936"/>
        <v>-1.1380023626806088E-4</v>
      </c>
      <c r="CJ472" s="223">
        <f t="shared" ca="1" si="937"/>
        <v>7.583321568215988E-5</v>
      </c>
      <c r="CK472" s="223">
        <f t="shared" ca="1" si="938"/>
        <v>-2.4854694897937481E-5</v>
      </c>
      <c r="CL472" s="223">
        <f t="shared" ca="1" si="939"/>
        <v>-3.0388406580701691E-5</v>
      </c>
      <c r="CM472" s="223">
        <f t="shared" ca="1" si="940"/>
        <v>8.0417450410659886E-5</v>
      </c>
      <c r="CN472" s="223">
        <f t="shared" ca="1" si="941"/>
        <v>-1.1664842880776154E-4</v>
      </c>
      <c r="CO472" s="223">
        <f t="shared" ca="1" si="942"/>
        <v>1.3286481279642737E-4</v>
      </c>
      <c r="CP472" s="223">
        <f t="shared" ca="1" si="943"/>
        <v>-1.2628418728867339E-4</v>
      </c>
      <c r="CQ472" s="223">
        <f t="shared" ca="1" si="944"/>
        <v>9.8035659224368011E-5</v>
      </c>
      <c r="CR472" s="223">
        <f t="shared" ca="1" si="945"/>
        <v>-5.2966124850812557E-5</v>
      </c>
      <c r="CS472" s="223">
        <f t="shared" ca="1" si="946"/>
        <v>-1.1913631035204186E-6</v>
      </c>
      <c r="CT472" s="223">
        <f t="shared" ca="1" si="947"/>
        <v>5.5144436394456317E-5</v>
      </c>
      <c r="CU472" s="223">
        <f t="shared" ca="1" si="948"/>
        <v>-9.9635800345652413E-5</v>
      </c>
      <c r="CV472" s="223">
        <f t="shared" ca="1" si="949"/>
        <v>1.2703160499219086E-4</v>
      </c>
      <c r="CW472" s="223">
        <f t="shared" ca="1" si="950"/>
        <v>-1.3263126478742527E-4</v>
      </c>
      <c r="CX472" s="223">
        <f t="shared" ca="1" si="951"/>
        <v>1.1547398736773256E-4</v>
      </c>
      <c r="CY472" s="223">
        <f t="shared" ca="1" si="952"/>
        <v>-7.8503626775708351E-5</v>
      </c>
      <c r="CZ472" s="223">
        <f t="shared" ca="1" si="953"/>
        <v>2.8063575545197017E-5</v>
      </c>
      <c r="DA472" s="223">
        <f t="shared" ca="1" si="954"/>
        <v>2.7191637689030457E-5</v>
      </c>
      <c r="DB472" s="223">
        <f t="shared" ca="1" si="955"/>
        <v>-7.7781296442931637E-5</v>
      </c>
      <c r="DC472" s="223">
        <f t="shared" ca="1" si="956"/>
        <v>1.1502520234976167E-4</v>
      </c>
      <c r="DD472" s="223">
        <f t="shared" ca="1" si="957"/>
        <v>-1.3253302783691596E-4</v>
      </c>
      <c r="DE472" s="223">
        <f t="shared" ca="1" si="958"/>
        <v>1.2730077165311321E-4</v>
      </c>
      <c r="DF472" s="223">
        <f t="shared" ca="1" si="959"/>
        <v>-1.0022618687080995E-4</v>
      </c>
      <c r="DG472" s="223">
        <f t="shared" ca="1" si="960"/>
        <v>5.5954743975404964E-5</v>
      </c>
      <c r="DH472" s="223">
        <f t="shared" ca="1" si="961"/>
        <v>-2.0825587696066459E-6</v>
      </c>
      <c r="DI472" s="223">
        <f t="shared" ca="1" si="962"/>
        <v>-5.2146952887397309E-5</v>
      </c>
      <c r="DJ472" s="223">
        <f t="shared" ca="1" si="963"/>
        <v>9.7429064889355789E-5</v>
      </c>
      <c r="DK472" s="223">
        <f t="shared" ca="1" si="964"/>
        <v>-1.2599425033444449E-4</v>
      </c>
      <c r="DL472" s="223">
        <f t="shared" ca="1" si="965"/>
        <v>1.3294128074724698E-4</v>
      </c>
      <c r="DM472" s="223">
        <f t="shared" ca="1" si="966"/>
        <v>-1.1707818125526449E-4</v>
      </c>
      <c r="DN472" s="223">
        <f t="shared" ca="1" si="967"/>
        <v>8.1126750219935947E-5</v>
      </c>
      <c r="DO472" s="223">
        <f t="shared" ca="1" si="968"/>
        <v>-3.1255551743909104E-5</v>
      </c>
      <c r="DP472" s="223">
        <f t="shared" ca="1" si="969"/>
        <v>-2.3978489571579863E-5</v>
      </c>
      <c r="DQ472" s="223">
        <f t="shared" ca="1" si="970"/>
        <v>7.5098289930656243E-5</v>
      </c>
      <c r="DR472" s="223">
        <f t="shared" ca="1" si="971"/>
        <v>-1.1333268901093573E-4</v>
      </c>
      <c r="DS472" s="223">
        <f t="shared" ca="1" si="972"/>
        <v>1.321214099371651E-4</v>
      </c>
      <c r="DT472" s="223">
        <f t="shared" ca="1" si="973"/>
        <v>-1.282406747927905E-4</v>
      </c>
      <c r="DU472" s="223">
        <f t="shared" ca="1" si="974"/>
        <v>1.0235634200997948E-4</v>
      </c>
      <c r="DV472" s="223">
        <f t="shared" ca="1" si="975"/>
        <v>-5.8909658054509241E-5</v>
      </c>
      <c r="DW472" s="223">
        <f t="shared" ca="1" si="976"/>
        <v>5.3552261872103786E-6</v>
      </c>
      <c r="DX472" s="223">
        <f t="shared" ca="1" si="977"/>
        <v>4.9118058005822598E-5</v>
      </c>
      <c r="DY472" s="223">
        <f t="shared" ca="1" si="978"/>
        <v>-9.5163641807479758E-5</v>
      </c>
      <c r="DZ472" s="223">
        <f t="shared" ca="1" si="979"/>
        <v>1.2488100145152521E-4</v>
      </c>
      <c r="EA472" s="223">
        <f t="shared" ca="1" si="980"/>
        <v>-1.3317121785054125E-4</v>
      </c>
      <c r="EB472" s="223">
        <f t="shared" ca="1" si="981"/>
        <v>1.1861185162424692E-4</v>
      </c>
      <c r="EC472" s="223">
        <f t="shared" ca="1" si="982"/>
        <v>-8.370100594334959E-5</v>
      </c>
      <c r="ED472" s="223">
        <f t="shared" ca="1" si="983"/>
        <v>3.4428700766971018E-5</v>
      </c>
      <c r="EE472" s="223">
        <f t="shared" ca="1" si="984"/>
        <v>2.075089770862484E-5</v>
      </c>
      <c r="EF472" s="223">
        <f t="shared" ca="1" si="985"/>
        <v>-7.2370047016632558E-5</v>
      </c>
      <c r="EG472" s="223">
        <f t="shared" ca="1" si="986"/>
        <v>1.1157190829802764E-4</v>
      </c>
      <c r="EH472" s="223">
        <f t="shared" ca="1" si="987"/>
        <v>-1.3163020704040588E-4</v>
      </c>
      <c r="EI472" s="223">
        <f t="shared" ca="1" si="988"/>
        <v>1.2910333054520033E-4</v>
      </c>
      <c r="EJ472" s="223">
        <f t="shared" ca="1" si="989"/>
        <v>-1.0442484151607239E-4</v>
      </c>
      <c r="EK472" s="223">
        <f t="shared" ca="1" si="990"/>
        <v>6.1829087158375522E-5</v>
      </c>
      <c r="EL472" s="223">
        <f t="shared" ca="1" si="991"/>
        <v>-8.6246678167961635E-6</v>
      </c>
      <c r="EM472" s="223">
        <f t="shared" ca="1" si="992"/>
        <v>-4.6059576242747679E-5</v>
      </c>
      <c r="EN472" s="223">
        <f t="shared" ca="1" si="993"/>
        <v>9.2840895706176722E-5</v>
      </c>
      <c r="EO472" s="223">
        <f t="shared" ca="1" si="994"/>
        <v>-1.2369252892293299E-4</v>
      </c>
      <c r="EP472" s="223">
        <f t="shared" ca="1" si="995"/>
        <v>1.3332093759179528E-4</v>
      </c>
      <c r="EQ472" s="223">
        <f t="shared" ca="1" si="996"/>
        <v>-1.2007407464899016E-4</v>
      </c>
      <c r="ER472" s="223">
        <f t="shared" ca="1" si="997"/>
        <v>8.6224843310565158E-5</v>
      </c>
      <c r="ES472" s="223">
        <f t="shared" ca="1" si="998"/>
        <v>-3.7581111228062979E-5</v>
      </c>
      <c r="ET472" s="223">
        <f t="shared" ca="1" si="999"/>
        <v>-1.7510806280816201E-5</v>
      </c>
      <c r="EU472" s="223">
        <f t="shared" ca="1" si="1000"/>
        <v>6.959821109236999E-5</v>
      </c>
      <c r="EV472" s="223">
        <f t="shared" ca="1" si="1001"/>
        <v>-1.097439208395073E-4</v>
      </c>
      <c r="EW472" s="223">
        <f t="shared" ca="1" si="1002"/>
        <v>1.3105971502889608E-4</v>
      </c>
      <c r="EX472" s="223">
        <f t="shared" ca="1" si="1003"/>
        <v>-1.298882192787743E-4</v>
      </c>
      <c r="EY472" s="223">
        <f t="shared" ca="1" si="1004"/>
        <v>1.0643043940233237E-4</v>
      </c>
      <c r="EZ472" s="223">
        <f t="shared" ca="1" si="1005"/>
        <v>-6.4711272732082724E-5</v>
      </c>
      <c r="FA472" s="223">
        <f t="shared" ca="1" si="1006"/>
        <v>1.1888914268986211E-5</v>
      </c>
      <c r="FB472" s="223">
        <f t="shared" ca="1" si="1007"/>
        <v>4.2973349913222634E-5</v>
      </c>
      <c r="FC472" s="223">
        <f t="shared" ca="1" si="1008"/>
        <v>-9.0462225720845012E-5</v>
      </c>
      <c r="FD472" s="223">
        <f t="shared" ca="1" si="1009"/>
        <v>1.2242954864007924E-4</v>
      </c>
      <c r="FE472" s="223">
        <f t="shared" ca="1" si="1010"/>
        <v>-1.3339034978543453E-4</v>
      </c>
      <c r="FF472" s="223">
        <f t="shared" ca="1" si="1011"/>
        <v>1.2146396954102373E-4</v>
      </c>
      <c r="FG472" s="223">
        <f t="shared" ca="1" si="1012"/>
        <v>-8.8696742056325057E-5</v>
      </c>
      <c r="FH472" s="223">
        <f t="shared" ca="1" si="1013"/>
        <v>4.0710884232999417E-5</v>
      </c>
      <c r="FI472" s="223">
        <f t="shared" ca="1" si="1014"/>
        <v>1.4260166998067687E-5</v>
      </c>
      <c r="FJ472" s="223">
        <f t="shared" ca="1" si="1015"/>
        <v>-6.6784451808196504E-5</v>
      </c>
      <c r="FK472" s="223">
        <f t="shared" ca="1" si="1016"/>
        <v>1.0784982774666276E-4</v>
      </c>
      <c r="FL472" s="223">
        <f t="shared" ca="1" si="1017"/>
        <v>-1.3041027754569131E-4</v>
      </c>
      <c r="FM472" s="223">
        <f t="shared" ca="1" si="1018"/>
        <v>1.3059486820588811E-4</v>
      </c>
      <c r="FN472" s="223">
        <f t="shared" ca="1" si="1019"/>
        <v>-1.0837192757159135E-4</v>
      </c>
      <c r="FO472" s="223">
        <f t="shared" ca="1" si="1020"/>
        <v>6.755447865479978E-5</v>
      </c>
      <c r="FP472" s="223">
        <f t="shared" ca="1" si="1021"/>
        <v>-1.5145999283775761E-5</v>
      </c>
      <c r="FQ472" s="223">
        <f t="shared" ca="1" si="1022"/>
        <v>-3.9861238044586955E-5</v>
      </c>
      <c r="FR472" s="223">
        <f t="shared" ca="1" si="1023"/>
        <v>8.8029064673339607E-5</v>
      </c>
      <c r="FS472" s="223">
        <f t="shared" ca="1" si="1024"/>
        <v>-1.210928213750572E-4</v>
      </c>
      <c r="FT472" s="223">
        <f t="shared" ca="1" si="1025"/>
        <v>1.3337941262014959E-4</v>
      </c>
      <c r="FU472" s="223">
        <f t="shared" ca="1" si="1026"/>
        <v>-1.2278069907963621E-4</v>
      </c>
      <c r="FV472" s="223">
        <f t="shared" ca="1" si="1027"/>
        <v>9.1115213201255083E-5</v>
      </c>
      <c r="FW472" s="223">
        <f t="shared" ca="1" si="1028"/>
        <v>-4.3816134523551941E-5</v>
      </c>
      <c r="FX472" s="223">
        <f t="shared" ca="1" si="1029"/>
        <v>-1.1000937923949047E-5</v>
      </c>
      <c r="FY472" s="223">
        <f t="shared" ca="1" si="1030"/>
        <v>6.3930464067485306E-5</v>
      </c>
      <c r="FZ472" s="223">
        <f t="shared" ca="1" si="1031"/>
        <v>-1.0589076995034853E-4</v>
      </c>
      <c r="GA472" s="223">
        <f t="shared" ca="1" si="1032"/>
        <v>1.2968228578764742E-4</v>
      </c>
      <c r="GB472" s="223">
        <f t="shared" ca="1" si="1033"/>
        <v>-1.3122285166765278E-4</v>
      </c>
      <c r="GC472" s="223">
        <f t="shared" ca="1" si="1034"/>
        <v>1.1024813654396405E-4</v>
      </c>
      <c r="GD472" s="223">
        <f t="shared" ca="1" si="1035"/>
        <v>-7.0356992285599868E-5</v>
      </c>
      <c r="GE472" s="223">
        <f t="shared" ca="1" si="1036"/>
        <v>1.8393960914942165E-5</v>
      </c>
      <c r="GF472" s="223">
        <f t="shared" ca="1" si="1037"/>
        <v>3.6725115256660903E-5</v>
      </c>
      <c r="GG472" s="223">
        <f t="shared" ca="1" si="1038"/>
        <v>-8.5542878208887937E-5</v>
      </c>
      <c r="GH472" s="223">
        <f t="shared" ca="1" si="1039"/>
        <v>1.196831523223942E-4</v>
      </c>
      <c r="GI472" s="223">
        <f t="shared" ca="1" si="1040"/>
        <v>-1.3328813268407978E-4</v>
      </c>
      <c r="GJ472" s="223">
        <f t="shared" ca="1" si="1041"/>
        <v>1.2402347011618921E-4</v>
      </c>
      <c r="GK472" s="223">
        <f t="shared" ca="1" si="1042"/>
        <v>-9.3478799948769974E-5</v>
      </c>
      <c r="GL472" s="223">
        <f t="shared" ca="1" si="1043"/>
        <v>4.6894991613065384E-5</v>
      </c>
      <c r="GM472" s="223">
        <f t="shared" ca="1" si="1044"/>
        <v>7.7350822961765801E-6</v>
      </c>
      <c r="GN472" s="223">
        <f t="shared" ca="1" si="1045"/>
        <v>-6.1037967005733902E-5</v>
      </c>
      <c r="GO472" s="223">
        <f t="shared" ca="1" si="1046"/>
        <v>1.0386792751372716E-4</v>
      </c>
      <c r="GP472" s="223">
        <f t="shared" ca="1" si="1047"/>
        <v>-1.2887617826977813E-4</v>
      </c>
      <c r="GQ472" s="223">
        <f t="shared" ca="1" si="1048"/>
        <v>1.3177179139030866E-4</v>
      </c>
      <c r="GR472" s="223">
        <f t="shared" ca="1" si="1049"/>
        <v>-1.1205793616132195E-4</v>
      </c>
      <c r="GS472" s="223">
        <f t="shared" ca="1" si="1050"/>
        <v>7.311712549507089E-5</v>
      </c>
      <c r="GT472" s="223">
        <f t="shared" ca="1" si="1051"/>
        <v>-2.1630842711855401E-5</v>
      </c>
      <c r="GU472" s="223">
        <f t="shared" ca="1" si="1052"/>
        <v>-3.3566870632537442E-5</v>
      </c>
      <c r="GV472" s="223">
        <f t="shared" ca="1" si="1053"/>
        <v>8.3005163913263234E-5</v>
      </c>
      <c r="GW472" s="223">
        <f t="shared" ca="1" si="1054"/>
        <v>-1.1820139061401354E-4</v>
      </c>
      <c r="GX472" s="223">
        <f t="shared" ca="1" si="1055"/>
        <v>1.3311656496084543E-4</v>
      </c>
      <c r="GY472" s="223">
        <f t="shared" ca="1" si="1056"/>
        <v>-1.2519153405188052E-4</v>
      </c>
      <c r="GZ472" s="223">
        <f t="shared" ca="1" si="1057"/>
        <v>9.578607856259322E-5</v>
      </c>
      <c r="HA472" s="223">
        <f t="shared" ca="1" si="1058"/>
        <v>-4.9945600913133635E-5</v>
      </c>
      <c r="HB472" s="223">
        <f t="shared" ca="1" si="1059"/>
        <v>-4.4645673440546943E-6</v>
      </c>
      <c r="HC472" s="223">
        <f t="shared" ca="1" si="1060"/>
        <v>5.8108702955008046E-5</v>
      </c>
      <c r="HD472" s="223">
        <f t="shared" ca="1" si="1061"/>
        <v>-1.0178251892143861E-4</v>
      </c>
      <c r="HE472" s="223">
        <f t="shared" ca="1" si="1062"/>
        <v>1.2799244056110775E-4</v>
      </c>
      <c r="HF472" s="223">
        <f t="shared" ca="1" si="1063"/>
        <v>-1.3224135671309809E-4</v>
      </c>
      <c r="HG472" s="223">
        <f t="shared" ca="1" si="1064"/>
        <v>1.1380023626806067E-4</v>
      </c>
      <c r="HH472" s="223">
        <f t="shared" ca="1" si="1065"/>
        <v>-7.5833215682156438E-5</v>
      </c>
      <c r="HI472" s="223">
        <f t="shared" ca="1" si="1066"/>
        <v>2.4854694897933371E-5</v>
      </c>
      <c r="HJ472" s="223">
        <f t="shared" ca="1" si="1067"/>
        <v>3.038840658070577E-5</v>
      </c>
      <c r="HK472" s="223">
        <f t="shared" ca="1" si="1068"/>
        <v>-8.0417450410666229E-5</v>
      </c>
      <c r="HL472" s="223">
        <f t="shared" ca="1" si="1069"/>
        <v>1.1664842880775803E-4</v>
      </c>
      <c r="HM472" s="223">
        <f t="shared" ca="1" si="1070"/>
        <v>-1.3286481279642704E-4</v>
      </c>
      <c r="HN472" s="223">
        <f t="shared" ca="1" si="1071"/>
        <v>1.262841872886745E-4</v>
      </c>
      <c r="HO472" s="223">
        <f t="shared" ca="1" si="1072"/>
        <v>-9.8035659224367754E-5</v>
      </c>
      <c r="HP472" s="223">
        <f t="shared" ca="1" si="1073"/>
        <v>5.2966124850812205E-5</v>
      </c>
      <c r="HQ472" s="223">
        <f t="shared" ca="1" si="1074"/>
        <v>1.1913631035208184E-6</v>
      </c>
      <c r="HR472" s="223">
        <f t="shared" ca="1" si="1075"/>
        <v>-5.5144436394460118E-5</v>
      </c>
      <c r="HS472" s="223">
        <f t="shared" ca="1" si="1076"/>
        <v>9.9635800345655192E-5</v>
      </c>
      <c r="HT472" s="223">
        <f t="shared" ca="1" si="1077"/>
        <v>-1.2703160499219328E-4</v>
      </c>
      <c r="HU472" s="223">
        <f t="shared" ca="1" si="1078"/>
        <v>1.3263126478742606E-4</v>
      </c>
      <c r="HV472" s="223">
        <f t="shared" ca="1" si="1079"/>
        <v>-1.1547398736773615E-4</v>
      </c>
      <c r="HW472" s="223">
        <f t="shared" ca="1" si="1080"/>
        <v>7.8503626775714152E-5</v>
      </c>
      <c r="HX472" s="223">
        <f t="shared" ca="1" si="1081"/>
        <v>-2.8063575545196638E-5</v>
      </c>
      <c r="HY472" s="223">
        <f t="shared" ca="1" si="1082"/>
        <v>-2.7191637689030837E-5</v>
      </c>
      <c r="HZ472" s="223">
        <f t="shared" ca="1" si="1083"/>
        <v>7.7781296442931962E-5</v>
      </c>
      <c r="IA472" s="223">
        <f t="shared" ca="1" si="1084"/>
        <v>-1.1502520234976186E-4</v>
      </c>
      <c r="IB472" s="223">
        <f t="shared" ca="1" si="1085"/>
        <v>1.3253302783691688E-4</v>
      </c>
      <c r="IC472" s="223">
        <f t="shared" ca="1" si="1086"/>
        <v>-1.2730077165311083E-4</v>
      </c>
      <c r="ID472" s="223">
        <f t="shared" ca="1" si="1087"/>
        <v>1.0022618687080469E-4</v>
      </c>
      <c r="IE472" s="223">
        <f t="shared" ca="1" si="1088"/>
        <v>8.6318717144850634E-5</v>
      </c>
      <c r="IF472" s="223">
        <f t="shared" ca="1" si="1089"/>
        <v>2.0825587696138423E-6</v>
      </c>
      <c r="IG472" s="223">
        <f t="shared" ca="1" si="1090"/>
        <v>5.2146952887397688E-5</v>
      </c>
      <c r="IH472" s="223">
        <f t="shared" ca="1" si="1091"/>
        <v>-9.7429064889356046E-5</v>
      </c>
      <c r="II472" s="223">
        <f t="shared" ca="1" si="1092"/>
        <v>1.2599425033444462E-4</v>
      </c>
      <c r="IJ472" s="223">
        <f t="shared" ca="1" si="1093"/>
        <v>-1.3294128074724693E-4</v>
      </c>
      <c r="IK472" s="223">
        <f t="shared" ca="1" si="1094"/>
        <v>1.170781812552643E-4</v>
      </c>
      <c r="IL472" s="223">
        <f t="shared" ca="1" si="1095"/>
        <v>-8.1126750219929632E-5</v>
      </c>
      <c r="IM472" s="223">
        <f t="shared" ca="1" si="1096"/>
        <v>3.1255551743901345E-5</v>
      </c>
      <c r="IN472" s="223">
        <f t="shared" ca="1" si="1097"/>
        <v>2.3978489571572789E-5</v>
      </c>
      <c r="IO472" s="223">
        <f t="shared" ca="1" si="1098"/>
        <v>-7.509828993065028E-5</v>
      </c>
      <c r="IP472" s="223">
        <f t="shared" ca="1" si="1099"/>
        <v>1.1333268901093192E-4</v>
      </c>
      <c r="IQ472" s="223">
        <f t="shared" ca="1" si="1100"/>
        <v>-1.3212140993716518E-4</v>
      </c>
      <c r="IR472" s="223">
        <f t="shared" ca="1" si="1101"/>
        <v>1.2824067479279039E-4</v>
      </c>
      <c r="IS472" s="223">
        <f t="shared" ca="1" si="1102"/>
        <v>-1.0235634200997922E-4</v>
      </c>
      <c r="IT472" s="223">
        <f t="shared" ca="1" si="1103"/>
        <v>5.8909658054508896E-5</v>
      </c>
      <c r="IU472" s="223">
        <f t="shared" ca="1" si="1104"/>
        <v>-5.3552261872024131E-6</v>
      </c>
      <c r="IV472" s="223">
        <f t="shared" ca="1" si="1105"/>
        <v>-4.9118058005830011E-5</v>
      </c>
      <c r="IW472" s="223">
        <f t="shared" ca="1" si="1106"/>
        <v>9.5163641807485355E-5</v>
      </c>
      <c r="IX472" s="223">
        <f t="shared" ca="1" si="1107"/>
        <v>-1.2488100145152268E-4</v>
      </c>
      <c r="IY472" s="223">
        <f t="shared" ca="1" si="1108"/>
        <v>1.3317121785054166E-4</v>
      </c>
      <c r="IZ472" s="223">
        <f t="shared" ca="1" si="1109"/>
        <v>-1.1861185162424676E-4</v>
      </c>
      <c r="JA472" s="223">
        <f t="shared" ca="1" si="1110"/>
        <v>8.3701005943349264E-5</v>
      </c>
      <c r="JB472" s="223">
        <f t="shared" ca="1" si="1111"/>
        <v>-3.4428700766970639E-5</v>
      </c>
    </row>
    <row r="473" spans="2:262">
      <c r="B473" s="230">
        <v>112</v>
      </c>
      <c r="C473" s="229">
        <f t="shared" si="1112"/>
        <v>2.1875000000000015E-3</v>
      </c>
      <c r="D473" s="226">
        <f t="shared" ca="1" si="855"/>
        <v>35.970901089963384</v>
      </c>
      <c r="E473" s="225">
        <f ca="1">DN361</f>
        <v>-2.909891003661921E-2</v>
      </c>
      <c r="F473" s="224">
        <v>112</v>
      </c>
      <c r="G473" s="223">
        <f t="shared" ca="1" si="856"/>
        <v>-1.5801109725225396E-5</v>
      </c>
      <c r="H473" s="223">
        <f t="shared" ca="1" si="857"/>
        <v>5.4013200764620572E-5</v>
      </c>
      <c r="I473" s="223">
        <f t="shared" ca="1" si="858"/>
        <v>-8.4002271618486424E-5</v>
      </c>
      <c r="J473" s="223">
        <f t="shared" ca="1" si="859"/>
        <v>1.0120275810092622E-4</v>
      </c>
      <c r="K473" s="223">
        <f t="shared" ca="1" si="860"/>
        <v>-1.0299604206778665E-4</v>
      </c>
      <c r="L473" s="223">
        <f t="shared" ca="1" si="861"/>
        <v>8.9109112291272923E-5</v>
      </c>
      <c r="M473" s="223">
        <f t="shared" ca="1" si="862"/>
        <v>-6.1656127944527105E-5</v>
      </c>
      <c r="N473" s="223">
        <f t="shared" ca="1" si="863"/>
        <v>2.4816557032418913E-5</v>
      </c>
      <c r="O473" s="223">
        <f t="shared" ca="1" si="864"/>
        <v>1.5801109725225345E-5</v>
      </c>
      <c r="P473" s="223">
        <f t="shared" ca="1" si="865"/>
        <v>-5.4013200764620721E-5</v>
      </c>
      <c r="Q473" s="223">
        <f t="shared" ca="1" si="866"/>
        <v>8.4002271618486478E-5</v>
      </c>
      <c r="R473" s="223">
        <f t="shared" ca="1" si="867"/>
        <v>-1.0120275810092619E-4</v>
      </c>
      <c r="S473" s="223">
        <f t="shared" ca="1" si="868"/>
        <v>1.0299604206778662E-4</v>
      </c>
      <c r="T473" s="223">
        <f t="shared" ca="1" si="869"/>
        <v>-8.9109112291272679E-5</v>
      </c>
      <c r="U473" s="223">
        <f t="shared" ca="1" si="870"/>
        <v>6.1656127944527335E-5</v>
      </c>
      <c r="V473" s="223">
        <f t="shared" ca="1" si="871"/>
        <v>-2.4816557032418829E-5</v>
      </c>
      <c r="W473" s="223">
        <f t="shared" ca="1" si="872"/>
        <v>-1.5801109725225799E-5</v>
      </c>
      <c r="X473" s="223">
        <f t="shared" ca="1" si="873"/>
        <v>5.401320076462049E-5</v>
      </c>
      <c r="Y473" s="223">
        <f t="shared" ca="1" si="874"/>
        <v>-8.4002271618486532E-5</v>
      </c>
      <c r="Z473" s="223">
        <f t="shared" ca="1" si="875"/>
        <v>1.012027581009263E-4</v>
      </c>
      <c r="AA473" s="223">
        <f t="shared" ca="1" si="876"/>
        <v>-1.0299604206778667E-4</v>
      </c>
      <c r="AB473" s="223">
        <f t="shared" ca="1" si="877"/>
        <v>8.9109112291272814E-5</v>
      </c>
      <c r="AC473" s="223">
        <f t="shared" ca="1" si="878"/>
        <v>-6.1656127944526969E-5</v>
      </c>
      <c r="AD473" s="223">
        <f t="shared" ca="1" si="879"/>
        <v>2.48165570324191E-5</v>
      </c>
      <c r="AE473" s="223">
        <f t="shared" ca="1" si="880"/>
        <v>1.5801109725226253E-5</v>
      </c>
      <c r="AF473" s="223">
        <f t="shared" ca="1" si="881"/>
        <v>-5.4013200764620876E-5</v>
      </c>
      <c r="AG473" s="223">
        <f t="shared" ca="1" si="882"/>
        <v>8.4002271618486356E-5</v>
      </c>
      <c r="AH473" s="223">
        <f t="shared" ca="1" si="883"/>
        <v>-1.0120275810092641E-4</v>
      </c>
      <c r="AI473" s="223">
        <f t="shared" ca="1" si="884"/>
        <v>1.0299604206778659E-4</v>
      </c>
      <c r="AJ473" s="223">
        <f t="shared" ca="1" si="885"/>
        <v>-8.9109112291272963E-5</v>
      </c>
      <c r="AK473" s="223">
        <f t="shared" ca="1" si="886"/>
        <v>6.1656127944526603E-5</v>
      </c>
      <c r="AL473" s="223">
        <f t="shared" ca="1" si="887"/>
        <v>-2.4816557032418656E-5</v>
      </c>
      <c r="AM473" s="223">
        <f t="shared" ca="1" si="888"/>
        <v>-1.5801109725225237E-5</v>
      </c>
      <c r="AN473" s="223">
        <f t="shared" ca="1" si="889"/>
        <v>5.4013200764621263E-5</v>
      </c>
      <c r="AO473" s="223">
        <f t="shared" ca="1" si="890"/>
        <v>-8.400227161848664E-5</v>
      </c>
      <c r="AP473" s="223">
        <f t="shared" ca="1" si="891"/>
        <v>1.0120275810092616E-4</v>
      </c>
      <c r="AQ473" s="223">
        <f t="shared" ca="1" si="892"/>
        <v>-1.0299604206778652E-4</v>
      </c>
      <c r="AR473" s="223">
        <f t="shared" ca="1" si="893"/>
        <v>8.9109112291272719E-5</v>
      </c>
      <c r="AS473" s="223">
        <f t="shared" ca="1" si="894"/>
        <v>-6.1656127944527417E-5</v>
      </c>
      <c r="AT473" s="223">
        <f t="shared" ca="1" si="895"/>
        <v>2.4816557032418209E-5</v>
      </c>
      <c r="AU473" s="223">
        <f t="shared" ca="1" si="896"/>
        <v>1.5801109725225694E-5</v>
      </c>
      <c r="AV473" s="223">
        <f t="shared" ca="1" si="897"/>
        <v>-5.4013200764620402E-5</v>
      </c>
      <c r="AW473" s="223">
        <f t="shared" ca="1" si="898"/>
        <v>8.4002271618486912E-5</v>
      </c>
      <c r="AX473" s="223">
        <f t="shared" ca="1" si="899"/>
        <v>-1.0120275810092627E-4</v>
      </c>
      <c r="AY473" s="223">
        <f t="shared" ca="1" si="900"/>
        <v>1.0299604206778667E-4</v>
      </c>
      <c r="AZ473" s="223">
        <f t="shared" ca="1" si="901"/>
        <v>-8.9109112291272489E-5</v>
      </c>
      <c r="BA473" s="223">
        <f t="shared" ca="1" si="902"/>
        <v>6.1656127944527051E-5</v>
      </c>
      <c r="BB473" s="223">
        <f t="shared" ca="1" si="903"/>
        <v>-2.4816557032419201E-5</v>
      </c>
      <c r="BC473" s="223">
        <f t="shared" ca="1" si="904"/>
        <v>-1.5801109725224688E-5</v>
      </c>
      <c r="BD473" s="223">
        <f t="shared" ca="1" si="905"/>
        <v>5.4013200764622042E-5</v>
      </c>
      <c r="BE473" s="223">
        <f t="shared" ca="1" si="906"/>
        <v>-8.4002271618487183E-5</v>
      </c>
      <c r="BF473" s="223">
        <f t="shared" ca="1" si="907"/>
        <v>1.0120275810092638E-4</v>
      </c>
      <c r="BG473" s="223">
        <f t="shared" ca="1" si="908"/>
        <v>-1.0299604206778661E-4</v>
      </c>
      <c r="BH473" s="223">
        <f t="shared" ca="1" si="909"/>
        <v>8.9109112291273018E-5</v>
      </c>
      <c r="BI473" s="223">
        <f t="shared" ca="1" si="910"/>
        <v>-6.1656127944527877E-5</v>
      </c>
      <c r="BJ473" s="223">
        <f t="shared" ca="1" si="911"/>
        <v>2.4816557032417314E-5</v>
      </c>
      <c r="BK473" s="223">
        <f t="shared" ca="1" si="912"/>
        <v>1.5801109725226606E-5</v>
      </c>
      <c r="BL473" s="223">
        <f t="shared" ca="1" si="913"/>
        <v>-5.4013200764621181E-5</v>
      </c>
      <c r="BM473" s="223">
        <f t="shared" ca="1" si="914"/>
        <v>8.4002271618486573E-5</v>
      </c>
      <c r="BN473" s="223">
        <f t="shared" ca="1" si="915"/>
        <v>-1.0120275810092615E-4</v>
      </c>
      <c r="BO473" s="223">
        <f t="shared" ca="1" si="916"/>
        <v>1.0299604206778677E-4</v>
      </c>
      <c r="BP473" s="223">
        <f t="shared" ca="1" si="917"/>
        <v>-8.9109112291272015E-5</v>
      </c>
      <c r="BQ473" s="223">
        <f t="shared" ca="1" si="918"/>
        <v>6.1656127944526305E-5</v>
      </c>
      <c r="BR473" s="223">
        <f t="shared" ca="1" si="919"/>
        <v>-2.4816557032418307E-5</v>
      </c>
      <c r="BS473" s="223">
        <f t="shared" ca="1" si="920"/>
        <v>-1.5801109725225589E-5</v>
      </c>
      <c r="BT473" s="223">
        <f t="shared" ca="1" si="921"/>
        <v>5.40132007646203E-5</v>
      </c>
      <c r="BU473" s="223">
        <f t="shared" ca="1" si="922"/>
        <v>-8.4002271618487725E-5</v>
      </c>
      <c r="BV473" s="223">
        <f t="shared" ca="1" si="923"/>
        <v>1.0120275810092661E-4</v>
      </c>
      <c r="BW473" s="223">
        <f t="shared" ca="1" si="924"/>
        <v>-1.0299604206778647E-4</v>
      </c>
      <c r="BX473" s="223">
        <f t="shared" ca="1" si="925"/>
        <v>8.9109112291272543E-5</v>
      </c>
      <c r="BY473" s="223">
        <f t="shared" ca="1" si="926"/>
        <v>-6.1656127944527118E-5</v>
      </c>
      <c r="BZ473" s="223">
        <f t="shared" ca="1" si="927"/>
        <v>2.48165570324193E-5</v>
      </c>
      <c r="CA473" s="223">
        <f t="shared" ca="1" si="928"/>
        <v>1.5801109725227507E-5</v>
      </c>
      <c r="CB473" s="223">
        <f t="shared" ca="1" si="929"/>
        <v>-5.4013200764621954E-5</v>
      </c>
      <c r="CC473" s="223">
        <f t="shared" ca="1" si="930"/>
        <v>8.4002271618487115E-5</v>
      </c>
      <c r="CD473" s="223">
        <f t="shared" ca="1" si="931"/>
        <v>-1.0120275810092637E-4</v>
      </c>
      <c r="CE473" s="223">
        <f t="shared" ca="1" si="932"/>
        <v>1.0299604206778662E-4</v>
      </c>
      <c r="CF473" s="223">
        <f t="shared" ca="1" si="933"/>
        <v>-8.9109112291273072E-5</v>
      </c>
      <c r="CG473" s="223">
        <f t="shared" ca="1" si="934"/>
        <v>6.165612794452556E-5</v>
      </c>
      <c r="CH473" s="223">
        <f t="shared" ca="1" si="935"/>
        <v>-2.4816557032417416E-5</v>
      </c>
      <c r="CI473" s="223">
        <f t="shared" ca="1" si="936"/>
        <v>-1.5801109725226501E-5</v>
      </c>
      <c r="CJ473" s="223">
        <f t="shared" ca="1" si="937"/>
        <v>5.4013200764621093E-5</v>
      </c>
      <c r="CK473" s="223">
        <f t="shared" ca="1" si="938"/>
        <v>-8.4002271618486505E-5</v>
      </c>
      <c r="CL473" s="223">
        <f t="shared" ca="1" si="939"/>
        <v>1.0120275810092612E-4</v>
      </c>
      <c r="CM473" s="223">
        <f t="shared" ca="1" si="940"/>
        <v>-1.0299604206778632E-4</v>
      </c>
      <c r="CN473" s="223">
        <f t="shared" ca="1" si="941"/>
        <v>8.9109112291272069E-5</v>
      </c>
      <c r="CO473" s="223">
        <f t="shared" ca="1" si="942"/>
        <v>-6.1656127944526387E-5</v>
      </c>
      <c r="CP473" s="223">
        <f t="shared" ca="1" si="943"/>
        <v>2.4816557032418405E-5</v>
      </c>
      <c r="CQ473" s="223">
        <f t="shared" ca="1" si="944"/>
        <v>1.5801109725225494E-5</v>
      </c>
      <c r="CR473" s="223">
        <f t="shared" ca="1" si="945"/>
        <v>-5.4013200764620219E-5</v>
      </c>
      <c r="CS473" s="223">
        <f t="shared" ca="1" si="946"/>
        <v>8.4002271618487657E-5</v>
      </c>
      <c r="CT473" s="223">
        <f t="shared" ca="1" si="947"/>
        <v>-1.0120275810092658E-4</v>
      </c>
      <c r="CU473" s="223">
        <f t="shared" ca="1" si="948"/>
        <v>1.0299604206778648E-4</v>
      </c>
      <c r="CV473" s="223">
        <f t="shared" ca="1" si="949"/>
        <v>-8.9109112291272611E-5</v>
      </c>
      <c r="CW473" s="223">
        <f t="shared" ca="1" si="950"/>
        <v>6.1656127944527227E-5</v>
      </c>
      <c r="CX473" s="223">
        <f t="shared" ca="1" si="951"/>
        <v>-2.4816557032419398E-5</v>
      </c>
      <c r="CY473" s="223">
        <f t="shared" ca="1" si="952"/>
        <v>-1.5801109725224485E-5</v>
      </c>
      <c r="CZ473" s="223">
        <f t="shared" ca="1" si="953"/>
        <v>5.4013200764619338E-5</v>
      </c>
      <c r="DA473" s="223">
        <f t="shared" ca="1" si="954"/>
        <v>-8.4002271618488795E-5</v>
      </c>
      <c r="DB473" s="223">
        <f t="shared" ca="1" si="955"/>
        <v>1.0120275810092704E-4</v>
      </c>
      <c r="DC473" s="223">
        <f t="shared" ca="1" si="956"/>
        <v>-1.0299604206778619E-4</v>
      </c>
      <c r="DD473" s="223">
        <f t="shared" ca="1" si="957"/>
        <v>8.9109112291271594E-5</v>
      </c>
      <c r="DE473" s="223">
        <f t="shared" ca="1" si="958"/>
        <v>-6.1656127944525655E-5</v>
      </c>
      <c r="DF473" s="223">
        <f t="shared" ca="1" si="959"/>
        <v>2.4816557032417514E-5</v>
      </c>
      <c r="DG473" s="223">
        <f t="shared" ca="1" si="960"/>
        <v>1.5801109725226402E-5</v>
      </c>
      <c r="DH473" s="223">
        <f t="shared" ca="1" si="961"/>
        <v>-5.4013200764620992E-5</v>
      </c>
      <c r="DI473" s="223">
        <f t="shared" ca="1" si="962"/>
        <v>8.4002271618486451E-5</v>
      </c>
      <c r="DJ473" s="223">
        <f t="shared" ca="1" si="963"/>
        <v>-1.0120275810092609E-4</v>
      </c>
      <c r="DK473" s="223">
        <f t="shared" ca="1" si="964"/>
        <v>1.029960420677868E-4</v>
      </c>
      <c r="DL473" s="223">
        <f t="shared" ca="1" si="965"/>
        <v>-8.9109112291273654E-5</v>
      </c>
      <c r="DM473" s="223">
        <f t="shared" ca="1" si="966"/>
        <v>6.1656127944524083E-5</v>
      </c>
      <c r="DN473" s="223">
        <f t="shared" ca="1" si="967"/>
        <v>-2.481655703241563E-5</v>
      </c>
      <c r="DO473" s="223">
        <f t="shared" ca="1" si="968"/>
        <v>-1.580110972522832E-5</v>
      </c>
      <c r="DP473" s="223">
        <f t="shared" ca="1" si="969"/>
        <v>5.4013200764622665E-5</v>
      </c>
      <c r="DQ473" s="223">
        <f t="shared" ca="1" si="970"/>
        <v>-8.4002271618487603E-5</v>
      </c>
      <c r="DR473" s="223">
        <f t="shared" ca="1" si="971"/>
        <v>1.0120275810092656E-4</v>
      </c>
      <c r="DS473" s="223">
        <f t="shared" ca="1" si="972"/>
        <v>-1.0299604206778651E-4</v>
      </c>
      <c r="DT473" s="223">
        <f t="shared" ca="1" si="973"/>
        <v>8.9109112291272652E-5</v>
      </c>
      <c r="DU473" s="223">
        <f t="shared" ca="1" si="974"/>
        <v>-6.1656127944527295E-5</v>
      </c>
      <c r="DV473" s="223">
        <f t="shared" ca="1" si="975"/>
        <v>2.4816557032419496E-5</v>
      </c>
      <c r="DW473" s="223">
        <f t="shared" ca="1" si="976"/>
        <v>1.5801109725224386E-5</v>
      </c>
      <c r="DX473" s="223">
        <f t="shared" ca="1" si="977"/>
        <v>-5.4013200764619257E-5</v>
      </c>
      <c r="DY473" s="223">
        <f t="shared" ca="1" si="978"/>
        <v>8.4002271618488755E-5</v>
      </c>
      <c r="DZ473" s="223">
        <f t="shared" ca="1" si="979"/>
        <v>-1.0120275810092702E-4</v>
      </c>
      <c r="EA473" s="223">
        <f t="shared" ca="1" si="980"/>
        <v>1.029960420677862E-4</v>
      </c>
      <c r="EB473" s="223">
        <f t="shared" ca="1" si="981"/>
        <v>-8.9109112291271635E-5</v>
      </c>
      <c r="EC473" s="223">
        <f t="shared" ca="1" si="982"/>
        <v>6.1656127944525736E-5</v>
      </c>
      <c r="ED473" s="223">
        <f t="shared" ca="1" si="983"/>
        <v>-2.4816557032417612E-5</v>
      </c>
      <c r="EE473" s="223">
        <f t="shared" ca="1" si="984"/>
        <v>-1.5801109725226308E-5</v>
      </c>
      <c r="EF473" s="223">
        <f t="shared" ca="1" si="985"/>
        <v>5.401320076462091E-5</v>
      </c>
      <c r="EG473" s="223">
        <f t="shared" ca="1" si="986"/>
        <v>-8.4002271618486383E-5</v>
      </c>
      <c r="EH473" s="223">
        <f t="shared" ca="1" si="987"/>
        <v>1.0120275810092607E-4</v>
      </c>
      <c r="EI473" s="223">
        <f t="shared" ca="1" si="988"/>
        <v>-1.0299604206778681E-4</v>
      </c>
      <c r="EJ473" s="223">
        <f t="shared" ca="1" si="989"/>
        <v>8.9109112291270632E-5</v>
      </c>
      <c r="EK473" s="223">
        <f t="shared" ca="1" si="990"/>
        <v>-6.1656127944524164E-5</v>
      </c>
      <c r="EL473" s="223">
        <f t="shared" ca="1" si="991"/>
        <v>2.4816557032415729E-5</v>
      </c>
      <c r="EM473" s="223">
        <f t="shared" ca="1" si="992"/>
        <v>1.5801109725228225E-5</v>
      </c>
      <c r="EN473" s="223">
        <f t="shared" ca="1" si="993"/>
        <v>-5.4013200764622577E-5</v>
      </c>
      <c r="EO473" s="223">
        <f t="shared" ca="1" si="994"/>
        <v>8.4002271618487548E-5</v>
      </c>
      <c r="EP473" s="223">
        <f t="shared" ca="1" si="995"/>
        <v>-1.0120275810092653E-4</v>
      </c>
      <c r="EQ473" s="223">
        <f t="shared" ca="1" si="996"/>
        <v>1.0299604206778651E-4</v>
      </c>
      <c r="ER473" s="223">
        <f t="shared" ca="1" si="997"/>
        <v>-8.9109112291272706E-5</v>
      </c>
      <c r="ES473" s="223">
        <f t="shared" ca="1" si="998"/>
        <v>6.1656127944527376E-5</v>
      </c>
      <c r="ET473" s="223">
        <f t="shared" ca="1" si="999"/>
        <v>-2.4816557032419598E-5</v>
      </c>
      <c r="EU473" s="223">
        <f t="shared" ca="1" si="1000"/>
        <v>-1.5801109725224281E-5</v>
      </c>
      <c r="EV473" s="223">
        <f t="shared" ca="1" si="1001"/>
        <v>5.4013200764624231E-5</v>
      </c>
      <c r="EW473" s="223">
        <f t="shared" ca="1" si="1002"/>
        <v>-8.4002271618488687E-5</v>
      </c>
      <c r="EX473" s="223">
        <f t="shared" ca="1" si="1003"/>
        <v>1.0120275810092699E-4</v>
      </c>
      <c r="EY473" s="223">
        <f t="shared" ca="1" si="1004"/>
        <v>-1.0299604206778623E-4</v>
      </c>
      <c r="EZ473" s="223">
        <f t="shared" ca="1" si="1005"/>
        <v>8.9109112291271703E-5</v>
      </c>
      <c r="FA473" s="223">
        <f t="shared" ca="1" si="1006"/>
        <v>-6.1656127944525817E-5</v>
      </c>
      <c r="FB473" s="223">
        <f t="shared" ca="1" si="1007"/>
        <v>2.4816557032417711E-5</v>
      </c>
      <c r="FC473" s="223">
        <f t="shared" ca="1" si="1008"/>
        <v>1.5801109725226203E-5</v>
      </c>
      <c r="FD473" s="223">
        <f t="shared" ca="1" si="1009"/>
        <v>-5.4013200764620829E-5</v>
      </c>
      <c r="FE473" s="223">
        <f t="shared" ca="1" si="1010"/>
        <v>8.4002271618486342E-5</v>
      </c>
      <c r="FF473" s="223">
        <f t="shared" ca="1" si="1011"/>
        <v>-1.0120275810092604E-4</v>
      </c>
      <c r="FG473" s="223">
        <f t="shared" ca="1" si="1012"/>
        <v>1.0299604206778682E-4</v>
      </c>
      <c r="FH473" s="223">
        <f t="shared" ca="1" si="1013"/>
        <v>-8.9109112291270686E-5</v>
      </c>
      <c r="FI473" s="223">
        <f t="shared" ca="1" si="1014"/>
        <v>6.1656127944524245E-5</v>
      </c>
      <c r="FJ473" s="223">
        <f t="shared" ca="1" si="1015"/>
        <v>-2.4816557032415827E-5</v>
      </c>
      <c r="FK473" s="223">
        <f t="shared" ca="1" si="1016"/>
        <v>-1.580110972522812E-5</v>
      </c>
      <c r="FL473" s="223">
        <f t="shared" ca="1" si="1017"/>
        <v>5.4013200764622482E-5</v>
      </c>
      <c r="FM473" s="223">
        <f t="shared" ca="1" si="1018"/>
        <v>-8.4002271618487481E-5</v>
      </c>
      <c r="FN473" s="223">
        <f t="shared" ca="1" si="1019"/>
        <v>1.012027581009265E-4</v>
      </c>
      <c r="FO473" s="223">
        <f t="shared" ca="1" si="1020"/>
        <v>-1.0299604206778654E-4</v>
      </c>
      <c r="FP473" s="223">
        <f t="shared" ca="1" si="1021"/>
        <v>8.910911229127276E-5</v>
      </c>
      <c r="FQ473" s="223">
        <f t="shared" ca="1" si="1022"/>
        <v>-6.1656127944527457E-5</v>
      </c>
      <c r="FR473" s="223">
        <f t="shared" ca="1" si="1023"/>
        <v>2.4816557032419696E-5</v>
      </c>
      <c r="FS473" s="223">
        <f t="shared" ca="1" si="1024"/>
        <v>1.5801109725230038E-5</v>
      </c>
      <c r="FT473" s="223">
        <f t="shared" ca="1" si="1025"/>
        <v>-5.4013200764624149E-5</v>
      </c>
      <c r="FU473" s="223">
        <f t="shared" ca="1" si="1026"/>
        <v>8.4002271618488619E-5</v>
      </c>
      <c r="FV473" s="223">
        <f t="shared" ca="1" si="1027"/>
        <v>-1.0120275810092698E-4</v>
      </c>
      <c r="FW473" s="223">
        <f t="shared" ca="1" si="1028"/>
        <v>1.0299604206778624E-4</v>
      </c>
      <c r="FX473" s="223">
        <f t="shared" ca="1" si="1029"/>
        <v>-8.9109112291271757E-5</v>
      </c>
      <c r="FY473" s="223">
        <f t="shared" ca="1" si="1030"/>
        <v>6.1656127944525899E-5</v>
      </c>
      <c r="FZ473" s="223">
        <f t="shared" ca="1" si="1031"/>
        <v>-2.4816557032417812E-5</v>
      </c>
      <c r="GA473" s="223">
        <f t="shared" ca="1" si="1032"/>
        <v>-1.5801109725226097E-5</v>
      </c>
      <c r="GB473" s="223">
        <f t="shared" ca="1" si="1033"/>
        <v>5.4013200764620741E-5</v>
      </c>
      <c r="GC473" s="223">
        <f t="shared" ca="1" si="1034"/>
        <v>-8.4002271618486275E-5</v>
      </c>
      <c r="GD473" s="223">
        <f t="shared" ca="1" si="1035"/>
        <v>1.0120275810092603E-4</v>
      </c>
      <c r="GE473" s="223">
        <f t="shared" ca="1" si="1036"/>
        <v>-1.0299604206778594E-4</v>
      </c>
      <c r="GF473" s="223">
        <f t="shared" ca="1" si="1037"/>
        <v>8.9109112291270741E-5</v>
      </c>
      <c r="GG473" s="223">
        <f t="shared" ca="1" si="1038"/>
        <v>-6.1656127944524327E-5</v>
      </c>
      <c r="GH473" s="223">
        <f t="shared" ca="1" si="1039"/>
        <v>2.4816557032415925E-5</v>
      </c>
      <c r="GI473" s="223">
        <f t="shared" ca="1" si="1040"/>
        <v>1.5801109725228015E-5</v>
      </c>
      <c r="GJ473" s="223">
        <f t="shared" ca="1" si="1041"/>
        <v>-5.4013200764622394E-5</v>
      </c>
      <c r="GK473" s="223">
        <f t="shared" ca="1" si="1042"/>
        <v>8.400227161849091E-5</v>
      </c>
      <c r="GL473" s="223">
        <f t="shared" ca="1" si="1043"/>
        <v>-1.0120275810092649E-4</v>
      </c>
      <c r="GM473" s="223">
        <f t="shared" ca="1" si="1044"/>
        <v>1.0299604206778564E-4</v>
      </c>
      <c r="GN473" s="223">
        <f t="shared" ca="1" si="1045"/>
        <v>-8.9109112291272828E-5</v>
      </c>
      <c r="GO473" s="223">
        <f t="shared" ca="1" si="1046"/>
        <v>6.1656127944522768E-5</v>
      </c>
      <c r="GP473" s="223">
        <f t="shared" ca="1" si="1047"/>
        <v>-2.4816557032419794E-5</v>
      </c>
      <c r="GQ473" s="223">
        <f t="shared" ca="1" si="1048"/>
        <v>-1.5801109725229933E-5</v>
      </c>
      <c r="GR473" s="223">
        <f t="shared" ca="1" si="1049"/>
        <v>5.4013200764618999E-5</v>
      </c>
      <c r="GS473" s="223">
        <f t="shared" ca="1" si="1050"/>
        <v>-8.4002271618488578E-5</v>
      </c>
      <c r="GT473" s="223">
        <f t="shared" ca="1" si="1051"/>
        <v>1.0120275810092554E-4</v>
      </c>
      <c r="GU473" s="223">
        <f t="shared" ca="1" si="1052"/>
        <v>-1.0299604206778625E-4</v>
      </c>
      <c r="GV473" s="223">
        <f t="shared" ca="1" si="1053"/>
        <v>8.9109112291268735E-5</v>
      </c>
      <c r="GW473" s="223">
        <f t="shared" ca="1" si="1054"/>
        <v>-6.165612794452598E-5</v>
      </c>
      <c r="GX473" s="223">
        <f t="shared" ca="1" si="1055"/>
        <v>2.4816557032412157E-5</v>
      </c>
      <c r="GY473" s="223">
        <f t="shared" ca="1" si="1056"/>
        <v>1.5801109725226003E-5</v>
      </c>
      <c r="GZ473" s="223">
        <f t="shared" ca="1" si="1057"/>
        <v>-5.4013200764625721E-5</v>
      </c>
      <c r="HA473" s="223">
        <f t="shared" ca="1" si="1058"/>
        <v>8.4002271618486207E-5</v>
      </c>
      <c r="HB473" s="223">
        <f t="shared" ca="1" si="1059"/>
        <v>-1.0120275810092741E-4</v>
      </c>
      <c r="HC473" s="223">
        <f t="shared" ca="1" si="1060"/>
        <v>1.0299604206778685E-4</v>
      </c>
      <c r="HD473" s="223">
        <f t="shared" ca="1" si="1061"/>
        <v>-8.9109112291270795E-5</v>
      </c>
      <c r="HE473" s="223">
        <f t="shared" ca="1" si="1062"/>
        <v>6.1656127944529192E-5</v>
      </c>
      <c r="HF473" s="223">
        <f t="shared" ca="1" si="1063"/>
        <v>-2.4816557032416027E-5</v>
      </c>
      <c r="HG473" s="223">
        <f t="shared" ca="1" si="1064"/>
        <v>-1.5801109725222066E-5</v>
      </c>
      <c r="HH473" s="223">
        <f t="shared" ca="1" si="1065"/>
        <v>5.4013200764622313E-5</v>
      </c>
      <c r="HI473" s="223">
        <f t="shared" ca="1" si="1066"/>
        <v>-8.4002271618490869E-5</v>
      </c>
      <c r="HJ473" s="223">
        <f t="shared" ca="1" si="1067"/>
        <v>1.0120275810092646E-4</v>
      </c>
      <c r="HK473" s="223">
        <f t="shared" ca="1" si="1068"/>
        <v>-1.0299604206778566E-4</v>
      </c>
      <c r="HL473" s="223">
        <f t="shared" ca="1" si="1069"/>
        <v>8.9109112291272868E-5</v>
      </c>
      <c r="HM473" s="223">
        <f t="shared" ca="1" si="1070"/>
        <v>-6.1656127944522849E-5</v>
      </c>
      <c r="HN473" s="223">
        <f t="shared" ca="1" si="1071"/>
        <v>2.4816557032419893E-5</v>
      </c>
      <c r="HO473" s="223">
        <f t="shared" ca="1" si="1072"/>
        <v>1.5801109725229838E-5</v>
      </c>
      <c r="HP473" s="223">
        <f t="shared" ca="1" si="1073"/>
        <v>-5.4013200764618918E-5</v>
      </c>
      <c r="HQ473" s="223">
        <f t="shared" ca="1" si="1074"/>
        <v>8.4002271618488497E-5</v>
      </c>
      <c r="HR473" s="223">
        <f t="shared" ca="1" si="1075"/>
        <v>-1.0120275810092551E-4</v>
      </c>
      <c r="HS473" s="223">
        <f t="shared" ca="1" si="1076"/>
        <v>1.0299604206778627E-4</v>
      </c>
      <c r="HT473" s="223">
        <f t="shared" ca="1" si="1077"/>
        <v>-8.9109112291268789E-5</v>
      </c>
      <c r="HU473" s="223">
        <f t="shared" ca="1" si="1078"/>
        <v>6.1656127944526061E-5</v>
      </c>
      <c r="HV473" s="223">
        <f t="shared" ca="1" si="1079"/>
        <v>-2.4816557032412256E-5</v>
      </c>
      <c r="HW473" s="223">
        <f t="shared" ca="1" si="1080"/>
        <v>-1.5801109725225894E-5</v>
      </c>
      <c r="HX473" s="223">
        <f t="shared" ca="1" si="1081"/>
        <v>5.4013200764625633E-5</v>
      </c>
      <c r="HY473" s="223">
        <f t="shared" ca="1" si="1082"/>
        <v>-8.4002271618486153E-5</v>
      </c>
      <c r="HZ473" s="223">
        <f t="shared" ca="1" si="1083"/>
        <v>1.0120275810092738E-4</v>
      </c>
      <c r="IA473" s="223">
        <f t="shared" ca="1" si="1084"/>
        <v>-1.0299604206778688E-4</v>
      </c>
      <c r="IB473" s="223">
        <f t="shared" ca="1" si="1085"/>
        <v>8.9109112291270849E-5</v>
      </c>
      <c r="IC473" s="223">
        <f t="shared" ca="1" si="1086"/>
        <v>-6.1656127944529273E-5</v>
      </c>
      <c r="ID473" s="223">
        <f t="shared" ca="1" si="1087"/>
        <v>2.4816557032416125E-5</v>
      </c>
      <c r="IE473" s="223">
        <f t="shared" ca="1" si="1088"/>
        <v>1.5801109725224783E-5</v>
      </c>
      <c r="IF473" s="223">
        <f t="shared" ca="1" si="1089"/>
        <v>-5.4013200764622225E-5</v>
      </c>
      <c r="IG473" s="223">
        <f t="shared" ca="1" si="1090"/>
        <v>8.4002271618490801E-5</v>
      </c>
      <c r="IH473" s="223">
        <f t="shared" ca="1" si="1091"/>
        <v>-1.0120275810092643E-4</v>
      </c>
      <c r="II473" s="223">
        <f t="shared" ca="1" si="1092"/>
        <v>1.0299604206778568E-4</v>
      </c>
      <c r="IJ473" s="223">
        <f t="shared" ca="1" si="1093"/>
        <v>-8.9109112291272923E-5</v>
      </c>
      <c r="IK473" s="223">
        <f t="shared" ca="1" si="1094"/>
        <v>6.1656127944522931E-5</v>
      </c>
      <c r="IL473" s="223">
        <f t="shared" ca="1" si="1095"/>
        <v>-2.4816557032419994E-5</v>
      </c>
      <c r="IM473" s="223">
        <f t="shared" ca="1" si="1096"/>
        <v>-1.5801109725229733E-5</v>
      </c>
      <c r="IN473" s="223">
        <f t="shared" ca="1" si="1097"/>
        <v>5.4013200764618816E-5</v>
      </c>
      <c r="IO473" s="223">
        <f t="shared" ca="1" si="1098"/>
        <v>-8.4002271618488457E-5</v>
      </c>
      <c r="IP473" s="223">
        <f t="shared" ca="1" si="1099"/>
        <v>1.0120275810092548E-4</v>
      </c>
      <c r="IQ473" s="223">
        <f t="shared" ca="1" si="1100"/>
        <v>-1.0299604206778628E-4</v>
      </c>
      <c r="IR473" s="223">
        <f t="shared" ca="1" si="1101"/>
        <v>8.9109112291268843E-5</v>
      </c>
      <c r="IS473" s="223">
        <f t="shared" ca="1" si="1102"/>
        <v>-6.1656127944526143E-5</v>
      </c>
      <c r="IT473" s="223">
        <f t="shared" ca="1" si="1103"/>
        <v>2.4816557032412357E-5</v>
      </c>
      <c r="IU473" s="223">
        <f t="shared" ca="1" si="1104"/>
        <v>1.5801109725225799E-5</v>
      </c>
      <c r="IV473" s="223">
        <f t="shared" ca="1" si="1105"/>
        <v>-5.4013200764625545E-5</v>
      </c>
      <c r="IW473" s="223">
        <f t="shared" ca="1" si="1106"/>
        <v>8.4002271618486085E-5</v>
      </c>
      <c r="IX473" s="223">
        <f t="shared" ca="1" si="1107"/>
        <v>-1.0120275810092735E-4</v>
      </c>
      <c r="IY473" s="223">
        <f t="shared" ca="1" si="1108"/>
        <v>1.0299604206778688E-4</v>
      </c>
      <c r="IZ473" s="223">
        <f t="shared" ca="1" si="1109"/>
        <v>-8.9109112291270903E-5</v>
      </c>
      <c r="JA473" s="223">
        <f t="shared" ca="1" si="1110"/>
        <v>6.1656127944529355E-5</v>
      </c>
      <c r="JB473" s="223">
        <f t="shared" ca="1" si="1111"/>
        <v>-2.4816557032416223E-5</v>
      </c>
    </row>
    <row r="474" spans="2:262">
      <c r="B474" s="230">
        <v>113</v>
      </c>
      <c r="C474" s="229">
        <f t="shared" si="1112"/>
        <v>2.2070312500000015E-3</v>
      </c>
      <c r="D474" s="226">
        <f t="shared" ca="1" si="855"/>
        <v>35.969168423803119</v>
      </c>
      <c r="E474" s="225">
        <f ca="1">DO361</f>
        <v>-3.0831576196880605E-2</v>
      </c>
      <c r="F474" s="224">
        <v>113</v>
      </c>
      <c r="G474" s="223">
        <f t="shared" ca="1" si="856"/>
        <v>-1.1424353796624331E-5</v>
      </c>
      <c r="H474" s="223">
        <f t="shared" ca="1" si="857"/>
        <v>3.4700149315373816E-5</v>
      </c>
      <c r="I474" s="223">
        <f t="shared" ca="1" si="858"/>
        <v>-5.3325625062843615E-5</v>
      </c>
      <c r="J474" s="223">
        <f t="shared" ca="1" si="859"/>
        <v>6.480469903861486E-5</v>
      </c>
      <c r="K474" s="223">
        <f t="shared" ca="1" si="860"/>
        <v>-6.7599010004516788E-5</v>
      </c>
      <c r="L474" s="223">
        <f t="shared" ca="1" si="861"/>
        <v>6.1334080046528372E-5</v>
      </c>
      <c r="M474" s="223">
        <f t="shared" ca="1" si="862"/>
        <v>-4.6849500008612054E-5</v>
      </c>
      <c r="N474" s="223">
        <f t="shared" ca="1" si="863"/>
        <v>2.6086412227557811E-5</v>
      </c>
      <c r="O474" s="223">
        <f t="shared" ca="1" si="864"/>
        <v>-1.827369502879782E-6</v>
      </c>
      <c r="P474" s="223">
        <f t="shared" ca="1" si="865"/>
        <v>-2.2676567053563709E-5</v>
      </c>
      <c r="Q474" s="223">
        <f t="shared" ca="1" si="866"/>
        <v>4.4141517029415839E-5</v>
      </c>
      <c r="R474" s="223">
        <f t="shared" ca="1" si="867"/>
        <v>-5.9690867982608368E-5</v>
      </c>
      <c r="S474" s="223">
        <f t="shared" ca="1" si="868"/>
        <v>6.7240782938521361E-5</v>
      </c>
      <c r="T474" s="223">
        <f t="shared" ca="1" si="869"/>
        <v>-6.5779464556692046E-5</v>
      </c>
      <c r="U474" s="223">
        <f t="shared" ca="1" si="870"/>
        <v>5.5502750546675887E-5</v>
      </c>
      <c r="V474" s="223">
        <f t="shared" ca="1" si="871"/>
        <v>-3.7787868594446906E-5</v>
      </c>
      <c r="W474" s="223">
        <f t="shared" ca="1" si="872"/>
        <v>1.500886801718882E-5</v>
      </c>
      <c r="X474" s="223">
        <f t="shared" ca="1" si="873"/>
        <v>9.7815370370505127E-6</v>
      </c>
      <c r="Y474" s="223">
        <f t="shared" ca="1" si="874"/>
        <v>-3.3261075251395656E-5</v>
      </c>
      <c r="Z474" s="223">
        <f t="shared" ca="1" si="875"/>
        <v>5.2283150345054495E-5</v>
      </c>
      <c r="AA474" s="223">
        <f t="shared" ca="1" si="876"/>
        <v>-6.4298530293264026E-5</v>
      </c>
      <c r="AB474" s="223">
        <f t="shared" ca="1" si="877"/>
        <v>6.7696981133490814E-5</v>
      </c>
      <c r="AC474" s="223">
        <f t="shared" ca="1" si="878"/>
        <v>-6.2023061507532207E-5</v>
      </c>
      <c r="AD474" s="223">
        <f t="shared" ca="1" si="879"/>
        <v>4.8037158362932117E-5</v>
      </c>
      <c r="AE474" s="223">
        <f t="shared" ca="1" si="880"/>
        <v>-2.7613584150667678E-5</v>
      </c>
      <c r="AF474" s="223">
        <f t="shared" ca="1" si="881"/>
        <v>3.4893919622471154E-6</v>
      </c>
      <c r="AG474" s="223">
        <f t="shared" ca="1" si="882"/>
        <v>2.1102429004490029E-5</v>
      </c>
      <c r="AH474" s="223">
        <f t="shared" ca="1" si="883"/>
        <v>-4.2866220560469017E-5</v>
      </c>
      <c r="AI474" s="223">
        <f t="shared" ca="1" si="884"/>
        <v>5.8885321187867721E-5</v>
      </c>
      <c r="AJ474" s="223">
        <f t="shared" ca="1" si="885"/>
        <v>-6.7012940690233948E-5</v>
      </c>
      <c r="AK474" s="223">
        <f t="shared" ca="1" si="886"/>
        <v>6.6159860997587626E-5</v>
      </c>
      <c r="AL474" s="223">
        <f t="shared" ca="1" si="887"/>
        <v>-5.6440407075078983E-5</v>
      </c>
      <c r="AM474" s="223">
        <f t="shared" ca="1" si="888"/>
        <v>3.9157125731111969E-5</v>
      </c>
      <c r="AN474" s="223">
        <f t="shared" ca="1" si="889"/>
        <v>-1.6626225585309614E-5</v>
      </c>
      <c r="AO474" s="223">
        <f t="shared" ca="1" si="890"/>
        <v>-8.1328282453213119E-6</v>
      </c>
      <c r="AP474" s="223">
        <f t="shared" ca="1" si="891"/>
        <v>3.1801965959397826E-5</v>
      </c>
      <c r="AQ474" s="223">
        <f t="shared" ca="1" si="892"/>
        <v>-5.120918221249082E-5</v>
      </c>
      <c r="AR474" s="223">
        <f t="shared" ca="1" si="893"/>
        <v>6.3753630517541469E-5</v>
      </c>
      <c r="AS474" s="223">
        <f t="shared" ca="1" si="894"/>
        <v>-6.7754174132383184E-5</v>
      </c>
      <c r="AT474" s="223">
        <f t="shared" ca="1" si="895"/>
        <v>6.2674682595475453E-5</v>
      </c>
      <c r="AU474" s="223">
        <f t="shared" ca="1" si="896"/>
        <v>-4.9195880929279568E-5</v>
      </c>
      <c r="AV474" s="223">
        <f t="shared" ca="1" si="897"/>
        <v>2.9124122683223384E-5</v>
      </c>
      <c r="AW474" s="223">
        <f t="shared" ca="1" si="898"/>
        <v>-5.1493125423733983E-6</v>
      </c>
      <c r="AX474" s="223">
        <f t="shared" ca="1" si="899"/>
        <v>-1.9515579641254921E-5</v>
      </c>
      <c r="AY474" s="223">
        <f t="shared" ca="1" si="900"/>
        <v>4.1565103083127618E-5</v>
      </c>
      <c r="AZ474" s="223">
        <f t="shared" ca="1" si="901"/>
        <v>-5.804430407750773E-5</v>
      </c>
      <c r="BA474" s="223">
        <f t="shared" ca="1" si="902"/>
        <v>6.6744732352250007E-5</v>
      </c>
      <c r="BB474" s="223">
        <f t="shared" ca="1" si="903"/>
        <v>-6.65004052120945E-5</v>
      </c>
      <c r="BC474" s="223">
        <f t="shared" ca="1" si="904"/>
        <v>5.7344066012702295E-5</v>
      </c>
      <c r="BD474" s="223">
        <f t="shared" ca="1" si="905"/>
        <v>-4.050279607941702E-5</v>
      </c>
      <c r="BE474" s="223">
        <f t="shared" ca="1" si="906"/>
        <v>1.8233568136832437E-5</v>
      </c>
      <c r="BF474" s="223">
        <f t="shared" ca="1" si="907"/>
        <v>6.4792205419626915E-6</v>
      </c>
      <c r="BG474" s="223">
        <f t="shared" ca="1" si="908"/>
        <v>-3.0323700352259009E-5</v>
      </c>
      <c r="BH474" s="223">
        <f t="shared" ca="1" si="909"/>
        <v>5.0104367583396047E-5</v>
      </c>
      <c r="BI474" s="223">
        <f t="shared" ca="1" si="910"/>
        <v>-6.3170327938696943E-5</v>
      </c>
      <c r="BJ474" s="223">
        <f t="shared" ca="1" si="911"/>
        <v>6.7770554550269986E-5</v>
      </c>
      <c r="BK474" s="223">
        <f t="shared" ca="1" si="912"/>
        <v>-6.3288550798180186E-5</v>
      </c>
      <c r="BL474" s="223">
        <f t="shared" ca="1" si="913"/>
        <v>5.0324969736508353E-5</v>
      </c>
      <c r="BM474" s="223">
        <f t="shared" ca="1" si="914"/>
        <v>-3.0617117933295808E-5</v>
      </c>
      <c r="BN474" s="223">
        <f t="shared" ca="1" si="915"/>
        <v>6.8061313691693546E-6</v>
      </c>
      <c r="BO474" s="223">
        <f t="shared" ca="1" si="916"/>
        <v>1.7916974822579381E-5</v>
      </c>
      <c r="BP474" s="223">
        <f t="shared" ca="1" si="917"/>
        <v>-4.0238948341907488E-5</v>
      </c>
      <c r="BQ474" s="223">
        <f t="shared" ca="1" si="918"/>
        <v>5.7168323248787769E-5</v>
      </c>
      <c r="BR474" s="223">
        <f t="shared" ca="1" si="919"/>
        <v>-6.6436319483243367E-5</v>
      </c>
      <c r="BS474" s="223">
        <f t="shared" ca="1" si="920"/>
        <v>6.6800892069112153E-5</v>
      </c>
      <c r="BT474" s="223">
        <f t="shared" ca="1" si="921"/>
        <v>-5.8213183029192822E-5</v>
      </c>
      <c r="BU474" s="223">
        <f t="shared" ca="1" si="922"/>
        <v>4.1824069057860143E-5</v>
      </c>
      <c r="BV474" s="223">
        <f t="shared" ca="1" si="923"/>
        <v>-1.9829927468706662E-5</v>
      </c>
      <c r="BW474" s="223">
        <f t="shared" ca="1" si="924"/>
        <v>-4.8217099984232539E-6</v>
      </c>
      <c r="BX474" s="223">
        <f t="shared" ca="1" si="925"/>
        <v>2.8827168881903342E-5</v>
      </c>
      <c r="BY474" s="223">
        <f t="shared" ca="1" si="926"/>
        <v>-4.8969371956792662E-5</v>
      </c>
      <c r="BZ474" s="223">
        <f t="shared" ca="1" si="927"/>
        <v>6.254897391639287E-5</v>
      </c>
      <c r="CA474" s="223">
        <f t="shared" ca="1" si="928"/>
        <v>-6.774611252019997E-5</v>
      </c>
      <c r="CB474" s="223">
        <f t="shared" ca="1" si="929"/>
        <v>6.3864296344395811E-5</v>
      </c>
      <c r="CC474" s="223">
        <f t="shared" ca="1" si="930"/>
        <v>-5.1423744663739036E-5</v>
      </c>
      <c r="CD474" s="223">
        <f t="shared" ca="1" si="931"/>
        <v>3.2091670576372996E-5</v>
      </c>
      <c r="CE474" s="223">
        <f t="shared" ca="1" si="932"/>
        <v>-8.4588504369261685E-6</v>
      </c>
      <c r="CF474" s="223">
        <f t="shared" ca="1" si="933"/>
        <v>-1.6307577488228639E-5</v>
      </c>
      <c r="CG474" s="223">
        <f t="shared" ca="1" si="934"/>
        <v>3.888855516283815E-5</v>
      </c>
      <c r="CH474" s="223">
        <f t="shared" ca="1" si="935"/>
        <v>-5.6257906359804036E-5</v>
      </c>
      <c r="CI474" s="223">
        <f t="shared" ca="1" si="936"/>
        <v>6.6087887859594025E-5</v>
      </c>
      <c r="CJ474" s="223">
        <f t="shared" ca="1" si="937"/>
        <v>-6.7061140566593617E-5</v>
      </c>
      <c r="CK474" s="223">
        <f t="shared" ca="1" si="938"/>
        <v>5.9047234600957705E-5</v>
      </c>
      <c r="CL474" s="223">
        <f t="shared" ca="1" si="939"/>
        <v>-4.3120148781005494E-5</v>
      </c>
      <c r="CM474" s="223">
        <f t="shared" ca="1" si="940"/>
        <v>2.1414341993762487E-5</v>
      </c>
      <c r="CN474" s="223">
        <f t="shared" ca="1" si="941"/>
        <v>3.1612950370761104E-6</v>
      </c>
      <c r="CO474" s="223">
        <f t="shared" ca="1" si="942"/>
        <v>-2.7313273002930498E-5</v>
      </c>
      <c r="CP474" s="223">
        <f t="shared" ca="1" si="943"/>
        <v>4.7804879011605256E-5</v>
      </c>
      <c r="CQ474" s="223">
        <f t="shared" ca="1" si="944"/>
        <v>-6.1889942731058341E-5</v>
      </c>
      <c r="CR474" s="223">
        <f t="shared" ca="1" si="945"/>
        <v>6.7680862765138089E-5</v>
      </c>
      <c r="CS474" s="223">
        <f t="shared" ca="1" si="946"/>
        <v>-6.4401572426533429E-5</v>
      </c>
      <c r="CT474" s="223">
        <f t="shared" ca="1" si="947"/>
        <v>5.2491543850041949E-5</v>
      </c>
      <c r="CU474" s="223">
        <f t="shared" ca="1" si="948"/>
        <v>-3.3546892397078163E-5</v>
      </c>
      <c r="CV474" s="223">
        <f t="shared" ca="1" si="949"/>
        <v>1.0106474209476572E-5</v>
      </c>
      <c r="CW474" s="223">
        <f t="shared" ca="1" si="950"/>
        <v>1.4688357078976711E-5</v>
      </c>
      <c r="CX474" s="223">
        <f t="shared" ca="1" si="951"/>
        <v>-3.7514736972277062E-5</v>
      </c>
      <c r="CY474" s="223">
        <f t="shared" ca="1" si="952"/>
        <v>5.5313601811647788E-5</v>
      </c>
      <c r="CZ474" s="223">
        <f t="shared" ca="1" si="953"/>
        <v>-6.5699647363483846E-5</v>
      </c>
      <c r="DA474" s="223">
        <f t="shared" ca="1" si="954"/>
        <v>6.7280993940575332E-5</v>
      </c>
      <c r="DB474" s="223">
        <f t="shared" ca="1" si="955"/>
        <v>-5.9845718326518189E-5</v>
      </c>
      <c r="DC474" s="223">
        <f t="shared" ca="1" si="956"/>
        <v>4.4390254538889939E-5</v>
      </c>
      <c r="DD474" s="223">
        <f t="shared" ca="1" si="957"/>
        <v>-2.2985857319935093E-5</v>
      </c>
      <c r="DE474" s="223">
        <f t="shared" ca="1" si="958"/>
        <v>-1.4989758298051479E-6</v>
      </c>
      <c r="DF474" s="223">
        <f t="shared" ca="1" si="959"/>
        <v>2.578292462960974E-5</v>
      </c>
      <c r="DG474" s="223">
        <f t="shared" ca="1" si="960"/>
        <v>-4.6611590194840839E-5</v>
      </c>
      <c r="DH474" s="223">
        <f t="shared" ca="1" si="961"/>
        <v>6.1193631358437477E-5</v>
      </c>
      <c r="DI474" s="223">
        <f t="shared" ca="1" si="962"/>
        <v>-6.757484458909697E-5</v>
      </c>
      <c r="DJ474" s="223">
        <f t="shared" ca="1" si="963"/>
        <v>6.4900055409571766E-5</v>
      </c>
      <c r="DK474" s="223">
        <f t="shared" ca="1" si="964"/>
        <v>-5.3527724093113673E-5</v>
      </c>
      <c r="DL474" s="223">
        <f t="shared" ca="1" si="965"/>
        <v>3.498190682420579E-5</v>
      </c>
      <c r="DM474" s="223">
        <f t="shared" ca="1" si="966"/>
        <v>-1.1748010219870492E-5</v>
      </c>
      <c r="DN474" s="223">
        <f t="shared" ca="1" si="967"/>
        <v>-1.3060288952657212E-5</v>
      </c>
      <c r="DO474" s="223">
        <f t="shared" ca="1" si="968"/>
        <v>3.6118321306927044E-5</v>
      </c>
      <c r="DP474" s="223">
        <f t="shared" ca="1" si="969"/>
        <v>-5.4335978418070156E-5</v>
      </c>
      <c r="DQ474" s="223">
        <f t="shared" ca="1" si="970"/>
        <v>6.5271831856469008E-5</v>
      </c>
      <c r="DR474" s="223">
        <f t="shared" ca="1" si="971"/>
        <v>-6.7460319759605859E-5</v>
      </c>
      <c r="DS474" s="223">
        <f t="shared" ca="1" si="972"/>
        <v>6.0608153229132521E-5</v>
      </c>
      <c r="DT474" s="223">
        <f t="shared" ca="1" si="973"/>
        <v>-4.5633621267301589E-5</v>
      </c>
      <c r="DU474" s="223">
        <f t="shared" ca="1" si="974"/>
        <v>2.4543526825152945E-5</v>
      </c>
      <c r="DV474" s="223">
        <f t="shared" ca="1" si="975"/>
        <v>-1.6424630445152223E-7</v>
      </c>
      <c r="DW474" s="223">
        <f t="shared" ca="1" si="976"/>
        <v>-2.4237045586575966E-5</v>
      </c>
      <c r="DX474" s="223">
        <f t="shared" ca="1" si="977"/>
        <v>4.5390224299064101E-5</v>
      </c>
      <c r="DY474" s="223">
        <f t="shared" ca="1" si="978"/>
        <v>-6.0460459230461899E-5</v>
      </c>
      <c r="DZ474" s="223">
        <f t="shared" ca="1" si="979"/>
        <v>6.7428121853461395E-5</v>
      </c>
      <c r="EA474" s="223">
        <f t="shared" ca="1" si="980"/>
        <v>-6.5359445025999676E-5</v>
      </c>
      <c r="EB474" s="223">
        <f t="shared" ca="1" si="981"/>
        <v>5.4531661236724599E-5</v>
      </c>
      <c r="EC474" s="223">
        <f t="shared" ca="1" si="982"/>
        <v>-3.6395849458716963E-5</v>
      </c>
      <c r="ED474" s="223">
        <f t="shared" ca="1" si="983"/>
        <v>1.3382469668190571E-5</v>
      </c>
      <c r="EE474" s="223">
        <f t="shared" ca="1" si="984"/>
        <v>1.1424353796624512E-5</v>
      </c>
      <c r="EF474" s="223">
        <f t="shared" ca="1" si="985"/>
        <v>-3.4700149315376025E-5</v>
      </c>
      <c r="EG474" s="223">
        <f t="shared" ca="1" si="986"/>
        <v>5.3325625062844266E-5</v>
      </c>
      <c r="EH474" s="223">
        <f t="shared" ca="1" si="987"/>
        <v>-6.4804699038615877E-5</v>
      </c>
      <c r="EI474" s="223">
        <f t="shared" ca="1" si="988"/>
        <v>6.7599010004516639E-5</v>
      </c>
      <c r="EJ474" s="223">
        <f t="shared" ca="1" si="989"/>
        <v>-6.1334080046528168E-5</v>
      </c>
      <c r="EK474" s="223">
        <f t="shared" ca="1" si="990"/>
        <v>4.6849500008609981E-5</v>
      </c>
      <c r="EL474" s="223">
        <f t="shared" ca="1" si="991"/>
        <v>-2.60864122275565E-5</v>
      </c>
      <c r="EM474" s="223">
        <f t="shared" ca="1" si="992"/>
        <v>1.8273695028798074E-6</v>
      </c>
      <c r="EN474" s="223">
        <f t="shared" ca="1" si="993"/>
        <v>2.2676567053565949E-5</v>
      </c>
      <c r="EO474" s="223">
        <f t="shared" ca="1" si="994"/>
        <v>-4.414151702941655E-5</v>
      </c>
      <c r="EP474" s="223">
        <f t="shared" ca="1" si="995"/>
        <v>5.9690867982609831E-5</v>
      </c>
      <c r="EQ474" s="223">
        <f t="shared" ca="1" si="996"/>
        <v>-6.7240782938521565E-5</v>
      </c>
      <c r="ER474" s="223">
        <f t="shared" ca="1" si="997"/>
        <v>6.5779464556691992E-5</v>
      </c>
      <c r="ES474" s="223">
        <f t="shared" ca="1" si="998"/>
        <v>-5.550275054667439E-5</v>
      </c>
      <c r="ET474" s="223">
        <f t="shared" ca="1" si="999"/>
        <v>3.778786859444593E-5</v>
      </c>
      <c r="EU474" s="223">
        <f t="shared" ca="1" si="1000"/>
        <v>-1.5008868017185325E-5</v>
      </c>
      <c r="EV474" s="223">
        <f t="shared" ca="1" si="1001"/>
        <v>-9.7815370370526302E-6</v>
      </c>
      <c r="EW474" s="223">
        <f t="shared" ca="1" si="1002"/>
        <v>3.3261075251396266E-5</v>
      </c>
      <c r="EX474" s="223">
        <f t="shared" ca="1" si="1003"/>
        <v>-5.2283150345056473E-5</v>
      </c>
      <c r="EY474" s="223">
        <f t="shared" ca="1" si="1004"/>
        <v>6.4298530293264555E-5</v>
      </c>
      <c r="EZ474" s="223">
        <f t="shared" ca="1" si="1005"/>
        <v>-6.7696981133490801E-5</v>
      </c>
      <c r="FA474" s="223">
        <f t="shared" ca="1" si="1006"/>
        <v>6.2023061507531136E-5</v>
      </c>
      <c r="FB474" s="223">
        <f t="shared" ca="1" si="1007"/>
        <v>-4.8037158362931622E-5</v>
      </c>
      <c r="FC474" s="223">
        <f t="shared" ca="1" si="1008"/>
        <v>2.7613584150664402E-5</v>
      </c>
      <c r="FD474" s="223">
        <f t="shared" ca="1" si="1009"/>
        <v>-3.4893919622454552E-6</v>
      </c>
      <c r="FE474" s="223">
        <f t="shared" ca="1" si="1010"/>
        <v>-2.1102429004490693E-5</v>
      </c>
      <c r="FF474" s="223">
        <f t="shared" ca="1" si="1011"/>
        <v>4.2866220560471057E-5</v>
      </c>
      <c r="FG474" s="223">
        <f t="shared" ca="1" si="1012"/>
        <v>-5.8885321187868548E-5</v>
      </c>
      <c r="FH474" s="223">
        <f t="shared" ca="1" si="1013"/>
        <v>6.7012940690233907E-5</v>
      </c>
      <c r="FI474" s="223">
        <f t="shared" ca="1" si="1014"/>
        <v>-6.6159860997587057E-5</v>
      </c>
      <c r="FJ474" s="223">
        <f t="shared" ca="1" si="1015"/>
        <v>5.6440407075078597E-5</v>
      </c>
      <c r="FK474" s="223">
        <f t="shared" ca="1" si="1016"/>
        <v>-3.9157125731109827E-5</v>
      </c>
      <c r="FL474" s="223">
        <f t="shared" ca="1" si="1017"/>
        <v>1.6626225585308005E-5</v>
      </c>
      <c r="FM474" s="223">
        <f t="shared" ca="1" si="1018"/>
        <v>8.1328282453210477E-6</v>
      </c>
      <c r="FN474" s="223">
        <f t="shared" ca="1" si="1019"/>
        <v>-3.1801965959400137E-5</v>
      </c>
      <c r="FO474" s="223">
        <f t="shared" ca="1" si="1020"/>
        <v>5.1209182212491274E-5</v>
      </c>
      <c r="FP474" s="223">
        <f t="shared" ca="1" si="1021"/>
        <v>-6.3753630517542688E-5</v>
      </c>
      <c r="FQ474" s="223">
        <f t="shared" ca="1" si="1022"/>
        <v>6.7754174132383143E-5</v>
      </c>
      <c r="FR474" s="223">
        <f t="shared" ca="1" si="1023"/>
        <v>-6.2674682595475182E-5</v>
      </c>
      <c r="FS474" s="223">
        <f t="shared" ca="1" si="1024"/>
        <v>4.9195880929277766E-5</v>
      </c>
      <c r="FT474" s="223">
        <f t="shared" ca="1" si="1025"/>
        <v>-2.9124122683221886E-5</v>
      </c>
      <c r="FU474" s="223">
        <f t="shared" ca="1" si="1026"/>
        <v>5.1493125423736626E-6</v>
      </c>
      <c r="FV474" s="223">
        <f t="shared" ca="1" si="1027"/>
        <v>1.9515579641257429E-5</v>
      </c>
      <c r="FW474" s="223">
        <f t="shared" ca="1" si="1028"/>
        <v>-4.1565103083128174E-5</v>
      </c>
      <c r="FX474" s="223">
        <f t="shared" ca="1" si="1029"/>
        <v>5.8044304077509573E-5</v>
      </c>
      <c r="FY474" s="223">
        <f t="shared" ca="1" si="1030"/>
        <v>-6.6744732352250292E-5</v>
      </c>
      <c r="FZ474" s="223">
        <f t="shared" ca="1" si="1031"/>
        <v>6.6500405212094568E-5</v>
      </c>
      <c r="GA474" s="223">
        <f t="shared" ca="1" si="1032"/>
        <v>-5.73440660127014E-5</v>
      </c>
      <c r="GB474" s="223">
        <f t="shared" ca="1" si="1033"/>
        <v>4.0502796079415685E-5</v>
      </c>
      <c r="GC474" s="223">
        <f t="shared" ca="1" si="1034"/>
        <v>-1.8233568136828984E-5</v>
      </c>
      <c r="GD474" s="223">
        <f t="shared" ca="1" si="1035"/>
        <v>-6.4792205419643449E-6</v>
      </c>
      <c r="GE474" s="223">
        <f t="shared" ca="1" si="1036"/>
        <v>3.0323700352258779E-5</v>
      </c>
      <c r="GF474" s="223">
        <f t="shared" ca="1" si="1037"/>
        <v>-5.0104367583398459E-5</v>
      </c>
      <c r="GG474" s="223">
        <f t="shared" ca="1" si="1038"/>
        <v>6.3170327938697553E-5</v>
      </c>
      <c r="GH474" s="223">
        <f t="shared" ca="1" si="1039"/>
        <v>-6.7770554550269972E-5</v>
      </c>
      <c r="GI474" s="223">
        <f t="shared" ca="1" si="1040"/>
        <v>6.3288550798180972E-5</v>
      </c>
      <c r="GJ474" s="223">
        <f t="shared" ca="1" si="1041"/>
        <v>-5.0324969736504667E-5</v>
      </c>
      <c r="GK474" s="223">
        <f t="shared" ca="1" si="1042"/>
        <v>3.0617117933292609E-5</v>
      </c>
      <c r="GL474" s="223">
        <f t="shared" ca="1" si="1043"/>
        <v>-6.8061313691677029E-6</v>
      </c>
      <c r="GM474" s="223">
        <f t="shared" ca="1" si="1044"/>
        <v>-1.7916974822579127E-5</v>
      </c>
      <c r="GN474" s="223">
        <f t="shared" ca="1" si="1045"/>
        <v>4.0238948341907272E-5</v>
      </c>
      <c r="GO474" s="223">
        <f t="shared" ca="1" si="1046"/>
        <v>-5.7168323248790723E-5</v>
      </c>
      <c r="GP474" s="223">
        <f t="shared" ca="1" si="1047"/>
        <v>6.6436319483244072E-5</v>
      </c>
      <c r="GQ474" s="223">
        <f t="shared" ca="1" si="1048"/>
        <v>-6.6800892069111869E-5</v>
      </c>
      <c r="GR474" s="223">
        <f t="shared" ca="1" si="1049"/>
        <v>5.8213183029192964E-5</v>
      </c>
      <c r="GS474" s="223">
        <f t="shared" ca="1" si="1050"/>
        <v>-4.182406905786036E-5</v>
      </c>
      <c r="GT474" s="223">
        <f t="shared" ca="1" si="1051"/>
        <v>1.9829927468701387E-5</v>
      </c>
      <c r="GU474" s="223">
        <f t="shared" ca="1" si="1052"/>
        <v>4.8217099984268267E-6</v>
      </c>
      <c r="GV474" s="223">
        <f t="shared" ca="1" si="1053"/>
        <v>-2.8827168881904846E-5</v>
      </c>
      <c r="GW474" s="223">
        <f t="shared" ca="1" si="1054"/>
        <v>4.8969371956793807E-5</v>
      </c>
      <c r="GX474" s="223">
        <f t="shared" ca="1" si="1055"/>
        <v>-6.2548973916392762E-5</v>
      </c>
      <c r="GY474" s="223">
        <f t="shared" ca="1" si="1056"/>
        <v>6.7746112520199902E-5</v>
      </c>
      <c r="GZ474" s="223">
        <f t="shared" ca="1" si="1057"/>
        <v>-6.3864296344394604E-5</v>
      </c>
      <c r="HA474" s="223">
        <f t="shared" ca="1" si="1058"/>
        <v>5.1423744663736699E-5</v>
      </c>
      <c r="HB474" s="223">
        <f t="shared" ca="1" si="1059"/>
        <v>-3.2091670576371532E-5</v>
      </c>
      <c r="HC474" s="223">
        <f t="shared" ca="1" si="1060"/>
        <v>8.4588504369264328E-6</v>
      </c>
      <c r="HD474" s="223">
        <f t="shared" ca="1" si="1061"/>
        <v>1.6307577488226514E-5</v>
      </c>
      <c r="HE474" s="223">
        <f t="shared" ca="1" si="1062"/>
        <v>-3.8888555162842669E-5</v>
      </c>
      <c r="HF474" s="223">
        <f t="shared" ca="1" si="1063"/>
        <v>5.6257906359806035E-5</v>
      </c>
      <c r="HG474" s="223">
        <f t="shared" ca="1" si="1064"/>
        <v>-6.6087887859594391E-5</v>
      </c>
      <c r="HH474" s="223">
        <f t="shared" ca="1" si="1065"/>
        <v>6.7061140566593657E-5</v>
      </c>
      <c r="HI474" s="223">
        <f t="shared" ca="1" si="1066"/>
        <v>-5.9047234600958782E-5</v>
      </c>
      <c r="HJ474" s="223">
        <f t="shared" ca="1" si="1067"/>
        <v>4.3120148781001239E-5</v>
      </c>
      <c r="HK474" s="223">
        <f t="shared" ca="1" si="1068"/>
        <v>-2.1414341993759082E-5</v>
      </c>
      <c r="HL474" s="223">
        <f t="shared" ca="1" si="1069"/>
        <v>-3.1612950370777723E-6</v>
      </c>
      <c r="HM474" s="223">
        <f t="shared" ca="1" si="1070"/>
        <v>2.7313273002930247E-5</v>
      </c>
      <c r="HN474" s="223">
        <f t="shared" ca="1" si="1071"/>
        <v>-4.7804879011605066E-5</v>
      </c>
      <c r="HO474" s="223">
        <f t="shared" ca="1" si="1072"/>
        <v>6.1889942731060591E-5</v>
      </c>
      <c r="HP474" s="223">
        <f t="shared" ca="1" si="1073"/>
        <v>-6.7680862765138279E-5</v>
      </c>
      <c r="HQ474" s="223">
        <f t="shared" ca="1" si="1074"/>
        <v>6.4401572426532914E-5</v>
      </c>
      <c r="HR474" s="223">
        <f t="shared" ca="1" si="1075"/>
        <v>-5.2491543850040898E-5</v>
      </c>
      <c r="HS474" s="223">
        <f t="shared" ca="1" si="1076"/>
        <v>3.3546892397080074E-5</v>
      </c>
      <c r="HT474" s="223">
        <f t="shared" ca="1" si="1077"/>
        <v>-1.0106474209478737E-5</v>
      </c>
      <c r="HU474" s="223">
        <f t="shared" ca="1" si="1078"/>
        <v>-1.4688357078982091E-5</v>
      </c>
      <c r="HV474" s="223">
        <f t="shared" ca="1" si="1079"/>
        <v>3.7514736972278444E-5</v>
      </c>
      <c r="HW474" s="223">
        <f t="shared" ca="1" si="1080"/>
        <v>-5.5313601811648743E-5</v>
      </c>
      <c r="HX474" s="223">
        <f t="shared" ca="1" si="1081"/>
        <v>6.5699647363483304E-5</v>
      </c>
      <c r="HY474" s="223">
        <f t="shared" ca="1" si="1082"/>
        <v>-6.7280993940575603E-5</v>
      </c>
      <c r="HZ474" s="223">
        <f t="shared" ca="1" si="1083"/>
        <v>5.98457183265156E-5</v>
      </c>
      <c r="IA474" s="223">
        <f t="shared" ca="1" si="1084"/>
        <v>-4.4390254538888678E-5</v>
      </c>
      <c r="IB474" s="223">
        <f t="shared" ca="1" si="1085"/>
        <v>2.2985857319933531E-5</v>
      </c>
      <c r="IC474" s="223">
        <f t="shared" ca="1" si="1086"/>
        <v>1.4989758298068097E-6</v>
      </c>
      <c r="ID474" s="223">
        <f t="shared" ca="1" si="1087"/>
        <v>-2.5782924629607713E-5</v>
      </c>
      <c r="IE474" s="223">
        <f t="shared" ca="1" si="1088"/>
        <v>-3.4628477061394499E-5</v>
      </c>
      <c r="IF474" s="223">
        <f t="shared" ca="1" si="1089"/>
        <v>-6.1193631358438195E-5</v>
      </c>
      <c r="IG474" s="223">
        <f t="shared" ca="1" si="1090"/>
        <v>6.7574844589097106E-5</v>
      </c>
      <c r="IH474" s="223">
        <f t="shared" ca="1" si="1091"/>
        <v>-6.4900055409571292E-5</v>
      </c>
      <c r="II474" s="223">
        <f t="shared" ca="1" si="1092"/>
        <v>5.3527724093115014E-5</v>
      </c>
      <c r="IJ474" s="223">
        <f t="shared" ca="1" si="1093"/>
        <v>-3.4981906824201067E-5</v>
      </c>
      <c r="IK474" s="223">
        <f t="shared" ca="1" si="1094"/>
        <v>1.1748010219865063E-5</v>
      </c>
      <c r="IL474" s="223">
        <f t="shared" ca="1" si="1095"/>
        <v>1.3060288952658843E-5</v>
      </c>
      <c r="IM474" s="223">
        <f t="shared" ca="1" si="1096"/>
        <v>-3.6118321306928447E-5</v>
      </c>
      <c r="IN474" s="223">
        <f t="shared" ca="1" si="1097"/>
        <v>5.4335978418068842E-5</v>
      </c>
      <c r="IO474" s="223">
        <f t="shared" ca="1" si="1098"/>
        <v>-6.5271831856470499E-5</v>
      </c>
      <c r="IP474" s="223">
        <f t="shared" ca="1" si="1099"/>
        <v>6.7460319759605331E-5</v>
      </c>
      <c r="IQ474" s="223">
        <f t="shared" ca="1" si="1100"/>
        <v>-6.0608153229131775E-5</v>
      </c>
      <c r="IR474" s="223">
        <f t="shared" ca="1" si="1101"/>
        <v>4.5633621267300356E-5</v>
      </c>
      <c r="IS474" s="223">
        <f t="shared" ca="1" si="1102"/>
        <v>-2.4543526825154992E-5</v>
      </c>
      <c r="IT474" s="223">
        <f t="shared" ca="1" si="1103"/>
        <v>1.6424630445371266E-7</v>
      </c>
      <c r="IU474" s="223">
        <f t="shared" ca="1" si="1104"/>
        <v>2.4237045586581116E-5</v>
      </c>
      <c r="IV474" s="223">
        <f t="shared" ca="1" si="1105"/>
        <v>-4.5390224299065328E-5</v>
      </c>
      <c r="IW474" s="223">
        <f t="shared" ca="1" si="1106"/>
        <v>6.0460459230462652E-5</v>
      </c>
      <c r="IX474" s="223">
        <f t="shared" ca="1" si="1107"/>
        <v>-6.7428121853461571E-5</v>
      </c>
      <c r="IY474" s="223">
        <f t="shared" ca="1" si="1108"/>
        <v>6.5359445026000245E-5</v>
      </c>
      <c r="IZ474" s="223">
        <f t="shared" ca="1" si="1109"/>
        <v>-5.4531661236721326E-5</v>
      </c>
      <c r="JA474" s="223">
        <f t="shared" ca="1" si="1110"/>
        <v>3.639584945871556E-5</v>
      </c>
      <c r="JB474" s="223">
        <f t="shared" ca="1" si="1111"/>
        <v>-1.3382469668188943E-5</v>
      </c>
    </row>
    <row r="475" spans="2:262">
      <c r="B475" s="230">
        <v>114</v>
      </c>
      <c r="C475" s="229">
        <f t="shared" si="1112"/>
        <v>2.2265625000000015E-3</v>
      </c>
      <c r="D475" s="226">
        <f t="shared" ca="1" si="855"/>
        <v>35.967672297153008</v>
      </c>
      <c r="E475" s="225">
        <f ca="1">DP361</f>
        <v>-3.2327702846994058E-2</v>
      </c>
      <c r="F475" s="224">
        <v>114</v>
      </c>
      <c r="G475" s="223">
        <f t="shared" ca="1" si="856"/>
        <v>-8.8564133251023254E-6</v>
      </c>
      <c r="H475" s="223">
        <f t="shared" ca="1" si="857"/>
        <v>3.8628005098276832E-5</v>
      </c>
      <c r="I475" s="223">
        <f t="shared" ca="1" si="858"/>
        <v>-6.3883524575181672E-5</v>
      </c>
      <c r="J475" s="223">
        <f t="shared" ca="1" si="859"/>
        <v>8.1670301755195141E-5</v>
      </c>
      <c r="K475" s="223">
        <f t="shared" ca="1" si="860"/>
        <v>-8.9908851263439154E-5</v>
      </c>
      <c r="L475" s="223">
        <f t="shared" ca="1" si="861"/>
        <v>8.7635988873833008E-5</v>
      </c>
      <c r="M475" s="223">
        <f t="shared" ca="1" si="862"/>
        <v>-7.5117439177766222E-5</v>
      </c>
      <c r="N475" s="223">
        <f t="shared" ca="1" si="863"/>
        <v>5.3816769225311595E-5</v>
      </c>
      <c r="O475" s="223">
        <f t="shared" ca="1" si="864"/>
        <v>-2.6224280165066492E-5</v>
      </c>
      <c r="P475" s="223">
        <f t="shared" ca="1" si="865"/>
        <v>-4.434138519081278E-6</v>
      </c>
      <c r="Q475" s="223">
        <f t="shared" ca="1" si="866"/>
        <v>3.4574153778747302E-5</v>
      </c>
      <c r="R475" s="223">
        <f t="shared" ca="1" si="867"/>
        <v>-6.0672040079127752E-5</v>
      </c>
      <c r="S475" s="223">
        <f t="shared" ca="1" si="868"/>
        <v>7.9676644739351305E-5</v>
      </c>
      <c r="T475" s="223">
        <f t="shared" ca="1" si="869"/>
        <v>-8.93661038969363E-5</v>
      </c>
      <c r="U475" s="223">
        <f t="shared" ca="1" si="870"/>
        <v>8.860760476602792E-5</v>
      </c>
      <c r="V475" s="223">
        <f t="shared" ca="1" si="871"/>
        <v>-7.7489824898136454E-5</v>
      </c>
      <c r="W475" s="223">
        <f t="shared" ca="1" si="872"/>
        <v>5.7312564723795934E-5</v>
      </c>
      <c r="X475" s="223">
        <f t="shared" ca="1" si="873"/>
        <v>-3.0434785454078691E-5</v>
      </c>
      <c r="Y475" s="223">
        <f t="shared" ca="1" si="874"/>
        <v>-1.1814849827448287E-9</v>
      </c>
      <c r="Z475" s="223">
        <f t="shared" ca="1" si="875"/>
        <v>3.0437010294426509E-5</v>
      </c>
      <c r="AA475" s="223">
        <f t="shared" ca="1" si="876"/>
        <v>-5.7314391324280245E-5</v>
      </c>
      <c r="AB475" s="223">
        <f t="shared" ca="1" si="877"/>
        <v>7.7491039707480489E-5</v>
      </c>
      <c r="AC475" s="223">
        <f t="shared" ca="1" si="878"/>
        <v>-8.8608065758599645E-5</v>
      </c>
      <c r="AD475" s="223">
        <f t="shared" ca="1" si="879"/>
        <v>8.9365757177232137E-5</v>
      </c>
      <c r="AE475" s="223">
        <f t="shared" ca="1" si="880"/>
        <v>-7.9675530843020053E-5</v>
      </c>
      <c r="AF475" s="223">
        <f t="shared" ca="1" si="881"/>
        <v>6.067028923387215E-5</v>
      </c>
      <c r="AG475" s="223">
        <f t="shared" ca="1" si="882"/>
        <v>-3.4571970679160251E-5</v>
      </c>
      <c r="AH475" s="223">
        <f t="shared" ca="1" si="883"/>
        <v>4.4317783954162779E-6</v>
      </c>
      <c r="AI475" s="223">
        <f t="shared" ca="1" si="884"/>
        <v>2.6226541386339218E-5</v>
      </c>
      <c r="AJ475" s="223">
        <f t="shared" ca="1" si="885"/>
        <v>-5.3818667180585307E-5</v>
      </c>
      <c r="AK475" s="223">
        <f t="shared" ca="1" si="886"/>
        <v>7.5118751973540573E-5</v>
      </c>
      <c r="AL475" s="223">
        <f t="shared" ca="1" si="887"/>
        <v>-8.7636563028700389E-5</v>
      </c>
      <c r="AM475" s="223">
        <f t="shared" ca="1" si="888"/>
        <v>8.9908619651880365E-5</v>
      </c>
      <c r="AN475" s="223">
        <f t="shared" ca="1" si="889"/>
        <v>-8.1669291455350841E-5</v>
      </c>
      <c r="AO475" s="223">
        <f t="shared" ca="1" si="890"/>
        <v>6.3881853703095216E-5</v>
      </c>
      <c r="AP475" s="223">
        <f t="shared" ca="1" si="891"/>
        <v>-3.862586899872754E-5</v>
      </c>
      <c r="AQ475" s="223">
        <f t="shared" ca="1" si="892"/>
        <v>8.8540617334821638E-6</v>
      </c>
      <c r="AR475" s="223">
        <f t="shared" ca="1" si="893"/>
        <v>2.1952890442877885E-5</v>
      </c>
      <c r="AS475" s="223">
        <f t="shared" ca="1" si="894"/>
        <v>-5.0193289153692837E-5</v>
      </c>
      <c r="AT475" s="223">
        <f t="shared" ca="1" si="895"/>
        <v>7.2565496586471522E-5</v>
      </c>
      <c r="AU475" s="223">
        <f t="shared" ca="1" si="896"/>
        <v>-8.6453936142408621E-5</v>
      </c>
      <c r="AV475" s="223">
        <f t="shared" ca="1" si="897"/>
        <v>9.0234884386722374E-5</v>
      </c>
      <c r="AW475" s="223">
        <f t="shared" ca="1" si="898"/>
        <v>-8.3466303591180085E-5</v>
      </c>
      <c r="AX475" s="223">
        <f t="shared" ca="1" si="899"/>
        <v>6.6939521191357112E-5</v>
      </c>
      <c r="AY475" s="223">
        <f t="shared" ca="1" si="900"/>
        <v>-4.2586714216651528E-5</v>
      </c>
      <c r="AZ475" s="223">
        <f t="shared" ca="1" si="901"/>
        <v>1.3255014861307884E-5</v>
      </c>
      <c r="BA475" s="223">
        <f t="shared" ca="1" si="902"/>
        <v>1.7626353063494819E-5</v>
      </c>
      <c r="BB475" s="223">
        <f t="shared" ca="1" si="903"/>
        <v>-4.6446991096816198E-5</v>
      </c>
      <c r="BC475" s="223">
        <f t="shared" ca="1" si="904"/>
        <v>6.9837424562138934E-5</v>
      </c>
      <c r="BD475" s="223">
        <f t="shared" ca="1" si="905"/>
        <v>-8.5063034151479721E-5</v>
      </c>
      <c r="BE475" s="223">
        <f t="shared" ca="1" si="906"/>
        <v>9.0343765381434337E-5</v>
      </c>
      <c r="BF475" s="223">
        <f t="shared" ca="1" si="907"/>
        <v>-8.5062238090873493E-5</v>
      </c>
      <c r="BG475" s="223">
        <f t="shared" ca="1" si="908"/>
        <v>6.9835925509860317E-5</v>
      </c>
      <c r="BH475" s="223">
        <f t="shared" ca="1" si="909"/>
        <v>-4.6444964309871962E-5</v>
      </c>
      <c r="BI475" s="223">
        <f t="shared" ca="1" si="910"/>
        <v>1.7624035497331802E-5</v>
      </c>
      <c r="BJ475" s="223">
        <f t="shared" ca="1" si="911"/>
        <v>1.3257352255694349E-5</v>
      </c>
      <c r="BK475" s="223">
        <f t="shared" ca="1" si="912"/>
        <v>-4.2588798170111384E-5</v>
      </c>
      <c r="BL475" s="223">
        <f t="shared" ca="1" si="913"/>
        <v>6.6941108064999408E-5</v>
      </c>
      <c r="BM475" s="223">
        <f t="shared" ca="1" si="914"/>
        <v>-8.3467207860637657E-5</v>
      </c>
      <c r="BN475" s="223">
        <f t="shared" ca="1" si="915"/>
        <v>9.0235000332163231E-5</v>
      </c>
      <c r="BO475" s="223">
        <f t="shared" ca="1" si="916"/>
        <v>-8.6453250208434355E-5</v>
      </c>
      <c r="BP475" s="223">
        <f t="shared" ca="1" si="917"/>
        <v>7.2564088966905598E-5</v>
      </c>
      <c r="BQ475" s="223">
        <f t="shared" ca="1" si="918"/>
        <v>-5.019132441596935E-5</v>
      </c>
      <c r="BR475" s="223">
        <f t="shared" ca="1" si="919"/>
        <v>2.1950598288159454E-5</v>
      </c>
      <c r="BS475" s="223">
        <f t="shared" ca="1" si="920"/>
        <v>8.8564133251029962E-6</v>
      </c>
      <c r="BT475" s="223">
        <f t="shared" ca="1" si="921"/>
        <v>-3.8628005098278919E-5</v>
      </c>
      <c r="BU475" s="223">
        <f t="shared" ca="1" si="922"/>
        <v>6.3883524575182688E-5</v>
      </c>
      <c r="BV475" s="223">
        <f t="shared" ca="1" si="923"/>
        <v>-8.1670301755195344E-5</v>
      </c>
      <c r="BW475" s="223">
        <f t="shared" ca="1" si="924"/>
        <v>8.9908851263439357E-5</v>
      </c>
      <c r="BX475" s="223">
        <f t="shared" ca="1" si="925"/>
        <v>-8.7635988873832683E-5</v>
      </c>
      <c r="BY475" s="223">
        <f t="shared" ca="1" si="926"/>
        <v>7.5117439177764609E-5</v>
      </c>
      <c r="BZ475" s="223">
        <f t="shared" ca="1" si="927"/>
        <v>-5.381676922531005E-5</v>
      </c>
      <c r="CA475" s="223">
        <f t="shared" ca="1" si="928"/>
        <v>2.622428016506558E-5</v>
      </c>
      <c r="CB475" s="223">
        <f t="shared" ca="1" si="929"/>
        <v>4.4341385190838327E-6</v>
      </c>
      <c r="CC475" s="223">
        <f t="shared" ca="1" si="930"/>
        <v>-3.457415377874878E-5</v>
      </c>
      <c r="CD475" s="223">
        <f t="shared" ca="1" si="931"/>
        <v>6.0672040079128443E-5</v>
      </c>
      <c r="CE475" s="223">
        <f t="shared" ca="1" si="932"/>
        <v>-7.9676644739352362E-5</v>
      </c>
      <c r="CF475" s="223">
        <f t="shared" ca="1" si="933"/>
        <v>8.9366103896936516E-5</v>
      </c>
      <c r="CG475" s="223">
        <f t="shared" ca="1" si="934"/>
        <v>-8.8607604766027866E-5</v>
      </c>
      <c r="CH475" s="223">
        <f t="shared" ca="1" si="935"/>
        <v>7.7489824898135302E-5</v>
      </c>
      <c r="CI475" s="223">
        <f t="shared" ca="1" si="936"/>
        <v>-5.7312564723794701E-5</v>
      </c>
      <c r="CJ475" s="223">
        <f t="shared" ca="1" si="937"/>
        <v>3.0434785454078399E-5</v>
      </c>
      <c r="CK475" s="223">
        <f t="shared" ca="1" si="938"/>
        <v>1.1814849849843838E-9</v>
      </c>
      <c r="CL475" s="223">
        <f t="shared" ca="1" si="939"/>
        <v>-3.0437010294427403E-5</v>
      </c>
      <c r="CM475" s="223">
        <f t="shared" ca="1" si="940"/>
        <v>5.7314391324282474E-5</v>
      </c>
      <c r="CN475" s="223">
        <f t="shared" ca="1" si="941"/>
        <v>-7.7491039707481315E-5</v>
      </c>
      <c r="CO475" s="223">
        <f t="shared" ca="1" si="942"/>
        <v>8.8608065758599713E-5</v>
      </c>
      <c r="CP475" s="223">
        <f t="shared" ca="1" si="943"/>
        <v>-8.9365757177231703E-5</v>
      </c>
      <c r="CQ475" s="223">
        <f t="shared" ca="1" si="944"/>
        <v>7.9675530843019307E-5</v>
      </c>
      <c r="CR475" s="223">
        <f t="shared" ca="1" si="945"/>
        <v>-6.0670289233871927E-5</v>
      </c>
      <c r="CS475" s="223">
        <f t="shared" ca="1" si="946"/>
        <v>3.4571970679157588E-5</v>
      </c>
      <c r="CT475" s="223">
        <f t="shared" ca="1" si="947"/>
        <v>-4.4317783954121206E-6</v>
      </c>
      <c r="CU475" s="223">
        <f t="shared" ca="1" si="948"/>
        <v>-2.6226541386339506E-5</v>
      </c>
      <c r="CV475" s="223">
        <f t="shared" ca="1" si="949"/>
        <v>5.3818667180586594E-5</v>
      </c>
      <c r="CW475" s="223">
        <f t="shared" ca="1" si="950"/>
        <v>-7.5118751973542877E-5</v>
      </c>
      <c r="CX475" s="223">
        <f t="shared" ca="1" si="951"/>
        <v>8.7636563028700471E-5</v>
      </c>
      <c r="CY475" s="223">
        <f t="shared" ca="1" si="952"/>
        <v>-8.9908619651880202E-5</v>
      </c>
      <c r="CZ475" s="223">
        <f t="shared" ca="1" si="953"/>
        <v>8.1669291455349066E-5</v>
      </c>
      <c r="DA475" s="223">
        <f t="shared" ca="1" si="954"/>
        <v>-6.3881853703095013E-5</v>
      </c>
      <c r="DB475" s="223">
        <f t="shared" ca="1" si="955"/>
        <v>3.8625868998726104E-5</v>
      </c>
      <c r="DC475" s="223">
        <f t="shared" ca="1" si="956"/>
        <v>-8.8540617334792958E-6</v>
      </c>
      <c r="DD475" s="223">
        <f t="shared" ca="1" si="957"/>
        <v>-2.1952890442878184E-5</v>
      </c>
      <c r="DE475" s="223">
        <f t="shared" ca="1" si="958"/>
        <v>5.0193289153694158E-5</v>
      </c>
      <c r="DF475" s="223">
        <f t="shared" ca="1" si="959"/>
        <v>-7.256549658647323E-5</v>
      </c>
      <c r="DG475" s="223">
        <f t="shared" ca="1" si="960"/>
        <v>8.6453936142408703E-5</v>
      </c>
      <c r="DH475" s="223">
        <f t="shared" ca="1" si="961"/>
        <v>-9.0234884386722293E-5</v>
      </c>
      <c r="DI475" s="223">
        <f t="shared" ca="1" si="962"/>
        <v>8.3466303591178974E-5</v>
      </c>
      <c r="DJ475" s="223">
        <f t="shared" ca="1" si="963"/>
        <v>-6.6939521191357749E-5</v>
      </c>
      <c r="DK475" s="223">
        <f t="shared" ca="1" si="964"/>
        <v>4.2586714216650125E-5</v>
      </c>
      <c r="DL475" s="223">
        <f t="shared" ca="1" si="965"/>
        <v>-1.3255014861306305E-5</v>
      </c>
      <c r="DM475" s="223">
        <f t="shared" ca="1" si="966"/>
        <v>-1.762635306349386E-5</v>
      </c>
      <c r="DN475" s="223">
        <f t="shared" ca="1" si="967"/>
        <v>4.6446991096817573E-5</v>
      </c>
      <c r="DO475" s="223">
        <f t="shared" ca="1" si="968"/>
        <v>-6.9837424562139936E-5</v>
      </c>
      <c r="DP475" s="223">
        <f t="shared" ca="1" si="969"/>
        <v>8.5063034151479383E-5</v>
      </c>
      <c r="DQ475" s="223">
        <f t="shared" ca="1" si="970"/>
        <v>-9.0343765381434337E-5</v>
      </c>
      <c r="DR475" s="223">
        <f t="shared" ca="1" si="971"/>
        <v>8.5062238090872965E-5</v>
      </c>
      <c r="DS475" s="223">
        <f t="shared" ca="1" si="972"/>
        <v>-6.9835925509857674E-5</v>
      </c>
      <c r="DT475" s="223">
        <f t="shared" ca="1" si="973"/>
        <v>4.6444964309870593E-5</v>
      </c>
      <c r="DU475" s="223">
        <f t="shared" ca="1" si="974"/>
        <v>-1.762403549733024E-5</v>
      </c>
      <c r="DV475" s="223">
        <f t="shared" ca="1" si="975"/>
        <v>-1.3257352255698462E-5</v>
      </c>
      <c r="DW475" s="223">
        <f t="shared" ca="1" si="976"/>
        <v>4.2588798170112787E-5</v>
      </c>
      <c r="DX475" s="223">
        <f t="shared" ca="1" si="977"/>
        <v>-6.6941108065000465E-5</v>
      </c>
      <c r="DY475" s="223">
        <f t="shared" ca="1" si="978"/>
        <v>8.3467207860639256E-5</v>
      </c>
      <c r="DZ475" s="223">
        <f t="shared" ca="1" si="979"/>
        <v>-9.0235000332163177E-5</v>
      </c>
      <c r="EA475" s="223">
        <f t="shared" ca="1" si="980"/>
        <v>8.6453250208433894E-5</v>
      </c>
      <c r="EB475" s="223">
        <f t="shared" ca="1" si="981"/>
        <v>-7.2564088966903118E-5</v>
      </c>
      <c r="EC475" s="223">
        <f t="shared" ca="1" si="982"/>
        <v>5.0191324415970163E-5</v>
      </c>
      <c r="ED475" s="223">
        <f t="shared" ca="1" si="983"/>
        <v>-2.1950598288157906E-5</v>
      </c>
      <c r="EE475" s="223">
        <f t="shared" ca="1" si="984"/>
        <v>-8.8564133251071331E-6</v>
      </c>
      <c r="EF475" s="223">
        <f t="shared" ca="1" si="985"/>
        <v>3.8628005098278038E-5</v>
      </c>
      <c r="EG475" s="223">
        <f t="shared" ca="1" si="986"/>
        <v>-6.3883524575183813E-5</v>
      </c>
      <c r="EH475" s="223">
        <f t="shared" ca="1" si="987"/>
        <v>8.1670301755197119E-5</v>
      </c>
      <c r="EI475" s="223">
        <f t="shared" ca="1" si="988"/>
        <v>-8.9908851263439249E-5</v>
      </c>
      <c r="EJ475" s="223">
        <f t="shared" ca="1" si="989"/>
        <v>8.7635988873832304E-5</v>
      </c>
      <c r="EK475" s="223">
        <f t="shared" ca="1" si="990"/>
        <v>-7.5117439177763728E-5</v>
      </c>
      <c r="EL475" s="223">
        <f t="shared" ca="1" si="991"/>
        <v>5.3816769225310836E-5</v>
      </c>
      <c r="EM475" s="223">
        <f t="shared" ca="1" si="992"/>
        <v>-2.6224280165064059E-5</v>
      </c>
      <c r="EN475" s="223">
        <f t="shared" ca="1" si="993"/>
        <v>-4.4341385190854217E-6</v>
      </c>
      <c r="EO475" s="223">
        <f t="shared" ca="1" si="994"/>
        <v>3.4574153778747885E-5</v>
      </c>
      <c r="EP475" s="223">
        <f t="shared" ca="1" si="995"/>
        <v>-6.0672040079129636E-5</v>
      </c>
      <c r="EQ475" s="223">
        <f t="shared" ca="1" si="996"/>
        <v>7.9676644739353121E-5</v>
      </c>
      <c r="ER475" s="223">
        <f t="shared" ca="1" si="997"/>
        <v>-8.936610389693714E-5</v>
      </c>
      <c r="ES475" s="223">
        <f t="shared" ca="1" si="998"/>
        <v>8.8607604766027554E-5</v>
      </c>
      <c r="ET475" s="223">
        <f t="shared" ca="1" si="999"/>
        <v>-7.7489824898134503E-5</v>
      </c>
      <c r="EU475" s="223">
        <f t="shared" ca="1" si="1000"/>
        <v>5.7312564723791489E-5</v>
      </c>
      <c r="EV475" s="223">
        <f t="shared" ca="1" si="1001"/>
        <v>-3.0434785454076895E-5</v>
      </c>
      <c r="EW475" s="223">
        <f t="shared" ca="1" si="1002"/>
        <v>-1.1814849865768057E-9</v>
      </c>
      <c r="EX475" s="223">
        <f t="shared" ca="1" si="1003"/>
        <v>3.0437010294431323E-5</v>
      </c>
      <c r="EY475" s="223">
        <f t="shared" ca="1" si="1004"/>
        <v>-5.7314391324281715E-5</v>
      </c>
      <c r="EZ475" s="223">
        <f t="shared" ca="1" si="1005"/>
        <v>7.7491039707482128E-5</v>
      </c>
      <c r="FA475" s="223">
        <f t="shared" ca="1" si="1006"/>
        <v>-8.8608065758600526E-5</v>
      </c>
      <c r="FB475" s="223">
        <f t="shared" ca="1" si="1007"/>
        <v>8.9365757177231852E-5</v>
      </c>
      <c r="FC475" s="223">
        <f t="shared" ca="1" si="1008"/>
        <v>-7.9675530843018548E-5</v>
      </c>
      <c r="FD475" s="223">
        <f t="shared" ca="1" si="1009"/>
        <v>6.0670289233868837E-5</v>
      </c>
      <c r="FE475" s="223">
        <f t="shared" ca="1" si="1010"/>
        <v>-3.457197067915849E-5</v>
      </c>
      <c r="FF475" s="223">
        <f t="shared" ca="1" si="1011"/>
        <v>4.431778395413093E-6</v>
      </c>
      <c r="FG475" s="223">
        <f t="shared" ca="1" si="1012"/>
        <v>2.6226541386343487E-5</v>
      </c>
      <c r="FH475" s="223">
        <f t="shared" ca="1" si="1013"/>
        <v>-5.3818667180585822E-5</v>
      </c>
      <c r="FI475" s="223">
        <f t="shared" ca="1" si="1014"/>
        <v>7.5118751973542348E-5</v>
      </c>
      <c r="FJ475" s="223">
        <f t="shared" ca="1" si="1015"/>
        <v>-8.7636563028701473E-5</v>
      </c>
      <c r="FK475" s="223">
        <f t="shared" ca="1" si="1016"/>
        <v>8.9908619651880311E-5</v>
      </c>
      <c r="FL475" s="223">
        <f t="shared" ca="1" si="1017"/>
        <v>-8.1669291455349472E-5</v>
      </c>
      <c r="FM475" s="223">
        <f t="shared" ca="1" si="1018"/>
        <v>6.3881853703092058E-5</v>
      </c>
      <c r="FN475" s="223">
        <f t="shared" ca="1" si="1019"/>
        <v>-3.8625868998726985E-5</v>
      </c>
      <c r="FO475" s="223">
        <f t="shared" ca="1" si="1020"/>
        <v>8.8540617334802699E-6</v>
      </c>
      <c r="FP475" s="223">
        <f t="shared" ca="1" si="1021"/>
        <v>2.1952890442882219E-5</v>
      </c>
      <c r="FQ475" s="223">
        <f t="shared" ca="1" si="1022"/>
        <v>-5.0193289153697627E-5</v>
      </c>
      <c r="FR475" s="223">
        <f t="shared" ca="1" si="1023"/>
        <v>7.2565496586472661E-5</v>
      </c>
      <c r="FS475" s="223">
        <f t="shared" ca="1" si="1024"/>
        <v>-8.6453936142409922E-5</v>
      </c>
      <c r="FT475" s="223">
        <f t="shared" ca="1" si="1025"/>
        <v>9.0234884386722103E-5</v>
      </c>
      <c r="FU475" s="223">
        <f t="shared" ca="1" si="1026"/>
        <v>-8.3466303591179353E-5</v>
      </c>
      <c r="FV475" s="223">
        <f t="shared" ca="1" si="1027"/>
        <v>6.6939521191354957E-5</v>
      </c>
      <c r="FW475" s="223">
        <f t="shared" ca="1" si="1028"/>
        <v>-4.2586714216646452E-5</v>
      </c>
      <c r="FX475" s="223">
        <f t="shared" ca="1" si="1029"/>
        <v>1.3255014861307269E-5</v>
      </c>
      <c r="FY475" s="223">
        <f t="shared" ca="1" si="1030"/>
        <v>1.7626353063497939E-5</v>
      </c>
      <c r="FZ475" s="223">
        <f t="shared" ca="1" si="1031"/>
        <v>-4.6446991096821131E-5</v>
      </c>
      <c r="GA475" s="223">
        <f t="shared" ca="1" si="1032"/>
        <v>6.9837424562139313E-5</v>
      </c>
      <c r="GB475" s="223">
        <f t="shared" ca="1" si="1033"/>
        <v>-8.5063034151480806E-5</v>
      </c>
      <c r="GC475" s="223">
        <f t="shared" ca="1" si="1034"/>
        <v>9.0343765381434323E-5</v>
      </c>
      <c r="GD475" s="223">
        <f t="shared" ca="1" si="1035"/>
        <v>-8.5062238090873304E-5</v>
      </c>
      <c r="GE475" s="223">
        <f t="shared" ca="1" si="1036"/>
        <v>6.9835925509858284E-5</v>
      </c>
      <c r="GF475" s="223">
        <f t="shared" ca="1" si="1037"/>
        <v>-4.6444964309867029E-5</v>
      </c>
      <c r="GG475" s="223">
        <f t="shared" ca="1" si="1038"/>
        <v>1.7624035497326157E-5</v>
      </c>
      <c r="GH475" s="223">
        <f t="shared" ca="1" si="1039"/>
        <v>1.3257352255702582E-5</v>
      </c>
      <c r="GI475" s="223">
        <f t="shared" ca="1" si="1040"/>
        <v>-4.2588798170111926E-5</v>
      </c>
      <c r="GJ475" s="223">
        <f t="shared" ca="1" si="1041"/>
        <v>6.6941108064999815E-5</v>
      </c>
      <c r="GK475" s="223">
        <f t="shared" ca="1" si="1042"/>
        <v>-8.346720786063889E-5</v>
      </c>
      <c r="GL475" s="223">
        <f t="shared" ca="1" si="1043"/>
        <v>9.023500033216338E-5</v>
      </c>
      <c r="GM475" s="223">
        <f t="shared" ca="1" si="1044"/>
        <v>-8.6453250208432688E-5</v>
      </c>
      <c r="GN475" s="223">
        <f t="shared" ca="1" si="1045"/>
        <v>7.2564088966900638E-5</v>
      </c>
      <c r="GO475" s="223">
        <f t="shared" ca="1" si="1046"/>
        <v>-5.0191324415970976E-5</v>
      </c>
      <c r="GP475" s="223">
        <f t="shared" ca="1" si="1047"/>
        <v>2.1950598288158851E-5</v>
      </c>
      <c r="GQ475" s="223">
        <f t="shared" ca="1" si="1048"/>
        <v>8.8564133251061641E-6</v>
      </c>
      <c r="GR475" s="223">
        <f t="shared" ca="1" si="1049"/>
        <v>-3.8628005098281806E-5</v>
      </c>
      <c r="GS475" s="223">
        <f t="shared" ca="1" si="1050"/>
        <v>6.3883524575186767E-5</v>
      </c>
      <c r="GT475" s="223">
        <f t="shared" ca="1" si="1051"/>
        <v>-8.1670301755198908E-5</v>
      </c>
      <c r="GU475" s="223">
        <f t="shared" ca="1" si="1052"/>
        <v>8.9908851263439154E-5</v>
      </c>
      <c r="GV475" s="223">
        <f t="shared" ca="1" si="1053"/>
        <v>-8.7635988873832548E-5</v>
      </c>
      <c r="GW475" s="223">
        <f t="shared" ca="1" si="1054"/>
        <v>7.511743917776427E-5</v>
      </c>
      <c r="GX475" s="223">
        <f t="shared" ca="1" si="1055"/>
        <v>-5.3816769225307496E-5</v>
      </c>
      <c r="GY475" s="223">
        <f t="shared" ca="1" si="1056"/>
        <v>2.6224280165060075E-5</v>
      </c>
      <c r="GZ475" s="223">
        <f t="shared" ca="1" si="1057"/>
        <v>4.4341385190895857E-6</v>
      </c>
      <c r="HA475" s="223">
        <f t="shared" ca="1" si="1058"/>
        <v>-3.4574153778746977E-5</v>
      </c>
      <c r="HB475" s="223">
        <f t="shared" ca="1" si="1059"/>
        <v>6.0672040079128904E-5</v>
      </c>
      <c r="HC475" s="223">
        <f t="shared" ca="1" si="1060"/>
        <v>-7.967664473935266E-5</v>
      </c>
      <c r="HD475" s="223">
        <f t="shared" ca="1" si="1061"/>
        <v>8.9366103896936991E-5</v>
      </c>
      <c r="HE475" s="223">
        <f t="shared" ca="1" si="1062"/>
        <v>-8.8607604766026741E-5</v>
      </c>
      <c r="HF475" s="223">
        <f t="shared" ca="1" si="1063"/>
        <v>7.7489824898132334E-5</v>
      </c>
      <c r="HG475" s="223">
        <f t="shared" ca="1" si="1064"/>
        <v>-5.731256472378827E-5</v>
      </c>
      <c r="HH475" s="223">
        <f t="shared" ca="1" si="1065"/>
        <v>3.0434785454077813E-5</v>
      </c>
      <c r="HI475" s="223">
        <f t="shared" ca="1" si="1066"/>
        <v>1.1814849856010238E-9</v>
      </c>
      <c r="HJ475" s="223">
        <f t="shared" ca="1" si="1067"/>
        <v>-3.0437010294430405E-5</v>
      </c>
      <c r="HK475" s="223">
        <f t="shared" ca="1" si="1068"/>
        <v>5.7314391324284934E-5</v>
      </c>
      <c r="HL475" s="223">
        <f t="shared" ca="1" si="1069"/>
        <v>-7.7491039707484256E-5</v>
      </c>
      <c r="HM475" s="223">
        <f t="shared" ca="1" si="1070"/>
        <v>8.8608065758601339E-5</v>
      </c>
      <c r="HN475" s="223">
        <f t="shared" ca="1" si="1071"/>
        <v>-8.9365757177231988E-5</v>
      </c>
      <c r="HO475" s="223">
        <f t="shared" ca="1" si="1072"/>
        <v>7.9675530843019009E-5</v>
      </c>
      <c r="HP475" s="223">
        <f t="shared" ca="1" si="1073"/>
        <v>-6.0670289233869562E-5</v>
      </c>
      <c r="HQ475" s="223">
        <f t="shared" ca="1" si="1074"/>
        <v>3.4571970679154641E-5</v>
      </c>
      <c r="HR475" s="223">
        <f t="shared" ca="1" si="1075"/>
        <v>-4.4317783954089358E-6</v>
      </c>
      <c r="HS475" s="223">
        <f t="shared" ca="1" si="1076"/>
        <v>-2.6226541386347471E-5</v>
      </c>
      <c r="HT475" s="223">
        <f t="shared" ca="1" si="1077"/>
        <v>5.3818667180585022E-5</v>
      </c>
      <c r="HU475" s="223">
        <f t="shared" ca="1" si="1078"/>
        <v>-7.5118751973541793E-5</v>
      </c>
      <c r="HV475" s="223">
        <f t="shared" ca="1" si="1079"/>
        <v>8.7636563028701243E-5</v>
      </c>
      <c r="HW475" s="223">
        <f t="shared" ca="1" si="1080"/>
        <v>-8.9908619651879891E-5</v>
      </c>
      <c r="HX475" s="223">
        <f t="shared" ca="1" si="1081"/>
        <v>8.166929145534771E-5</v>
      </c>
      <c r="HY475" s="223">
        <f t="shared" ca="1" si="1082"/>
        <v>-6.3881853703089117E-5</v>
      </c>
      <c r="HZ475" s="223">
        <f t="shared" ca="1" si="1083"/>
        <v>3.8625868998727866E-5</v>
      </c>
      <c r="IA475" s="223">
        <f t="shared" ca="1" si="1084"/>
        <v>-8.8540617334812372E-6</v>
      </c>
      <c r="IB475" s="223">
        <f t="shared" ca="1" si="1085"/>
        <v>-2.195289044288128E-5</v>
      </c>
      <c r="IC475" s="223">
        <f t="shared" ca="1" si="1086"/>
        <v>5.0193289153696808E-5</v>
      </c>
      <c r="ID475" s="223">
        <f t="shared" ca="1" si="1087"/>
        <v>-7.2565496586475141E-5</v>
      </c>
      <c r="IE475" s="223">
        <f t="shared" ca="1" si="1088"/>
        <v>-8.3590750620804531E-5</v>
      </c>
      <c r="IF475" s="223">
        <f t="shared" ca="1" si="1089"/>
        <v>-9.0234884386721886E-5</v>
      </c>
      <c r="IG475" s="223">
        <f t="shared" ca="1" si="1090"/>
        <v>8.3466303591179733E-5</v>
      </c>
      <c r="IH475" s="223">
        <f t="shared" ca="1" si="1091"/>
        <v>-6.6939521191355621E-5</v>
      </c>
      <c r="II475" s="223">
        <f t="shared" ca="1" si="1092"/>
        <v>4.2586714216647306E-5</v>
      </c>
      <c r="IJ475" s="223">
        <f t="shared" ca="1" si="1093"/>
        <v>-1.3255014861303155E-5</v>
      </c>
      <c r="IK475" s="223">
        <f t="shared" ca="1" si="1094"/>
        <v>-1.7626353063502025E-5</v>
      </c>
      <c r="IL475" s="223">
        <f t="shared" ca="1" si="1095"/>
        <v>4.6446991096824709E-5</v>
      </c>
      <c r="IM475" s="223">
        <f t="shared" ca="1" si="1096"/>
        <v>-6.9837424562138703E-5</v>
      </c>
      <c r="IN475" s="223">
        <f t="shared" ca="1" si="1097"/>
        <v>8.5063034151480453E-5</v>
      </c>
      <c r="IO475" s="223">
        <f t="shared" ca="1" si="1098"/>
        <v>-9.0343765381434323E-5</v>
      </c>
      <c r="IP475" s="223">
        <f t="shared" ca="1" si="1099"/>
        <v>8.5062238090871894E-5</v>
      </c>
      <c r="IQ475" s="223">
        <f t="shared" ca="1" si="1100"/>
        <v>-6.9835925509855655E-5</v>
      </c>
      <c r="IR475" s="223">
        <f t="shared" ca="1" si="1101"/>
        <v>4.6444964309863458E-5</v>
      </c>
      <c r="IS475" s="223">
        <f t="shared" ca="1" si="1102"/>
        <v>-1.7624035497332151E-5</v>
      </c>
      <c r="IT475" s="223">
        <f t="shared" ca="1" si="1103"/>
        <v>-1.3257352255696531E-5</v>
      </c>
      <c r="IU475" s="223">
        <f t="shared" ca="1" si="1104"/>
        <v>4.2588798170115606E-5</v>
      </c>
      <c r="IV475" s="223">
        <f t="shared" ca="1" si="1105"/>
        <v>-6.6941108065002606E-5</v>
      </c>
      <c r="IW475" s="223">
        <f t="shared" ca="1" si="1106"/>
        <v>8.3467207860640476E-5</v>
      </c>
      <c r="IX475" s="223">
        <f t="shared" ca="1" si="1107"/>
        <v>-9.0235000332163597E-5</v>
      </c>
      <c r="IY475" s="223">
        <f t="shared" ca="1" si="1108"/>
        <v>8.6453250208434464E-5</v>
      </c>
      <c r="IZ475" s="223">
        <f t="shared" ca="1" si="1109"/>
        <v>-7.256408896690427E-5</v>
      </c>
      <c r="JA475" s="223">
        <f t="shared" ca="1" si="1110"/>
        <v>5.0191324415967513E-5</v>
      </c>
      <c r="JB475" s="223">
        <f t="shared" ca="1" si="1111"/>
        <v>-2.1950598288154816E-5</v>
      </c>
    </row>
    <row r="476" spans="2:262">
      <c r="B476" s="230">
        <v>115</v>
      </c>
      <c r="C476" s="229">
        <f t="shared" si="1112"/>
        <v>2.2460937500000016E-3</v>
      </c>
      <c r="D476" s="226">
        <f t="shared" ca="1" si="855"/>
        <v>35.967271532166613</v>
      </c>
      <c r="E476" s="225">
        <f ca="1">DQ361</f>
        <v>-3.2728467833386912E-2</v>
      </c>
      <c r="F476" s="224">
        <v>115</v>
      </c>
      <c r="G476" s="223">
        <f t="shared" ca="1" si="856"/>
        <v>-5.6509306186826013E-6</v>
      </c>
      <c r="H476" s="223">
        <f t="shared" ca="1" si="857"/>
        <v>4.3089583412973741E-5</v>
      </c>
      <c r="I476" s="223">
        <f t="shared" ca="1" si="858"/>
        <v>-7.6178616862583096E-5</v>
      </c>
      <c r="J476" s="223">
        <f t="shared" ca="1" si="859"/>
        <v>1.0157790352627136E-4</v>
      </c>
      <c r="K476" s="223">
        <f t="shared" ca="1" si="860"/>
        <v>-1.1672354698492782E-4</v>
      </c>
      <c r="L476" s="223">
        <f t="shared" ca="1" si="861"/>
        <v>1.2008669087565732E-4</v>
      </c>
      <c r="M476" s="223">
        <f t="shared" ca="1" si="862"/>
        <v>-1.1132784721627489E-4</v>
      </c>
      <c r="N476" s="223">
        <f t="shared" ca="1" si="863"/>
        <v>9.1331165557560659E-5</v>
      </c>
      <c r="O476" s="223">
        <f t="shared" ca="1" si="864"/>
        <v>-6.2115183710348987E-5</v>
      </c>
      <c r="P476" s="223">
        <f t="shared" ca="1" si="865"/>
        <v>2.6629069193819489E-5</v>
      </c>
      <c r="Q476" s="223">
        <f t="shared" ca="1" si="866"/>
        <v>1.1545080465361945E-5</v>
      </c>
      <c r="R476" s="223">
        <f t="shared" ca="1" si="867"/>
        <v>-4.8553827691970579E-5</v>
      </c>
      <c r="S476" s="223">
        <f t="shared" ca="1" si="868"/>
        <v>8.0661374873007249E-5</v>
      </c>
      <c r="T476" s="223">
        <f t="shared" ca="1" si="869"/>
        <v>-1.0462666936262782E-4</v>
      </c>
      <c r="U476" s="223">
        <f t="shared" ca="1" si="870"/>
        <v>1.180305671298037E-4</v>
      </c>
      <c r="V476" s="223">
        <f t="shared" ca="1" si="871"/>
        <v>-1.1952002995962561E-4</v>
      </c>
      <c r="W476" s="223">
        <f t="shared" ca="1" si="872"/>
        <v>1.0894470605417325E-4</v>
      </c>
      <c r="X476" s="223">
        <f t="shared" ca="1" si="873"/>
        <v>-8.7372107090098917E-5</v>
      </c>
      <c r="Y476" s="223">
        <f t="shared" ca="1" si="874"/>
        <v>5.6979849705510567E-5</v>
      </c>
      <c r="Z476" s="223">
        <f t="shared" ca="1" si="875"/>
        <v>-2.0835838952576683E-5</v>
      </c>
      <c r="AA476" s="223">
        <f t="shared" ca="1" si="876"/>
        <v>-1.741141720197126E-5</v>
      </c>
      <c r="AB476" s="223">
        <f t="shared" ca="1" si="877"/>
        <v>5.3901101547244054E-5</v>
      </c>
      <c r="AC476" s="223">
        <f t="shared" ca="1" si="878"/>
        <v>-8.4949812566259832E-5</v>
      </c>
      <c r="AD476" s="223">
        <f t="shared" ca="1" si="879"/>
        <v>1.0742338038827623E-4</v>
      </c>
      <c r="AE476" s="223">
        <f t="shared" ca="1" si="880"/>
        <v>-1.1905324130020731E-4</v>
      </c>
      <c r="AF476" s="223">
        <f t="shared" ca="1" si="881"/>
        <v>1.1866543482270287E-4</v>
      </c>
      <c r="AG476" s="223">
        <f t="shared" ca="1" si="882"/>
        <v>-1.0629910755275783E-4</v>
      </c>
      <c r="AH476" s="223">
        <f t="shared" ca="1" si="883"/>
        <v>8.3202561563765589E-5</v>
      </c>
      <c r="AI476" s="223">
        <f t="shared" ca="1" si="884"/>
        <v>-5.1707246251886197E-5</v>
      </c>
      <c r="AJ476" s="223">
        <f t="shared" ca="1" si="885"/>
        <v>1.49924133502936E-5</v>
      </c>
      <c r="AK476" s="223">
        <f t="shared" ca="1" si="886"/>
        <v>2.3235808309480151E-5</v>
      </c>
      <c r="AL476" s="223">
        <f t="shared" ca="1" si="887"/>
        <v>-5.911852292771207E-5</v>
      </c>
      <c r="AM476" s="223">
        <f t="shared" ca="1" si="888"/>
        <v>8.9033598720316136E-5</v>
      </c>
      <c r="AN476" s="223">
        <f t="shared" ca="1" si="889"/>
        <v>-1.0996129908139241E-4</v>
      </c>
      <c r="AO476" s="223">
        <f t="shared" ca="1" si="890"/>
        <v>1.1978910578448634E-4</v>
      </c>
      <c r="AP476" s="223">
        <f t="shared" ca="1" si="891"/>
        <v>-1.175249642594277E-4</v>
      </c>
      <c r="AQ476" s="223">
        <f t="shared" ca="1" si="892"/>
        <v>1.0339742519054648E-4</v>
      </c>
      <c r="AR476" s="223">
        <f t="shared" ca="1" si="893"/>
        <v>-7.8832573778940274E-5</v>
      </c>
      <c r="AS476" s="223">
        <f t="shared" ca="1" si="894"/>
        <v>4.6310075513020413E-5</v>
      </c>
      <c r="AT476" s="223">
        <f t="shared" ca="1" si="895"/>
        <v>-9.1128697110684864E-6</v>
      </c>
      <c r="AU476" s="223">
        <f t="shared" ca="1" si="896"/>
        <v>-2.9004222319555915E-5</v>
      </c>
      <c r="AV476" s="223">
        <f t="shared" ca="1" si="897"/>
        <v>6.4193522608276194E-5</v>
      </c>
      <c r="AW476" s="223">
        <f t="shared" ca="1" si="898"/>
        <v>-9.2902895136632948E-5</v>
      </c>
      <c r="AX476" s="223">
        <f t="shared" ca="1" si="899"/>
        <v>1.122343113735486E-4</v>
      </c>
      <c r="AY476" s="223">
        <f t="shared" ca="1" si="900"/>
        <v>-1.2023638782064396E-4</v>
      </c>
      <c r="AZ476" s="223">
        <f t="shared" ca="1" si="901"/>
        <v>1.1610136576328087E-4</v>
      </c>
      <c r="BA476" s="223">
        <f t="shared" ca="1" si="902"/>
        <v>-1.0024664937450546E-4</v>
      </c>
      <c r="BB476" s="223">
        <f t="shared" ca="1" si="903"/>
        <v>7.4272671418963514E-5</v>
      </c>
      <c r="BC476" s="223">
        <f t="shared" ca="1" si="904"/>
        <v>-4.080133974596019E-5</v>
      </c>
      <c r="BD476" s="223">
        <f t="shared" ca="1" si="905"/>
        <v>3.2113723705162986E-6</v>
      </c>
      <c r="BE476" s="223">
        <f t="shared" ca="1" si="906"/>
        <v>3.4702762617594014E-5</v>
      </c>
      <c r="BF476" s="223">
        <f t="shared" ca="1" si="907"/>
        <v>-6.9113874470188455E-5</v>
      </c>
      <c r="BG476" s="223">
        <f t="shared" ca="1" si="908"/>
        <v>9.6548380341233034E-5</v>
      </c>
      <c r="BH476" s="223">
        <f t="shared" ca="1" si="909"/>
        <v>-1.1423694137904249E-4</v>
      </c>
      <c r="BI476" s="223">
        <f t="shared" ca="1" si="910"/>
        <v>1.2039400986707801E-4</v>
      </c>
      <c r="BJ476" s="223">
        <f t="shared" ca="1" si="911"/>
        <v>-1.1439806890773185E-4</v>
      </c>
      <c r="BK476" s="223">
        <f t="shared" ca="1" si="912"/>
        <v>9.6854370599552787E-5</v>
      </c>
      <c r="BL476" s="223">
        <f t="shared" ca="1" si="913"/>
        <v>-6.9533839688022185E-5</v>
      </c>
      <c r="BM476" s="223">
        <f t="shared" ca="1" si="914"/>
        <v>3.51943099776783E-5</v>
      </c>
      <c r="BN476" s="223">
        <f t="shared" ca="1" si="915"/>
        <v>2.6978614473577542E-6</v>
      </c>
      <c r="BO476" s="223">
        <f t="shared" ca="1" si="916"/>
        <v>-4.0317700920881706E-5</v>
      </c>
      <c r="BP476" s="223">
        <f t="shared" ca="1" si="917"/>
        <v>7.3867724954840221E-5</v>
      </c>
      <c r="BQ476" s="223">
        <f t="shared" ca="1" si="918"/>
        <v>-9.9961272040950761E-5</v>
      </c>
      <c r="BR476" s="223">
        <f t="shared" ca="1" si="919"/>
        <v>1.1596436458677882E-4</v>
      </c>
      <c r="BS476" s="223">
        <f t="shared" ca="1" si="920"/>
        <v>-1.2026159219847244E-4</v>
      </c>
      <c r="BT476" s="223">
        <f t="shared" ca="1" si="921"/>
        <v>1.1241917708409559E-4</v>
      </c>
      <c r="BU476" s="223">
        <f t="shared" ca="1" si="922"/>
        <v>-9.3228761162382807E-5</v>
      </c>
      <c r="BV476" s="223">
        <f t="shared" ca="1" si="923"/>
        <v>6.4627494846824531E-5</v>
      </c>
      <c r="BW476" s="223">
        <f t="shared" ca="1" si="924"/>
        <v>-2.9502494033999426E-5</v>
      </c>
      <c r="BX476" s="223">
        <f t="shared" ca="1" si="925"/>
        <v>-8.6005958807037876E-6</v>
      </c>
      <c r="BY476" s="223">
        <f t="shared" ca="1" si="926"/>
        <v>4.5835510351240669E-5</v>
      </c>
      <c r="BZ476" s="223">
        <f t="shared" ca="1" si="927"/>
        <v>-7.8443621620029872E-5</v>
      </c>
      <c r="CA476" s="223">
        <f t="shared" ca="1" si="928"/>
        <v>1.0313334828074862E-4</v>
      </c>
      <c r="CB476" s="223">
        <f t="shared" ca="1" si="929"/>
        <v>-1.1741241948294704E-4</v>
      </c>
      <c r="CC476" s="223">
        <f t="shared" ca="1" si="930"/>
        <v>1.1983945382058949E-4</v>
      </c>
      <c r="CD476" s="223">
        <f t="shared" ca="1" si="931"/>
        <v>-1.1016945761610798E-4</v>
      </c>
      <c r="CE476" s="223">
        <f t="shared" ca="1" si="932"/>
        <v>8.9378555473699749E-5</v>
      </c>
      <c r="CF476" s="223">
        <f t="shared" ca="1" si="933"/>
        <v>-5.9565456709843761E-5</v>
      </c>
      <c r="CG476" s="223">
        <f t="shared" ca="1" si="934"/>
        <v>2.3739603998082673E-5</v>
      </c>
      <c r="CH476" s="223">
        <f t="shared" ca="1" si="935"/>
        <v>1.4482610725246564E-5</v>
      </c>
      <c r="CI476" s="223">
        <f t="shared" ca="1" si="936"/>
        <v>-5.1242898022443783E-5</v>
      </c>
      <c r="CJ476" s="223">
        <f t="shared" ca="1" si="937"/>
        <v>8.2830540729884511E-5</v>
      </c>
      <c r="CK476" s="223">
        <f t="shared" ca="1" si="938"/>
        <v>-1.0605696725112544E-4</v>
      </c>
      <c r="CL476" s="223">
        <f t="shared" ca="1" si="939"/>
        <v>1.1857761757646822E-4</v>
      </c>
      <c r="CM476" s="223">
        <f t="shared" ca="1" si="940"/>
        <v>-1.1912861170175591E-4</v>
      </c>
      <c r="CN476" s="223">
        <f t="shared" ca="1" si="941"/>
        <v>1.0765433027501694E-4</v>
      </c>
      <c r="CO476" s="223">
        <f t="shared" ca="1" si="942"/>
        <v>-8.5313029016241369E-5</v>
      </c>
      <c r="CP476" s="223">
        <f t="shared" ca="1" si="943"/>
        <v>5.435992017033124E-5</v>
      </c>
      <c r="CQ476" s="223">
        <f t="shared" ca="1" si="944"/>
        <v>-1.7919523176790833E-5</v>
      </c>
      <c r="CR476" s="223">
        <f t="shared" ca="1" si="945"/>
        <v>-2.0329735692025351E-5</v>
      </c>
      <c r="CS476" s="223">
        <f t="shared" ca="1" si="946"/>
        <v>5.6526837063963121E-5</v>
      </c>
      <c r="CT476" s="223">
        <f t="shared" ca="1" si="947"/>
        <v>-8.7017913812022441E-5</v>
      </c>
      <c r="CU476" s="223">
        <f t="shared" ca="1" si="948"/>
        <v>1.0872508569789949E-4</v>
      </c>
      <c r="CV476" s="223">
        <f t="shared" ca="1" si="949"/>
        <v>-1.1945715180307443E-4</v>
      </c>
      <c r="CW476" s="223">
        <f t="shared" ca="1" si="950"/>
        <v>1.1813077832289929E-4</v>
      </c>
      <c r="CX476" s="223">
        <f t="shared" ca="1" si="951"/>
        <v>-1.0487985422288922E-4</v>
      </c>
      <c r="CY476" s="223">
        <f t="shared" ca="1" si="952"/>
        <v>8.1041975999346445E-5</v>
      </c>
      <c r="CZ476" s="223">
        <f t="shared" ca="1" si="953"/>
        <v>-4.9023425821758654E-5</v>
      </c>
      <c r="DA476" s="223">
        <f t="shared" ca="1" si="954"/>
        <v>1.2056272654597861E-5</v>
      </c>
      <c r="DB476" s="223">
        <f t="shared" ca="1" si="955"/>
        <v>2.6127884544850881E-5</v>
      </c>
      <c r="DC476" s="223">
        <f t="shared" ca="1" si="956"/>
        <v>-6.1674598003832196E-5</v>
      </c>
      <c r="DD476" s="223">
        <f t="shared" ca="1" si="957"/>
        <v>9.0995653117920496E-5</v>
      </c>
      <c r="DE476" s="223">
        <f t="shared" ca="1" si="958"/>
        <v>-1.1113127589003595E-4</v>
      </c>
      <c r="DF476" s="223">
        <f t="shared" ca="1" si="959"/>
        <v>1.2004890328777669E-4</v>
      </c>
      <c r="DG476" s="223">
        <f t="shared" ca="1" si="960"/>
        <v>-1.1684835755202793E-4</v>
      </c>
      <c r="DH476" s="223">
        <f t="shared" ca="1" si="961"/>
        <v>1.018527134155466E-4</v>
      </c>
      <c r="DI476" s="223">
        <f t="shared" ca="1" si="962"/>
        <v>-7.6575685763827835E-5</v>
      </c>
      <c r="DJ476" s="223">
        <f t="shared" ca="1" si="963"/>
        <v>4.3568829746436402E-5</v>
      </c>
      <c r="DK476" s="223">
        <f t="shared" ca="1" si="964"/>
        <v>-6.1639775155751867E-6</v>
      </c>
      <c r="DL476" s="223">
        <f t="shared" ca="1" si="965"/>
        <v>-3.1863089035275426E-5</v>
      </c>
      <c r="DM476" s="223">
        <f t="shared" ca="1" si="966"/>
        <v>6.6673779435053165E-5</v>
      </c>
      <c r="DN476" s="223">
        <f t="shared" ca="1" si="967"/>
        <v>-9.4754175925175192E-5</v>
      </c>
      <c r="DO476" s="223">
        <f t="shared" ca="1" si="968"/>
        <v>1.1326974110460068E-4</v>
      </c>
      <c r="DP476" s="223">
        <f t="shared" ca="1" si="969"/>
        <v>-1.2035144644941624E-4</v>
      </c>
      <c r="DQ476" s="223">
        <f t="shared" ca="1" si="970"/>
        <v>1.1528443885310818E-4</v>
      </c>
      <c r="DR476" s="223">
        <f t="shared" ca="1" si="971"/>
        <v>-9.858020050034561E-5</v>
      </c>
      <c r="DS476" s="223">
        <f t="shared" ca="1" si="972"/>
        <v>7.1924917994071585E-5</v>
      </c>
      <c r="DT476" s="223">
        <f t="shared" ca="1" si="973"/>
        <v>-3.8009272544082634E-5</v>
      </c>
      <c r="DU476" s="223">
        <f t="shared" ca="1" si="974"/>
        <v>2.5683281482366039E-7</v>
      </c>
      <c r="DV476" s="223">
        <f t="shared" ca="1" si="975"/>
        <v>3.7521532553330437E-5</v>
      </c>
      <c r="DW476" s="223">
        <f t="shared" ca="1" si="976"/>
        <v>-7.1512337891676121E-5</v>
      </c>
      <c r="DX476" s="223">
        <f t="shared" ca="1" si="977"/>
        <v>9.8284427623144884E-5</v>
      </c>
      <c r="DY476" s="223">
        <f t="shared" ca="1" si="978"/>
        <v>-1.1513532959158929E-4</v>
      </c>
      <c r="DZ476" s="223">
        <f t="shared" ca="1" si="979"/>
        <v>1.2036405243501778E-4</v>
      </c>
      <c r="EA476" s="223">
        <f t="shared" ca="1" si="980"/>
        <v>-1.1344278984326518E-4</v>
      </c>
      <c r="EB476" s="223">
        <f t="shared" ca="1" si="981"/>
        <v>9.5070199247529713E-5</v>
      </c>
      <c r="EC476" s="223">
        <f t="shared" ca="1" si="982"/>
        <v>-6.7100876796983465E-5</v>
      </c>
      <c r="ED476" s="223">
        <f t="shared" ca="1" si="983"/>
        <v>3.2358147674944644E-5</v>
      </c>
      <c r="EE476" s="223">
        <f t="shared" ca="1" si="984"/>
        <v>5.6509306186815103E-6</v>
      </c>
      <c r="EF476" s="223">
        <f t="shared" ca="1" si="985"/>
        <v>-4.3089583412972928E-5</v>
      </c>
      <c r="EG476" s="223">
        <f t="shared" ca="1" si="986"/>
        <v>7.6178616862582581E-5</v>
      </c>
      <c r="EH476" s="223">
        <f t="shared" ca="1" si="987"/>
        <v>-1.0157790352627113E-4</v>
      </c>
      <c r="EI476" s="223">
        <f t="shared" ca="1" si="988"/>
        <v>1.1672354698492777E-4</v>
      </c>
      <c r="EJ476" s="223">
        <f t="shared" ca="1" si="989"/>
        <v>-1.2008669087565732E-4</v>
      </c>
      <c r="EK476" s="223">
        <f t="shared" ca="1" si="990"/>
        <v>1.1132784721627474E-4</v>
      </c>
      <c r="EL476" s="223">
        <f t="shared" ca="1" si="991"/>
        <v>-9.1331165557560388E-5</v>
      </c>
      <c r="EM476" s="223">
        <f t="shared" ca="1" si="992"/>
        <v>6.2115183710348621E-5</v>
      </c>
      <c r="EN476" s="223">
        <f t="shared" ca="1" si="993"/>
        <v>-2.6629069193818673E-5</v>
      </c>
      <c r="EO476" s="223">
        <f t="shared" ca="1" si="994"/>
        <v>-1.1545080465363206E-5</v>
      </c>
      <c r="EP476" s="223">
        <f t="shared" ca="1" si="995"/>
        <v>4.8553827691971731E-5</v>
      </c>
      <c r="EQ476" s="223">
        <f t="shared" ca="1" si="996"/>
        <v>-8.0661374873008197E-5</v>
      </c>
      <c r="ER476" s="223">
        <f t="shared" ca="1" si="997"/>
        <v>1.0462666936262887E-4</v>
      </c>
      <c r="ES476" s="223">
        <f t="shared" ca="1" si="998"/>
        <v>-1.180305671298041E-4</v>
      </c>
      <c r="ET476" s="223">
        <f t="shared" ca="1" si="999"/>
        <v>1.1952002995962535E-4</v>
      </c>
      <c r="EU476" s="223">
        <f t="shared" ca="1" si="1000"/>
        <v>-1.0894470605417526E-4</v>
      </c>
      <c r="EV476" s="223">
        <f t="shared" ca="1" si="1001"/>
        <v>8.7372107090102156E-5</v>
      </c>
      <c r="EW476" s="223">
        <f t="shared" ca="1" si="1002"/>
        <v>-5.6979849705513969E-5</v>
      </c>
      <c r="EX476" s="223">
        <f t="shared" ca="1" si="1003"/>
        <v>2.0835838952580488E-5</v>
      </c>
      <c r="EY476" s="223">
        <f t="shared" ca="1" si="1004"/>
        <v>1.7411417201967445E-5</v>
      </c>
      <c r="EZ476" s="223">
        <f t="shared" ca="1" si="1005"/>
        <v>-5.3901101547241371E-5</v>
      </c>
      <c r="FA476" s="223">
        <f t="shared" ca="1" si="1006"/>
        <v>8.4949812566257704E-5</v>
      </c>
      <c r="FB476" s="223">
        <f t="shared" ca="1" si="1007"/>
        <v>-1.0742338038827488E-4</v>
      </c>
      <c r="FC476" s="223">
        <f t="shared" ca="1" si="1008"/>
        <v>1.1905324130020687E-4</v>
      </c>
      <c r="FD476" s="223">
        <f t="shared" ca="1" si="1009"/>
        <v>-1.1866543482270339E-4</v>
      </c>
      <c r="FE476" s="223">
        <f t="shared" ca="1" si="1010"/>
        <v>1.0629910755275925E-4</v>
      </c>
      <c r="FF476" s="223">
        <f t="shared" ca="1" si="1011"/>
        <v>-8.3202561563766538E-5</v>
      </c>
      <c r="FG476" s="223">
        <f t="shared" ca="1" si="1012"/>
        <v>5.1707246251887376E-5</v>
      </c>
      <c r="FH476" s="223">
        <f t="shared" ca="1" si="1013"/>
        <v>-1.4992413350294881E-5</v>
      </c>
      <c r="FI476" s="223">
        <f t="shared" ca="1" si="1014"/>
        <v>-2.3235808309478884E-5</v>
      </c>
      <c r="FJ476" s="223">
        <f t="shared" ca="1" si="1015"/>
        <v>5.9118522927710959E-5</v>
      </c>
      <c r="FK476" s="223">
        <f t="shared" ca="1" si="1016"/>
        <v>-8.9033598720315255E-5</v>
      </c>
      <c r="FL476" s="223">
        <f t="shared" ca="1" si="1017"/>
        <v>1.0996129908139188E-4</v>
      </c>
      <c r="FM476" s="223">
        <f t="shared" ca="1" si="1018"/>
        <v>-1.1978910578448621E-4</v>
      </c>
      <c r="FN476" s="223">
        <f t="shared" ca="1" si="1019"/>
        <v>1.1752496425942798E-4</v>
      </c>
      <c r="FO476" s="223">
        <f t="shared" ca="1" si="1020"/>
        <v>-1.0339742519054629E-4</v>
      </c>
      <c r="FP476" s="223">
        <f t="shared" ca="1" si="1021"/>
        <v>7.8832573778939963E-5</v>
      </c>
      <c r="FQ476" s="223">
        <f t="shared" ca="1" si="1022"/>
        <v>-4.6310075513020027E-5</v>
      </c>
      <c r="FR476" s="223">
        <f t="shared" ca="1" si="1023"/>
        <v>9.1128697110680798E-6</v>
      </c>
      <c r="FS476" s="223">
        <f t="shared" ca="1" si="1024"/>
        <v>2.9004222319556308E-5</v>
      </c>
      <c r="FT476" s="223">
        <f t="shared" ca="1" si="1025"/>
        <v>-6.4193522608276546E-5</v>
      </c>
      <c r="FU476" s="223">
        <f t="shared" ca="1" si="1026"/>
        <v>9.2902895136633205E-5</v>
      </c>
      <c r="FV476" s="223">
        <f t="shared" ca="1" si="1027"/>
        <v>-1.1223431137354938E-4</v>
      </c>
      <c r="FW476" s="223">
        <f t="shared" ca="1" si="1028"/>
        <v>1.2023638782064407E-4</v>
      </c>
      <c r="FX476" s="223">
        <f t="shared" ca="1" si="1029"/>
        <v>-1.1610136576328032E-4</v>
      </c>
      <c r="FY476" s="223">
        <f t="shared" ca="1" si="1030"/>
        <v>1.002466493745043E-4</v>
      </c>
      <c r="FZ476" s="223">
        <f t="shared" ca="1" si="1031"/>
        <v>-7.4272671418967241E-5</v>
      </c>
      <c r="GA476" s="223">
        <f t="shared" ca="1" si="1032"/>
        <v>4.0801339745964629E-5</v>
      </c>
      <c r="GB476" s="223">
        <f t="shared" ca="1" si="1033"/>
        <v>-3.2113723705210148E-6</v>
      </c>
      <c r="GC476" s="223">
        <f t="shared" ca="1" si="1034"/>
        <v>-3.4702762617589501E-5</v>
      </c>
      <c r="GD476" s="223">
        <f t="shared" ca="1" si="1035"/>
        <v>6.9113874470184579E-5</v>
      </c>
      <c r="GE476" s="223">
        <f t="shared" ca="1" si="1036"/>
        <v>-9.6548380341230229E-5</v>
      </c>
      <c r="GF476" s="223">
        <f t="shared" ca="1" si="1037"/>
        <v>1.1423694137904099E-4</v>
      </c>
      <c r="GG476" s="223">
        <f t="shared" ca="1" si="1038"/>
        <v>-1.2039400986707802E-4</v>
      </c>
      <c r="GH476" s="223">
        <f t="shared" ca="1" si="1039"/>
        <v>1.1439806890773226E-4</v>
      </c>
      <c r="GI476" s="223">
        <f t="shared" ca="1" si="1040"/>
        <v>-9.6854370599549507E-5</v>
      </c>
      <c r="GJ476" s="223">
        <f t="shared" ca="1" si="1041"/>
        <v>6.9533839688023228E-5</v>
      </c>
      <c r="GK476" s="223">
        <f t="shared" ca="1" si="1042"/>
        <v>-3.5194309977672994E-5</v>
      </c>
      <c r="GL476" s="223">
        <f t="shared" ca="1" si="1043"/>
        <v>-2.6978614473564531E-6</v>
      </c>
      <c r="GM476" s="223">
        <f t="shared" ca="1" si="1044"/>
        <v>4.0317700920886924E-5</v>
      </c>
      <c r="GN476" s="223">
        <f t="shared" ca="1" si="1045"/>
        <v>-7.3867724954839191E-5</v>
      </c>
      <c r="GO476" s="223">
        <f t="shared" ca="1" si="1046"/>
        <v>9.9961272040953865E-5</v>
      </c>
      <c r="GP476" s="223">
        <f t="shared" ca="1" si="1047"/>
        <v>-1.1596436458677847E-4</v>
      </c>
      <c r="GQ476" s="223">
        <f t="shared" ca="1" si="1048"/>
        <v>1.2026159219847282E-4</v>
      </c>
      <c r="GR476" s="223">
        <f t="shared" ca="1" si="1049"/>
        <v>-1.1241917708409605E-4</v>
      </c>
      <c r="GS476" s="223">
        <f t="shared" ca="1" si="1050"/>
        <v>9.322876116238797E-5</v>
      </c>
      <c r="GT476" s="223">
        <f t="shared" ca="1" si="1051"/>
        <v>-6.4627494846825629E-5</v>
      </c>
      <c r="GU476" s="223">
        <f t="shared" ca="1" si="1052"/>
        <v>2.9502494034007317E-5</v>
      </c>
      <c r="GV476" s="223">
        <f t="shared" ca="1" si="1053"/>
        <v>8.6005958807024899E-6</v>
      </c>
      <c r="GW476" s="223">
        <f t="shared" ca="1" si="1054"/>
        <v>-4.5835510351233141E-5</v>
      </c>
      <c r="GX476" s="223">
        <f t="shared" ca="1" si="1055"/>
        <v>7.8443621620028896E-5</v>
      </c>
      <c r="GY476" s="223">
        <f t="shared" ca="1" si="1056"/>
        <v>-1.0313334828074617E-4</v>
      </c>
      <c r="GZ476" s="223">
        <f t="shared" ca="1" si="1057"/>
        <v>1.1741241948294752E-4</v>
      </c>
      <c r="HA476" s="223">
        <f t="shared" ca="1" si="1058"/>
        <v>-1.1983945382058994E-4</v>
      </c>
      <c r="HB476" s="223">
        <f t="shared" ca="1" si="1059"/>
        <v>1.1016945761610713E-4</v>
      </c>
      <c r="HC476" s="223">
        <f t="shared" ca="1" si="1060"/>
        <v>-8.937855547370292E-5</v>
      </c>
      <c r="HD476" s="223">
        <f t="shared" ca="1" si="1061"/>
        <v>5.9565456709841925E-5</v>
      </c>
      <c r="HE476" s="223">
        <f t="shared" ca="1" si="1062"/>
        <v>-2.3739603998087301E-5</v>
      </c>
      <c r="HF476" s="223">
        <f t="shared" ca="1" si="1063"/>
        <v>-1.4482610725248664E-5</v>
      </c>
      <c r="HG476" s="223">
        <f t="shared" ca="1" si="1064"/>
        <v>5.1242898022439514E-5</v>
      </c>
      <c r="HH476" s="223">
        <f t="shared" ca="1" si="1065"/>
        <v>-8.2830540729886056E-5</v>
      </c>
      <c r="HI476" s="223">
        <f t="shared" ca="1" si="1066"/>
        <v>1.0605696725112322E-4</v>
      </c>
      <c r="HJ476" s="223">
        <f t="shared" ca="1" si="1067"/>
        <v>-1.1857761757646859E-4</v>
      </c>
      <c r="HK476" s="223">
        <f t="shared" ca="1" si="1068"/>
        <v>1.1912861170175661E-4</v>
      </c>
      <c r="HL476" s="223">
        <f t="shared" ca="1" si="1069"/>
        <v>-1.0765433027501599E-4</v>
      </c>
      <c r="HM476" s="223">
        <f t="shared" ca="1" si="1070"/>
        <v>8.5313029016244703E-5</v>
      </c>
      <c r="HN476" s="223">
        <f t="shared" ca="1" si="1071"/>
        <v>-5.4359920170326287E-5</v>
      </c>
      <c r="HO476" s="223">
        <f t="shared" ca="1" si="1072"/>
        <v>1.791952317679212E-5</v>
      </c>
      <c r="HP476" s="223">
        <f t="shared" ca="1" si="1073"/>
        <v>2.0329735692030819E-5</v>
      </c>
      <c r="HQ476" s="223">
        <f t="shared" ca="1" si="1074"/>
        <v>-5.6526837063961975E-5</v>
      </c>
      <c r="HR476" s="223">
        <f t="shared" ca="1" si="1075"/>
        <v>8.7017913812026276E-5</v>
      </c>
      <c r="HS476" s="223">
        <f t="shared" ca="1" si="1076"/>
        <v>-1.0872508569789893E-4</v>
      </c>
      <c r="HT476" s="223">
        <f t="shared" ca="1" si="1077"/>
        <v>1.1945715180307512E-4</v>
      </c>
      <c r="HU476" s="223">
        <f t="shared" ca="1" si="1078"/>
        <v>-1.1813077832289952E-4</v>
      </c>
      <c r="HV476" s="223">
        <f t="shared" ca="1" si="1079"/>
        <v>1.0487985422289322E-4</v>
      </c>
      <c r="HW476" s="223">
        <f t="shared" ca="1" si="1080"/>
        <v>-8.1041975999347407E-5</v>
      </c>
      <c r="HX476" s="223">
        <f t="shared" ca="1" si="1081"/>
        <v>4.9023425821766094E-5</v>
      </c>
      <c r="HY476" s="223">
        <f t="shared" ca="1" si="1082"/>
        <v>-1.2056272654599156E-5</v>
      </c>
      <c r="HZ476" s="223">
        <f t="shared" ca="1" si="1083"/>
        <v>-2.6127884544842932E-5</v>
      </c>
      <c r="IA476" s="223">
        <f t="shared" ca="1" si="1084"/>
        <v>6.1674598003831085E-5</v>
      </c>
      <c r="IB476" s="223">
        <f t="shared" ca="1" si="1085"/>
        <v>-9.0995653117915143E-5</v>
      </c>
      <c r="IC476" s="223">
        <f t="shared" ca="1" si="1086"/>
        <v>1.1113127589003546E-4</v>
      </c>
      <c r="ID476" s="223">
        <f t="shared" ca="1" si="1087"/>
        <v>-1.2004890328777605E-4</v>
      </c>
      <c r="IE476" s="223">
        <f t="shared" ca="1" si="1088"/>
        <v>-8.7632916028724801E-5</v>
      </c>
      <c r="IF476" s="223">
        <f t="shared" ca="1" si="1089"/>
        <v>-1.0185271341555093E-4</v>
      </c>
      <c r="IG476" s="223">
        <f t="shared" ca="1" si="1090"/>
        <v>7.6575685763828825E-5</v>
      </c>
      <c r="IH476" s="223">
        <f t="shared" ca="1" si="1091"/>
        <v>-4.3568829746443991E-5</v>
      </c>
      <c r="II476" s="223">
        <f t="shared" ca="1" si="1092"/>
        <v>6.1639775155764877E-6</v>
      </c>
      <c r="IJ476" s="223">
        <f t="shared" ca="1" si="1093"/>
        <v>3.1863089035267579E-5</v>
      </c>
      <c r="IK476" s="223">
        <f t="shared" ca="1" si="1094"/>
        <v>-6.6673779435052067E-5</v>
      </c>
      <c r="IL476" s="223">
        <f t="shared" ca="1" si="1095"/>
        <v>9.4754175925174393E-5</v>
      </c>
      <c r="IM476" s="223">
        <f t="shared" ca="1" si="1096"/>
        <v>-1.1326974110460256E-4</v>
      </c>
      <c r="IN476" s="223">
        <f t="shared" ca="1" si="1097"/>
        <v>1.203514464494162E-4</v>
      </c>
      <c r="IO476" s="223">
        <f t="shared" ca="1" si="1098"/>
        <v>-1.1528443885310658E-4</v>
      </c>
      <c r="IP476" s="223">
        <f t="shared" ca="1" si="1099"/>
        <v>9.8580200500346369E-5</v>
      </c>
      <c r="IQ476" s="223">
        <f t="shared" ca="1" si="1100"/>
        <v>-7.192491799406714E-5</v>
      </c>
      <c r="IR476" s="223">
        <f t="shared" ca="1" si="1101"/>
        <v>3.800927254408386E-5</v>
      </c>
      <c r="IS476" s="223">
        <f t="shared" ca="1" si="1102"/>
        <v>-2.5683281481811063E-7</v>
      </c>
      <c r="IT476" s="223">
        <f t="shared" ca="1" si="1103"/>
        <v>-3.752153255332921E-5</v>
      </c>
      <c r="IU476" s="223">
        <f t="shared" ca="1" si="1104"/>
        <v>7.151233789168058E-5</v>
      </c>
      <c r="IV476" s="223">
        <f t="shared" ca="1" si="1105"/>
        <v>-9.8284427623144139E-5</v>
      </c>
      <c r="IW476" s="223">
        <f t="shared" ca="1" si="1106"/>
        <v>1.1513532959159092E-4</v>
      </c>
      <c r="IX476" s="223">
        <f t="shared" ca="1" si="1107"/>
        <v>-1.2036405243501781E-4</v>
      </c>
      <c r="IY476" s="223">
        <f t="shared" ca="1" si="1108"/>
        <v>1.1344278984326333E-4</v>
      </c>
      <c r="IZ476" s="223">
        <f t="shared" ca="1" si="1109"/>
        <v>-9.5070199247530512E-5</v>
      </c>
      <c r="JA476" s="223">
        <f t="shared" ca="1" si="1110"/>
        <v>6.7100876796978858E-5</v>
      </c>
      <c r="JB476" s="223">
        <f t="shared" ca="1" si="1111"/>
        <v>-3.2358147674945898E-5</v>
      </c>
    </row>
    <row r="477" spans="2:262">
      <c r="B477" s="230">
        <v>116</v>
      </c>
      <c r="C477" s="229">
        <f t="shared" si="1112"/>
        <v>2.2656250000000016E-3</v>
      </c>
      <c r="D477" s="226">
        <f t="shared" ca="1" si="855"/>
        <v>35.968045398414858</v>
      </c>
      <c r="E477" s="225">
        <f ca="1">DR361</f>
        <v>-3.1954601585142052E-2</v>
      </c>
      <c r="F477" s="224">
        <v>116</v>
      </c>
      <c r="G477" s="223">
        <f t="shared" ca="1" si="856"/>
        <v>-4.4598447385838068E-6</v>
      </c>
      <c r="H477" s="223">
        <f t="shared" ca="1" si="857"/>
        <v>3.3352272389293414E-5</v>
      </c>
      <c r="I477" s="223">
        <f t="shared" ca="1" si="858"/>
        <v>-5.9372424736701322E-5</v>
      </c>
      <c r="J477" s="223">
        <f t="shared" ca="1" si="859"/>
        <v>8.0279463732254956E-5</v>
      </c>
      <c r="K477" s="223">
        <f t="shared" ca="1" si="860"/>
        <v>-9.4272889215990237E-5</v>
      </c>
      <c r="L477" s="223">
        <f t="shared" ca="1" si="861"/>
        <v>1.0014759678133515E-4</v>
      </c>
      <c r="M477" s="223">
        <f t="shared" ca="1" si="862"/>
        <v>-9.7397660557419177E-5</v>
      </c>
      <c r="N477" s="223">
        <f t="shared" ca="1" si="863"/>
        <v>8.6259903205361754E-5</v>
      </c>
      <c r="O477" s="223">
        <f t="shared" ca="1" si="864"/>
        <v>-6.7693500909714278E-5</v>
      </c>
      <c r="P477" s="223">
        <f t="shared" ca="1" si="865"/>
        <v>4.3297379769499433E-5</v>
      </c>
      <c r="Q477" s="223">
        <f t="shared" ca="1" si="866"/>
        <v>-1.5172517356184868E-5</v>
      </c>
      <c r="R477" s="223">
        <f t="shared" ca="1" si="867"/>
        <v>-1.425899206403884E-5</v>
      </c>
      <c r="S477" s="223">
        <f t="shared" ca="1" si="868"/>
        <v>4.2462526662112976E-5</v>
      </c>
      <c r="T477" s="223">
        <f t="shared" ca="1" si="869"/>
        <v>-6.7009216976121703E-5</v>
      </c>
      <c r="U477" s="223">
        <f t="shared" ca="1" si="870"/>
        <v>8.5785118518451732E-5</v>
      </c>
      <c r="V477" s="223">
        <f t="shared" ca="1" si="871"/>
        <v>-9.7173263255627393E-5</v>
      </c>
      <c r="W477" s="223">
        <f t="shared" ca="1" si="872"/>
        <v>1.001929118096171E-4</v>
      </c>
      <c r="X477" s="223">
        <f t="shared" ca="1" si="873"/>
        <v>-9.4584014074537828E-5</v>
      </c>
      <c r="Y477" s="223">
        <f t="shared" ca="1" si="874"/>
        <v>8.0829604557159333E-5</v>
      </c>
      <c r="Z477" s="223">
        <f t="shared" ca="1" si="875"/>
        <v>-6.0114203769521697E-5</v>
      </c>
      <c r="AA477" s="223">
        <f t="shared" ca="1" si="876"/>
        <v>3.4221808117801033E-5</v>
      </c>
      <c r="AB477" s="223">
        <f t="shared" ca="1" si="877"/>
        <v>-5.3822533297023967E-6</v>
      </c>
      <c r="AC477" s="223">
        <f t="shared" ca="1" si="878"/>
        <v>-2.3920817501157922E-5</v>
      </c>
      <c r="AD477" s="223">
        <f t="shared" ca="1" si="879"/>
        <v>5.1163843590798268E-5</v>
      </c>
      <c r="AE477" s="223">
        <f t="shared" ca="1" si="880"/>
        <v>-7.4000673825098145E-5</v>
      </c>
      <c r="AF477" s="223">
        <f t="shared" ca="1" si="881"/>
        <v>9.0464615718399978E-5</v>
      </c>
      <c r="AG477" s="223">
        <f t="shared" ca="1" si="882"/>
        <v>-9.9137805649803757E-5</v>
      </c>
      <c r="AH477" s="223">
        <f t="shared" ca="1" si="883"/>
        <v>9.9273314326155446E-5</v>
      </c>
      <c r="AI477" s="223">
        <f t="shared" ca="1" si="884"/>
        <v>-9.0859471831236888E-5</v>
      </c>
      <c r="AJ477" s="223">
        <f t="shared" ca="1" si="885"/>
        <v>7.4620872631114585E-5</v>
      </c>
      <c r="AK477" s="223">
        <f t="shared" ca="1" si="886"/>
        <v>-5.1955973985261529E-5</v>
      </c>
      <c r="AL477" s="223">
        <f t="shared" ca="1" si="887"/>
        <v>2.4816661746385601E-5</v>
      </c>
      <c r="AM477" s="223">
        <f t="shared" ca="1" si="888"/>
        <v>4.4598447385837085E-6</v>
      </c>
      <c r="AN477" s="223">
        <f t="shared" ca="1" si="889"/>
        <v>-3.3352272389293252E-5</v>
      </c>
      <c r="AO477" s="223">
        <f t="shared" ca="1" si="890"/>
        <v>5.9372424736701031E-5</v>
      </c>
      <c r="AP477" s="223">
        <f t="shared" ca="1" si="891"/>
        <v>-8.0279463732254767E-5</v>
      </c>
      <c r="AQ477" s="223">
        <f t="shared" ca="1" si="892"/>
        <v>9.4272889215990115E-5</v>
      </c>
      <c r="AR477" s="223">
        <f t="shared" ca="1" si="893"/>
        <v>-1.0014759678133511E-4</v>
      </c>
      <c r="AS477" s="223">
        <f t="shared" ca="1" si="894"/>
        <v>9.739766055741934E-5</v>
      </c>
      <c r="AT477" s="223">
        <f t="shared" ca="1" si="895"/>
        <v>-8.6259903205362107E-5</v>
      </c>
      <c r="AU477" s="223">
        <f t="shared" ca="1" si="896"/>
        <v>6.7693500909713763E-5</v>
      </c>
      <c r="AV477" s="223">
        <f t="shared" ca="1" si="897"/>
        <v>-4.3297379769498796E-5</v>
      </c>
      <c r="AW477" s="223">
        <f t="shared" ca="1" si="898"/>
        <v>1.5172517356184514E-5</v>
      </c>
      <c r="AX477" s="223">
        <f t="shared" ca="1" si="899"/>
        <v>1.425899206403884E-5</v>
      </c>
      <c r="AY477" s="223">
        <f t="shared" ca="1" si="900"/>
        <v>-4.2462526662112976E-5</v>
      </c>
      <c r="AZ477" s="223">
        <f t="shared" ca="1" si="901"/>
        <v>6.7009216976120646E-5</v>
      </c>
      <c r="BA477" s="223">
        <f t="shared" ca="1" si="902"/>
        <v>-8.5785118518451732E-5</v>
      </c>
      <c r="BB477" s="223">
        <f t="shared" ca="1" si="903"/>
        <v>9.7173263255627746E-5</v>
      </c>
      <c r="BC477" s="223">
        <f t="shared" ca="1" si="904"/>
        <v>-1.001929118096171E-4</v>
      </c>
      <c r="BD477" s="223">
        <f t="shared" ca="1" si="905"/>
        <v>9.4584014074537367E-5</v>
      </c>
      <c r="BE477" s="223">
        <f t="shared" ca="1" si="906"/>
        <v>-8.0829604557159333E-5</v>
      </c>
      <c r="BF477" s="223">
        <f t="shared" ca="1" si="907"/>
        <v>6.0114203769520552E-5</v>
      </c>
      <c r="BG477" s="223">
        <f t="shared" ca="1" si="908"/>
        <v>-3.4221808117801704E-5</v>
      </c>
      <c r="BH477" s="223">
        <f t="shared" ca="1" si="909"/>
        <v>5.3822533297016818E-6</v>
      </c>
      <c r="BI477" s="223">
        <f t="shared" ca="1" si="910"/>
        <v>2.3920817501157922E-5</v>
      </c>
      <c r="BJ477" s="223">
        <f t="shared" ca="1" si="911"/>
        <v>-5.1163843590798268E-5</v>
      </c>
      <c r="BK477" s="223">
        <f t="shared" ca="1" si="912"/>
        <v>7.4000673825097183E-5</v>
      </c>
      <c r="BL477" s="223">
        <f t="shared" ca="1" si="913"/>
        <v>-9.0464615718399978E-5</v>
      </c>
      <c r="BM477" s="223">
        <f t="shared" ca="1" si="914"/>
        <v>9.913780564980354E-5</v>
      </c>
      <c r="BN477" s="223">
        <f t="shared" ca="1" si="915"/>
        <v>-9.9273314326155446E-5</v>
      </c>
      <c r="BO477" s="223">
        <f t="shared" ca="1" si="916"/>
        <v>9.0859471831237484E-5</v>
      </c>
      <c r="BP477" s="223">
        <f t="shared" ca="1" si="917"/>
        <v>-7.4620872631114585E-5</v>
      </c>
      <c r="BQ477" s="223">
        <f t="shared" ca="1" si="918"/>
        <v>5.1955973985262749E-5</v>
      </c>
      <c r="BR477" s="223">
        <f t="shared" ca="1" si="919"/>
        <v>-2.4816661746385601E-5</v>
      </c>
      <c r="BS477" s="223">
        <f t="shared" ca="1" si="920"/>
        <v>-4.4598447385851349E-6</v>
      </c>
      <c r="BT477" s="223">
        <f t="shared" ca="1" si="921"/>
        <v>3.3352272389293252E-5</v>
      </c>
      <c r="BU477" s="223">
        <f t="shared" ca="1" si="922"/>
        <v>-5.937242473670219E-5</v>
      </c>
      <c r="BV477" s="223">
        <f t="shared" ca="1" si="923"/>
        <v>8.0279463732254767E-5</v>
      </c>
      <c r="BW477" s="223">
        <f t="shared" ca="1" si="924"/>
        <v>-9.4272889215990603E-5</v>
      </c>
      <c r="BX477" s="223">
        <f t="shared" ca="1" si="925"/>
        <v>1.0014759678133511E-4</v>
      </c>
      <c r="BY477" s="223">
        <f t="shared" ca="1" si="926"/>
        <v>-9.7397660557419001E-5</v>
      </c>
      <c r="BZ477" s="223">
        <f t="shared" ca="1" si="927"/>
        <v>8.6259903205362107E-5</v>
      </c>
      <c r="CA477" s="223">
        <f t="shared" ca="1" si="928"/>
        <v>-6.7693500909713763E-5</v>
      </c>
      <c r="CB477" s="223">
        <f t="shared" ca="1" si="929"/>
        <v>4.3297379769500084E-5</v>
      </c>
      <c r="CC477" s="223">
        <f t="shared" ca="1" si="930"/>
        <v>-1.5172517356184514E-5</v>
      </c>
      <c r="CD477" s="223">
        <f t="shared" ca="1" si="931"/>
        <v>-1.4258992064037424E-5</v>
      </c>
      <c r="CE477" s="223">
        <f t="shared" ca="1" si="932"/>
        <v>4.2462526662112976E-5</v>
      </c>
      <c r="CF477" s="223">
        <f t="shared" ca="1" si="933"/>
        <v>-6.7009216976120646E-5</v>
      </c>
      <c r="CG477" s="223">
        <f t="shared" ca="1" si="934"/>
        <v>8.5785118518451732E-5</v>
      </c>
      <c r="CH477" s="223">
        <f t="shared" ca="1" si="935"/>
        <v>-9.7173263255627041E-5</v>
      </c>
      <c r="CI477" s="223">
        <f t="shared" ca="1" si="936"/>
        <v>1.001929118096171E-4</v>
      </c>
      <c r="CJ477" s="223">
        <f t="shared" ca="1" si="937"/>
        <v>-9.4584014074537367E-5</v>
      </c>
      <c r="CK477" s="223">
        <f t="shared" ca="1" si="938"/>
        <v>8.0829604557159333E-5</v>
      </c>
      <c r="CL477" s="223">
        <f t="shared" ca="1" si="939"/>
        <v>-6.0114203769520552E-5</v>
      </c>
      <c r="CM477" s="223">
        <f t="shared" ca="1" si="940"/>
        <v>3.4221808117801704E-5</v>
      </c>
      <c r="CN477" s="223">
        <f t="shared" ca="1" si="941"/>
        <v>-5.3822533297016818E-6</v>
      </c>
      <c r="CO477" s="223">
        <f t="shared" ca="1" si="942"/>
        <v>-2.3920817501157922E-5</v>
      </c>
      <c r="CP477" s="223">
        <f t="shared" ca="1" si="943"/>
        <v>5.1163843590798268E-5</v>
      </c>
      <c r="CQ477" s="223">
        <f t="shared" ca="1" si="944"/>
        <v>-7.4000673825097183E-5</v>
      </c>
      <c r="CR477" s="223">
        <f t="shared" ca="1" si="945"/>
        <v>9.0464615718399978E-5</v>
      </c>
      <c r="CS477" s="223">
        <f t="shared" ca="1" si="946"/>
        <v>-9.913780564980354E-5</v>
      </c>
      <c r="CT477" s="223">
        <f t="shared" ca="1" si="947"/>
        <v>9.9273314326155852E-5</v>
      </c>
      <c r="CU477" s="223">
        <f t="shared" ca="1" si="948"/>
        <v>-9.0859471831236264E-5</v>
      </c>
      <c r="CV477" s="223">
        <f t="shared" ca="1" si="949"/>
        <v>7.4620872631114585E-5</v>
      </c>
      <c r="CW477" s="223">
        <f t="shared" ca="1" si="950"/>
        <v>-5.1955973985262749E-5</v>
      </c>
      <c r="CX477" s="223">
        <f t="shared" ca="1" si="951"/>
        <v>2.481666174638284E-5</v>
      </c>
      <c r="CY477" s="223">
        <f t="shared" ca="1" si="952"/>
        <v>4.4598447385851349E-6</v>
      </c>
      <c r="CZ477" s="223">
        <f t="shared" ca="1" si="953"/>
        <v>-3.3352272389293252E-5</v>
      </c>
      <c r="DA477" s="223">
        <f t="shared" ca="1" si="954"/>
        <v>5.9372424736699879E-5</v>
      </c>
      <c r="DB477" s="223">
        <f t="shared" ca="1" si="955"/>
        <v>-8.0279463732256474E-5</v>
      </c>
      <c r="DC477" s="223">
        <f t="shared" ca="1" si="956"/>
        <v>9.4272889215990603E-5</v>
      </c>
      <c r="DD477" s="223">
        <f t="shared" ca="1" si="957"/>
        <v>-1.0014759678133511E-4</v>
      </c>
      <c r="DE477" s="223">
        <f t="shared" ca="1" si="958"/>
        <v>9.7397660557419692E-5</v>
      </c>
      <c r="DF477" s="223">
        <f t="shared" ca="1" si="959"/>
        <v>-8.6259903205360657E-5</v>
      </c>
      <c r="DG477" s="223">
        <f t="shared" ca="1" si="960"/>
        <v>6.7693500909713763E-5</v>
      </c>
      <c r="DH477" s="223">
        <f t="shared" ca="1" si="961"/>
        <v>-4.3297379769500084E-5</v>
      </c>
      <c r="DI477" s="223">
        <f t="shared" ca="1" si="962"/>
        <v>1.5172517356187331E-5</v>
      </c>
      <c r="DJ477" s="223">
        <f t="shared" ca="1" si="963"/>
        <v>1.425899206404025E-5</v>
      </c>
      <c r="DK477" s="223">
        <f t="shared" ca="1" si="964"/>
        <v>-4.2462526662112976E-5</v>
      </c>
      <c r="DL477" s="223">
        <f t="shared" ca="1" si="965"/>
        <v>6.7009216976120646E-5</v>
      </c>
      <c r="DM477" s="223">
        <f t="shared" ca="1" si="966"/>
        <v>-8.5785118518450255E-5</v>
      </c>
      <c r="DN477" s="223">
        <f t="shared" ca="1" si="967"/>
        <v>9.7173263255627746E-5</v>
      </c>
      <c r="DO477" s="223">
        <f t="shared" ca="1" si="968"/>
        <v>-1.001929118096171E-4</v>
      </c>
      <c r="DP477" s="223">
        <f t="shared" ca="1" si="969"/>
        <v>9.4584014074538302E-5</v>
      </c>
      <c r="DQ477" s="223">
        <f t="shared" ca="1" si="970"/>
        <v>-8.0829604557157666E-5</v>
      </c>
      <c r="DR477" s="223">
        <f t="shared" ca="1" si="971"/>
        <v>6.0114203769520552E-5</v>
      </c>
      <c r="DS477" s="223">
        <f t="shared" ca="1" si="972"/>
        <v>-3.4221808117801704E-5</v>
      </c>
      <c r="DT477" s="223">
        <f t="shared" ca="1" si="973"/>
        <v>5.3822533297045312E-6</v>
      </c>
      <c r="DU477" s="223">
        <f t="shared" ca="1" si="974"/>
        <v>2.392081750116069E-5</v>
      </c>
      <c r="DV477" s="223">
        <f t="shared" ca="1" si="975"/>
        <v>-5.1163843590798268E-5</v>
      </c>
      <c r="DW477" s="223">
        <f t="shared" ca="1" si="976"/>
        <v>7.4000673825097183E-5</v>
      </c>
      <c r="DX477" s="223">
        <f t="shared" ca="1" si="977"/>
        <v>-9.0464615718398745E-5</v>
      </c>
      <c r="DY477" s="223">
        <f t="shared" ca="1" si="978"/>
        <v>9.9137805649803973E-5</v>
      </c>
      <c r="DZ477" s="223">
        <f t="shared" ca="1" si="979"/>
        <v>-9.9273314326155446E-5</v>
      </c>
      <c r="EA477" s="223">
        <f t="shared" ca="1" si="980"/>
        <v>9.0859471831237484E-5</v>
      </c>
      <c r="EB477" s="223">
        <f t="shared" ca="1" si="981"/>
        <v>-7.4620872631116496E-5</v>
      </c>
      <c r="EC477" s="223">
        <f t="shared" ca="1" si="982"/>
        <v>5.195597398526031E-5</v>
      </c>
      <c r="ED477" s="223">
        <f t="shared" ca="1" si="983"/>
        <v>-2.4816661746385601E-5</v>
      </c>
      <c r="EE477" s="223">
        <f t="shared" ca="1" si="984"/>
        <v>-4.4598447385822855E-6</v>
      </c>
      <c r="EF477" s="223">
        <f t="shared" ca="1" si="985"/>
        <v>3.3352272389295942E-5</v>
      </c>
      <c r="EG477" s="223">
        <f t="shared" ca="1" si="986"/>
        <v>-5.937242473670219E-5</v>
      </c>
      <c r="EH477" s="223">
        <f t="shared" ca="1" si="987"/>
        <v>8.0279463732254767E-5</v>
      </c>
      <c r="EI477" s="223">
        <f t="shared" ca="1" si="988"/>
        <v>-9.4272889215989627E-5</v>
      </c>
      <c r="EJ477" s="223">
        <f t="shared" ca="1" si="989"/>
        <v>1.0014759678133526E-4</v>
      </c>
      <c r="EK477" s="223">
        <f t="shared" ca="1" si="990"/>
        <v>-9.7397660557419001E-5</v>
      </c>
      <c r="EL477" s="223">
        <f t="shared" ca="1" si="991"/>
        <v>8.6259903205362107E-5</v>
      </c>
      <c r="EM477" s="223">
        <f t="shared" ca="1" si="992"/>
        <v>-6.7693500909715864E-5</v>
      </c>
      <c r="EN477" s="223">
        <f t="shared" ca="1" si="993"/>
        <v>4.3297379769497509E-5</v>
      </c>
      <c r="EO477" s="223">
        <f t="shared" ca="1" si="994"/>
        <v>-1.5172517356184514E-5</v>
      </c>
      <c r="EP477" s="223">
        <f t="shared" ca="1" si="995"/>
        <v>-1.4258992064037424E-5</v>
      </c>
      <c r="EQ477" s="223">
        <f t="shared" ca="1" si="996"/>
        <v>4.2462526662110395E-5</v>
      </c>
      <c r="ER477" s="223">
        <f t="shared" ca="1" si="997"/>
        <v>-6.7009216976122773E-5</v>
      </c>
      <c r="ES477" s="223">
        <f t="shared" ca="1" si="998"/>
        <v>8.5785118518451732E-5</v>
      </c>
      <c r="ET477" s="223">
        <f t="shared" ca="1" si="999"/>
        <v>-9.7173263255627041E-5</v>
      </c>
      <c r="EU477" s="223">
        <f t="shared" ca="1" si="1000"/>
        <v>1.0019291180961698E-4</v>
      </c>
      <c r="EV477" s="223">
        <f t="shared" ca="1" si="1001"/>
        <v>-9.4584014074537367E-5</v>
      </c>
      <c r="EW477" s="223">
        <f t="shared" ca="1" si="1002"/>
        <v>8.0829604557159333E-5</v>
      </c>
      <c r="EX477" s="223">
        <f t="shared" ca="1" si="1003"/>
        <v>-6.0114203769522835E-5</v>
      </c>
      <c r="EY477" s="223">
        <f t="shared" ca="1" si="1004"/>
        <v>3.422180811779902E-5</v>
      </c>
      <c r="EZ477" s="223">
        <f t="shared" ca="1" si="1005"/>
        <v>-5.3822533297016818E-6</v>
      </c>
      <c r="FA477" s="223">
        <f t="shared" ca="1" si="1006"/>
        <v>-2.3920817501157922E-5</v>
      </c>
      <c r="FB477" s="223">
        <f t="shared" ca="1" si="1007"/>
        <v>5.1163843590795822E-5</v>
      </c>
      <c r="FC477" s="223">
        <f t="shared" ca="1" si="1008"/>
        <v>-7.4000673825099121E-5</v>
      </c>
      <c r="FD477" s="223">
        <f t="shared" ca="1" si="1009"/>
        <v>9.0464615718399978E-5</v>
      </c>
      <c r="FE477" s="223">
        <f t="shared" ca="1" si="1010"/>
        <v>-9.913780564980354E-5</v>
      </c>
      <c r="FF477" s="223">
        <f t="shared" ca="1" si="1011"/>
        <v>9.9273314326155852E-5</v>
      </c>
      <c r="FG477" s="223">
        <f t="shared" ca="1" si="1012"/>
        <v>-9.0859471831236264E-5</v>
      </c>
      <c r="FH477" s="223">
        <f t="shared" ca="1" si="1013"/>
        <v>7.4620872631114585E-5</v>
      </c>
      <c r="FI477" s="223">
        <f t="shared" ca="1" si="1014"/>
        <v>-5.1955973985262749E-5</v>
      </c>
      <c r="FJ477" s="223">
        <f t="shared" ca="1" si="1015"/>
        <v>2.4816661746388363E-5</v>
      </c>
      <c r="FK477" s="223">
        <f t="shared" ca="1" si="1016"/>
        <v>4.4598447385851349E-6</v>
      </c>
      <c r="FL477" s="223">
        <f t="shared" ca="1" si="1017"/>
        <v>-3.3352272389293252E-5</v>
      </c>
      <c r="FM477" s="223">
        <f t="shared" ca="1" si="1018"/>
        <v>5.9372424736699879E-5</v>
      </c>
      <c r="FN477" s="223">
        <f t="shared" ca="1" si="1019"/>
        <v>-8.0279463732256474E-5</v>
      </c>
      <c r="FO477" s="223">
        <f t="shared" ca="1" si="1020"/>
        <v>9.4272889215990603E-5</v>
      </c>
      <c r="FP477" s="223">
        <f t="shared" ca="1" si="1021"/>
        <v>-1.0014759678133511E-4</v>
      </c>
      <c r="FQ477" s="223">
        <f t="shared" ca="1" si="1022"/>
        <v>9.7397660557419692E-5</v>
      </c>
      <c r="FR477" s="223">
        <f t="shared" ca="1" si="1023"/>
        <v>-8.6259903205360657E-5</v>
      </c>
      <c r="FS477" s="223">
        <f t="shared" ca="1" si="1024"/>
        <v>6.7693500909713763E-5</v>
      </c>
      <c r="FT477" s="223">
        <f t="shared" ca="1" si="1025"/>
        <v>-4.3297379769500084E-5</v>
      </c>
      <c r="FU477" s="223">
        <f t="shared" ca="1" si="1026"/>
        <v>1.5172517356187331E-5</v>
      </c>
      <c r="FV477" s="223">
        <f t="shared" ca="1" si="1027"/>
        <v>1.425899206404025E-5</v>
      </c>
      <c r="FW477" s="223">
        <f t="shared" ca="1" si="1028"/>
        <v>-4.2462526662112976E-5</v>
      </c>
      <c r="FX477" s="223">
        <f t="shared" ca="1" si="1029"/>
        <v>6.7009216976120646E-5</v>
      </c>
      <c r="FY477" s="223">
        <f t="shared" ca="1" si="1030"/>
        <v>-8.5785118518450255E-5</v>
      </c>
      <c r="FZ477" s="223">
        <f t="shared" ca="1" si="1031"/>
        <v>9.7173263255627746E-5</v>
      </c>
      <c r="GA477" s="223">
        <f t="shared" ca="1" si="1032"/>
        <v>-1.001929118096171E-4</v>
      </c>
      <c r="GB477" s="223">
        <f t="shared" ca="1" si="1033"/>
        <v>9.4584014074538302E-5</v>
      </c>
      <c r="GC477" s="223">
        <f t="shared" ca="1" si="1034"/>
        <v>-8.0829604557157666E-5</v>
      </c>
      <c r="GD477" s="223">
        <f t="shared" ca="1" si="1035"/>
        <v>6.0114203769520552E-5</v>
      </c>
      <c r="GE477" s="223">
        <f t="shared" ca="1" si="1036"/>
        <v>-3.4221808117801704E-5</v>
      </c>
      <c r="GF477" s="223">
        <f t="shared" ca="1" si="1037"/>
        <v>5.3822533297045312E-6</v>
      </c>
      <c r="GG477" s="223">
        <f t="shared" ca="1" si="1038"/>
        <v>2.3920817501155154E-5</v>
      </c>
      <c r="GH477" s="223">
        <f t="shared" ca="1" si="1039"/>
        <v>-5.1163843590793369E-5</v>
      </c>
      <c r="GI477" s="223">
        <f t="shared" ca="1" si="1040"/>
        <v>7.4000673825101032E-5</v>
      </c>
      <c r="GJ477" s="223">
        <f t="shared" ca="1" si="1041"/>
        <v>-9.0464615718401198E-5</v>
      </c>
      <c r="GK477" s="223">
        <f t="shared" ca="1" si="1042"/>
        <v>9.9137805649803973E-5</v>
      </c>
      <c r="GL477" s="223">
        <f t="shared" ca="1" si="1043"/>
        <v>-9.9273314326155446E-5</v>
      </c>
      <c r="GM477" s="223">
        <f t="shared" ca="1" si="1044"/>
        <v>9.0859471831237484E-5</v>
      </c>
      <c r="GN477" s="223">
        <f t="shared" ca="1" si="1045"/>
        <v>-7.4620872631116496E-5</v>
      </c>
      <c r="GO477" s="223">
        <f t="shared" ca="1" si="1046"/>
        <v>5.1955973985265188E-5</v>
      </c>
      <c r="GP477" s="223">
        <f t="shared" ca="1" si="1047"/>
        <v>-2.4816661746380079E-5</v>
      </c>
      <c r="GQ477" s="223">
        <f t="shared" ca="1" si="1048"/>
        <v>-4.4598447385879844E-6</v>
      </c>
      <c r="GR477" s="223">
        <f t="shared" ca="1" si="1049"/>
        <v>3.3352272389295942E-5</v>
      </c>
      <c r="GS477" s="223">
        <f t="shared" ca="1" si="1050"/>
        <v>-5.937242473670219E-5</v>
      </c>
      <c r="GT477" s="223">
        <f t="shared" ca="1" si="1051"/>
        <v>8.0279463732254767E-5</v>
      </c>
      <c r="GU477" s="223">
        <f t="shared" ca="1" si="1052"/>
        <v>-9.4272889215989627E-5</v>
      </c>
      <c r="GV477" s="223">
        <f t="shared" ca="1" si="1053"/>
        <v>1.0014759678133495E-4</v>
      </c>
      <c r="GW477" s="223">
        <f t="shared" ca="1" si="1054"/>
        <v>-9.7397660557420356E-5</v>
      </c>
      <c r="GX477" s="223">
        <f t="shared" ca="1" si="1055"/>
        <v>8.6259903205359207E-5</v>
      </c>
      <c r="GY477" s="223">
        <f t="shared" ca="1" si="1056"/>
        <v>-6.7693500909711662E-5</v>
      </c>
      <c r="GZ477" s="223">
        <f t="shared" ca="1" si="1057"/>
        <v>4.3297379769497509E-5</v>
      </c>
      <c r="HA477" s="223">
        <f t="shared" ca="1" si="1058"/>
        <v>-1.5172517356184514E-5</v>
      </c>
      <c r="HB477" s="223">
        <f t="shared" ca="1" si="1059"/>
        <v>-1.4258992064037424E-5</v>
      </c>
      <c r="HC477" s="223">
        <f t="shared" ca="1" si="1060"/>
        <v>4.2462526662110395E-5</v>
      </c>
      <c r="HD477" s="223">
        <f t="shared" ca="1" si="1061"/>
        <v>-6.7009216976118531E-5</v>
      </c>
      <c r="HE477" s="223">
        <f t="shared" ca="1" si="1062"/>
        <v>8.5785118518448778E-5</v>
      </c>
      <c r="HF477" s="223">
        <f t="shared" ca="1" si="1063"/>
        <v>-9.7173263255628451E-5</v>
      </c>
      <c r="HG477" s="223">
        <f t="shared" ca="1" si="1064"/>
        <v>1.0019291180961698E-4</v>
      </c>
      <c r="HH477" s="223">
        <f t="shared" ca="1" si="1065"/>
        <v>-9.4584014074537367E-5</v>
      </c>
      <c r="HI477" s="223">
        <f t="shared" ca="1" si="1066"/>
        <v>8.0829604557159333E-5</v>
      </c>
      <c r="HJ477" s="223">
        <f t="shared" ca="1" si="1067"/>
        <v>-6.0114203769522835E-5</v>
      </c>
      <c r="HK477" s="223">
        <f t="shared" ca="1" si="1068"/>
        <v>3.4221808117804387E-5</v>
      </c>
      <c r="HL477" s="223">
        <f t="shared" ca="1" si="1069"/>
        <v>-5.3822533297073739E-6</v>
      </c>
      <c r="HM477" s="223">
        <f t="shared" ca="1" si="1070"/>
        <v>-2.3920817501163458E-5</v>
      </c>
      <c r="HN477" s="223">
        <f t="shared" ca="1" si="1071"/>
        <v>5.1163843590800714E-5</v>
      </c>
      <c r="HO477" s="223">
        <f t="shared" ca="1" si="1072"/>
        <v>-7.4000673825099121E-5</v>
      </c>
      <c r="HP477" s="223">
        <f t="shared" ca="1" si="1073"/>
        <v>9.0464615718399978E-5</v>
      </c>
      <c r="HQ477" s="223">
        <f t="shared" ca="1" si="1074"/>
        <v>-9.913780564980354E-5</v>
      </c>
      <c r="HR477" s="223">
        <f t="shared" ca="1" si="1075"/>
        <v>9.9273314326155852E-5</v>
      </c>
      <c r="HS477" s="223">
        <f t="shared" ca="1" si="1076"/>
        <v>-9.085947183123869E-5</v>
      </c>
      <c r="HT477" s="223">
        <f t="shared" ca="1" si="1077"/>
        <v>7.4620872631118393E-5</v>
      </c>
      <c r="HU477" s="223">
        <f t="shared" ca="1" si="1078"/>
        <v>-5.195597398525787E-5</v>
      </c>
      <c r="HV477" s="223">
        <f t="shared" ca="1" si="1079"/>
        <v>2.481666174638284E-5</v>
      </c>
      <c r="HW477" s="223">
        <f t="shared" ca="1" si="1080"/>
        <v>4.4598447385851349E-6</v>
      </c>
      <c r="HX477" s="223">
        <f t="shared" ca="1" si="1081"/>
        <v>-3.3352272389293252E-5</v>
      </c>
      <c r="HY477" s="223">
        <f t="shared" ca="1" si="1082"/>
        <v>5.9372424736699879E-5</v>
      </c>
      <c r="HZ477" s="223">
        <f t="shared" ca="1" si="1083"/>
        <v>-8.0279463732253046E-5</v>
      </c>
      <c r="IA477" s="223">
        <f t="shared" ca="1" si="1084"/>
        <v>9.4272889215988651E-5</v>
      </c>
      <c r="IB477" s="223">
        <f t="shared" ca="1" si="1085"/>
        <v>-1.0014759678133542E-4</v>
      </c>
      <c r="IC477" s="223">
        <f t="shared" ca="1" si="1086"/>
        <v>9.7397660557418323E-5</v>
      </c>
      <c r="ID477" s="223">
        <f t="shared" ca="1" si="1087"/>
        <v>-8.6259903205360657E-5</v>
      </c>
      <c r="IE477" s="223">
        <f t="shared" ca="1" si="1088"/>
        <v>-6.3215676576407377E-6</v>
      </c>
      <c r="IF477" s="223">
        <f t="shared" ca="1" si="1089"/>
        <v>-4.3297379769500084E-5</v>
      </c>
      <c r="IG477" s="223">
        <f t="shared" ca="1" si="1090"/>
        <v>1.5172517356187331E-5</v>
      </c>
      <c r="IH477" s="223">
        <f t="shared" ca="1" si="1091"/>
        <v>1.4258992064034605E-5</v>
      </c>
      <c r="II477" s="223">
        <f t="shared" ca="1" si="1092"/>
        <v>-4.2462526662107813E-5</v>
      </c>
      <c r="IJ477" s="223">
        <f t="shared" ca="1" si="1093"/>
        <v>6.7009216976124888E-5</v>
      </c>
      <c r="IK477" s="223">
        <f t="shared" ca="1" si="1094"/>
        <v>-8.5785118518453209E-5</v>
      </c>
      <c r="IL477" s="223">
        <f t="shared" ca="1" si="1095"/>
        <v>9.7173263255627746E-5</v>
      </c>
      <c r="IM477" s="223">
        <f t="shared" ca="1" si="1096"/>
        <v>-1.001929118096171E-4</v>
      </c>
      <c r="IN477" s="223">
        <f t="shared" ca="1" si="1097"/>
        <v>9.4584014074538302E-5</v>
      </c>
      <c r="IO477" s="223">
        <f t="shared" ca="1" si="1098"/>
        <v>-8.0829604557161041E-5</v>
      </c>
      <c r="IP477" s="223">
        <f t="shared" ca="1" si="1099"/>
        <v>6.0114203769525112E-5</v>
      </c>
      <c r="IQ477" s="223">
        <f t="shared" ca="1" si="1100"/>
        <v>-3.4221808117796344E-5</v>
      </c>
      <c r="IR477" s="223">
        <f t="shared" ca="1" si="1101"/>
        <v>5.3822533296988358E-6</v>
      </c>
      <c r="IS477" s="223">
        <f t="shared" ca="1" si="1102"/>
        <v>2.392081750116069E-5</v>
      </c>
      <c r="IT477" s="223">
        <f t="shared" ca="1" si="1103"/>
        <v>-5.1163843590798268E-5</v>
      </c>
      <c r="IU477" s="223">
        <f t="shared" ca="1" si="1104"/>
        <v>7.4000673825097183E-5</v>
      </c>
      <c r="IV477" s="223">
        <f t="shared" ca="1" si="1105"/>
        <v>-9.0464615718398745E-5</v>
      </c>
      <c r="IW477" s="223">
        <f t="shared" ca="1" si="1106"/>
        <v>9.913780564980312E-5</v>
      </c>
      <c r="IX477" s="223">
        <f t="shared" ca="1" si="1107"/>
        <v>-9.9273314326156259E-5</v>
      </c>
      <c r="IY477" s="223">
        <f t="shared" ca="1" si="1108"/>
        <v>9.0859471831235072E-5</v>
      </c>
      <c r="IZ477" s="223">
        <f t="shared" ca="1" si="1109"/>
        <v>-7.4620872631112674E-5</v>
      </c>
      <c r="JA477" s="223">
        <f t="shared" ca="1" si="1110"/>
        <v>5.195597398526031E-5</v>
      </c>
      <c r="JB477" s="223">
        <f t="shared" ca="1" si="1111"/>
        <v>-2.4816661746385601E-5</v>
      </c>
    </row>
    <row r="478" spans="2:262">
      <c r="B478" s="230">
        <v>117</v>
      </c>
      <c r="C478" s="229">
        <f t="shared" si="1112"/>
        <v>2.2851562500000016E-3</v>
      </c>
      <c r="D478" s="226">
        <f t="shared" ca="1" si="855"/>
        <v>35.970258980520086</v>
      </c>
      <c r="E478" s="225">
        <f ca="1">DS361</f>
        <v>-2.9741019479911448E-2</v>
      </c>
      <c r="F478" s="224">
        <v>117</v>
      </c>
      <c r="G478" s="223">
        <f t="shared" ca="1" si="856"/>
        <v>-4.1568694963942831E-6</v>
      </c>
      <c r="H478" s="223">
        <f t="shared" ca="1" si="857"/>
        <v>2.3434625481030345E-5</v>
      </c>
      <c r="I478" s="223">
        <f t="shared" ca="1" si="858"/>
        <v>-4.101459280259971E-5</v>
      </c>
      <c r="J478" s="223">
        <f t="shared" ca="1" si="859"/>
        <v>5.5623140301952672E-5</v>
      </c>
      <c r="K478" s="223">
        <f t="shared" ca="1" si="860"/>
        <v>-6.6201909852207734E-5</v>
      </c>
      <c r="L478" s="223">
        <f t="shared" ca="1" si="861"/>
        <v>7.1984492149057598E-5</v>
      </c>
      <c r="M478" s="223">
        <f t="shared" ca="1" si="862"/>
        <v>-7.2551951431195185E-5</v>
      </c>
      <c r="N478" s="223">
        <f t="shared" ca="1" si="863"/>
        <v>6.7863176483220653E-5</v>
      </c>
      <c r="O478" s="223">
        <f t="shared" ca="1" si="864"/>
        <v>-5.8257859055564851E-5</v>
      </c>
      <c r="P478" s="223">
        <f t="shared" ca="1" si="865"/>
        <v>4.4431883921254403E-5</v>
      </c>
      <c r="Q478" s="223">
        <f t="shared" ca="1" si="866"/>
        <v>-2.7386913507447609E-5</v>
      </c>
      <c r="R478" s="223">
        <f t="shared" ca="1" si="867"/>
        <v>8.3578195877212933E-6</v>
      </c>
      <c r="S478" s="223">
        <f t="shared" ca="1" si="868"/>
        <v>1.1276780545683167E-5</v>
      </c>
      <c r="T478" s="223">
        <f t="shared" ca="1" si="869"/>
        <v>-3.0094401966035944E-5</v>
      </c>
      <c r="U478" s="223">
        <f t="shared" ca="1" si="870"/>
        <v>4.6731748112902116E-5</v>
      </c>
      <c r="V478" s="223">
        <f t="shared" ca="1" si="871"/>
        <v>-5.9983478721956219E-5</v>
      </c>
      <c r="W478" s="223">
        <f t="shared" ca="1" si="872"/>
        <v>6.8889534157840881E-5</v>
      </c>
      <c r="X478" s="223">
        <f t="shared" ca="1" si="873"/>
        <v>-7.2804689688292848E-5</v>
      </c>
      <c r="Y478" s="223">
        <f t="shared" ca="1" si="874"/>
        <v>7.1445300640640412E-5</v>
      </c>
      <c r="Z478" s="223">
        <f t="shared" ca="1" si="875"/>
        <v>-6.4909851853724913E-5</v>
      </c>
      <c r="AA478" s="223">
        <f t="shared" ca="1" si="876"/>
        <v>5.3671822661255376E-5</v>
      </c>
      <c r="AB478" s="223">
        <f t="shared" ca="1" si="877"/>
        <v>-3.8545384323345234E-5</v>
      </c>
      <c r="AC478" s="223">
        <f t="shared" ca="1" si="878"/>
        <v>2.0626415054198332E-5</v>
      </c>
      <c r="AD478" s="223">
        <f t="shared" ca="1" si="879"/>
        <v>-1.2131059814534564E-6</v>
      </c>
      <c r="AE478" s="223">
        <f t="shared" ca="1" si="880"/>
        <v>-1.8288090033802078E-5</v>
      </c>
      <c r="AF478" s="223">
        <f t="shared" ca="1" si="881"/>
        <v>3.646435290883461E-5</v>
      </c>
      <c r="AG478" s="223">
        <f t="shared" ca="1" si="882"/>
        <v>-5.199885114270496E-5</v>
      </c>
      <c r="AH478" s="223">
        <f t="shared" ca="1" si="883"/>
        <v>6.3766143451562382E-5</v>
      </c>
      <c r="AI478" s="223">
        <f t="shared" ca="1" si="884"/>
        <v>-7.0913714590684047E-5</v>
      </c>
      <c r="AJ478" s="223">
        <f t="shared" ca="1" si="885"/>
        <v>7.2923738266738032E-5</v>
      </c>
      <c r="AK478" s="223">
        <f t="shared" ca="1" si="886"/>
        <v>-6.9650592548942136E-5</v>
      </c>
      <c r="AL478" s="223">
        <f t="shared" ca="1" si="887"/>
        <v>6.1331409867543347E-5</v>
      </c>
      <c r="AM478" s="223">
        <f t="shared" ca="1" si="888"/>
        <v>-4.8568897274715086E-5</v>
      </c>
      <c r="AN478" s="223">
        <f t="shared" ca="1" si="889"/>
        <v>3.2287671603352268E-5</v>
      </c>
      <c r="AO478" s="223">
        <f t="shared" ca="1" si="890"/>
        <v>-1.3667272948431936E-5</v>
      </c>
      <c r="AP478" s="223">
        <f t="shared" ca="1" si="891"/>
        <v>-5.9432904985669678E-6</v>
      </c>
      <c r="AQ478" s="223">
        <f t="shared" ca="1" si="892"/>
        <v>2.5123275217608523E-5</v>
      </c>
      <c r="AR478" s="223">
        <f t="shared" ca="1" si="893"/>
        <v>-4.2483132199679561E-5</v>
      </c>
      <c r="AS478" s="223">
        <f t="shared" ca="1" si="894"/>
        <v>5.6765176810540055E-5</v>
      </c>
      <c r="AT478" s="223">
        <f t="shared" ca="1" si="895"/>
        <v>-6.6934705361610205E-5</v>
      </c>
      <c r="AU478" s="223">
        <f t="shared" ca="1" si="896"/>
        <v>7.2254957186639306E-5</v>
      </c>
      <c r="AV478" s="223">
        <f t="shared" ca="1" si="897"/>
        <v>-7.2340491381504282E-5</v>
      </c>
      <c r="AW478" s="223">
        <f t="shared" ca="1" si="898"/>
        <v>6.718511117611065E-5</v>
      </c>
      <c r="AX478" s="223">
        <f t="shared" ca="1" si="899"/>
        <v>-5.7162312877178314E-5</v>
      </c>
      <c r="AY478" s="223">
        <f t="shared" ca="1" si="900"/>
        <v>4.2998226856958461E-5</v>
      </c>
      <c r="AZ478" s="223">
        <f t="shared" ca="1" si="901"/>
        <v>-2.5719010955580914E-5</v>
      </c>
      <c r="BA478" s="223">
        <f t="shared" ca="1" si="902"/>
        <v>6.5765075328807612E-6</v>
      </c>
      <c r="BB478" s="223">
        <f t="shared" ca="1" si="903"/>
        <v>1.3042449842153112E-5</v>
      </c>
      <c r="BC478" s="223">
        <f t="shared" ca="1" si="904"/>
        <v>-3.1716509527290151E-5</v>
      </c>
      <c r="BD478" s="223">
        <f t="shared" ca="1" si="905"/>
        <v>4.8092775703797521E-5</v>
      </c>
      <c r="BE478" s="223">
        <f t="shared" ca="1" si="906"/>
        <v>-6.098482279468692E-5</v>
      </c>
      <c r="BF478" s="223">
        <f t="shared" ca="1" si="907"/>
        <v>6.9458649468793441E-5</v>
      </c>
      <c r="BG478" s="223">
        <f t="shared" ca="1" si="908"/>
        <v>-7.2900345046309812E-5</v>
      </c>
      <c r="BH478" s="223">
        <f t="shared" ca="1" si="909"/>
        <v>7.1060566018931175E-5</v>
      </c>
      <c r="BI478" s="223">
        <f t="shared" ca="1" si="910"/>
        <v>-6.4072600455535532E-5</v>
      </c>
      <c r="BJ478" s="223">
        <f t="shared" ca="1" si="911"/>
        <v>5.2442711565707226E-5</v>
      </c>
      <c r="BK478" s="223">
        <f t="shared" ca="1" si="912"/>
        <v>-3.7013460009349215E-5</v>
      </c>
      <c r="BL478" s="223">
        <f t="shared" ca="1" si="913"/>
        <v>1.8902662172867712E-5</v>
      </c>
      <c r="BM478" s="223">
        <f t="shared" ca="1" si="914"/>
        <v>5.7759324529573747E-7</v>
      </c>
      <c r="BN478" s="223">
        <f t="shared" ca="1" si="915"/>
        <v>-2.0016003264031995E-5</v>
      </c>
      <c r="BO478" s="223">
        <f t="shared" ca="1" si="916"/>
        <v>3.8004296512217107E-5</v>
      </c>
      <c r="BP478" s="223">
        <f t="shared" ca="1" si="917"/>
        <v>-5.3239259487704005E-5</v>
      </c>
      <c r="BQ478" s="223">
        <f t="shared" ca="1" si="918"/>
        <v>6.4617151597626808E-5</v>
      </c>
      <c r="BR478" s="223">
        <f t="shared" ca="1" si="919"/>
        <v>-7.1313668811632676E-5</v>
      </c>
      <c r="BS478" s="223">
        <f t="shared" ca="1" si="920"/>
        <v>7.2843662731801939E-5</v>
      </c>
      <c r="BT478" s="223">
        <f t="shared" ca="1" si="921"/>
        <v>-6.9096288559939415E-5</v>
      </c>
      <c r="BU478" s="223">
        <f t="shared" ca="1" si="922"/>
        <v>6.0343035566927917E-5</v>
      </c>
      <c r="BV478" s="223">
        <f t="shared" ca="1" si="923"/>
        <v>-4.7218058273756881E-5</v>
      </c>
      <c r="BW478" s="223">
        <f t="shared" ca="1" si="924"/>
        <v>3.0672233308232739E-5</v>
      </c>
      <c r="BX478" s="223">
        <f t="shared" ca="1" si="925"/>
        <v>-1.1904270420181546E-5</v>
      </c>
      <c r="BY478" s="223">
        <f t="shared" ca="1" si="926"/>
        <v>-7.7261314847775118E-6</v>
      </c>
      <c r="BZ478" s="223">
        <f t="shared" ca="1" si="927"/>
        <v>2.679679163261587E-5</v>
      </c>
      <c r="CA478" s="223">
        <f t="shared" ca="1" si="928"/>
        <v>-4.3926081346467905E-5</v>
      </c>
      <c r="CB478" s="223">
        <f t="shared" ca="1" si="929"/>
        <v>5.7873020099202792E-5</v>
      </c>
      <c r="CC478" s="223">
        <f t="shared" ca="1" si="930"/>
        <v>-6.7627181907352389E-5</v>
      </c>
      <c r="CD478" s="223">
        <f t="shared" ca="1" si="931"/>
        <v>7.2481898539798826E-5</v>
      </c>
      <c r="CE478" s="223">
        <f t="shared" ca="1" si="932"/>
        <v>-7.2085456124790077E-5</v>
      </c>
      <c r="CF478" s="223">
        <f t="shared" ca="1" si="933"/>
        <v>6.6466576070241257E-5</v>
      </c>
      <c r="CG478" s="223">
        <f t="shared" ca="1" si="934"/>
        <v>-5.6032334258950937E-5</v>
      </c>
      <c r="CH478" s="223">
        <f t="shared" ca="1" si="935"/>
        <v>4.1538669268612401E-5</v>
      </c>
      <c r="CI478" s="223">
        <f t="shared" ca="1" si="936"/>
        <v>-2.4035616233211543E-5</v>
      </c>
      <c r="CJ478" s="223">
        <f t="shared" ca="1" si="937"/>
        <v>4.7912340358149066E-6</v>
      </c>
      <c r="CK478" s="223">
        <f t="shared" ca="1" si="938"/>
        <v>1.4800262854525737E-5</v>
      </c>
      <c r="CL478" s="223">
        <f t="shared" ca="1" si="939"/>
        <v>-3.3319512249161339E-5</v>
      </c>
      <c r="CM478" s="223">
        <f t="shared" ca="1" si="940"/>
        <v>4.9424834004915211E-5</v>
      </c>
      <c r="CN478" s="223">
        <f t="shared" ca="1" si="941"/>
        <v>-6.1949431890536625E-5</v>
      </c>
      <c r="CO478" s="223">
        <f t="shared" ca="1" si="942"/>
        <v>6.9985925486532803E-5</v>
      </c>
      <c r="CP478" s="223">
        <f t="shared" ca="1" si="943"/>
        <v>-7.2952087962390276E-5</v>
      </c>
      <c r="CQ478" s="223">
        <f t="shared" ca="1" si="944"/>
        <v>7.0633027169378061E-5</v>
      </c>
      <c r="CR478" s="223">
        <f t="shared" ca="1" si="945"/>
        <v>-6.3196754118660038E-5</v>
      </c>
      <c r="CS478" s="223">
        <f t="shared" ca="1" si="946"/>
        <v>5.1182010941671904E-5</v>
      </c>
      <c r="CT478" s="223">
        <f t="shared" ca="1" si="947"/>
        <v>-3.545924017106463E-5</v>
      </c>
      <c r="CU478" s="223">
        <f t="shared" ca="1" si="948"/>
        <v>1.7167523034660223E-5</v>
      </c>
      <c r="CV478" s="223">
        <f t="shared" ca="1" si="949"/>
        <v>2.3679445514736415E-6</v>
      </c>
      <c r="CW478" s="223">
        <f t="shared" ca="1" si="950"/>
        <v>-2.1731859602338253E-5</v>
      </c>
      <c r="CX478" s="223">
        <f t="shared" ca="1" si="951"/>
        <v>3.9521347748451051E-5</v>
      </c>
      <c r="CY478" s="223">
        <f t="shared" ca="1" si="952"/>
        <v>-5.4447598493532452E-5</v>
      </c>
      <c r="CZ478" s="223">
        <f t="shared" ca="1" si="953"/>
        <v>6.5429236787759241E-5</v>
      </c>
      <c r="DA478" s="223">
        <f t="shared" ca="1" si="954"/>
        <v>-7.1670666345079168E-5</v>
      </c>
      <c r="DB478" s="223">
        <f t="shared" ca="1" si="955"/>
        <v>7.2719708898236221E-5</v>
      </c>
      <c r="DC478" s="223">
        <f t="shared" ca="1" si="956"/>
        <v>-6.8500363550384131E-5</v>
      </c>
      <c r="DD478" s="223">
        <f t="shared" ca="1" si="957"/>
        <v>5.9318312878058426E-5</v>
      </c>
      <c r="DE478" s="223">
        <f t="shared" ca="1" si="958"/>
        <v>-4.5838776880089878E-5</v>
      </c>
      <c r="DF478" s="223">
        <f t="shared" ca="1" si="959"/>
        <v>2.903831920668077E-5</v>
      </c>
      <c r="DG478" s="223">
        <f t="shared" ca="1" si="960"/>
        <v>-1.0134097204560407E-5</v>
      </c>
      <c r="DH478" s="223">
        <f t="shared" ca="1" si="961"/>
        <v>-9.5043185382813224E-6</v>
      </c>
      <c r="DI478" s="223">
        <f t="shared" ca="1" si="962"/>
        <v>2.8454166662339334E-5</v>
      </c>
      <c r="DJ478" s="223">
        <f t="shared" ca="1" si="963"/>
        <v>-4.5342571064356746E-5</v>
      </c>
      <c r="DK478" s="223">
        <f t="shared" ca="1" si="964"/>
        <v>5.8946002844569396E-5</v>
      </c>
      <c r="DL478" s="223">
        <f t="shared" ca="1" si="965"/>
        <v>-6.8278922367457531E-5</v>
      </c>
      <c r="DM478" s="223">
        <f t="shared" ca="1" si="966"/>
        <v>7.2665179507550273E-5</v>
      </c>
      <c r="DN478" s="223">
        <f t="shared" ca="1" si="967"/>
        <v>-7.1786999284755427E-5</v>
      </c>
      <c r="DO478" s="223">
        <f t="shared" ca="1" si="968"/>
        <v>6.5708003984292024E-5</v>
      </c>
      <c r="DP478" s="223">
        <f t="shared" ca="1" si="969"/>
        <v>-5.4868603857750557E-5</v>
      </c>
      <c r="DQ478" s="223">
        <f t="shared" ca="1" si="970"/>
        <v>4.0054090339128098E-5</v>
      </c>
      <c r="DR478" s="223">
        <f t="shared" ca="1" si="971"/>
        <v>-2.2337743354372878E-5</v>
      </c>
      <c r="DS478" s="223">
        <f t="shared" ca="1" si="972"/>
        <v>3.0030744785195887E-6</v>
      </c>
      <c r="DT478" s="223">
        <f t="shared" ca="1" si="973"/>
        <v>1.6549160741972277E-5</v>
      </c>
      <c r="DU478" s="223">
        <f t="shared" ca="1" si="974"/>
        <v>-3.4902444542752279E-5</v>
      </c>
      <c r="DV478" s="223">
        <f t="shared" ca="1" si="975"/>
        <v>5.0727120634141881E-5</v>
      </c>
      <c r="DW478" s="223">
        <f t="shared" ca="1" si="976"/>
        <v>-6.2876724965052819E-5</v>
      </c>
      <c r="DX478" s="223">
        <f t="shared" ca="1" si="977"/>
        <v>7.0471044599701316E-5</v>
      </c>
      <c r="DY478" s="223">
        <f t="shared" ca="1" si="978"/>
        <v>-7.2959887268536492E-5</v>
      </c>
      <c r="DZ478" s="223">
        <f t="shared" ca="1" si="979"/>
        <v>7.0162941625396603E-5</v>
      </c>
      <c r="EA478" s="223">
        <f t="shared" ca="1" si="980"/>
        <v>-6.2282840420184411E-5</v>
      </c>
      <c r="EB478" s="223">
        <f t="shared" ca="1" si="981"/>
        <v>4.9890480188062495E-5</v>
      </c>
      <c r="EC478" s="223">
        <f t="shared" ca="1" si="982"/>
        <v>-3.3883661012411014E-5</v>
      </c>
      <c r="ED478" s="223">
        <f t="shared" ca="1" si="983"/>
        <v>1.542204282250967E-5</v>
      </c>
      <c r="EE478" s="223">
        <f t="shared" ca="1" si="984"/>
        <v>4.1568694963968818E-6</v>
      </c>
      <c r="EF478" s="223">
        <f t="shared" ca="1" si="985"/>
        <v>-2.3434625481030596E-5</v>
      </c>
      <c r="EG478" s="223">
        <f t="shared" ca="1" si="986"/>
        <v>4.1014592802601424E-5</v>
      </c>
      <c r="EH478" s="223">
        <f t="shared" ca="1" si="987"/>
        <v>-5.5623140301952503E-5</v>
      </c>
      <c r="EI478" s="223">
        <f t="shared" ca="1" si="988"/>
        <v>6.6201909852208385E-5</v>
      </c>
      <c r="EJ478" s="223">
        <f t="shared" ca="1" si="989"/>
        <v>-7.1984492149057463E-5</v>
      </c>
      <c r="EK478" s="223">
        <f t="shared" ca="1" si="990"/>
        <v>7.2551951431195077E-5</v>
      </c>
      <c r="EL478" s="223">
        <f t="shared" ca="1" si="991"/>
        <v>-6.7863176483221128E-5</v>
      </c>
      <c r="EM478" s="223">
        <f t="shared" ca="1" si="992"/>
        <v>5.8257859055564532E-5</v>
      </c>
      <c r="EN478" s="223">
        <f t="shared" ca="1" si="993"/>
        <v>-4.4431883921252546E-5</v>
      </c>
      <c r="EO478" s="223">
        <f t="shared" ca="1" si="994"/>
        <v>2.7386913507447602E-5</v>
      </c>
      <c r="EP478" s="223">
        <f t="shared" ca="1" si="995"/>
        <v>-8.3578195877194806E-6</v>
      </c>
      <c r="EQ478" s="223">
        <f t="shared" ca="1" si="996"/>
        <v>-1.1276780545682925E-5</v>
      </c>
      <c r="ER478" s="223">
        <f t="shared" ca="1" si="997"/>
        <v>3.0094401966037136E-5</v>
      </c>
      <c r="ES478" s="223">
        <f t="shared" ca="1" si="998"/>
        <v>-4.6731748112901126E-5</v>
      </c>
      <c r="ET478" s="223">
        <f t="shared" ca="1" si="999"/>
        <v>5.998347872195666E-5</v>
      </c>
      <c r="EU478" s="223">
        <f t="shared" ca="1" si="1000"/>
        <v>-6.8889534157841816E-5</v>
      </c>
      <c r="EV478" s="223">
        <f t="shared" ca="1" si="1001"/>
        <v>7.2804689688292862E-5</v>
      </c>
      <c r="EW478" s="223">
        <f t="shared" ca="1" si="1002"/>
        <v>-7.1445300640640046E-5</v>
      </c>
      <c r="EX478" s="223">
        <f t="shared" ca="1" si="1003"/>
        <v>6.4909851853725022E-5</v>
      </c>
      <c r="EY478" s="223">
        <f t="shared" ca="1" si="1004"/>
        <v>-5.3671822661254143E-5</v>
      </c>
      <c r="EZ478" s="223">
        <f t="shared" ca="1" si="1005"/>
        <v>3.8545384323345884E-5</v>
      </c>
      <c r="FA478" s="223">
        <f t="shared" ca="1" si="1006"/>
        <v>-2.062641505419758E-5</v>
      </c>
      <c r="FB478" s="223">
        <f t="shared" ca="1" si="1007"/>
        <v>1.2131059814505968E-6</v>
      </c>
      <c r="FC478" s="223">
        <f t="shared" ca="1" si="1008"/>
        <v>1.828809003380284E-5</v>
      </c>
      <c r="FD478" s="223">
        <f t="shared" ca="1" si="1009"/>
        <v>-3.6464352908837084E-5</v>
      </c>
      <c r="FE478" s="223">
        <f t="shared" ca="1" si="1010"/>
        <v>5.1998851142704791E-5</v>
      </c>
      <c r="FF478" s="223">
        <f t="shared" ca="1" si="1011"/>
        <v>-6.3766143451563276E-5</v>
      </c>
      <c r="FG478" s="223">
        <f t="shared" ca="1" si="1012"/>
        <v>7.0913714590684006E-5</v>
      </c>
      <c r="FH478" s="223">
        <f t="shared" ca="1" si="1013"/>
        <v>-7.2923738266738005E-5</v>
      </c>
      <c r="FI478" s="223">
        <f t="shared" ca="1" si="1014"/>
        <v>6.9650592548942529E-5</v>
      </c>
      <c r="FJ478" s="223">
        <f t="shared" ca="1" si="1015"/>
        <v>-6.1331409867542927E-5</v>
      </c>
      <c r="FK478" s="223">
        <f t="shared" ca="1" si="1016"/>
        <v>4.8568897274712958E-5</v>
      </c>
      <c r="FL478" s="223">
        <f t="shared" ca="1" si="1017"/>
        <v>-3.2287671603351563E-5</v>
      </c>
      <c r="FM478" s="223">
        <f t="shared" ca="1" si="1018"/>
        <v>1.3667272948430147E-5</v>
      </c>
      <c r="FN478" s="223">
        <f t="shared" ca="1" si="1019"/>
        <v>5.9432904985667188E-6</v>
      </c>
      <c r="FO478" s="223">
        <f t="shared" ca="1" si="1020"/>
        <v>-2.5123275217610234E-5</v>
      </c>
      <c r="FP478" s="223">
        <f t="shared" ca="1" si="1021"/>
        <v>4.2483132199678518E-5</v>
      </c>
      <c r="FQ478" s="223">
        <f t="shared" ca="1" si="1022"/>
        <v>-5.6765176810540543E-5</v>
      </c>
      <c r="FR478" s="223">
        <f t="shared" ca="1" si="1023"/>
        <v>6.693470536160969E-5</v>
      </c>
      <c r="FS478" s="223">
        <f t="shared" ca="1" si="1024"/>
        <v>-7.2254957186639415E-5</v>
      </c>
      <c r="FT478" s="223">
        <f t="shared" ca="1" si="1025"/>
        <v>7.2340491381503902E-5</v>
      </c>
      <c r="FU478" s="223">
        <f t="shared" ca="1" si="1026"/>
        <v>-6.7185111176110745E-5</v>
      </c>
      <c r="FV478" s="223">
        <f t="shared" ca="1" si="1027"/>
        <v>5.7162312877177175E-5</v>
      </c>
      <c r="FW478" s="223">
        <f t="shared" ca="1" si="1028"/>
        <v>-4.2998226856959498E-5</v>
      </c>
      <c r="FX478" s="223">
        <f t="shared" ca="1" si="1029"/>
        <v>2.5719010955580175E-5</v>
      </c>
      <c r="FY478" s="223">
        <f t="shared" ca="1" si="1030"/>
        <v>-6.5765075328820385E-6</v>
      </c>
      <c r="FZ478" s="223">
        <f t="shared" ca="1" si="1031"/>
        <v>-1.3042449842153892E-5</v>
      </c>
      <c r="GA478" s="223">
        <f t="shared" ca="1" si="1032"/>
        <v>3.1716509527292733E-5</v>
      </c>
      <c r="GB478" s="223">
        <f t="shared" ca="1" si="1033"/>
        <v>-4.809277570379811E-5</v>
      </c>
      <c r="GC478" s="223">
        <f t="shared" ca="1" si="1034"/>
        <v>6.0984822794688499E-5</v>
      </c>
      <c r="GD478" s="223">
        <f t="shared" ca="1" si="1035"/>
        <v>-6.9458649468794959E-5</v>
      </c>
      <c r="GE478" s="223">
        <f t="shared" ca="1" si="1036"/>
        <v>7.2900345046309663E-5</v>
      </c>
      <c r="GF478" s="223">
        <f t="shared" ca="1" si="1037"/>
        <v>-7.106056601893146E-5</v>
      </c>
      <c r="GG478" s="223">
        <f t="shared" ca="1" si="1038"/>
        <v>6.4072600455535139E-5</v>
      </c>
      <c r="GH478" s="223">
        <f t="shared" ca="1" si="1039"/>
        <v>-5.244271156570524E-5</v>
      </c>
      <c r="GI478" s="223">
        <f t="shared" ca="1" si="1040"/>
        <v>3.7013460009344967E-5</v>
      </c>
      <c r="GJ478" s="223">
        <f t="shared" ca="1" si="1041"/>
        <v>-1.8902662172868956E-5</v>
      </c>
      <c r="GK478" s="223">
        <f t="shared" ca="1" si="1042"/>
        <v>-5.7759324529652521E-7</v>
      </c>
      <c r="GL478" s="223">
        <f t="shared" ca="1" si="1043"/>
        <v>2.0016003264032754E-5</v>
      </c>
      <c r="GM478" s="223">
        <f t="shared" ca="1" si="1044"/>
        <v>-3.8004296512219553E-5</v>
      </c>
      <c r="GN478" s="223">
        <f t="shared" ca="1" si="1045"/>
        <v>5.3239259487701701E-5</v>
      </c>
      <c r="GO478" s="223">
        <f t="shared" ca="1" si="1046"/>
        <v>-6.4617151597626198E-5</v>
      </c>
      <c r="GP478" s="223">
        <f t="shared" ca="1" si="1047"/>
        <v>7.1313668811632839E-5</v>
      </c>
      <c r="GQ478" s="223">
        <f t="shared" ca="1" si="1048"/>
        <v>-7.2843662731801763E-5</v>
      </c>
      <c r="GR478" s="223">
        <f t="shared" ca="1" si="1049"/>
        <v>6.909628855993783E-5</v>
      </c>
      <c r="GS478" s="223">
        <f t="shared" ca="1" si="1050"/>
        <v>-6.0343035566928649E-5</v>
      </c>
      <c r="GT478" s="223">
        <f t="shared" ca="1" si="1051"/>
        <v>4.7218058273756278E-5</v>
      </c>
      <c r="GU478" s="223">
        <f t="shared" ca="1" si="1052"/>
        <v>-3.0672233308232021E-5</v>
      </c>
      <c r="GV478" s="223">
        <f t="shared" ca="1" si="1053"/>
        <v>1.1904270420178727E-5</v>
      </c>
      <c r="GW478" s="223">
        <f t="shared" ca="1" si="1054"/>
        <v>7.7261314847741694E-6</v>
      </c>
      <c r="GX478" s="223">
        <f t="shared" ca="1" si="1055"/>
        <v>-2.6796791632614674E-5</v>
      </c>
      <c r="GY478" s="223">
        <f t="shared" ca="1" si="1056"/>
        <v>4.3926081346468535E-5</v>
      </c>
      <c r="GZ478" s="223">
        <f t="shared" ca="1" si="1057"/>
        <v>-5.7873020099204547E-5</v>
      </c>
      <c r="HA478" s="223">
        <f t="shared" ca="1" si="1058"/>
        <v>6.7627181907354233E-5</v>
      </c>
      <c r="HB478" s="223">
        <f t="shared" ca="1" si="1059"/>
        <v>-7.2481898539798447E-5</v>
      </c>
      <c r="HC478" s="223">
        <f t="shared" ca="1" si="1060"/>
        <v>7.2085456124790267E-5</v>
      </c>
      <c r="HD478" s="223">
        <f t="shared" ca="1" si="1061"/>
        <v>-6.6466576070240918E-5</v>
      </c>
      <c r="HE478" s="223">
        <f t="shared" ca="1" si="1062"/>
        <v>5.60323342589491E-5</v>
      </c>
      <c r="HF478" s="223">
        <f t="shared" ca="1" si="1063"/>
        <v>-4.1538669268615159E-5</v>
      </c>
      <c r="HG478" s="223">
        <f t="shared" ca="1" si="1064"/>
        <v>2.4035616233212759E-5</v>
      </c>
      <c r="HH478" s="223">
        <f t="shared" ca="1" si="1065"/>
        <v>-4.7912340358141239E-6</v>
      </c>
      <c r="HI478" s="223">
        <f t="shared" ca="1" si="1066"/>
        <v>-1.4800262854528537E-5</v>
      </c>
      <c r="HJ478" s="223">
        <f t="shared" ca="1" si="1067"/>
        <v>3.3319512249165724E-5</v>
      </c>
      <c r="HK478" s="223">
        <f t="shared" ca="1" si="1068"/>
        <v>-4.9424834004912738E-5</v>
      </c>
      <c r="HL478" s="223">
        <f t="shared" ca="1" si="1069"/>
        <v>6.1949431890535948E-5</v>
      </c>
      <c r="HM478" s="223">
        <f t="shared" ca="1" si="1070"/>
        <v>-6.998592548653302E-5</v>
      </c>
      <c r="HN478" s="223">
        <f t="shared" ca="1" si="1071"/>
        <v>7.2952087962390317E-5</v>
      </c>
      <c r="HO478" s="223">
        <f t="shared" ca="1" si="1072"/>
        <v>-7.0633027169376828E-5</v>
      </c>
      <c r="HP478" s="223">
        <f t="shared" ca="1" si="1073"/>
        <v>6.3196754118661718E-5</v>
      </c>
      <c r="HQ478" s="223">
        <f t="shared" ca="1" si="1074"/>
        <v>-5.1182010941671342E-5</v>
      </c>
      <c r="HR478" s="223">
        <f t="shared" ca="1" si="1075"/>
        <v>3.5459240171063939E-5</v>
      </c>
      <c r="HS478" s="223">
        <f t="shared" ca="1" si="1076"/>
        <v>-1.7167523034655425E-5</v>
      </c>
      <c r="HT478" s="223">
        <f t="shared" ca="1" si="1077"/>
        <v>-2.3679445514702788E-6</v>
      </c>
      <c r="HU478" s="223">
        <f t="shared" ca="1" si="1078"/>
        <v>2.1731859602339009E-5</v>
      </c>
      <c r="HV478" s="223">
        <f t="shared" ca="1" si="1079"/>
        <v>-3.9521347748451715E-5</v>
      </c>
      <c r="HW478" s="223">
        <f t="shared" ca="1" si="1080"/>
        <v>5.4447598493532974E-5</v>
      </c>
      <c r="HX478" s="223">
        <f t="shared" ca="1" si="1081"/>
        <v>-6.5429236787761436E-5</v>
      </c>
      <c r="HY478" s="223">
        <f t="shared" ca="1" si="1082"/>
        <v>7.1670666345078544E-5</v>
      </c>
      <c r="HZ478" s="223">
        <f t="shared" ca="1" si="1083"/>
        <v>-7.2719708898236166E-5</v>
      </c>
      <c r="IA478" s="223">
        <f t="shared" ca="1" si="1084"/>
        <v>6.850036355038386E-5</v>
      </c>
      <c r="IB478" s="223">
        <f t="shared" ca="1" si="1085"/>
        <v>-5.9318312878055546E-5</v>
      </c>
      <c r="IC478" s="223">
        <f t="shared" ca="1" si="1086"/>
        <v>4.5838776880092494E-5</v>
      </c>
      <c r="ID478" s="223">
        <f t="shared" ca="1" si="1087"/>
        <v>-2.9038319206680052E-5</v>
      </c>
      <c r="IE478" s="223">
        <f t="shared" ca="1" si="1088"/>
        <v>5.0530634567906596E-5</v>
      </c>
      <c r="IF478" s="223">
        <f t="shared" ca="1" si="1089"/>
        <v>9.5043185382821017E-6</v>
      </c>
      <c r="IG478" s="223">
        <f t="shared" ca="1" si="1090"/>
        <v>-2.8454166662343881E-5</v>
      </c>
      <c r="IH478" s="223">
        <f t="shared" ca="1" si="1091"/>
        <v>4.5342571064354117E-5</v>
      </c>
      <c r="II478" s="223">
        <f t="shared" ca="1" si="1092"/>
        <v>-5.8946002844569877E-5</v>
      </c>
      <c r="IJ478" s="223">
        <f t="shared" ca="1" si="1093"/>
        <v>6.8278922367457815E-5</v>
      </c>
      <c r="IK478" s="223">
        <f t="shared" ca="1" si="1094"/>
        <v>-7.2665179507550734E-5</v>
      </c>
      <c r="IL478" s="223">
        <f t="shared" ca="1" si="1095"/>
        <v>7.1786999284754546E-5</v>
      </c>
      <c r="IM478" s="223">
        <f t="shared" ca="1" si="1096"/>
        <v>-6.5708003984293488E-5</v>
      </c>
      <c r="IN478" s="223">
        <f t="shared" ca="1" si="1097"/>
        <v>5.4868603857750042E-5</v>
      </c>
      <c r="IO478" s="223">
        <f t="shared" ca="1" si="1098"/>
        <v>-4.0054090339127434E-5</v>
      </c>
      <c r="IP478" s="223">
        <f t="shared" ca="1" si="1099"/>
        <v>2.2337743354368179E-5</v>
      </c>
      <c r="IQ478" s="223">
        <f t="shared" ca="1" si="1100"/>
        <v>-3.003074478522948E-6</v>
      </c>
      <c r="IR478" s="223">
        <f t="shared" ca="1" si="1101"/>
        <v>-1.6549160741973036E-5</v>
      </c>
      <c r="IS478" s="223">
        <f t="shared" ca="1" si="1102"/>
        <v>3.4902444542752963E-5</v>
      </c>
      <c r="IT478" s="223">
        <f t="shared" ca="1" si="1103"/>
        <v>-5.072712063414245E-5</v>
      </c>
      <c r="IU478" s="223">
        <f t="shared" ca="1" si="1104"/>
        <v>6.2876724965055326E-5</v>
      </c>
      <c r="IV478" s="223">
        <f t="shared" ca="1" si="1105"/>
        <v>-7.0471044599700435E-5</v>
      </c>
      <c r="IW478" s="223">
        <f t="shared" ca="1" si="1106"/>
        <v>7.2959887268536478E-5</v>
      </c>
      <c r="IX478" s="223">
        <f t="shared" ca="1" si="1107"/>
        <v>-7.0162941625396386E-5</v>
      </c>
      <c r="IY478" s="223">
        <f t="shared" ca="1" si="1108"/>
        <v>6.2282840420181836E-5</v>
      </c>
      <c r="IZ478" s="223">
        <f t="shared" ca="1" si="1109"/>
        <v>-4.9890480188064948E-5</v>
      </c>
      <c r="JA478" s="223">
        <f t="shared" ca="1" si="1110"/>
        <v>3.3883661012410322E-5</v>
      </c>
      <c r="JB478" s="223">
        <f t="shared" ca="1" si="1111"/>
        <v>-1.5422042822508901E-5</v>
      </c>
    </row>
    <row r="479" spans="2:262">
      <c r="B479" s="230">
        <v>118</v>
      </c>
      <c r="C479" s="229">
        <f t="shared" si="1112"/>
        <v>2.3046875000000016E-3</v>
      </c>
      <c r="D479" s="226">
        <f t="shared" ca="1" si="855"/>
        <v>35.972246305667561</v>
      </c>
      <c r="E479" s="225">
        <f ca="1">DT361</f>
        <v>-2.7753694332436577E-2</v>
      </c>
      <c r="F479" s="224">
        <v>118</v>
      </c>
      <c r="G479" s="223">
        <f t="shared" ca="1" si="856"/>
        <v>8.2595379080298352E-7</v>
      </c>
      <c r="H479" s="223">
        <f t="shared" ca="1" si="857"/>
        <v>2.0346745884774986E-5</v>
      </c>
      <c r="I479" s="223">
        <f t="shared" ca="1" si="858"/>
        <v>-4.0299912608881343E-5</v>
      </c>
      <c r="J479" s="223">
        <f t="shared" ca="1" si="859"/>
        <v>5.7837603578472693E-5</v>
      </c>
      <c r="K479" s="223">
        <f t="shared" ca="1" si="860"/>
        <v>-7.1908653553108824E-5</v>
      </c>
      <c r="L479" s="223">
        <f t="shared" ca="1" si="861"/>
        <v>8.1669679064836094E-5</v>
      </c>
      <c r="M479" s="223">
        <f t="shared" ca="1" si="862"/>
        <v>-8.6535628709409631E-5</v>
      </c>
      <c r="N479" s="223">
        <f t="shared" ca="1" si="863"/>
        <v>8.6214849661096646E-5</v>
      </c>
      <c r="O479" s="223">
        <f t="shared" ca="1" si="864"/>
        <v>-8.0726568612055877E-5</v>
      </c>
      <c r="P479" s="223">
        <f t="shared" ca="1" si="865"/>
        <v>7.0399739372599131E-5</v>
      </c>
      <c r="Q479" s="223">
        <f t="shared" ca="1" si="866"/>
        <v>-5.5853326204287542E-5</v>
      </c>
      <c r="R479" s="223">
        <f t="shared" ca="1" si="867"/>
        <v>3.7959204653458358E-5</v>
      </c>
      <c r="S479" s="223">
        <f t="shared" ca="1" si="868"/>
        <v>-1.7789903516236954E-5</v>
      </c>
      <c r="T479" s="223">
        <f t="shared" ca="1" si="869"/>
        <v>-3.4456798493276501E-6</v>
      </c>
      <c r="U479" s="223">
        <f t="shared" ca="1" si="870"/>
        <v>2.4474737800937928E-5</v>
      </c>
      <c r="V479" s="223">
        <f t="shared" ca="1" si="871"/>
        <v>-4.4036841311975737E-5</v>
      </c>
      <c r="W479" s="223">
        <f t="shared" ca="1" si="872"/>
        <v>6.0959486928232215E-5</v>
      </c>
      <c r="X479" s="223">
        <f t="shared" ca="1" si="873"/>
        <v>-7.4228373686203273E-5</v>
      </c>
      <c r="Y479" s="223">
        <f t="shared" ca="1" si="874"/>
        <v>8.3048197770609116E-5</v>
      </c>
      <c r="Z479" s="223">
        <f t="shared" ca="1" si="875"/>
        <v>-8.689032103174126E-5</v>
      </c>
      <c r="AA479" s="223">
        <f t="shared" ca="1" si="876"/>
        <v>8.5524456231183383E-5</v>
      </c>
      <c r="AB479" s="223">
        <f t="shared" ca="1" si="877"/>
        <v>-7.9032469881692229E-5</v>
      </c>
      <c r="AC479" s="223">
        <f t="shared" ca="1" si="878"/>
        <v>6.7803475373612505E-5</v>
      </c>
      <c r="AD479" s="223">
        <f t="shared" ca="1" si="879"/>
        <v>-5.2510510493529715E-5</v>
      </c>
      <c r="AE479" s="223">
        <f t="shared" ca="1" si="880"/>
        <v>3.4070197226234263E-5</v>
      </c>
      <c r="AF479" s="223">
        <f t="shared" ca="1" si="881"/>
        <v>-1.3587801730369981E-5</v>
      </c>
      <c r="AG479" s="223">
        <f t="shared" ca="1" si="882"/>
        <v>-7.7090125448958813E-6</v>
      </c>
      <c r="AH479" s="223">
        <f t="shared" ca="1" si="883"/>
        <v>2.8543767930004411E-5</v>
      </c>
      <c r="AI479" s="223">
        <f t="shared" ca="1" si="884"/>
        <v>-4.7667681407178061E-5</v>
      </c>
      <c r="AJ479" s="223">
        <f t="shared" ca="1" si="885"/>
        <v>6.3934513534560973E-5</v>
      </c>
      <c r="AK479" s="223">
        <f t="shared" ca="1" si="886"/>
        <v>-7.6369271165450134E-5</v>
      </c>
      <c r="AL479" s="223">
        <f t="shared" ca="1" si="887"/>
        <v>8.4226646093789515E-5</v>
      </c>
      <c r="AM479" s="223">
        <f t="shared" ca="1" si="888"/>
        <v>-8.7035686960014084E-5</v>
      </c>
      <c r="AN479" s="223">
        <f t="shared" ca="1" si="889"/>
        <v>8.4628026895151433E-5</v>
      </c>
      <c r="AO479" s="223">
        <f t="shared" ca="1" si="890"/>
        <v>-7.7147975008956803E-5</v>
      </c>
      <c r="AP479" s="223">
        <f t="shared" ca="1" si="891"/>
        <v>6.5043866863567413E-5</v>
      </c>
      <c r="AQ479" s="223">
        <f t="shared" ca="1" si="892"/>
        <v>-4.9041192363614709E-5</v>
      </c>
      <c r="AR479" s="223">
        <f t="shared" ca="1" si="893"/>
        <v>3.0099111709695328E-5</v>
      </c>
      <c r="AS479" s="223">
        <f t="shared" ca="1" si="894"/>
        <v>-9.352965739983066E-6</v>
      </c>
      <c r="AT479" s="223">
        <f t="shared" ca="1" si="895"/>
        <v>-1.1953773554013707E-5</v>
      </c>
      <c r="AU479" s="223">
        <f t="shared" ca="1" si="896"/>
        <v>3.2544033621989299E-5</v>
      </c>
      <c r="AV479" s="223">
        <f t="shared" ca="1" si="897"/>
        <v>-5.1183685882673703E-5</v>
      </c>
      <c r="AW479" s="223">
        <f t="shared" ca="1" si="898"/>
        <v>6.6755516297783369E-5</v>
      </c>
      <c r="AX479" s="223">
        <f t="shared" ca="1" si="899"/>
        <v>-7.8326188381300693E-5</v>
      </c>
      <c r="AY479" s="223">
        <f t="shared" ca="1" si="900"/>
        <v>8.520218504914696E-5</v>
      </c>
      <c r="AZ479" s="223">
        <f t="shared" ca="1" si="901"/>
        <v>-8.6971376294974433E-5</v>
      </c>
      <c r="BA479" s="223">
        <f t="shared" ca="1" si="902"/>
        <v>8.3527721229789312E-5</v>
      </c>
      <c r="BB479" s="223">
        <f t="shared" ca="1" si="903"/>
        <v>-7.5077623907060577E-5</v>
      </c>
      <c r="BC479" s="223">
        <f t="shared" ca="1" si="904"/>
        <v>6.2127561981078938E-5</v>
      </c>
      <c r="BD479" s="223">
        <f t="shared" ca="1" si="905"/>
        <v>-4.5453729705794595E-5</v>
      </c>
      <c r="BE479" s="223">
        <f t="shared" ca="1" si="906"/>
        <v>2.6055514796676896E-5</v>
      </c>
      <c r="BF479" s="223">
        <f t="shared" ca="1" si="907"/>
        <v>-5.0955976359067132E-6</v>
      </c>
      <c r="BG479" s="223">
        <f t="shared" ca="1" si="908"/>
        <v>-1.6169736875611785E-5</v>
      </c>
      <c r="BH479" s="223">
        <f t="shared" ca="1" si="909"/>
        <v>3.6465897886458121E-5</v>
      </c>
      <c r="BI479" s="223">
        <f t="shared" ca="1" si="910"/>
        <v>-5.4576384375718544E-5</v>
      </c>
      <c r="BJ479" s="223">
        <f t="shared" ca="1" si="911"/>
        <v>6.9415699175150947E-5</v>
      </c>
      <c r="BK479" s="223">
        <f t="shared" ca="1" si="912"/>
        <v>-8.0094410948777404E-5</v>
      </c>
      <c r="BL479" s="223">
        <f t="shared" ca="1" si="913"/>
        <v>8.5972464477891448E-5</v>
      </c>
      <c r="BM479" s="223">
        <f t="shared" ca="1" si="914"/>
        <v>-8.6697543966647388E-5</v>
      </c>
      <c r="BN479" s="223">
        <f t="shared" ca="1" si="915"/>
        <v>8.2226189967820671E-5</v>
      </c>
      <c r="BO479" s="223">
        <f t="shared" ca="1" si="916"/>
        <v>-7.2826404233147739E-5</v>
      </c>
      <c r="BP479" s="223">
        <f t="shared" ca="1" si="917"/>
        <v>5.906158636004454E-5</v>
      </c>
      <c r="BQ479" s="223">
        <f t="shared" ca="1" si="918"/>
        <v>-4.1756765031837777E-5</v>
      </c>
      <c r="BR479" s="223">
        <f t="shared" ca="1" si="919"/>
        <v>2.1949147866320892E-5</v>
      </c>
      <c r="BS479" s="223">
        <f t="shared" ca="1" si="920"/>
        <v>-8.2595379080135383E-7</v>
      </c>
      <c r="BT479" s="223">
        <f t="shared" ca="1" si="921"/>
        <v>-2.0346745884774847E-5</v>
      </c>
      <c r="BU479" s="223">
        <f t="shared" ca="1" si="922"/>
        <v>4.0299912608881899E-5</v>
      </c>
      <c r="BV479" s="223">
        <f t="shared" ca="1" si="923"/>
        <v>-5.7837603578473628E-5</v>
      </c>
      <c r="BW479" s="223">
        <f t="shared" ca="1" si="924"/>
        <v>7.1908653553109882E-5</v>
      </c>
      <c r="BX479" s="223">
        <f t="shared" ca="1" si="925"/>
        <v>-8.1669679064836202E-5</v>
      </c>
      <c r="BY479" s="223">
        <f t="shared" ca="1" si="926"/>
        <v>8.653562870940974E-5</v>
      </c>
      <c r="BZ479" s="223">
        <f t="shared" ca="1" si="927"/>
        <v>-8.6214849661096429E-5</v>
      </c>
      <c r="CA479" s="223">
        <f t="shared" ca="1" si="928"/>
        <v>8.0726568612055985E-5</v>
      </c>
      <c r="CB479" s="223">
        <f t="shared" ca="1" si="929"/>
        <v>-7.0399739372598941E-5</v>
      </c>
      <c r="CC479" s="223">
        <f t="shared" ca="1" si="930"/>
        <v>5.5853326204286587E-5</v>
      </c>
      <c r="CD479" s="223">
        <f t="shared" ca="1" si="931"/>
        <v>-3.79592046534564E-5</v>
      </c>
      <c r="CE479" s="223">
        <f t="shared" ca="1" si="932"/>
        <v>1.7789903516236643E-5</v>
      </c>
      <c r="CF479" s="223">
        <f t="shared" ca="1" si="933"/>
        <v>3.4456798493285886E-6</v>
      </c>
      <c r="CG479" s="223">
        <f t="shared" ca="1" si="934"/>
        <v>-2.4474737800939419E-5</v>
      </c>
      <c r="CH479" s="223">
        <f t="shared" ca="1" si="935"/>
        <v>4.4036841311977607E-5</v>
      </c>
      <c r="CI479" s="223">
        <f t="shared" ca="1" si="936"/>
        <v>-6.0959486928232446E-5</v>
      </c>
      <c r="CJ479" s="223">
        <f t="shared" ca="1" si="937"/>
        <v>7.4228373686203774E-5</v>
      </c>
      <c r="CK479" s="223">
        <f t="shared" ca="1" si="938"/>
        <v>-8.3048197770609576E-5</v>
      </c>
      <c r="CL479" s="223">
        <f t="shared" ca="1" si="939"/>
        <v>8.6890321031741233E-5</v>
      </c>
      <c r="CM479" s="223">
        <f t="shared" ca="1" si="940"/>
        <v>-8.5524456231183207E-5</v>
      </c>
      <c r="CN479" s="223">
        <f t="shared" ca="1" si="941"/>
        <v>7.9032469881691578E-5</v>
      </c>
      <c r="CO479" s="223">
        <f t="shared" ca="1" si="942"/>
        <v>-6.7803475373611136E-5</v>
      </c>
      <c r="CP479" s="223">
        <f t="shared" ca="1" si="943"/>
        <v>5.2510510493528956E-5</v>
      </c>
      <c r="CQ479" s="223">
        <f t="shared" ca="1" si="944"/>
        <v>-3.407019722623568E-5</v>
      </c>
      <c r="CR479" s="223">
        <f t="shared" ca="1" si="945"/>
        <v>1.3587801730370276E-5</v>
      </c>
      <c r="CS479" s="223">
        <f t="shared" ca="1" si="946"/>
        <v>7.7090125448955866E-6</v>
      </c>
      <c r="CT479" s="223">
        <f t="shared" ca="1" si="947"/>
        <v>-2.8543767930005299E-5</v>
      </c>
      <c r="CU479" s="223">
        <f t="shared" ca="1" si="948"/>
        <v>4.7667681407178847E-5</v>
      </c>
      <c r="CV479" s="223">
        <f t="shared" ca="1" si="949"/>
        <v>-6.393451353456245E-5</v>
      </c>
      <c r="CW479" s="223">
        <f t="shared" ca="1" si="950"/>
        <v>7.6369271165451177E-5</v>
      </c>
      <c r="CX479" s="223">
        <f t="shared" ca="1" si="951"/>
        <v>-8.4226646093789122E-5</v>
      </c>
      <c r="CY479" s="223">
        <f t="shared" ca="1" si="952"/>
        <v>8.703568696001407E-5</v>
      </c>
      <c r="CZ479" s="223">
        <f t="shared" ca="1" si="953"/>
        <v>-8.4628026895151515E-5</v>
      </c>
      <c r="DA479" s="223">
        <f t="shared" ca="1" si="954"/>
        <v>7.7147975008956369E-5</v>
      </c>
      <c r="DB479" s="223">
        <f t="shared" ca="1" si="955"/>
        <v>-6.5043866863566789E-5</v>
      </c>
      <c r="DC479" s="223">
        <f t="shared" ca="1" si="956"/>
        <v>4.904119236361292E-5</v>
      </c>
      <c r="DD479" s="223">
        <f t="shared" ca="1" si="957"/>
        <v>-3.0099111709693285E-5</v>
      </c>
      <c r="DE479" s="223">
        <f t="shared" ca="1" si="958"/>
        <v>9.3529657399796711E-6</v>
      </c>
      <c r="DF479" s="223">
        <f t="shared" ca="1" si="959"/>
        <v>1.1953773554012189E-5</v>
      </c>
      <c r="DG479" s="223">
        <f t="shared" ca="1" si="960"/>
        <v>-3.2544033621989028E-5</v>
      </c>
      <c r="DH479" s="223">
        <f t="shared" ca="1" si="961"/>
        <v>5.1183685882674455E-5</v>
      </c>
      <c r="DI479" s="223">
        <f t="shared" ca="1" si="962"/>
        <v>-6.6755516297783979E-5</v>
      </c>
      <c r="DJ479" s="223">
        <f t="shared" ca="1" si="963"/>
        <v>7.8326188381301642E-5</v>
      </c>
      <c r="DK479" s="223">
        <f t="shared" ca="1" si="964"/>
        <v>-8.5202185049147665E-5</v>
      </c>
      <c r="DL479" s="223">
        <f t="shared" ca="1" si="965"/>
        <v>8.6971376294974297E-5</v>
      </c>
      <c r="DM479" s="223">
        <f t="shared" ca="1" si="966"/>
        <v>-8.3527721229789746E-5</v>
      </c>
      <c r="DN479" s="223">
        <f t="shared" ca="1" si="967"/>
        <v>7.5077623907060103E-5</v>
      </c>
      <c r="DO479" s="223">
        <f t="shared" ca="1" si="968"/>
        <v>-6.2127561981078274E-5</v>
      </c>
      <c r="DP479" s="223">
        <f t="shared" ca="1" si="969"/>
        <v>4.5453729705793796E-5</v>
      </c>
      <c r="DQ479" s="223">
        <f t="shared" ca="1" si="970"/>
        <v>-2.6055514796676001E-5</v>
      </c>
      <c r="DR479" s="223">
        <f t="shared" ca="1" si="971"/>
        <v>5.0955976359033081E-6</v>
      </c>
      <c r="DS479" s="223">
        <f t="shared" ca="1" si="972"/>
        <v>1.6169736875615139E-5</v>
      </c>
      <c r="DT479" s="223">
        <f t="shared" ca="1" si="973"/>
        <v>-3.6465897886456718E-5</v>
      </c>
      <c r="DU479" s="223">
        <f t="shared" ca="1" si="974"/>
        <v>5.4576384375717338E-5</v>
      </c>
      <c r="DV479" s="223">
        <f t="shared" ca="1" si="975"/>
        <v>-6.9415699175151503E-5</v>
      </c>
      <c r="DW479" s="223">
        <f t="shared" ca="1" si="976"/>
        <v>8.0094410948777783E-5</v>
      </c>
      <c r="DX479" s="223">
        <f t="shared" ca="1" si="977"/>
        <v>-8.5972464477891597E-5</v>
      </c>
      <c r="DY479" s="223">
        <f t="shared" ca="1" si="978"/>
        <v>8.669754396664709E-5</v>
      </c>
      <c r="DZ479" s="223">
        <f t="shared" ca="1" si="979"/>
        <v>-8.222618996781956E-5</v>
      </c>
      <c r="EA479" s="223">
        <f t="shared" ca="1" si="980"/>
        <v>7.2826404233148579E-5</v>
      </c>
      <c r="EB479" s="223">
        <f t="shared" ca="1" si="981"/>
        <v>-5.9061586360045665E-5</v>
      </c>
      <c r="EC479" s="223">
        <f t="shared" ca="1" si="982"/>
        <v>4.175676503183695E-5</v>
      </c>
      <c r="ED479" s="223">
        <f t="shared" ca="1" si="983"/>
        <v>-2.1949147866319984E-5</v>
      </c>
      <c r="EE479" s="223">
        <f t="shared" ca="1" si="984"/>
        <v>8.2595379080041532E-7</v>
      </c>
      <c r="EF479" s="223">
        <f t="shared" ca="1" si="985"/>
        <v>2.0346745884778168E-5</v>
      </c>
      <c r="EG479" s="223">
        <f t="shared" ca="1" si="986"/>
        <v>-4.0299912608884928E-5</v>
      </c>
      <c r="EH479" s="223">
        <f t="shared" ca="1" si="987"/>
        <v>5.7837603578472476E-5</v>
      </c>
      <c r="EI479" s="223">
        <f t="shared" ca="1" si="988"/>
        <v>-7.1908653553109028E-5</v>
      </c>
      <c r="EJ479" s="223">
        <f t="shared" ca="1" si="989"/>
        <v>8.1669679064836541E-5</v>
      </c>
      <c r="EK479" s="223">
        <f t="shared" ca="1" si="990"/>
        <v>-8.6535628709409835E-5</v>
      </c>
      <c r="EL479" s="223">
        <f t="shared" ca="1" si="991"/>
        <v>8.6214849661096294E-5</v>
      </c>
      <c r="EM479" s="223">
        <f t="shared" ca="1" si="992"/>
        <v>-8.0726568612054725E-5</v>
      </c>
      <c r="EN479" s="223">
        <f t="shared" ca="1" si="993"/>
        <v>7.0399739372596922E-5</v>
      </c>
      <c r="EO479" s="223">
        <f t="shared" ca="1" si="994"/>
        <v>-5.5853326204287766E-5</v>
      </c>
      <c r="EP479" s="223">
        <f t="shared" ca="1" si="995"/>
        <v>3.7959204653457782E-5</v>
      </c>
      <c r="EQ479" s="223">
        <f t="shared" ca="1" si="996"/>
        <v>-1.7789903516235728E-5</v>
      </c>
      <c r="ER479" s="223">
        <f t="shared" ca="1" si="997"/>
        <v>-3.4456798493295237E-6</v>
      </c>
      <c r="ES479" s="223">
        <f t="shared" ca="1" si="998"/>
        <v>2.4474737800940327E-5</v>
      </c>
      <c r="ET479" s="223">
        <f t="shared" ca="1" si="999"/>
        <v>-4.4036841311978413E-5</v>
      </c>
      <c r="EU479" s="223">
        <f t="shared" ca="1" si="1000"/>
        <v>6.0959486928234885E-5</v>
      </c>
      <c r="EV479" s="223">
        <f t="shared" ca="1" si="1001"/>
        <v>-7.4228373686202975E-5</v>
      </c>
      <c r="EW479" s="223">
        <f t="shared" ca="1" si="1002"/>
        <v>8.3048197770609116E-5</v>
      </c>
      <c r="EX479" s="223">
        <f t="shared" ca="1" si="1003"/>
        <v>-8.6890321031741287E-5</v>
      </c>
      <c r="EY479" s="223">
        <f t="shared" ca="1" si="1004"/>
        <v>8.5524456231183044E-5</v>
      </c>
      <c r="EZ479" s="223">
        <f t="shared" ca="1" si="1005"/>
        <v>-7.9032469881691185E-5</v>
      </c>
      <c r="FA479" s="223">
        <f t="shared" ca="1" si="1006"/>
        <v>6.7803475373610553E-5</v>
      </c>
      <c r="FB479" s="223">
        <f t="shared" ca="1" si="1007"/>
        <v>-5.2510510493526239E-5</v>
      </c>
      <c r="FC479" s="223">
        <f t="shared" ca="1" si="1008"/>
        <v>3.4070197226234819E-5</v>
      </c>
      <c r="FD479" s="223">
        <f t="shared" ca="1" si="1009"/>
        <v>-1.3587801730369351E-5</v>
      </c>
      <c r="FE479" s="223">
        <f t="shared" ca="1" si="1010"/>
        <v>-7.7090125448965183E-6</v>
      </c>
      <c r="FF479" s="223">
        <f t="shared" ca="1" si="1011"/>
        <v>2.854376793000619E-5</v>
      </c>
      <c r="FG479" s="223">
        <f t="shared" ca="1" si="1012"/>
        <v>-4.766768140717964E-5</v>
      </c>
      <c r="FH479" s="223">
        <f t="shared" ca="1" si="1013"/>
        <v>6.3934513534563087E-5</v>
      </c>
      <c r="FI479" s="223">
        <f t="shared" ca="1" si="1014"/>
        <v>-7.6369271165451625E-5</v>
      </c>
      <c r="FJ479" s="223">
        <f t="shared" ca="1" si="1015"/>
        <v>8.4226646093790613E-5</v>
      </c>
      <c r="FK479" s="223">
        <f t="shared" ca="1" si="1016"/>
        <v>-8.7035686960014097E-5</v>
      </c>
      <c r="FL479" s="223">
        <f t="shared" ca="1" si="1017"/>
        <v>8.4628026895151284E-5</v>
      </c>
      <c r="FM479" s="223">
        <f t="shared" ca="1" si="1018"/>
        <v>-7.7147975008955936E-5</v>
      </c>
      <c r="FN479" s="223">
        <f t="shared" ca="1" si="1019"/>
        <v>6.5043866863566166E-5</v>
      </c>
      <c r="FO479" s="223">
        <f t="shared" ca="1" si="1020"/>
        <v>-4.9041192363612134E-5</v>
      </c>
      <c r="FP479" s="223">
        <f t="shared" ca="1" si="1021"/>
        <v>3.0099111709692404E-5</v>
      </c>
      <c r="FQ479" s="223">
        <f t="shared" ca="1" si="1022"/>
        <v>-9.3529657399787394E-6</v>
      </c>
      <c r="FR479" s="223">
        <f t="shared" ca="1" si="1023"/>
        <v>-1.1953773554013114E-5</v>
      </c>
      <c r="FS479" s="223">
        <f t="shared" ca="1" si="1024"/>
        <v>3.2544033621989889E-5</v>
      </c>
      <c r="FT479" s="223">
        <f t="shared" ca="1" si="1025"/>
        <v>-5.1183685882675214E-5</v>
      </c>
      <c r="FU479" s="223">
        <f t="shared" ca="1" si="1026"/>
        <v>6.6755516297784562E-5</v>
      </c>
      <c r="FV479" s="223">
        <f t="shared" ca="1" si="1027"/>
        <v>-7.8326188381302048E-5</v>
      </c>
      <c r="FW479" s="223">
        <f t="shared" ca="1" si="1028"/>
        <v>8.5202185049147855E-5</v>
      </c>
      <c r="FX479" s="223">
        <f t="shared" ca="1" si="1029"/>
        <v>-8.697137629497427E-5</v>
      </c>
      <c r="FY479" s="223">
        <f t="shared" ca="1" si="1030"/>
        <v>8.3527721229789475E-5</v>
      </c>
      <c r="FZ479" s="223">
        <f t="shared" ca="1" si="1031"/>
        <v>-7.5077623907059615E-5</v>
      </c>
      <c r="GA479" s="223">
        <f t="shared" ca="1" si="1032"/>
        <v>6.2127561981077623E-5</v>
      </c>
      <c r="GB479" s="223">
        <f t="shared" ca="1" si="1033"/>
        <v>-4.5453729705797218E-5</v>
      </c>
      <c r="GC479" s="223">
        <f t="shared" ca="1" si="1034"/>
        <v>2.6055514796675107E-5</v>
      </c>
      <c r="GD479" s="223">
        <f t="shared" ca="1" si="1035"/>
        <v>-5.0955976359073129E-6</v>
      </c>
      <c r="GE479" s="223">
        <f t="shared" ca="1" si="1036"/>
        <v>-1.6169736875616064E-5</v>
      </c>
      <c r="GF479" s="223">
        <f t="shared" ca="1" si="1037"/>
        <v>3.6465897886457579E-5</v>
      </c>
      <c r="GG479" s="223">
        <f t="shared" ca="1" si="1038"/>
        <v>-5.4576384375721932E-5</v>
      </c>
      <c r="GH479" s="223">
        <f t="shared" ca="1" si="1039"/>
        <v>6.9415699175152099E-5</v>
      </c>
      <c r="GI479" s="223">
        <f t="shared" ca="1" si="1040"/>
        <v>-8.0094410948776211E-5</v>
      </c>
      <c r="GJ479" s="223">
        <f t="shared" ca="1" si="1041"/>
        <v>8.5972464477891746E-5</v>
      </c>
      <c r="GK479" s="223">
        <f t="shared" ca="1" si="1042"/>
        <v>-8.6697543966647429E-5</v>
      </c>
      <c r="GL479" s="223">
        <f t="shared" ca="1" si="1043"/>
        <v>8.2226189967819234E-5</v>
      </c>
      <c r="GM479" s="223">
        <f t="shared" ca="1" si="1044"/>
        <v>-7.2826404233148077E-5</v>
      </c>
      <c r="GN479" s="223">
        <f t="shared" ca="1" si="1045"/>
        <v>5.9061586360041341E-5</v>
      </c>
      <c r="GO479" s="223">
        <f t="shared" ca="1" si="1046"/>
        <v>-4.1756765031836124E-5</v>
      </c>
      <c r="GP479" s="223">
        <f t="shared" ca="1" si="1047"/>
        <v>2.1949147866323863E-5</v>
      </c>
      <c r="GQ479" s="223">
        <f t="shared" ca="1" si="1048"/>
        <v>-8.259537907994768E-7</v>
      </c>
      <c r="GR479" s="223">
        <f t="shared" ca="1" si="1049"/>
        <v>-2.0346745884774268E-5</v>
      </c>
      <c r="GS479" s="223">
        <f t="shared" ca="1" si="1050"/>
        <v>4.0299912608885761E-5</v>
      </c>
      <c r="GT479" s="223">
        <f t="shared" ca="1" si="1051"/>
        <v>-5.7837603578473181E-5</v>
      </c>
      <c r="GU479" s="223">
        <f t="shared" ca="1" si="1052"/>
        <v>7.1908653553112335E-5</v>
      </c>
      <c r="GV479" s="223">
        <f t="shared" ca="1" si="1053"/>
        <v>-8.1669679064836853E-5</v>
      </c>
      <c r="GW479" s="223">
        <f t="shared" ca="1" si="1054"/>
        <v>8.6535628709410472E-5</v>
      </c>
      <c r="GX479" s="223">
        <f t="shared" ca="1" si="1055"/>
        <v>-8.6214849661096172E-5</v>
      </c>
      <c r="GY479" s="223">
        <f t="shared" ca="1" si="1056"/>
        <v>8.0726568612056216E-5</v>
      </c>
      <c r="GZ479" s="223">
        <f t="shared" ca="1" si="1057"/>
        <v>-7.0399739372596379E-5</v>
      </c>
      <c r="HA479" s="223">
        <f t="shared" ca="1" si="1058"/>
        <v>5.5853326204287048E-5</v>
      </c>
      <c r="HB479" s="223">
        <f t="shared" ca="1" si="1059"/>
        <v>-3.7959204653452483E-5</v>
      </c>
      <c r="HC479" s="223">
        <f t="shared" ca="1" si="1060"/>
        <v>1.7789903516234806E-5</v>
      </c>
      <c r="HD479" s="223">
        <f t="shared" ca="1" si="1061"/>
        <v>3.4456798493354055E-6</v>
      </c>
      <c r="HE479" s="223">
        <f t="shared" ca="1" si="1062"/>
        <v>-2.4474737800941228E-5</v>
      </c>
      <c r="HF479" s="223">
        <f t="shared" ca="1" si="1063"/>
        <v>4.4036841311974957E-5</v>
      </c>
      <c r="HG479" s="223">
        <f t="shared" ca="1" si="1064"/>
        <v>-6.0959486928235543E-5</v>
      </c>
      <c r="HH479" s="223">
        <f t="shared" ca="1" si="1065"/>
        <v>7.4228373686203463E-5</v>
      </c>
      <c r="HI479" s="223">
        <f t="shared" ca="1" si="1066"/>
        <v>-8.3048197770610877E-5</v>
      </c>
      <c r="HJ479" s="223">
        <f t="shared" ca="1" si="1067"/>
        <v>8.6890321031741355E-5</v>
      </c>
      <c r="HK479" s="223">
        <f t="shared" ca="1" si="1068"/>
        <v>-8.5524456231181946E-5</v>
      </c>
      <c r="HL479" s="223">
        <f t="shared" ca="1" si="1069"/>
        <v>7.9032469881690792E-5</v>
      </c>
      <c r="HM479" s="223">
        <f t="shared" ca="1" si="1070"/>
        <v>-6.7803475373613074E-5</v>
      </c>
      <c r="HN479" s="223">
        <f t="shared" ca="1" si="1071"/>
        <v>5.2510510493525487E-5</v>
      </c>
      <c r="HO479" s="223">
        <f t="shared" ca="1" si="1072"/>
        <v>-3.4070197226233952E-5</v>
      </c>
      <c r="HP479" s="223">
        <f t="shared" ca="1" si="1073"/>
        <v>1.3587801730363539E-5</v>
      </c>
      <c r="HQ479" s="223">
        <f t="shared" ca="1" si="1074"/>
        <v>7.7090125448974568E-6</v>
      </c>
      <c r="HR479" s="223">
        <f t="shared" ca="1" si="1075"/>
        <v>-2.8543767930011743E-5</v>
      </c>
      <c r="HS479" s="223">
        <f t="shared" ca="1" si="1076"/>
        <v>4.7667681407180426E-5</v>
      </c>
      <c r="HT479" s="223">
        <f t="shared" ca="1" si="1077"/>
        <v>-6.3934513534560363E-5</v>
      </c>
      <c r="HU479" s="223">
        <f t="shared" ca="1" si="1078"/>
        <v>7.6369271165452085E-5</v>
      </c>
      <c r="HV479" s="223">
        <f t="shared" ca="1" si="1079"/>
        <v>-8.4226646093789597E-5</v>
      </c>
      <c r="HW479" s="223">
        <f t="shared" ca="1" si="1080"/>
        <v>8.7035686960014138E-5</v>
      </c>
      <c r="HX479" s="223">
        <f t="shared" ca="1" si="1081"/>
        <v>-8.4628026895151067E-5</v>
      </c>
      <c r="HY479" s="223">
        <f t="shared" ca="1" si="1082"/>
        <v>7.7147975008953212E-5</v>
      </c>
      <c r="HZ479" s="223">
        <f t="shared" ca="1" si="1083"/>
        <v>-6.5043866863565542E-5</v>
      </c>
      <c r="IA479" s="223">
        <f t="shared" ca="1" si="1084"/>
        <v>4.9041192363615454E-5</v>
      </c>
      <c r="IB479" s="223">
        <f t="shared" ca="1" si="1085"/>
        <v>-3.0099111709691527E-5</v>
      </c>
      <c r="IC479" s="223">
        <f t="shared" ca="1" si="1086"/>
        <v>9.3529657399827272E-6</v>
      </c>
      <c r="ID479" s="223">
        <f t="shared" ca="1" si="1087"/>
        <v>1.1953773554018948E-5</v>
      </c>
      <c r="IE479" s="223">
        <f t="shared" ca="1" si="1088"/>
        <v>9.9332199938544715E-5</v>
      </c>
      <c r="IF479" s="223">
        <f t="shared" ca="1" si="1089"/>
        <v>5.1183685882679971E-5</v>
      </c>
      <c r="IG479" s="223">
        <f t="shared" ca="1" si="1090"/>
        <v>-6.6755516297785172E-5</v>
      </c>
      <c r="IH479" s="223">
        <f t="shared" ca="1" si="1091"/>
        <v>7.8326188381300314E-5</v>
      </c>
      <c r="II479" s="223">
        <f t="shared" ca="1" si="1092"/>
        <v>-8.5202185049148031E-5</v>
      </c>
      <c r="IJ479" s="223">
        <f t="shared" ca="1" si="1093"/>
        <v>8.6971376294974406E-5</v>
      </c>
      <c r="IK479" s="223">
        <f t="shared" ca="1" si="1094"/>
        <v>-8.3527721229787822E-5</v>
      </c>
      <c r="IL479" s="223">
        <f t="shared" ca="1" si="1095"/>
        <v>7.5077623907059154E-5</v>
      </c>
      <c r="IM479" s="223">
        <f t="shared" ca="1" si="1096"/>
        <v>-6.2127561981073503E-5</v>
      </c>
      <c r="IN479" s="223">
        <f t="shared" ca="1" si="1097"/>
        <v>4.5453729705792196E-5</v>
      </c>
      <c r="IO479" s="223">
        <f t="shared" ca="1" si="1098"/>
        <v>-2.6055514796678932E-5</v>
      </c>
      <c r="IP479" s="223">
        <f t="shared" ca="1" si="1099"/>
        <v>5.0955976359014345E-6</v>
      </c>
      <c r="IQ479" s="223">
        <f t="shared" ca="1" si="1100"/>
        <v>1.6169736875612121E-5</v>
      </c>
      <c r="IR479" s="223">
        <f t="shared" ca="1" si="1101"/>
        <v>-3.6465897886462918E-5</v>
      </c>
      <c r="IS479" s="223">
        <f t="shared" ca="1" si="1102"/>
        <v>5.4576384375718802E-5</v>
      </c>
      <c r="IT479" s="223">
        <f t="shared" ca="1" si="1103"/>
        <v>-6.9415699175155637E-5</v>
      </c>
      <c r="IU479" s="223">
        <f t="shared" ca="1" si="1104"/>
        <v>8.0094410948778515E-5</v>
      </c>
      <c r="IV479" s="223">
        <f t="shared" ca="1" si="1105"/>
        <v>-8.5972464477891122E-5</v>
      </c>
      <c r="IW479" s="223">
        <f t="shared" ca="1" si="1106"/>
        <v>8.6697543966646914E-5</v>
      </c>
      <c r="IX479" s="223">
        <f t="shared" ca="1" si="1107"/>
        <v>-8.2226189967820563E-5</v>
      </c>
      <c r="IY479" s="223">
        <f t="shared" ca="1" si="1108"/>
        <v>7.2826404233144852E-5</v>
      </c>
      <c r="IZ479" s="223">
        <f t="shared" ca="1" si="1109"/>
        <v>-5.9061586360044289E-5</v>
      </c>
      <c r="JA479" s="223">
        <f t="shared" ca="1" si="1110"/>
        <v>4.175676503183096E-5</v>
      </c>
      <c r="JB479" s="223">
        <f t="shared" ca="1" si="1111"/>
        <v>-2.1949147866318168E-5</v>
      </c>
    </row>
    <row r="480" spans="2:262">
      <c r="B480" s="230">
        <v>119</v>
      </c>
      <c r="C480" s="229">
        <f t="shared" si="1112"/>
        <v>2.3242187500000016E-3</v>
      </c>
      <c r="D480" s="226">
        <f t="shared" ca="1" si="855"/>
        <v>35.974099639129271</v>
      </c>
      <c r="E480" s="225">
        <f ca="1">DU361</f>
        <v>-2.5900360870728136E-2</v>
      </c>
      <c r="F480" s="224">
        <v>119</v>
      </c>
      <c r="G480" s="223">
        <f t="shared" ca="1" si="856"/>
        <v>6.7711875956316626E-6</v>
      </c>
      <c r="H480" s="223">
        <f t="shared" ca="1" si="857"/>
        <v>1.7129374547983847E-5</v>
      </c>
      <c r="I480" s="223">
        <f t="shared" ca="1" si="858"/>
        <v>-4.0197522061022858E-5</v>
      </c>
      <c r="J480" s="223">
        <f t="shared" ca="1" si="859"/>
        <v>6.1312241246437634E-5</v>
      </c>
      <c r="K480" s="223">
        <f t="shared" ca="1" si="860"/>
        <v>-7.9447446702147792E-5</v>
      </c>
      <c r="L480" s="223">
        <f t="shared" ca="1" si="861"/>
        <v>9.3721844700378484E-5</v>
      </c>
      <c r="M480" s="223">
        <f t="shared" ca="1" si="862"/>
        <v>-1.0344176030845121E-4</v>
      </c>
      <c r="N480" s="223">
        <f t="shared" ca="1" si="863"/>
        <v>1.0813484703540291E-4</v>
      </c>
      <c r="O480" s="223">
        <f t="shared" ca="1" si="864"/>
        <v>-1.0757304085921501E-4</v>
      </c>
      <c r="P480" s="223">
        <f t="shared" ca="1" si="865"/>
        <v>1.0178364316671254E-4</v>
      </c>
      <c r="Q480" s="223">
        <f t="shared" ca="1" si="866"/>
        <v>-9.1047994022470778E-5</v>
      </c>
      <c r="R480" s="223">
        <f t="shared" ca="1" si="867"/>
        <v>7.5887800240207582E-5</v>
      </c>
      <c r="S480" s="223">
        <f t="shared" ca="1" si="868"/>
        <v>-5.7039782654147045E-5</v>
      </c>
      <c r="T480" s="223">
        <f t="shared" ca="1" si="869"/>
        <v>3.5419874624963702E-5</v>
      </c>
      <c r="U480" s="223">
        <f t="shared" ca="1" si="870"/>
        <v>-1.2078711580403066E-5</v>
      </c>
      <c r="V480" s="223">
        <f t="shared" ca="1" si="871"/>
        <v>-1.1849425390723079E-5</v>
      </c>
      <c r="W480" s="223">
        <f t="shared" ca="1" si="872"/>
        <v>3.5201730767325332E-5</v>
      </c>
      <c r="X480" s="223">
        <f t="shared" ca="1" si="873"/>
        <v>-5.6843381990721204E-5</v>
      </c>
      <c r="Y480" s="223">
        <f t="shared" ca="1" si="874"/>
        <v>7.57226870065561E-5</v>
      </c>
      <c r="Z480" s="223">
        <f t="shared" ca="1" si="875"/>
        <v>-9.0922192018353361E-5</v>
      </c>
      <c r="AA480" s="223">
        <f t="shared" ca="1" si="876"/>
        <v>1.017032658336029E-4</v>
      </c>
      <c r="AB480" s="223">
        <f t="shared" ca="1" si="877"/>
        <v>-1.0754199419308894E-4</v>
      </c>
      <c r="AC480" s="223">
        <f t="shared" ca="1" si="878"/>
        <v>1.0815463977197286E-4</v>
      </c>
      <c r="AD480" s="223">
        <f t="shared" ca="1" si="879"/>
        <v>-1.0351143060503834E-4</v>
      </c>
      <c r="AE480" s="223">
        <f t="shared" ca="1" si="880"/>
        <v>9.3838006877369393E-5</v>
      </c>
      <c r="AF480" s="223">
        <f t="shared" ca="1" si="881"/>
        <v>-7.9604455772601265E-5</v>
      </c>
      <c r="AG480" s="223">
        <f t="shared" ca="1" si="882"/>
        <v>6.1502467238399441E-5</v>
      </c>
      <c r="AH480" s="223">
        <f t="shared" ca="1" si="883"/>
        <v>-4.0411720801660888E-5</v>
      </c>
      <c r="AI480" s="223">
        <f t="shared" ca="1" si="884"/>
        <v>1.7357136891007668E-5</v>
      </c>
      <c r="AJ480" s="223">
        <f t="shared" ca="1" si="885"/>
        <v>6.5409299298093603E-6</v>
      </c>
      <c r="AK480" s="223">
        <f t="shared" ca="1" si="886"/>
        <v>-3.0121135420901681E-5</v>
      </c>
      <c r="AL480" s="223">
        <f t="shared" ca="1" si="887"/>
        <v>5.2237582048897572E-5</v>
      </c>
      <c r="AM480" s="223">
        <f t="shared" ca="1" si="888"/>
        <v>-7.1815504725441728E-5</v>
      </c>
      <c r="AN480" s="223">
        <f t="shared" ca="1" si="889"/>
        <v>8.7903499811912373E-5</v>
      </c>
      <c r="AO480" s="223">
        <f t="shared" ca="1" si="890"/>
        <v>-9.9719759283207798E-5</v>
      </c>
      <c r="AP480" s="223">
        <f t="shared" ca="1" si="891"/>
        <v>1.0669006326719744E-4</v>
      </c>
      <c r="AQ480" s="223">
        <f t="shared" ca="1" si="892"/>
        <v>-1.084756846842924E-4</v>
      </c>
      <c r="AR480" s="223">
        <f t="shared" ca="1" si="893"/>
        <v>1.0498984994050604E-4</v>
      </c>
      <c r="AS480" s="223">
        <f t="shared" ca="1" si="894"/>
        <v>-9.6401955754462512E-5</v>
      </c>
      <c r="AT480" s="223">
        <f t="shared" ca="1" si="895"/>
        <v>8.3129337198511446E-5</v>
      </c>
      <c r="AU480" s="223">
        <f t="shared" ca="1" si="896"/>
        <v>-6.581698699209467E-5</v>
      </c>
      <c r="AV480" s="223">
        <f t="shared" ca="1" si="897"/>
        <v>4.5306211603299617E-5</v>
      </c>
      <c r="AW480" s="223">
        <f t="shared" ca="1" si="898"/>
        <v>-2.2593747338535442E-5</v>
      </c>
      <c r="AX480" s="223">
        <f t="shared" ca="1" si="899"/>
        <v>-1.2166767957769362E-6</v>
      </c>
      <c r="AY480" s="223">
        <f t="shared" ca="1" si="900"/>
        <v>2.4967975620949954E-5</v>
      </c>
      <c r="AZ480" s="223">
        <f t="shared" ca="1" si="901"/>
        <v>-4.7505937196445002E-5</v>
      </c>
      <c r="BA480" s="223">
        <f t="shared" ca="1" si="902"/>
        <v>6.7735312603148555E-5</v>
      </c>
      <c r="BB480" s="223">
        <f t="shared" ca="1" si="903"/>
        <v>-8.4673040374987717E-5</v>
      </c>
      <c r="BC480" s="223">
        <f t="shared" ca="1" si="904"/>
        <v>9.7496019098279479E-5</v>
      </c>
      <c r="BD480" s="223">
        <f t="shared" ca="1" si="905"/>
        <v>-1.0558110663395005E-4</v>
      </c>
      <c r="BE480" s="223">
        <f t="shared" ca="1" si="906"/>
        <v>1.0853540217085971E-4</v>
      </c>
      <c r="BF480" s="223">
        <f t="shared" ca="1" si="907"/>
        <v>-1.0621533953144269E-4</v>
      </c>
      <c r="BG480" s="223">
        <f t="shared" ca="1" si="908"/>
        <v>9.8733663876327722E-5</v>
      </c>
      <c r="BH480" s="223">
        <f t="shared" ca="1" si="909"/>
        <v>-8.6453952769840461E-5</v>
      </c>
      <c r="BI480" s="223">
        <f t="shared" ca="1" si="910"/>
        <v>6.997294785923999E-5</v>
      </c>
      <c r="BJ480" s="223">
        <f t="shared" ca="1" si="911"/>
        <v>-5.0091555772827769E-5</v>
      </c>
      <c r="BK480" s="223">
        <f t="shared" ca="1" si="912"/>
        <v>2.7775927469746163E-5</v>
      </c>
      <c r="BL480" s="223">
        <f t="shared" ca="1" si="913"/>
        <v>-4.1105074192263532E-6</v>
      </c>
      <c r="BM480" s="223">
        <f t="shared" ca="1" si="914"/>
        <v>-1.9754665780789489E-5</v>
      </c>
      <c r="BN480" s="223">
        <f t="shared" ca="1" si="915"/>
        <v>4.2659846380260344E-5</v>
      </c>
      <c r="BO480" s="223">
        <f t="shared" ca="1" si="916"/>
        <v>-6.3491940179880488E-5</v>
      </c>
      <c r="BP480" s="223">
        <f t="shared" ca="1" si="917"/>
        <v>8.1238596167316343E-5</v>
      </c>
      <c r="BQ480" s="223">
        <f t="shared" ca="1" si="918"/>
        <v>-9.5037402463702127E-5</v>
      </c>
      <c r="BR480" s="223">
        <f t="shared" ca="1" si="919"/>
        <v>1.0421779586700809E-4</v>
      </c>
      <c r="BS480" s="223">
        <f t="shared" ca="1" si="920"/>
        <v>-1.0833364836701896E-4</v>
      </c>
      <c r="BT480" s="223">
        <f t="shared" ca="1" si="921"/>
        <v>1.0718494706608256E-4</v>
      </c>
      <c r="BU480" s="223">
        <f t="shared" ca="1" si="922"/>
        <v>-1.0082751395386863E-4</v>
      </c>
      <c r="BV480" s="223">
        <f t="shared" ca="1" si="923"/>
        <v>8.9570293196475966E-5</v>
      </c>
      <c r="BW480" s="223">
        <f t="shared" ca="1" si="924"/>
        <v>-7.3960337766083701E-5</v>
      </c>
      <c r="BX480" s="223">
        <f t="shared" ca="1" si="925"/>
        <v>5.4756224996999848E-5</v>
      </c>
      <c r="BY480" s="223">
        <f t="shared" ca="1" si="926"/>
        <v>-3.2891192958799845E-5</v>
      </c>
      <c r="BZ480" s="223">
        <f t="shared" ca="1" si="927"/>
        <v>9.4277890618187969E-6</v>
      </c>
      <c r="CA480" s="223">
        <f t="shared" ca="1" si="928"/>
        <v>1.4493765220461783E-5</v>
      </c>
      <c r="CB480" s="223">
        <f t="shared" ca="1" si="929"/>
        <v>-3.7710984257581582E-5</v>
      </c>
      <c r="CC480" s="223">
        <f t="shared" ca="1" si="930"/>
        <v>5.90956101114819E-5</v>
      </c>
      <c r="CD480" s="223">
        <f t="shared" ca="1" si="931"/>
        <v>-7.7608441065819399E-5</v>
      </c>
      <c r="CE480" s="223">
        <f t="shared" ca="1" si="932"/>
        <v>9.2349832402294994E-5</v>
      </c>
      <c r="CF480" s="223">
        <f t="shared" ca="1" si="933"/>
        <v>-1.0260341530142164E-4</v>
      </c>
      <c r="CG480" s="223">
        <f t="shared" ca="1" si="934"/>
        <v>1.0787090931535543E-4</v>
      </c>
      <c r="CH480" s="223">
        <f t="shared" ca="1" si="935"/>
        <v>-1.0789633667494825E-4</v>
      </c>
      <c r="CI480" s="223">
        <f t="shared" ca="1" si="936"/>
        <v>1.0267846171884741E-4</v>
      </c>
      <c r="CJ480" s="223">
        <f t="shared" ca="1" si="937"/>
        <v>-9.2470850941368381E-5</v>
      </c>
      <c r="CK480" s="223">
        <f t="shared" ca="1" si="938"/>
        <v>7.7769550741090747E-5</v>
      </c>
      <c r="CL480" s="223">
        <f t="shared" ca="1" si="939"/>
        <v>-5.9288981679075241E-5</v>
      </c>
      <c r="CM480" s="223">
        <f t="shared" ca="1" si="940"/>
        <v>3.7927220683084611E-5</v>
      </c>
      <c r="CN480" s="223">
        <f t="shared" ca="1" si="941"/>
        <v>-1.4722358334781463E-5</v>
      </c>
      <c r="CO480" s="223">
        <f t="shared" ca="1" si="942"/>
        <v>-9.197947910211045E-6</v>
      </c>
      <c r="CP480" s="223">
        <f t="shared" ca="1" si="943"/>
        <v>3.2671273070737124E-5</v>
      </c>
      <c r="CQ480" s="223">
        <f t="shared" ca="1" si="944"/>
        <v>-5.4556913542163274E-5</v>
      </c>
      <c r="CR480" s="223">
        <f t="shared" ca="1" si="945"/>
        <v>7.379132043209618E-5</v>
      </c>
      <c r="CS480" s="223">
        <f t="shared" ca="1" si="946"/>
        <v>-8.943978350574067E-5</v>
      </c>
      <c r="CT480" s="223">
        <f t="shared" ca="1" si="947"/>
        <v>1.0074185412137622E-4</v>
      </c>
      <c r="CU480" s="223">
        <f t="shared" ca="1" si="948"/>
        <v>-1.0714829979477566E-4</v>
      </c>
      <c r="CV480" s="223">
        <f t="shared" ca="1" si="949"/>
        <v>1.0834779455816079E-4</v>
      </c>
      <c r="CW480" s="223">
        <f t="shared" ca="1" si="950"/>
        <v>-1.042820480759735E-4</v>
      </c>
      <c r="CX480" s="223">
        <f t="shared" ca="1" si="951"/>
        <v>9.5148638306854764E-5</v>
      </c>
      <c r="CY480" s="223">
        <f t="shared" ca="1" si="952"/>
        <v>-8.1391410056554312E-5</v>
      </c>
      <c r="CZ480" s="223">
        <f t="shared" ca="1" si="953"/>
        <v>6.3678906011184244E-5</v>
      </c>
      <c r="DA480" s="223">
        <f t="shared" ca="1" si="954"/>
        <v>-4.2871878410717391E-5</v>
      </c>
      <c r="DB480" s="223">
        <f t="shared" ca="1" si="955"/>
        <v>1.998146015698938E-5</v>
      </c>
      <c r="DC480" s="223">
        <f t="shared" ca="1" si="956"/>
        <v>3.8799719378025843E-6</v>
      </c>
      <c r="DD480" s="223">
        <f t="shared" ca="1" si="957"/>
        <v>-2.75528539253968E-5</v>
      </c>
      <c r="DE480" s="223">
        <f t="shared" ca="1" si="958"/>
        <v>4.9886784589497697E-5</v>
      </c>
      <c r="DF480" s="223">
        <f t="shared" ca="1" si="959"/>
        <v>-6.9796430044095665E-5</v>
      </c>
      <c r="DG480" s="223">
        <f t="shared" ca="1" si="960"/>
        <v>8.6314266336721165E-5</v>
      </c>
      <c r="DH480" s="223">
        <f t="shared" ca="1" si="961"/>
        <v>-9.8637596990810625E-5</v>
      </c>
      <c r="DI480" s="223">
        <f t="shared" ca="1" si="962"/>
        <v>1.0616756063490725E-4</v>
      </c>
      <c r="DJ480" s="223">
        <f t="shared" ca="1" si="963"/>
        <v>-1.0853823311413703E-4</v>
      </c>
      <c r="DK480" s="223">
        <f t="shared" ca="1" si="964"/>
        <v>1.0563440984525687E-4</v>
      </c>
      <c r="DL480" s="223">
        <f t="shared" ca="1" si="965"/>
        <v>-9.759720426862344E-5</v>
      </c>
      <c r="DM480" s="223">
        <f t="shared" ca="1" si="966"/>
        <v>8.4817190336146039E-5</v>
      </c>
      <c r="DN480" s="223">
        <f t="shared" ca="1" si="967"/>
        <v>-6.7915422281094033E-5</v>
      </c>
      <c r="DO480" s="223">
        <f t="shared" ca="1" si="968"/>
        <v>4.7713254028117242E-5</v>
      </c>
      <c r="DP480" s="223">
        <f t="shared" ca="1" si="969"/>
        <v>-2.5192424891512946E-5</v>
      </c>
      <c r="DQ480" s="223">
        <f t="shared" ca="1" si="970"/>
        <v>1.447351226852508E-6</v>
      </c>
      <c r="DR480" s="223">
        <f t="shared" ca="1" si="971"/>
        <v>2.2368057541605198E-5</v>
      </c>
      <c r="DS480" s="223">
        <f t="shared" ca="1" si="972"/>
        <v>-4.5096474003189729E-5</v>
      </c>
      <c r="DT480" s="223">
        <f t="shared" ca="1" si="973"/>
        <v>6.5633393942673662E-5</v>
      </c>
      <c r="DU480" s="223">
        <f t="shared" ca="1" si="974"/>
        <v>-8.2980810539863589E-5</v>
      </c>
      <c r="DV480" s="223">
        <f t="shared" ca="1" si="975"/>
        <v>9.6295713249458707E-5</v>
      </c>
      <c r="DW480" s="223">
        <f t="shared" ca="1" si="976"/>
        <v>-1.0493105452228921E-4</v>
      </c>
      <c r="DX480" s="223">
        <f t="shared" ca="1" si="977"/>
        <v>1.084671935597148E-4</v>
      </c>
      <c r="DY480" s="223">
        <f t="shared" ca="1" si="978"/>
        <v>-1.0673228906874139E-4</v>
      </c>
      <c r="DZ480" s="223">
        <f t="shared" ca="1" si="979"/>
        <v>9.9810650016803466E-5</v>
      </c>
      <c r="EA480" s="223">
        <f t="shared" ca="1" si="980"/>
        <v>-8.8038638575105852E-5</v>
      </c>
      <c r="EB480" s="223">
        <f t="shared" ca="1" si="981"/>
        <v>7.1988324350045184E-5</v>
      </c>
      <c r="EC480" s="223">
        <f t="shared" ca="1" si="982"/>
        <v>-5.2439684237381534E-5</v>
      </c>
      <c r="ED480" s="223">
        <f t="shared" ca="1" si="983"/>
        <v>3.034269886787703E-5</v>
      </c>
      <c r="EE480" s="223">
        <f t="shared" ca="1" si="984"/>
        <v>-6.7711875956291215E-6</v>
      </c>
      <c r="EF480" s="223">
        <f t="shared" ca="1" si="985"/>
        <v>-1.7129374547985412E-5</v>
      </c>
      <c r="EG480" s="223">
        <f t="shared" ca="1" si="986"/>
        <v>4.0197522061023421E-5</v>
      </c>
      <c r="EH480" s="223">
        <f t="shared" ca="1" si="987"/>
        <v>-6.1312241246442445E-5</v>
      </c>
      <c r="EI480" s="223">
        <f t="shared" ca="1" si="988"/>
        <v>7.9447446702151086E-5</v>
      </c>
      <c r="EJ480" s="223">
        <f t="shared" ca="1" si="989"/>
        <v>-9.3721844700380449E-5</v>
      </c>
      <c r="EK480" s="223">
        <f t="shared" ca="1" si="990"/>
        <v>1.0344176030845202E-4</v>
      </c>
      <c r="EL480" s="223">
        <f t="shared" ca="1" si="991"/>
        <v>-1.0813484703540307E-4</v>
      </c>
      <c r="EM480" s="223">
        <f t="shared" ca="1" si="992"/>
        <v>1.0757304085921485E-4</v>
      </c>
      <c r="EN480" s="223">
        <f t="shared" ca="1" si="993"/>
        <v>-1.0178364316671039E-4</v>
      </c>
      <c r="EO480" s="223">
        <f t="shared" ca="1" si="994"/>
        <v>9.104799402246804E-5</v>
      </c>
      <c r="EP480" s="223">
        <f t="shared" ca="1" si="995"/>
        <v>-7.5887800240204506E-5</v>
      </c>
      <c r="EQ480" s="223">
        <f t="shared" ca="1" si="996"/>
        <v>5.7039782654144063E-5</v>
      </c>
      <c r="ER480" s="223">
        <f t="shared" ca="1" si="997"/>
        <v>-3.5419874624961845E-5</v>
      </c>
      <c r="ES480" s="223">
        <f t="shared" ca="1" si="998"/>
        <v>1.2078711580401877E-5</v>
      </c>
      <c r="ET480" s="223">
        <f t="shared" ca="1" si="999"/>
        <v>1.1849425390723495E-5</v>
      </c>
      <c r="EU480" s="223">
        <f t="shared" ca="1" si="1000"/>
        <v>-3.5201730767330834E-5</v>
      </c>
      <c r="EV480" s="223">
        <f t="shared" ca="1" si="1001"/>
        <v>5.6843381990725507E-5</v>
      </c>
      <c r="EW480" s="223">
        <f t="shared" ca="1" si="1002"/>
        <v>-7.5722687006558607E-5</v>
      </c>
      <c r="EX480" s="223">
        <f t="shared" ca="1" si="1003"/>
        <v>9.0922192018354865E-5</v>
      </c>
      <c r="EY480" s="223">
        <f t="shared" ca="1" si="1004"/>
        <v>-1.017032658336036E-4</v>
      </c>
      <c r="EZ480" s="223">
        <f t="shared" ca="1" si="1005"/>
        <v>1.07541994193089E-4</v>
      </c>
      <c r="FA480" s="223">
        <f t="shared" ca="1" si="1006"/>
        <v>-1.0815463977197231E-4</v>
      </c>
      <c r="FB480" s="223">
        <f t="shared" ca="1" si="1007"/>
        <v>1.0351143060503684E-4</v>
      </c>
      <c r="FC480" s="223">
        <f t="shared" ca="1" si="1008"/>
        <v>-9.3838006877367618E-5</v>
      </c>
      <c r="FD480" s="223">
        <f t="shared" ca="1" si="1009"/>
        <v>7.960445577259888E-5</v>
      </c>
      <c r="FE480" s="223">
        <f t="shared" ca="1" si="1010"/>
        <v>-6.1502467238397829E-5</v>
      </c>
      <c r="FF480" s="223">
        <f t="shared" ca="1" si="1011"/>
        <v>4.0411720801660495E-5</v>
      </c>
      <c r="FG480" s="223">
        <f t="shared" ca="1" si="1012"/>
        <v>-1.7357136891001156E-5</v>
      </c>
      <c r="FH480" s="223">
        <f t="shared" ca="1" si="1013"/>
        <v>-6.540929929814395E-6</v>
      </c>
      <c r="FI480" s="223">
        <f t="shared" ca="1" si="1014"/>
        <v>3.0121135420906532E-5</v>
      </c>
      <c r="FJ480" s="223">
        <f t="shared" ca="1" si="1015"/>
        <v>-5.2237582048900649E-5</v>
      </c>
      <c r="FK480" s="223">
        <f t="shared" ca="1" si="1016"/>
        <v>7.1815504725443205E-5</v>
      </c>
      <c r="FL480" s="223">
        <f t="shared" ca="1" si="1017"/>
        <v>-8.7903499811913525E-5</v>
      </c>
      <c r="FM480" s="223">
        <f t="shared" ca="1" si="1018"/>
        <v>9.9719759283207947E-5</v>
      </c>
      <c r="FN480" s="223">
        <f t="shared" ca="1" si="1019"/>
        <v>-1.0669006326719866E-4</v>
      </c>
      <c r="FO480" s="223">
        <f t="shared" ca="1" si="1020"/>
        <v>1.0847568468429221E-4</v>
      </c>
      <c r="FP480" s="223">
        <f t="shared" ca="1" si="1021"/>
        <v>-1.0498984994050515E-4</v>
      </c>
      <c r="FQ480" s="223">
        <f t="shared" ca="1" si="1022"/>
        <v>9.6401955754460886E-5</v>
      </c>
      <c r="FR480" s="223">
        <f t="shared" ca="1" si="1023"/>
        <v>-8.3129337198510172E-5</v>
      </c>
      <c r="FS480" s="223">
        <f t="shared" ca="1" si="1024"/>
        <v>6.5816986992094345E-5</v>
      </c>
      <c r="FT480" s="223">
        <f t="shared" ca="1" si="1025"/>
        <v>-4.530621160329362E-5</v>
      </c>
      <c r="FU480" s="223">
        <f t="shared" ca="1" si="1026"/>
        <v>2.2593747338530499E-5</v>
      </c>
      <c r="FV480" s="223">
        <f t="shared" ca="1" si="1027"/>
        <v>1.2166767957804463E-6</v>
      </c>
      <c r="FW480" s="223">
        <f t="shared" ca="1" si="1028"/>
        <v>-2.4967975620953373E-5</v>
      </c>
      <c r="FX480" s="223">
        <f t="shared" ca="1" si="1029"/>
        <v>4.750593719644816E-5</v>
      </c>
      <c r="FY480" s="223">
        <f t="shared" ca="1" si="1030"/>
        <v>-6.773531260314888E-5</v>
      </c>
      <c r="FZ480" s="223">
        <f t="shared" ca="1" si="1031"/>
        <v>8.467304037499185E-5</v>
      </c>
      <c r="GA480" s="223">
        <f t="shared" ca="1" si="1032"/>
        <v>-9.7496019098282366E-5</v>
      </c>
      <c r="GB480" s="223">
        <f t="shared" ca="1" si="1033"/>
        <v>1.0558110663395086E-4</v>
      </c>
      <c r="GC480" s="223">
        <f t="shared" ca="1" si="1034"/>
        <v>-1.0853540217085977E-4</v>
      </c>
      <c r="GD480" s="223">
        <f t="shared" ca="1" si="1035"/>
        <v>1.0621533953144197E-4</v>
      </c>
      <c r="GE480" s="223">
        <f t="shared" ca="1" si="1036"/>
        <v>-9.8733663876327546E-5</v>
      </c>
      <c r="GF480" s="223">
        <f t="shared" ca="1" si="1037"/>
        <v>8.6453952769840204E-5</v>
      </c>
      <c r="GG480" s="223">
        <f t="shared" ca="1" si="1038"/>
        <v>-6.9972947859239665E-5</v>
      </c>
      <c r="GH480" s="223">
        <f t="shared" ca="1" si="1039"/>
        <v>5.009155577283012E-5</v>
      </c>
      <c r="GI480" s="223">
        <f t="shared" ca="1" si="1040"/>
        <v>-2.7775927469748735E-5</v>
      </c>
      <c r="GJ480" s="223">
        <f t="shared" ca="1" si="1041"/>
        <v>4.1105074192166801E-6</v>
      </c>
      <c r="GK480" s="223">
        <f t="shared" ca="1" si="1042"/>
        <v>1.9754665780799013E-5</v>
      </c>
      <c r="GL480" s="223">
        <f t="shared" ca="1" si="1043"/>
        <v>-4.2659846380266409E-5</v>
      </c>
      <c r="GM480" s="223">
        <f t="shared" ca="1" si="1044"/>
        <v>6.3491940179885841E-5</v>
      </c>
      <c r="GN480" s="223">
        <f t="shared" ca="1" si="1045"/>
        <v>-8.1238596167320721E-5</v>
      </c>
      <c r="GO480" s="223">
        <f t="shared" ca="1" si="1046"/>
        <v>9.5037402463703835E-5</v>
      </c>
      <c r="GP480" s="223">
        <f t="shared" ca="1" si="1047"/>
        <v>-1.0421779586700908E-4</v>
      </c>
      <c r="GQ480" s="223">
        <f t="shared" ca="1" si="1048"/>
        <v>1.0833364836701919E-4</v>
      </c>
      <c r="GR480" s="223">
        <f t="shared" ca="1" si="1049"/>
        <v>-1.0718494706608251E-4</v>
      </c>
      <c r="GS480" s="223">
        <f t="shared" ca="1" si="1050"/>
        <v>1.0082751395386847E-4</v>
      </c>
      <c r="GT480" s="223">
        <f t="shared" ca="1" si="1051"/>
        <v>-8.9570293196475736E-5</v>
      </c>
      <c r="GU480" s="223">
        <f t="shared" ca="1" si="1052"/>
        <v>7.3960337766085653E-5</v>
      </c>
      <c r="GV480" s="223">
        <f t="shared" ca="1" si="1053"/>
        <v>-5.4756224997002138E-5</v>
      </c>
      <c r="GW480" s="223">
        <f t="shared" ca="1" si="1054"/>
        <v>3.2891192958790616E-5</v>
      </c>
      <c r="GX480" s="223">
        <f t="shared" ca="1" si="1055"/>
        <v>-9.4277890618091509E-6</v>
      </c>
      <c r="GY480" s="223">
        <f t="shared" ca="1" si="1056"/>
        <v>-1.4493765220468318E-5</v>
      </c>
      <c r="GZ480" s="223">
        <f t="shared" ca="1" si="1057"/>
        <v>3.7710984257587776E-5</v>
      </c>
      <c r="HA480" s="223">
        <f t="shared" ca="1" si="1058"/>
        <v>-5.9095610111487443E-5</v>
      </c>
      <c r="HB480" s="223">
        <f t="shared" ca="1" si="1059"/>
        <v>7.7608441065821852E-5</v>
      </c>
      <c r="HC480" s="223">
        <f t="shared" ca="1" si="1060"/>
        <v>-9.2349832402296837E-5</v>
      </c>
      <c r="HD480" s="223">
        <f t="shared" ca="1" si="1061"/>
        <v>1.0260341530142277E-4</v>
      </c>
      <c r="HE480" s="223">
        <f t="shared" ca="1" si="1062"/>
        <v>-1.0787090931535548E-4</v>
      </c>
      <c r="HF480" s="223">
        <f t="shared" ca="1" si="1063"/>
        <v>1.0789633667494821E-4</v>
      </c>
      <c r="HG480" s="223">
        <f t="shared" ca="1" si="1064"/>
        <v>-1.0267846171884727E-4</v>
      </c>
      <c r="HH480" s="223">
        <f t="shared" ca="1" si="1065"/>
        <v>9.2470850941369764E-5</v>
      </c>
      <c r="HI480" s="223">
        <f t="shared" ca="1" si="1066"/>
        <v>-7.7769550741092603E-5</v>
      </c>
      <c r="HJ480" s="223">
        <f t="shared" ca="1" si="1067"/>
        <v>5.9288981679067136E-5</v>
      </c>
      <c r="HK480" s="223">
        <f t="shared" ca="1" si="1068"/>
        <v>-3.7927220683078431E-5</v>
      </c>
      <c r="HL480" s="223">
        <f t="shared" ca="1" si="1069"/>
        <v>1.4722358334774931E-5</v>
      </c>
      <c r="HM480" s="223">
        <f t="shared" ca="1" si="1070"/>
        <v>9.1979479102176112E-6</v>
      </c>
      <c r="HN480" s="223">
        <f t="shared" ca="1" si="1071"/>
        <v>-3.2671273070740485E-5</v>
      </c>
      <c r="HO480" s="223">
        <f t="shared" ca="1" si="1072"/>
        <v>5.4556913542166309E-5</v>
      </c>
      <c r="HP480" s="223">
        <f t="shared" ca="1" si="1073"/>
        <v>-7.3791320432098755E-5</v>
      </c>
      <c r="HQ480" s="223">
        <f t="shared" ca="1" si="1074"/>
        <v>8.9439783505742662E-5</v>
      </c>
      <c r="HR480" s="223">
        <f t="shared" ca="1" si="1075"/>
        <v>-1.0074185412137752E-4</v>
      </c>
      <c r="HS480" s="223">
        <f t="shared" ca="1" si="1076"/>
        <v>1.0714829979477524E-4</v>
      </c>
      <c r="HT480" s="223">
        <f t="shared" ca="1" si="1077"/>
        <v>-1.0834779455816096E-4</v>
      </c>
      <c r="HU480" s="223">
        <f t="shared" ca="1" si="1078"/>
        <v>1.0428204807597425E-4</v>
      </c>
      <c r="HV480" s="223">
        <f t="shared" ca="1" si="1079"/>
        <v>-9.5148638306850116E-5</v>
      </c>
      <c r="HW480" s="223">
        <f t="shared" ca="1" si="1080"/>
        <v>8.1391410056547901E-5</v>
      </c>
      <c r="HX480" s="223">
        <f t="shared" ca="1" si="1081"/>
        <v>-6.3678906011176411E-5</v>
      </c>
      <c r="HY480" s="223">
        <f t="shared" ca="1" si="1082"/>
        <v>4.28718784107085E-5</v>
      </c>
      <c r="HZ480" s="223">
        <f t="shared" ca="1" si="1083"/>
        <v>-1.9981460156985928E-5</v>
      </c>
      <c r="IA480" s="223">
        <f t="shared" ca="1" si="1084"/>
        <v>-3.8799719378060978E-6</v>
      </c>
      <c r="IB480" s="223">
        <f t="shared" ca="1" si="1085"/>
        <v>2.7552853925400198E-5</v>
      </c>
      <c r="IC480" s="223">
        <f t="shared" ca="1" si="1086"/>
        <v>-4.9886784589500814E-5</v>
      </c>
      <c r="ID480" s="223">
        <f t="shared" ca="1" si="1087"/>
        <v>6.9796430044098375E-5</v>
      </c>
      <c r="IE480" s="223">
        <f t="shared" ca="1" si="1088"/>
        <v>9.896896311833204E-5</v>
      </c>
      <c r="IF480" s="223">
        <f t="shared" ca="1" si="1089"/>
        <v>9.8637596990809527E-5</v>
      </c>
      <c r="IG480" s="223">
        <f t="shared" ca="1" si="1090"/>
        <v>-1.0616756063490668E-4</v>
      </c>
      <c r="IH480" s="223">
        <f t="shared" ca="1" si="1091"/>
        <v>1.0853823311413704E-4</v>
      </c>
      <c r="II480" s="223">
        <f t="shared" ca="1" si="1092"/>
        <v>-1.0563440984525464E-4</v>
      </c>
      <c r="IJ480" s="223">
        <f t="shared" ca="1" si="1093"/>
        <v>9.7597204268619212E-5</v>
      </c>
      <c r="IK480" s="223">
        <f t="shared" ca="1" si="1094"/>
        <v>-8.4817190336139995E-5</v>
      </c>
      <c r="IL480" s="223">
        <f t="shared" ca="1" si="1095"/>
        <v>6.7915422281091296E-5</v>
      </c>
      <c r="IM480" s="223">
        <f t="shared" ca="1" si="1096"/>
        <v>-4.7713254028114091E-5</v>
      </c>
      <c r="IN480" s="223">
        <f t="shared" ca="1" si="1097"/>
        <v>2.5192424891509535E-5</v>
      </c>
      <c r="IO480" s="223">
        <f t="shared" ca="1" si="1098"/>
        <v>-1.4473512268489979E-6</v>
      </c>
      <c r="IP480" s="223">
        <f t="shared" ca="1" si="1099"/>
        <v>-2.2368057541608641E-5</v>
      </c>
      <c r="IQ480" s="223">
        <f t="shared" ca="1" si="1100"/>
        <v>4.5096474003192914E-5</v>
      </c>
      <c r="IR480" s="223">
        <f t="shared" ca="1" si="1101"/>
        <v>-6.5633393942676467E-5</v>
      </c>
      <c r="IS480" s="223">
        <f t="shared" ca="1" si="1102"/>
        <v>8.2980810539861881E-5</v>
      </c>
      <c r="IT480" s="223">
        <f t="shared" ca="1" si="1103"/>
        <v>-9.6295713249457487E-5</v>
      </c>
      <c r="IU480" s="223">
        <f t="shared" ca="1" si="1104"/>
        <v>1.0493105452228854E-4</v>
      </c>
      <c r="IV480" s="223">
        <f t="shared" ca="1" si="1105"/>
        <v>-1.0846719355971518E-4</v>
      </c>
      <c r="IW480" s="223">
        <f t="shared" ca="1" si="1106"/>
        <v>1.0673228906873963E-4</v>
      </c>
      <c r="IX480" s="223">
        <f t="shared" ca="1" si="1107"/>
        <v>-9.9810650016799672E-5</v>
      </c>
      <c r="IY480" s="223">
        <f t="shared" ca="1" si="1108"/>
        <v>8.8038638575103792E-5</v>
      </c>
      <c r="IZ480" s="223">
        <f t="shared" ca="1" si="1109"/>
        <v>-7.1988324350042554E-5</v>
      </c>
      <c r="JA480" s="223">
        <f t="shared" ca="1" si="1110"/>
        <v>5.2439684237378451E-5</v>
      </c>
      <c r="JB480" s="223">
        <f t="shared" ca="1" si="1111"/>
        <v>-3.0342698867873659E-5</v>
      </c>
    </row>
    <row r="481" spans="2:262">
      <c r="B481" s="230">
        <v>120</v>
      </c>
      <c r="C481" s="229">
        <f t="shared" si="1112"/>
        <v>2.3437500000000016E-3</v>
      </c>
      <c r="D481" s="226">
        <f t="shared" ca="1" si="855"/>
        <v>35.973975377836169</v>
      </c>
      <c r="E481" s="225">
        <f ca="1">DV361</f>
        <v>-2.602462216382816E-2</v>
      </c>
      <c r="F481" s="224">
        <v>120</v>
      </c>
      <c r="G481" s="223">
        <f t="shared" ca="1" si="856"/>
        <v>6.109791811395868E-6</v>
      </c>
      <c r="H481" s="223">
        <f t="shared" ca="1" si="857"/>
        <v>1.2837894995938881E-5</v>
      </c>
      <c r="I481" s="223">
        <f t="shared" ca="1" si="858"/>
        <v>-3.1292228698154244E-5</v>
      </c>
      <c r="J481" s="223">
        <f t="shared" ca="1" si="859"/>
        <v>4.8544019600383397E-5</v>
      </c>
      <c r="K481" s="223">
        <f t="shared" ca="1" si="860"/>
        <v>-6.3930291053169663E-5</v>
      </c>
      <c r="L481" s="223">
        <f t="shared" ca="1" si="861"/>
        <v>7.685975727330311E-5</v>
      </c>
      <c r="M481" s="223">
        <f t="shared" ca="1" si="862"/>
        <v>-8.6835546124871743E-5</v>
      </c>
      <c r="N481" s="223">
        <f t="shared" ca="1" si="863"/>
        <v>9.3474293636796864E-5</v>
      </c>
      <c r="O481" s="223">
        <f t="shared" ca="1" si="864"/>
        <v>-9.65208764652477E-5</v>
      </c>
      <c r="P481" s="223">
        <f t="shared" ca="1" si="865"/>
        <v>9.5858216140670238E-5</v>
      </c>
      <c r="Q481" s="223">
        <f t="shared" ca="1" si="866"/>
        <v>-9.1511778327713652E-5</v>
      </c>
      <c r="R481" s="223">
        <f t="shared" ca="1" si="867"/>
        <v>8.3648594194019477E-5</v>
      </c>
      <c r="S481" s="223">
        <f t="shared" ca="1" si="868"/>
        <v>-7.2570841496121541E-5</v>
      </c>
      <c r="T481" s="223">
        <f t="shared" ca="1" si="869"/>
        <v>5.8704232057724015E-5</v>
      </c>
      <c r="U481" s="223">
        <f t="shared" ca="1" si="870"/>
        <v>-4.2581651903061322E-5</v>
      </c>
      <c r="V481" s="223">
        <f t="shared" ca="1" si="871"/>
        <v>2.4822682745828895E-5</v>
      </c>
      <c r="W481" s="223">
        <f t="shared" ca="1" si="872"/>
        <v>-6.1097918113950921E-6</v>
      </c>
      <c r="X481" s="223">
        <f t="shared" ca="1" si="873"/>
        <v>-1.2837894995939227E-5</v>
      </c>
      <c r="Y481" s="223">
        <f t="shared" ca="1" si="874"/>
        <v>3.1292228698154731E-5</v>
      </c>
      <c r="Z481" s="223">
        <f t="shared" ca="1" si="875"/>
        <v>-4.8544019600383546E-5</v>
      </c>
      <c r="AA481" s="223">
        <f t="shared" ca="1" si="876"/>
        <v>6.3930291053170056E-5</v>
      </c>
      <c r="AB481" s="223">
        <f t="shared" ca="1" si="877"/>
        <v>-7.6859757273303422E-5</v>
      </c>
      <c r="AC481" s="223">
        <f t="shared" ca="1" si="878"/>
        <v>8.6835546124872123E-5</v>
      </c>
      <c r="AD481" s="223">
        <f t="shared" ca="1" si="879"/>
        <v>-9.3474293636797176E-5</v>
      </c>
      <c r="AE481" s="223">
        <f t="shared" ca="1" si="880"/>
        <v>9.6520876465247714E-5</v>
      </c>
      <c r="AF481" s="223">
        <f t="shared" ca="1" si="881"/>
        <v>-9.5858216140670157E-5</v>
      </c>
      <c r="AG481" s="223">
        <f t="shared" ca="1" si="882"/>
        <v>9.151177832771349E-5</v>
      </c>
      <c r="AH481" s="223">
        <f t="shared" ca="1" si="883"/>
        <v>-8.364859419401922E-5</v>
      </c>
      <c r="AI481" s="223">
        <f t="shared" ca="1" si="884"/>
        <v>7.2570841496120742E-5</v>
      </c>
      <c r="AJ481" s="223">
        <f t="shared" ca="1" si="885"/>
        <v>-5.8704232057724151E-5</v>
      </c>
      <c r="AK481" s="223">
        <f t="shared" ca="1" si="886"/>
        <v>4.2581651903060862E-5</v>
      </c>
      <c r="AL481" s="223">
        <f t="shared" ca="1" si="887"/>
        <v>-2.4822682745828393E-5</v>
      </c>
      <c r="AM481" s="223">
        <f t="shared" ca="1" si="888"/>
        <v>6.1097918113945738E-6</v>
      </c>
      <c r="AN481" s="223">
        <f t="shared" ca="1" si="889"/>
        <v>1.2837894995940423E-5</v>
      </c>
      <c r="AO481" s="223">
        <f t="shared" ca="1" si="890"/>
        <v>-3.1292228698154569E-5</v>
      </c>
      <c r="AP481" s="223">
        <f t="shared" ca="1" si="891"/>
        <v>4.8544019600384007E-5</v>
      </c>
      <c r="AQ481" s="223">
        <f t="shared" ca="1" si="892"/>
        <v>-6.3930291053170435E-5</v>
      </c>
      <c r="AR481" s="223">
        <f t="shared" ca="1" si="893"/>
        <v>7.6859757273303733E-5</v>
      </c>
      <c r="AS481" s="223">
        <f t="shared" ca="1" si="894"/>
        <v>-8.683554612487234E-5</v>
      </c>
      <c r="AT481" s="223">
        <f t="shared" ca="1" si="895"/>
        <v>9.3474293636796959E-5</v>
      </c>
      <c r="AU481" s="223">
        <f t="shared" ca="1" si="896"/>
        <v>-9.6520876465247755E-5</v>
      </c>
      <c r="AV481" s="223">
        <f t="shared" ca="1" si="897"/>
        <v>9.5858216140670103E-5</v>
      </c>
      <c r="AW481" s="223">
        <f t="shared" ca="1" si="898"/>
        <v>-9.1511778327713327E-5</v>
      </c>
      <c r="AX481" s="223">
        <f t="shared" ca="1" si="899"/>
        <v>8.3648594194018962E-5</v>
      </c>
      <c r="AY481" s="223">
        <f t="shared" ca="1" si="900"/>
        <v>-7.2570841496120389E-5</v>
      </c>
      <c r="AZ481" s="223">
        <f t="shared" ca="1" si="901"/>
        <v>5.8704232057722646E-5</v>
      </c>
      <c r="BA481" s="223">
        <f t="shared" ca="1" si="902"/>
        <v>-4.2581651903059154E-5</v>
      </c>
      <c r="BB481" s="223">
        <f t="shared" ca="1" si="903"/>
        <v>2.482268274582656E-5</v>
      </c>
      <c r="BC481" s="223">
        <f t="shared" ca="1" si="904"/>
        <v>-6.1097918113954208E-6</v>
      </c>
      <c r="BD481" s="223">
        <f t="shared" ca="1" si="905"/>
        <v>-1.2837894995939579E-5</v>
      </c>
      <c r="BE481" s="223">
        <f t="shared" ca="1" si="906"/>
        <v>3.129222869815507E-5</v>
      </c>
      <c r="BF481" s="223">
        <f t="shared" ca="1" si="907"/>
        <v>-4.8544019600384454E-5</v>
      </c>
      <c r="BG481" s="223">
        <f t="shared" ca="1" si="908"/>
        <v>6.3930291053170842E-5</v>
      </c>
      <c r="BH481" s="223">
        <f t="shared" ca="1" si="909"/>
        <v>-7.6859757273304059E-5</v>
      </c>
      <c r="BI481" s="223">
        <f t="shared" ca="1" si="910"/>
        <v>8.6835546124872584E-5</v>
      </c>
      <c r="BJ481" s="223">
        <f t="shared" ca="1" si="911"/>
        <v>-9.3474293636797447E-5</v>
      </c>
      <c r="BK481" s="223">
        <f t="shared" ca="1" si="912"/>
        <v>9.6520876465247863E-5</v>
      </c>
      <c r="BL481" s="223">
        <f t="shared" ca="1" si="913"/>
        <v>-9.5858216140669859E-5</v>
      </c>
      <c r="BM481" s="223">
        <f t="shared" ca="1" si="914"/>
        <v>9.1511778327713598E-5</v>
      </c>
      <c r="BN481" s="223">
        <f t="shared" ca="1" si="915"/>
        <v>-8.3648594194019369E-5</v>
      </c>
      <c r="BO481" s="223">
        <f t="shared" ca="1" si="916"/>
        <v>7.2570841496120958E-5</v>
      </c>
      <c r="BP481" s="223">
        <f t="shared" ca="1" si="917"/>
        <v>-5.8704232057723324E-5</v>
      </c>
      <c r="BQ481" s="223">
        <f t="shared" ca="1" si="918"/>
        <v>4.2581651903059927E-5</v>
      </c>
      <c r="BR481" s="223">
        <f t="shared" ca="1" si="919"/>
        <v>-2.4822682745827383E-5</v>
      </c>
      <c r="BS481" s="223">
        <f t="shared" ca="1" si="920"/>
        <v>6.1097918113935302E-6</v>
      </c>
      <c r="BT481" s="223">
        <f t="shared" ca="1" si="921"/>
        <v>1.2837894995941463E-5</v>
      </c>
      <c r="BU481" s="223">
        <f t="shared" ca="1" si="922"/>
        <v>-3.1292228698156859E-5</v>
      </c>
      <c r="BV481" s="223">
        <f t="shared" ca="1" si="923"/>
        <v>4.8544019600386087E-5</v>
      </c>
      <c r="BW481" s="223">
        <f t="shared" ca="1" si="924"/>
        <v>-6.3930291053172252E-5</v>
      </c>
      <c r="BX481" s="223">
        <f t="shared" ca="1" si="925"/>
        <v>7.6859757273303544E-5</v>
      </c>
      <c r="BY481" s="223">
        <f t="shared" ca="1" si="926"/>
        <v>-8.683554612487219E-5</v>
      </c>
      <c r="BZ481" s="223">
        <f t="shared" ca="1" si="927"/>
        <v>9.3474293636797216E-5</v>
      </c>
      <c r="CA481" s="223">
        <f t="shared" ca="1" si="928"/>
        <v>-9.6520876465247809E-5</v>
      </c>
      <c r="CB481" s="223">
        <f t="shared" ca="1" si="929"/>
        <v>9.5858216140669953E-5</v>
      </c>
      <c r="CC481" s="223">
        <f t="shared" ca="1" si="930"/>
        <v>-9.1511778327712988E-5</v>
      </c>
      <c r="CD481" s="223">
        <f t="shared" ca="1" si="931"/>
        <v>8.3648594194018434E-5</v>
      </c>
      <c r="CE481" s="223">
        <f t="shared" ca="1" si="932"/>
        <v>-7.2570841496119712E-5</v>
      </c>
      <c r="CF481" s="223">
        <f t="shared" ca="1" si="933"/>
        <v>5.8704232057721819E-5</v>
      </c>
      <c r="CG481" s="223">
        <f t="shared" ca="1" si="934"/>
        <v>-4.2581651903058219E-5</v>
      </c>
      <c r="CH481" s="223">
        <f t="shared" ca="1" si="935"/>
        <v>2.4822682745828207E-5</v>
      </c>
      <c r="CI481" s="223">
        <f t="shared" ca="1" si="936"/>
        <v>-6.109791811394384E-6</v>
      </c>
      <c r="CJ481" s="223">
        <f t="shared" ca="1" si="937"/>
        <v>-1.2837894995940616E-5</v>
      </c>
      <c r="CK481" s="223">
        <f t="shared" ca="1" si="938"/>
        <v>3.129222869815606E-5</v>
      </c>
      <c r="CL481" s="223">
        <f t="shared" ca="1" si="939"/>
        <v>-4.8544019600385349E-5</v>
      </c>
      <c r="CM481" s="223">
        <f t="shared" ca="1" si="940"/>
        <v>6.3930291053171615E-5</v>
      </c>
      <c r="CN481" s="223">
        <f t="shared" ca="1" si="941"/>
        <v>-7.6859757273304696E-5</v>
      </c>
      <c r="CO481" s="223">
        <f t="shared" ca="1" si="942"/>
        <v>8.6835546124871825E-5</v>
      </c>
      <c r="CP481" s="223">
        <f t="shared" ca="1" si="943"/>
        <v>-9.3474293636797704E-5</v>
      </c>
      <c r="CQ481" s="223">
        <f t="shared" ca="1" si="944"/>
        <v>9.6520876465247768E-5</v>
      </c>
      <c r="CR481" s="223">
        <f t="shared" ca="1" si="945"/>
        <v>-9.5858216140669709E-5</v>
      </c>
      <c r="CS481" s="223">
        <f t="shared" ca="1" si="946"/>
        <v>9.1511778327713246E-5</v>
      </c>
      <c r="CT481" s="223">
        <f t="shared" ca="1" si="947"/>
        <v>-8.3648594194017472E-5</v>
      </c>
      <c r="CU481" s="223">
        <f t="shared" ca="1" si="948"/>
        <v>7.2570841496120281E-5</v>
      </c>
      <c r="CV481" s="223">
        <f t="shared" ca="1" si="949"/>
        <v>-5.8704232057720302E-5</v>
      </c>
      <c r="CW481" s="223">
        <f t="shared" ca="1" si="950"/>
        <v>4.2581651903058985E-5</v>
      </c>
      <c r="CX481" s="223">
        <f t="shared" ca="1" si="951"/>
        <v>-2.4822682745823721E-5</v>
      </c>
      <c r="CY481" s="223">
        <f t="shared" ca="1" si="952"/>
        <v>6.1097918113924901E-6</v>
      </c>
      <c r="CZ481" s="223">
        <f t="shared" ca="1" si="953"/>
        <v>1.2837894995939769E-5</v>
      </c>
      <c r="DA481" s="223">
        <f t="shared" ca="1" si="954"/>
        <v>-3.1292228698157849E-5</v>
      </c>
      <c r="DB481" s="223">
        <f t="shared" ca="1" si="955"/>
        <v>4.8544019600384624E-5</v>
      </c>
      <c r="DC481" s="223">
        <f t="shared" ca="1" si="956"/>
        <v>-6.3930291053173038E-5</v>
      </c>
      <c r="DD481" s="223">
        <f t="shared" ca="1" si="957"/>
        <v>7.6859757273304181E-5</v>
      </c>
      <c r="DE481" s="223">
        <f t="shared" ca="1" si="958"/>
        <v>-8.6835546124873871E-5</v>
      </c>
      <c r="DF481" s="223">
        <f t="shared" ca="1" si="959"/>
        <v>9.3474293636797487E-5</v>
      </c>
      <c r="DG481" s="223">
        <f t="shared" ca="1" si="960"/>
        <v>-9.6520876465248066E-5</v>
      </c>
      <c r="DH481" s="223">
        <f t="shared" ca="1" si="961"/>
        <v>9.5858216140669818E-5</v>
      </c>
      <c r="DI481" s="223">
        <f t="shared" ca="1" si="962"/>
        <v>-9.151177832771353E-5</v>
      </c>
      <c r="DJ481" s="223">
        <f t="shared" ca="1" si="963"/>
        <v>8.3648594194017905E-5</v>
      </c>
      <c r="DK481" s="223">
        <f t="shared" ca="1" si="964"/>
        <v>-7.257084149612085E-5</v>
      </c>
      <c r="DL481" s="223">
        <f t="shared" ca="1" si="965"/>
        <v>5.8704232057720986E-5</v>
      </c>
      <c r="DM481" s="223">
        <f t="shared" ca="1" si="966"/>
        <v>-4.258165190305975E-5</v>
      </c>
      <c r="DN481" s="223">
        <f t="shared" ca="1" si="967"/>
        <v>2.4822682745824544E-5</v>
      </c>
      <c r="DO481" s="223">
        <f t="shared" ca="1" si="968"/>
        <v>-6.1097918113933439E-6</v>
      </c>
      <c r="DP481" s="223">
        <f t="shared" ca="1" si="969"/>
        <v>-1.2837894995944373E-5</v>
      </c>
      <c r="DQ481" s="223">
        <f t="shared" ca="1" si="970"/>
        <v>3.1292228698157049E-5</v>
      </c>
      <c r="DR481" s="223">
        <f t="shared" ca="1" si="971"/>
        <v>-4.8544019600388642E-5</v>
      </c>
      <c r="DS481" s="223">
        <f t="shared" ca="1" si="972"/>
        <v>6.3930291053172414E-5</v>
      </c>
      <c r="DT481" s="223">
        <f t="shared" ca="1" si="973"/>
        <v>-7.6859757273303652E-5</v>
      </c>
      <c r="DU481" s="223">
        <f t="shared" ca="1" si="974"/>
        <v>8.6835546124873492E-5</v>
      </c>
      <c r="DV481" s="223">
        <f t="shared" ca="1" si="975"/>
        <v>-9.347429363679727E-5</v>
      </c>
      <c r="DW481" s="223">
        <f t="shared" ca="1" si="976"/>
        <v>9.6520876465247998E-5</v>
      </c>
      <c r="DX481" s="223">
        <f t="shared" ca="1" si="977"/>
        <v>-9.585821614066994E-5</v>
      </c>
      <c r="DY481" s="223">
        <f t="shared" ca="1" si="978"/>
        <v>9.1511778327712026E-5</v>
      </c>
      <c r="DZ481" s="223">
        <f t="shared" ca="1" si="979"/>
        <v>-8.3648594194018339E-5</v>
      </c>
      <c r="EA481" s="223">
        <f t="shared" ca="1" si="980"/>
        <v>7.257084149611776E-5</v>
      </c>
      <c r="EB481" s="223">
        <f t="shared" ca="1" si="981"/>
        <v>-5.870423205772167E-5</v>
      </c>
      <c r="EC481" s="223">
        <f t="shared" ca="1" si="982"/>
        <v>4.2581651903055583E-5</v>
      </c>
      <c r="ED481" s="223">
        <f t="shared" ca="1" si="983"/>
        <v>-2.4822682745825367E-5</v>
      </c>
      <c r="EE481" s="223">
        <f t="shared" ca="1" si="984"/>
        <v>6.1097918113941943E-6</v>
      </c>
      <c r="EF481" s="223">
        <f t="shared" ca="1" si="985"/>
        <v>1.2837894995943523E-5</v>
      </c>
      <c r="EG481" s="223">
        <f t="shared" ca="1" si="986"/>
        <v>-3.1292228698156243E-5</v>
      </c>
      <c r="EH481" s="223">
        <f t="shared" ca="1" si="987"/>
        <v>4.8544019600387904E-5</v>
      </c>
      <c r="EI481" s="223">
        <f t="shared" ca="1" si="988"/>
        <v>-6.3930291053171764E-5</v>
      </c>
      <c r="EJ481" s="223">
        <f t="shared" ca="1" si="989"/>
        <v>7.6859757273306471E-5</v>
      </c>
      <c r="EK481" s="223">
        <f t="shared" ca="1" si="990"/>
        <v>-8.6835546124873112E-5</v>
      </c>
      <c r="EL481" s="223">
        <f t="shared" ca="1" si="991"/>
        <v>9.3474293636798463E-5</v>
      </c>
      <c r="EM481" s="223">
        <f t="shared" ca="1" si="992"/>
        <v>-9.6520876465247944E-5</v>
      </c>
      <c r="EN481" s="223">
        <f t="shared" ca="1" si="993"/>
        <v>9.5858216140669316E-5</v>
      </c>
      <c r="EO481" s="223">
        <f t="shared" ca="1" si="994"/>
        <v>-9.1511778327712311E-5</v>
      </c>
      <c r="EP481" s="223">
        <f t="shared" ca="1" si="995"/>
        <v>8.3648594194018759E-5</v>
      </c>
      <c r="EQ481" s="223">
        <f t="shared" ca="1" si="996"/>
        <v>-7.2570841496118329E-5</v>
      </c>
      <c r="ER481" s="223">
        <f t="shared" ca="1" si="997"/>
        <v>5.8704232057722341E-5</v>
      </c>
      <c r="ES481" s="223">
        <f t="shared" ca="1" si="998"/>
        <v>-4.2581651903056349E-5</v>
      </c>
      <c r="ET481" s="223">
        <f t="shared" ca="1" si="999"/>
        <v>2.4822682745826194E-5</v>
      </c>
      <c r="EU481" s="223">
        <f t="shared" ca="1" si="1000"/>
        <v>-6.1097918113895559E-6</v>
      </c>
      <c r="EV481" s="223">
        <f t="shared" ca="1" si="1001"/>
        <v>-1.2837894995942686E-5</v>
      </c>
      <c r="EW481" s="223">
        <f t="shared" ca="1" si="1002"/>
        <v>3.129222869816064E-5</v>
      </c>
      <c r="EX481" s="223">
        <f t="shared" ca="1" si="1003"/>
        <v>-4.8544019600387165E-5</v>
      </c>
      <c r="EY481" s="223">
        <f t="shared" ca="1" si="1004"/>
        <v>6.3930291053175247E-5</v>
      </c>
      <c r="EZ481" s="223">
        <f t="shared" ca="1" si="1005"/>
        <v>-7.6859757273305956E-5</v>
      </c>
      <c r="FA481" s="223">
        <f t="shared" ca="1" si="1006"/>
        <v>8.6835546124872733E-5</v>
      </c>
      <c r="FB481" s="223">
        <f t="shared" ca="1" si="1007"/>
        <v>-9.3474293636798246E-5</v>
      </c>
      <c r="FC481" s="223">
        <f t="shared" ca="1" si="1008"/>
        <v>9.652087646524789E-5</v>
      </c>
      <c r="FD481" s="223">
        <f t="shared" ca="1" si="1009"/>
        <v>-9.5858216140669425E-5</v>
      </c>
      <c r="FE481" s="223">
        <f t="shared" ca="1" si="1010"/>
        <v>9.1511778327712595E-5</v>
      </c>
      <c r="FF481" s="223">
        <f t="shared" ca="1" si="1011"/>
        <v>-8.3648594194016428E-5</v>
      </c>
      <c r="FG481" s="223">
        <f t="shared" ca="1" si="1012"/>
        <v>7.2570841496118898E-5</v>
      </c>
      <c r="FH481" s="223">
        <f t="shared" ca="1" si="1013"/>
        <v>-5.8704232057718648E-5</v>
      </c>
      <c r="FI481" s="223">
        <f t="shared" ca="1" si="1014"/>
        <v>4.2581651903057114E-5</v>
      </c>
      <c r="FJ481" s="223">
        <f t="shared" ca="1" si="1015"/>
        <v>-2.4822682745827017E-5</v>
      </c>
      <c r="FK481" s="223">
        <f t="shared" ca="1" si="1016"/>
        <v>6.1097918113904097E-6</v>
      </c>
      <c r="FL481" s="223">
        <f t="shared" ca="1" si="1017"/>
        <v>1.2837894995941836E-5</v>
      </c>
      <c r="FM481" s="223">
        <f t="shared" ca="1" si="1018"/>
        <v>-3.1292228698159827E-5</v>
      </c>
      <c r="FN481" s="223">
        <f t="shared" ca="1" si="1019"/>
        <v>4.8544019600386413E-5</v>
      </c>
      <c r="FO481" s="223">
        <f t="shared" ca="1" si="1020"/>
        <v>-6.393029105317461E-5</v>
      </c>
      <c r="FP481" s="223">
        <f t="shared" ca="1" si="1021"/>
        <v>7.6859757273305441E-5</v>
      </c>
      <c r="FQ481" s="223">
        <f t="shared" ca="1" si="1022"/>
        <v>-8.6835546124874779E-5</v>
      </c>
      <c r="FR481" s="223">
        <f t="shared" ca="1" si="1023"/>
        <v>9.3474293636798029E-5</v>
      </c>
      <c r="FS481" s="223">
        <f t="shared" ca="1" si="1024"/>
        <v>-9.6520876465248202E-5</v>
      </c>
      <c r="FT481" s="223">
        <f t="shared" ca="1" si="1025"/>
        <v>9.5858216140669533E-5</v>
      </c>
      <c r="FU481" s="223">
        <f t="shared" ca="1" si="1026"/>
        <v>-9.1511778327712866E-5</v>
      </c>
      <c r="FV481" s="223">
        <f t="shared" ca="1" si="1027"/>
        <v>8.3648594194016862E-5</v>
      </c>
      <c r="FW481" s="223">
        <f t="shared" ca="1" si="1028"/>
        <v>-7.2570841496119468E-5</v>
      </c>
      <c r="FX481" s="223">
        <f t="shared" ca="1" si="1029"/>
        <v>5.8704232057723703E-5</v>
      </c>
      <c r="FY481" s="223">
        <f t="shared" ca="1" si="1030"/>
        <v>-4.258165190305788E-5</v>
      </c>
      <c r="FZ481" s="223">
        <f t="shared" ca="1" si="1031"/>
        <v>2.4822682745822528E-5</v>
      </c>
      <c r="GA481" s="223">
        <f t="shared" ca="1" si="1032"/>
        <v>-6.1097918113857714E-6</v>
      </c>
      <c r="GB481" s="223">
        <f t="shared" ca="1" si="1033"/>
        <v>-1.2837894995940995E-5</v>
      </c>
      <c r="GC481" s="223">
        <f t="shared" ca="1" si="1034"/>
        <v>3.1292228698159028E-5</v>
      </c>
      <c r="GD481" s="223">
        <f t="shared" ca="1" si="1035"/>
        <v>-4.8544019600390445E-5</v>
      </c>
      <c r="GE481" s="223">
        <f t="shared" ca="1" si="1036"/>
        <v>6.3930291053178093E-5</v>
      </c>
      <c r="GF481" s="223">
        <f t="shared" ca="1" si="1037"/>
        <v>-7.6859757273304926E-5</v>
      </c>
      <c r="GG481" s="223">
        <f t="shared" ca="1" si="1038"/>
        <v>8.6835546124874413E-5</v>
      </c>
      <c r="GH481" s="223">
        <f t="shared" ca="1" si="1039"/>
        <v>-9.3474293636799222E-5</v>
      </c>
      <c r="GI481" s="223">
        <f t="shared" ca="1" si="1040"/>
        <v>9.6520876465247795E-5</v>
      </c>
      <c r="GJ481" s="223">
        <f t="shared" ca="1" si="1041"/>
        <v>-9.5858216140669642E-5</v>
      </c>
      <c r="GK481" s="223">
        <f t="shared" ca="1" si="1042"/>
        <v>9.1511778327711349E-5</v>
      </c>
      <c r="GL481" s="223">
        <f t="shared" ca="1" si="1043"/>
        <v>-8.3648594194014531E-5</v>
      </c>
      <c r="GM481" s="223">
        <f t="shared" ca="1" si="1044"/>
        <v>7.2570841496120023E-5</v>
      </c>
      <c r="GN481" s="223">
        <f t="shared" ca="1" si="1045"/>
        <v>-5.8704232057720003E-5</v>
      </c>
      <c r="GO481" s="223">
        <f t="shared" ca="1" si="1046"/>
        <v>4.2581651903053706E-5</v>
      </c>
      <c r="GP481" s="223">
        <f t="shared" ca="1" si="1047"/>
        <v>-2.4822682745818039E-5</v>
      </c>
      <c r="GQ481" s="223">
        <f t="shared" ca="1" si="1048"/>
        <v>6.1097918113921106E-6</v>
      </c>
      <c r="GR481" s="223">
        <f t="shared" ca="1" si="1049"/>
        <v>1.283789499594559E-5</v>
      </c>
      <c r="GS481" s="223">
        <f t="shared" ca="1" si="1050"/>
        <v>-3.1292228698163412E-5</v>
      </c>
      <c r="GT481" s="223">
        <f t="shared" ca="1" si="1051"/>
        <v>4.8544019600384956E-5</v>
      </c>
      <c r="GU481" s="223">
        <f t="shared" ca="1" si="1052"/>
        <v>-6.3930291053173336E-5</v>
      </c>
      <c r="GV481" s="223">
        <f t="shared" ca="1" si="1053"/>
        <v>7.6859757273307731E-5</v>
      </c>
      <c r="GW481" s="223">
        <f t="shared" ca="1" si="1054"/>
        <v>-8.683554612487646E-5</v>
      </c>
      <c r="GX481" s="223">
        <f t="shared" ca="1" si="1055"/>
        <v>9.3474293636797582E-5</v>
      </c>
      <c r="GY481" s="223">
        <f t="shared" ca="1" si="1056"/>
        <v>-9.652087646524808E-5</v>
      </c>
      <c r="GZ481" s="223">
        <f t="shared" ca="1" si="1057"/>
        <v>9.5858216140669045E-5</v>
      </c>
      <c r="HA481" s="223">
        <f t="shared" ca="1" si="1058"/>
        <v>-9.1511778327713408E-5</v>
      </c>
      <c r="HB481" s="223">
        <f t="shared" ca="1" si="1059"/>
        <v>8.3648594194017715E-5</v>
      </c>
      <c r="HC481" s="223">
        <f t="shared" ca="1" si="1060"/>
        <v>-7.257084149611696E-5</v>
      </c>
      <c r="HD481" s="223">
        <f t="shared" ca="1" si="1061"/>
        <v>5.8704232057716317E-5</v>
      </c>
      <c r="HE481" s="223">
        <f t="shared" ca="1" si="1062"/>
        <v>-4.2581651903059412E-5</v>
      </c>
      <c r="HF481" s="223">
        <f t="shared" ca="1" si="1063"/>
        <v>2.4822682745824178E-5</v>
      </c>
      <c r="HG481" s="223">
        <f t="shared" ca="1" si="1064"/>
        <v>-6.109791811387479E-6</v>
      </c>
      <c r="HH481" s="223">
        <f t="shared" ca="1" si="1065"/>
        <v>-1.2837894995950201E-5</v>
      </c>
      <c r="HI481" s="223">
        <f t="shared" ca="1" si="1066"/>
        <v>3.1292228698157401E-5</v>
      </c>
      <c r="HJ481" s="223">
        <f t="shared" ca="1" si="1067"/>
        <v>-4.8544019600388967E-5</v>
      </c>
      <c r="HK481" s="223">
        <f t="shared" ca="1" si="1068"/>
        <v>6.3930291053176805E-5</v>
      </c>
      <c r="HL481" s="223">
        <f t="shared" ca="1" si="1069"/>
        <v>-7.6859757273303882E-5</v>
      </c>
      <c r="HM481" s="223">
        <f t="shared" ca="1" si="1070"/>
        <v>8.6835546124873654E-5</v>
      </c>
      <c r="HN481" s="223">
        <f t="shared" ca="1" si="1071"/>
        <v>-9.3474293636798775E-5</v>
      </c>
      <c r="HO481" s="223">
        <f t="shared" ca="1" si="1072"/>
        <v>9.6520876465248378E-5</v>
      </c>
      <c r="HP481" s="223">
        <f t="shared" ca="1" si="1073"/>
        <v>-9.5858216140669886E-5</v>
      </c>
      <c r="HQ481" s="223">
        <f t="shared" ca="1" si="1074"/>
        <v>9.1511778327711904E-5</v>
      </c>
      <c r="HR481" s="223">
        <f t="shared" ca="1" si="1075"/>
        <v>-8.3648594194015371E-5</v>
      </c>
      <c r="HS481" s="223">
        <f t="shared" ca="1" si="1076"/>
        <v>7.2570841496113884E-5</v>
      </c>
      <c r="HT481" s="223">
        <f t="shared" ca="1" si="1077"/>
        <v>-5.8704232057721365E-5</v>
      </c>
      <c r="HU481" s="223">
        <f t="shared" ca="1" si="1078"/>
        <v>4.2581651903055237E-5</v>
      </c>
      <c r="HV481" s="223">
        <f t="shared" ca="1" si="1079"/>
        <v>-2.4822682745819689E-5</v>
      </c>
      <c r="HW481" s="223">
        <f t="shared" ca="1" si="1080"/>
        <v>6.1097918113938114E-6</v>
      </c>
      <c r="HX481" s="223">
        <f t="shared" ca="1" si="1081"/>
        <v>1.2837894995943906E-5</v>
      </c>
      <c r="HY481" s="223">
        <f t="shared" ca="1" si="1082"/>
        <v>-3.1292228698161792E-5</v>
      </c>
      <c r="HZ481" s="223">
        <f t="shared" ca="1" si="1083"/>
        <v>4.8544019600392979E-5</v>
      </c>
      <c r="IA481" s="223">
        <f t="shared" ca="1" si="1084"/>
        <v>-6.3930291053172048E-5</v>
      </c>
      <c r="IB481" s="223">
        <f t="shared" ca="1" si="1085"/>
        <v>7.6859757273306701E-5</v>
      </c>
      <c r="IC481" s="223">
        <f t="shared" ca="1" si="1086"/>
        <v>-8.6835546124875701E-5</v>
      </c>
      <c r="ID481" s="223">
        <f t="shared" ca="1" si="1087"/>
        <v>9.3474293636799967E-5</v>
      </c>
      <c r="IE481" s="223">
        <f t="shared" ca="1" si="1088"/>
        <v>1.3393264875637012E-5</v>
      </c>
      <c r="IF481" s="223">
        <f t="shared" ca="1" si="1089"/>
        <v>9.5858216140669276E-5</v>
      </c>
      <c r="IG481" s="223">
        <f t="shared" ca="1" si="1090"/>
        <v>-9.15117783277104E-5</v>
      </c>
      <c r="IH481" s="223">
        <f t="shared" ca="1" si="1091"/>
        <v>8.3648594194018569E-5</v>
      </c>
      <c r="II481" s="223">
        <f t="shared" ca="1" si="1092"/>
        <v>-7.2570841496118085E-5</v>
      </c>
      <c r="IJ481" s="223">
        <f t="shared" ca="1" si="1093"/>
        <v>5.8704232057717672E-5</v>
      </c>
      <c r="IK481" s="223">
        <f t="shared" ca="1" si="1094"/>
        <v>-4.258165190305107E-5</v>
      </c>
      <c r="IL481" s="223">
        <f t="shared" ca="1" si="1095"/>
        <v>2.4822682745825825E-5</v>
      </c>
      <c r="IM481" s="223">
        <f t="shared" ca="1" si="1096"/>
        <v>-6.1097918113891799E-6</v>
      </c>
      <c r="IN481" s="223">
        <f t="shared" ca="1" si="1097"/>
        <v>-1.2837894995948507E-5</v>
      </c>
      <c r="IO481" s="223">
        <f t="shared" ca="1" si="1098"/>
        <v>3.1292228698166197E-5</v>
      </c>
      <c r="IP481" s="223">
        <f t="shared" ca="1" si="1099"/>
        <v>-4.8544019600387477E-5</v>
      </c>
      <c r="IQ481" s="223">
        <f t="shared" ca="1" si="1100"/>
        <v>6.3930291053175531E-5</v>
      </c>
      <c r="IR481" s="223">
        <f t="shared" ca="1" si="1101"/>
        <v>-7.685975727330952E-5</v>
      </c>
      <c r="IS481" s="223">
        <f t="shared" ca="1" si="1102"/>
        <v>8.6835546124872909E-5</v>
      </c>
      <c r="IT481" s="223">
        <f t="shared" ca="1" si="1103"/>
        <v>-9.3474293636798341E-5</v>
      </c>
      <c r="IU481" s="223">
        <f t="shared" ca="1" si="1104"/>
        <v>9.652087646524827E-5</v>
      </c>
      <c r="IV481" s="223">
        <f t="shared" ca="1" si="1105"/>
        <v>-9.5858216140668652E-5</v>
      </c>
      <c r="IW481" s="223">
        <f t="shared" ca="1" si="1106"/>
        <v>9.151177832771246E-5</v>
      </c>
      <c r="IX481" s="223">
        <f t="shared" ca="1" si="1107"/>
        <v>-8.3648594194016238E-5</v>
      </c>
      <c r="IY481" s="223">
        <f t="shared" ca="1" si="1108"/>
        <v>7.2570841496115022E-5</v>
      </c>
      <c r="IZ481" s="223">
        <f t="shared" ca="1" si="1109"/>
        <v>-5.8704232057713973E-5</v>
      </c>
      <c r="JA481" s="223">
        <f t="shared" ca="1" si="1110"/>
        <v>4.2581651903056776E-5</v>
      </c>
      <c r="JB481" s="223">
        <f t="shared" ca="1" si="1111"/>
        <v>-2.4822682745821339E-5</v>
      </c>
    </row>
    <row r="482" spans="2:262">
      <c r="B482" s="230">
        <v>121</v>
      </c>
      <c r="C482" s="229">
        <f t="shared" si="1112"/>
        <v>2.3632812500000017E-3</v>
      </c>
      <c r="D482" s="226">
        <f t="shared" ca="1" si="855"/>
        <v>35.973257778002974</v>
      </c>
      <c r="E482" s="225">
        <f ca="1">DW361</f>
        <v>-2.6742221997025334E-2</v>
      </c>
      <c r="F482" s="224">
        <v>121</v>
      </c>
      <c r="G482" s="223">
        <f t="shared" ca="1" si="856"/>
        <v>-4.5804173519485439E-5</v>
      </c>
      <c r="H482" s="223">
        <f t="shared" ca="1" si="857"/>
        <v>3.182459897021218E-5</v>
      </c>
      <c r="I482" s="223">
        <f t="shared" ca="1" si="858"/>
        <v>-1.6907958167202969E-5</v>
      </c>
      <c r="J482" s="223">
        <f t="shared" ca="1" si="859"/>
        <v>1.4934673509729111E-6</v>
      </c>
      <c r="K482" s="223">
        <f t="shared" ca="1" si="860"/>
        <v>1.3964998186100071E-5</v>
      </c>
      <c r="L482" s="223">
        <f t="shared" ca="1" si="861"/>
        <v>-2.9012268328505804E-5</v>
      </c>
      <c r="M482" s="223">
        <f t="shared" ca="1" si="862"/>
        <v>4.3205280492031163E-5</v>
      </c>
      <c r="N482" s="223">
        <f t="shared" ca="1" si="863"/>
        <v>-5.6126125475376967E-5</v>
      </c>
      <c r="O482" s="223">
        <f t="shared" ca="1" si="864"/>
        <v>6.7394352677579454E-5</v>
      </c>
      <c r="P482" s="223">
        <f t="shared" ca="1" si="865"/>
        <v>-7.6678172357611636E-5</v>
      </c>
      <c r="Q482" s="223">
        <f t="shared" ca="1" si="866"/>
        <v>8.3704225088821385E-5</v>
      </c>
      <c r="R482" s="223">
        <f t="shared" ca="1" si="867"/>
        <v>-8.8265630749402899E-5</v>
      </c>
      <c r="S482" s="223">
        <f t="shared" ca="1" si="868"/>
        <v>9.0228080048667677E-5</v>
      </c>
      <c r="T482" s="223">
        <f t="shared" ca="1" si="869"/>
        <v>-8.9533789225860986E-5</v>
      </c>
      <c r="U482" s="223">
        <f t="shared" ca="1" si="870"/>
        <v>8.6203201476541723E-5</v>
      </c>
      <c r="V482" s="223">
        <f t="shared" ca="1" si="871"/>
        <v>-8.0334385008510852E-5</v>
      </c>
      <c r="W482" s="223">
        <f t="shared" ca="1" si="872"/>
        <v>7.2100145451360406E-5</v>
      </c>
      <c r="X482" s="223">
        <f t="shared" ca="1" si="873"/>
        <v>-6.1742937643921415E-5</v>
      </c>
      <c r="Y482" s="223">
        <f t="shared" ca="1" si="874"/>
        <v>4.9567726620580181E-5</v>
      </c>
      <c r="Z482" s="223">
        <f t="shared" ca="1" si="875"/>
        <v>-3.5933008002688176E-5</v>
      </c>
      <c r="AA482" s="223">
        <f t="shared" ca="1" si="876"/>
        <v>2.124025219708296E-5</v>
      </c>
      <c r="AB482" s="223">
        <f t="shared" ca="1" si="877"/>
        <v>-5.9220832142893023E-6</v>
      </c>
      <c r="AC482" s="223">
        <f t="shared" ca="1" si="878"/>
        <v>-9.5704598222714032E-6</v>
      </c>
      <c r="AD482" s="223">
        <f t="shared" ca="1" si="879"/>
        <v>2.4781203394820611E-5</v>
      </c>
      <c r="AE482" s="223">
        <f t="shared" ca="1" si="880"/>
        <v>-3.9262271490547943E-5</v>
      </c>
      <c r="AF482" s="223">
        <f t="shared" ca="1" si="881"/>
        <v>5.2587273183262642E-5</v>
      </c>
      <c r="AG482" s="223">
        <f t="shared" ca="1" si="882"/>
        <v>-6.4363857592788444E-5</v>
      </c>
      <c r="AH482" s="223">
        <f t="shared" ca="1" si="883"/>
        <v>7.4245266544897663E-5</v>
      </c>
      <c r="AI482" s="223">
        <f t="shared" ca="1" si="884"/>
        <v>-8.194054476700217E-5</v>
      </c>
      <c r="AJ482" s="223">
        <f t="shared" ca="1" si="885"/>
        <v>8.7223106983297101E-5</v>
      </c>
      <c r="AK482" s="223">
        <f t="shared" ca="1" si="886"/>
        <v>-8.9937409653680542E-5</v>
      </c>
      <c r="AL482" s="223">
        <f t="shared" ca="1" si="887"/>
        <v>9.0003530908996425E-5</v>
      </c>
      <c r="AM482" s="223">
        <f t="shared" ca="1" si="888"/>
        <v>-8.741952382771185E-5</v>
      </c>
      <c r="AN482" s="223">
        <f t="shared" ca="1" si="889"/>
        <v>8.2261473762467154E-5</v>
      </c>
      <c r="AO482" s="223">
        <f t="shared" ca="1" si="890"/>
        <v>-7.4681258028534925E-5</v>
      </c>
      <c r="AP482" s="223">
        <f t="shared" ca="1" si="891"/>
        <v>6.4902073919522992E-5</v>
      </c>
      <c r="AQ482" s="223">
        <f t="shared" ca="1" si="892"/>
        <v>-5.3211866726625884E-5</v>
      </c>
      <c r="AR482" s="223">
        <f t="shared" ca="1" si="893"/>
        <v>3.9954851271525998E-5</v>
      </c>
      <c r="AS482" s="223">
        <f t="shared" ca="1" si="894"/>
        <v>-2.5521376598993959E-5</v>
      </c>
      <c r="AT482" s="223">
        <f t="shared" ca="1" si="895"/>
        <v>1.0336432260428126E-5</v>
      </c>
      <c r="AU482" s="223">
        <f t="shared" ca="1" si="896"/>
        <v>5.152865382458727E-6</v>
      </c>
      <c r="AV482" s="223">
        <f t="shared" ca="1" si="897"/>
        <v>-2.0490438371581164E-5</v>
      </c>
      <c r="AW482" s="223">
        <f t="shared" ca="1" si="898"/>
        <v>3.5224676238076061E-5</v>
      </c>
      <c r="AX482" s="223">
        <f t="shared" ca="1" si="899"/>
        <v>-4.8921733543948417E-5</v>
      </c>
      <c r="AY482" s="223">
        <f t="shared" ca="1" si="900"/>
        <v>6.1178304337449016E-5</v>
      </c>
      <c r="AZ482" s="223">
        <f t="shared" ca="1" si="901"/>
        <v>-7.1633497381959549E-5</v>
      </c>
      <c r="BA482" s="223">
        <f t="shared" ca="1" si="902"/>
        <v>7.9979462495695483E-5</v>
      </c>
      <c r="BB482" s="223">
        <f t="shared" ca="1" si="903"/>
        <v>-8.5970455112626451E-5</v>
      </c>
      <c r="BC482" s="223">
        <f t="shared" ca="1" si="904"/>
        <v>8.9430072161251085E-5</v>
      </c>
      <c r="BD482" s="223">
        <f t="shared" ca="1" si="905"/>
        <v>-9.0256446202793868E-5</v>
      </c>
      <c r="BE482" s="223">
        <f t="shared" ca="1" si="906"/>
        <v>8.8425244888934944E-5</v>
      </c>
      <c r="BF482" s="223">
        <f t="shared" ca="1" si="907"/>
        <v>-8.3990387420875804E-5</v>
      </c>
      <c r="BG482" s="223">
        <f t="shared" ca="1" si="908"/>
        <v>7.7082456913812739E-5</v>
      </c>
      <c r="BH482" s="223">
        <f t="shared" ca="1" si="909"/>
        <v>-6.7904855414302603E-5</v>
      </c>
      <c r="BI482" s="223">
        <f t="shared" ca="1" si="910"/>
        <v>5.6727814784917603E-5</v>
      </c>
      <c r="BJ482" s="223">
        <f t="shared" ca="1" si="911"/>
        <v>-4.3880439804019626E-5</v>
      </c>
      <c r="BK482" s="223">
        <f t="shared" ca="1" si="912"/>
        <v>2.9741017769268806E-5</v>
      </c>
      <c r="BL482" s="223">
        <f t="shared" ca="1" si="913"/>
        <v>-1.4725879935888306E-5</v>
      </c>
      <c r="BM482" s="223">
        <f t="shared" ca="1" si="914"/>
        <v>-7.2285723860201383E-7</v>
      </c>
      <c r="BN482" s="223">
        <f t="shared" ca="1" si="915"/>
        <v>1.6150310087552918E-5</v>
      </c>
      <c r="BO482" s="223">
        <f t="shared" ca="1" si="916"/>
        <v>-3.1102221655229417E-5</v>
      </c>
      <c r="BP482" s="223">
        <f t="shared" ca="1" si="917"/>
        <v>4.5138337163490134E-5</v>
      </c>
      <c r="BQ482" s="223">
        <f t="shared" ca="1" si="918"/>
        <v>-5.7845367188374147E-5</v>
      </c>
      <c r="BR482" s="223">
        <f t="shared" ca="1" si="919"/>
        <v>6.8849156849475713E-5</v>
      </c>
      <c r="BS482" s="223">
        <f t="shared" ca="1" si="920"/>
        <v>-7.7825702693861873E-5</v>
      </c>
      <c r="BT482" s="223">
        <f t="shared" ca="1" si="921"/>
        <v>8.4510692885467388E-5</v>
      </c>
      <c r="BU482" s="223">
        <f t="shared" ca="1" si="922"/>
        <v>-8.8707289791835564E-5</v>
      </c>
      <c r="BV482" s="223">
        <f t="shared" ca="1" si="923"/>
        <v>9.0291925812157752E-5</v>
      </c>
      <c r="BW482" s="223">
        <f t="shared" ca="1" si="924"/>
        <v>-8.9217941790084338E-5</v>
      </c>
      <c r="BX482" s="223">
        <f t="shared" ca="1" si="925"/>
        <v>8.551696087929803E-5</v>
      </c>
      <c r="BY482" s="223">
        <f t="shared" ca="1" si="926"/>
        <v>-7.9297957408760625E-5</v>
      </c>
      <c r="BZ482" s="223">
        <f t="shared" ca="1" si="927"/>
        <v>7.0744048164625444E-5</v>
      </c>
      <c r="CA482" s="223">
        <f t="shared" ca="1" si="928"/>
        <v>-6.0107100568624662E-5</v>
      </c>
      <c r="CB482" s="223">
        <f t="shared" ca="1" si="929"/>
        <v>4.7700316513551656E-5</v>
      </c>
      <c r="CC482" s="223">
        <f t="shared" ca="1" si="930"/>
        <v>-3.3889010222734389E-5</v>
      </c>
      <c r="CD482" s="223">
        <f t="shared" ca="1" si="931"/>
        <v>1.9079851676746934E-5</v>
      </c>
      <c r="CE482" s="223">
        <f t="shared" ca="1" si="932"/>
        <v>-3.7088923316598831E-6</v>
      </c>
      <c r="CF482" s="223">
        <f t="shared" ca="1" si="933"/>
        <v>-1.1771274291924907E-5</v>
      </c>
      <c r="CG482" s="223">
        <f t="shared" ca="1" si="934"/>
        <v>2.6904839096180016E-5</v>
      </c>
      <c r="CH482" s="223">
        <f t="shared" ca="1" si="935"/>
        <v>-4.1246198575153639E-5</v>
      </c>
      <c r="CI482" s="223">
        <f t="shared" ca="1" si="936"/>
        <v>5.4373075483084697E-5</v>
      </c>
      <c r="CJ482" s="223">
        <f t="shared" ca="1" si="937"/>
        <v>-6.5898952667667638E-5</v>
      </c>
      <c r="CK482" s="223">
        <f t="shared" ca="1" si="938"/>
        <v>7.5484453957513559E-5</v>
      </c>
      <c r="CL482" s="223">
        <f t="shared" ca="1" si="939"/>
        <v>-8.2847336996884826E-5</v>
      </c>
      <c r="CM482" s="223">
        <f t="shared" ca="1" si="940"/>
        <v>8.7770803791471013E-5</v>
      </c>
      <c r="CN482" s="223">
        <f t="shared" ca="1" si="941"/>
        <v>-9.0109884263601551E-5</v>
      </c>
      <c r="CO482" s="223">
        <f t="shared" ca="1" si="942"/>
        <v>8.9795704854891945E-5</v>
      </c>
      <c r="CP482" s="223">
        <f t="shared" ca="1" si="943"/>
        <v>-8.6837516488561672E-5</v>
      </c>
      <c r="CQ482" s="223">
        <f t="shared" ca="1" si="944"/>
        <v>8.1322422178628785E-5</v>
      </c>
      <c r="CR482" s="223">
        <f t="shared" ca="1" si="945"/>
        <v>-7.3412812306472976E-5</v>
      </c>
      <c r="CS482" s="223">
        <f t="shared" ca="1" si="946"/>
        <v>6.3341583082297915E-5</v>
      </c>
      <c r="CT482" s="223">
        <f t="shared" ca="1" si="947"/>
        <v>-5.1405278982550413E-5</v>
      </c>
      <c r="CU482" s="223">
        <f t="shared" ca="1" si="948"/>
        <v>3.7955361082244289E-5</v>
      </c>
      <c r="CV482" s="223">
        <f t="shared" ca="1" si="949"/>
        <v>-2.3387858383718653E-5</v>
      </c>
      <c r="CW482" s="223">
        <f t="shared" ca="1" si="950"/>
        <v>8.1317068554290887E-6</v>
      </c>
      <c r="CX482" s="223">
        <f t="shared" ca="1" si="951"/>
        <v>7.3638804654832472E-6</v>
      </c>
      <c r="CY482" s="223">
        <f t="shared" ca="1" si="952"/>
        <v>-2.2642640423164794E-5</v>
      </c>
      <c r="CZ482" s="223">
        <f t="shared" ca="1" si="953"/>
        <v>3.7254694281709319E-5</v>
      </c>
      <c r="DA482" s="223">
        <f t="shared" ca="1" si="954"/>
        <v>-5.0769794276437456E-5</v>
      </c>
      <c r="DB482" s="223">
        <f t="shared" ca="1" si="955"/>
        <v>6.2789992136814813E-5</v>
      </c>
      <c r="DC482" s="223">
        <f t="shared" ca="1" si="956"/>
        <v>-7.2961356559924335E-5</v>
      </c>
      <c r="DD482" s="223">
        <f t="shared" ca="1" si="957"/>
        <v>8.0984394616907167E-5</v>
      </c>
      <c r="DE482" s="223">
        <f t="shared" ca="1" si="958"/>
        <v>-8.6622870236957702E-5</v>
      </c>
      <c r="DF482" s="223">
        <f t="shared" ca="1" si="959"/>
        <v>8.9710760111160436E-5</v>
      </c>
      <c r="DG482" s="223">
        <f t="shared" ca="1" si="960"/>
        <v>-9.0157142201529873E-5</v>
      </c>
      <c r="DH482" s="223">
        <f t="shared" ca="1" si="961"/>
        <v>8.7948872914534891E-5</v>
      </c>
      <c r="DI482" s="223">
        <f t="shared" ca="1" si="962"/>
        <v>-8.3150974110466784E-5</v>
      </c>
      <c r="DJ482" s="223">
        <f t="shared" ca="1" si="963"/>
        <v>7.590471855327272E-5</v>
      </c>
      <c r="DK482" s="223">
        <f t="shared" ca="1" si="964"/>
        <v>-6.6423470174262192E-5</v>
      </c>
      <c r="DL482" s="223">
        <f t="shared" ca="1" si="965"/>
        <v>5.4986401631905364E-5</v>
      </c>
      <c r="DM482" s="223">
        <f t="shared" ca="1" si="966"/>
        <v>-4.1930274152412374E-5</v>
      </c>
      <c r="DN482" s="223">
        <f t="shared" ca="1" si="967"/>
        <v>2.7639521691312011E-5</v>
      </c>
      <c r="DO482" s="223">
        <f t="shared" ca="1" si="968"/>
        <v>-1.2534931385135282E-5</v>
      </c>
      <c r="DP482" s="223">
        <f t="shared" ca="1" si="969"/>
        <v>-2.9387464060056043E-6</v>
      </c>
      <c r="DQ482" s="223">
        <f t="shared" ca="1" si="970"/>
        <v>1.8325893646106582E-5</v>
      </c>
      <c r="DR482" s="223">
        <f t="shared" ca="1" si="971"/>
        <v>-3.3173440166612186E-5</v>
      </c>
      <c r="DS482" s="223">
        <f t="shared" ca="1" si="972"/>
        <v>4.7044204188473766E-5</v>
      </c>
      <c r="DT482" s="223">
        <f t="shared" ca="1" si="973"/>
        <v>-5.9529765015154359E-5</v>
      </c>
      <c r="DU482" s="223">
        <f t="shared" ca="1" si="974"/>
        <v>7.0262488863720635E-5</v>
      </c>
      <c r="DV482" s="223">
        <f t="shared" ca="1" si="975"/>
        <v>-7.8926353736900973E-5</v>
      </c>
      <c r="DW482" s="223">
        <f t="shared" ca="1" si="976"/>
        <v>8.5266254600777736E-5</v>
      </c>
      <c r="DX482" s="223">
        <f t="shared" ca="1" si="977"/>
        <v>-8.9095514879877611E-5</v>
      </c>
      <c r="DY482" s="223">
        <f t="shared" ca="1" si="978"/>
        <v>9.0301383095771158E-5</v>
      </c>
      <c r="DZ482" s="223">
        <f t="shared" ca="1" si="979"/>
        <v>-8.8848352802246768E-5</v>
      </c>
      <c r="EA482" s="223">
        <f t="shared" ca="1" si="980"/>
        <v>8.4779208062505561E-5</v>
      </c>
      <c r="EB482" s="223">
        <f t="shared" ca="1" si="981"/>
        <v>-7.8213763684606796E-5</v>
      </c>
      <c r="EC482" s="223">
        <f t="shared" ca="1" si="982"/>
        <v>6.9345337308567682E-5</v>
      </c>
      <c r="ED482" s="223">
        <f t="shared" ca="1" si="983"/>
        <v>-5.8435057223493202E-5</v>
      </c>
      <c r="EE482" s="223">
        <f t="shared" ca="1" si="984"/>
        <v>4.5804173519484531E-5</v>
      </c>
      <c r="EF482" s="223">
        <f t="shared" ca="1" si="985"/>
        <v>-3.1824598970214761E-5</v>
      </c>
      <c r="EG482" s="223">
        <f t="shared" ca="1" si="986"/>
        <v>1.6907958167204331E-5</v>
      </c>
      <c r="EH482" s="223">
        <f t="shared" ca="1" si="987"/>
        <v>-1.4934673509730195E-6</v>
      </c>
      <c r="EI482" s="223">
        <f t="shared" ca="1" si="988"/>
        <v>-1.3964998186101243E-5</v>
      </c>
      <c r="EJ482" s="223">
        <f t="shared" ca="1" si="989"/>
        <v>2.9012268328503425E-5</v>
      </c>
      <c r="EK482" s="223">
        <f t="shared" ca="1" si="990"/>
        <v>-4.3205280492030085E-5</v>
      </c>
      <c r="EL482" s="223">
        <f t="shared" ca="1" si="991"/>
        <v>5.6126125475377007E-5</v>
      </c>
      <c r="EM482" s="223">
        <f t="shared" ca="1" si="992"/>
        <v>-6.7394352677580335E-5</v>
      </c>
      <c r="EN482" s="223">
        <f t="shared" ca="1" si="993"/>
        <v>7.6678172357610308E-5</v>
      </c>
      <c r="EO482" s="223">
        <f t="shared" ca="1" si="994"/>
        <v>-8.3704225088821019E-5</v>
      </c>
      <c r="EP482" s="223">
        <f t="shared" ca="1" si="995"/>
        <v>8.8265630749402981E-5</v>
      </c>
      <c r="EQ482" s="223">
        <f t="shared" ca="1" si="996"/>
        <v>-9.0228080048667731E-5</v>
      </c>
      <c r="ER482" s="223">
        <f t="shared" ca="1" si="997"/>
        <v>8.9533789225861271E-5</v>
      </c>
      <c r="ES482" s="223">
        <f t="shared" ca="1" si="998"/>
        <v>-8.6203201476541994E-5</v>
      </c>
      <c r="ET482" s="223">
        <f t="shared" ca="1" si="999"/>
        <v>8.0334385008510675E-5</v>
      </c>
      <c r="EU482" s="223">
        <f t="shared" ca="1" si="1000"/>
        <v>-7.2100145451359416E-5</v>
      </c>
      <c r="EV482" s="223">
        <f t="shared" ca="1" si="1001"/>
        <v>6.1742937643923001E-5</v>
      </c>
      <c r="EW482" s="223">
        <f t="shared" ca="1" si="1002"/>
        <v>-4.9567726620580933E-5</v>
      </c>
      <c r="EX482" s="223">
        <f t="shared" ca="1" si="1003"/>
        <v>3.5933008002687837E-5</v>
      </c>
      <c r="EY482" s="223">
        <f t="shared" ca="1" si="1004"/>
        <v>-2.1240252197081347E-5</v>
      </c>
      <c r="EZ482" s="223">
        <f t="shared" ca="1" si="1005"/>
        <v>5.9220832142908473E-6</v>
      </c>
      <c r="FA482" s="223">
        <f t="shared" ca="1" si="1006"/>
        <v>9.5704598222711389E-6</v>
      </c>
      <c r="FB482" s="223">
        <f t="shared" ca="1" si="1007"/>
        <v>-2.4781203394821593E-5</v>
      </c>
      <c r="FC482" s="223">
        <f t="shared" ca="1" si="1008"/>
        <v>3.926227149055003E-5</v>
      </c>
      <c r="FD482" s="223">
        <f t="shared" ca="1" si="1009"/>
        <v>-5.2587273183261375E-5</v>
      </c>
      <c r="FE482" s="223">
        <f t="shared" ca="1" si="1010"/>
        <v>6.4363857592788267E-5</v>
      </c>
      <c r="FF482" s="223">
        <f t="shared" ca="1" si="1011"/>
        <v>-7.4245266544898259E-5</v>
      </c>
      <c r="FG482" s="223">
        <f t="shared" ca="1" si="1012"/>
        <v>8.1940544767003133E-5</v>
      </c>
      <c r="FH482" s="223">
        <f t="shared" ca="1" si="1013"/>
        <v>-8.7223106983296694E-5</v>
      </c>
      <c r="FI482" s="223">
        <f t="shared" ca="1" si="1014"/>
        <v>8.9937409653680515E-5</v>
      </c>
      <c r="FJ482" s="223">
        <f t="shared" ca="1" si="1015"/>
        <v>-9.0003530908996343E-5</v>
      </c>
      <c r="FK482" s="223">
        <f t="shared" ca="1" si="1016"/>
        <v>8.7419523827712554E-5</v>
      </c>
      <c r="FL482" s="223">
        <f t="shared" ca="1" si="1017"/>
        <v>-8.2261473762467805E-5</v>
      </c>
      <c r="FM482" s="223">
        <f t="shared" ca="1" si="1018"/>
        <v>7.4681258028535088E-5</v>
      </c>
      <c r="FN482" s="223">
        <f t="shared" ca="1" si="1019"/>
        <v>-6.4902073919522287E-5</v>
      </c>
      <c r="FO482" s="223">
        <f t="shared" ca="1" si="1020"/>
        <v>5.3211866726628174E-5</v>
      </c>
      <c r="FP482" s="223">
        <f t="shared" ca="1" si="1021"/>
        <v>-3.9954851271527387E-5</v>
      </c>
      <c r="FQ482" s="223">
        <f t="shared" ca="1" si="1022"/>
        <v>2.5521376598994206E-5</v>
      </c>
      <c r="FR482" s="223">
        <f t="shared" ca="1" si="1023"/>
        <v>-1.0336432260427109E-5</v>
      </c>
      <c r="FS482" s="223">
        <f t="shared" ca="1" si="1024"/>
        <v>-5.1528653824559013E-6</v>
      </c>
      <c r="FT482" s="223">
        <f t="shared" ca="1" si="1025"/>
        <v>2.0490438371579659E-5</v>
      </c>
      <c r="FU482" s="223">
        <f t="shared" ca="1" si="1026"/>
        <v>-3.5224676238075804E-5</v>
      </c>
      <c r="FV482" s="223">
        <f t="shared" ca="1" si="1027"/>
        <v>4.8921733543950355E-5</v>
      </c>
      <c r="FW482" s="223">
        <f t="shared" ca="1" si="1028"/>
        <v>-6.1178304337446943E-5</v>
      </c>
      <c r="FX482" s="223">
        <f t="shared" ca="1" si="1029"/>
        <v>7.1633497381962504E-5</v>
      </c>
      <c r="FY482" s="223">
        <f t="shared" ca="1" si="1030"/>
        <v>-7.9979462495695361E-5</v>
      </c>
      <c r="FZ482" s="223">
        <f t="shared" ca="1" si="1031"/>
        <v>8.5970455112625597E-5</v>
      </c>
      <c r="GA482" s="223">
        <f t="shared" ca="1" si="1032"/>
        <v>-8.9430072161251396E-5</v>
      </c>
      <c r="GB482" s="223">
        <f t="shared" ca="1" si="1033"/>
        <v>9.0256446202793882E-5</v>
      </c>
      <c r="GC482" s="223">
        <f t="shared" ca="1" si="1034"/>
        <v>-8.8425244888936028E-5</v>
      </c>
      <c r="GD482" s="223">
        <f t="shared" ca="1" si="1035"/>
        <v>8.3990387420874963E-5</v>
      </c>
      <c r="GE482" s="223">
        <f t="shared" ca="1" si="1036"/>
        <v>-7.7082456913814216E-5</v>
      </c>
      <c r="GF482" s="223">
        <f t="shared" ca="1" si="1037"/>
        <v>6.7904855414299405E-5</v>
      </c>
      <c r="GG482" s="223">
        <f t="shared" ca="1" si="1038"/>
        <v>-5.6727814784917806E-5</v>
      </c>
      <c r="GH482" s="223">
        <f t="shared" ca="1" si="1039"/>
        <v>4.3880439804022099E-5</v>
      </c>
      <c r="GI482" s="223">
        <f t="shared" ca="1" si="1040"/>
        <v>-2.9741017769266631E-5</v>
      </c>
      <c r="GJ482" s="223">
        <f t="shared" ca="1" si="1041"/>
        <v>1.472587993588857E-5</v>
      </c>
      <c r="GK482" s="223">
        <f t="shared" ca="1" si="1042"/>
        <v>7.2285723859661315E-7</v>
      </c>
      <c r="GL482" s="223">
        <f t="shared" ca="1" si="1043"/>
        <v>-1.6150310087555167E-5</v>
      </c>
      <c r="GM482" s="223">
        <f t="shared" ca="1" si="1044"/>
        <v>3.1102221655226754E-5</v>
      </c>
      <c r="GN482" s="223">
        <f t="shared" ca="1" si="1045"/>
        <v>-4.5138337163494349E-5</v>
      </c>
      <c r="GO482" s="223">
        <f t="shared" ca="1" si="1046"/>
        <v>5.7845367188373937E-5</v>
      </c>
      <c r="GP482" s="223">
        <f t="shared" ca="1" si="1047"/>
        <v>-6.884915684947387E-5</v>
      </c>
      <c r="GQ482" s="223">
        <f t="shared" ca="1" si="1048"/>
        <v>7.7825702693864367E-5</v>
      </c>
      <c r="GR482" s="223">
        <f t="shared" ca="1" si="1049"/>
        <v>-8.4510692885467293E-5</v>
      </c>
      <c r="GS482" s="223">
        <f t="shared" ca="1" si="1050"/>
        <v>8.8707289791835036E-5</v>
      </c>
      <c r="GT482" s="223">
        <f t="shared" ca="1" si="1051"/>
        <v>-9.0291925812157779E-5</v>
      </c>
      <c r="GU482" s="223">
        <f t="shared" ca="1" si="1052"/>
        <v>8.9217941790084392E-5</v>
      </c>
      <c r="GV482" s="223">
        <f t="shared" ca="1" si="1053"/>
        <v>-8.5516960879299765E-5</v>
      </c>
      <c r="GW482" s="223">
        <f t="shared" ca="1" si="1054"/>
        <v>7.9297957408759528E-5</v>
      </c>
      <c r="GX482" s="223">
        <f t="shared" ca="1" si="1055"/>
        <v>-7.0744048164627206E-5</v>
      </c>
      <c r="GY482" s="223">
        <f t="shared" ca="1" si="1056"/>
        <v>6.0107100568621036E-5</v>
      </c>
      <c r="GZ482" s="223">
        <f t="shared" ca="1" si="1057"/>
        <v>-4.770031651355188E-5</v>
      </c>
      <c r="HA482" s="223">
        <f t="shared" ca="1" si="1058"/>
        <v>3.3889010222737018E-5</v>
      </c>
      <c r="HB482" s="223">
        <f t="shared" ca="1" si="1059"/>
        <v>-1.9079851676744677E-5</v>
      </c>
      <c r="HC482" s="223">
        <f t="shared" ca="1" si="1060"/>
        <v>3.7088923316601474E-6</v>
      </c>
      <c r="HD482" s="223">
        <f t="shared" ca="1" si="1061"/>
        <v>1.1771274291919554E-5</v>
      </c>
      <c r="HE482" s="223">
        <f t="shared" ca="1" si="1062"/>
        <v>-2.6904839096182218E-5</v>
      </c>
      <c r="HF482" s="223">
        <f t="shared" ca="1" si="1063"/>
        <v>4.1246198575151125E-5</v>
      </c>
      <c r="HG482" s="223">
        <f t="shared" ca="1" si="1064"/>
        <v>-5.4373075483088587E-5</v>
      </c>
      <c r="HH482" s="223">
        <f t="shared" ca="1" si="1065"/>
        <v>6.5898952667667448E-5</v>
      </c>
      <c r="HI482" s="223">
        <f t="shared" ca="1" si="1066"/>
        <v>-7.5484453957512E-5</v>
      </c>
      <c r="HJ482" s="223">
        <f t="shared" ca="1" si="1067"/>
        <v>8.2847336996885748E-5</v>
      </c>
      <c r="HK482" s="223">
        <f t="shared" ca="1" si="1068"/>
        <v>-8.7770803791470959E-5</v>
      </c>
      <c r="HL482" s="223">
        <f t="shared" ca="1" si="1069"/>
        <v>9.0109884263601212E-5</v>
      </c>
      <c r="HM482" s="223">
        <f t="shared" ca="1" si="1070"/>
        <v>-8.9795704854891972E-5</v>
      </c>
      <c r="HN482" s="223">
        <f t="shared" ca="1" si="1071"/>
        <v>8.6837516488561754E-5</v>
      </c>
      <c r="HO482" s="223">
        <f t="shared" ca="1" si="1072"/>
        <v>-8.1322422178626671E-5</v>
      </c>
      <c r="HP482" s="223">
        <f t="shared" ca="1" si="1073"/>
        <v>7.3412812306473111E-5</v>
      </c>
      <c r="HQ482" s="223">
        <f t="shared" ca="1" si="1074"/>
        <v>-6.3341583082301764E-5</v>
      </c>
      <c r="HR482" s="223">
        <f t="shared" ca="1" si="1075"/>
        <v>5.1405278982546415E-5</v>
      </c>
      <c r="HS482" s="223">
        <f t="shared" ca="1" si="1076"/>
        <v>-3.7955361082244533E-5</v>
      </c>
      <c r="HT482" s="223">
        <f t="shared" ca="1" si="1077"/>
        <v>2.3387858383723867E-5</v>
      </c>
      <c r="HU482" s="223">
        <f t="shared" ca="1" si="1078"/>
        <v>-8.1317068554293529E-6</v>
      </c>
      <c r="HV482" s="223">
        <f t="shared" ca="1" si="1079"/>
        <v>-7.3638804654829829E-6</v>
      </c>
      <c r="HW482" s="223">
        <f t="shared" ca="1" si="1080"/>
        <v>2.264264042315957E-5</v>
      </c>
      <c r="HX482" s="223">
        <f t="shared" ca="1" si="1081"/>
        <v>-3.7254694281709089E-5</v>
      </c>
      <c r="HY482" s="223">
        <f t="shared" ca="1" si="1082"/>
        <v>5.0769794276437232E-5</v>
      </c>
      <c r="HZ482" s="223">
        <f t="shared" ca="1" si="1083"/>
        <v>-6.2789992136818296E-5</v>
      </c>
      <c r="IA482" s="223">
        <f t="shared" ca="1" si="1084"/>
        <v>7.2961356559924173E-5</v>
      </c>
      <c r="IB482" s="223">
        <f t="shared" ca="1" si="1085"/>
        <v>-8.0984394616904755E-5</v>
      </c>
      <c r="IC482" s="223">
        <f t="shared" ca="1" si="1086"/>
        <v>8.6622870236959085E-5</v>
      </c>
      <c r="ID482" s="223">
        <f t="shared" ca="1" si="1087"/>
        <v>-8.9710760111160408E-5</v>
      </c>
      <c r="IE482" s="223">
        <f t="shared" ca="1" si="1088"/>
        <v>7.9937249675768074E-5</v>
      </c>
      <c r="IF482" s="223">
        <f t="shared" ca="1" si="1089"/>
        <v>-8.7948872914534945E-5</v>
      </c>
      <c r="IG482" s="223">
        <f t="shared" ca="1" si="1090"/>
        <v>8.3150974110466879E-5</v>
      </c>
      <c r="IH482" s="223">
        <f t="shared" ca="1" si="1091"/>
        <v>-7.5904718553270091E-5</v>
      </c>
      <c r="II482" s="223">
        <f t="shared" ca="1" si="1092"/>
        <v>6.6423470174262368E-5</v>
      </c>
      <c r="IJ482" s="223">
        <f t="shared" ca="1" si="1093"/>
        <v>-5.498640163190964E-5</v>
      </c>
      <c r="IK482" s="223">
        <f t="shared" ca="1" si="1094"/>
        <v>4.1930274152408064E-5</v>
      </c>
      <c r="IL482" s="223">
        <f t="shared" ca="1" si="1095"/>
        <v>-2.7639521691312258E-5</v>
      </c>
      <c r="IM482" s="223">
        <f t="shared" ca="1" si="1096"/>
        <v>1.2534931385140629E-5</v>
      </c>
      <c r="IN482" s="223">
        <f t="shared" ca="1" si="1097"/>
        <v>2.93874640600534E-6</v>
      </c>
      <c r="IO482" s="223">
        <f t="shared" ca="1" si="1098"/>
        <v>-1.8325893646106325E-5</v>
      </c>
      <c r="IP482" s="223">
        <f t="shared" ca="1" si="1099"/>
        <v>3.3173440166616713E-5</v>
      </c>
      <c r="IQ482" s="223">
        <f t="shared" ca="1" si="1100"/>
        <v>-4.7044204188473535E-5</v>
      </c>
      <c r="IR482" s="223">
        <f t="shared" ca="1" si="1101"/>
        <v>5.9529765015150307E-5</v>
      </c>
      <c r="IS482" s="223">
        <f t="shared" ca="1" si="1102"/>
        <v>-7.0262488863723685E-5</v>
      </c>
      <c r="IT482" s="223">
        <f t="shared" ca="1" si="1103"/>
        <v>7.8926353736900824E-5</v>
      </c>
      <c r="IU482" s="223">
        <f t="shared" ca="1" si="1104"/>
        <v>-8.5266254600775975E-5</v>
      </c>
      <c r="IV482" s="223">
        <f t="shared" ca="1" si="1105"/>
        <v>8.9095514879877571E-5</v>
      </c>
      <c r="IW482" s="223">
        <f t="shared" ca="1" si="1106"/>
        <v>-9.0301383095771158E-5</v>
      </c>
      <c r="IX482" s="223">
        <f t="shared" ca="1" si="1107"/>
        <v>8.8848352802245901E-5</v>
      </c>
      <c r="IY482" s="223">
        <f t="shared" ca="1" si="1108"/>
        <v>-8.4779208062505643E-5</v>
      </c>
      <c r="IZ482" s="223">
        <f t="shared" ca="1" si="1109"/>
        <v>7.8213763684609493E-5</v>
      </c>
      <c r="JA482" s="223">
        <f t="shared" ca="1" si="1110"/>
        <v>-6.9345337308564565E-5</v>
      </c>
      <c r="JB482" s="223">
        <f t="shared" ca="1" si="1111"/>
        <v>5.8435057223493405E-5</v>
      </c>
    </row>
    <row r="483" spans="2:262">
      <c r="B483" s="230">
        <v>122</v>
      </c>
      <c r="C483" s="229">
        <f t="shared" si="1112"/>
        <v>2.3828125000000017E-3</v>
      </c>
      <c r="D483" s="226">
        <f t="shared" ca="1" si="855"/>
        <v>35.971169486913979</v>
      </c>
      <c r="E483" s="225">
        <f ca="1">DX361</f>
        <v>-2.8830513086023721E-2</v>
      </c>
      <c r="F483" s="224">
        <v>122</v>
      </c>
      <c r="G483" s="223">
        <f t="shared" ca="1" si="856"/>
        <v>1.1096940725749549E-5</v>
      </c>
      <c r="H483" s="223">
        <f t="shared" ca="1" si="857"/>
        <v>2.8724428800562391E-6</v>
      </c>
      <c r="I483" s="223">
        <f t="shared" ca="1" si="858"/>
        <v>-1.6779646772084016E-5</v>
      </c>
      <c r="J483" s="223">
        <f t="shared" ca="1" si="859"/>
        <v>3.0323621984847416E-5</v>
      </c>
      <c r="K483" s="223">
        <f t="shared" ca="1" si="860"/>
        <v>-4.3211182356841341E-5</v>
      </c>
      <c r="L483" s="223">
        <f t="shared" ca="1" si="861"/>
        <v>5.5163351125536788E-5</v>
      </c>
      <c r="M483" s="223">
        <f t="shared" ca="1" si="862"/>
        <v>-6.5921399931798908E-5</v>
      </c>
      <c r="N483" s="223">
        <f t="shared" ca="1" si="863"/>
        <v>7.5252449507522246E-5</v>
      </c>
      <c r="O483" s="223">
        <f t="shared" ca="1" si="864"/>
        <v>-8.2954510808504563E-5</v>
      </c>
      <c r="P483" s="223">
        <f t="shared" ca="1" si="865"/>
        <v>8.8860857467262084E-5</v>
      </c>
      <c r="Q483" s="223">
        <f t="shared" ca="1" si="866"/>
        <v>-9.2843634915383823E-5</v>
      </c>
      <c r="R483" s="223">
        <f t="shared" ca="1" si="867"/>
        <v>9.481662804882533E-5</v>
      </c>
      <c r="S483" s="223">
        <f t="shared" ca="1" si="868"/>
        <v>-9.4737127524547669E-5</v>
      </c>
      <c r="T483" s="223">
        <f t="shared" ca="1" si="869"/>
        <v>9.2606854288815646E-5</v>
      </c>
      <c r="U483" s="223">
        <f t="shared" ca="1" si="870"/>
        <v>-8.8471922323907489E-5</v>
      </c>
      <c r="V483" s="223">
        <f t="shared" ca="1" si="871"/>
        <v>8.242184041966057E-5</v>
      </c>
      <c r="W483" s="223">
        <f t="shared" ca="1" si="872"/>
        <v>-7.458757457848048E-5</v>
      </c>
      <c r="X483" s="223">
        <f t="shared" ca="1" si="873"/>
        <v>6.5138712996897267E-5</v>
      </c>
      <c r="Y483" s="223">
        <f t="shared" ca="1" si="874"/>
        <v>-5.4279794993256704E-5</v>
      </c>
      <c r="Z483" s="223">
        <f t="shared" ca="1" si="875"/>
        <v>4.2245883349169669E-5</v>
      </c>
      <c r="AA483" s="223">
        <f t="shared" ca="1" si="876"/>
        <v>-2.9297475910164502E-5</v>
      </c>
      <c r="AB483" s="223">
        <f t="shared" ca="1" si="877"/>
        <v>1.5714866594019152E-5</v>
      </c>
      <c r="AC483" s="223">
        <f t="shared" ca="1" si="878"/>
        <v>-1.7920778739014894E-6</v>
      </c>
      <c r="AD483" s="223">
        <f t="shared" ca="1" si="879"/>
        <v>-1.2169503920235846E-5</v>
      </c>
      <c r="AE483" s="223">
        <f t="shared" ca="1" si="880"/>
        <v>2.5867652705544742E-5</v>
      </c>
      <c r="AF483" s="223">
        <f t="shared" ca="1" si="881"/>
        <v>-3.9005844928267702E-5</v>
      </c>
      <c r="AG483" s="223">
        <f t="shared" ca="1" si="882"/>
        <v>5.1299678403197887E-5</v>
      </c>
      <c r="AH483" s="223">
        <f t="shared" ca="1" si="883"/>
        <v>-6.2483028762114196E-5</v>
      </c>
      <c r="AI483" s="223">
        <f t="shared" ca="1" si="884"/>
        <v>7.2313810242677324E-5</v>
      </c>
      <c r="AJ483" s="223">
        <f t="shared" ca="1" si="885"/>
        <v>-8.0579216114098814E-5</v>
      </c>
      <c r="AK483" s="223">
        <f t="shared" ca="1" si="886"/>
        <v>8.7100325300206927E-5</v>
      </c>
      <c r="AL483" s="223">
        <f t="shared" ca="1" si="887"/>
        <v>-9.1735975480412851E-5</v>
      </c>
      <c r="AM483" s="223">
        <f t="shared" ca="1" si="888"/>
        <v>9.4385818827652138E-5</v>
      </c>
      <c r="AN483" s="223">
        <f t="shared" ca="1" si="889"/>
        <v>-9.4992494235797322E-5</v>
      </c>
      <c r="AO483" s="223">
        <f t="shared" ca="1" si="890"/>
        <v>9.3542869014379045E-5</v>
      </c>
      <c r="AP483" s="223">
        <f t="shared" ca="1" si="891"/>
        <v>-9.0068323171674567E-5</v>
      </c>
      <c r="AQ483" s="223">
        <f t="shared" ca="1" si="892"/>
        <v>8.4644070132295355E-5</v>
      </c>
      <c r="AR483" s="223">
        <f t="shared" ca="1" si="893"/>
        <v>-7.7387528593681653E-5</v>
      </c>
      <c r="AS483" s="223">
        <f t="shared" ca="1" si="894"/>
        <v>6.8455780765900088E-5</v>
      </c>
      <c r="AT483" s="223">
        <f t="shared" ca="1" si="895"/>
        <v>-5.8042172016172869E-5</v>
      </c>
      <c r="AU483" s="223">
        <f t="shared" ca="1" si="896"/>
        <v>4.6372125525566662E-5</v>
      </c>
      <c r="AV483" s="223">
        <f t="shared" ca="1" si="897"/>
        <v>-3.3698262557883416E-5</v>
      </c>
      <c r="AW483" s="223">
        <f t="shared" ca="1" si="898"/>
        <v>2.0294933972203805E-5</v>
      </c>
      <c r="AX483" s="223">
        <f t="shared" ca="1" si="899"/>
        <v>-6.4522813552957867E-6</v>
      </c>
      <c r="AY483" s="223">
        <f t="shared" ca="1" si="900"/>
        <v>-7.5300436675218596E-6</v>
      </c>
      <c r="AZ483" s="223">
        <f t="shared" ca="1" si="901"/>
        <v>2.1349365985136445E-5</v>
      </c>
      <c r="BA483" s="223">
        <f t="shared" ca="1" si="902"/>
        <v>-3.4706539002754311E-5</v>
      </c>
      <c r="BB483" s="223">
        <f t="shared" ca="1" si="903"/>
        <v>4.7312420262265693E-5</v>
      </c>
      <c r="BC483" s="223">
        <f t="shared" ca="1" si="904"/>
        <v>-5.8894130503275648E-5</v>
      </c>
      <c r="BD483" s="223">
        <f t="shared" ca="1" si="905"/>
        <v>6.9200960675015451E-5</v>
      </c>
      <c r="BE483" s="223">
        <f t="shared" ca="1" si="906"/>
        <v>-7.8009799030168085E-5</v>
      </c>
      <c r="BF483" s="223">
        <f t="shared" ca="1" si="907"/>
        <v>8.5129960820415828E-5</v>
      </c>
      <c r="BG483" s="223">
        <f t="shared" ca="1" si="908"/>
        <v>-9.0407316045386927E-5</v>
      </c>
      <c r="BH483" s="223">
        <f t="shared" ca="1" si="909"/>
        <v>9.3727625901701784E-5</v>
      </c>
      <c r="BI483" s="223">
        <f t="shared" ca="1" si="910"/>
        <v>-9.5019015708073086E-5</v>
      </c>
      <c r="BJ483" s="223">
        <f t="shared" ca="1" si="911"/>
        <v>9.4253530775099159E-5</v>
      </c>
      <c r="BK483" s="223">
        <f t="shared" ca="1" si="912"/>
        <v>-9.1447741539868295E-5</v>
      </c>
      <c r="BL483" s="223">
        <f t="shared" ca="1" si="913"/>
        <v>8.6662384866036276E-5</v>
      </c>
      <c r="BM483" s="223">
        <f t="shared" ca="1" si="914"/>
        <v>-8.0001049274153343E-5</v>
      </c>
      <c r="BN483" s="223">
        <f t="shared" ca="1" si="915"/>
        <v>7.1607932563018717E-5</v>
      </c>
      <c r="BO483" s="223">
        <f t="shared" ca="1" si="916"/>
        <v>-6.1664720362807204E-5</v>
      </c>
      <c r="BP483" s="223">
        <f t="shared" ca="1" si="917"/>
        <v>5.0386653189852916E-5</v>
      </c>
      <c r="BQ483" s="223">
        <f t="shared" ca="1" si="918"/>
        <v>-3.8017867139481827E-5</v>
      </c>
      <c r="BR483" s="223">
        <f t="shared" ca="1" si="919"/>
        <v>2.482610907682184E-5</v>
      </c>
      <c r="BS483" s="223">
        <f t="shared" ca="1" si="920"/>
        <v>-1.1096940725749386E-5</v>
      </c>
      <c r="BT483" s="223">
        <f t="shared" ca="1" si="921"/>
        <v>-2.8724428800561951E-6</v>
      </c>
      <c r="BU483" s="223">
        <f t="shared" ca="1" si="922"/>
        <v>1.6779646772083725E-5</v>
      </c>
      <c r="BV483" s="223">
        <f t="shared" ca="1" si="923"/>
        <v>-3.0323621984846976E-5</v>
      </c>
      <c r="BW483" s="223">
        <f t="shared" ca="1" si="924"/>
        <v>4.3211182356840772E-5</v>
      </c>
      <c r="BX483" s="223">
        <f t="shared" ca="1" si="925"/>
        <v>-5.5163351125535996E-5</v>
      </c>
      <c r="BY483" s="223">
        <f t="shared" ca="1" si="926"/>
        <v>6.5921399931800141E-5</v>
      </c>
      <c r="BZ483" s="223">
        <f t="shared" ca="1" si="927"/>
        <v>-7.5252449507523072E-5</v>
      </c>
      <c r="CA483" s="223">
        <f t="shared" ca="1" si="928"/>
        <v>8.2954510808505065E-5</v>
      </c>
      <c r="CB483" s="223">
        <f t="shared" ca="1" si="929"/>
        <v>-8.8860857467262463E-5</v>
      </c>
      <c r="CC483" s="223">
        <f t="shared" ca="1" si="930"/>
        <v>9.2843634915384054E-5</v>
      </c>
      <c r="CD483" s="223">
        <f t="shared" ca="1" si="931"/>
        <v>-9.4816628048825357E-5</v>
      </c>
      <c r="CE483" s="223">
        <f t="shared" ca="1" si="932"/>
        <v>9.4737127524547642E-5</v>
      </c>
      <c r="CF483" s="223">
        <f t="shared" ca="1" si="933"/>
        <v>-9.2606854288815579E-5</v>
      </c>
      <c r="CG483" s="223">
        <f t="shared" ca="1" si="934"/>
        <v>8.8471922323907597E-5</v>
      </c>
      <c r="CH483" s="223">
        <f t="shared" ca="1" si="935"/>
        <v>-8.2421840419660733E-5</v>
      </c>
      <c r="CI483" s="223">
        <f t="shared" ca="1" si="936"/>
        <v>7.458757457848067E-5</v>
      </c>
      <c r="CJ483" s="223">
        <f t="shared" ca="1" si="937"/>
        <v>-6.5138712996897985E-5</v>
      </c>
      <c r="CK483" s="223">
        <f t="shared" ca="1" si="938"/>
        <v>5.4279794993257504E-5</v>
      </c>
      <c r="CL483" s="223">
        <f t="shared" ca="1" si="939"/>
        <v>-4.2245883349168131E-5</v>
      </c>
      <c r="CM483" s="223">
        <f t="shared" ca="1" si="940"/>
        <v>2.9297475910163506E-5</v>
      </c>
      <c r="CN483" s="223">
        <f t="shared" ca="1" si="941"/>
        <v>-1.5714866594020114E-5</v>
      </c>
      <c r="CO483" s="223">
        <f t="shared" ca="1" si="942"/>
        <v>1.7920778739038204E-6</v>
      </c>
      <c r="CP483" s="223">
        <f t="shared" ca="1" si="943"/>
        <v>1.2169503920233542E-5</v>
      </c>
      <c r="CQ483" s="223">
        <f t="shared" ca="1" si="944"/>
        <v>-2.5867652705542499E-5</v>
      </c>
      <c r="CR483" s="223">
        <f t="shared" ca="1" si="945"/>
        <v>3.9005844928270507E-5</v>
      </c>
      <c r="CS483" s="223">
        <f t="shared" ca="1" si="946"/>
        <v>-5.1299678403200489E-5</v>
      </c>
      <c r="CT483" s="223">
        <f t="shared" ca="1" si="947"/>
        <v>6.2483028762116513E-5</v>
      </c>
      <c r="CU483" s="223">
        <f t="shared" ca="1" si="948"/>
        <v>-7.2313810242678435E-5</v>
      </c>
      <c r="CV483" s="223">
        <f t="shared" ca="1" si="949"/>
        <v>8.0579216114099722E-5</v>
      </c>
      <c r="CW483" s="223">
        <f t="shared" ca="1" si="950"/>
        <v>-8.7100325300207618E-5</v>
      </c>
      <c r="CX483" s="223">
        <f t="shared" ca="1" si="951"/>
        <v>9.1735975480413298E-5</v>
      </c>
      <c r="CY483" s="223">
        <f t="shared" ca="1" si="952"/>
        <v>-9.4385818827652342E-5</v>
      </c>
      <c r="CZ483" s="223">
        <f t="shared" ca="1" si="953"/>
        <v>9.4992494235797268E-5</v>
      </c>
      <c r="DA483" s="223">
        <f t="shared" ca="1" si="954"/>
        <v>-9.3542869014378774E-5</v>
      </c>
      <c r="DB483" s="223">
        <f t="shared" ca="1" si="955"/>
        <v>9.0068323171674445E-5</v>
      </c>
      <c r="DC483" s="223">
        <f t="shared" ca="1" si="956"/>
        <v>-8.4644070132295192E-5</v>
      </c>
      <c r="DD483" s="223">
        <f t="shared" ca="1" si="957"/>
        <v>7.7387528593681422E-5</v>
      </c>
      <c r="DE483" s="223">
        <f t="shared" ca="1" si="958"/>
        <v>-6.845578076589983E-5</v>
      </c>
      <c r="DF483" s="223">
        <f t="shared" ca="1" si="959"/>
        <v>5.8042172016172578E-5</v>
      </c>
      <c r="DG483" s="223">
        <f t="shared" ca="1" si="960"/>
        <v>-4.6372125525566337E-5</v>
      </c>
      <c r="DH483" s="223">
        <f t="shared" ca="1" si="961"/>
        <v>3.3698262557884331E-5</v>
      </c>
      <c r="DI483" s="223">
        <f t="shared" ca="1" si="962"/>
        <v>-2.0294933972203442E-5</v>
      </c>
      <c r="DJ483" s="223">
        <f t="shared" ca="1" si="963"/>
        <v>6.4522813552954174E-6</v>
      </c>
      <c r="DK483" s="223">
        <f t="shared" ca="1" si="964"/>
        <v>7.5300436675195421E-6</v>
      </c>
      <c r="DL483" s="223">
        <f t="shared" ca="1" si="965"/>
        <v>-2.1349365985134182E-5</v>
      </c>
      <c r="DM483" s="223">
        <f t="shared" ca="1" si="966"/>
        <v>3.4706539002752143E-5</v>
      </c>
      <c r="DN483" s="223">
        <f t="shared" ca="1" si="967"/>
        <v>-4.7312420262263667E-5</v>
      </c>
      <c r="DO483" s="223">
        <f t="shared" ca="1" si="968"/>
        <v>5.8894130503273819E-5</v>
      </c>
      <c r="DP483" s="223">
        <f t="shared" ca="1" si="969"/>
        <v>-6.9200960675013852E-5</v>
      </c>
      <c r="DQ483" s="223">
        <f t="shared" ca="1" si="970"/>
        <v>7.8009799030166743E-5</v>
      </c>
      <c r="DR483" s="223">
        <f t="shared" ca="1" si="971"/>
        <v>-8.5129960820417184E-5</v>
      </c>
      <c r="DS483" s="223">
        <f t="shared" ca="1" si="972"/>
        <v>9.0407316045387862E-5</v>
      </c>
      <c r="DT483" s="223">
        <f t="shared" ca="1" si="973"/>
        <v>-9.3727625901702299E-5</v>
      </c>
      <c r="DU483" s="223">
        <f t="shared" ca="1" si="974"/>
        <v>9.5019015708073141E-5</v>
      </c>
      <c r="DV483" s="223">
        <f t="shared" ca="1" si="975"/>
        <v>-9.4253530775098766E-5</v>
      </c>
      <c r="DW483" s="223">
        <f t="shared" ca="1" si="976"/>
        <v>9.1447741539867454E-5</v>
      </c>
      <c r="DX483" s="223">
        <f t="shared" ca="1" si="977"/>
        <v>-8.666238486603614E-5</v>
      </c>
      <c r="DY483" s="223">
        <f t="shared" ca="1" si="978"/>
        <v>8.0001049274153139E-5</v>
      </c>
      <c r="DZ483" s="223">
        <f t="shared" ca="1" si="979"/>
        <v>-7.1607932563018487E-5</v>
      </c>
      <c r="EA483" s="223">
        <f t="shared" ca="1" si="980"/>
        <v>6.1664720362806919E-5</v>
      </c>
      <c r="EB483" s="223">
        <f t="shared" ca="1" si="981"/>
        <v>-5.0386653189852597E-5</v>
      </c>
      <c r="EC483" s="223">
        <f t="shared" ca="1" si="982"/>
        <v>3.8017867139481488E-5</v>
      </c>
      <c r="ED483" s="223">
        <f t="shared" ca="1" si="983"/>
        <v>-2.4826109076821481E-5</v>
      </c>
      <c r="EE483" s="223">
        <f t="shared" ca="1" si="984"/>
        <v>1.1096940725749013E-5</v>
      </c>
      <c r="EF483" s="223">
        <f t="shared" ca="1" si="985"/>
        <v>2.8724428800565644E-6</v>
      </c>
      <c r="EG483" s="223">
        <f t="shared" ca="1" si="986"/>
        <v>-1.6779646772084088E-5</v>
      </c>
      <c r="EH483" s="223">
        <f t="shared" ca="1" si="987"/>
        <v>3.0323621984847322E-5</v>
      </c>
      <c r="EI483" s="223">
        <f t="shared" ca="1" si="988"/>
        <v>-4.3211182356841097E-5</v>
      </c>
      <c r="EJ483" s="223">
        <f t="shared" ca="1" si="989"/>
        <v>5.5163351125536294E-5</v>
      </c>
      <c r="EK483" s="223">
        <f t="shared" ca="1" si="990"/>
        <v>-6.5921399931798475E-5</v>
      </c>
      <c r="EL483" s="223">
        <f t="shared" ca="1" si="991"/>
        <v>7.5252449507521663E-5</v>
      </c>
      <c r="EM483" s="223">
        <f t="shared" ca="1" si="992"/>
        <v>-8.295451080850394E-5</v>
      </c>
      <c r="EN483" s="223">
        <f t="shared" ca="1" si="993"/>
        <v>8.8860857467261637E-5</v>
      </c>
      <c r="EO483" s="223">
        <f t="shared" ca="1" si="994"/>
        <v>-9.2843634915383552E-5</v>
      </c>
      <c r="EP483" s="223">
        <f t="shared" ca="1" si="995"/>
        <v>9.4816628048825194E-5</v>
      </c>
      <c r="EQ483" s="223">
        <f t="shared" ca="1" si="996"/>
        <v>-9.4737127524547411E-5</v>
      </c>
      <c r="ER483" s="223">
        <f t="shared" ca="1" si="997"/>
        <v>9.2606854288814888E-5</v>
      </c>
      <c r="ES483" s="223">
        <f t="shared" ca="1" si="998"/>
        <v>-8.8471922323906472E-5</v>
      </c>
      <c r="ET483" s="223">
        <f t="shared" ca="1" si="999"/>
        <v>8.2421840419659201E-5</v>
      </c>
      <c r="EU483" s="223">
        <f t="shared" ca="1" si="1000"/>
        <v>-7.4587574578478759E-5</v>
      </c>
      <c r="EV483" s="223">
        <f t="shared" ca="1" si="1001"/>
        <v>6.5138712996895749E-5</v>
      </c>
      <c r="EW483" s="223">
        <f t="shared" ca="1" si="1002"/>
        <v>-5.4279794993254983E-5</v>
      </c>
      <c r="EX483" s="223">
        <f t="shared" ca="1" si="1003"/>
        <v>4.2245883349167792E-5</v>
      </c>
      <c r="EY483" s="223">
        <f t="shared" ca="1" si="1004"/>
        <v>-2.929747591016315E-5</v>
      </c>
      <c r="EZ483" s="223">
        <f t="shared" ca="1" si="1005"/>
        <v>1.5714866594017082E-5</v>
      </c>
      <c r="FA483" s="223">
        <f t="shared" ca="1" si="1006"/>
        <v>-1.792077873900744E-6</v>
      </c>
      <c r="FB483" s="223">
        <f t="shared" ca="1" si="1007"/>
        <v>-1.2169503920236591E-5</v>
      </c>
      <c r="FC483" s="223">
        <f t="shared" ca="1" si="1008"/>
        <v>2.5867652705545453E-5</v>
      </c>
      <c r="FD483" s="223">
        <f t="shared" ca="1" si="1009"/>
        <v>-3.9005844928268393E-5</v>
      </c>
      <c r="FE483" s="223">
        <f t="shared" ca="1" si="1010"/>
        <v>5.1299678403198511E-5</v>
      </c>
      <c r="FF483" s="223">
        <f t="shared" ca="1" si="1011"/>
        <v>-6.2483028762114765E-5</v>
      </c>
      <c r="FG483" s="223">
        <f t="shared" ca="1" si="1012"/>
        <v>7.2313810242676945E-5</v>
      </c>
      <c r="FH483" s="223">
        <f t="shared" ca="1" si="1013"/>
        <v>-8.0579216114098475E-5</v>
      </c>
      <c r="FI483" s="223">
        <f t="shared" ca="1" si="1014"/>
        <v>8.7100325300206696E-5</v>
      </c>
      <c r="FJ483" s="223">
        <f t="shared" ca="1" si="1015"/>
        <v>-9.1735975480412689E-5</v>
      </c>
      <c r="FK483" s="223">
        <f t="shared" ca="1" si="1016"/>
        <v>9.4385818827652057E-5</v>
      </c>
      <c r="FL483" s="223">
        <f t="shared" ca="1" si="1017"/>
        <v>-9.4992494235797336E-5</v>
      </c>
      <c r="FM483" s="223">
        <f t="shared" ca="1" si="1018"/>
        <v>9.3542869014379167E-5</v>
      </c>
      <c r="FN483" s="223">
        <f t="shared" ca="1" si="1019"/>
        <v>-9.006832317167519E-5</v>
      </c>
      <c r="FO483" s="223">
        <f t="shared" ca="1" si="1020"/>
        <v>8.4644070132296249E-5</v>
      </c>
      <c r="FP483" s="223">
        <f t="shared" ca="1" si="1021"/>
        <v>-7.7387528593682778E-5</v>
      </c>
      <c r="FQ483" s="223">
        <f t="shared" ca="1" si="1022"/>
        <v>6.8455780765897702E-5</v>
      </c>
      <c r="FR483" s="223">
        <f t="shared" ca="1" si="1023"/>
        <v>-5.8042172016170145E-5</v>
      </c>
      <c r="FS483" s="223">
        <f t="shared" ca="1" si="1024"/>
        <v>4.6372125525563653E-5</v>
      </c>
      <c r="FT483" s="223">
        <f t="shared" ca="1" si="1025"/>
        <v>-3.3698262557881457E-5</v>
      </c>
      <c r="FU483" s="223">
        <f t="shared" ca="1" si="1026"/>
        <v>2.0294933972205712E-5</v>
      </c>
      <c r="FV483" s="223">
        <f t="shared" ca="1" si="1027"/>
        <v>-6.4522813552977417E-6</v>
      </c>
      <c r="FW483" s="223">
        <f t="shared" ca="1" si="1028"/>
        <v>-7.5300436675172144E-6</v>
      </c>
      <c r="FX483" s="223">
        <f t="shared" ca="1" si="1029"/>
        <v>2.1349365985131908E-5</v>
      </c>
      <c r="FY483" s="223">
        <f t="shared" ca="1" si="1030"/>
        <v>-3.4706539002749981E-5</v>
      </c>
      <c r="FZ483" s="223">
        <f t="shared" ca="1" si="1031"/>
        <v>4.7312420262261647E-5</v>
      </c>
      <c r="GA483" s="223">
        <f t="shared" ca="1" si="1032"/>
        <v>-5.8894130503271989E-5</v>
      </c>
      <c r="GB483" s="223">
        <f t="shared" ca="1" si="1033"/>
        <v>6.9200960675012266E-5</v>
      </c>
      <c r="GC483" s="223">
        <f t="shared" ca="1" si="1034"/>
        <v>-7.8009799030165429E-5</v>
      </c>
      <c r="GD483" s="223">
        <f t="shared" ca="1" si="1035"/>
        <v>8.5129960820418566E-5</v>
      </c>
      <c r="GE483" s="223">
        <f t="shared" ca="1" si="1036"/>
        <v>-9.0407316045388824E-5</v>
      </c>
      <c r="GF483" s="223">
        <f t="shared" ca="1" si="1037"/>
        <v>9.37276259017028E-5</v>
      </c>
      <c r="GG483" s="223">
        <f t="shared" ca="1" si="1038"/>
        <v>-9.5019015708073208E-5</v>
      </c>
      <c r="GH483" s="223">
        <f t="shared" ca="1" si="1039"/>
        <v>9.4253530775098359E-5</v>
      </c>
      <c r="GI483" s="223">
        <f t="shared" ca="1" si="1040"/>
        <v>-9.1447741539866628E-5</v>
      </c>
      <c r="GJ483" s="223">
        <f t="shared" ca="1" si="1041"/>
        <v>8.6662384866034866E-5</v>
      </c>
      <c r="GK483" s="223">
        <f t="shared" ca="1" si="1042"/>
        <v>-8.0001049274151486E-5</v>
      </c>
      <c r="GL483" s="223">
        <f t="shared" ca="1" si="1043"/>
        <v>7.1607932563016454E-5</v>
      </c>
      <c r="GM483" s="223">
        <f t="shared" ca="1" si="1044"/>
        <v>-6.1664720362804588E-5</v>
      </c>
      <c r="GN483" s="223">
        <f t="shared" ca="1" si="1045"/>
        <v>5.0386653189849988E-5</v>
      </c>
      <c r="GO483" s="223">
        <f t="shared" ca="1" si="1046"/>
        <v>-3.801786713947867E-5</v>
      </c>
      <c r="GP483" s="223">
        <f t="shared" ca="1" si="1047"/>
        <v>2.4826109076818513E-5</v>
      </c>
      <c r="GQ483" s="223">
        <f t="shared" ca="1" si="1048"/>
        <v>-1.1096940725745961E-5</v>
      </c>
      <c r="GR483" s="223">
        <f t="shared" ca="1" si="1049"/>
        <v>-2.872442880059634E-6</v>
      </c>
      <c r="GS483" s="223">
        <f t="shared" ca="1" si="1050"/>
        <v>1.6779646772087113E-5</v>
      </c>
      <c r="GT483" s="223">
        <f t="shared" ca="1" si="1051"/>
        <v>-3.0323621984850249E-5</v>
      </c>
      <c r="GU483" s="223">
        <f t="shared" ca="1" si="1052"/>
        <v>4.3211182356843835E-5</v>
      </c>
      <c r="GV483" s="223">
        <f t="shared" ca="1" si="1053"/>
        <v>-5.5163351125538801E-5</v>
      </c>
      <c r="GW483" s="223">
        <f t="shared" ca="1" si="1054"/>
        <v>6.5921399931800684E-5</v>
      </c>
      <c r="GX483" s="223">
        <f t="shared" ca="1" si="1055"/>
        <v>-7.5252449507523547E-5</v>
      </c>
      <c r="GY483" s="223">
        <f t="shared" ca="1" si="1056"/>
        <v>8.2954510808505444E-5</v>
      </c>
      <c r="GZ483" s="223">
        <f t="shared" ca="1" si="1057"/>
        <v>-8.8860857467262734E-5</v>
      </c>
      <c r="HA483" s="223">
        <f t="shared" ca="1" si="1058"/>
        <v>9.2843634915384216E-5</v>
      </c>
      <c r="HB483" s="223">
        <f t="shared" ca="1" si="1059"/>
        <v>-9.4816628048825398E-5</v>
      </c>
      <c r="HC483" s="223">
        <f t="shared" ca="1" si="1060"/>
        <v>9.4737127524547574E-5</v>
      </c>
      <c r="HD483" s="223">
        <f t="shared" ca="1" si="1061"/>
        <v>-9.2606854288815403E-5</v>
      </c>
      <c r="HE483" s="223">
        <f t="shared" ca="1" si="1062"/>
        <v>8.847192232390734E-5</v>
      </c>
      <c r="HF483" s="223">
        <f t="shared" ca="1" si="1063"/>
        <v>-8.2421840419660353E-5</v>
      </c>
      <c r="HG483" s="223">
        <f t="shared" ca="1" si="1064"/>
        <v>7.4587574578480209E-5</v>
      </c>
      <c r="HH483" s="223">
        <f t="shared" ca="1" si="1065"/>
        <v>-6.5138712996897443E-5</v>
      </c>
      <c r="HI483" s="223">
        <f t="shared" ca="1" si="1066"/>
        <v>5.4279794993256887E-5</v>
      </c>
      <c r="HJ483" s="223">
        <f t="shared" ca="1" si="1067"/>
        <v>-4.224588334916988E-5</v>
      </c>
      <c r="HK483" s="223">
        <f t="shared" ca="1" si="1068"/>
        <v>2.9297475910165369E-5</v>
      </c>
      <c r="HL483" s="223">
        <f t="shared" ca="1" si="1069"/>
        <v>-1.5714866594019382E-5</v>
      </c>
      <c r="HM483" s="223">
        <f t="shared" ca="1" si="1070"/>
        <v>1.792077873903075E-6</v>
      </c>
      <c r="HN483" s="223">
        <f t="shared" ca="1" si="1071"/>
        <v>1.2169503920234281E-5</v>
      </c>
      <c r="HO483" s="223">
        <f t="shared" ca="1" si="1072"/>
        <v>-2.5867652705543217E-5</v>
      </c>
      <c r="HP483" s="223">
        <f t="shared" ca="1" si="1073"/>
        <v>3.9005844928266265E-5</v>
      </c>
      <c r="HQ483" s="223">
        <f t="shared" ca="1" si="1074"/>
        <v>-5.1299678403196546E-5</v>
      </c>
      <c r="HR483" s="223">
        <f t="shared" ca="1" si="1075"/>
        <v>6.2483028762113003E-5</v>
      </c>
      <c r="HS483" s="223">
        <f t="shared" ca="1" si="1076"/>
        <v>-7.2313810242675427E-5</v>
      </c>
      <c r="HT483" s="223">
        <f t="shared" ca="1" si="1077"/>
        <v>8.0579216114097242E-5</v>
      </c>
      <c r="HU483" s="223">
        <f t="shared" ca="1" si="1078"/>
        <v>-8.7100325300205748E-5</v>
      </c>
      <c r="HV483" s="223">
        <f t="shared" ca="1" si="1079"/>
        <v>9.1735975480412079E-5</v>
      </c>
      <c r="HW483" s="223">
        <f t="shared" ca="1" si="1080"/>
        <v>-9.4385818827651799E-5</v>
      </c>
      <c r="HX483" s="223">
        <f t="shared" ca="1" si="1081"/>
        <v>9.4992494235797404E-5</v>
      </c>
      <c r="HY483" s="223">
        <f t="shared" ca="1" si="1082"/>
        <v>-9.3542869014379574E-5</v>
      </c>
      <c r="HZ483" s="223">
        <f t="shared" ca="1" si="1083"/>
        <v>9.0068323171675936E-5</v>
      </c>
      <c r="IA483" s="223">
        <f t="shared" ca="1" si="1084"/>
        <v>-8.4644070132297306E-5</v>
      </c>
      <c r="IB483" s="223">
        <f t="shared" ca="1" si="1085"/>
        <v>7.7387528593684133E-5</v>
      </c>
      <c r="IC483" s="223">
        <f t="shared" ca="1" si="1086"/>
        <v>-6.8455780765895575E-5</v>
      </c>
      <c r="ID483" s="223">
        <f t="shared" ca="1" si="1087"/>
        <v>5.8042172016167706E-5</v>
      </c>
      <c r="IE483" s="223">
        <f t="shared" ca="1" si="1088"/>
        <v>-1.1482517376366376E-4</v>
      </c>
      <c r="IF483" s="223">
        <f t="shared" ca="1" si="1089"/>
        <v>3.3698262557878584E-5</v>
      </c>
      <c r="IG483" s="223">
        <f t="shared" ca="1" si="1090"/>
        <v>-2.0294933972197432E-5</v>
      </c>
      <c r="IH483" s="223">
        <f t="shared" ca="1" si="1091"/>
        <v>6.4522813552892849E-6</v>
      </c>
      <c r="II483" s="223">
        <f t="shared" ca="1" si="1092"/>
        <v>7.5300436675256644E-6</v>
      </c>
      <c r="IJ483" s="223">
        <f t="shared" ca="1" si="1093"/>
        <v>-2.1349365985140172E-5</v>
      </c>
      <c r="IK483" s="223">
        <f t="shared" ca="1" si="1094"/>
        <v>3.4706539002757862E-5</v>
      </c>
      <c r="IL483" s="223">
        <f t="shared" ca="1" si="1095"/>
        <v>-4.7312420262268999E-5</v>
      </c>
      <c r="IM483" s="223">
        <f t="shared" ca="1" si="1096"/>
        <v>5.889413050327865E-5</v>
      </c>
      <c r="IN483" s="223">
        <f t="shared" ca="1" si="1097"/>
        <v>-6.920096067501808E-5</v>
      </c>
      <c r="IO483" s="223">
        <f t="shared" ca="1" si="1098"/>
        <v>7.8009799030170267E-5</v>
      </c>
      <c r="IP483" s="223">
        <f t="shared" ca="1" si="1099"/>
        <v>-8.5129960820417536E-5</v>
      </c>
      <c r="IQ483" s="223">
        <f t="shared" ca="1" si="1100"/>
        <v>9.0407316045388092E-5</v>
      </c>
      <c r="IR483" s="223">
        <f t="shared" ca="1" si="1101"/>
        <v>-9.3727625901702407E-5</v>
      </c>
      <c r="IS483" s="223">
        <f t="shared" ca="1" si="1102"/>
        <v>9.5019015708073154E-5</v>
      </c>
      <c r="IT483" s="223">
        <f t="shared" ca="1" si="1103"/>
        <v>-9.4253530775098671E-5</v>
      </c>
      <c r="IU483" s="223">
        <f t="shared" ca="1" si="1104"/>
        <v>9.1447741539867251E-5</v>
      </c>
      <c r="IV483" s="223">
        <f t="shared" ca="1" si="1105"/>
        <v>-8.6662384866035828E-5</v>
      </c>
      <c r="IW483" s="223">
        <f t="shared" ca="1" si="1106"/>
        <v>8.0001049274152746E-5</v>
      </c>
      <c r="IX483" s="223">
        <f t="shared" ca="1" si="1107"/>
        <v>-7.1607932563017986E-5</v>
      </c>
      <c r="IY483" s="223">
        <f t="shared" ca="1" si="1108"/>
        <v>6.1664720362806364E-5</v>
      </c>
      <c r="IZ483" s="223">
        <f t="shared" ca="1" si="1109"/>
        <v>-5.0386653189851967E-5</v>
      </c>
      <c r="JA483" s="223">
        <f t="shared" ca="1" si="1110"/>
        <v>3.8017867139480797E-5</v>
      </c>
      <c r="JB483" s="223">
        <f t="shared" ca="1" si="1111"/>
        <v>-2.4826109076820759E-5</v>
      </c>
    </row>
    <row r="484" spans="2:262">
      <c r="B484" s="230">
        <v>123</v>
      </c>
      <c r="C484" s="229">
        <f t="shared" si="1112"/>
        <v>2.4023437500000017E-3</v>
      </c>
      <c r="D484" s="226">
        <f t="shared" ca="1" si="855"/>
        <v>35.970130604471123</v>
      </c>
      <c r="E484" s="225">
        <f ca="1">DY361</f>
        <v>-2.986939552888029E-2</v>
      </c>
      <c r="F484" s="224">
        <v>123</v>
      </c>
      <c r="G484" s="223">
        <f t="shared" ca="1" si="856"/>
        <v>1.7737775889417781E-5</v>
      </c>
      <c r="H484" s="223">
        <f t="shared" ca="1" si="857"/>
        <v>-4.9595382440485654E-6</v>
      </c>
      <c r="I484" s="223">
        <f t="shared" ca="1" si="858"/>
        <v>-7.8932954728620932E-6</v>
      </c>
      <c r="J484" s="223">
        <f t="shared" ca="1" si="859"/>
        <v>2.06274066787612E-5</v>
      </c>
      <c r="K484" s="223">
        <f t="shared" ca="1" si="860"/>
        <v>-3.305126248816838E-5</v>
      </c>
      <c r="L484" s="223">
        <f t="shared" ca="1" si="861"/>
        <v>4.4977996545552946E-5</v>
      </c>
      <c r="M484" s="223">
        <f t="shared" ca="1" si="862"/>
        <v>-5.6228219669257493E-5</v>
      </c>
      <c r="N484" s="223">
        <f t="shared" ca="1" si="863"/>
        <v>6.6632718031764155E-5</v>
      </c>
      <c r="O484" s="223">
        <f t="shared" ca="1" si="864"/>
        <v>-7.6034998293167245E-5</v>
      </c>
      <c r="P484" s="223">
        <f t="shared" ca="1" si="865"/>
        <v>8.4293641406668759E-5</v>
      </c>
      <c r="Q484" s="223">
        <f t="shared" ca="1" si="866"/>
        <v>-9.1284429692675012E-5</v>
      </c>
      <c r="R484" s="223">
        <f t="shared" ca="1" si="867"/>
        <v>9.6902215188320452E-5</v>
      </c>
      <c r="S484" s="223">
        <f t="shared" ca="1" si="868"/>
        <v>-1.0106250117070192E-4</v>
      </c>
      <c r="T484" s="223">
        <f t="shared" ca="1" si="869"/>
        <v>1.0370271306623917E-4</v>
      </c>
      <c r="U484" s="223">
        <f t="shared" ca="1" si="870"/>
        <v>-1.0478313963050722E-4</v>
      </c>
      <c r="V484" s="223">
        <f t="shared" ca="1" si="871"/>
        <v>1.0428753024231579E-4</v>
      </c>
      <c r="W484" s="223">
        <f t="shared" ca="1" si="872"/>
        <v>-1.0222333932817764E-4</v>
      </c>
      <c r="X484" s="223">
        <f t="shared" ca="1" si="873"/>
        <v>9.8621614240795939E-5</v>
      </c>
      <c r="Y484" s="223">
        <f t="shared" ca="1" si="874"/>
        <v>-9.3536528277979447E-5</v>
      </c>
      <c r="Z484" s="223">
        <f t="shared" ca="1" si="875"/>
        <v>8.7044565865820227E-5</v>
      </c>
      <c r="AA484" s="223">
        <f t="shared" ca="1" si="876"/>
        <v>-7.9243372161733045E-5</v>
      </c>
      <c r="AB484" s="223">
        <f t="shared" ca="1" si="877"/>
        <v>7.0250284380397133E-5</v>
      </c>
      <c r="AC484" s="223">
        <f t="shared" ca="1" si="878"/>
        <v>-6.020056693283515E-5</v>
      </c>
      <c r="AD484" s="223">
        <f t="shared" ca="1" si="879"/>
        <v>4.9245376923760372E-5</v>
      </c>
      <c r="AE484" s="223">
        <f t="shared" ca="1" si="880"/>
        <v>-3.7549490608027012E-5</v>
      </c>
      <c r="AF484" s="223">
        <f t="shared" ca="1" si="881"/>
        <v>2.5288825002387555E-5</v>
      </c>
      <c r="AG484" s="223">
        <f t="shared" ca="1" si="882"/>
        <v>-1.2647791929808652E-5</v>
      </c>
      <c r="AH484" s="223">
        <f t="shared" ca="1" si="883"/>
        <v>-1.8347570599340054E-7</v>
      </c>
      <c r="AI484" s="223">
        <f t="shared" ca="1" si="884"/>
        <v>1.3011983696396171E-5</v>
      </c>
      <c r="AJ484" s="223">
        <f t="shared" ca="1" si="885"/>
        <v>-2.5644779340417169E-5</v>
      </c>
      <c r="AK484" s="223">
        <f t="shared" ca="1" si="886"/>
        <v>3.7891853632932929E-5</v>
      </c>
      <c r="AL484" s="223">
        <f t="shared" ca="1" si="887"/>
        <v>-4.9568999176972874E-5</v>
      </c>
      <c r="AM484" s="223">
        <f t="shared" ca="1" si="888"/>
        <v>6.0500580834438875E-5</v>
      </c>
      <c r="AN484" s="223">
        <f t="shared" ca="1" si="889"/>
        <v>-7.0522177442059337E-5</v>
      </c>
      <c r="AO484" s="223">
        <f t="shared" ca="1" si="890"/>
        <v>7.9483054858725389E-5</v>
      </c>
      <c r="AP484" s="223">
        <f t="shared" ca="1" si="891"/>
        <v>-8.7248433147283776E-5</v>
      </c>
      <c r="AQ484" s="223">
        <f t="shared" ca="1" si="892"/>
        <v>9.3701513790241122E-5</v>
      </c>
      <c r="AR484" s="223">
        <f t="shared" ca="1" si="893"/>
        <v>-9.874523644818173E-5</v>
      </c>
      <c r="AS484" s="223">
        <f t="shared" ca="1" si="894"/>
        <v>1.0230373883762095E-4</v>
      </c>
      <c r="AT484" s="223">
        <f t="shared" ca="1" si="895"/>
        <v>-1.0432349777035857E-4</v>
      </c>
      <c r="AU484" s="223">
        <f t="shared" ca="1" si="896"/>
        <v>1.0477413419204889E-4</v>
      </c>
      <c r="AV484" s="223">
        <f t="shared" ca="1" si="897"/>
        <v>-1.0364887011145651E-4</v>
      </c>
      <c r="AW484" s="223">
        <f t="shared" ca="1" si="898"/>
        <v>1.0096463054775182E-4</v>
      </c>
      <c r="AX484" s="223">
        <f t="shared" ca="1" si="899"/>
        <v>-9.6761788962470121E-5</v>
      </c>
      <c r="AY484" s="223">
        <f t="shared" ca="1" si="900"/>
        <v>9.1103560005071298E-5</v>
      </c>
      <c r="AZ484" s="223">
        <f t="shared" ca="1" si="901"/>
        <v>-8.4075048705766143E-5</v>
      </c>
      <c r="BA484" s="223">
        <f t="shared" ca="1" si="902"/>
        <v>7.5781970416653825E-5</v>
      </c>
      <c r="BB484" s="223">
        <f t="shared" ca="1" si="903"/>
        <v>-6.6349060754423585E-5</v>
      </c>
      <c r="BC484" s="223">
        <f t="shared" ca="1" si="904"/>
        <v>5.5918199460567667E-5</v>
      </c>
      <c r="BD484" s="223">
        <f t="shared" ca="1" si="905"/>
        <v>-4.4646276398020349E-5</v>
      </c>
      <c r="BE484" s="223">
        <f t="shared" ca="1" si="906"/>
        <v>3.2702831781580285E-5</v>
      </c>
      <c r="BF484" s="223">
        <f t="shared" ca="1" si="907"/>
        <v>-2.026750613526228E-5</v>
      </c>
      <c r="BG484" s="223">
        <f t="shared" ca="1" si="908"/>
        <v>7.5273383316228879E-6</v>
      </c>
      <c r="BH484" s="223">
        <f t="shared" ca="1" si="909"/>
        <v>5.3260476469870972E-6</v>
      </c>
      <c r="BI484" s="223">
        <f t="shared" ca="1" si="910"/>
        <v>-1.8099324911490468E-5</v>
      </c>
      <c r="BJ484" s="223">
        <f t="shared" ca="1" si="911"/>
        <v>3.0600371482426646E-5</v>
      </c>
      <c r="BK484" s="223">
        <f t="shared" ca="1" si="912"/>
        <v>-4.2641159983359616E-5</v>
      </c>
      <c r="BL484" s="223">
        <f t="shared" ca="1" si="913"/>
        <v>5.4040585747643888E-5</v>
      </c>
      <c r="BM484" s="223">
        <f t="shared" ca="1" si="914"/>
        <v>-6.4627190801166821E-5</v>
      </c>
      <c r="BN484" s="223">
        <f t="shared" ca="1" si="915"/>
        <v>7.4241742749882021E-5</v>
      </c>
      <c r="BO484" s="223">
        <f t="shared" ca="1" si="916"/>
        <v>-8.2739629783235485E-5</v>
      </c>
      <c r="BP484" s="223">
        <f t="shared" ca="1" si="917"/>
        <v>8.9993035770387998E-5</v>
      </c>
      <c r="BQ484" s="223">
        <f t="shared" ca="1" si="918"/>
        <v>-9.5892862733802607E-5</v>
      </c>
      <c r="BR484" s="223">
        <f t="shared" ca="1" si="919"/>
        <v>1.0035037178437809E-4</v>
      </c>
      <c r="BS484" s="223">
        <f t="shared" ca="1" si="920"/>
        <v>-1.0329851783693133E-4</v>
      </c>
      <c r="BT484" s="223">
        <f t="shared" ca="1" si="921"/>
        <v>1.0469295803068982E-4</v>
      </c>
      <c r="BU484" s="223">
        <f t="shared" ca="1" si="922"/>
        <v>-1.0451271868719156E-4</v>
      </c>
      <c r="BV484" s="223">
        <f t="shared" ca="1" si="923"/>
        <v>1.027605107739295E-4</v>
      </c>
      <c r="BW484" s="223">
        <f t="shared" ca="1" si="924"/>
        <v>-9.9462689128879697E-5</v>
      </c>
      <c r="BX484" s="223">
        <f t="shared" ca="1" si="925"/>
        <v>9.466885605920308E-5</v>
      </c>
      <c r="BY484" s="223">
        <f t="shared" ca="1" si="926"/>
        <v>-8.8451115276380344E-5</v>
      </c>
      <c r="BZ484" s="223">
        <f t="shared" ca="1" si="927"/>
        <v>8.0902987389276236E-5</v>
      </c>
      <c r="CA484" s="223">
        <f t="shared" ca="1" si="928"/>
        <v>-7.2138003267126241E-5</v>
      </c>
      <c r="CB484" s="223">
        <f t="shared" ca="1" si="929"/>
        <v>6.2287996429598942E-5</v>
      </c>
      <c r="CC484" s="223">
        <f t="shared" ca="1" si="930"/>
        <v>-5.1501120147945135E-5</v>
      </c>
      <c r="CD484" s="223">
        <f t="shared" ca="1" si="931"/>
        <v>3.9939619081888223E-5</v>
      </c>
      <c r="CE484" s="223">
        <f t="shared" ca="1" si="932"/>
        <v>-2.7777388968939128E-5</v>
      </c>
      <c r="CF484" s="223">
        <f t="shared" ca="1" si="933"/>
        <v>1.5197361070634753E-5</v>
      </c>
      <c r="CG484" s="223">
        <f t="shared" ca="1" si="934"/>
        <v>-2.3887507160822328E-6</v>
      </c>
      <c r="CH484" s="223">
        <f t="shared" ca="1" si="935"/>
        <v>-1.0455788672695501E-5</v>
      </c>
      <c r="CI484" s="223">
        <f t="shared" ca="1" si="936"/>
        <v>2.3143063267557888E-5</v>
      </c>
      <c r="CJ484" s="223">
        <f t="shared" ca="1" si="937"/>
        <v>-3.5482244649256118E-5</v>
      </c>
      <c r="CK484" s="223">
        <f t="shared" ca="1" si="938"/>
        <v>4.7287740044464589E-5</v>
      </c>
      <c r="CL484" s="223">
        <f t="shared" ca="1" si="939"/>
        <v>-5.838198381385129E-5</v>
      </c>
      <c r="CM484" s="223">
        <f t="shared" ca="1" si="940"/>
        <v>6.8598108204581291E-5</v>
      </c>
      <c r="CN484" s="223">
        <f t="shared" ca="1" si="941"/>
        <v>-7.7782453196613668E-5</v>
      </c>
      <c r="CO484" s="223">
        <f t="shared" ca="1" si="942"/>
        <v>8.5796877692461193E-5</v>
      </c>
      <c r="CP484" s="223">
        <f t="shared" ca="1" si="943"/>
        <v>-9.2520837287862214E-5</v>
      </c>
      <c r="CQ484" s="223">
        <f t="shared" ca="1" si="944"/>
        <v>9.7853197371816739E-5</v>
      </c>
      <c r="CR484" s="223">
        <f t="shared" ca="1" si="945"/>
        <v>-1.0171375428529101E-4</v>
      </c>
      <c r="CS484" s="223">
        <f t="shared" ca="1" si="946"/>
        <v>1.0404444165889078E-4</v>
      </c>
      <c r="CT484" s="223">
        <f t="shared" ca="1" si="947"/>
        <v>-1.0481020378510516E-4</v>
      </c>
      <c r="CU484" s="223">
        <f t="shared" ca="1" si="948"/>
        <v>1.0399952288878395E-4</v>
      </c>
      <c r="CV484" s="223">
        <f t="shared" ca="1" si="949"/>
        <v>-1.0162459236519023E-4</v>
      </c>
      <c r="CW484" s="223">
        <f t="shared" ca="1" si="950"/>
        <v>9.7721133379992484E-5</v>
      </c>
      <c r="CX484" s="223">
        <f t="shared" ca="1" si="951"/>
        <v>-9.2347857589677036E-5</v>
      </c>
      <c r="CY484" s="223">
        <f t="shared" ca="1" si="952"/>
        <v>8.5585584063585746E-5</v>
      </c>
      <c r="CZ484" s="223">
        <f t="shared" ca="1" si="953"/>
        <v>-7.7536023689898849E-5</v>
      </c>
      <c r="DA484" s="223">
        <f t="shared" ca="1" si="954"/>
        <v>6.8320249349185366E-5</v>
      </c>
      <c r="DB484" s="223">
        <f t="shared" ca="1" si="955"/>
        <v>-5.8076874865591136E-5</v>
      </c>
      <c r="DC484" s="223">
        <f t="shared" ca="1" si="956"/>
        <v>4.6959970125918233E-5</v>
      </c>
      <c r="DD484" s="223">
        <f t="shared" ca="1" si="957"/>
        <v>-3.5136743725090387E-5</v>
      </c>
      <c r="DE484" s="223">
        <f t="shared" ca="1" si="958"/>
        <v>2.2785027993259819E-5</v>
      </c>
      <c r="DF484" s="223">
        <f t="shared" ca="1" si="959"/>
        <v>-1.0090604232053497E-5</v>
      </c>
      <c r="DG484" s="223">
        <f t="shared" ca="1" si="960"/>
        <v>-2.7555916091633104E-6</v>
      </c>
      <c r="DH484" s="223">
        <f t="shared" ca="1" si="961"/>
        <v>1.5560340787672435E-5</v>
      </c>
      <c r="DI484" s="223">
        <f t="shared" ca="1" si="962"/>
        <v>-2.8131047957123724E-5</v>
      </c>
      <c r="DJ484" s="223">
        <f t="shared" ca="1" si="963"/>
        <v>4.027863798084799E-5</v>
      </c>
      <c r="DK484" s="223">
        <f t="shared" ca="1" si="964"/>
        <v>-5.1820399797885527E-5</v>
      </c>
      <c r="DL484" s="223">
        <f t="shared" ca="1" si="965"/>
        <v>6.2582734567395753E-5</v>
      </c>
      <c r="DM484" s="223">
        <f t="shared" ca="1" si="966"/>
        <v>-7.2403766756841848E-5</v>
      </c>
      <c r="DN484" s="223">
        <f t="shared" ca="1" si="967"/>
        <v>8.1135778900656255E-5</v>
      </c>
      <c r="DO484" s="223">
        <f t="shared" ca="1" si="968"/>
        <v>-8.8647433408408534E-5</v>
      </c>
      <c r="DP484" s="223">
        <f t="shared" ca="1" si="969"/>
        <v>9.4825748004439016E-5</v>
      </c>
      <c r="DQ484" s="223">
        <f t="shared" ca="1" si="970"/>
        <v>-9.9577795086434163E-5</v>
      </c>
      <c r="DR484" s="223">
        <f t="shared" ca="1" si="971"/>
        <v>1.0283209944305867E-4</v>
      </c>
      <c r="DS484" s="223">
        <f t="shared" ca="1" si="972"/>
        <v>-1.0453971330767658E-4</v>
      </c>
      <c r="DT484" s="223">
        <f t="shared" ca="1" si="973"/>
        <v>1.0467495257831237E-4</v>
      </c>
      <c r="DU484" s="223">
        <f t="shared" ca="1" si="974"/>
        <v>-1.0323578313045446E-4</v>
      </c>
      <c r="DV484" s="223">
        <f t="shared" ca="1" si="975"/>
        <v>1.0024385141218173E-4</v>
      </c>
      <c r="DW484" s="223">
        <f t="shared" ca="1" si="976"/>
        <v>-9.5744158861432293E-5</v>
      </c>
      <c r="DX484" s="223">
        <f t="shared" ca="1" si="977"/>
        <v>8.980438504249902E-5</v>
      </c>
      <c r="DY484" s="223">
        <f t="shared" ca="1" si="978"/>
        <v>-8.2513869682373657E-5</v>
      </c>
      <c r="DZ484" s="223">
        <f t="shared" ca="1" si="979"/>
        <v>7.3982268918098792E-5</v>
      </c>
      <c r="EA484" s="223">
        <f t="shared" ca="1" si="980"/>
        <v>-6.4337905966412964E-5</v>
      </c>
      <c r="EB484" s="223">
        <f t="shared" ca="1" si="981"/>
        <v>5.3725841023103696E-5</v>
      </c>
      <c r="EC484" s="223">
        <f t="shared" ca="1" si="982"/>
        <v>-4.2305689422650318E-5</v>
      </c>
      <c r="ED484" s="223">
        <f t="shared" ca="1" si="983"/>
        <v>3.0249220875040728E-5</v>
      </c>
      <c r="EE484" s="223">
        <f t="shared" ca="1" si="984"/>
        <v>-1.7737775889417835E-5</v>
      </c>
      <c r="EF484" s="223">
        <f t="shared" ca="1" si="985"/>
        <v>4.9595382440446623E-6</v>
      </c>
      <c r="EG484" s="223">
        <f t="shared" ca="1" si="986"/>
        <v>7.8932954728640413E-6</v>
      </c>
      <c r="EH484" s="223">
        <f t="shared" ca="1" si="987"/>
        <v>-2.0627406678761112E-5</v>
      </c>
      <c r="EI484" s="223">
        <f t="shared" ca="1" si="988"/>
        <v>3.3051262488172005E-5</v>
      </c>
      <c r="EJ484" s="223">
        <f t="shared" ca="1" si="989"/>
        <v>-4.4977996545554708E-5</v>
      </c>
      <c r="EK484" s="223">
        <f t="shared" ca="1" si="990"/>
        <v>5.6228219669257262E-5</v>
      </c>
      <c r="EL484" s="223">
        <f t="shared" ca="1" si="991"/>
        <v>-6.6632718031767096E-5</v>
      </c>
      <c r="EM484" s="223">
        <f t="shared" ca="1" si="992"/>
        <v>7.6034998293168573E-5</v>
      </c>
      <c r="EN484" s="223">
        <f t="shared" ca="1" si="993"/>
        <v>-8.4293641406668583E-5</v>
      </c>
      <c r="EO484" s="223">
        <f t="shared" ca="1" si="994"/>
        <v>9.1284429692676706E-5</v>
      </c>
      <c r="EP484" s="223">
        <f t="shared" ca="1" si="995"/>
        <v>-9.6902215188321184E-5</v>
      </c>
      <c r="EQ484" s="223">
        <f t="shared" ca="1" si="996"/>
        <v>1.0106250117070185E-4</v>
      </c>
      <c r="ER484" s="223">
        <f t="shared" ca="1" si="997"/>
        <v>-1.0370271306623967E-4</v>
      </c>
      <c r="ES484" s="223">
        <f t="shared" ca="1" si="998"/>
        <v>1.0478313963050727E-4</v>
      </c>
      <c r="ET484" s="223">
        <f t="shared" ca="1" si="999"/>
        <v>-1.0428753024231582E-4</v>
      </c>
      <c r="EU484" s="223">
        <f t="shared" ca="1" si="1000"/>
        <v>1.0222333932817689E-4</v>
      </c>
      <c r="EV484" s="223">
        <f t="shared" ca="1" si="1001"/>
        <v>-9.8621614240795274E-5</v>
      </c>
      <c r="EW484" s="223">
        <f t="shared" ca="1" si="1002"/>
        <v>9.3536528277979569E-5</v>
      </c>
      <c r="EX484" s="223">
        <f t="shared" ca="1" si="1003"/>
        <v>-8.7044565865818316E-5</v>
      </c>
      <c r="EY484" s="223">
        <f t="shared" ca="1" si="1004"/>
        <v>7.9243372161731771E-5</v>
      </c>
      <c r="EZ484" s="223">
        <f t="shared" ca="1" si="1005"/>
        <v>-7.0250284380397892E-5</v>
      </c>
      <c r="FA484" s="223">
        <f t="shared" ca="1" si="1006"/>
        <v>6.0200566932832331E-5</v>
      </c>
      <c r="FB484" s="223">
        <f t="shared" ca="1" si="1007"/>
        <v>-4.9245376923758651E-5</v>
      </c>
      <c r="FC484" s="223">
        <f t="shared" ca="1" si="1008"/>
        <v>3.7549490608027974E-5</v>
      </c>
      <c r="FD484" s="223">
        <f t="shared" ca="1" si="1009"/>
        <v>-2.5288825002384211E-5</v>
      </c>
      <c r="FE484" s="223">
        <f t="shared" ca="1" si="1010"/>
        <v>1.2647791929806718E-5</v>
      </c>
      <c r="FF484" s="223">
        <f t="shared" ca="1" si="1011"/>
        <v>1.8347570599237394E-7</v>
      </c>
      <c r="FG484" s="223">
        <f t="shared" ca="1" si="1012"/>
        <v>-1.301198369639959E-5</v>
      </c>
      <c r="FH484" s="223">
        <f t="shared" ca="1" si="1013"/>
        <v>2.5644779340419063E-5</v>
      </c>
      <c r="FI484" s="223">
        <f t="shared" ca="1" si="1014"/>
        <v>-3.7891853632931973E-5</v>
      </c>
      <c r="FJ484" s="223">
        <f t="shared" ca="1" si="1015"/>
        <v>4.9568999176975889E-5</v>
      </c>
      <c r="FK484" s="223">
        <f t="shared" ca="1" si="1016"/>
        <v>-6.0500580834440447E-5</v>
      </c>
      <c r="FL484" s="223">
        <f t="shared" ca="1" si="1017"/>
        <v>7.0522177442058578E-5</v>
      </c>
      <c r="FM484" s="223">
        <f t="shared" ca="1" si="1018"/>
        <v>-7.9483054858727625E-5</v>
      </c>
      <c r="FN484" s="223">
        <f t="shared" ca="1" si="1019"/>
        <v>8.7248433147284874E-5</v>
      </c>
      <c r="FO484" s="223">
        <f t="shared" ca="1" si="1020"/>
        <v>-9.3701513790240662E-5</v>
      </c>
      <c r="FP484" s="223">
        <f t="shared" ca="1" si="1021"/>
        <v>9.8745236448182882E-5</v>
      </c>
      <c r="FQ484" s="223">
        <f t="shared" ca="1" si="1022"/>
        <v>-1.0230373883762137E-4</v>
      </c>
      <c r="FR484" s="223">
        <f t="shared" ca="1" si="1023"/>
        <v>1.0432349777035847E-4</v>
      </c>
      <c r="FS484" s="223">
        <f t="shared" ca="1" si="1024"/>
        <v>-1.047741341920488E-4</v>
      </c>
      <c r="FT484" s="223">
        <f t="shared" ca="1" si="1025"/>
        <v>1.0364887011145533E-4</v>
      </c>
      <c r="FU484" s="223">
        <f t="shared" ca="1" si="1026"/>
        <v>-1.0096463054775209E-4</v>
      </c>
      <c r="FV484" s="223">
        <f t="shared" ca="1" si="1027"/>
        <v>9.6761788962469375E-5</v>
      </c>
      <c r="FW484" s="223">
        <f t="shared" ca="1" si="1028"/>
        <v>-9.1103560005067382E-5</v>
      </c>
      <c r="FX484" s="223">
        <f t="shared" ca="1" si="1029"/>
        <v>8.4075048705766753E-5</v>
      </c>
      <c r="FY484" s="223">
        <f t="shared" ca="1" si="1030"/>
        <v>-7.5781970416652469E-5</v>
      </c>
      <c r="FZ484" s="223">
        <f t="shared" ca="1" si="1031"/>
        <v>6.6349060754417459E-5</v>
      </c>
      <c r="GA484" s="223">
        <f t="shared" ca="1" si="1032"/>
        <v>-5.5918199460568534E-5</v>
      </c>
      <c r="GB484" s="223">
        <f t="shared" ca="1" si="1033"/>
        <v>4.4646276398018587E-5</v>
      </c>
      <c r="GC484" s="223">
        <f t="shared" ca="1" si="1034"/>
        <v>-3.270283178157277E-5</v>
      </c>
      <c r="GD484" s="223">
        <f t="shared" ca="1" si="1035"/>
        <v>2.0267506135263289E-5</v>
      </c>
      <c r="GE484" s="223">
        <f t="shared" ca="1" si="1036"/>
        <v>-7.5273383316209397E-6</v>
      </c>
      <c r="GF484" s="223">
        <f t="shared" ca="1" si="1037"/>
        <v>-5.3260476469950017E-6</v>
      </c>
      <c r="GG484" s="223">
        <f t="shared" ca="1" si="1038"/>
        <v>1.8099324911489461E-5</v>
      </c>
      <c r="GH484" s="223">
        <f t="shared" ca="1" si="1039"/>
        <v>-3.0600371482428523E-5</v>
      </c>
      <c r="GI484" s="223">
        <f t="shared" ca="1" si="1040"/>
        <v>4.2641159983366853E-5</v>
      </c>
      <c r="GJ484" s="223">
        <f t="shared" ca="1" si="1041"/>
        <v>-5.4040585747643007E-5</v>
      </c>
      <c r="GK484" s="223">
        <f t="shared" ca="1" si="1042"/>
        <v>6.4627190801168366E-5</v>
      </c>
      <c r="GL484" s="223">
        <f t="shared" ca="1" si="1043"/>
        <v>-7.4241742749887619E-5</v>
      </c>
      <c r="GM484" s="223">
        <f t="shared" ca="1" si="1044"/>
        <v>8.2739629783234848E-5</v>
      </c>
      <c r="GN484" s="223">
        <f t="shared" ca="1" si="1045"/>
        <v>-8.9993035770389001E-5</v>
      </c>
      <c r="GO484" s="223">
        <f t="shared" ca="1" si="1046"/>
        <v>9.5892862733805792E-5</v>
      </c>
      <c r="GP484" s="223">
        <f t="shared" ca="1" si="1047"/>
        <v>-1.0035037178437779E-4</v>
      </c>
      <c r="GQ484" s="223">
        <f t="shared" ca="1" si="1048"/>
        <v>1.0329851783693166E-4</v>
      </c>
      <c r="GR484" s="223">
        <f t="shared" ca="1" si="1049"/>
        <v>-1.046929580306902E-4</v>
      </c>
      <c r="GS484" s="223">
        <f t="shared" ca="1" si="1050"/>
        <v>1.0451271868719165E-4</v>
      </c>
      <c r="GT484" s="223">
        <f t="shared" ca="1" si="1051"/>
        <v>-1.0276051077392912E-4</v>
      </c>
      <c r="GU484" s="223">
        <f t="shared" ca="1" si="1052"/>
        <v>9.9462689128877204E-5</v>
      </c>
      <c r="GV484" s="223">
        <f t="shared" ca="1" si="1053"/>
        <v>-9.4668856059203514E-5</v>
      </c>
      <c r="GW484" s="223">
        <f t="shared" ca="1" si="1054"/>
        <v>8.84511152763793E-5</v>
      </c>
      <c r="GX484" s="223">
        <f t="shared" ca="1" si="1055"/>
        <v>-8.0902987389271208E-5</v>
      </c>
      <c r="GY484" s="223">
        <f t="shared" ca="1" si="1056"/>
        <v>7.2138003267126986E-5</v>
      </c>
      <c r="GZ484" s="223">
        <f t="shared" ca="1" si="1057"/>
        <v>-6.228799642959737E-5</v>
      </c>
      <c r="HA484" s="223">
        <f t="shared" ca="1" si="1058"/>
        <v>5.150112014793825E-5</v>
      </c>
      <c r="HB484" s="223">
        <f t="shared" ca="1" si="1059"/>
        <v>-3.9939619081889172E-5</v>
      </c>
      <c r="HC484" s="223">
        <f t="shared" ca="1" si="1060"/>
        <v>2.7777388968937241E-5</v>
      </c>
      <c r="HD484" s="223">
        <f t="shared" ca="1" si="1061"/>
        <v>-1.5197361070626925E-5</v>
      </c>
      <c r="HE484" s="223">
        <f t="shared" ca="1" si="1062"/>
        <v>2.3887507160832628E-6</v>
      </c>
      <c r="HF484" s="223">
        <f t="shared" ca="1" si="1063"/>
        <v>1.0455788672697446E-5</v>
      </c>
      <c r="HG484" s="223">
        <f t="shared" ca="1" si="1064"/>
        <v>-2.314306326756561E-5</v>
      </c>
      <c r="HH484" s="223">
        <f t="shared" ca="1" si="1065"/>
        <v>3.5482244649255149E-5</v>
      </c>
      <c r="HI484" s="223">
        <f t="shared" ca="1" si="1066"/>
        <v>-4.7287740044466344E-5</v>
      </c>
      <c r="HJ484" s="223">
        <f t="shared" ca="1" si="1067"/>
        <v>5.8381983813857877E-5</v>
      </c>
      <c r="HK484" s="223">
        <f t="shared" ca="1" si="1068"/>
        <v>-6.8598108204578269E-5</v>
      </c>
      <c r="HL484" s="223">
        <f t="shared" ca="1" si="1069"/>
        <v>7.7782453196614983E-5</v>
      </c>
      <c r="HM484" s="223">
        <f t="shared" ca="1" si="1070"/>
        <v>-8.5796877692465747E-5</v>
      </c>
      <c r="HN484" s="223">
        <f t="shared" ca="1" si="1071"/>
        <v>9.252083728786033E-5</v>
      </c>
      <c r="HO484" s="223">
        <f t="shared" ca="1" si="1072"/>
        <v>-9.785319737181743E-5</v>
      </c>
      <c r="HP484" s="223">
        <f t="shared" ca="1" si="1073"/>
        <v>1.0171375428529291E-4</v>
      </c>
      <c r="HQ484" s="223">
        <f t="shared" ca="1" si="1074"/>
        <v>-1.0404444165889031E-4</v>
      </c>
      <c r="HR484" s="223">
        <f t="shared" ca="1" si="1075"/>
        <v>1.0481020378510516E-4</v>
      </c>
      <c r="HS484" s="223">
        <f t="shared" ca="1" si="1076"/>
        <v>-1.0399952288878296E-4</v>
      </c>
      <c r="HT484" s="223">
        <f t="shared" ca="1" si="1077"/>
        <v>1.0162459236519119E-4</v>
      </c>
      <c r="HU484" s="223">
        <f t="shared" ca="1" si="1078"/>
        <v>-9.7721133379991766E-5</v>
      </c>
      <c r="HV484" s="223">
        <f t="shared" ca="1" si="1079"/>
        <v>9.2347857589673295E-5</v>
      </c>
      <c r="HW484" s="223">
        <f t="shared" ca="1" si="1080"/>
        <v>-8.558558406358805E-5</v>
      </c>
      <c r="HX484" s="223">
        <f t="shared" ca="1" si="1081"/>
        <v>7.7536023689897548E-5</v>
      </c>
      <c r="HY484" s="223">
        <f t="shared" ca="1" si="1082"/>
        <v>-6.8320249349179376E-5</v>
      </c>
      <c r="HZ484" s="223">
        <f t="shared" ca="1" si="1083"/>
        <v>5.8076874865594477E-5</v>
      </c>
      <c r="IA484" s="223">
        <f t="shared" ca="1" si="1084"/>
        <v>-4.6959970125916498E-5</v>
      </c>
      <c r="IB484" s="223">
        <f t="shared" ca="1" si="1085"/>
        <v>3.513674372508294E-5</v>
      </c>
      <c r="IC484" s="223">
        <f t="shared" ca="1" si="1086"/>
        <v>-2.2785027993263729E-5</v>
      </c>
      <c r="ID484" s="223">
        <f t="shared" ca="1" si="1087"/>
        <v>1.0090604232051556E-5</v>
      </c>
      <c r="IE484" s="223">
        <f t="shared" ca="1" si="1088"/>
        <v>-1.0783334476904911E-4</v>
      </c>
      <c r="IF484" s="223">
        <f t="shared" ca="1" si="1089"/>
        <v>-1.5560340787668467E-5</v>
      </c>
      <c r="IG484" s="223">
        <f t="shared" ca="1" si="1090"/>
        <v>2.8131047957125601E-5</v>
      </c>
      <c r="IH484" s="223">
        <f t="shared" ca="1" si="1091"/>
        <v>-4.0278637980855288E-5</v>
      </c>
      <c r="II484" s="223">
        <f t="shared" ca="1" si="1092"/>
        <v>5.1820399797882044E-5</v>
      </c>
      <c r="IJ484" s="223">
        <f t="shared" ca="1" si="1093"/>
        <v>-6.2582734567397325E-5</v>
      </c>
      <c r="IK484" s="223">
        <f t="shared" ca="1" si="1094"/>
        <v>7.2403766756847567E-5</v>
      </c>
      <c r="IL484" s="223">
        <f t="shared" ca="1" si="1095"/>
        <v>-8.1135778900653721E-5</v>
      </c>
      <c r="IM484" s="223">
        <f t="shared" ca="1" si="1096"/>
        <v>8.8647433408409578E-5</v>
      </c>
      <c r="IN484" s="223">
        <f t="shared" ca="1" si="1097"/>
        <v>-9.482574800444239E-5</v>
      </c>
      <c r="IO484" s="223">
        <f t="shared" ca="1" si="1098"/>
        <v>9.9577795086432916E-5</v>
      </c>
      <c r="IP484" s="223">
        <f t="shared" ca="1" si="1099"/>
        <v>-1.0283209944305905E-4</v>
      </c>
      <c r="IQ484" s="223">
        <f t="shared" ca="1" si="1100"/>
        <v>1.0453971330767715E-4</v>
      </c>
      <c r="IR484" s="223">
        <f t="shared" ca="1" si="1101"/>
        <v>-1.0467495257831258E-4</v>
      </c>
      <c r="IS484" s="223">
        <f t="shared" ca="1" si="1102"/>
        <v>1.0323578313045414E-4</v>
      </c>
      <c r="IT484" s="223">
        <f t="shared" ca="1" si="1103"/>
        <v>-1.0024385141217942E-4</v>
      </c>
      <c r="IU484" s="223">
        <f t="shared" ca="1" si="1104"/>
        <v>9.5744158861433933E-5</v>
      </c>
      <c r="IV484" s="223">
        <f t="shared" ca="1" si="1105"/>
        <v>-8.9804385042498017E-5</v>
      </c>
      <c r="IW484" s="223">
        <f t="shared" ca="1" si="1106"/>
        <v>8.2513869682368778E-5</v>
      </c>
      <c r="IX484" s="223">
        <f t="shared" ca="1" si="1107"/>
        <v>-7.3982268918101624E-5</v>
      </c>
      <c r="IY484" s="223">
        <f t="shared" ca="1" si="1108"/>
        <v>6.4337905966411419E-5</v>
      </c>
      <c r="IZ484" s="223">
        <f t="shared" ca="1" si="1109"/>
        <v>-5.3725841023096907E-5</v>
      </c>
      <c r="JA484" s="223">
        <f t="shared" ca="1" si="1110"/>
        <v>4.2305689422653984E-5</v>
      </c>
      <c r="JB484" s="223">
        <f t="shared" ca="1" si="1111"/>
        <v>-3.0249220875038861E-5</v>
      </c>
    </row>
    <row r="485" spans="2:262">
      <c r="B485" s="230">
        <v>124</v>
      </c>
      <c r="C485" s="229">
        <f t="shared" si="1112"/>
        <v>2.4218750000000017E-3</v>
      </c>
      <c r="D485" s="226">
        <f t="shared" ca="1" si="855"/>
        <v>35.969529499534126</v>
      </c>
      <c r="E485" s="225">
        <f ca="1">DZ361</f>
        <v>-3.047050046587664E-2</v>
      </c>
      <c r="F485" s="224">
        <v>124</v>
      </c>
      <c r="G485" s="223">
        <f t="shared" ca="1" si="856"/>
        <v>1.5882676413065304E-5</v>
      </c>
      <c r="H485" s="223">
        <f t="shared" ca="1" si="857"/>
        <v>-6.7821895156362846E-6</v>
      </c>
      <c r="I485" s="223">
        <f t="shared" ca="1" si="858"/>
        <v>-2.3836135743502742E-6</v>
      </c>
      <c r="J485" s="223">
        <f t="shared" ca="1" si="859"/>
        <v>1.1526461162600031E-5</v>
      </c>
      <c r="K485" s="223">
        <f t="shared" ca="1" si="860"/>
        <v>-2.055830262884934E-5</v>
      </c>
      <c r="L485" s="223">
        <f t="shared" ca="1" si="861"/>
        <v>2.9392156402471597E-5</v>
      </c>
      <c r="M485" s="223">
        <f t="shared" ca="1" si="862"/>
        <v>-3.7942947642550812E-5</v>
      </c>
      <c r="N485" s="223">
        <f t="shared" ca="1" si="863"/>
        <v>4.6128327555107234E-5</v>
      </c>
      <c r="O485" s="223">
        <f t="shared" ca="1" si="864"/>
        <v>-5.38694664569991E-5</v>
      </c>
      <c r="P485" s="223">
        <f t="shared" ca="1" si="865"/>
        <v>6.1091812948864234E-5</v>
      </c>
      <c r="Q485" s="223">
        <f t="shared" ca="1" si="866"/>
        <v>-6.7725811885849978E-5</v>
      </c>
      <c r="R485" s="223">
        <f t="shared" ca="1" si="867"/>
        <v>7.3707574231680006E-5</v>
      </c>
      <c r="S485" s="223">
        <f t="shared" ca="1" si="868"/>
        <v>-7.8979492345000263E-5</v>
      </c>
      <c r="T485" s="223">
        <f t="shared" ca="1" si="869"/>
        <v>8.3490794772455912E-5</v>
      </c>
      <c r="U485" s="223">
        <f t="shared" ca="1" si="870"/>
        <v>-8.7198035205541771E-5</v>
      </c>
      <c r="V485" s="223">
        <f t="shared" ca="1" si="871"/>
        <v>9.0065510892303491E-5</v>
      </c>
      <c r="W485" s="223">
        <f t="shared" ca="1" si="872"/>
        <v>-9.2065606474355863E-5</v>
      </c>
      <c r="X485" s="223">
        <f t="shared" ca="1" si="873"/>
        <v>9.3179059937880258E-5</v>
      </c>
      <c r="Y485" s="223">
        <f t="shared" ca="1" si="874"/>
        <v>-9.339514811734739E-5</v>
      </c>
      <c r="Z485" s="223">
        <f t="shared" ca="1" si="875"/>
        <v>9.2711789965463148E-5</v>
      </c>
      <c r="AA485" s="223">
        <f t="shared" ca="1" si="876"/>
        <v>-9.1135566594791783E-5</v>
      </c>
      <c r="AB485" s="223">
        <f t="shared" ca="1" si="877"/>
        <v>8.8681657898043945E-5</v>
      </c>
      <c r="AC485" s="223">
        <f t="shared" ca="1" si="878"/>
        <v>-8.5373696357412878E-5</v>
      </c>
      <c r="AD485" s="223">
        <f t="shared" ca="1" si="879"/>
        <v>8.124353945084968E-5</v>
      </c>
      <c r="AE485" s="223">
        <f t="shared" ca="1" si="880"/>
        <v>-7.6330962847139132E-5</v>
      </c>
      <c r="AF485" s="223">
        <f t="shared" ca="1" si="881"/>
        <v>7.0683277344461118E-5</v>
      </c>
      <c r="AG485" s="223">
        <f t="shared" ca="1" si="882"/>
        <v>-6.4354873241546972E-5</v>
      </c>
      <c r="AH485" s="223">
        <f t="shared" ca="1" si="883"/>
        <v>5.740669652936353E-5</v>
      </c>
      <c r="AI485" s="223">
        <f t="shared" ca="1" si="884"/>
        <v>-4.9905661947910877E-5</v>
      </c>
      <c r="AJ485" s="223">
        <f t="shared" ca="1" si="885"/>
        <v>4.1924008560688834E-5</v>
      </c>
      <c r="AK485" s="223">
        <f t="shared" ca="1" si="886"/>
        <v>-3.3538604053034226E-5</v>
      </c>
      <c r="AL485" s="223">
        <f t="shared" ca="1" si="887"/>
        <v>2.4830204454281739E-5</v>
      </c>
      <c r="AM485" s="223">
        <f t="shared" ca="1" si="888"/>
        <v>-1.5882676413064017E-5</v>
      </c>
      <c r="AN485" s="223">
        <f t="shared" ca="1" si="889"/>
        <v>6.7821895156356849E-6</v>
      </c>
      <c r="AO485" s="223">
        <f t="shared" ca="1" si="890"/>
        <v>2.3836135743514634E-6</v>
      </c>
      <c r="AP485" s="223">
        <f t="shared" ca="1" si="891"/>
        <v>-1.1526461162600553E-5</v>
      </c>
      <c r="AQ485" s="223">
        <f t="shared" ca="1" si="892"/>
        <v>2.0558302628850496E-5</v>
      </c>
      <c r="AR485" s="223">
        <f t="shared" ca="1" si="893"/>
        <v>-2.9392156402471939E-5</v>
      </c>
      <c r="AS485" s="223">
        <f t="shared" ca="1" si="894"/>
        <v>3.7942947642551754E-5</v>
      </c>
      <c r="AT485" s="223">
        <f t="shared" ca="1" si="895"/>
        <v>-4.6128327555107539E-5</v>
      </c>
      <c r="AU485" s="223">
        <f t="shared" ca="1" si="896"/>
        <v>5.3869466456999934E-5</v>
      </c>
      <c r="AV485" s="223">
        <f t="shared" ca="1" si="897"/>
        <v>-6.1091812948864505E-5</v>
      </c>
      <c r="AW485" s="223">
        <f t="shared" ca="1" si="898"/>
        <v>6.7725811885849545E-5</v>
      </c>
      <c r="AX485" s="223">
        <f t="shared" ca="1" si="899"/>
        <v>-7.3707574231680819E-5</v>
      </c>
      <c r="AY485" s="223">
        <f t="shared" ca="1" si="900"/>
        <v>7.8979492345000629E-5</v>
      </c>
      <c r="AZ485" s="223">
        <f t="shared" ca="1" si="901"/>
        <v>-8.3490794772455925E-5</v>
      </c>
      <c r="BA485" s="223">
        <f t="shared" ca="1" si="902"/>
        <v>8.7198035205541554E-5</v>
      </c>
      <c r="BB485" s="223">
        <f t="shared" ca="1" si="903"/>
        <v>-9.0065510892303844E-5</v>
      </c>
      <c r="BC485" s="223">
        <f t="shared" ca="1" si="904"/>
        <v>9.2065606474355985E-5</v>
      </c>
      <c r="BD485" s="223">
        <f t="shared" ca="1" si="905"/>
        <v>-9.3179059937880272E-5</v>
      </c>
      <c r="BE485" s="223">
        <f t="shared" ca="1" si="906"/>
        <v>9.3395148117347349E-5</v>
      </c>
      <c r="BF485" s="223">
        <f t="shared" ca="1" si="907"/>
        <v>-9.2711789965462999E-5</v>
      </c>
      <c r="BG485" s="223">
        <f t="shared" ca="1" si="908"/>
        <v>9.1135566594791634E-5</v>
      </c>
      <c r="BH485" s="223">
        <f t="shared" ca="1" si="909"/>
        <v>-8.8681657898044135E-5</v>
      </c>
      <c r="BI485" s="223">
        <f t="shared" ca="1" si="910"/>
        <v>8.5373696357412052E-5</v>
      </c>
      <c r="BJ485" s="223">
        <f t="shared" ca="1" si="911"/>
        <v>-8.1243539450849328E-5</v>
      </c>
      <c r="BK485" s="223">
        <f t="shared" ca="1" si="912"/>
        <v>7.6330962847138739E-5</v>
      </c>
      <c r="BL485" s="223">
        <f t="shared" ca="1" si="913"/>
        <v>-7.0683277344461539E-5</v>
      </c>
      <c r="BM485" s="223">
        <f t="shared" ca="1" si="914"/>
        <v>6.4354873241545508E-5</v>
      </c>
      <c r="BN485" s="223">
        <f t="shared" ca="1" si="915"/>
        <v>-5.7406696529362994E-5</v>
      </c>
      <c r="BO485" s="223">
        <f t="shared" ca="1" si="916"/>
        <v>4.9905661947910294E-5</v>
      </c>
      <c r="BP485" s="223">
        <f t="shared" ca="1" si="917"/>
        <v>-4.1924008560689403E-5</v>
      </c>
      <c r="BQ485" s="223">
        <f t="shared" ca="1" si="918"/>
        <v>3.3538604053032349E-5</v>
      </c>
      <c r="BR485" s="223">
        <f t="shared" ca="1" si="919"/>
        <v>-2.4830204454281075E-5</v>
      </c>
      <c r="BS485" s="223">
        <f t="shared" ca="1" si="920"/>
        <v>1.5882676413064647E-5</v>
      </c>
      <c r="BT485" s="223">
        <f t="shared" ca="1" si="921"/>
        <v>-6.7821895156336757E-6</v>
      </c>
      <c r="BU485" s="223">
        <f t="shared" ca="1" si="922"/>
        <v>-2.3836135743521411E-6</v>
      </c>
      <c r="BV485" s="223">
        <f t="shared" ca="1" si="923"/>
        <v>1.1526461162601234E-5</v>
      </c>
      <c r="BW485" s="223">
        <f t="shared" ca="1" si="924"/>
        <v>-2.0558302628849876E-5</v>
      </c>
      <c r="BX485" s="223">
        <f t="shared" ca="1" si="925"/>
        <v>2.939215640247385E-5</v>
      </c>
      <c r="BY485" s="223">
        <f t="shared" ca="1" si="926"/>
        <v>-3.7942947642552378E-5</v>
      </c>
      <c r="BZ485" s="223">
        <f t="shared" ca="1" si="927"/>
        <v>4.6128327555108135E-5</v>
      </c>
      <c r="CA485" s="223">
        <f t="shared" ca="1" si="928"/>
        <v>-5.3869466456999405E-5</v>
      </c>
      <c r="CB485" s="223">
        <f t="shared" ca="1" si="929"/>
        <v>6.1091812948866023E-5</v>
      </c>
      <c r="CC485" s="223">
        <f t="shared" ca="1" si="930"/>
        <v>-6.7725811885850927E-5</v>
      </c>
      <c r="CD485" s="223">
        <f t="shared" ca="1" si="931"/>
        <v>7.3707574231680439E-5</v>
      </c>
      <c r="CE485" s="223">
        <f t="shared" ca="1" si="932"/>
        <v>-7.8979492345000277E-5</v>
      </c>
      <c r="CF485" s="223">
        <f t="shared" ca="1" si="933"/>
        <v>8.3490794772456833E-5</v>
      </c>
      <c r="CG485" s="223">
        <f t="shared" ca="1" si="934"/>
        <v>-8.7198035205542272E-5</v>
      </c>
      <c r="CH485" s="223">
        <f t="shared" ca="1" si="935"/>
        <v>9.0065510892303681E-5</v>
      </c>
      <c r="CI485" s="223">
        <f t="shared" ca="1" si="936"/>
        <v>-9.2065606474356324E-5</v>
      </c>
      <c r="CJ485" s="223">
        <f t="shared" ca="1" si="937"/>
        <v>9.3179059937880421E-5</v>
      </c>
      <c r="CK485" s="223">
        <f t="shared" ca="1" si="938"/>
        <v>-9.3395148117347363E-5</v>
      </c>
      <c r="CL485" s="223">
        <f t="shared" ca="1" si="939"/>
        <v>9.2711789965463067E-5</v>
      </c>
      <c r="CM485" s="223">
        <f t="shared" ca="1" si="940"/>
        <v>-9.1135566594791186E-5</v>
      </c>
      <c r="CN485" s="223">
        <f t="shared" ca="1" si="941"/>
        <v>8.8681657898044325E-5</v>
      </c>
      <c r="CO485" s="223">
        <f t="shared" ca="1" si="942"/>
        <v>-8.5373696357412323E-5</v>
      </c>
      <c r="CP485" s="223">
        <f t="shared" ca="1" si="943"/>
        <v>8.1243539450848339E-5</v>
      </c>
      <c r="CQ485" s="223">
        <f t="shared" ca="1" si="944"/>
        <v>-7.6330962847139119E-5</v>
      </c>
      <c r="CR485" s="223">
        <f t="shared" ca="1" si="945"/>
        <v>7.068327734446021E-5</v>
      </c>
      <c r="CS485" s="223">
        <f t="shared" ca="1" si="946"/>
        <v>-6.4354873241544044E-5</v>
      </c>
      <c r="CT485" s="223">
        <f t="shared" ca="1" si="947"/>
        <v>5.7406696529363496E-5</v>
      </c>
      <c r="CU485" s="223">
        <f t="shared" ca="1" si="948"/>
        <v>-4.9905661947908587E-5</v>
      </c>
      <c r="CV485" s="223">
        <f t="shared" ca="1" si="949"/>
        <v>4.1924008560689979E-5</v>
      </c>
      <c r="CW485" s="223">
        <f t="shared" ca="1" si="950"/>
        <v>-3.3538604053032945E-5</v>
      </c>
      <c r="CX485" s="223">
        <f t="shared" ca="1" si="951"/>
        <v>2.4830204454279134E-5</v>
      </c>
      <c r="CY485" s="223">
        <f t="shared" ca="1" si="952"/>
        <v>-1.5882676413065277E-5</v>
      </c>
      <c r="CZ485" s="223">
        <f t="shared" ca="1" si="953"/>
        <v>6.7821895156343127E-6</v>
      </c>
      <c r="DA485" s="223">
        <f t="shared" ca="1" si="954"/>
        <v>2.383613574354157E-6</v>
      </c>
      <c r="DB485" s="223">
        <f t="shared" ca="1" si="955"/>
        <v>-1.1526461162600597E-5</v>
      </c>
      <c r="DC485" s="223">
        <f t="shared" ca="1" si="956"/>
        <v>2.0558302628851834E-5</v>
      </c>
      <c r="DD485" s="223">
        <f t="shared" ca="1" si="957"/>
        <v>-2.9392156402475768E-5</v>
      </c>
      <c r="DE485" s="223">
        <f t="shared" ca="1" si="958"/>
        <v>3.7942947642551795E-5</v>
      </c>
      <c r="DF485" s="223">
        <f t="shared" ca="1" si="959"/>
        <v>-4.6128327555109897E-5</v>
      </c>
      <c r="DG485" s="223">
        <f t="shared" ca="1" si="960"/>
        <v>5.3869466456998904E-5</v>
      </c>
      <c r="DH485" s="223">
        <f t="shared" ca="1" si="961"/>
        <v>-6.1091812948865548E-5</v>
      </c>
      <c r="DI485" s="223">
        <f t="shared" ca="1" si="962"/>
        <v>6.7725811885852309E-5</v>
      </c>
      <c r="DJ485" s="223">
        <f t="shared" ca="1" si="963"/>
        <v>-7.3707574231680033E-5</v>
      </c>
      <c r="DK485" s="223">
        <f t="shared" ca="1" si="964"/>
        <v>7.8979492345001361E-5</v>
      </c>
      <c r="DL485" s="223">
        <f t="shared" ca="1" si="965"/>
        <v>-8.3490794772457741E-5</v>
      </c>
      <c r="DM485" s="223">
        <f t="shared" ca="1" si="966"/>
        <v>8.7198035205542042E-5</v>
      </c>
      <c r="DN485" s="223">
        <f t="shared" ca="1" si="967"/>
        <v>-9.006551089230421E-5</v>
      </c>
      <c r="DO485" s="223">
        <f t="shared" ca="1" si="968"/>
        <v>9.2065606474356663E-5</v>
      </c>
      <c r="DP485" s="223">
        <f t="shared" ca="1" si="969"/>
        <v>-9.3179059937880366E-5</v>
      </c>
      <c r="DQ485" s="223">
        <f t="shared" ca="1" si="970"/>
        <v>9.3395148117347322E-5</v>
      </c>
      <c r="DR485" s="223">
        <f t="shared" ca="1" si="971"/>
        <v>-9.2711789965463162E-5</v>
      </c>
      <c r="DS485" s="223">
        <f t="shared" ca="1" si="972"/>
        <v>9.1135566594791322E-5</v>
      </c>
      <c r="DT485" s="223">
        <f t="shared" ca="1" si="973"/>
        <v>-8.8681657898042861E-5</v>
      </c>
      <c r="DU485" s="223">
        <f t="shared" ca="1" si="974"/>
        <v>8.537369635741258E-5</v>
      </c>
      <c r="DV485" s="223">
        <f t="shared" ca="1" si="975"/>
        <v>-8.124353945084865E-5</v>
      </c>
      <c r="DW485" s="223">
        <f t="shared" ca="1" si="976"/>
        <v>7.6330962847136422E-5</v>
      </c>
      <c r="DX485" s="223">
        <f t="shared" ca="1" si="977"/>
        <v>-7.0683277344460631E-5</v>
      </c>
      <c r="DY485" s="223">
        <f t="shared" ca="1" si="978"/>
        <v>6.4354873241544519E-5</v>
      </c>
      <c r="DZ485" s="223">
        <f t="shared" ca="1" si="979"/>
        <v>-5.7406696529363997E-5</v>
      </c>
      <c r="EA485" s="223">
        <f t="shared" ca="1" si="980"/>
        <v>4.9905661947909129E-5</v>
      </c>
      <c r="EB485" s="223">
        <f t="shared" ca="1" si="981"/>
        <v>-4.1924008560685805E-5</v>
      </c>
      <c r="EC485" s="223">
        <f t="shared" ca="1" si="982"/>
        <v>3.3538604053033541E-5</v>
      </c>
      <c r="ED485" s="223">
        <f t="shared" ca="1" si="983"/>
        <v>-2.4830204454279751E-5</v>
      </c>
      <c r="EE485" s="223">
        <f t="shared" ca="1" si="984"/>
        <v>1.5882676413060676E-5</v>
      </c>
      <c r="EF485" s="223">
        <f t="shared" ca="1" si="985"/>
        <v>-6.7821895156349497E-6</v>
      </c>
      <c r="EG485" s="223">
        <f t="shared" ca="1" si="986"/>
        <v>-2.3836135743535167E-6</v>
      </c>
      <c r="EH485" s="223">
        <f t="shared" ca="1" si="987"/>
        <v>1.1526461162605232E-5</v>
      </c>
      <c r="EI485" s="223">
        <f t="shared" ca="1" si="988"/>
        <v>-2.055830262885121E-5</v>
      </c>
      <c r="EJ485" s="223">
        <f t="shared" ca="1" si="989"/>
        <v>2.9392156402475151E-5</v>
      </c>
      <c r="EK485" s="223">
        <f t="shared" ca="1" si="990"/>
        <v>-3.7942947642551219E-5</v>
      </c>
      <c r="EL485" s="223">
        <f t="shared" ca="1" si="991"/>
        <v>4.6128327555109341E-5</v>
      </c>
      <c r="EM485" s="223">
        <f t="shared" ca="1" si="992"/>
        <v>-5.3869466457002705E-5</v>
      </c>
      <c r="EN485" s="223">
        <f t="shared" ca="1" si="993"/>
        <v>6.1091812948865047E-5</v>
      </c>
      <c r="EO485" s="223">
        <f t="shared" ca="1" si="994"/>
        <v>-6.7725811885851876E-5</v>
      </c>
      <c r="EP485" s="223">
        <f t="shared" ca="1" si="995"/>
        <v>7.3707574231682919E-5</v>
      </c>
      <c r="EQ485" s="223">
        <f t="shared" ca="1" si="996"/>
        <v>-7.8979492345001008E-5</v>
      </c>
      <c r="ER485" s="223">
        <f t="shared" ca="1" si="997"/>
        <v>8.3490794772457443E-5</v>
      </c>
      <c r="ES485" s="223">
        <f t="shared" ca="1" si="998"/>
        <v>-8.7198035205541811E-5</v>
      </c>
      <c r="ET485" s="223">
        <f t="shared" ca="1" si="999"/>
        <v>9.0065510892304047E-5</v>
      </c>
      <c r="EU485" s="223">
        <f t="shared" ca="1" si="1000"/>
        <v>-9.2065606474356555E-5</v>
      </c>
      <c r="EV485" s="223">
        <f t="shared" ca="1" si="1001"/>
        <v>9.3179059937880326E-5</v>
      </c>
      <c r="EW485" s="223">
        <f t="shared" ca="1" si="1002"/>
        <v>-9.3395148117347336E-5</v>
      </c>
      <c r="EX485" s="223">
        <f t="shared" ca="1" si="1003"/>
        <v>9.2711789965462579E-5</v>
      </c>
      <c r="EY485" s="223">
        <f t="shared" ca="1" si="1004"/>
        <v>-9.1135566594791458E-5</v>
      </c>
      <c r="EZ485" s="223">
        <f t="shared" ca="1" si="1005"/>
        <v>8.8681657898043064E-5</v>
      </c>
      <c r="FA485" s="223">
        <f t="shared" ca="1" si="1006"/>
        <v>-8.5373696357410697E-5</v>
      </c>
      <c r="FB485" s="223">
        <f t="shared" ca="1" si="1007"/>
        <v>8.1243539450848976E-5</v>
      </c>
      <c r="FC485" s="223">
        <f t="shared" ca="1" si="1008"/>
        <v>-7.6330962847136774E-5</v>
      </c>
      <c r="FD485" s="223">
        <f t="shared" ca="1" si="1009"/>
        <v>7.0683277344461051E-5</v>
      </c>
      <c r="FE485" s="223">
        <f t="shared" ca="1" si="1010"/>
        <v>-6.4354873241544979E-5</v>
      </c>
      <c r="FF485" s="223">
        <f t="shared" ca="1" si="1011"/>
        <v>5.7406696529360311E-5</v>
      </c>
      <c r="FG485" s="223">
        <f t="shared" ca="1" si="1012"/>
        <v>-4.9905661947909671E-5</v>
      </c>
      <c r="FH485" s="223">
        <f t="shared" ca="1" si="1013"/>
        <v>4.1924008560686381E-5</v>
      </c>
      <c r="FI485" s="223">
        <f t="shared" ca="1" si="1014"/>
        <v>-3.3538604053029184E-5</v>
      </c>
      <c r="FJ485" s="223">
        <f t="shared" ca="1" si="1015"/>
        <v>2.4830204454280371E-5</v>
      </c>
      <c r="FK485" s="223">
        <f t="shared" ca="1" si="1016"/>
        <v>-1.5882676413061306E-5</v>
      </c>
      <c r="FL485" s="223">
        <f t="shared" ca="1" si="1017"/>
        <v>6.7821895156302944E-6</v>
      </c>
      <c r="FM485" s="223">
        <f t="shared" ca="1" si="1018"/>
        <v>2.3836135743528763E-6</v>
      </c>
      <c r="FN485" s="223">
        <f t="shared" ca="1" si="1019"/>
        <v>-1.1526461162604595E-5</v>
      </c>
      <c r="FO485" s="223">
        <f t="shared" ca="1" si="1020"/>
        <v>2.0558302628850584E-5</v>
      </c>
      <c r="FP485" s="223">
        <f t="shared" ca="1" si="1021"/>
        <v>-2.9392156402474548E-5</v>
      </c>
      <c r="FQ485" s="223">
        <f t="shared" ca="1" si="1022"/>
        <v>3.7942947642555474E-5</v>
      </c>
      <c r="FR485" s="223">
        <f t="shared" ca="1" si="1023"/>
        <v>-4.6128327555108772E-5</v>
      </c>
      <c r="FS485" s="223">
        <f t="shared" ca="1" si="1024"/>
        <v>5.3869466456997833E-5</v>
      </c>
      <c r="FT485" s="223">
        <f t="shared" ca="1" si="1025"/>
        <v>-6.1091812948868584E-5</v>
      </c>
      <c r="FU485" s="223">
        <f t="shared" ca="1" si="1026"/>
        <v>6.7725811885851428E-5</v>
      </c>
      <c r="FV485" s="223">
        <f t="shared" ca="1" si="1027"/>
        <v>-7.3707574231679247E-5</v>
      </c>
      <c r="FW485" s="223">
        <f t="shared" ca="1" si="1028"/>
        <v>7.8979492345003516E-5</v>
      </c>
      <c r="FX485" s="223">
        <f t="shared" ca="1" si="1029"/>
        <v>-8.3490794772457145E-5</v>
      </c>
      <c r="FY485" s="223">
        <f t="shared" ca="1" si="1030"/>
        <v>8.7198035205541581E-5</v>
      </c>
      <c r="FZ485" s="223">
        <f t="shared" ca="1" si="1031"/>
        <v>-9.006551089230528E-5</v>
      </c>
      <c r="GA485" s="223">
        <f t="shared" ca="1" si="1032"/>
        <v>9.2065606474356446E-5</v>
      </c>
      <c r="GB485" s="223">
        <f t="shared" ca="1" si="1033"/>
        <v>-9.3179059937880285E-5</v>
      </c>
      <c r="GC485" s="223">
        <f t="shared" ca="1" si="1034"/>
        <v>9.3395148117347214E-5</v>
      </c>
      <c r="GD485" s="223">
        <f t="shared" ca="1" si="1035"/>
        <v>-9.271178996546266E-5</v>
      </c>
      <c r="GE485" s="223">
        <f t="shared" ca="1" si="1036"/>
        <v>9.1135566594791593E-5</v>
      </c>
      <c r="GF485" s="223">
        <f t="shared" ca="1" si="1037"/>
        <v>-8.8681657898041587E-5</v>
      </c>
      <c r="GG485" s="223">
        <f t="shared" ca="1" si="1038"/>
        <v>8.537369635741094E-5</v>
      </c>
      <c r="GH485" s="223">
        <f t="shared" ca="1" si="1039"/>
        <v>-8.1243539450849287E-5</v>
      </c>
      <c r="GI485" s="223">
        <f t="shared" ca="1" si="1040"/>
        <v>7.6330962847134091E-5</v>
      </c>
      <c r="GJ485" s="223">
        <f t="shared" ca="1" si="1041"/>
        <v>-7.0683277344458001E-5</v>
      </c>
      <c r="GK485" s="223">
        <f t="shared" ca="1" si="1042"/>
        <v>6.435487324154544E-5</v>
      </c>
      <c r="GL485" s="223">
        <f t="shared" ca="1" si="1043"/>
        <v>-5.7406696529365014E-5</v>
      </c>
      <c r="GM485" s="223">
        <f t="shared" ca="1" si="1044"/>
        <v>4.9905661947905727E-5</v>
      </c>
      <c r="GN485" s="223">
        <f t="shared" ca="1" si="1045"/>
        <v>-4.192400856068695E-5</v>
      </c>
      <c r="GO485" s="223">
        <f t="shared" ca="1" si="1046"/>
        <v>3.3538604053034741E-5</v>
      </c>
      <c r="GP485" s="223">
        <f t="shared" ca="1" si="1047"/>
        <v>-2.4830204454275868E-5</v>
      </c>
      <c r="GQ485" s="223">
        <f t="shared" ca="1" si="1048"/>
        <v>1.588267641306194E-5</v>
      </c>
      <c r="GR485" s="223">
        <f t="shared" ca="1" si="1049"/>
        <v>-6.7821895156362304E-6</v>
      </c>
      <c r="GS485" s="223">
        <f t="shared" ca="1" si="1050"/>
        <v>-2.3836135743575451E-6</v>
      </c>
      <c r="GT485" s="223">
        <f t="shared" ca="1" si="1051"/>
        <v>1.1526461162603958E-5</v>
      </c>
      <c r="GU485" s="223">
        <f t="shared" ca="1" si="1052"/>
        <v>-2.055830262884996E-5</v>
      </c>
      <c r="GV485" s="223">
        <f t="shared" ca="1" si="1053"/>
        <v>2.939215640247898E-5</v>
      </c>
      <c r="GW485" s="223">
        <f t="shared" ca="1" si="1054"/>
        <v>-3.7942947642554892E-5</v>
      </c>
      <c r="GX485" s="223">
        <f t="shared" ca="1" si="1055"/>
        <v>4.612832755510823E-5</v>
      </c>
      <c r="GY485" s="223">
        <f t="shared" ca="1" si="1056"/>
        <v>-5.3869466457005998E-5</v>
      </c>
      <c r="GZ485" s="223">
        <f t="shared" ca="1" si="1057"/>
        <v>6.109181294886811E-5</v>
      </c>
      <c r="HA485" s="223">
        <f t="shared" ca="1" si="1058"/>
        <v>-6.7725811885850995E-5</v>
      </c>
      <c r="HB485" s="223">
        <f t="shared" ca="1" si="1059"/>
        <v>7.3707574231685386E-5</v>
      </c>
      <c r="HC485" s="223">
        <f t="shared" ca="1" si="1060"/>
        <v>-7.8979492345003177E-5</v>
      </c>
      <c r="HD485" s="223">
        <f t="shared" ca="1" si="1061"/>
        <v>8.349079477245686E-5</v>
      </c>
      <c r="HE485" s="223">
        <f t="shared" ca="1" si="1062"/>
        <v>-8.719803520554135E-5</v>
      </c>
      <c r="HF485" s="223">
        <f t="shared" ca="1" si="1063"/>
        <v>9.0065510892305118E-5</v>
      </c>
      <c r="HG485" s="223">
        <f t="shared" ca="1" si="1064"/>
        <v>-9.2065606474356338E-5</v>
      </c>
      <c r="HH485" s="223">
        <f t="shared" ca="1" si="1065"/>
        <v>9.3179059937880231E-5</v>
      </c>
      <c r="HI485" s="223">
        <f t="shared" ca="1" si="1066"/>
        <v>-9.3395148117347241E-5</v>
      </c>
      <c r="HJ485" s="223">
        <f t="shared" ca="1" si="1067"/>
        <v>9.2711789965462741E-5</v>
      </c>
      <c r="HK485" s="223">
        <f t="shared" ca="1" si="1068"/>
        <v>-9.1135566594791742E-5</v>
      </c>
      <c r="HL485" s="223">
        <f t="shared" ca="1" si="1069"/>
        <v>8.8681657898041804E-5</v>
      </c>
      <c r="HM485" s="223">
        <f t="shared" ca="1" si="1070"/>
        <v>-8.5373696357411198E-5</v>
      </c>
      <c r="HN485" s="223">
        <f t="shared" ca="1" si="1071"/>
        <v>8.1243539450849599E-5</v>
      </c>
      <c r="HO485" s="223">
        <f t="shared" ca="1" si="1072"/>
        <v>-7.6330962847134457E-5</v>
      </c>
      <c r="HP485" s="223">
        <f t="shared" ca="1" si="1073"/>
        <v>7.0683277344458408E-5</v>
      </c>
      <c r="HQ485" s="223">
        <f t="shared" ca="1" si="1074"/>
        <v>-6.4354873241545915E-5</v>
      </c>
      <c r="HR485" s="223">
        <f t="shared" ca="1" si="1075"/>
        <v>5.740669652935714E-5</v>
      </c>
      <c r="HS485" s="223">
        <f t="shared" ca="1" si="1076"/>
        <v>-4.9905661947906269E-5</v>
      </c>
      <c r="HT485" s="223">
        <f t="shared" ca="1" si="1077"/>
        <v>4.1924008560687526E-5</v>
      </c>
      <c r="HU485" s="223">
        <f t="shared" ca="1" si="1078"/>
        <v>-3.3538604053025423E-5</v>
      </c>
      <c r="HV485" s="223">
        <f t="shared" ca="1" si="1079"/>
        <v>2.4830204454276484E-5</v>
      </c>
      <c r="HW485" s="223">
        <f t="shared" ca="1" si="1080"/>
        <v>-1.5882676413062573E-5</v>
      </c>
      <c r="HX485" s="223">
        <f t="shared" ca="1" si="1081"/>
        <v>6.7821895156262795E-6</v>
      </c>
      <c r="HY485" s="223">
        <f t="shared" ca="1" si="1082"/>
        <v>2.3836135743569048E-6</v>
      </c>
      <c r="HZ485" s="223">
        <f t="shared" ca="1" si="1083"/>
        <v>-1.1526461162603318E-5</v>
      </c>
      <c r="IA485" s="223">
        <f t="shared" ca="1" si="1084"/>
        <v>2.0558302628849333E-5</v>
      </c>
      <c r="IB485" s="223">
        <f t="shared" ca="1" si="1085"/>
        <v>-2.939215640247837E-5</v>
      </c>
      <c r="IC485" s="223">
        <f t="shared" ca="1" si="1086"/>
        <v>3.7942947642554295E-5</v>
      </c>
      <c r="ID485" s="223">
        <f t="shared" ca="1" si="1087"/>
        <v>-4.6128327555107667E-5</v>
      </c>
      <c r="IE485" s="223">
        <f t="shared" ca="1" si="1088"/>
        <v>-2.4580078770180738E-5</v>
      </c>
      <c r="IF485" s="223">
        <f t="shared" ca="1" si="1089"/>
        <v>-6.1091812948867622E-5</v>
      </c>
      <c r="IG485" s="223">
        <f t="shared" ca="1" si="1090"/>
        <v>6.7725811885850548E-5</v>
      </c>
      <c r="IH485" s="223">
        <f t="shared" ca="1" si="1091"/>
        <v>-7.3707574231684993E-5</v>
      </c>
      <c r="II485" s="223">
        <f t="shared" ca="1" si="1092"/>
        <v>7.8979492345002838E-5</v>
      </c>
      <c r="IJ485" s="223">
        <f t="shared" ca="1" si="1093"/>
        <v>-8.3490794772456562E-5</v>
      </c>
      <c r="IK485" s="223">
        <f t="shared" ca="1" si="1094"/>
        <v>8.7198035205544942E-5</v>
      </c>
      <c r="IL485" s="223">
        <f t="shared" ca="1" si="1095"/>
        <v>-9.0065510892304942E-5</v>
      </c>
      <c r="IM485" s="223">
        <f t="shared" ca="1" si="1096"/>
        <v>9.2065606474356216E-5</v>
      </c>
      <c r="IN485" s="223">
        <f t="shared" ca="1" si="1097"/>
        <v>-9.3179059937880963E-5</v>
      </c>
      <c r="IO485" s="223">
        <f t="shared" ca="1" si="1098"/>
        <v>9.3395148117347254E-5</v>
      </c>
      <c r="IP485" s="223">
        <f t="shared" ca="1" si="1099"/>
        <v>-9.2711789965462823E-5</v>
      </c>
      <c r="IQ485" s="223">
        <f t="shared" ca="1" si="1100"/>
        <v>9.1135566594789547E-5</v>
      </c>
      <c r="IR485" s="223">
        <f t="shared" ca="1" si="1101"/>
        <v>-8.8681657898041994E-5</v>
      </c>
      <c r="IS485" s="223">
        <f t="shared" ca="1" si="1102"/>
        <v>8.5373696357411469E-5</v>
      </c>
      <c r="IT485" s="223">
        <f t="shared" ca="1" si="1103"/>
        <v>-8.1243539450849924E-5</v>
      </c>
      <c r="IU485" s="223">
        <f t="shared" ca="1" si="1104"/>
        <v>7.6330962847134836E-5</v>
      </c>
      <c r="IV485" s="223">
        <f t="shared" ca="1" si="1105"/>
        <v>-7.0683277344458842E-5</v>
      </c>
      <c r="IW485" s="223">
        <f t="shared" ca="1" si="1106"/>
        <v>6.4354873241546375E-5</v>
      </c>
      <c r="IX485" s="223">
        <f t="shared" ca="1" si="1107"/>
        <v>-5.7406696529357641E-5</v>
      </c>
      <c r="IY485" s="223">
        <f t="shared" ca="1" si="1108"/>
        <v>4.9905661947906811E-5</v>
      </c>
      <c r="IZ485" s="223">
        <f t="shared" ca="1" si="1109"/>
        <v>-4.1924008560688095E-5</v>
      </c>
      <c r="JA485" s="223">
        <f t="shared" ca="1" si="1110"/>
        <v>3.3538604053026026E-5</v>
      </c>
      <c r="JB485" s="223">
        <f t="shared" ca="1" si="1111"/>
        <v>-2.4830204454277104E-5</v>
      </c>
    </row>
    <row r="486" spans="2:262">
      <c r="B486" s="230">
        <v>125</v>
      </c>
      <c r="C486" s="229">
        <f t="shared" si="1112"/>
        <v>2.4414062500000017E-3</v>
      </c>
      <c r="D486" s="226">
        <f t="shared" ca="1" si="855"/>
        <v>35.970954576979608</v>
      </c>
      <c r="E486" s="225">
        <f ca="1">EA361</f>
        <v>-2.9045423020394843E-2</v>
      </c>
      <c r="F486" s="224">
        <v>125</v>
      </c>
      <c r="G486" s="223">
        <f t="shared" ca="1" si="856"/>
        <v>2.2876411062356282E-5</v>
      </c>
      <c r="H486" s="223">
        <f t="shared" ca="1" si="857"/>
        <v>-1.5422375149170669E-5</v>
      </c>
      <c r="I486" s="223">
        <f t="shared" ca="1" si="858"/>
        <v>7.8847640488167696E-6</v>
      </c>
      <c r="J486" s="223">
        <f t="shared" ca="1" si="859"/>
        <v>-3.0442472892561973E-7</v>
      </c>
      <c r="K486" s="223">
        <f t="shared" ca="1" si="860"/>
        <v>-7.2775642949477289E-6</v>
      </c>
      <c r="L486" s="223">
        <f t="shared" ca="1" si="861"/>
        <v>1.4820115567359336E-5</v>
      </c>
      <c r="M486" s="223">
        <f t="shared" ca="1" si="862"/>
        <v>-2.2282355349457976E-5</v>
      </c>
      <c r="N486" s="223">
        <f t="shared" ca="1" si="863"/>
        <v>2.9623845117316261E-5</v>
      </c>
      <c r="O486" s="223">
        <f t="shared" ca="1" si="864"/>
        <v>-3.6804800701796257E-5</v>
      </c>
      <c r="P486" s="223">
        <f t="shared" ca="1" si="865"/>
        <v>4.3786307882408875E-5</v>
      </c>
      <c r="Q486" s="223">
        <f t="shared" ca="1" si="866"/>
        <v>-5.0530533266846295E-5</v>
      </c>
      <c r="R486" s="223">
        <f t="shared" ca="1" si="867"/>
        <v>5.7000929313412603E-5</v>
      </c>
      <c r="S486" s="223">
        <f t="shared" ca="1" si="868"/>
        <v>-6.31624323853203E-5</v>
      </c>
      <c r="T486" s="223">
        <f t="shared" ca="1" si="869"/>
        <v>6.8981652763572751E-5</v>
      </c>
      <c r="U486" s="223">
        <f t="shared" ca="1" si="870"/>
        <v>-7.4427055588748839E-5</v>
      </c>
      <c r="V486" s="223">
        <f t="shared" ca="1" si="871"/>
        <v>7.9469131751133909E-5</v>
      </c>
      <c r="W486" s="223">
        <f t="shared" ca="1" si="872"/>
        <v>-8.4080557803145885E-5</v>
      </c>
      <c r="X486" s="223">
        <f t="shared" ca="1" si="873"/>
        <v>8.8236344027463242E-5</v>
      </c>
      <c r="Y486" s="223">
        <f t="shared" ca="1" si="874"/>
        <v>-9.1913969858467394E-5</v>
      </c>
      <c r="Z486" s="223">
        <f t="shared" ca="1" si="875"/>
        <v>9.5093505923141724E-5</v>
      </c>
      <c r="AA486" s="223">
        <f t="shared" ca="1" si="876"/>
        <v>-9.7757722040067783E-5</v>
      </c>
      <c r="AB486" s="223">
        <f t="shared" ca="1" si="877"/>
        <v>9.9892180591273813E-5</v>
      </c>
      <c r="AC486" s="223">
        <f t="shared" ca="1" si="878"/>
        <v>-1.0148531476093548E-4</v>
      </c>
      <c r="AD486" s="223">
        <f t="shared" ca="1" si="879"/>
        <v>1.0252849121695389E-4</v>
      </c>
      <c r="AE486" s="223">
        <f t="shared" ca="1" si="880"/>
        <v>-1.0301605689573075E-4</v>
      </c>
      <c r="AF486" s="223">
        <f t="shared" ca="1" si="881"/>
        <v>1.0294536963660859E-4</v>
      </c>
      <c r="AG486" s="223">
        <f t="shared" ca="1" si="882"/>
        <v>-1.0231681249996924E-4</v>
      </c>
      <c r="AH486" s="223">
        <f t="shared" ca="1" si="883"/>
        <v>1.0113379169139575E-4</v>
      </c>
      <c r="AI486" s="223">
        <f t="shared" ca="1" si="884"/>
        <v>-9.9402718103149896E-5</v>
      </c>
      <c r="AJ486" s="223">
        <f t="shared" ca="1" si="885"/>
        <v>9.7132972572991128E-5</v>
      </c>
      <c r="AK486" s="223">
        <f t="shared" ca="1" si="886"/>
        <v>-9.4336855048604646E-5</v>
      </c>
      <c r="AL486" s="223">
        <f t="shared" ca="1" si="887"/>
        <v>9.1029517933116993E-5</v>
      </c>
      <c r="AM486" s="223">
        <f t="shared" ca="1" si="888"/>
        <v>-8.7228883972913815E-5</v>
      </c>
      <c r="AN486" s="223">
        <f t="shared" ca="1" si="889"/>
        <v>8.2955549132723242E-5</v>
      </c>
      <c r="AO486" s="223">
        <f t="shared" ca="1" si="890"/>
        <v>-7.8232670984295516E-5</v>
      </c>
      <c r="AP486" s="223">
        <f t="shared" ca="1" si="891"/>
        <v>7.3085843213520284E-5</v>
      </c>
      <c r="AQ486" s="223">
        <f t="shared" ca="1" si="892"/>
        <v>-6.7542956926022036E-5</v>
      </c>
      <c r="AR486" s="223">
        <f t="shared" ca="1" si="893"/>
        <v>6.1634049502844084E-5</v>
      </c>
      <c r="AS486" s="223">
        <f t="shared" ca="1" si="894"/>
        <v>-5.5391141825273583E-5</v>
      </c>
      <c r="AT486" s="223">
        <f t="shared" ca="1" si="895"/>
        <v>4.8848064750918241E-5</v>
      </c>
      <c r="AU486" s="223">
        <f t="shared" ca="1" si="896"/>
        <v>-4.20402757813547E-5</v>
      </c>
      <c r="AV486" s="223">
        <f t="shared" ca="1" si="897"/>
        <v>3.5004666914851054E-5</v>
      </c>
      <c r="AW486" s="223">
        <f t="shared" ca="1" si="898"/>
        <v>-2.7779364725439774E-5</v>
      </c>
      <c r="AX486" s="223">
        <f t="shared" ca="1" si="899"/>
        <v>2.0403523751704392E-5</v>
      </c>
      <c r="AY486" s="223">
        <f t="shared" ca="1" si="900"/>
        <v>-1.291711431494376E-5</v>
      </c>
      <c r="AZ486" s="223">
        <f t="shared" ca="1" si="901"/>
        <v>5.360705916537816E-6</v>
      </c>
      <c r="BA486" s="223">
        <f t="shared" ca="1" si="902"/>
        <v>2.2247526116925185E-6</v>
      </c>
      <c r="BB486" s="223">
        <f t="shared" ca="1" si="903"/>
        <v>-9.7981550127646212E-6</v>
      </c>
      <c r="BC486" s="223">
        <f t="shared" ca="1" si="904"/>
        <v>1.7318460362884741E-5</v>
      </c>
      <c r="BD486" s="223">
        <f t="shared" ca="1" si="905"/>
        <v>-2.4744915475781593E-5</v>
      </c>
      <c r="BE486" s="223">
        <f t="shared" ca="1" si="906"/>
        <v>3.2037275747750878E-5</v>
      </c>
      <c r="BF486" s="223">
        <f t="shared" ca="1" si="907"/>
        <v>-3.9156023246649576E-5</v>
      </c>
      <c r="BG486" s="223">
        <f t="shared" ca="1" si="908"/>
        <v>4.6062580862994226E-5</v>
      </c>
      <c r="BH486" s="223">
        <f t="shared" ca="1" si="909"/>
        <v>-5.2719521362657115E-5</v>
      </c>
      <c r="BI486" s="223">
        <f t="shared" ca="1" si="910"/>
        <v>5.9090770208300911E-5</v>
      </c>
      <c r="BJ486" s="223">
        <f t="shared" ca="1" si="911"/>
        <v>-6.5141801050406758E-5</v>
      </c>
      <c r="BK486" s="223">
        <f t="shared" ca="1" si="912"/>
        <v>7.0839822828564118E-5</v>
      </c>
      <c r="BL486" s="223">
        <f t="shared" ca="1" si="913"/>
        <v>-7.6153957469065635E-5</v>
      </c>
      <c r="BM486" s="223">
        <f t="shared" ca="1" si="914"/>
        <v>8.1055407215863882E-5</v>
      </c>
      <c r="BN486" s="223">
        <f t="shared" ca="1" si="915"/>
        <v>-8.5517610688106463E-5</v>
      </c>
      <c r="BO486" s="223">
        <f t="shared" ca="1" si="916"/>
        <v>8.9516386818558916E-5</v>
      </c>
      <c r="BP486" s="223">
        <f t="shared" ca="1" si="917"/>
        <v>-9.3030065892908922E-5</v>
      </c>
      <c r="BQ486" s="223">
        <f t="shared" ca="1" si="918"/>
        <v>9.6039606979816567E-5</v>
      </c>
      <c r="BR486" s="223">
        <f t="shared" ca="1" si="919"/>
        <v>-9.8528701115377414E-5</v>
      </c>
      <c r="BS486" s="223">
        <f t="shared" ca="1" si="920"/>
        <v>1.0048385968280919E-4</v>
      </c>
      <c r="BT486" s="223">
        <f t="shared" ca="1" si="921"/>
        <v>-1.0189448750843494E-4</v>
      </c>
      <c r="BU486" s="223">
        <f t="shared" ca="1" si="922"/>
        <v>1.027529402778471E-4</v>
      </c>
      <c r="BV486" s="223">
        <f t="shared" ca="1" si="923"/>
        <v>-1.0305456596110962E-4</v>
      </c>
      <c r="BW486" s="223">
        <f t="shared" ca="1" si="924"/>
        <v>1.0279773002251149E-4</v>
      </c>
      <c r="BX486" s="223">
        <f t="shared" ca="1" si="925"/>
        <v>-1.0198382427825668E-4</v>
      </c>
      <c r="BY486" s="223">
        <f t="shared" ca="1" si="926"/>
        <v>1.0061725935409224E-4</v>
      </c>
      <c r="BZ486" s="223">
        <f t="shared" ca="1" si="927"/>
        <v>-9.8705440783745005E-5</v>
      </c>
      <c r="CA486" s="223">
        <f t="shared" ca="1" si="928"/>
        <v>9.625872887769263E-5</v>
      </c>
      <c r="CB486" s="223">
        <f t="shared" ca="1" si="929"/>
        <v>-9.3290382579743557E-5</v>
      </c>
      <c r="CC486" s="223">
        <f t="shared" ca="1" si="930"/>
        <v>8.9816487615673095E-5</v>
      </c>
      <c r="CD486" s="223">
        <f t="shared" ca="1" si="931"/>
        <v>-8.5855869323276231E-5</v>
      </c>
      <c r="CE486" s="223">
        <f t="shared" ca="1" si="932"/>
        <v>8.1429990636239065E-5</v>
      </c>
      <c r="CF486" s="223">
        <f t="shared" ca="1" si="933"/>
        <v>-7.6562835774636364E-5</v>
      </c>
      <c r="CG486" s="223">
        <f t="shared" ca="1" si="934"/>
        <v>7.1280780272366204E-5</v>
      </c>
      <c r="CH486" s="223">
        <f t="shared" ca="1" si="935"/>
        <v>-6.5612448045846512E-5</v>
      </c>
      <c r="CI486" s="223">
        <f t="shared" ca="1" si="936"/>
        <v>5.9588556278531972E-5</v>
      </c>
      <c r="CJ486" s="223">
        <f t="shared" ca="1" si="937"/>
        <v>-5.324174896183793E-5</v>
      </c>
      <c r="CK486" s="223">
        <f t="shared" ca="1" si="938"/>
        <v>4.6606419994512652E-5</v>
      </c>
      <c r="CL486" s="223">
        <f t="shared" ca="1" si="939"/>
        <v>-3.9718526799134766E-5</v>
      </c>
      <c r="CM486" s="223">
        <f t="shared" ca="1" si="940"/>
        <v>3.2615395465715139E-5</v>
      </c>
      <c r="CN486" s="223">
        <f t="shared" ca="1" si="941"/>
        <v>-2.5335518478383481E-5</v>
      </c>
      <c r="CO486" s="223">
        <f t="shared" ca="1" si="942"/>
        <v>1.7918346121281755E-5</v>
      </c>
      <c r="CP486" s="223">
        <f t="shared" ca="1" si="943"/>
        <v>-1.0404072694056345E-5</v>
      </c>
      <c r="CQ486" s="223">
        <f t="shared" ca="1" si="944"/>
        <v>2.8334186954657237E-6</v>
      </c>
      <c r="CR486" s="223">
        <f t="shared" ca="1" si="945"/>
        <v>4.7525898445304485E-6</v>
      </c>
      <c r="CS486" s="223">
        <f t="shared" ca="1" si="946"/>
        <v>-1.2312843688382266E-5</v>
      </c>
      <c r="CT486" s="223">
        <f t="shared" ca="1" si="947"/>
        <v>1.9806373165469699E-5</v>
      </c>
      <c r="CU486" s="223">
        <f t="shared" ca="1" si="948"/>
        <v>-2.7192570190291738E-5</v>
      </c>
      <c r="CV486" s="223">
        <f t="shared" ca="1" si="949"/>
        <v>3.4431408321222804E-5</v>
      </c>
      <c r="CW486" s="223">
        <f t="shared" ca="1" si="950"/>
        <v>-4.148365966723373E-5</v>
      </c>
      <c r="CX486" s="223">
        <f t="shared" ca="1" si="951"/>
        <v>4.8311107467254956E-5</v>
      </c>
      <c r="CY486" s="223">
        <f t="shared" ca="1" si="952"/>
        <v>-5.4876753190110183E-5</v>
      </c>
      <c r="CZ486" s="223">
        <f t="shared" ca="1" si="953"/>
        <v>6.1145017032762501E-5</v>
      </c>
      <c r="DA486" s="223">
        <f t="shared" ca="1" si="954"/>
        <v>-6.7081930730349823E-5</v>
      </c>
      <c r="DB486" s="223">
        <f t="shared" ca="1" si="955"/>
        <v>7.2655321633155115E-5</v>
      </c>
      <c r="DC486" s="223">
        <f t="shared" ca="1" si="956"/>
        <v>-7.7834987052982887E-5</v>
      </c>
      <c r="DD486" s="223">
        <f t="shared" ca="1" si="957"/>
        <v>8.2592857934143363E-5</v>
      </c>
      <c r="DE486" s="223">
        <f t="shared" ca="1" si="958"/>
        <v>-8.6903150962097062E-5</v>
      </c>
      <c r="DF486" s="223">
        <f t="shared" ca="1" si="959"/>
        <v>9.0742508285470468E-5</v>
      </c>
      <c r="DG486" s="223">
        <f t="shared" ca="1" si="960"/>
        <v>-9.4090124094276225E-5</v>
      </c>
      <c r="DH486" s="223">
        <f t="shared" ca="1" si="961"/>
        <v>9.6927857368400209E-5</v>
      </c>
      <c r="DI486" s="223">
        <f t="shared" ca="1" si="962"/>
        <v>-9.9240330185359704E-5</v>
      </c>
      <c r="DJ486" s="223">
        <f t="shared" ca="1" si="963"/>
        <v>1.0101501105460452E-4</v>
      </c>
      <c r="DK486" s="223">
        <f t="shared" ca="1" si="964"/>
        <v>-1.0224228282673919E-4</v>
      </c>
      <c r="DL486" s="223">
        <f t="shared" ca="1" si="965"/>
        <v>1.0291549480969646E-4</v>
      </c>
      <c r="DM486" s="223">
        <f t="shared" ca="1" si="966"/>
        <v>-1.0303099880941187E-4</v>
      </c>
      <c r="DN486" s="223">
        <f t="shared" ca="1" si="967"/>
        <v>1.0258816889970337E-4</v>
      </c>
      <c r="DO486" s="223">
        <f t="shared" ca="1" si="968"/>
        <v>-1.0158940481421964E-4</v>
      </c>
      <c r="DP486" s="223">
        <f t="shared" ca="1" si="969"/>
        <v>1.0004011894207542E-4</v>
      </c>
      <c r="DQ486" s="223">
        <f t="shared" ca="1" si="970"/>
        <v>-9.794870699764606E-5</v>
      </c>
      <c r="DR486" s="223">
        <f t="shared" ca="1" si="971"/>
        <v>9.5326502523463856E-5</v>
      </c>
      <c r="DS486" s="223">
        <f t="shared" ca="1" si="972"/>
        <v>-9.2187715472769033E-5</v>
      </c>
      <c r="DT486" s="223">
        <f t="shared" ca="1" si="973"/>
        <v>8.8549355204542058E-5</v>
      </c>
      <c r="DU486" s="223">
        <f t="shared" ca="1" si="974"/>
        <v>-8.4431138308313524E-5</v>
      </c>
      <c r="DV486" s="223">
        <f t="shared" ca="1" si="975"/>
        <v>7.9855381758257182E-5</v>
      </c>
      <c r="DW486" s="223">
        <f t="shared" ca="1" si="976"/>
        <v>-7.4846881975577351E-5</v>
      </c>
      <c r="DX486" s="223">
        <f t="shared" ca="1" si="977"/>
        <v>6.9432780454538204E-5</v>
      </c>
      <c r="DY486" s="223">
        <f t="shared" ca="1" si="978"/>
        <v>-6.3642416680377903E-5</v>
      </c>
      <c r="DZ486" s="223">
        <f t="shared" ca="1" si="979"/>
        <v>5.7507169136080863E-5</v>
      </c>
      <c r="EA486" s="223">
        <f t="shared" ca="1" si="980"/>
        <v>-5.1060285259663617E-5</v>
      </c>
      <c r="EB486" s="223">
        <f t="shared" ca="1" si="981"/>
        <v>4.4336701273427332E-5</v>
      </c>
      <c r="EC486" s="223">
        <f t="shared" ca="1" si="982"/>
        <v>-3.7372852861542389E-5</v>
      </c>
      <c r="ED486" s="223">
        <f t="shared" ca="1" si="983"/>
        <v>3.0206477721918839E-5</v>
      </c>
      <c r="EE486" s="223">
        <f t="shared" ca="1" si="984"/>
        <v>-2.287641106235184E-5</v>
      </c>
      <c r="EF486" s="223">
        <f t="shared" ca="1" si="985"/>
        <v>1.542237514916576E-5</v>
      </c>
      <c r="EG486" s="223">
        <f t="shared" ca="1" si="986"/>
        <v>-7.8847640488113588E-6</v>
      </c>
      <c r="EH486" s="223">
        <f t="shared" ca="1" si="987"/>
        <v>3.0442472891982941E-7</v>
      </c>
      <c r="EI486" s="223">
        <f t="shared" ca="1" si="988"/>
        <v>7.2775642949538716E-6</v>
      </c>
      <c r="EJ486" s="223">
        <f t="shared" ca="1" si="989"/>
        <v>-1.4820115567365973E-5</v>
      </c>
      <c r="EK486" s="223">
        <f t="shared" ca="1" si="990"/>
        <v>2.2282355349464881E-5</v>
      </c>
      <c r="EL486" s="223">
        <f t="shared" ca="1" si="991"/>
        <v>-2.9623845117317772E-5</v>
      </c>
      <c r="EM486" s="223">
        <f t="shared" ca="1" si="992"/>
        <v>3.6804800701798073E-5</v>
      </c>
      <c r="EN486" s="223">
        <f t="shared" ca="1" si="993"/>
        <v>-4.3786307882410976E-5</v>
      </c>
      <c r="EO486" s="223">
        <f t="shared" ca="1" si="994"/>
        <v>5.0530533266848627E-5</v>
      </c>
      <c r="EP486" s="223">
        <f t="shared" ca="1" si="995"/>
        <v>-5.7000929313415449E-5</v>
      </c>
      <c r="EQ486" s="223">
        <f t="shared" ca="1" si="996"/>
        <v>6.3162432385322983E-5</v>
      </c>
      <c r="ER486" s="223">
        <f t="shared" ca="1" si="997"/>
        <v>-6.8981652763575827E-5</v>
      </c>
      <c r="ES486" s="223">
        <f t="shared" ca="1" si="998"/>
        <v>7.4427055588751698E-5</v>
      </c>
      <c r="ET486" s="223">
        <f t="shared" ca="1" si="999"/>
        <v>-7.9469131751137013E-5</v>
      </c>
      <c r="EU486" s="223">
        <f t="shared" ca="1" si="1000"/>
        <v>8.4080557803149124E-5</v>
      </c>
      <c r="EV486" s="223">
        <f t="shared" ca="1" si="1001"/>
        <v>-8.8236344027466129E-5</v>
      </c>
      <c r="EW486" s="223">
        <f t="shared" ca="1" si="1002"/>
        <v>9.1913969858470267E-5</v>
      </c>
      <c r="EX486" s="223">
        <f t="shared" ca="1" si="1003"/>
        <v>-9.509350592314415E-5</v>
      </c>
      <c r="EY486" s="223">
        <f t="shared" ca="1" si="1004"/>
        <v>9.7757722040070019E-5</v>
      </c>
      <c r="EZ486" s="223">
        <f t="shared" ca="1" si="1005"/>
        <v>-9.9892180591274097E-5</v>
      </c>
      <c r="FA486" s="223">
        <f t="shared" ca="1" si="1006"/>
        <v>1.0148531476093568E-4</v>
      </c>
      <c r="FB486" s="223">
        <f t="shared" ca="1" si="1007"/>
        <v>-1.0252849121695416E-4</v>
      </c>
      <c r="FC486" s="223">
        <f t="shared" ca="1" si="1008"/>
        <v>1.0301605689573083E-4</v>
      </c>
      <c r="FD486" s="223">
        <f t="shared" ca="1" si="1009"/>
        <v>-1.0294536963660847E-4</v>
      </c>
      <c r="FE486" s="223">
        <f t="shared" ca="1" si="1010"/>
        <v>1.0231681249996874E-4</v>
      </c>
      <c r="FF486" s="223">
        <f t="shared" ca="1" si="1011"/>
        <v>-1.0113379169139495E-4</v>
      </c>
      <c r="FG486" s="223">
        <f t="shared" ca="1" si="1012"/>
        <v>9.9402718103148811E-5</v>
      </c>
      <c r="FH486" s="223">
        <f t="shared" ca="1" si="1013"/>
        <v>-9.7132972572989745E-5</v>
      </c>
      <c r="FI486" s="223">
        <f t="shared" ca="1" si="1014"/>
        <v>9.4336855048602396E-5</v>
      </c>
      <c r="FJ486" s="223">
        <f t="shared" ca="1" si="1015"/>
        <v>-9.1029517933114351E-5</v>
      </c>
      <c r="FK486" s="223">
        <f t="shared" ca="1" si="1016"/>
        <v>8.7228883972910833E-5</v>
      </c>
      <c r="FL486" s="223">
        <f t="shared" ca="1" si="1017"/>
        <v>-8.2955549132719041E-5</v>
      </c>
      <c r="FM486" s="223">
        <f t="shared" ca="1" si="1018"/>
        <v>7.8232670984290908E-5</v>
      </c>
      <c r="FN486" s="223">
        <f t="shared" ca="1" si="1019"/>
        <v>-7.308584321351943E-5</v>
      </c>
      <c r="FO486" s="223">
        <f t="shared" ca="1" si="1020"/>
        <v>6.7542956926021114E-5</v>
      </c>
      <c r="FP486" s="223">
        <f t="shared" ca="1" si="1021"/>
        <v>-6.1634049502841943E-5</v>
      </c>
      <c r="FQ486" s="223">
        <f t="shared" ca="1" si="1022"/>
        <v>5.539114182527132E-5</v>
      </c>
      <c r="FR486" s="223">
        <f t="shared" ca="1" si="1023"/>
        <v>-4.8848064750915882E-5</v>
      </c>
      <c r="FS486" s="223">
        <f t="shared" ca="1" si="1024"/>
        <v>4.2040275781350919E-5</v>
      </c>
      <c r="FT486" s="223">
        <f t="shared" ca="1" si="1025"/>
        <v>-3.5004666914847158E-5</v>
      </c>
      <c r="FU486" s="223">
        <f t="shared" ca="1" si="1026"/>
        <v>2.7779364725435789E-5</v>
      </c>
      <c r="FV486" s="223">
        <f t="shared" ca="1" si="1027"/>
        <v>-2.0403523751700329E-5</v>
      </c>
      <c r="FW486" s="223">
        <f t="shared" ca="1" si="1028"/>
        <v>1.291711431493965E-5</v>
      </c>
      <c r="FX486" s="223">
        <f t="shared" ca="1" si="1029"/>
        <v>-5.3607059165336825E-6</v>
      </c>
      <c r="FY486" s="223">
        <f t="shared" ca="1" si="1030"/>
        <v>-2.2247526116995895E-6</v>
      </c>
      <c r="FZ486" s="223">
        <f t="shared" ca="1" si="1031"/>
        <v>9.7981550127716651E-6</v>
      </c>
      <c r="GA486" s="223">
        <f t="shared" ca="1" si="1032"/>
        <v>-1.7318460362891711E-5</v>
      </c>
      <c r="GB486" s="223">
        <f t="shared" ca="1" si="1033"/>
        <v>2.4744915475788461E-5</v>
      </c>
      <c r="GC486" s="223">
        <f t="shared" ca="1" si="1034"/>
        <v>-3.20372757477576E-5</v>
      </c>
      <c r="GD486" s="223">
        <f t="shared" ca="1" si="1035"/>
        <v>3.9156023246656108E-5</v>
      </c>
      <c r="GE486" s="223">
        <f t="shared" ca="1" si="1036"/>
        <v>-4.6062580863000555E-5</v>
      </c>
      <c r="GF486" s="223">
        <f t="shared" ca="1" si="1037"/>
        <v>5.2719521362665701E-5</v>
      </c>
      <c r="GG486" s="223">
        <f t="shared" ca="1" si="1038"/>
        <v>-5.9090770208309096E-5</v>
      </c>
      <c r="GH486" s="223">
        <f t="shared" ca="1" si="1039"/>
        <v>6.5141801050414496E-5</v>
      </c>
      <c r="GI486" s="223">
        <f t="shared" ca="1" si="1040"/>
        <v>-7.0839822828562871E-5</v>
      </c>
      <c r="GJ486" s="223">
        <f t="shared" ca="1" si="1041"/>
        <v>7.6153957469064483E-5</v>
      </c>
      <c r="GK486" s="223">
        <f t="shared" ca="1" si="1042"/>
        <v>-8.1055407215862812E-5</v>
      </c>
      <c r="GL486" s="223">
        <f t="shared" ca="1" si="1043"/>
        <v>8.5517610688105528E-5</v>
      </c>
      <c r="GM486" s="223">
        <f t="shared" ca="1" si="1044"/>
        <v>-8.9516386818559512E-5</v>
      </c>
      <c r="GN486" s="223">
        <f t="shared" ca="1" si="1045"/>
        <v>9.3030065892909437E-5</v>
      </c>
      <c r="GO486" s="223">
        <f t="shared" ca="1" si="1046"/>
        <v>-9.6039606979817001E-5</v>
      </c>
      <c r="GP486" s="223">
        <f t="shared" ca="1" si="1047"/>
        <v>9.8528701115377766E-5</v>
      </c>
      <c r="GQ486" s="223">
        <f t="shared" ca="1" si="1048"/>
        <v>-1.0048385968280946E-4</v>
      </c>
      <c r="GR486" s="223">
        <f t="shared" ca="1" si="1049"/>
        <v>1.0189448750843512E-4</v>
      </c>
      <c r="GS486" s="223">
        <f t="shared" ca="1" si="1050"/>
        <v>-1.0275294027784718E-4</v>
      </c>
      <c r="GT486" s="223">
        <f t="shared" ca="1" si="1051"/>
        <v>1.0305456596110962E-4</v>
      </c>
      <c r="GU486" s="223">
        <f t="shared" ca="1" si="1052"/>
        <v>-1.0279773002251118E-4</v>
      </c>
      <c r="GV486" s="223">
        <f t="shared" ca="1" si="1053"/>
        <v>1.0198382427825609E-4</v>
      </c>
      <c r="GW486" s="223">
        <f t="shared" ca="1" si="1054"/>
        <v>-1.0061725935409135E-4</v>
      </c>
      <c r="GX486" s="223">
        <f t="shared" ca="1" si="1055"/>
        <v>9.8705440783743826E-5</v>
      </c>
      <c r="GY486" s="223">
        <f t="shared" ca="1" si="1056"/>
        <v>-9.6258728877691166E-5</v>
      </c>
      <c r="GZ486" s="223">
        <f t="shared" ca="1" si="1057"/>
        <v>9.3290382579741782E-5</v>
      </c>
      <c r="HA486" s="223">
        <f t="shared" ca="1" si="1058"/>
        <v>-8.9816487615669625E-5</v>
      </c>
      <c r="HB486" s="223">
        <f t="shared" ca="1" si="1059"/>
        <v>8.5855869323272314E-5</v>
      </c>
      <c r="HC486" s="223">
        <f t="shared" ca="1" si="1060"/>
        <v>-8.1429990636234728E-5</v>
      </c>
      <c r="HD486" s="223">
        <f t="shared" ca="1" si="1061"/>
        <v>7.6562835774631634E-5</v>
      </c>
      <c r="HE486" s="223">
        <f t="shared" ca="1" si="1062"/>
        <v>-7.1280780272361095E-5</v>
      </c>
      <c r="HF486" s="223">
        <f t="shared" ca="1" si="1063"/>
        <v>6.5612448045841064E-5</v>
      </c>
      <c r="HG486" s="223">
        <f t="shared" ca="1" si="1064"/>
        <v>-5.9588556278526206E-5</v>
      </c>
      <c r="HH486" s="223">
        <f t="shared" ca="1" si="1065"/>
        <v>5.3241748961829364E-5</v>
      </c>
      <c r="HI486" s="223">
        <f t="shared" ca="1" si="1066"/>
        <v>-4.6606419994503728E-5</v>
      </c>
      <c r="HJ486" s="223">
        <f t="shared" ca="1" si="1067"/>
        <v>3.9718526799125537E-5</v>
      </c>
      <c r="HK486" s="223">
        <f t="shared" ca="1" si="1068"/>
        <v>-3.2615395465705659E-5</v>
      </c>
      <c r="HL486" s="223">
        <f t="shared" ca="1" si="1069"/>
        <v>2.5335518478385141E-5</v>
      </c>
      <c r="HM486" s="223">
        <f t="shared" ca="1" si="1070"/>
        <v>-1.7918346121283443E-5</v>
      </c>
      <c r="HN486" s="223">
        <f t="shared" ca="1" si="1071"/>
        <v>1.0404072694058049E-5</v>
      </c>
      <c r="HO486" s="223">
        <f t="shared" ca="1" si="1072"/>
        <v>-2.8334186954674415E-6</v>
      </c>
      <c r="HP486" s="223">
        <f t="shared" ca="1" si="1073"/>
        <v>-4.7525898445287273E-6</v>
      </c>
      <c r="HQ486" s="223">
        <f t="shared" ca="1" si="1074"/>
        <v>1.2312843688380559E-5</v>
      </c>
      <c r="HR486" s="223">
        <f t="shared" ca="1" si="1075"/>
        <v>-1.9806373165468018E-5</v>
      </c>
      <c r="HS486" s="223">
        <f t="shared" ca="1" si="1076"/>
        <v>2.7192570190295732E-5</v>
      </c>
      <c r="HT486" s="223">
        <f t="shared" ca="1" si="1077"/>
        <v>-3.4431408321226707E-5</v>
      </c>
      <c r="HU486" s="223">
        <f t="shared" ca="1" si="1078"/>
        <v>4.1483659667237511E-5</v>
      </c>
      <c r="HV486" s="223">
        <f t="shared" ca="1" si="1079"/>
        <v>-4.8311107467258608E-5</v>
      </c>
      <c r="HW486" s="223">
        <f t="shared" ca="1" si="1080"/>
        <v>5.487675319011368E-5</v>
      </c>
      <c r="HX486" s="223">
        <f t="shared" ca="1" si="1081"/>
        <v>-6.1145017032765848E-5</v>
      </c>
      <c r="HY486" s="223">
        <f t="shared" ca="1" si="1082"/>
        <v>6.7081930730352954E-5</v>
      </c>
      <c r="HZ486" s="223">
        <f t="shared" ca="1" si="1083"/>
        <v>-7.2655321633158056E-5</v>
      </c>
      <c r="IA486" s="223">
        <f t="shared" ca="1" si="1084"/>
        <v>7.7834987052985611E-5</v>
      </c>
      <c r="IB486" s="223">
        <f t="shared" ca="1" si="1085"/>
        <v>-8.2592857934145816E-5</v>
      </c>
      <c r="IC486" s="223">
        <f t="shared" ca="1" si="1086"/>
        <v>8.6903150962099298E-5</v>
      </c>
      <c r="ID486" s="223">
        <f t="shared" ca="1" si="1087"/>
        <v>-9.074250828547242E-5</v>
      </c>
      <c r="IE486" s="223">
        <f t="shared" ca="1" si="1088"/>
        <v>6.0658676486749675E-5</v>
      </c>
      <c r="IF486" s="223">
        <f t="shared" ca="1" si="1089"/>
        <v>-9.6927857368401618E-5</v>
      </c>
      <c r="IG486" s="223">
        <f t="shared" ca="1" si="1090"/>
        <v>9.9240330185362415E-5</v>
      </c>
      <c r="IH486" s="223">
        <f t="shared" ca="1" si="1091"/>
        <v>-1.0101501105460648E-4</v>
      </c>
      <c r="II486" s="223">
        <f t="shared" ca="1" si="1092"/>
        <v>1.0224228282674045E-4</v>
      </c>
      <c r="IJ486" s="223">
        <f t="shared" ca="1" si="1093"/>
        <v>-1.0291549480969699E-4</v>
      </c>
      <c r="IK486" s="223">
        <f t="shared" ca="1" si="1094"/>
        <v>1.0303099880941167E-4</v>
      </c>
      <c r="IL486" s="223">
        <f t="shared" ca="1" si="1095"/>
        <v>-1.0258816889970243E-4</v>
      </c>
      <c r="IM486" s="223">
        <f t="shared" ca="1" si="1096"/>
        <v>1.0158940481421795E-4</v>
      </c>
      <c r="IN486" s="223">
        <f t="shared" ca="1" si="1097"/>
        <v>-1.0004011894207583E-4</v>
      </c>
      <c r="IO486" s="223">
        <f t="shared" ca="1" si="1098"/>
        <v>9.7948706997646602E-5</v>
      </c>
      <c r="IP486" s="223">
        <f t="shared" ca="1" si="1099"/>
        <v>-9.5326502523464506E-5</v>
      </c>
      <c r="IQ486" s="223">
        <f t="shared" ca="1" si="1100"/>
        <v>9.2187715472769806E-5</v>
      </c>
      <c r="IR486" s="223">
        <f t="shared" ca="1" si="1101"/>
        <v>-8.8549355204542939E-5</v>
      </c>
      <c r="IS486" s="223">
        <f t="shared" ca="1" si="1102"/>
        <v>8.44311383083145E-5</v>
      </c>
      <c r="IT486" s="223">
        <f t="shared" ca="1" si="1103"/>
        <v>-7.9855381758258266E-5</v>
      </c>
      <c r="IU486" s="223">
        <f t="shared" ca="1" si="1104"/>
        <v>7.4846881975574518E-5</v>
      </c>
      <c r="IV486" s="223">
        <f t="shared" ca="1" si="1105"/>
        <v>-6.9432780454535155E-5</v>
      </c>
      <c r="IW486" s="223">
        <f t="shared" ca="1" si="1106"/>
        <v>6.3642416680374623E-5</v>
      </c>
      <c r="IX486" s="223">
        <f t="shared" ca="1" si="1107"/>
        <v>-5.7507169136077434E-5</v>
      </c>
      <c r="IY486" s="223">
        <f t="shared" ca="1" si="1108"/>
        <v>5.1060285259660012E-5</v>
      </c>
      <c r="IZ486" s="223">
        <f t="shared" ca="1" si="1109"/>
        <v>-4.4336701273423599E-5</v>
      </c>
      <c r="JA486" s="223">
        <f t="shared" ca="1" si="1110"/>
        <v>3.7372852861538527E-5</v>
      </c>
      <c r="JB486" s="223">
        <f t="shared" ca="1" si="1111"/>
        <v>-3.0206477721914881E-5</v>
      </c>
    </row>
    <row r="487" spans="2:262">
      <c r="B487" s="230">
        <v>126</v>
      </c>
      <c r="C487" s="229">
        <f t="shared" si="1112"/>
        <v>2.4609375000000018E-3</v>
      </c>
      <c r="D487" s="226">
        <f t="shared" ca="1" si="855"/>
        <v>35.97279219756885</v>
      </c>
      <c r="E487" s="225">
        <f ca="1">EB361</f>
        <v>-2.7207802431150882E-2</v>
      </c>
      <c r="F487" s="224">
        <v>126</v>
      </c>
      <c r="G487" s="223">
        <f t="shared" ca="1" si="856"/>
        <v>2.0464402072057847E-5</v>
      </c>
      <c r="H487" s="223">
        <f t="shared" ca="1" si="857"/>
        <v>-1.6044718779757987E-5</v>
      </c>
      <c r="I487" s="223">
        <f t="shared" ca="1" si="858"/>
        <v>1.1586382354566305E-5</v>
      </c>
      <c r="J487" s="223">
        <f t="shared" ca="1" si="859"/>
        <v>-7.1001333194352304E-6</v>
      </c>
      <c r="K487" s="223">
        <f t="shared" ca="1" si="860"/>
        <v>2.5967794412394161E-6</v>
      </c>
      <c r="L487" s="223">
        <f t="shared" ca="1" si="861"/>
        <v>1.9128303060813678E-6</v>
      </c>
      <c r="M487" s="223">
        <f t="shared" ca="1" si="862"/>
        <v>-6.4178318776504841E-6</v>
      </c>
      <c r="N487" s="223">
        <f t="shared" ca="1" si="863"/>
        <v>1.0907372330090989E-5</v>
      </c>
      <c r="O487" s="223">
        <f t="shared" ca="1" si="864"/>
        <v>-1.5370635967215319E-5</v>
      </c>
      <c r="P487" s="223">
        <f t="shared" ca="1" si="865"/>
        <v>1.9796870395985604E-5</v>
      </c>
      <c r="Q487" s="223">
        <f t="shared" ca="1" si="866"/>
        <v>-2.4175412429970907E-5</v>
      </c>
      <c r="R487" s="223">
        <f t="shared" ca="1" si="867"/>
        <v>2.8495713777896683E-5</v>
      </c>
      <c r="S487" s="223">
        <f t="shared" ca="1" si="868"/>
        <v>-3.2747366455401766E-5</v>
      </c>
      <c r="T487" s="223">
        <f t="shared" ca="1" si="869"/>
        <v>3.6920127858784641E-5</v>
      </c>
      <c r="U487" s="223">
        <f t="shared" ca="1" si="870"/>
        <v>-4.1003945440335043E-5</v>
      </c>
      <c r="V487" s="223">
        <f t="shared" ca="1" si="871"/>
        <v>4.4988980925798227E-5</v>
      </c>
      <c r="W487" s="223">
        <f t="shared" ca="1" si="872"/>
        <v>-4.8865634015641813E-5</v>
      </c>
      <c r="X487" s="223">
        <f t="shared" ca="1" si="873"/>
        <v>5.2624565513017683E-5</v>
      </c>
      <c r="Y487" s="223">
        <f t="shared" ca="1" si="874"/>
        <v>-5.6256719822704614E-5</v>
      </c>
      <c r="Z487" s="223">
        <f t="shared" ca="1" si="875"/>
        <v>5.9753346766832488E-5</v>
      </c>
      <c r="AA487" s="223">
        <f t="shared" ca="1" si="876"/>
        <v>-6.3106022664823538E-5</v>
      </c>
      <c r="AB487" s="223">
        <f t="shared" ca="1" si="877"/>
        <v>6.630667062678075E-5</v>
      </c>
      <c r="AC487" s="223">
        <f t="shared" ca="1" si="878"/>
        <v>-6.9347580011419615E-5</v>
      </c>
      <c r="AD487" s="223">
        <f t="shared" ca="1" si="879"/>
        <v>7.2221425001680332E-5</v>
      </c>
      <c r="AE487" s="223">
        <f t="shared" ca="1" si="880"/>
        <v>-7.492128225326229E-5</v>
      </c>
      <c r="AF487" s="223">
        <f t="shared" ca="1" si="881"/>
        <v>7.7440647573566822E-5</v>
      </c>
      <c r="AG487" s="223">
        <f t="shared" ca="1" si="882"/>
        <v>-7.9773451590867006E-5</v>
      </c>
      <c r="AH487" s="223">
        <f t="shared" ca="1" si="883"/>
        <v>8.191407437595505E-5</v>
      </c>
      <c r="AI487" s="223">
        <f t="shared" ca="1" si="884"/>
        <v>-8.3857358981046542E-5</v>
      </c>
      <c r="AJ487" s="223">
        <f t="shared" ca="1" si="885"/>
        <v>8.5598623863315516E-5</v>
      </c>
      <c r="AK487" s="223">
        <f t="shared" ca="1" si="886"/>
        <v>-8.7133674163143788E-5</v>
      </c>
      <c r="AL487" s="223">
        <f t="shared" ca="1" si="887"/>
        <v>8.8458811809904563E-5</v>
      </c>
      <c r="AM487" s="223">
        <f t="shared" ca="1" si="888"/>
        <v>-8.9570844430938447E-5</v>
      </c>
      <c r="AN487" s="223">
        <f t="shared" ca="1" si="889"/>
        <v>9.0467093042258779E-5</v>
      </c>
      <c r="AO487" s="223">
        <f t="shared" ca="1" si="890"/>
        <v>-9.1145398502458824E-5</v>
      </c>
      <c r="AP487" s="223">
        <f t="shared" ca="1" si="891"/>
        <v>9.1604126714272402E-5</v>
      </c>
      <c r="AQ487" s="223">
        <f t="shared" ca="1" si="892"/>
        <v>-9.1842172561257363E-5</v>
      </c>
      <c r="AR487" s="223">
        <f t="shared" ca="1" si="893"/>
        <v>9.1858962570118109E-5</v>
      </c>
      <c r="AS487" s="223">
        <f t="shared" ca="1" si="894"/>
        <v>-9.1654456292252558E-5</v>
      </c>
      <c r="AT487" s="223">
        <f t="shared" ca="1" si="895"/>
        <v>9.1229146401196738E-5</v>
      </c>
      <c r="AU487" s="223">
        <f t="shared" ca="1" si="896"/>
        <v>-9.0584057505730943E-5</v>
      </c>
      <c r="AV487" s="223">
        <f t="shared" ca="1" si="897"/>
        <v>8.9720743681507735E-5</v>
      </c>
      <c r="AW487" s="223">
        <f t="shared" ca="1" si="898"/>
        <v>-8.8641284727146219E-5</v>
      </c>
      <c r="AX487" s="223">
        <f t="shared" ca="1" si="899"/>
        <v>8.7348281153818086E-5</v>
      </c>
      <c r="AY487" s="223">
        <f t="shared" ca="1" si="900"/>
        <v>-8.5844847920383755E-5</v>
      </c>
      <c r="AZ487" s="223">
        <f t="shared" ca="1" si="901"/>
        <v>8.4134606929189501E-5</v>
      </c>
      <c r="BA487" s="223">
        <f t="shared" ca="1" si="902"/>
        <v>-8.2221678300580564E-5</v>
      </c>
      <c r="BB487" s="223">
        <f t="shared" ca="1" si="903"/>
        <v>8.0110670447178234E-5</v>
      </c>
      <c r="BC487" s="223">
        <f t="shared" ca="1" si="904"/>
        <v>-7.7806668971802724E-5</v>
      </c>
      <c r="BD487" s="223">
        <f t="shared" ca="1" si="905"/>
        <v>7.531522441581344E-5</v>
      </c>
      <c r="BE487" s="223">
        <f t="shared" ca="1" si="906"/>
        <v>-7.2642338887373404E-5</v>
      </c>
      <c r="BF487" s="223">
        <f t="shared" ca="1" si="907"/>
        <v>6.9794451601834666E-5</v>
      </c>
      <c r="BG487" s="223">
        <f t="shared" ca="1" si="908"/>
        <v>-6.677842336911684E-5</v>
      </c>
      <c r="BH487" s="223">
        <f t="shared" ca="1" si="909"/>
        <v>6.360152006540192E-5</v>
      </c>
      <c r="BI487" s="223">
        <f t="shared" ca="1" si="910"/>
        <v>-6.0271395129016101E-5</v>
      </c>
      <c r="BJ487" s="223">
        <f t="shared" ca="1" si="911"/>
        <v>5.6796071122613857E-5</v>
      </c>
      <c r="BK487" s="223">
        <f t="shared" ca="1" si="912"/>
        <v>-5.3183920406126879E-5</v>
      </c>
      <c r="BL487" s="223">
        <f t="shared" ca="1" si="913"/>
        <v>4.9443644967022411E-5</v>
      </c>
      <c r="BM487" s="223">
        <f t="shared" ca="1" si="914"/>
        <v>-4.5584255456438354E-5</v>
      </c>
      <c r="BN487" s="223">
        <f t="shared" ca="1" si="915"/>
        <v>4.1615049481752789E-5</v>
      </c>
      <c r="BO487" s="223">
        <f t="shared" ca="1" si="916"/>
        <v>-3.75455892078155E-5</v>
      </c>
      <c r="BP487" s="223">
        <f t="shared" ca="1" si="917"/>
        <v>3.3385678320873754E-5</v>
      </c>
      <c r="BQ487" s="223">
        <f t="shared" ca="1" si="918"/>
        <v>-2.9145338410614526E-5</v>
      </c>
      <c r="BR487" s="223">
        <f t="shared" ca="1" si="919"/>
        <v>2.4834784827296461E-5</v>
      </c>
      <c r="BS487" s="223">
        <f t="shared" ca="1" si="920"/>
        <v>-2.0464402072059226E-5</v>
      </c>
      <c r="BT487" s="223">
        <f t="shared" ca="1" si="921"/>
        <v>1.6044718779757933E-5</v>
      </c>
      <c r="BU487" s="223">
        <f t="shared" ca="1" si="922"/>
        <v>-1.1586382354567379E-5</v>
      </c>
      <c r="BV487" s="223">
        <f t="shared" ca="1" si="923"/>
        <v>7.1001333194348543E-6</v>
      </c>
      <c r="BW487" s="223">
        <f t="shared" ca="1" si="924"/>
        <v>-2.5967794412401751E-6</v>
      </c>
      <c r="BX487" s="223">
        <f t="shared" ca="1" si="925"/>
        <v>-1.9128303060820726E-6</v>
      </c>
      <c r="BY487" s="223">
        <f t="shared" ca="1" si="926"/>
        <v>6.4178318776502165E-6</v>
      </c>
      <c r="BZ487" s="223">
        <f t="shared" ca="1" si="927"/>
        <v>-1.0907372330092016E-5</v>
      </c>
      <c r="CA487" s="223">
        <f t="shared" ca="1" si="928"/>
        <v>1.5370635967215051E-5</v>
      </c>
      <c r="CB487" s="223">
        <f t="shared" ca="1" si="929"/>
        <v>-1.9796870395984381E-5</v>
      </c>
      <c r="CC487" s="223">
        <f t="shared" ca="1" si="930"/>
        <v>2.417541242997128E-5</v>
      </c>
      <c r="CD487" s="223">
        <f t="shared" ca="1" si="931"/>
        <v>-2.8495713777895815E-5</v>
      </c>
      <c r="CE487" s="223">
        <f t="shared" ca="1" si="932"/>
        <v>3.2747366455402132E-5</v>
      </c>
      <c r="CF487" s="223">
        <f t="shared" ca="1" si="933"/>
        <v>-3.6920127858784397E-5</v>
      </c>
      <c r="CG487" s="223">
        <f t="shared" ca="1" si="934"/>
        <v>4.1003945440335958E-5</v>
      </c>
      <c r="CH487" s="223">
        <f t="shared" ca="1" si="935"/>
        <v>-4.4988980925797983E-5</v>
      </c>
      <c r="CI487" s="223">
        <f t="shared" ca="1" si="936"/>
        <v>4.8865634015640472E-5</v>
      </c>
      <c r="CJ487" s="223">
        <f t="shared" ca="1" si="937"/>
        <v>-5.262456551301746E-5</v>
      </c>
      <c r="CK487" s="223">
        <f t="shared" ca="1" si="938"/>
        <v>5.6256719822703896E-5</v>
      </c>
      <c r="CL487" s="223">
        <f t="shared" ca="1" si="939"/>
        <v>-5.9753346766830808E-5</v>
      </c>
      <c r="CM487" s="223">
        <f t="shared" ca="1" si="940"/>
        <v>6.3106022664825246E-5</v>
      </c>
      <c r="CN487" s="223">
        <f t="shared" ca="1" si="941"/>
        <v>-6.6306670626781455E-5</v>
      </c>
      <c r="CO487" s="223">
        <f t="shared" ca="1" si="942"/>
        <v>6.9347580011419439E-5</v>
      </c>
      <c r="CP487" s="223">
        <f t="shared" ca="1" si="943"/>
        <v>-7.2221425001679356E-5</v>
      </c>
      <c r="CQ487" s="223">
        <f t="shared" ca="1" si="944"/>
        <v>7.4921282253260596E-5</v>
      </c>
      <c r="CR487" s="223">
        <f t="shared" ca="1" si="945"/>
        <v>-7.7440647573567378E-5</v>
      </c>
      <c r="CS487" s="223">
        <f t="shared" ca="1" si="946"/>
        <v>7.9773451590866871E-5</v>
      </c>
      <c r="CT487" s="223">
        <f t="shared" ca="1" si="947"/>
        <v>-8.1914074375954941E-5</v>
      </c>
      <c r="CU487" s="223">
        <f t="shared" ca="1" si="948"/>
        <v>8.3857358981045905E-5</v>
      </c>
      <c r="CV487" s="223">
        <f t="shared" ca="1" si="949"/>
        <v>-8.559862386331637E-5</v>
      </c>
      <c r="CW487" s="223">
        <f t="shared" ca="1" si="950"/>
        <v>8.7133674163144127E-5</v>
      </c>
      <c r="CX487" s="223">
        <f t="shared" ca="1" si="951"/>
        <v>-8.8458811809904496E-5</v>
      </c>
      <c r="CY487" s="223">
        <f t="shared" ca="1" si="952"/>
        <v>8.9570844430938081E-5</v>
      </c>
      <c r="CZ487" s="223">
        <f t="shared" ca="1" si="953"/>
        <v>-9.0467093042258292E-5</v>
      </c>
      <c r="DA487" s="223">
        <f t="shared" ca="1" si="954"/>
        <v>9.1145398502458946E-5</v>
      </c>
      <c r="DB487" s="223">
        <f t="shared" ca="1" si="955"/>
        <v>-9.1604126714272361E-5</v>
      </c>
      <c r="DC487" s="223">
        <f t="shared" ca="1" si="956"/>
        <v>9.1842172561257349E-5</v>
      </c>
      <c r="DD487" s="223">
        <f t="shared" ca="1" si="957"/>
        <v>-9.1858962570118136E-5</v>
      </c>
      <c r="DE487" s="223">
        <f t="shared" ca="1" si="958"/>
        <v>9.1654456292252395E-5</v>
      </c>
      <c r="DF487" s="223">
        <f t="shared" ca="1" si="959"/>
        <v>-9.1229146401196616E-5</v>
      </c>
      <c r="DG487" s="223">
        <f t="shared" ca="1" si="960"/>
        <v>9.0584057505730984E-5</v>
      </c>
      <c r="DH487" s="223">
        <f t="shared" ca="1" si="961"/>
        <v>-8.9720743681507802E-5</v>
      </c>
      <c r="DI487" s="223">
        <f t="shared" ca="1" si="962"/>
        <v>8.8641284727146964E-5</v>
      </c>
      <c r="DJ487" s="223">
        <f t="shared" ca="1" si="963"/>
        <v>-8.7348281153817355E-5</v>
      </c>
      <c r="DK487" s="223">
        <f t="shared" ca="1" si="964"/>
        <v>8.5844847920383849E-5</v>
      </c>
      <c r="DL487" s="223">
        <f t="shared" ca="1" si="965"/>
        <v>-8.4134606929189623E-5</v>
      </c>
      <c r="DM487" s="223">
        <f t="shared" ca="1" si="966"/>
        <v>8.2221678300581851E-5</v>
      </c>
      <c r="DN487" s="223">
        <f t="shared" ca="1" si="967"/>
        <v>-8.011067044717963E-5</v>
      </c>
      <c r="DO487" s="223">
        <f t="shared" ca="1" si="968"/>
        <v>7.7806668971801491E-5</v>
      </c>
      <c r="DP487" s="223">
        <f t="shared" ca="1" si="969"/>
        <v>-7.5315224415813603E-5</v>
      </c>
      <c r="DQ487" s="223">
        <f t="shared" ca="1" si="970"/>
        <v>7.2642338887373567E-5</v>
      </c>
      <c r="DR487" s="223">
        <f t="shared" ca="1" si="971"/>
        <v>-6.9794451601836536E-5</v>
      </c>
      <c r="DS487" s="223">
        <f t="shared" ca="1" si="972"/>
        <v>6.6778423369115227E-5</v>
      </c>
      <c r="DT487" s="223">
        <f t="shared" ca="1" si="973"/>
        <v>-6.360152006540211E-5</v>
      </c>
      <c r="DU487" s="223">
        <f t="shared" ca="1" si="974"/>
        <v>6.0271395129016311E-5</v>
      </c>
      <c r="DV487" s="223">
        <f t="shared" ca="1" si="975"/>
        <v>-5.6796071122614068E-5</v>
      </c>
      <c r="DW487" s="223">
        <f t="shared" ca="1" si="976"/>
        <v>5.3183920406129224E-5</v>
      </c>
      <c r="DX487" s="223">
        <f t="shared" ca="1" si="977"/>
        <v>-4.9443644967020432E-5</v>
      </c>
      <c r="DY487" s="223">
        <f t="shared" ca="1" si="978"/>
        <v>4.5584255456438584E-5</v>
      </c>
      <c r="DZ487" s="223">
        <f t="shared" ca="1" si="979"/>
        <v>-4.1615049481753026E-5</v>
      </c>
      <c r="EA487" s="223">
        <f t="shared" ca="1" si="980"/>
        <v>3.7545589207818129E-5</v>
      </c>
      <c r="EB487" s="223">
        <f t="shared" ca="1" si="981"/>
        <v>-3.3385678320871572E-5</v>
      </c>
      <c r="EC487" s="223">
        <f t="shared" ca="1" si="982"/>
        <v>2.9145338410614784E-5</v>
      </c>
      <c r="ED487" s="223">
        <f t="shared" ca="1" si="983"/>
        <v>-2.4834784827296721E-5</v>
      </c>
      <c r="EE487" s="223">
        <f t="shared" ca="1" si="984"/>
        <v>2.0464402072059487E-5</v>
      </c>
      <c r="EF487" s="223">
        <f t="shared" ca="1" si="985"/>
        <v>-1.6044718779760772E-5</v>
      </c>
      <c r="EG487" s="223">
        <f t="shared" ca="1" si="986"/>
        <v>1.1586382354565058E-5</v>
      </c>
      <c r="EH487" s="223">
        <f t="shared" ca="1" si="987"/>
        <v>-7.1001333194351186E-6</v>
      </c>
      <c r="EI487" s="223">
        <f t="shared" ca="1" si="988"/>
        <v>2.5967794412404427E-6</v>
      </c>
      <c r="EJ487" s="223">
        <f t="shared" ca="1" si="989"/>
        <v>1.9128303060791893E-6</v>
      </c>
      <c r="EK487" s="223">
        <f t="shared" ca="1" si="990"/>
        <v>-6.4178318776525509E-6</v>
      </c>
      <c r="EL487" s="223">
        <f t="shared" ca="1" si="991"/>
        <v>1.0907372330091745E-5</v>
      </c>
      <c r="EM487" s="223">
        <f t="shared" ca="1" si="992"/>
        <v>-1.537063596721479E-5</v>
      </c>
      <c r="EN487" s="223">
        <f t="shared" ca="1" si="993"/>
        <v>1.9796870395984116E-5</v>
      </c>
      <c r="EO487" s="223">
        <f t="shared" ca="1" si="994"/>
        <v>-2.4175412429968502E-5</v>
      </c>
      <c r="EP487" s="223">
        <f t="shared" ca="1" si="995"/>
        <v>2.8495713777898035E-5</v>
      </c>
      <c r="EQ487" s="223">
        <f t="shared" ca="1" si="996"/>
        <v>-3.2747366455401868E-5</v>
      </c>
      <c r="ER487" s="223">
        <f t="shared" ca="1" si="997"/>
        <v>3.6920127858784153E-5</v>
      </c>
      <c r="ES487" s="223">
        <f t="shared" ca="1" si="998"/>
        <v>-4.1003945440333383E-5</v>
      </c>
      <c r="ET487" s="223">
        <f t="shared" ca="1" si="999"/>
        <v>4.4988980925800016E-5</v>
      </c>
      <c r="EU487" s="223">
        <f t="shared" ca="1" si="1000"/>
        <v>-4.8865634015642464E-5</v>
      </c>
      <c r="EV487" s="223">
        <f t="shared" ca="1" si="1001"/>
        <v>5.2624565513017243E-5</v>
      </c>
      <c r="EW487" s="223">
        <f t="shared" ca="1" si="1002"/>
        <v>-5.6256719822703672E-5</v>
      </c>
      <c r="EX487" s="223">
        <f t="shared" ca="1" si="1003"/>
        <v>5.9753346766830598E-5</v>
      </c>
      <c r="EY487" s="223">
        <f t="shared" ca="1" si="1004"/>
        <v>-6.3106022664825056E-5</v>
      </c>
      <c r="EZ487" s="223">
        <f t="shared" ca="1" si="1005"/>
        <v>6.6306670626781292E-5</v>
      </c>
      <c r="FA487" s="223">
        <f t="shared" ca="1" si="1006"/>
        <v>-6.9347580011419249E-5</v>
      </c>
      <c r="FB487" s="223">
        <f t="shared" ca="1" si="1007"/>
        <v>7.2221425001679193E-5</v>
      </c>
      <c r="FC487" s="223">
        <f t="shared" ca="1" si="1008"/>
        <v>-7.4921282253260447E-5</v>
      </c>
      <c r="FD487" s="223">
        <f t="shared" ca="1" si="1009"/>
        <v>7.7440647573567229E-5</v>
      </c>
      <c r="FE487" s="223">
        <f t="shared" ca="1" si="1010"/>
        <v>-7.9773451590866722E-5</v>
      </c>
      <c r="FF487" s="223">
        <f t="shared" ca="1" si="1011"/>
        <v>8.1914074375954806E-5</v>
      </c>
      <c r="FG487" s="223">
        <f t="shared" ca="1" si="1012"/>
        <v>-8.3857358981045797E-5</v>
      </c>
      <c r="FH487" s="223">
        <f t="shared" ca="1" si="1013"/>
        <v>8.5598623863316275E-5</v>
      </c>
      <c r="FI487" s="223">
        <f t="shared" ca="1" si="1014"/>
        <v>-8.7133674163144032E-5</v>
      </c>
      <c r="FJ487" s="223">
        <f t="shared" ca="1" si="1015"/>
        <v>8.8458811809904428E-5</v>
      </c>
      <c r="FK487" s="223">
        <f t="shared" ca="1" si="1016"/>
        <v>-8.9570844430938027E-5</v>
      </c>
      <c r="FL487" s="223">
        <f t="shared" ca="1" si="1017"/>
        <v>9.0467093042258224E-5</v>
      </c>
      <c r="FM487" s="223">
        <f t="shared" ca="1" si="1018"/>
        <v>-9.1145398502458919E-5</v>
      </c>
      <c r="FN487" s="223">
        <f t="shared" ca="1" si="1019"/>
        <v>9.1604126714272348E-5</v>
      </c>
      <c r="FO487" s="223">
        <f t="shared" ca="1" si="1020"/>
        <v>-9.1842172561257322E-5</v>
      </c>
      <c r="FP487" s="223">
        <f t="shared" ca="1" si="1021"/>
        <v>9.1858962570118136E-5</v>
      </c>
      <c r="FQ487" s="223">
        <f t="shared" ca="1" si="1022"/>
        <v>-9.1654456292252409E-5</v>
      </c>
      <c r="FR487" s="223">
        <f t="shared" ca="1" si="1023"/>
        <v>9.122914640119728E-5</v>
      </c>
      <c r="FS487" s="223">
        <f t="shared" ca="1" si="1024"/>
        <v>-9.0584057505731024E-5</v>
      </c>
      <c r="FT487" s="223">
        <f t="shared" ca="1" si="1025"/>
        <v>8.9720743681506732E-5</v>
      </c>
      <c r="FU487" s="223">
        <f t="shared" ca="1" si="1026"/>
        <v>-8.8641284727147045E-5</v>
      </c>
      <c r="FV487" s="223">
        <f t="shared" ca="1" si="1027"/>
        <v>8.7348281153817436E-5</v>
      </c>
      <c r="FW487" s="223">
        <f t="shared" ca="1" si="1028"/>
        <v>-8.5844847920385814E-5</v>
      </c>
      <c r="FX487" s="223">
        <f t="shared" ca="1" si="1029"/>
        <v>8.4134606929189731E-5</v>
      </c>
      <c r="FY487" s="223">
        <f t="shared" ca="1" si="1030"/>
        <v>-8.2221678300579642E-5</v>
      </c>
      <c r="FZ487" s="223">
        <f t="shared" ca="1" si="1031"/>
        <v>8.0110670447179765E-5</v>
      </c>
      <c r="GA487" s="223">
        <f t="shared" ca="1" si="1032"/>
        <v>-7.7806668971801613E-5</v>
      </c>
      <c r="GB487" s="223">
        <f t="shared" ca="1" si="1033"/>
        <v>7.5315224415816747E-5</v>
      </c>
      <c r="GC487" s="223">
        <f t="shared" ca="1" si="1034"/>
        <v>-7.2642338887373743E-5</v>
      </c>
      <c r="GD487" s="223">
        <f t="shared" ca="1" si="1035"/>
        <v>6.9794451601833311E-5</v>
      </c>
      <c r="GE487" s="223">
        <f t="shared" ca="1" si="1036"/>
        <v>-6.6778423369119009E-5</v>
      </c>
      <c r="GF487" s="223">
        <f t="shared" ca="1" si="1037"/>
        <v>6.3601520065402313E-5</v>
      </c>
      <c r="GG487" s="223">
        <f t="shared" ca="1" si="1038"/>
        <v>-6.0271395129012577E-5</v>
      </c>
      <c r="GH487" s="223">
        <f t="shared" ca="1" si="1039"/>
        <v>5.6796071122614284E-5</v>
      </c>
      <c r="GI487" s="223">
        <f t="shared" ca="1" si="1040"/>
        <v>-5.3183920406125185E-5</v>
      </c>
      <c r="GJ487" s="223">
        <f t="shared" ca="1" si="1041"/>
        <v>4.9443644967025067E-5</v>
      </c>
      <c r="GK487" s="223">
        <f t="shared" ca="1" si="1042"/>
        <v>-4.5584255456438828E-5</v>
      </c>
      <c r="GL487" s="223">
        <f t="shared" ca="1" si="1043"/>
        <v>4.1615049481748608E-5</v>
      </c>
      <c r="GM487" s="223">
        <f t="shared" ca="1" si="1044"/>
        <v>-3.754558920781838E-5</v>
      </c>
      <c r="GN487" s="223">
        <f t="shared" ca="1" si="1045"/>
        <v>3.3385678320871823E-5</v>
      </c>
      <c r="GO487" s="223">
        <f t="shared" ca="1" si="1046"/>
        <v>-2.9145338410619991E-5</v>
      </c>
      <c r="GP487" s="223">
        <f t="shared" ca="1" si="1047"/>
        <v>2.4834784827296979E-5</v>
      </c>
      <c r="GQ487" s="223">
        <f t="shared" ca="1" si="1048"/>
        <v>-2.0464402072054659E-5</v>
      </c>
      <c r="GR487" s="223">
        <f t="shared" ca="1" si="1049"/>
        <v>1.6044718779761033E-5</v>
      </c>
      <c r="GS487" s="223">
        <f t="shared" ca="1" si="1050"/>
        <v>-1.1586382354565326E-5</v>
      </c>
      <c r="GT487" s="223">
        <f t="shared" ca="1" si="1051"/>
        <v>7.1001333194405972E-6</v>
      </c>
      <c r="GU487" s="223">
        <f t="shared" ca="1" si="1052"/>
        <v>-2.5967794412407172E-6</v>
      </c>
      <c r="GV487" s="223">
        <f t="shared" ca="1" si="1053"/>
        <v>-1.9128303060841461E-6</v>
      </c>
      <c r="GW487" s="223">
        <f t="shared" ca="1" si="1054"/>
        <v>6.4178318776470757E-6</v>
      </c>
      <c r="GX487" s="223">
        <f t="shared" ca="1" si="1055"/>
        <v>-1.0907372330091481E-5</v>
      </c>
      <c r="GY487" s="223">
        <f t="shared" ca="1" si="1056"/>
        <v>1.5370635967209369E-5</v>
      </c>
      <c r="GZ487" s="223">
        <f t="shared" ca="1" si="1057"/>
        <v>-1.9796870395983855E-5</v>
      </c>
      <c r="HA487" s="223">
        <f t="shared" ca="1" si="1058"/>
        <v>2.4175412429973275E-5</v>
      </c>
      <c r="HB487" s="223">
        <f t="shared" ca="1" si="1059"/>
        <v>-2.8495713777892813E-5</v>
      </c>
      <c r="HC487" s="223">
        <f t="shared" ca="1" si="1060"/>
        <v>3.2747366455401617E-5</v>
      </c>
      <c r="HD487" s="223">
        <f t="shared" ca="1" si="1061"/>
        <v>-3.692012785878868E-5</v>
      </c>
      <c r="HE487" s="223">
        <f t="shared" ca="1" si="1062"/>
        <v>4.1003945440333139E-5</v>
      </c>
      <c r="HF487" s="223">
        <f t="shared" ca="1" si="1063"/>
        <v>-4.4988980925799785E-5</v>
      </c>
      <c r="HG487" s="223">
        <f t="shared" ca="1" si="1064"/>
        <v>4.8865634015637809E-5</v>
      </c>
      <c r="HH487" s="223">
        <f t="shared" ca="1" si="1065"/>
        <v>-5.2624565513017019E-5</v>
      </c>
      <c r="HI487" s="223">
        <f t="shared" ca="1" si="1066"/>
        <v>5.6256719822707596E-5</v>
      </c>
      <c r="HJ487" s="223">
        <f t="shared" ca="1" si="1067"/>
        <v>-5.9753346766830401E-5</v>
      </c>
      <c r="HK487" s="223">
        <f t="shared" ca="1" si="1068"/>
        <v>6.3106022664824853E-5</v>
      </c>
      <c r="HL487" s="223">
        <f t="shared" ca="1" si="1069"/>
        <v>-6.6306670626777484E-5</v>
      </c>
      <c r="HM487" s="223">
        <f t="shared" ca="1" si="1070"/>
        <v>6.9347580011419087E-5</v>
      </c>
      <c r="HN487" s="223">
        <f t="shared" ca="1" si="1071"/>
        <v>-7.2221425001682242E-5</v>
      </c>
      <c r="HO487" s="223">
        <f t="shared" ca="1" si="1072"/>
        <v>7.4921282253260298E-5</v>
      </c>
      <c r="HP487" s="223">
        <f t="shared" ca="1" si="1073"/>
        <v>-7.7440647573567093E-5</v>
      </c>
      <c r="HQ487" s="223">
        <f t="shared" ca="1" si="1074"/>
        <v>7.9773451590863998E-5</v>
      </c>
      <c r="HR487" s="223">
        <f t="shared" ca="1" si="1075"/>
        <v>-8.1914074375954697E-5</v>
      </c>
      <c r="HS487" s="223">
        <f t="shared" ca="1" si="1076"/>
        <v>8.3857358981047816E-5</v>
      </c>
      <c r="HT487" s="223">
        <f t="shared" ca="1" si="1077"/>
        <v>-8.5598623863314269E-5</v>
      </c>
      <c r="HU487" s="223">
        <f t="shared" ca="1" si="1078"/>
        <v>8.7133674163143951E-5</v>
      </c>
      <c r="HV487" s="223">
        <f t="shared" ca="1" si="1079"/>
        <v>-8.8458811809902937E-5</v>
      </c>
      <c r="HW487" s="223">
        <f t="shared" ca="1" si="1080"/>
        <v>8.9570844430937973E-5</v>
      </c>
      <c r="HX487" s="223">
        <f t="shared" ca="1" si="1081"/>
        <v>-9.0467093042259105E-5</v>
      </c>
      <c r="HY487" s="223">
        <f t="shared" ca="1" si="1082"/>
        <v>9.1145398502458228E-5</v>
      </c>
      <c r="HZ487" s="223">
        <f t="shared" ca="1" si="1083"/>
        <v>-9.1604126714272334E-5</v>
      </c>
      <c r="IA487" s="223">
        <f t="shared" ca="1" si="1084"/>
        <v>9.1842172561257471E-5</v>
      </c>
      <c r="IB487" s="223">
        <f t="shared" ca="1" si="1085"/>
        <v>-9.1858962570118136E-5</v>
      </c>
      <c r="IC487" s="223">
        <f t="shared" ca="1" si="1086"/>
        <v>9.1654456292252436E-5</v>
      </c>
      <c r="ID487" s="223">
        <f t="shared" ca="1" si="1087"/>
        <v>-9.1229146401197307E-5</v>
      </c>
      <c r="IE487" s="223">
        <f t="shared" ca="1" si="1088"/>
        <v>9.8970498044196551E-5</v>
      </c>
      <c r="IF487" s="223">
        <f t="shared" ca="1" si="1089"/>
        <v>-8.9720743681506799E-5</v>
      </c>
      <c r="IG487" s="223">
        <f t="shared" ca="1" si="1090"/>
        <v>8.86412847271471E-5</v>
      </c>
      <c r="IH487" s="223">
        <f t="shared" ca="1" si="1091"/>
        <v>-8.7348281153817531E-5</v>
      </c>
      <c r="II487" s="223">
        <f t="shared" ca="1" si="1092"/>
        <v>8.5844847920385909E-5</v>
      </c>
      <c r="IJ487" s="223">
        <f t="shared" ca="1" si="1093"/>
        <v>-8.4134606929189826E-5</v>
      </c>
      <c r="IK487" s="223">
        <f t="shared" ca="1" si="1094"/>
        <v>8.2221678300579764E-5</v>
      </c>
      <c r="IL487" s="223">
        <f t="shared" ca="1" si="1095"/>
        <v>-8.0110670447179901E-5</v>
      </c>
      <c r="IM487" s="223">
        <f t="shared" ca="1" si="1096"/>
        <v>7.7806668971801762E-5</v>
      </c>
      <c r="IN487" s="223">
        <f t="shared" ca="1" si="1097"/>
        <v>-7.5315224415816909E-5</v>
      </c>
      <c r="IO487" s="223">
        <f t="shared" ca="1" si="1098"/>
        <v>7.2642338887373906E-5</v>
      </c>
      <c r="IP487" s="223">
        <f t="shared" ca="1" si="1099"/>
        <v>-6.9794451601833487E-5</v>
      </c>
      <c r="IQ487" s="223">
        <f t="shared" ca="1" si="1100"/>
        <v>6.6778423369119171E-5</v>
      </c>
      <c r="IR487" s="223">
        <f t="shared" ca="1" si="1101"/>
        <v>-6.3601520065402503E-5</v>
      </c>
      <c r="IS487" s="223">
        <f t="shared" ca="1" si="1102"/>
        <v>6.0271395129012781E-5</v>
      </c>
      <c r="IT487" s="223">
        <f t="shared" ca="1" si="1103"/>
        <v>-5.6796071122614488E-5</v>
      </c>
      <c r="IU487" s="223">
        <f t="shared" ca="1" si="1104"/>
        <v>5.3183920406125416E-5</v>
      </c>
      <c r="IV487" s="223">
        <f t="shared" ca="1" si="1105"/>
        <v>-4.9443644967025284E-5</v>
      </c>
      <c r="IW487" s="223">
        <f t="shared" ca="1" si="1106"/>
        <v>4.5584255456439059E-5</v>
      </c>
      <c r="IX487" s="223">
        <f t="shared" ca="1" si="1107"/>
        <v>-4.1615049481748845E-5</v>
      </c>
      <c r="IY487" s="223">
        <f t="shared" ca="1" si="1108"/>
        <v>3.7545589207818624E-5</v>
      </c>
      <c r="IZ487" s="223">
        <f t="shared" ca="1" si="1109"/>
        <v>-3.3385678320872073E-5</v>
      </c>
      <c r="JA487" s="223">
        <f t="shared" ca="1" si="1110"/>
        <v>2.9145338410620249E-5</v>
      </c>
      <c r="JB487" s="223">
        <f t="shared" ca="1" si="1111"/>
        <v>-2.483478482729724E-5</v>
      </c>
    </row>
    <row r="488" spans="2:262">
      <c r="B488" s="230">
        <v>127</v>
      </c>
      <c r="C488" s="229">
        <f t="shared" si="1112"/>
        <v>2.4804687500000018E-3</v>
      </c>
      <c r="D488" s="226">
        <f t="shared" ca="1" si="855"/>
        <v>35.975166186903159</v>
      </c>
      <c r="E488" s="225">
        <f ca="1">EC361</f>
        <v>-2.4833813096838971E-2</v>
      </c>
      <c r="F488" s="224">
        <v>127</v>
      </c>
      <c r="G488" s="223">
        <f t="shared" ca="1" si="856"/>
        <v>2.7781900682598539E-5</v>
      </c>
      <c r="H488" s="223">
        <f t="shared" ca="1" si="857"/>
        <v>-2.5381083632829259E-5</v>
      </c>
      <c r="I488" s="223">
        <f t="shared" ca="1" si="858"/>
        <v>2.2964977967339319E-5</v>
      </c>
      <c r="J488" s="223">
        <f t="shared" ca="1" si="859"/>
        <v>-2.0535039057837865E-5</v>
      </c>
      <c r="K488" s="223">
        <f t="shared" ca="1" si="860"/>
        <v>1.809273060866254E-5</v>
      </c>
      <c r="L488" s="223">
        <f t="shared" ca="1" si="861"/>
        <v>-1.5639523775098974E-5</v>
      </c>
      <c r="M488" s="223">
        <f t="shared" ca="1" si="862"/>
        <v>1.3176896277213106E-5</v>
      </c>
      <c r="N488" s="223">
        <f t="shared" ca="1" si="863"/>
        <v>-1.0706331509725733E-5</v>
      </c>
      <c r="O488" s="223">
        <f t="shared" ca="1" si="864"/>
        <v>8.2293176484724214E-6</v>
      </c>
      <c r="P488" s="223">
        <f t="shared" ca="1" si="865"/>
        <v>-5.7473467539816727E-6</v>
      </c>
      <c r="Q488" s="223">
        <f t="shared" ca="1" si="866"/>
        <v>3.261913872713474E-6</v>
      </c>
      <c r="R488" s="223">
        <f t="shared" ca="1" si="867"/>
        <v>-7.7451613649843573E-7</v>
      </c>
      <c r="S488" s="223">
        <f t="shared" ca="1" si="868"/>
        <v>-1.7133481392754767E-6</v>
      </c>
      <c r="T488" s="223">
        <f t="shared" ca="1" si="869"/>
        <v>4.2001803581965076E-6</v>
      </c>
      <c r="U488" s="223">
        <f t="shared" ca="1" si="870"/>
        <v>-6.6844825455246147E-6</v>
      </c>
      <c r="V488" s="223">
        <f t="shared" ca="1" si="871"/>
        <v>9.1647582505162105E-6</v>
      </c>
      <c r="W488" s="223">
        <f t="shared" ca="1" si="872"/>
        <v>-1.1639513447830071E-5</v>
      </c>
      <c r="X488" s="223">
        <f t="shared" ca="1" si="873"/>
        <v>1.4107257437472407E-5</v>
      </c>
      <c r="Y488" s="223">
        <f t="shared" ca="1" si="874"/>
        <v>-1.6566503742738732E-5</v>
      </c>
      <c r="Z488" s="223">
        <f t="shared" ca="1" si="875"/>
        <v>1.9015771005611914E-5</v>
      </c>
      <c r="AA488" s="223">
        <f t="shared" ca="1" si="876"/>
        <v>-2.1453583879076791E-5</v>
      </c>
      <c r="AB488" s="223">
        <f t="shared" ca="1" si="877"/>
        <v>2.3878473915814087E-5</v>
      </c>
      <c r="AC488" s="223">
        <f t="shared" ca="1" si="878"/>
        <v>-2.6288980452738142E-5</v>
      </c>
      <c r="AD488" s="223">
        <f t="shared" ca="1" si="879"/>
        <v>2.868365149084715E-5</v>
      </c>
      <c r="AE488" s="223">
        <f t="shared" ca="1" si="880"/>
        <v>-3.106104456984748E-5</v>
      </c>
      <c r="AF488" s="223">
        <f t="shared" ca="1" si="881"/>
        <v>3.3419727637046224E-5</v>
      </c>
      <c r="AG488" s="223">
        <f t="shared" ca="1" si="882"/>
        <v>-3.5758279909960491E-5</v>
      </c>
      <c r="AH488" s="223">
        <f t="shared" ca="1" si="883"/>
        <v>3.8075292732145223E-5</v>
      </c>
      <c r="AI488" s="223">
        <f t="shared" ca="1" si="884"/>
        <v>-4.0369370421715022E-5</v>
      </c>
      <c r="AJ488" s="223">
        <f t="shared" ca="1" si="885"/>
        <v>4.2639131112050744E-5</v>
      </c>
      <c r="AK488" s="223">
        <f t="shared" ca="1" si="886"/>
        <v>-4.4883207584184383E-5</v>
      </c>
      <c r="AL488" s="223">
        <f t="shared" ca="1" si="887"/>
        <v>4.7100248090360545E-5</v>
      </c>
      <c r="AM488" s="223">
        <f t="shared" ca="1" si="888"/>
        <v>-4.9288917168278797E-5</v>
      </c>
      <c r="AN488" s="223">
        <f t="shared" ca="1" si="889"/>
        <v>5.1447896445526186E-5</v>
      </c>
      <c r="AO488" s="223">
        <f t="shared" ca="1" si="890"/>
        <v>-5.3575885433715552E-5</v>
      </c>
      <c r="AP488" s="223">
        <f t="shared" ca="1" si="891"/>
        <v>5.5671602311851046E-5</v>
      </c>
      <c r="AQ488" s="223">
        <f t="shared" ca="1" si="892"/>
        <v>-5.7733784698449174E-5</v>
      </c>
      <c r="AR488" s="223">
        <f t="shared" ca="1" si="893"/>
        <v>5.9761190411950224E-5</v>
      </c>
      <c r="AS488" s="223">
        <f t="shared" ca="1" si="894"/>
        <v>-6.1752598218961957E-5</v>
      </c>
      <c r="AT488" s="223">
        <f t="shared" ca="1" si="895"/>
        <v>6.3706808569884959E-5</v>
      </c>
      <c r="AU488" s="223">
        <f t="shared" ca="1" si="896"/>
        <v>-6.5622644321477563E-5</v>
      </c>
      <c r="AV488" s="223">
        <f t="shared" ca="1" si="897"/>
        <v>6.7498951445917437E-5</v>
      </c>
      <c r="AW488" s="223">
        <f t="shared" ca="1" si="898"/>
        <v>-6.9334599725955783E-5</v>
      </c>
      <c r="AX488" s="223">
        <f t="shared" ca="1" si="899"/>
        <v>7.1128483435706859E-5</v>
      </c>
      <c r="AY488" s="223">
        <f t="shared" ca="1" si="900"/>
        <v>-7.2879522006701568E-5</v>
      </c>
      <c r="AZ488" s="223">
        <f t="shared" ca="1" si="901"/>
        <v>7.45866606787803E-5</v>
      </c>
      <c r="BA488" s="223">
        <f t="shared" ca="1" si="902"/>
        <v>-7.6248871135441024E-5</v>
      </c>
      <c r="BB488" s="223">
        <f t="shared" ca="1" si="903"/>
        <v>7.7865152123260536E-5</v>
      </c>
      <c r="BC488" s="223">
        <f t="shared" ca="1" si="904"/>
        <v>-7.9434530055004688E-5</v>
      </c>
      <c r="BD488" s="223">
        <f t="shared" ca="1" si="905"/>
        <v>8.0956059596092074E-5</v>
      </c>
      <c r="BE488" s="223">
        <f t="shared" ca="1" si="906"/>
        <v>-8.2428824234020856E-5</v>
      </c>
      <c r="BF488" s="223">
        <f t="shared" ca="1" si="907"/>
        <v>8.3851936830443293E-5</v>
      </c>
      <c r="BG488" s="223">
        <f t="shared" ca="1" si="908"/>
        <v>-8.5224540155544976E-5</v>
      </c>
      <c r="BH488" s="223">
        <f t="shared" ca="1" si="909"/>
        <v>8.6545807404407769E-5</v>
      </c>
      <c r="BI488" s="223">
        <f t="shared" ca="1" si="910"/>
        <v>-8.7814942695046315E-5</v>
      </c>
      <c r="BJ488" s="223">
        <f t="shared" ca="1" si="911"/>
        <v>8.9031181547817587E-5</v>
      </c>
      <c r="BK488" s="223">
        <f t="shared" ca="1" si="912"/>
        <v>-9.0193791345914763E-5</v>
      </c>
      <c r="BL488" s="223">
        <f t="shared" ca="1" si="913"/>
        <v>9.1302071776668255E-5</v>
      </c>
      <c r="BM488" s="223">
        <f t="shared" ca="1" si="914"/>
        <v>-9.2355355253387816E-5</v>
      </c>
      <c r="BN488" s="223">
        <f t="shared" ca="1" si="915"/>
        <v>9.3353007317491935E-5</v>
      </c>
      <c r="BO488" s="223">
        <f t="shared" ca="1" si="916"/>
        <v>-9.4294427020681756E-5</v>
      </c>
      <c r="BP488" s="223">
        <f t="shared" ca="1" si="917"/>
        <v>9.5179047286930073E-5</v>
      </c>
      <c r="BQ488" s="223">
        <f t="shared" ca="1" si="918"/>
        <v>-9.6006335254066535E-5</v>
      </c>
      <c r="BR488" s="223">
        <f t="shared" ca="1" si="919"/>
        <v>9.6775792594754064E-5</v>
      </c>
      <c r="BS488" s="223">
        <f t="shared" ca="1" si="920"/>
        <v>-9.7486955816662493E-5</v>
      </c>
      <c r="BT488" s="223">
        <f t="shared" ca="1" si="921"/>
        <v>9.8139396541659023E-5</v>
      </c>
      <c r="BU488" s="223">
        <f t="shared" ca="1" si="922"/>
        <v>-9.8732721763847259E-5</v>
      </c>
      <c r="BV488" s="223">
        <f t="shared" ca="1" si="923"/>
        <v>9.9266574086299232E-5</v>
      </c>
      <c r="BW488" s="223">
        <f t="shared" ca="1" si="924"/>
        <v>-9.9740631936337897E-5</v>
      </c>
      <c r="BX488" s="223">
        <f t="shared" ca="1" si="925"/>
        <v>1.0015460975924055E-4</v>
      </c>
      <c r="BY488" s="223">
        <f t="shared" ca="1" si="926"/>
        <v>-1.0050825819024634E-4</v>
      </c>
      <c r="BZ488" s="223">
        <f t="shared" ca="1" si="927"/>
        <v>1.0080136420476417E-4</v>
      </c>
      <c r="CA488" s="223">
        <f t="shared" ca="1" si="928"/>
        <v>-1.0103375124669083E-4</v>
      </c>
      <c r="CB488" s="223">
        <f t="shared" ca="1" si="929"/>
        <v>1.0120527933476176E-4</v>
      </c>
      <c r="CC488" s="223">
        <f t="shared" ca="1" si="930"/>
        <v>-1.0131584514687061E-4</v>
      </c>
      <c r="CD488" s="223">
        <f t="shared" ca="1" si="931"/>
        <v>1.0136538208230642E-4</v>
      </c>
      <c r="CE488" s="223">
        <f t="shared" ca="1" si="932"/>
        <v>-1.0135386030187163E-4</v>
      </c>
      <c r="CF488" s="223">
        <f t="shared" ca="1" si="933"/>
        <v>1.0128128674585594E-4</v>
      </c>
      <c r="CG488" s="223">
        <f t="shared" ca="1" si="934"/>
        <v>-1.011477051298558E-4</v>
      </c>
      <c r="CH488" s="223">
        <f t="shared" ca="1" si="935"/>
        <v>1.0095319591844174E-4</v>
      </c>
      <c r="CI488" s="223">
        <f t="shared" ca="1" si="936"/>
        <v>-1.0069787627668922E-4</v>
      </c>
      <c r="CJ488" s="223">
        <f t="shared" ca="1" si="937"/>
        <v>1.00381899999604E-4</v>
      </c>
      <c r="CK488" s="223">
        <f t="shared" ca="1" si="938"/>
        <v>-1.0000545741948002E-4</v>
      </c>
      <c r="CL488" s="223">
        <f t="shared" ca="1" si="939"/>
        <v>9.9568775291252021E-5</v>
      </c>
      <c r="CM488" s="223">
        <f t="shared" ca="1" si="940"/>
        <v>-9.9072116655903798E-5</v>
      </c>
      <c r="CN488" s="223">
        <f t="shared" ca="1" si="941"/>
        <v>9.8515780682028342E-5</v>
      </c>
      <c r="CO488" s="223">
        <f t="shared" ca="1" si="942"/>
        <v>-9.7900102485610962E-5</v>
      </c>
      <c r="CP488" s="223">
        <f t="shared" ca="1" si="943"/>
        <v>9.7225452928178393E-5</v>
      </c>
      <c r="CQ488" s="223">
        <f t="shared" ca="1" si="944"/>
        <v>-9.6492238393394106E-5</v>
      </c>
      <c r="CR488" s="223">
        <f t="shared" ca="1" si="945"/>
        <v>9.570090054228058E-5</v>
      </c>
      <c r="CS488" s="223">
        <f t="shared" ca="1" si="946"/>
        <v>-9.4851916047165657E-5</v>
      </c>
      <c r="CT488" s="223">
        <f t="shared" ca="1" si="947"/>
        <v>9.3945796304567556E-5</v>
      </c>
      <c r="CU488" s="223">
        <f t="shared" ca="1" si="948"/>
        <v>-9.2983087127132996E-5</v>
      </c>
      <c r="CV488" s="223">
        <f t="shared" ca="1" si="949"/>
        <v>9.1964368414876937E-5</v>
      </c>
      <c r="CW488" s="223">
        <f t="shared" ca="1" si="950"/>
        <v>-9.0890253805854553E-5</v>
      </c>
      <c r="CX488" s="223">
        <f t="shared" ca="1" si="951"/>
        <v>8.9761390306544893E-5</v>
      </c>
      <c r="CY488" s="223">
        <f t="shared" ca="1" si="952"/>
        <v>-8.8578457902111822E-5</v>
      </c>
      <c r="CZ488" s="223">
        <f t="shared" ca="1" si="953"/>
        <v>8.7342169146797607E-5</v>
      </c>
      <c r="DA488" s="223">
        <f t="shared" ca="1" si="954"/>
        <v>-8.6053268734726323E-5</v>
      </c>
      <c r="DB488" s="223">
        <f t="shared" ca="1" si="955"/>
        <v>8.4712533051305188E-5</v>
      </c>
      <c r="DC488" s="223">
        <f t="shared" ca="1" si="956"/>
        <v>-8.3320769705582754E-5</v>
      </c>
      <c r="DD488" s="223">
        <f t="shared" ca="1" si="957"/>
        <v>8.1878817043750654E-5</v>
      </c>
      <c r="DE488" s="223">
        <f t="shared" ca="1" si="958"/>
        <v>-8.0387543644180957E-5</v>
      </c>
      <c r="DF488" s="223">
        <f t="shared" ca="1" si="959"/>
        <v>7.8847847794200375E-5</v>
      </c>
      <c r="DG488" s="223">
        <f t="shared" ca="1" si="960"/>
        <v>-7.726065694902311E-5</v>
      </c>
      <c r="DH488" s="223">
        <f t="shared" ca="1" si="961"/>
        <v>7.5626927173058067E-5</v>
      </c>
      <c r="DI488" s="223">
        <f t="shared" ca="1" si="962"/>
        <v>-7.3947642564040769E-5</v>
      </c>
      <c r="DJ488" s="223">
        <f t="shared" ca="1" si="963"/>
        <v>7.2223814660219414E-5</v>
      </c>
      <c r="DK488" s="223">
        <f t="shared" ca="1" si="964"/>
        <v>-7.0456481831073159E-5</v>
      </c>
      <c r="DL488" s="223">
        <f t="shared" ca="1" si="965"/>
        <v>6.8646708651805266E-5</v>
      </c>
      <c r="DM488" s="223">
        <f t="shared" ca="1" si="966"/>
        <v>-6.6795585262115545E-5</v>
      </c>
      <c r="DN488" s="223">
        <f t="shared" ca="1" si="967"/>
        <v>6.490422670950741E-5</v>
      </c>
      <c r="DO488" s="223">
        <f t="shared" ca="1" si="968"/>
        <v>-6.297377227765923E-5</v>
      </c>
      <c r="DP488" s="223">
        <f t="shared" ca="1" si="969"/>
        <v>6.1005384800127502E-5</v>
      </c>
      <c r="DQ488" s="223">
        <f t="shared" ca="1" si="970"/>
        <v>-5.9000249959935045E-5</v>
      </c>
      <c r="DR488" s="223">
        <f t="shared" ca="1" si="971"/>
        <v>5.6959575575323481E-5</v>
      </c>
      <c r="DS488" s="223">
        <f t="shared" ca="1" si="972"/>
        <v>-5.4884590872245824E-5</v>
      </c>
      <c r="DT488" s="223">
        <f t="shared" ca="1" si="973"/>
        <v>5.2776545743888934E-5</v>
      </c>
      <c r="DU488" s="223">
        <f t="shared" ca="1" si="974"/>
        <v>-5.0636709997822993E-5</v>
      </c>
      <c r="DV488" s="223">
        <f t="shared" ca="1" si="975"/>
        <v>4.8466372591077918E-5</v>
      </c>
      <c r="DW488" s="223">
        <f t="shared" ca="1" si="976"/>
        <v>-4.6266840853763442E-5</v>
      </c>
      <c r="DX488" s="223">
        <f t="shared" ca="1" si="977"/>
        <v>4.4039439701542141E-5</v>
      </c>
      <c r="DY488" s="223">
        <f t="shared" ca="1" si="978"/>
        <v>-4.1785510837590538E-5</v>
      </c>
      <c r="DZ488" s="223">
        <f t="shared" ca="1" si="979"/>
        <v>3.9506411944366013E-5</v>
      </c>
      <c r="EA488" s="223">
        <f t="shared" ca="1" si="980"/>
        <v>-3.7203515865831405E-5</v>
      </c>
      <c r="EB488" s="223">
        <f t="shared" ca="1" si="981"/>
        <v>3.4878209780462919E-5</v>
      </c>
      <c r="EC488" s="223">
        <f t="shared" ca="1" si="982"/>
        <v>-3.2531894365708362E-5</v>
      </c>
      <c r="ED488" s="223">
        <f t="shared" ca="1" si="983"/>
        <v>3.0165982954228324E-5</v>
      </c>
      <c r="EE488" s="223">
        <f t="shared" ca="1" si="984"/>
        <v>-2.7781900682595377E-5</v>
      </c>
      <c r="EF488" s="223">
        <f t="shared" ca="1" si="985"/>
        <v>2.538108363282895E-5</v>
      </c>
      <c r="EG488" s="223">
        <f t="shared" ca="1" si="986"/>
        <v>-2.2964977967336381E-5</v>
      </c>
      <c r="EH488" s="223">
        <f t="shared" ca="1" si="987"/>
        <v>2.0535039057837733E-5</v>
      </c>
      <c r="EI488" s="223">
        <f t="shared" ca="1" si="988"/>
        <v>-1.8092730608659572E-5</v>
      </c>
      <c r="EJ488" s="223">
        <f t="shared" ca="1" si="989"/>
        <v>1.5639523775099197E-5</v>
      </c>
      <c r="EK488" s="223">
        <f t="shared" ca="1" si="990"/>
        <v>-1.3176896277210473E-5</v>
      </c>
      <c r="EL488" s="223">
        <f t="shared" ca="1" si="991"/>
        <v>1.0706331509725953E-5</v>
      </c>
      <c r="EM488" s="223">
        <f t="shared" ca="1" si="992"/>
        <v>-8.2293176484697685E-6</v>
      </c>
      <c r="EN488" s="223">
        <f t="shared" ca="1" si="993"/>
        <v>5.7473467539818964E-6</v>
      </c>
      <c r="EO488" s="223">
        <f t="shared" ca="1" si="994"/>
        <v>-3.2619138727108144E-6</v>
      </c>
      <c r="EP488" s="223">
        <f t="shared" ca="1" si="995"/>
        <v>7.7451613649938102E-7</v>
      </c>
      <c r="EQ488" s="223">
        <f t="shared" ca="1" si="996"/>
        <v>1.7133481392774147E-6</v>
      </c>
      <c r="ER488" s="223">
        <f t="shared" ca="1" si="997"/>
        <v>-4.2001803581955657E-6</v>
      </c>
      <c r="ES488" s="223">
        <f t="shared" ca="1" si="998"/>
        <v>6.6844825455265528E-6</v>
      </c>
      <c r="ET488" s="223">
        <f t="shared" ca="1" si="999"/>
        <v>-9.164758250515272E-6</v>
      </c>
      <c r="EU488" s="223">
        <f t="shared" ca="1" si="1000"/>
        <v>1.1639513447831999E-5</v>
      </c>
      <c r="EV488" s="223">
        <f t="shared" ca="1" si="1001"/>
        <v>-1.4107257437471472E-5</v>
      </c>
      <c r="EW488" s="223">
        <f t="shared" ca="1" si="1002"/>
        <v>1.6566503742740646E-5</v>
      </c>
      <c r="EX488" s="223">
        <f t="shared" ca="1" si="1003"/>
        <v>-1.9015771005610989E-5</v>
      </c>
      <c r="EY488" s="223">
        <f t="shared" ca="1" si="1004"/>
        <v>2.1453583879078688E-5</v>
      </c>
      <c r="EZ488" s="223">
        <f t="shared" ca="1" si="1005"/>
        <v>-2.3878473915813172E-5</v>
      </c>
      <c r="FA488" s="223">
        <f t="shared" ca="1" si="1006"/>
        <v>2.6288980452740009E-5</v>
      </c>
      <c r="FB488" s="223">
        <f t="shared" ca="1" si="1007"/>
        <v>-2.8683651490844853E-5</v>
      </c>
      <c r="FC488" s="223">
        <f t="shared" ca="1" si="1008"/>
        <v>3.1061044569847968E-5</v>
      </c>
      <c r="FD488" s="223">
        <f t="shared" ca="1" si="1009"/>
        <v>-3.3419727637043961E-5</v>
      </c>
      <c r="FE488" s="223">
        <f t="shared" ca="1" si="1010"/>
        <v>3.5758279909960965E-5</v>
      </c>
      <c r="FF488" s="223">
        <f t="shared" ca="1" si="1011"/>
        <v>-3.8075292732143027E-5</v>
      </c>
      <c r="FG488" s="223">
        <f t="shared" ca="1" si="1012"/>
        <v>4.036937042171547E-5</v>
      </c>
      <c r="FH488" s="223">
        <f t="shared" ca="1" si="1013"/>
        <v>-4.2639131112048576E-5</v>
      </c>
      <c r="FI488" s="223">
        <f t="shared" ca="1" si="1014"/>
        <v>4.4883207584184824E-5</v>
      </c>
      <c r="FJ488" s="223">
        <f t="shared" ca="1" si="1015"/>
        <v>-4.7100248090358444E-5</v>
      </c>
      <c r="FK488" s="223">
        <f t="shared" ca="1" si="1016"/>
        <v>4.9288917168279224E-5</v>
      </c>
      <c r="FL488" s="223">
        <f t="shared" ca="1" si="1017"/>
        <v>-5.1447896445529106E-5</v>
      </c>
      <c r="FM488" s="223">
        <f t="shared" ca="1" si="1018"/>
        <v>5.3575885433715972E-5</v>
      </c>
      <c r="FN488" s="223">
        <f t="shared" ca="1" si="1019"/>
        <v>-5.5671602311853871E-5</v>
      </c>
      <c r="FO488" s="223">
        <f t="shared" ca="1" si="1020"/>
        <v>5.7733784698454324E-5</v>
      </c>
      <c r="FP488" s="223">
        <f t="shared" ca="1" si="1021"/>
        <v>-5.9761190411952955E-5</v>
      </c>
      <c r="FQ488" s="223">
        <f t="shared" ca="1" si="1022"/>
        <v>6.1752598218962337E-5</v>
      </c>
      <c r="FR488" s="223">
        <f t="shared" ca="1" si="1023"/>
        <v>-6.3706808569883089E-5</v>
      </c>
      <c r="FS488" s="223">
        <f t="shared" ca="1" si="1024"/>
        <v>6.5622644321481236E-5</v>
      </c>
      <c r="FT488" s="223">
        <f t="shared" ca="1" si="1025"/>
        <v>-6.7498951445919958E-5</v>
      </c>
      <c r="FU488" s="223">
        <f t="shared" ca="1" si="1026"/>
        <v>6.9334599725956122E-5</v>
      </c>
      <c r="FV488" s="223">
        <f t="shared" ca="1" si="1027"/>
        <v>-7.1128483435705151E-5</v>
      </c>
      <c r="FW488" s="223">
        <f t="shared" ca="1" si="1028"/>
        <v>7.2879522006705905E-5</v>
      </c>
      <c r="FX488" s="223">
        <f t="shared" ca="1" si="1029"/>
        <v>-7.4586660678782591E-5</v>
      </c>
      <c r="FY488" s="223">
        <f t="shared" ca="1" si="1030"/>
        <v>7.6248871135441363E-5</v>
      </c>
      <c r="FZ488" s="223">
        <f t="shared" ca="1" si="1031"/>
        <v>-7.7865152123257175E-5</v>
      </c>
      <c r="GA488" s="223">
        <f t="shared" ca="1" si="1032"/>
        <v>7.9434530055006776E-5</v>
      </c>
      <c r="GB488" s="223">
        <f t="shared" ca="1" si="1033"/>
        <v>-8.0956059596092386E-5</v>
      </c>
      <c r="GC488" s="223">
        <f t="shared" ca="1" si="1034"/>
        <v>8.242882423401946E-5</v>
      </c>
      <c r="GD488" s="223">
        <f t="shared" ca="1" si="1035"/>
        <v>-8.3851936830440339E-5</v>
      </c>
      <c r="GE488" s="223">
        <f t="shared" ca="1" si="1036"/>
        <v>8.5224540155546819E-5</v>
      </c>
      <c r="GF488" s="223">
        <f t="shared" ca="1" si="1037"/>
        <v>-8.6545807404408013E-5</v>
      </c>
      <c r="GG488" s="223">
        <f t="shared" ca="1" si="1038"/>
        <v>8.7814942695045123E-5</v>
      </c>
      <c r="GH488" s="223">
        <f t="shared" ca="1" si="1039"/>
        <v>-8.9031181547815066E-5</v>
      </c>
      <c r="GI488" s="223">
        <f t="shared" ca="1" si="1040"/>
        <v>9.0193791345916295E-5</v>
      </c>
      <c r="GJ488" s="223">
        <f t="shared" ca="1" si="1041"/>
        <v>-9.1302071776668445E-5</v>
      </c>
      <c r="GK488" s="223">
        <f t="shared" ca="1" si="1042"/>
        <v>9.235535525338684E-5</v>
      </c>
      <c r="GL488" s="223">
        <f t="shared" ca="1" si="1043"/>
        <v>-9.3353007317489875E-5</v>
      </c>
      <c r="GM488" s="223">
        <f t="shared" ca="1" si="1044"/>
        <v>9.429442702068299E-5</v>
      </c>
      <c r="GN488" s="223">
        <f t="shared" ca="1" si="1045"/>
        <v>-9.5179047286930236E-5</v>
      </c>
      <c r="GO488" s="223">
        <f t="shared" ca="1" si="1046"/>
        <v>9.6006335254065776E-5</v>
      </c>
      <c r="GP488" s="223">
        <f t="shared" ca="1" si="1047"/>
        <v>-9.6775792594755935E-5</v>
      </c>
      <c r="GQ488" s="223">
        <f t="shared" ca="1" si="1048"/>
        <v>9.7486955816663415E-5</v>
      </c>
      <c r="GR488" s="223">
        <f t="shared" ca="1" si="1049"/>
        <v>-9.8139396541659145E-5</v>
      </c>
      <c r="GS488" s="223">
        <f t="shared" ca="1" si="1050"/>
        <v>9.8732721763846731E-5</v>
      </c>
      <c r="GT488" s="223">
        <f t="shared" ca="1" si="1051"/>
        <v>-9.9266574086300506E-5</v>
      </c>
      <c r="GU488" s="223">
        <f t="shared" ca="1" si="1052"/>
        <v>9.9740631936338494E-5</v>
      </c>
      <c r="GV488" s="223">
        <f t="shared" ca="1" si="1053"/>
        <v>-1.0015460975924063E-4</v>
      </c>
      <c r="GW488" s="223">
        <f t="shared" ca="1" si="1054"/>
        <v>1.0050825819024603E-4</v>
      </c>
      <c r="GX488" s="223">
        <f t="shared" ca="1" si="1055"/>
        <v>-1.0080136420476482E-4</v>
      </c>
      <c r="GY488" s="223">
        <f t="shared" ca="1" si="1056"/>
        <v>1.0103375124669108E-4</v>
      </c>
      <c r="GZ488" s="223">
        <f t="shared" ca="1" si="1057"/>
        <v>-1.0120527933476179E-4</v>
      </c>
      <c r="HA488" s="223">
        <f t="shared" ca="1" si="1058"/>
        <v>1.0131584514687051E-4</v>
      </c>
      <c r="HB488" s="223">
        <f t="shared" ca="1" si="1059"/>
        <v>-1.0136538208230646E-4</v>
      </c>
      <c r="HC488" s="223">
        <f t="shared" ca="1" si="1060"/>
        <v>1.0135386030187157E-4</v>
      </c>
      <c r="HD488" s="223">
        <f t="shared" ca="1" si="1061"/>
        <v>-1.0128128674585592E-4</v>
      </c>
      <c r="HE488" s="223">
        <f t="shared" ca="1" si="1062"/>
        <v>1.0114770512985595E-4</v>
      </c>
      <c r="HF488" s="223">
        <f t="shared" ca="1" si="1063"/>
        <v>-1.0095319591844117E-4</v>
      </c>
      <c r="HG488" s="223">
        <f t="shared" ca="1" si="1064"/>
        <v>1.0069787627668916E-4</v>
      </c>
      <c r="HH488" s="223">
        <f t="shared" ca="1" si="1065"/>
        <v>-1.0038189999960433E-4</v>
      </c>
      <c r="HI488" s="223">
        <f t="shared" ca="1" si="1066"/>
        <v>1.0000545741948089E-4</v>
      </c>
      <c r="HJ488" s="223">
        <f t="shared" ca="1" si="1067"/>
        <v>-9.9568775291250828E-5</v>
      </c>
      <c r="HK488" s="223">
        <f t="shared" ca="1" si="1068"/>
        <v>9.9072116655903703E-5</v>
      </c>
      <c r="HL488" s="223">
        <f t="shared" ca="1" si="1069"/>
        <v>-9.8515780682028207E-5</v>
      </c>
      <c r="HM488" s="223">
        <f t="shared" ca="1" si="1070"/>
        <v>9.790010248561233E-5</v>
      </c>
      <c r="HN488" s="223">
        <f t="shared" ca="1" si="1071"/>
        <v>-9.7225452928176618E-5</v>
      </c>
      <c r="HO488" s="223">
        <f t="shared" ca="1" si="1072"/>
        <v>9.6492238393393944E-5</v>
      </c>
      <c r="HP488" s="223">
        <f t="shared" ca="1" si="1073"/>
        <v>-9.5700900542280417E-5</v>
      </c>
      <c r="HQ488" s="223">
        <f t="shared" ca="1" si="1074"/>
        <v>9.4851916047167514E-5</v>
      </c>
      <c r="HR488" s="223">
        <f t="shared" ca="1" si="1075"/>
        <v>-9.3945796304565211E-5</v>
      </c>
      <c r="HS488" s="223">
        <f t="shared" ca="1" si="1076"/>
        <v>9.2983087127132807E-5</v>
      </c>
      <c r="HT488" s="223">
        <f t="shared" ca="1" si="1077"/>
        <v>-9.1964368414876733E-5</v>
      </c>
      <c r="HU488" s="223">
        <f t="shared" ca="1" si="1078"/>
        <v>9.0890253805856884E-5</v>
      </c>
      <c r="HV488" s="223">
        <f t="shared" ca="1" si="1079"/>
        <v>-8.9761390306544663E-5</v>
      </c>
      <c r="HW488" s="223">
        <f t="shared" ca="1" si="1080"/>
        <v>8.8578457902111564E-5</v>
      </c>
      <c r="HX488" s="223">
        <f t="shared" ca="1" si="1081"/>
        <v>-8.7342169146800263E-5</v>
      </c>
      <c r="HY488" s="223">
        <f t="shared" ca="1" si="1082"/>
        <v>8.6053268734723017E-5</v>
      </c>
      <c r="HZ488" s="223">
        <f t="shared" ca="1" si="1083"/>
        <v>-8.4712533051304917E-5</v>
      </c>
      <c r="IA488" s="223">
        <f t="shared" ca="1" si="1084"/>
        <v>8.3320769705582482E-5</v>
      </c>
      <c r="IB488" s="223">
        <f t="shared" ca="1" si="1085"/>
        <v>-8.1878817043753744E-5</v>
      </c>
      <c r="IC488" s="223">
        <f t="shared" ca="1" si="1086"/>
        <v>8.0387543644177149E-5</v>
      </c>
      <c r="ID488" s="223">
        <f t="shared" ca="1" si="1087"/>
        <v>-7.8847847794200049E-5</v>
      </c>
      <c r="IE488" s="223">
        <f t="shared" ca="1" si="1088"/>
        <v>9.5575423735212017E-5</v>
      </c>
      <c r="IF488" s="223">
        <f t="shared" ca="1" si="1089"/>
        <v>-7.5626927173061577E-5</v>
      </c>
      <c r="IG488" s="223">
        <f t="shared" ca="1" si="1090"/>
        <v>7.3947642564036487E-5</v>
      </c>
      <c r="IH488" s="223">
        <f t="shared" ca="1" si="1091"/>
        <v>-7.2223814660219061E-5</v>
      </c>
      <c r="II488" s="223">
        <f t="shared" ca="1" si="1092"/>
        <v>7.0456481831072807E-5</v>
      </c>
      <c r="IJ488" s="223">
        <f t="shared" ca="1" si="1093"/>
        <v>-6.8646708651809142E-5</v>
      </c>
      <c r="IK488" s="223">
        <f t="shared" ca="1" si="1094"/>
        <v>6.6795585262110842E-5</v>
      </c>
      <c r="IL488" s="223">
        <f t="shared" ca="1" si="1095"/>
        <v>-6.490422670950703E-5</v>
      </c>
      <c r="IM488" s="223">
        <f t="shared" ca="1" si="1096"/>
        <v>6.2973772277658837E-5</v>
      </c>
      <c r="IN488" s="223">
        <f t="shared" ca="1" si="1097"/>
        <v>-6.100538480013171E-5</v>
      </c>
      <c r="IO488" s="223">
        <f t="shared" ca="1" si="1098"/>
        <v>5.9000249959929949E-5</v>
      </c>
      <c r="IP488" s="223">
        <f t="shared" ca="1" si="1099"/>
        <v>-5.6959575575323075E-5</v>
      </c>
      <c r="IQ488" s="223">
        <f t="shared" ca="1" si="1100"/>
        <v>5.488459087224541E-5</v>
      </c>
      <c r="IR488" s="223">
        <f t="shared" ca="1" si="1101"/>
        <v>-5.2776545743893433E-5</v>
      </c>
      <c r="IS488" s="223">
        <f t="shared" ca="1" si="1102"/>
        <v>5.0636709997817572E-5</v>
      </c>
      <c r="IT488" s="223">
        <f t="shared" ca="1" si="1103"/>
        <v>-4.8466372591077477E-5</v>
      </c>
      <c r="IU488" s="223">
        <f t="shared" ca="1" si="1104"/>
        <v>4.6266840853762995E-5</v>
      </c>
      <c r="IV488" s="223">
        <f t="shared" ca="1" si="1105"/>
        <v>-4.4039439701546884E-5</v>
      </c>
      <c r="IW488" s="223">
        <f t="shared" ca="1" si="1106"/>
        <v>4.1785510837584839E-5</v>
      </c>
      <c r="IX488" s="223">
        <f t="shared" ca="1" si="1107"/>
        <v>-3.9506411944365559E-5</v>
      </c>
      <c r="IY488" s="223">
        <f t="shared" ca="1" si="1108"/>
        <v>3.7203515865830944E-5</v>
      </c>
      <c r="IZ488" s="223">
        <f t="shared" ca="1" si="1109"/>
        <v>-3.4878209780467866E-5</v>
      </c>
      <c r="JA488" s="223">
        <f t="shared" ca="1" si="1110"/>
        <v>3.2531894365702433E-5</v>
      </c>
      <c r="JB488" s="223">
        <f t="shared" ca="1" si="1111"/>
        <v>-3.016598295422785E-5</v>
      </c>
    </row>
    <row r="489" spans="2:262">
      <c r="B489" s="230">
        <v>128</v>
      </c>
      <c r="C489" s="229">
        <f t="shared" si="1112"/>
        <v>2.5000000000000018E-3</v>
      </c>
      <c r="D489" s="226">
        <f t="shared" ca="1" si="855"/>
        <v>35.976347556506525</v>
      </c>
      <c r="E489" s="225">
        <f ca="1">ED361</f>
        <v>-2.3652443493477813E-2</v>
      </c>
      <c r="F489" s="224">
        <v>128</v>
      </c>
      <c r="G489" s="223">
        <f t="shared" ca="1" si="856"/>
        <v>2.4839700127346791E-5</v>
      </c>
      <c r="H489" s="223">
        <f t="shared" ca="1" si="857"/>
        <v>-2.4839700127346781E-5</v>
      </c>
      <c r="I489" s="223">
        <f t="shared" ca="1" si="858"/>
        <v>2.4839700127346771E-5</v>
      </c>
      <c r="J489" s="223">
        <f t="shared" ca="1" si="859"/>
        <v>-2.4839700127346757E-5</v>
      </c>
      <c r="K489" s="223">
        <f t="shared" ca="1" si="860"/>
        <v>2.4839700127346747E-5</v>
      </c>
      <c r="L489" s="223">
        <f t="shared" ca="1" si="861"/>
        <v>-2.4839700127346737E-5</v>
      </c>
      <c r="M489" s="223">
        <f t="shared" ca="1" si="862"/>
        <v>2.4839700127346727E-5</v>
      </c>
      <c r="N489" s="223">
        <f t="shared" ca="1" si="863"/>
        <v>-2.4839700127346717E-5</v>
      </c>
      <c r="O489" s="223">
        <f t="shared" ca="1" si="864"/>
        <v>2.4839700127346706E-5</v>
      </c>
      <c r="P489" s="223">
        <f t="shared" ca="1" si="865"/>
        <v>-2.4839700127346696E-5</v>
      </c>
      <c r="Q489" s="223">
        <f t="shared" ca="1" si="866"/>
        <v>2.4839700127346374E-5</v>
      </c>
      <c r="R489" s="223">
        <f t="shared" ca="1" si="867"/>
        <v>-2.4839700127346672E-5</v>
      </c>
      <c r="S489" s="223">
        <f t="shared" ca="1" si="868"/>
        <v>2.4839700127346971E-5</v>
      </c>
      <c r="T489" s="223">
        <f t="shared" ca="1" si="869"/>
        <v>-2.4839700127346652E-5</v>
      </c>
      <c r="U489" s="223">
        <f t="shared" ca="1" si="870"/>
        <v>2.4839700127346334E-5</v>
      </c>
      <c r="V489" s="223">
        <f t="shared" ca="1" si="871"/>
        <v>-2.4839700127346632E-5</v>
      </c>
      <c r="W489" s="223">
        <f t="shared" ca="1" si="872"/>
        <v>2.483970012734693E-5</v>
      </c>
      <c r="X489" s="223">
        <f t="shared" ca="1" si="873"/>
        <v>-2.4839700127346608E-5</v>
      </c>
      <c r="Y489" s="223">
        <f t="shared" ca="1" si="874"/>
        <v>2.483970012734629E-5</v>
      </c>
      <c r="Z489" s="223">
        <f t="shared" ca="1" si="875"/>
        <v>-2.4839700127346588E-5</v>
      </c>
      <c r="AA489" s="223">
        <f t="shared" ca="1" si="876"/>
        <v>2.4839700127346886E-5</v>
      </c>
      <c r="AB489" s="223">
        <f t="shared" ca="1" si="877"/>
        <v>-2.4839700127345951E-5</v>
      </c>
      <c r="AC489" s="223">
        <f t="shared" ca="1" si="878"/>
        <v>2.4839700127346249E-5</v>
      </c>
      <c r="AD489" s="223">
        <f t="shared" ca="1" si="879"/>
        <v>-2.4839700127346547E-5</v>
      </c>
      <c r="AE489" s="223">
        <f t="shared" ca="1" si="880"/>
        <v>2.4839700127346845E-5</v>
      </c>
      <c r="AF489" s="223">
        <f t="shared" ca="1" si="881"/>
        <v>-2.4839700127347143E-5</v>
      </c>
      <c r="AG489" s="223">
        <f t="shared" ca="1" si="882"/>
        <v>2.4839700127346205E-5</v>
      </c>
      <c r="AH489" s="223">
        <f t="shared" ca="1" si="883"/>
        <v>-2.4839700127346503E-5</v>
      </c>
      <c r="AI489" s="223">
        <f t="shared" ca="1" si="884"/>
        <v>2.4839700127346801E-5</v>
      </c>
      <c r="AJ489" s="223">
        <f t="shared" ca="1" si="885"/>
        <v>-2.4839700127345863E-5</v>
      </c>
      <c r="AK489" s="223">
        <f t="shared" ca="1" si="886"/>
        <v>2.4839700127346161E-5</v>
      </c>
      <c r="AL489" s="223">
        <f t="shared" ca="1" si="887"/>
        <v>-2.4839700127346459E-5</v>
      </c>
      <c r="AM489" s="223">
        <f t="shared" ca="1" si="888"/>
        <v>2.4839700127346757E-5</v>
      </c>
      <c r="AN489" s="223">
        <f t="shared" ca="1" si="889"/>
        <v>-2.4839700127347055E-5</v>
      </c>
      <c r="AO489" s="223">
        <f t="shared" ca="1" si="890"/>
        <v>2.483970012734612E-5</v>
      </c>
      <c r="AP489" s="223">
        <f t="shared" ca="1" si="891"/>
        <v>-2.4839700127346418E-5</v>
      </c>
      <c r="AQ489" s="223">
        <f t="shared" ca="1" si="892"/>
        <v>2.4839700127346717E-5</v>
      </c>
      <c r="AR489" s="223">
        <f t="shared" ca="1" si="893"/>
        <v>-2.4839700127345778E-5</v>
      </c>
      <c r="AS489" s="223">
        <f t="shared" ca="1" si="894"/>
        <v>2.4839700127346076E-5</v>
      </c>
      <c r="AT489" s="223">
        <f t="shared" ca="1" si="895"/>
        <v>-2.4839700127346374E-5</v>
      </c>
      <c r="AU489" s="223">
        <f t="shared" ca="1" si="896"/>
        <v>2.4839700127345439E-5</v>
      </c>
      <c r="AV489" s="223">
        <f t="shared" ca="1" si="897"/>
        <v>-2.4839700127346971E-5</v>
      </c>
      <c r="AW489" s="223">
        <f t="shared" ca="1" si="898"/>
        <v>2.4839700127346036E-5</v>
      </c>
      <c r="AX489" s="223">
        <f t="shared" ca="1" si="899"/>
        <v>-2.4839700127345097E-5</v>
      </c>
      <c r="AY489" s="223">
        <f t="shared" ca="1" si="900"/>
        <v>2.4839700127346632E-5</v>
      </c>
      <c r="AZ489" s="223">
        <f t="shared" ca="1" si="901"/>
        <v>-2.4839700127345693E-5</v>
      </c>
      <c r="BA489" s="223">
        <f t="shared" ca="1" si="902"/>
        <v>2.4839700127347228E-5</v>
      </c>
      <c r="BB489" s="223">
        <f t="shared" ca="1" si="903"/>
        <v>-2.483970012734629E-5</v>
      </c>
      <c r="BC489" s="223">
        <f t="shared" ca="1" si="904"/>
        <v>2.4839700127345354E-5</v>
      </c>
      <c r="BD489" s="223">
        <f t="shared" ca="1" si="905"/>
        <v>-2.4839700127346886E-5</v>
      </c>
      <c r="BE489" s="223">
        <f t="shared" ca="1" si="906"/>
        <v>2.4839700127345951E-5</v>
      </c>
      <c r="BF489" s="223">
        <f t="shared" ca="1" si="907"/>
        <v>-2.4839700127347482E-5</v>
      </c>
      <c r="BG489" s="223">
        <f t="shared" ca="1" si="908"/>
        <v>2.4839700127346547E-5</v>
      </c>
      <c r="BH489" s="223">
        <f t="shared" ca="1" si="909"/>
        <v>-2.4839700127345609E-5</v>
      </c>
      <c r="BI489" s="223">
        <f t="shared" ca="1" si="910"/>
        <v>2.4839700127347143E-5</v>
      </c>
      <c r="BJ489" s="223">
        <f t="shared" ca="1" si="911"/>
        <v>-2.4839700127346205E-5</v>
      </c>
      <c r="BK489" s="223">
        <f t="shared" ca="1" si="912"/>
        <v>2.4839700127345266E-5</v>
      </c>
      <c r="BL489" s="223">
        <f t="shared" ca="1" si="913"/>
        <v>-2.4839700127346801E-5</v>
      </c>
      <c r="BM489" s="223">
        <f t="shared" ca="1" si="914"/>
        <v>2.4839700127345863E-5</v>
      </c>
      <c r="BN489" s="223">
        <f t="shared" ca="1" si="915"/>
        <v>-2.4839700127344928E-5</v>
      </c>
      <c r="BO489" s="223">
        <f t="shared" ca="1" si="916"/>
        <v>2.4839700127346459E-5</v>
      </c>
      <c r="BP489" s="223">
        <f t="shared" ca="1" si="917"/>
        <v>-2.4839700127345524E-5</v>
      </c>
      <c r="BQ489" s="223">
        <f t="shared" ca="1" si="918"/>
        <v>2.4839700127347055E-5</v>
      </c>
      <c r="BR489" s="223">
        <f t="shared" ca="1" si="919"/>
        <v>-2.483970012734612E-5</v>
      </c>
      <c r="BS489" s="223">
        <f t="shared" ca="1" si="920"/>
        <v>2.4839700127345182E-5</v>
      </c>
      <c r="BT489" s="223">
        <f t="shared" ca="1" si="921"/>
        <v>-2.4839700127346717E-5</v>
      </c>
      <c r="BU489" s="223">
        <f t="shared" ca="1" si="922"/>
        <v>2.4839700127345778E-5</v>
      </c>
      <c r="BV489" s="223">
        <f t="shared" ca="1" si="923"/>
        <v>-2.4839700127347313E-5</v>
      </c>
      <c r="BW489" s="223">
        <f t="shared" ca="1" si="924"/>
        <v>2.4839700127346374E-5</v>
      </c>
      <c r="BX489" s="223">
        <f t="shared" ca="1" si="925"/>
        <v>-2.4839700127345439E-5</v>
      </c>
      <c r="BY489" s="223">
        <f t="shared" ca="1" si="926"/>
        <v>2.4839700127346971E-5</v>
      </c>
      <c r="BZ489" s="223">
        <f t="shared" ca="1" si="927"/>
        <v>-2.4839700127346036E-5</v>
      </c>
      <c r="CA489" s="223">
        <f t="shared" ca="1" si="928"/>
        <v>2.4839700127345097E-5</v>
      </c>
      <c r="CB489" s="223">
        <f t="shared" ca="1" si="929"/>
        <v>-2.4839700127346632E-5</v>
      </c>
      <c r="CC489" s="223">
        <f t="shared" ca="1" si="930"/>
        <v>2.4839700127345693E-5</v>
      </c>
      <c r="CD489" s="223">
        <f t="shared" ca="1" si="931"/>
        <v>-2.4839700127344758E-5</v>
      </c>
      <c r="CE489" s="223">
        <f t="shared" ca="1" si="932"/>
        <v>2.483970012734629E-5</v>
      </c>
      <c r="CF489" s="223">
        <f t="shared" ca="1" si="933"/>
        <v>-2.4839700127345354E-5</v>
      </c>
      <c r="CG489" s="223">
        <f t="shared" ca="1" si="934"/>
        <v>2.4839700127346886E-5</v>
      </c>
      <c r="CH489" s="223">
        <f t="shared" ca="1" si="935"/>
        <v>-2.4839700127345951E-5</v>
      </c>
      <c r="CI489" s="223">
        <f t="shared" ca="1" si="936"/>
        <v>2.4839700127345012E-5</v>
      </c>
      <c r="CJ489" s="223">
        <f t="shared" ca="1" si="937"/>
        <v>-2.4839700127344074E-5</v>
      </c>
      <c r="CK489" s="223">
        <f t="shared" ca="1" si="938"/>
        <v>2.4839700127348079E-5</v>
      </c>
      <c r="CL489" s="223">
        <f t="shared" ca="1" si="939"/>
        <v>-2.4839700127347143E-5</v>
      </c>
      <c r="CM489" s="223">
        <f t="shared" ca="1" si="940"/>
        <v>2.4839700127346205E-5</v>
      </c>
      <c r="CN489" s="223">
        <f t="shared" ca="1" si="941"/>
        <v>-2.4839700127345266E-5</v>
      </c>
      <c r="CO489" s="223">
        <f t="shared" ca="1" si="942"/>
        <v>2.4839700127344331E-5</v>
      </c>
      <c r="CP489" s="223">
        <f t="shared" ca="1" si="943"/>
        <v>-2.4839700127343393E-5</v>
      </c>
      <c r="CQ489" s="223">
        <f t="shared" ca="1" si="944"/>
        <v>2.4839700127347398E-5</v>
      </c>
      <c r="CR489" s="223">
        <f t="shared" ca="1" si="945"/>
        <v>-2.4839700127346459E-5</v>
      </c>
      <c r="CS489" s="223">
        <f t="shared" ca="1" si="946"/>
        <v>2.4839700127345524E-5</v>
      </c>
      <c r="CT489" s="223">
        <f t="shared" ca="1" si="947"/>
        <v>-2.4839700127344585E-5</v>
      </c>
      <c r="CU489" s="223">
        <f t="shared" ca="1" si="948"/>
        <v>2.483970012734365E-5</v>
      </c>
      <c r="CV489" s="223">
        <f t="shared" ca="1" si="949"/>
        <v>-2.4839700127347652E-5</v>
      </c>
      <c r="CW489" s="223">
        <f t="shared" ca="1" si="950"/>
        <v>2.4839700127346717E-5</v>
      </c>
      <c r="CX489" s="223">
        <f t="shared" ca="1" si="951"/>
        <v>-2.4839700127345778E-5</v>
      </c>
      <c r="CY489" s="223">
        <f t="shared" ca="1" si="952"/>
        <v>2.4839700127344843E-5</v>
      </c>
      <c r="CZ489" s="223">
        <f t="shared" ca="1" si="953"/>
        <v>-2.4839700127343904E-5</v>
      </c>
      <c r="DA489" s="223">
        <f t="shared" ca="1" si="954"/>
        <v>2.4839700127347909E-5</v>
      </c>
      <c r="DB489" s="223">
        <f t="shared" ca="1" si="955"/>
        <v>-2.4839700127346971E-5</v>
      </c>
      <c r="DC489" s="223">
        <f t="shared" ca="1" si="956"/>
        <v>2.4839700127346036E-5</v>
      </c>
      <c r="DD489" s="223">
        <f t="shared" ca="1" si="957"/>
        <v>-2.4839700127345097E-5</v>
      </c>
      <c r="DE489" s="223">
        <f t="shared" ca="1" si="958"/>
        <v>2.4839700127344162E-5</v>
      </c>
      <c r="DF489" s="223">
        <f t="shared" ca="1" si="959"/>
        <v>-2.4839700127348163E-5</v>
      </c>
      <c r="DG489" s="223">
        <f t="shared" ca="1" si="960"/>
        <v>2.4839700127347228E-5</v>
      </c>
      <c r="DH489" s="223">
        <f t="shared" ca="1" si="961"/>
        <v>-2.483970012734629E-5</v>
      </c>
      <c r="DI489" s="223">
        <f t="shared" ca="1" si="962"/>
        <v>2.4839700127345354E-5</v>
      </c>
      <c r="DJ489" s="223">
        <f t="shared" ca="1" si="963"/>
        <v>-2.4839700127344416E-5</v>
      </c>
      <c r="DK489" s="223">
        <f t="shared" ca="1" si="964"/>
        <v>2.4839700127343481E-5</v>
      </c>
      <c r="DL489" s="223">
        <f t="shared" ca="1" si="965"/>
        <v>-2.4839700127347482E-5</v>
      </c>
      <c r="DM489" s="223">
        <f t="shared" ca="1" si="966"/>
        <v>2.4839700127346547E-5</v>
      </c>
      <c r="DN489" s="223">
        <f t="shared" ca="1" si="967"/>
        <v>-2.4839700127345609E-5</v>
      </c>
      <c r="DO489" s="223">
        <f t="shared" ca="1" si="968"/>
        <v>2.483970012734467E-5</v>
      </c>
      <c r="DP489" s="223">
        <f t="shared" ca="1" si="969"/>
        <v>-2.4839700127343735E-5</v>
      </c>
      <c r="DQ489" s="223">
        <f t="shared" ca="1" si="970"/>
        <v>2.483970012734774E-5</v>
      </c>
      <c r="DR489" s="223">
        <f t="shared" ca="1" si="971"/>
        <v>-2.4839700127346801E-5</v>
      </c>
      <c r="DS489" s="223">
        <f t="shared" ca="1" si="972"/>
        <v>2.4839700127345863E-5</v>
      </c>
      <c r="DT489" s="223">
        <f t="shared" ca="1" si="973"/>
        <v>-2.4839700127344928E-5</v>
      </c>
      <c r="DU489" s="223">
        <f t="shared" ca="1" si="974"/>
        <v>2.4839700127343989E-5</v>
      </c>
      <c r="DV489" s="223">
        <f t="shared" ca="1" si="975"/>
        <v>-2.4839700127343054E-5</v>
      </c>
      <c r="DW489" s="223">
        <f t="shared" ca="1" si="976"/>
        <v>2.4839700127347055E-5</v>
      </c>
      <c r="DX489" s="223">
        <f t="shared" ca="1" si="977"/>
        <v>-2.483970012734612E-5</v>
      </c>
      <c r="DY489" s="223">
        <f t="shared" ca="1" si="978"/>
        <v>2.4839700127345182E-5</v>
      </c>
      <c r="DZ489" s="223">
        <f t="shared" ca="1" si="979"/>
        <v>-2.4839700127344247E-5</v>
      </c>
      <c r="EA489" s="223">
        <f t="shared" ca="1" si="980"/>
        <v>2.4839700127343308E-5</v>
      </c>
      <c r="EB489" s="223">
        <f t="shared" ca="1" si="981"/>
        <v>-2.4839700127347313E-5</v>
      </c>
      <c r="EC489" s="223">
        <f t="shared" ca="1" si="982"/>
        <v>2.4839700127346374E-5</v>
      </c>
      <c r="ED489" s="223">
        <f t="shared" ca="1" si="983"/>
        <v>-2.4839700127345439E-5</v>
      </c>
      <c r="EE489" s="223">
        <f t="shared" ca="1" si="984"/>
        <v>2.4839700127344501E-5</v>
      </c>
      <c r="EF489" s="223">
        <f t="shared" ca="1" si="985"/>
        <v>-2.4839700127343566E-5</v>
      </c>
      <c r="EG489" s="223">
        <f t="shared" ca="1" si="986"/>
        <v>2.4839700127347567E-5</v>
      </c>
      <c r="EH489" s="223">
        <f t="shared" ca="1" si="987"/>
        <v>-2.4839700127346632E-5</v>
      </c>
      <c r="EI489" s="223">
        <f t="shared" ca="1" si="988"/>
        <v>2.4839700127345693E-5</v>
      </c>
      <c r="EJ489" s="223">
        <f t="shared" ca="1" si="989"/>
        <v>-2.4839700127344758E-5</v>
      </c>
      <c r="EK489" s="223">
        <f t="shared" ca="1" si="990"/>
        <v>2.483970012734382E-5</v>
      </c>
      <c r="EL489" s="223">
        <f t="shared" ca="1" si="991"/>
        <v>-2.4839700127347824E-5</v>
      </c>
      <c r="EM489" s="223">
        <f t="shared" ca="1" si="992"/>
        <v>2.4839700127346886E-5</v>
      </c>
      <c r="EN489" s="223">
        <f t="shared" ca="1" si="993"/>
        <v>-2.4839700127345951E-5</v>
      </c>
      <c r="EO489" s="223">
        <f t="shared" ca="1" si="994"/>
        <v>2.4839700127345012E-5</v>
      </c>
      <c r="EP489" s="223">
        <f t="shared" ca="1" si="995"/>
        <v>-2.4839700127344074E-5</v>
      </c>
      <c r="EQ489" s="223">
        <f t="shared" ca="1" si="996"/>
        <v>2.4839700127343139E-5</v>
      </c>
      <c r="ER489" s="223">
        <f t="shared" ca="1" si="997"/>
        <v>-2.4839700127347143E-5</v>
      </c>
      <c r="ES489" s="223">
        <f t="shared" ca="1" si="998"/>
        <v>2.4839700127346205E-5</v>
      </c>
      <c r="ET489" s="223">
        <f t="shared" ca="1" si="999"/>
        <v>-2.4839700127345266E-5</v>
      </c>
      <c r="EU489" s="223">
        <f t="shared" ca="1" si="1000"/>
        <v>2.4839700127344331E-5</v>
      </c>
      <c r="EV489" s="223">
        <f t="shared" ca="1" si="1001"/>
        <v>-2.4839700127343393E-5</v>
      </c>
      <c r="EW489" s="223">
        <f t="shared" ca="1" si="1002"/>
        <v>2.4839700127347398E-5</v>
      </c>
      <c r="EX489" s="223">
        <f t="shared" ca="1" si="1003"/>
        <v>-2.4839700127346459E-5</v>
      </c>
      <c r="EY489" s="223">
        <f t="shared" ca="1" si="1004"/>
        <v>2.4839700127345524E-5</v>
      </c>
      <c r="EZ489" s="223">
        <f t="shared" ca="1" si="1005"/>
        <v>-2.4839700127344585E-5</v>
      </c>
      <c r="FA489" s="223">
        <f t="shared" ca="1" si="1006"/>
        <v>2.483970012734365E-5</v>
      </c>
      <c r="FB489" s="223">
        <f t="shared" ca="1" si="1007"/>
        <v>-2.4839700127342712E-5</v>
      </c>
      <c r="FC489" s="223">
        <f t="shared" ca="1" si="1008"/>
        <v>2.4839700127346717E-5</v>
      </c>
      <c r="FD489" s="223">
        <f t="shared" ca="1" si="1009"/>
        <v>-2.4839700127345778E-5</v>
      </c>
      <c r="FE489" s="223">
        <f t="shared" ca="1" si="1010"/>
        <v>2.4839700127344843E-5</v>
      </c>
      <c r="FF489" s="223">
        <f t="shared" ca="1" si="1011"/>
        <v>-2.4839700127343904E-5</v>
      </c>
      <c r="FG489" s="223">
        <f t="shared" ca="1" si="1012"/>
        <v>2.4839700127342969E-5</v>
      </c>
      <c r="FH489" s="223">
        <f t="shared" ca="1" si="1013"/>
        <v>-2.4839700127346971E-5</v>
      </c>
      <c r="FI489" s="223">
        <f t="shared" ca="1" si="1014"/>
        <v>2.4839700127346036E-5</v>
      </c>
      <c r="FJ489" s="223">
        <f t="shared" ca="1" si="1015"/>
        <v>-2.4839700127345097E-5</v>
      </c>
      <c r="FK489" s="223">
        <f t="shared" ca="1" si="1016"/>
        <v>2.4839700127344162E-5</v>
      </c>
      <c r="FL489" s="223">
        <f t="shared" ca="1" si="1017"/>
        <v>-2.4839700127343223E-5</v>
      </c>
      <c r="FM489" s="223">
        <f t="shared" ca="1" si="1018"/>
        <v>2.4839700127342288E-5</v>
      </c>
      <c r="FN489" s="223">
        <f t="shared" ca="1" si="1019"/>
        <v>-2.483970012734135E-5</v>
      </c>
      <c r="FO489" s="223">
        <f t="shared" ca="1" si="1020"/>
        <v>2.4839700127340411E-5</v>
      </c>
      <c r="FP489" s="223">
        <f t="shared" ca="1" si="1021"/>
        <v>-2.4839700127349356E-5</v>
      </c>
      <c r="FQ489" s="223">
        <f t="shared" ca="1" si="1022"/>
        <v>2.4839700127348421E-5</v>
      </c>
      <c r="FR489" s="223">
        <f t="shared" ca="1" si="1023"/>
        <v>-2.4839700127347482E-5</v>
      </c>
      <c r="FS489" s="223">
        <f t="shared" ca="1" si="1024"/>
        <v>2.4839700127346547E-5</v>
      </c>
      <c r="FT489" s="223">
        <f t="shared" ca="1" si="1025"/>
        <v>-2.4839700127345609E-5</v>
      </c>
      <c r="FU489" s="223">
        <f t="shared" ca="1" si="1026"/>
        <v>2.483970012734467E-5</v>
      </c>
      <c r="FV489" s="223">
        <f t="shared" ca="1" si="1027"/>
        <v>-2.4839700127343735E-5</v>
      </c>
      <c r="FW489" s="223">
        <f t="shared" ca="1" si="1028"/>
        <v>2.4839700127342796E-5</v>
      </c>
      <c r="FX489" s="223">
        <f t="shared" ca="1" si="1029"/>
        <v>-2.4839700127341861E-5</v>
      </c>
      <c r="FY489" s="223">
        <f t="shared" ca="1" si="1030"/>
        <v>2.4839700127340923E-5</v>
      </c>
      <c r="FZ489" s="223">
        <f t="shared" ca="1" si="1031"/>
        <v>-2.4839700127339988E-5</v>
      </c>
      <c r="GA489" s="223">
        <f t="shared" ca="1" si="1032"/>
        <v>2.4839700127348929E-5</v>
      </c>
      <c r="GB489" s="223">
        <f t="shared" ca="1" si="1033"/>
        <v>-2.4839700127347994E-5</v>
      </c>
      <c r="GC489" s="223">
        <f t="shared" ca="1" si="1034"/>
        <v>2.4839700127347055E-5</v>
      </c>
      <c r="GD489" s="223">
        <f t="shared" ca="1" si="1035"/>
        <v>-2.483970012734612E-5</v>
      </c>
      <c r="GE489" s="223">
        <f t="shared" ca="1" si="1036"/>
        <v>2.4839700127345182E-5</v>
      </c>
      <c r="GF489" s="223">
        <f t="shared" ca="1" si="1037"/>
        <v>-2.4839700127344247E-5</v>
      </c>
      <c r="GG489" s="223">
        <f t="shared" ca="1" si="1038"/>
        <v>2.4839700127343308E-5</v>
      </c>
      <c r="GH489" s="223">
        <f t="shared" ca="1" si="1039"/>
        <v>-2.4839700127342373E-5</v>
      </c>
      <c r="GI489" s="223">
        <f t="shared" ca="1" si="1040"/>
        <v>2.4839700127341434E-5</v>
      </c>
      <c r="GJ489" s="223">
        <f t="shared" ca="1" si="1041"/>
        <v>-2.4839700127340499E-5</v>
      </c>
      <c r="GK489" s="223">
        <f t="shared" ca="1" si="1042"/>
        <v>2.4839700127349441E-5</v>
      </c>
      <c r="GL489" s="223">
        <f t="shared" ca="1" si="1043"/>
        <v>-2.4839700127348505E-5</v>
      </c>
      <c r="GM489" s="223">
        <f t="shared" ca="1" si="1044"/>
        <v>2.4839700127347567E-5</v>
      </c>
      <c r="GN489" s="223">
        <f t="shared" ca="1" si="1045"/>
        <v>-2.4839700127346632E-5</v>
      </c>
      <c r="GO489" s="223">
        <f t="shared" ca="1" si="1046"/>
        <v>2.4839700127345693E-5</v>
      </c>
      <c r="GP489" s="223">
        <f t="shared" ca="1" si="1047"/>
        <v>-2.4839700127344758E-5</v>
      </c>
      <c r="GQ489" s="223">
        <f t="shared" ca="1" si="1048"/>
        <v>2.483970012734382E-5</v>
      </c>
      <c r="GR489" s="223">
        <f t="shared" ca="1" si="1049"/>
        <v>-2.4839700127342885E-5</v>
      </c>
      <c r="GS489" s="223">
        <f t="shared" ca="1" si="1050"/>
        <v>2.4839700127341946E-5</v>
      </c>
      <c r="GT489" s="223">
        <f t="shared" ca="1" si="1051"/>
        <v>-2.4839700127341008E-5</v>
      </c>
      <c r="GU489" s="223">
        <f t="shared" ca="1" si="1052"/>
        <v>2.4839700127340072E-5</v>
      </c>
      <c r="GV489" s="223">
        <f t="shared" ca="1" si="1053"/>
        <v>-2.4839700127349017E-5</v>
      </c>
      <c r="GW489" s="223">
        <f t="shared" ca="1" si="1054"/>
        <v>2.4839700127348079E-5</v>
      </c>
      <c r="GX489" s="223">
        <f t="shared" ca="1" si="1055"/>
        <v>-2.4839700127347143E-5</v>
      </c>
      <c r="GY489" s="223">
        <f t="shared" ca="1" si="1056"/>
        <v>2.4839700127346205E-5</v>
      </c>
      <c r="GZ489" s="223">
        <f t="shared" ca="1" si="1057"/>
        <v>-2.4839700127345266E-5</v>
      </c>
      <c r="HA489" s="223">
        <f t="shared" ca="1" si="1058"/>
        <v>2.4839700127344331E-5</v>
      </c>
      <c r="HB489" s="223">
        <f t="shared" ca="1" si="1059"/>
        <v>-2.4839700127343393E-5</v>
      </c>
      <c r="HC489" s="223">
        <f t="shared" ca="1" si="1060"/>
        <v>2.4839700127342458E-5</v>
      </c>
      <c r="HD489" s="223">
        <f t="shared" ca="1" si="1061"/>
        <v>-2.4839700127341519E-5</v>
      </c>
      <c r="HE489" s="223">
        <f t="shared" ca="1" si="1062"/>
        <v>2.4839700127340584E-5</v>
      </c>
      <c r="HF489" s="223">
        <f t="shared" ca="1" si="1063"/>
        <v>-2.4839700127349525E-5</v>
      </c>
      <c r="HG489" s="223">
        <f t="shared" ca="1" si="1064"/>
        <v>2.483970012734859E-5</v>
      </c>
      <c r="HH489" s="223">
        <f t="shared" ca="1" si="1065"/>
        <v>-2.4839700127347652E-5</v>
      </c>
      <c r="HI489" s="223">
        <f t="shared" ca="1" si="1066"/>
        <v>2.4839700127346717E-5</v>
      </c>
      <c r="HJ489" s="223">
        <f t="shared" ca="1" si="1067"/>
        <v>-2.4839700127345778E-5</v>
      </c>
      <c r="HK489" s="223">
        <f t="shared" ca="1" si="1068"/>
        <v>2.4839700127344843E-5</v>
      </c>
      <c r="HL489" s="223">
        <f t="shared" ca="1" si="1069"/>
        <v>-2.4839700127343904E-5</v>
      </c>
      <c r="HM489" s="223">
        <f t="shared" ca="1" si="1070"/>
        <v>2.4839700127342969E-5</v>
      </c>
      <c r="HN489" s="223">
        <f t="shared" ca="1" si="1071"/>
        <v>-2.4839700127342031E-5</v>
      </c>
      <c r="HO489" s="223">
        <f t="shared" ca="1" si="1072"/>
        <v>2.4839700127341096E-5</v>
      </c>
      <c r="HP489" s="223">
        <f t="shared" ca="1" si="1073"/>
        <v>-2.4839700127340157E-5</v>
      </c>
      <c r="HQ489" s="223">
        <f t="shared" ca="1" si="1074"/>
        <v>2.4839700127349102E-5</v>
      </c>
      <c r="HR489" s="223">
        <f t="shared" ca="1" si="1075"/>
        <v>-2.4839700127348163E-5</v>
      </c>
      <c r="HS489" s="223">
        <f t="shared" ca="1" si="1076"/>
        <v>2.4839700127347228E-5</v>
      </c>
      <c r="HT489" s="223">
        <f t="shared" ca="1" si="1077"/>
        <v>-2.483970012734629E-5</v>
      </c>
      <c r="HU489" s="223">
        <f t="shared" ca="1" si="1078"/>
        <v>2.4839700127345354E-5</v>
      </c>
      <c r="HV489" s="223">
        <f t="shared" ca="1" si="1079"/>
        <v>-2.4839700127344416E-5</v>
      </c>
      <c r="HW489" s="223">
        <f t="shared" ca="1" si="1080"/>
        <v>2.4839700127343477E-5</v>
      </c>
      <c r="HX489" s="223">
        <f t="shared" ca="1" si="1081"/>
        <v>-2.4839700127342542E-5</v>
      </c>
      <c r="HY489" s="223">
        <f t="shared" ca="1" si="1082"/>
        <v>2.4839700127341604E-5</v>
      </c>
      <c r="HZ489" s="223">
        <f t="shared" ca="1" si="1083"/>
        <v>-2.4839700127340669E-5</v>
      </c>
      <c r="IA489" s="223">
        <f t="shared" ca="1" si="1084"/>
        <v>2.483970012733973E-5</v>
      </c>
      <c r="IB489" s="223">
        <f t="shared" ca="1" si="1085"/>
        <v>-2.4839700127348675E-5</v>
      </c>
      <c r="IC489" s="223">
        <f t="shared" ca="1" si="1086"/>
        <v>2.4839700127347736E-5</v>
      </c>
      <c r="ID489" s="223">
        <f t="shared" ca="1" si="1087"/>
        <v>-2.4839700127346801E-5</v>
      </c>
      <c r="IE489" s="223">
        <f t="shared" ca="1" si="1088"/>
        <v>2.4839700127345354E-5</v>
      </c>
      <c r="IF489" s="223">
        <f t="shared" ca="1" si="1089"/>
        <v>-2.4839700127344928E-5</v>
      </c>
      <c r="IG489" s="223">
        <f t="shared" ca="1" si="1090"/>
        <v>2.4839700127343989E-5</v>
      </c>
      <c r="IH489" s="223">
        <f t="shared" ca="1" si="1091"/>
        <v>-2.4839700127343054E-5</v>
      </c>
      <c r="II489" s="223">
        <f t="shared" ca="1" si="1092"/>
        <v>2.4839700127342115E-5</v>
      </c>
      <c r="IJ489" s="223">
        <f t="shared" ca="1" si="1093"/>
        <v>-2.483970012734118E-5</v>
      </c>
      <c r="IK489" s="223">
        <f t="shared" ca="1" si="1094"/>
        <v>2.4839700127340242E-5</v>
      </c>
      <c r="IL489" s="223">
        <f t="shared" ca="1" si="1095"/>
        <v>-2.4839700127339307E-5</v>
      </c>
      <c r="IM489" s="223">
        <f t="shared" ca="1" si="1096"/>
        <v>2.4839700127348248E-5</v>
      </c>
      <c r="IN489" s="223">
        <f t="shared" ca="1" si="1097"/>
        <v>-2.4839700127347313E-5</v>
      </c>
      <c r="IO489" s="223">
        <f t="shared" ca="1" si="1098"/>
        <v>2.4839700127346374E-5</v>
      </c>
      <c r="IP489" s="223">
        <f t="shared" ca="1" si="1099"/>
        <v>-2.4839700127345439E-5</v>
      </c>
      <c r="IQ489" s="223">
        <f t="shared" ca="1" si="1100"/>
        <v>2.4839700127344501E-5</v>
      </c>
      <c r="IR489" s="223">
        <f t="shared" ca="1" si="1101"/>
        <v>-2.4839700127343566E-5</v>
      </c>
      <c r="IS489" s="223">
        <f t="shared" ca="1" si="1102"/>
        <v>2.4839700127342627E-5</v>
      </c>
      <c r="IT489" s="223">
        <f t="shared" ca="1" si="1103"/>
        <v>-2.4839700127341692E-5</v>
      </c>
      <c r="IU489" s="223">
        <f t="shared" ca="1" si="1104"/>
        <v>2.4839700127340753E-5</v>
      </c>
      <c r="IV489" s="223">
        <f t="shared" ca="1" si="1105"/>
        <v>-2.4839700127339815E-5</v>
      </c>
      <c r="IW489" s="223">
        <f t="shared" ca="1" si="1106"/>
        <v>2.483970012734876E-5</v>
      </c>
      <c r="IX489" s="223">
        <f t="shared" ca="1" si="1107"/>
        <v>-2.4839700127347824E-5</v>
      </c>
      <c r="IY489" s="223">
        <f t="shared" ca="1" si="1108"/>
        <v>2.4839700127346886E-5</v>
      </c>
      <c r="IZ489" s="223">
        <f t="shared" ca="1" si="1109"/>
        <v>-2.4839700127345951E-5</v>
      </c>
      <c r="JA489" s="223">
        <f t="shared" ca="1" si="1110"/>
        <v>2.4839700127345012E-5</v>
      </c>
      <c r="JB489" s="223">
        <f t="shared" ca="1" si="1111"/>
        <v>-2.4839700127344074E-5</v>
      </c>
    </row>
    <row r="490" spans="2:262">
      <c r="B490" s="230">
        <v>129</v>
      </c>
      <c r="C490" s="229">
        <f t="shared" si="1112"/>
        <v>2.5195312500000018E-3</v>
      </c>
      <c r="D490" s="226">
        <f t="shared" ref="D490:D553" ca="1" si="1113">Vo_set2+E490</f>
        <v>35.97637263671983</v>
      </c>
      <c r="E490" s="225">
        <f ca="1">EE361</f>
        <v>-2.3627363280171801E-2</v>
      </c>
      <c r="F490" s="224">
        <v>129</v>
      </c>
      <c r="G490" s="223">
        <f t="shared" ref="G490:G553" ca="1" si="1114">2*IMREAL(K229)*COS(2*PI()*B229*1/Nt_load2)-2*IMAGINARY(K229)*SIN(2*PI()*B229*1/Nt_load2)</f>
        <v>3.2451975030547585E-5</v>
      </c>
      <c r="H490" s="223">
        <f t="shared" ref="H490:H553" ca="1" si="1115">2*IMREAL(K229)*COS(2*PI()*B229*2/Nt_load2)-2*IMAGINARY(K229)*SIN(2*PI()*B229*2/Nt_load2)</f>
        <v>-3.4756920878611671E-5</v>
      </c>
      <c r="I490" s="223">
        <f t="shared" ref="I490:I553" ca="1" si="1116">2*IMREAL(K229)*COS(2*PI()*B229*3/Nt_load2)-2*IMAGINARY(K229)*SIN(2*PI()*B229*3/Nt_load2)</f>
        <v>3.7040930457183548E-5</v>
      </c>
      <c r="J490" s="223">
        <f t="shared" ref="J490:J553" ca="1" si="1117">2*IMREAL(K229)*COS(2*PI()*B229*4/Nt_load2)-2*IMAGINARY(K229)*SIN(2*PI()*B229*4/Nt_load2)</f>
        <v>-3.9302627964297455E-5</v>
      </c>
      <c r="K490" s="223">
        <f t="shared" ref="K490:K553" ca="1" si="1118">2*IMREAL(K229)*COS(2*PI()*B229*5/Nt_load2)-2*IMAGINARY(K229)*SIN(2*PI()*B229*5/Nt_load2)</f>
        <v>4.1540651037945585E-5</v>
      </c>
      <c r="L490" s="223">
        <f t="shared" ref="L490:L553" ca="1" si="1119">2*IMREAL(K229)*COS(2*PI()*B229*6/Nt_load2)-2*IMAGINARY(K229)*SIN(2*PI()*B229*6/Nt_load2)</f>
        <v>-4.3753651576713766E-5</v>
      </c>
      <c r="M490" s="223">
        <f t="shared" ref="M490:M553" ca="1" si="1120">2*IMREAL(K229)*COS(2*PI()*B229*7/Nt_load2)-2*IMAGINARY(K229)*SIN(2*PI()*B229*7/Nt_load2)</f>
        <v>4.5940296551826238E-5</v>
      </c>
      <c r="N490" s="223">
        <f t="shared" ref="N490:N553" ca="1" si="1121">2*IMREAL(K229)*COS(2*PI()*B229*8/Nt_load2)-2*IMAGINARY(K229)*SIN(2*PI()*B229*8/Nt_load2)</f>
        <v>-4.8099268810114211E-5</v>
      </c>
      <c r="O490" s="223">
        <f t="shared" ref="O490:O553" ca="1" si="1122">2*IMREAL(K229)*COS(2*PI()*B229*9/Nt_load2)-2*IMAGINARY(K229)*SIN(2*PI()*B229*9/Nt_load2)</f>
        <v>5.0229267867418482E-5</v>
      </c>
      <c r="P490" s="223">
        <f t="shared" ref="P490:P553" ca="1" si="1123">2*IMREAL(K229)*COS(2*PI()*B229*10/Nt_load2)-2*IMAGINARY(K229)*SIN(2*PI()*B229*10/Nt_load2)</f>
        <v>-5.2329010691952728E-5</v>
      </c>
      <c r="Q490" s="223">
        <f t="shared" ref="Q490:Q553" ca="1" si="1124">2*IMREAL(K229)*COS(2*PI()*B229*11/Nt_load2)-2*IMAGINARY(K229)*SIN(2*PI()*B229*11/Nt_load2)</f>
        <v>5.4397232477153889E-5</v>
      </c>
      <c r="R490" s="223">
        <f t="shared" ref="R490:R553" ca="1" si="1125">2*IMREAL(K229)*COS(2*PI()*B229*12/Nt_load2)-2*IMAGINARY(K229)*SIN(2*PI()*B229*12/Nt_load2)</f>
        <v>-5.6432687403554926E-5</v>
      </c>
      <c r="S490" s="223">
        <f t="shared" ref="S490:S553" ca="1" si="1126">2*IMREAL(K229)*COS(2*PI()*B229*13/Nt_load2)-2*IMAGINARY(K229)*SIN(2*PI()*B229*13/Nt_load2)</f>
        <v>5.8434149389217566E-5</v>
      </c>
      <c r="T490" s="223">
        <f t="shared" ref="T490:T553" ca="1" si="1127">2*IMREAL(K229)*COS(2*PI()*B229*14/Nt_load2)-2*IMAGINARY(K229)*SIN(2*PI()*B229*14/Nt_load2)</f>
        <v>-6.040041282828173E-5</v>
      </c>
      <c r="U490" s="223">
        <f t="shared" ref="U490:U553" ca="1" si="1128">2*IMREAL(K229)*COS(2*PI()*B229*15/Nt_load2)-2*IMAGINARY(K229)*SIN(2*PI()*B229*15/Nt_load2)</f>
        <v>6.2330293317175041E-5</v>
      </c>
      <c r="V490" s="223">
        <f t="shared" ref="V490:V553" ca="1" si="1129">2*IMREAL(K229)*COS(2*PI()*B229*16/Nt_load2)-2*IMAGINARY(K229)*SIN(2*PI()*B229*16/Nt_load2)</f>
        <v>-6.4222628368053889E-5</v>
      </c>
      <c r="W490" s="223">
        <f t="shared" ref="W490:W553" ca="1" si="1130">2*IMREAL(K229)*COS(2*PI()*B229*17/Nt_load2)-2*IMAGINARY(K229)*SIN(2*PI()*B229*17/Nt_load2)</f>
        <v>6.6076278109042559E-5</v>
      </c>
      <c r="X490" s="223">
        <f t="shared" ref="X490:X553" ca="1" si="1131">2*IMREAL(K229)*COS(2*PI()*B229*18/Nt_load2)-2*IMAGINARY(K229)*SIN(2*PI()*B229*18/Nt_load2)</f>
        <v>-6.7890125970849531E-5</v>
      </c>
      <c r="Y490" s="223">
        <f t="shared" ref="Y490:Y553" ca="1" si="1132">2*IMREAL(K229)*COS(2*PI()*B229*19/Nt_load2)-2*IMAGINARY(K229)*SIN(2*PI()*B229*19/Nt_load2)</f>
        <v>6.9663079359346989E-5</v>
      </c>
      <c r="Z490" s="223">
        <f t="shared" ref="Z490:Z553" ca="1" si="1133">2*IMREAL(K229)*COS(2*PI()*B229*20/Nt_load2)-2*IMAGINARY(K229)*SIN(2*PI()*B229*20/Nt_load2)</f>
        <v>-7.1394070313708701E-5</v>
      </c>
      <c r="AA490" s="223">
        <f t="shared" ref="AA490:AA553" ca="1" si="1134">2*IMREAL(K229)*COS(2*PI()*B229*21/Nt_load2)-2*IMAGINARY(K229)*SIN(2*PI()*B229*21/Nt_load2)</f>
        <v>7.3082056149710142E-5</v>
      </c>
      <c r="AB490" s="223">
        <f t="shared" ref="AB490:AB553" ca="1" si="1135">2*IMREAL(K229)*COS(2*PI()*B229*22/Nt_load2)-2*IMAGINARY(K229)*SIN(2*PI()*B229*22/Nt_load2)</f>
        <v>-7.4726020087800146E-5</v>
      </c>
      <c r="AC490" s="223">
        <f t="shared" ref="AC490:AC553" ca="1" si="1136">2*IMREAL(K229)*COS(2*PI()*B229*23/Nt_load2)-2*IMAGINARY(K229)*SIN(2*PI()*B229*23/Nt_load2)</f>
        <v>7.6324971865576063E-5</v>
      </c>
      <c r="AD490" s="223">
        <f t="shared" ref="AD490:AD553" ca="1" si="1137">2*IMREAL(K229)*COS(2*PI()*B229*24/Nt_load2)-2*IMAGINARY(K229)*SIN(2*PI()*B229*24/Nt_load2)</f>
        <v>-7.7877948334274647E-5</v>
      </c>
      <c r="AE490" s="223">
        <f t="shared" ref="AE490:AE553" ca="1" si="1138">2*IMREAL(K229)*COS(2*PI()*B229*25/Nt_load2)-2*IMAGINARY(K229)*SIN(2*PI()*B229*25/Nt_load2)</f>
        <v>7.9384014038939835E-5</v>
      </c>
      <c r="AF490" s="223">
        <f t="shared" ref="AF490:AF553" ca="1" si="1139">2*IMREAL(K229)*COS(2*PI()*B229*26/Nt_load2)-2*IMAGINARY(K229)*SIN(2*PI()*B229*26/Nt_load2)</f>
        <v>-8.0842261781908321E-5</v>
      </c>
      <c r="AG490" s="223">
        <f t="shared" ref="AG490:AG553" ca="1" si="1140">2*IMREAL(K229)*COS(2*PI()*B229*27/Nt_load2)-2*IMAGINARY(K229)*SIN(2*PI()*B229*27/Nt_load2)</f>
        <v>8.2251813169265426E-5</v>
      </c>
      <c r="AH490" s="223">
        <f t="shared" ref="AH490:AH553" ca="1" si="1141">2*IMREAL(K229)*COS(2*PI()*B229*28/Nt_load2)-2*IMAGINARY(K229)*SIN(2*PI()*B229*28/Nt_load2)</f>
        <v>-8.3611819139963551E-5</v>
      </c>
      <c r="AI490" s="223">
        <f t="shared" ref="AI490:AI553" ca="1" si="1142">2*IMREAL(K229)*COS(2*PI()*B229*29/Nt_load2)-2*IMAGINARY(K229)*SIN(2*PI()*B229*29/Nt_load2)</f>
        <v>8.4921460477258302E-5</v>
      </c>
      <c r="AJ490" s="223">
        <f t="shared" ref="AJ490:AJ553" ca="1" si="1143">2*IMREAL(K229)*COS(2*PI()*B229*30/Nt_load2)-2*IMAGINARY(K229)*SIN(2*PI()*B229*30/Nt_load2)</f>
        <v>-8.6179948302180233E-5</v>
      </c>
      <c r="AK490" s="223">
        <f t="shared" ref="AK490:AK553" ca="1" si="1144">2*IMREAL(K229)*COS(2*PI()*B229*31/Nt_load2)-2*IMAGINARY(K229)*SIN(2*PI()*B229*31/Nt_load2)</f>
        <v>8.7386524548720046E-5</v>
      </c>
      <c r="AL490" s="223">
        <f t="shared" ref="AL490:AL553" ca="1" si="1145">2*IMREAL(K229)*COS(2*PI()*B229*32/Nt_load2)-2*IMAGINARY(K229)*SIN(2*PI()*B229*32/Nt_load2)</f>
        <v>-8.8540462420465E-5</v>
      </c>
      <c r="AM490" s="223">
        <f t="shared" ref="AM490:AM553" ca="1" si="1146">2*IMREAL(K229)*COS(2*PI()*B229*33/Nt_load2)-2*IMAGINARY(K229)*SIN(2*PI()*B229*33/Nt_load2)</f>
        <v>8.9641066828389005E-5</v>
      </c>
      <c r="AN490" s="223">
        <f t="shared" ref="AN490:AN553" ca="1" si="1147">2*IMREAL(K229)*COS(2*PI()*B229*34/Nt_load2)-2*IMAGINARY(K229)*SIN(2*PI()*B229*34/Nt_load2)</f>
        <v>-9.0687674809550328E-5</v>
      </c>
      <c r="AO490" s="223">
        <f t="shared" ref="AO490:AO553" ca="1" si="1148">2*IMREAL(K229)*COS(2*PI()*B229*35/Nt_load2)-2*IMAGINARY(K229)*SIN(2*PI()*B229*35/Nt_load2)</f>
        <v>9.1679655926437556E-5</v>
      </c>
      <c r="AP490" s="223">
        <f t="shared" ref="AP490:AP553" ca="1" si="1149">2*IMREAL(K229)*COS(2*PI()*B229*36/Nt_load2)-2*IMAGINARY(K229)*SIN(2*PI()*B229*36/Nt_load2)</f>
        <v>-9.2616412646717302E-5</v>
      </c>
      <c r="AQ490" s="223">
        <f t="shared" ref="AQ490:AQ553" ca="1" si="1150">2*IMREAL(K229)*COS(2*PI()*B229*37/Nt_load2)-2*IMAGINARY(K229)*SIN(2*PI()*B229*37/Nt_load2)</f>
        <v>9.3497380703169919E-5</v>
      </c>
      <c r="AR490" s="223">
        <f t="shared" ref="AR490:AR553" ca="1" si="1151">2*IMREAL(K229)*COS(2*PI()*B229*38/Nt_load2)-2*IMAGINARY(K229)*SIN(2*PI()*B229*38/Nt_load2)</f>
        <v>-9.4322029433578698E-5</v>
      </c>
      <c r="AS490" s="223">
        <f t="shared" ref="AS490:AS553" ca="1" si="1152">2*IMREAL(K229)*COS(2*PI()*B229*39/Nt_load2)-2*IMAGINARY(K229)*SIN(2*PI()*B229*39/Nt_load2)</f>
        <v>9.5089862100385E-5</v>
      </c>
      <c r="AT490" s="223">
        <f t="shared" ref="AT490:AT553" ca="1" si="1153">2*IMREAL(K229)*COS(2*PI()*B229*40/Nt_load2)-2*IMAGINARY(K229)*SIN(2*PI()*B229*40/Nt_load2)</f>
        <v>-9.5800416189900574E-5</v>
      </c>
      <c r="AU490" s="223">
        <f t="shared" ref="AU490:AU553" ca="1" si="1154">2*IMREAL(K229)*COS(2*PI()*B229*41/Nt_load2)-2*IMAGINARY(K229)*SIN(2*PI()*B229*41/Nt_load2)</f>
        <v>9.6453263690912048E-5</v>
      </c>
      <c r="AV490" s="223">
        <f t="shared" ref="AV490:AV553" ca="1" si="1155">2*IMREAL(K229)*COS(2*PI()*B229*42/Nt_load2)-2*IMAGINARY(K229)*SIN(2*PI()*B229*42/Nt_load2)</f>
        <v>-9.7048011352495925E-5</v>
      </c>
      <c r="AW490" s="223">
        <f t="shared" ref="AW490:AW553" ca="1" si="1156">2*IMREAL(K229)*COS(2*PI()*B229*43/Nt_load2)-2*IMAGINARY(K229)*SIN(2*PI()*B229*43/Nt_load2)</f>
        <v>9.7584300920899885E-5</v>
      </c>
      <c r="AX490" s="223">
        <f t="shared" ref="AX490:AX553" ca="1" si="1157">2*IMREAL(K229)*COS(2*PI()*B229*44/Nt_load2)-2*IMAGINARY(K229)*SIN(2*PI()*B229*44/Nt_load2)</f>
        <v>-9.8061809355340609E-5</v>
      </c>
      <c r="AY490" s="223">
        <f t="shared" ref="AY490:AY553" ca="1" si="1158">2*IMREAL(K229)*COS(2*PI()*B229*45/Nt_load2)-2*IMAGINARY(K229)*SIN(2*PI()*B229*45/Nt_load2)</f>
        <v>9.8480249022593445E-5</v>
      </c>
      <c r="AZ490" s="223">
        <f t="shared" ref="AZ490:AZ553" ca="1" si="1159">2*IMREAL(K229)*COS(2*PI()*B229*46/Nt_load2)-2*IMAGINARY(K229)*SIN(2*PI()*B229*46/Nt_load2)</f>
        <v>-9.8839367870248756E-5</v>
      </c>
      <c r="BA490" s="223">
        <f t="shared" ref="BA490:BA553" ca="1" si="1160">2*IMREAL(K229)*COS(2*PI()*B229*47/Nt_load2)-2*IMAGINARY(K229)*SIN(2*PI()*B229*47/Nt_load2)</f>
        <v>9.9138949578541E-5</v>
      </c>
      <c r="BB490" s="223">
        <f t="shared" ref="BB490:BB553" ca="1" si="1161">2*IMREAL(K229)*COS(2*PI()*B229*48/Nt_load2)-2*IMAGINARY(K229)*SIN(2*PI()*B229*48/Nt_load2)</f>
        <v>-9.937881369065119E-5</v>
      </c>
      <c r="BC490" s="223">
        <f t="shared" ref="BC490:BC553" ca="1" si="1162">2*IMREAL(K229)*COS(2*PI()*B229*49/Nt_load2)-2*IMAGINARY(K229)*SIN(2*PI()*B229*49/Nt_load2)</f>
        <v>9.955881572140714E-5</v>
      </c>
      <c r="BD490" s="223">
        <f t="shared" ref="BD490:BD553" ca="1" si="1163">2*IMREAL(K229)*COS(2*PI()*B229*50/Nt_load2)-2*IMAGINARY(K229)*SIN(2*PI()*B229*50/Nt_load2)</f>
        <v>-9.9678847244316605E-5</v>
      </c>
      <c r="BE490" s="223">
        <f t="shared" ref="BE490:BE553" ca="1" si="1164">2*IMREAL(K229)*COS(2*PI()*B229*51/Nt_load2)-2*IMAGINARY(K229)*SIN(2*PI()*B229*51/Nt_load2)</f>
        <v>9.973883595687825E-5</v>
      </c>
      <c r="BF490" s="223">
        <f t="shared" ref="BF490:BF553" ca="1" si="1165">2*IMREAL(K229)*COS(2*PI()*B229*52/Nt_load2)-2*IMAGINARY(K229)*SIN(2*PI()*B229*52/Nt_load2)</f>
        <v>-9.9738745724134732E-5</v>
      </c>
      <c r="BG490" s="223">
        <f t="shared" ref="BG490:BG553" ca="1" si="1166">2*IMREAL(K229)*COS(2*PI()*B229*53/Nt_load2)-2*IMAGINARY(K229)*SIN(2*PI()*B229*53/Nt_load2)</f>
        <v>9.9678576600438975E-5</v>
      </c>
      <c r="BH490" s="223">
        <f t="shared" ref="BH490:BH553" ca="1" si="1167">2*IMREAL(K229)*COS(2*PI()*B229*54/Nt_load2)-2*IMAGINARY(K229)*SIN(2*PI()*B229*54/Nt_load2)</f>
        <v>-9.955836482942112E-5</v>
      </c>
      <c r="BI490" s="223">
        <f t="shared" ref="BI490:BI553" ca="1" si="1168">2*IMREAL(K229)*COS(2*PI()*B229*55/Nt_load2)-2*IMAGINARY(K229)*SIN(2*PI()*B229*55/Nt_load2)</f>
        <v>9.9378182822157013E-5</v>
      </c>
      <c r="BJ490" s="223">
        <f t="shared" ref="BJ490:BJ553" ca="1" si="1169">2*IMREAL(K229)*COS(2*PI()*B229*56/Nt_load2)-2*IMAGINARY(K229)*SIN(2*PI()*B229*56/Nt_load2)</f>
        <v>-9.9138139113550417E-5</v>
      </c>
      <c r="BK490" s="223">
        <f t="shared" ref="BK490:BK553" ca="1" si="1170">2*IMREAL(K229)*COS(2*PI()*B229*57/Nt_load2)-2*IMAGINARY(K229)*SIN(2*PI()*B229*57/Nt_load2)</f>
        <v>9.8838378296955601E-5</v>
      </c>
      <c r="BL490" s="223">
        <f t="shared" ref="BL490:BL553" ca="1" si="1171">2*IMREAL(K229)*COS(2*PI()*B229*58/Nt_load2)-2*IMAGINARY(K229)*SIN(2*PI()*B229*58/Nt_load2)</f>
        <v>-9.8479080937080108E-5</v>
      </c>
      <c r="BM490" s="223">
        <f t="shared" ref="BM490:BM553" ca="1" si="1172">2*IMREAL(K229)*COS(2*PI()*B229*59/Nt_load2)-2*IMAGINARY(K229)*SIN(2*PI()*B229*59/Nt_load2)</f>
        <v>9.8060463461217733E-5</v>
      </c>
      <c r="BN490" s="223">
        <f t="shared" ref="BN490:BN553" ca="1" si="1173">2*IMREAL(K229)*COS(2*PI()*B229*60/Nt_load2)-2*IMAGINARY(K229)*SIN(2*PI()*B229*60/Nt_load2)</f>
        <v>-9.7582778028883197E-5</v>
      </c>
      <c r="BO490" s="223">
        <f t="shared" ref="BO490:BO553" ca="1" si="1174">2*IMREAL(K229)*COS(2*PI()*B229*61/Nt_load2)-2*IMAGINARY(K229)*SIN(2*PI()*B229*61/Nt_load2)</f>
        <v>9.7046312379919111E-5</v>
      </c>
      <c r="BP490" s="223">
        <f t="shared" ref="BP490:BP553" ca="1" si="1175">2*IMREAL(K229)*COS(2*PI()*B229*62/Nt_load2)-2*IMAGINARY(K229)*SIN(2*PI()*B229*62/Nt_load2)</f>
        <v>-9.6451389661173406E-5</v>
      </c>
      <c r="BQ490" s="223">
        <f t="shared" ref="BQ490:BQ553" ca="1" si="1176">2*IMREAL(K229)*COS(2*PI()*B229*63/Nt_load2)-2*IMAGINARY(K229)*SIN(2*PI()*B229*63/Nt_load2)</f>
        <v>9.5798368231844885E-5</v>
      </c>
      <c r="BR490" s="223">
        <f t="shared" ref="BR490:BR553" ca="1" si="1177">2*IMREAL(K229)*COS(2*PI()*B229*64/Nt_load2)-2*IMAGINARY(K229)*SIN(2*PI()*B229*64/Nt_load2)</f>
        <v>-9.5087641447625193E-5</v>
      </c>
      <c r="BS490" s="223">
        <f t="shared" ref="BS490:BS553" ca="1" si="1178">2*IMREAL(K229)*COS(2*PI()*B229*65/Nt_load2)-2*IMAGINARY(K229)*SIN(2*PI()*B229*65/Nt_load2)</f>
        <v>9.431963742375335E-5</v>
      </c>
      <c r="BT490" s="223">
        <f t="shared" ref="BT490:BT553" ca="1" si="1179">2*IMREAL(K229)*COS(2*PI()*B229*66/Nt_load2)-2*IMAGINARY(K229)*SIN(2*PI()*B229*66/Nt_load2)</f>
        <v>-9.3494818777135823E-5</v>
      </c>
      <c r="BU490" s="223">
        <f t="shared" ref="BU490:BU553" ca="1" si="1180">2*IMREAL(K229)*COS(2*PI()*B229*67/Nt_load2)-2*IMAGINARY(K229)*SIN(2*PI()*B229*67/Nt_load2)</f>
        <v>9.2613682347684421E-5</v>
      </c>
      <c r="BV490" s="223">
        <f t="shared" ref="BV490:BV553" ca="1" si="1181">2*IMREAL(K229)*COS(2*PI()*B229*68/Nt_load2)-2*IMAGINARY(K229)*SIN(2*PI()*B229*68/Nt_load2)</f>
        <v>-9.1676758899034388E-5</v>
      </c>
      <c r="BW490" s="223">
        <f t="shared" ref="BW490:BW553" ca="1" si="1182">2*IMREAL(K229)*COS(2*PI()*B229*69/Nt_load2)-2*IMAGINARY(K229)*SIN(2*PI()*B229*69/Nt_load2)</f>
        <v>9.0684612798838353E-5</v>
      </c>
      <c r="BX490" s="223">
        <f t="shared" ref="BX490:BX553" ca="1" si="1183">2*IMREAL(K229)*COS(2*PI()*B229*70/Nt_load2)-2*IMAGINARY(K229)*SIN(2*PI()*B229*70/Nt_load2)</f>
        <v>-8.9637841678808378E-5</v>
      </c>
      <c r="BY490" s="223">
        <f t="shared" ref="BY490:BY553" ca="1" si="1184">2*IMREAL(K229)*COS(2*PI()*B229*71/Nt_load2)-2*IMAGINARY(K229)*SIN(2*PI()*B229*71/Nt_load2)</f>
        <v>8.8537076074727135E-5</v>
      </c>
      <c r="BZ490" s="223">
        <f t="shared" ref="BZ490:BZ553" ca="1" si="1185">2*IMREAL(K229)*COS(2*PI()*B229*72/Nt_load2)-2*IMAGINARY(K229)*SIN(2*PI()*B229*72/Nt_load2)</f>
        <v>-8.7382979046631728E-5</v>
      </c>
      <c r="CA490" s="223">
        <f t="shared" ref="CA490:CA553" ca="1" si="1186">2*IMREAL(K229)*COS(2*PI()*B229*73/Nt_load2)-2*IMAGINARY(K229)*SIN(2*PI()*B229*73/Nt_load2)</f>
        <v>8.617624577941865E-5</v>
      </c>
      <c r="CB490" s="223">
        <f t="shared" ref="CB490:CB553" ca="1" si="1187">2*IMREAL(K229)*COS(2*PI()*B229*74/Nt_load2)-2*IMAGINARY(K229)*SIN(2*PI()*B229*74/Nt_load2)</f>
        <v>-8.491760316408541E-5</v>
      </c>
      <c r="CC490" s="223">
        <f t="shared" ref="CC490:CC553" ca="1" si="1188">2*IMREAL(K229)*COS(2*PI()*B229*75/Nt_load2)-2*IMAGINARY(K229)*SIN(2*PI()*B229*75/Nt_load2)</f>
        <v>8.3607809359879777E-5</v>
      </c>
      <c r="CD490" s="223">
        <f t="shared" ref="CD490:CD553" ca="1" si="1189">2*IMREAL(K229)*COS(2*PI()*B229*76/Nt_load2)-2*IMAGINARY(K229)*SIN(2*PI()*B229*76/Nt_load2)</f>
        <v>-8.2247653337614695E-5</v>
      </c>
      <c r="CE490" s="223">
        <f t="shared" ref="CE490:CE553" ca="1" si="1190">2*IMREAL(K229)*COS(2*PI()*B229*77/Nt_load2)-2*IMAGINARY(K229)*SIN(2*PI()*B229*77/Nt_load2)</f>
        <v>8.0837954404415334E-5</v>
      </c>
      <c r="CF490" s="223">
        <f t="shared" ref="CF490:CF553" ca="1" si="1191">2*IMREAL(K229)*COS(2*PI()*B229*78/Nt_load2)-2*IMAGINARY(K229)*SIN(2*PI()*B229*78/Nt_load2)</f>
        <v>-7.9379561710208512E-5</v>
      </c>
      <c r="CG490" s="223">
        <f t="shared" ref="CG490:CG553" ca="1" si="1192">2*IMREAL(K229)*COS(2*PI()*B229*79/Nt_load2)-2*IMAGINARY(K229)*SIN(2*PI()*B229*79/Nt_load2)</f>
        <v>7.7873353736220428E-5</v>
      </c>
      <c r="CH490" s="223">
        <f t="shared" ref="CH490:CH553" ca="1" si="1193">2*IMREAL(K229)*COS(2*PI()*B229*80/Nt_load2)-2*IMAGINARY(K229)*SIN(2*PI()*B229*80/Nt_load2)</f>
        <v>-7.6320237765815731E-5</v>
      </c>
      <c r="CI490" s="223">
        <f t="shared" ref="CI490:CI553" ca="1" si="1194">2*IMREAL(K229)*COS(2*PI()*B229*81/Nt_load2)-2*IMAGINARY(K229)*SIN(2*PI()*B229*81/Nt_load2)</f>
        <v>7.4721149337976587E-5</v>
      </c>
      <c r="CJ490" s="223">
        <f t="shared" ref="CJ490:CJ553" ca="1" si="1195">2*IMREAL(K229)*COS(2*PI()*B229*82/Nt_load2)-2*IMAGINARY(K229)*SIN(2*PI()*B229*82/Nt_load2)</f>
        <v>-7.3077051683779955E-5</v>
      </c>
      <c r="CK490" s="223">
        <f t="shared" ref="CK490:CK553" ca="1" si="1196">2*IMREAL(K229)*COS(2*PI()*B229*83/Nt_load2)-2*IMAGINARY(K229)*SIN(2*PI()*B229*83/Nt_load2)</f>
        <v>7.1388935146175978E-5</v>
      </c>
      <c r="CL490" s="223">
        <f t="shared" ref="CL490:CL553" ca="1" si="1197">2*IMREAL(K229)*COS(2*PI()*B229*84/Nt_load2)-2*IMAGINARY(K229)*SIN(2*PI()*B229*84/Nt_load2)</f>
        <v>-6.9657816583444134E-5</v>
      </c>
      <c r="CM490" s="223">
        <f t="shared" ref="CM490:CM553" ca="1" si="1198">2*IMREAL(K229)*COS(2*PI()*B229*85/Nt_load2)-2*IMAGINARY(K229)*SIN(2*PI()*B229*85/Nt_load2)</f>
        <v>6.7884738756675939E-5</v>
      </c>
      <c r="CN490" s="223">
        <f t="shared" ref="CN490:CN553" ca="1" si="1199">2*IMREAL(K229)*COS(2*PI()*B229*86/Nt_load2)-2*IMAGINARY(K229)*SIN(2*PI()*B229*86/Nt_load2)</f>
        <v>-6.6070769701654568E-5</v>
      </c>
      <c r="CO490" s="223">
        <f t="shared" ref="CO490:CO553" ca="1" si="1200">2*IMREAL(K229)*COS(2*PI()*B229*87/Nt_load2)-2*IMAGINARY(K229)*SIN(2*PI()*B229*87/Nt_load2)</f>
        <v>6.4217002085514445E-5</v>
      </c>
      <c r="CP490" s="223">
        <f t="shared" ref="CP490:CP553" ca="1" si="1201">2*IMREAL(K229)*COS(2*PI()*B229*88/Nt_load2)-2*IMAGINARY(K229)*SIN(2*PI()*B229*88/Nt_load2)</f>
        <v>-6.2324552548542113E-5</v>
      </c>
      <c r="CQ490" s="223">
        <f t="shared" ref="CQ490:CQ553" ca="1" si="1202">2*IMREAL(K229)*COS(2*PI()*B229*89/Nt_load2)-2*IMAGINARY(K229)*SIN(2*PI()*B229*89/Nt_load2)</f>
        <v>6.0394561031579658E-5</v>
      </c>
      <c r="CR490" s="223">
        <f t="shared" ref="CR490:CR553" ca="1" si="1203">2*IMREAL(K229)*COS(2*PI()*B229*90/Nt_load2)-2*IMAGINARY(K229)*SIN(2*PI()*B229*90/Nt_load2)</f>
        <v>-5.842819008934985E-5</v>
      </c>
      <c r="CS490" s="223">
        <f t="shared" ref="CS490:CS553" ca="1" si="1204">2*IMREAL(K229)*COS(2*PI()*B229*91/Nt_load2)-2*IMAGINARY(K229)*SIN(2*PI()*B229*91/Nt_load2)</f>
        <v>5.6426624190180938E-5</v>
      </c>
      <c r="CT490" s="223">
        <f t="shared" ref="CT490:CT553" ca="1" si="1205">2*IMREAL(K229)*COS(2*PI()*B229*92/Nt_load2)-2*IMAGINARY(K229)*SIN(2*PI()*B229*92/Nt_load2)</f>
        <v>-5.4391069002527245E-5</v>
      </c>
      <c r="CU490" s="223">
        <f t="shared" ref="CU490:CU553" ca="1" si="1206">2*IMREAL(K229)*COS(2*PI()*B229*93/Nt_load2)-2*IMAGINARY(K229)*SIN(2*PI()*B229*93/Nt_load2)</f>
        <v>5.2322750668719457E-5</v>
      </c>
      <c r="CV490" s="223">
        <f t="shared" ref="CV490:CV553" ca="1" si="1207">2*IMREAL(K229)*COS(2*PI()*B229*94/Nt_load2)-2*IMAGINARY(K229)*SIN(2*PI()*B229*94/Nt_load2)</f>
        <v>-5.0222915066382498E-5</v>
      </c>
      <c r="CW490" s="223">
        <f t="shared" ref="CW490:CW553" ca="1" si="1208">2*IMREAL(K229)*COS(2*PI()*B229*95/Nt_load2)-2*IMAGINARY(K229)*SIN(2*PI()*B229*95/Nt_load2)</f>
        <v>4.8092827057965265E-5</v>
      </c>
      <c r="CX490" s="223">
        <f t="shared" ref="CX490:CX553" ca="1" si="1209">2*IMREAL(K229)*COS(2*PI()*B229*96/Nt_load2)-2*IMAGINARY(K229)*SIN(2*PI()*B229*96/Nt_load2)</f>
        <v>-4.593376972883496E-5</v>
      </c>
      <c r="CY490" s="223">
        <f t="shared" ref="CY490:CY553" ca="1" si="1210">2*IMREAL(K229)*COS(2*PI()*B229*97/Nt_load2)-2*IMAGINARY(K229)*SIN(2*PI()*B229*97/Nt_load2)</f>
        <v>4.3747043614399357E-5</v>
      </c>
      <c r="CZ490" s="223">
        <f t="shared" ref="CZ490:CZ553" ca="1" si="1211">2*IMREAL(K229)*COS(2*PI()*B229*98/Nt_load2)-2*IMAGINARY(K229)*SIN(2*PI()*B229*98/Nt_load2)</f>
        <v>-4.1533965916692723E-5</v>
      </c>
      <c r="DA490" s="223">
        <f t="shared" ref="DA490:DA553" ca="1" si="1212">2*IMREAL(K229)*COS(2*PI()*B229*99/Nt_load2)-2*IMAGINARY(K229)*SIN(2*PI()*B229*99/Nt_load2)</f>
        <v>3.9295869710972859E-5</v>
      </c>
      <c r="DB490" s="223">
        <f t="shared" ref="DB490:DB553" ca="1" si="1213">2*IMREAL(K229)*COS(2*PI()*B229*100/Nt_load2)-2*IMAGINARY(K229)*SIN(2*PI()*B229*100/Nt_load2)</f>
        <v>-3.7034103142706315E-5</v>
      </c>
      <c r="DC490" s="223">
        <f t="shared" ref="DC490:DC553" ca="1" si="1214">2*IMREAL(K229)*COS(2*PI()*B229*101/Nt_load2)-2*IMAGINARY(K229)*SIN(2*PI()*B229*101/Nt_load2)</f>
        <v>3.475002861550091E-5</v>
      </c>
      <c r="DD490" s="223">
        <f t="shared" ref="DD490:DD553" ca="1" si="1215">2*IMREAL(K229)*COS(2*PI()*B229*102/Nt_load2)-2*IMAGINARY(K229)*SIN(2*PI()*B229*102/Nt_load2)</f>
        <v>-3.2445021970444769E-5</v>
      </c>
      <c r="DE490" s="223">
        <f t="shared" ref="DE490:DE553" ca="1" si="1216">2*IMREAL(K229)*COS(2*PI()*B229*103/Nt_load2)-2*IMAGINARY(K229)*SIN(2*PI()*B229*103/Nt_load2)</f>
        <v>3.0120471657351142E-5</v>
      </c>
      <c r="DF490" s="223">
        <f t="shared" ref="DF490:DF553" ca="1" si="1217">2*IMREAL(K229)*COS(2*PI()*B229*104/Nt_load2)-2*IMAGINARY(K229)*SIN(2*PI()*B229*104/Nt_load2)</f>
        <v>-2.7777777898408098E-5</v>
      </c>
      <c r="DG490" s="223">
        <f t="shared" ref="DG490:DG553" ca="1" si="1218">2*IMREAL(K229)*COS(2*PI()*B229*105/Nt_load2)-2*IMAGINARY(K229)*SIN(2*PI()*B229*105/Nt_load2)</f>
        <v>2.5418351844737054E-5</v>
      </c>
      <c r="DH490" s="223">
        <f t="shared" ref="DH490:DH553" ca="1" si="1219">2*IMREAL(K229)*COS(2*PI()*B229*106/Nt_load2)-2*IMAGINARY(K229)*SIN(2*PI()*B229*106/Nt_load2)</f>
        <v>-2.3043614726373648E-5</v>
      </c>
      <c r="DI490" s="223">
        <f t="shared" ref="DI490:DI553" ca="1" si="1220">2*IMREAL(K229)*COS(2*PI()*B229*107/Nt_load2)-2*IMAGINARY(K229)*SIN(2*PI()*B229*107/Nt_load2)</f>
        <v>2.0654996996149849E-5</v>
      </c>
      <c r="DJ490" s="223">
        <f t="shared" ref="DJ490:DJ553" ca="1" si="1221">2*IMREAL(K229)*COS(2*PI()*B229*108/Nt_load2)-2*IMAGINARY(K229)*SIN(2*PI()*B229*108/Nt_load2)</f>
        <v>-1.8253937468075631E-5</v>
      </c>
      <c r="DK490" s="223">
        <f t="shared" ref="DK490:DK553" ca="1" si="1222">2*IMREAL(K229)*COS(2*PI()*B229*109/Nt_load2)-2*IMAGINARY(K229)*SIN(2*PI()*B229*109/Nt_load2)</f>
        <v>1.5841882450629333E-5</v>
      </c>
      <c r="DL490" s="223">
        <f t="shared" ref="DL490:DL553" ca="1" si="1223">2*IMREAL(K229)*COS(2*PI()*B229*110/Nt_load2)-2*IMAGINARY(K229)*SIN(2*PI()*B229*110/Nt_load2)</f>
        <v>-1.3420284875560916E-5</v>
      </c>
      <c r="DM490" s="223">
        <f t="shared" ref="DM490:DM553" ca="1" si="1224">2*IMREAL(K229)*COS(2*PI()*B229*111/Nt_load2)-2*IMAGINARY(K229)*SIN(2*PI()*B229*111/Nt_load2)</f>
        <v>1.0990603422700216E-5</v>
      </c>
      <c r="DN490" s="223">
        <f t="shared" ref="DN490:DN553" ca="1" si="1225">2*IMREAL(K229)*COS(2*PI()*B229*112/Nt_load2)-2*IMAGINARY(K229)*SIN(2*PI()*B229*112/Nt_load2)</f>
        <v>-8.5543016413028201E-6</v>
      </c>
      <c r="DO490" s="223">
        <f t="shared" ref="DO490:DO553" ca="1" si="1226">2*IMREAL(K229)*COS(2*PI()*B229*113/Nt_load2)-2*IMAGINARY(K229)*SIN(2*PI()*B229*113/Nt_load2)</f>
        <v>6.1128470684626394E-6</v>
      </c>
      <c r="DP490" s="223">
        <f t="shared" ref="DP490:DP553" ca="1" si="1227">2*IMREAL(K229)*COS(2*PI()*B229*114/Nt_load2)-2*IMAGINARY(K229)*SIN(2*PI()*B229*114/Nt_load2)</f>
        <v>-3.6677103451224896E-6</v>
      </c>
      <c r="DQ490" s="223">
        <f t="shared" ref="DQ490:DQ553" ca="1" si="1228">2*IMREAL(K229)*COS(2*PI()*B229*115/Nt_load2)-2*IMAGINARY(K229)*SIN(2*PI()*B229*115/Nt_load2)</f>
        <v>1.2203643302206269E-6</v>
      </c>
      <c r="DR490" s="223">
        <f t="shared" ref="DR490:DR553" ca="1" si="1229">2*IMREAL(K229)*COS(2*PI()*B229*116/Nt_load2)-2*IMAGINARY(K229)*SIN(2*PI()*B229*116/Nt_load2)</f>
        <v>1.2277167865270652E-6</v>
      </c>
      <c r="DS490" s="223">
        <f t="shared" ref="DS490:DS553" ca="1" si="1230">2*IMREAL(K229)*COS(2*PI()*B229*117/Nt_load2)-2*IMAGINARY(K229)*SIN(2*PI()*B229*117/Nt_load2)</f>
        <v>-3.6750583725898373E-6</v>
      </c>
      <c r="DT490" s="223">
        <f t="shared" ref="DT490:DT553" ca="1" si="1231">2*IMREAL(K229)*COS(2*PI()*B229*118/Nt_load2)-2*IMAGINARY(K229)*SIN(2*PI()*B229*118/Nt_load2)</f>
        <v>6.1201862409082433E-6</v>
      </c>
      <c r="DU490" s="223">
        <f t="shared" ref="DU490:DU553" ca="1" si="1232">2*IMREAL(K229)*COS(2*PI()*B229*119/Nt_load2)-2*IMAGINARY(K229)*SIN(2*PI()*B229*119/Nt_load2)</f>
        <v>-8.5616275378836313E-6</v>
      </c>
      <c r="DV490" s="223">
        <f t="shared" ref="DV490:DV553" ca="1" si="1233">2*IMREAL(K229)*COS(2*PI()*B229*120/Nt_load2)-2*IMAGINARY(K229)*SIN(2*PI()*B229*120/Nt_load2)</f>
        <v>1.0997911630570068E-5</v>
      </c>
      <c r="DW490" s="223">
        <f t="shared" ref="DW490:DW553" ca="1" si="1234">2*IMREAL(K229)*COS(2*PI()*B229*121/Nt_load2)-2*IMAGINARY(K229)*SIN(2*PI()*B229*121/Nt_load2)</f>
        <v>-1.3427570992528652E-5</v>
      </c>
      <c r="DX490" s="223">
        <f t="shared" ref="DX490:DX553" ca="1" si="1235">2*IMREAL(K229)*COS(2*PI()*B229*122/Nt_load2)-2*IMAGINARY(K229)*SIN(2*PI()*B229*122/Nt_load2)</f>
        <v>1.5849142087810549E-5</v>
      </c>
      <c r="DY490" s="223">
        <f t="shared" ref="DY490:DY553" ca="1" si="1236">2*IMREAL(K229)*COS(2*PI()*B229*123/Nt_load2)-2*IMAGINARY(K229)*SIN(2*PI()*B229*123/Nt_load2)</f>
        <v>-1.8261166252536338E-5</v>
      </c>
      <c r="DZ490" s="223">
        <f t="shared" ref="DZ490:DZ553" ca="1" si="1237">2*IMREAL(K229)*COS(2*PI()*B229*124/Nt_load2)-2*IMAGINARY(K229)*SIN(2*PI()*B229*124/Nt_load2)</f>
        <v>2.0662190573535034E-5</v>
      </c>
      <c r="EA490" s="223">
        <f t="shared" ref="EA490:EA553" ca="1" si="1238">2*IMREAL(K229)*COS(2*PI()*B229*125/Nt_load2)-2*IMAGINARY(K229)*SIN(2*PI()*B229*125/Nt_load2)</f>
        <v>-2.3050768763546875E-5</v>
      </c>
      <c r="EB490" s="223">
        <f t="shared" ref="EB490:EB553" ca="1" si="1239">2*IMREAL(K229)*COS(2*PI()*B229*126/Nt_load2)-2*IMAGINARY(K229)*SIN(2*PI()*B229*126/Nt_load2)</f>
        <v>2.5425462032379303E-5</v>
      </c>
      <c r="EC490" s="223">
        <f t="shared" ref="EC490:EC553" ca="1" si="1240">2*IMREAL(K229)*COS(2*PI()*B229*127/Nt_load2)-2*IMAGINARY(K229)*SIN(2*PI()*B229*127/Nt_load2)</f>
        <v>-2.7784839953602681E-5</v>
      </c>
      <c r="ED490" s="223">
        <f t="shared" ref="ED490:ED553" ca="1" si="1241">2*IMREAL(K229)*COS(2*PI()*B229*128/Nt_load2)-2*IMAGINARY(K229)*SIN(2*PI()*B229*128/Nt_load2)</f>
        <v>3.0127481326180083E-5</v>
      </c>
      <c r="EE490" s="223">
        <f t="shared" ref="EE490:EE553" ca="1" si="1242">2*IMREAL(K229)*COS(2*PI()*B229*129/Nt_load2)-2*IMAGINARY(K229)*SIN(2*PI()*B229*129/Nt_load2)</f>
        <v>-3.2451975030545674E-5</v>
      </c>
      <c r="EF490" s="223">
        <f t="shared" ref="EF490:EF553" ca="1" si="1243">2*IMREAL(K229)*COS(2*PI()*B229*130/Nt_load2)-2*IMAGINARY(K229)*SIN(2*PI()*B229*130/Nt_load2)</f>
        <v>3.4756920878610356E-5</v>
      </c>
      <c r="EG490" s="223">
        <f t="shared" ref="EG490:EG553" ca="1" si="1244">2*IMREAL(K229)*COS(2*PI()*B229*131/Nt_load2)-2*IMAGINARY(K229)*SIN(2*PI()*B229*131/Nt_load2)</f>
        <v>-3.7040930457182749E-5</v>
      </c>
      <c r="EH490" s="223">
        <f t="shared" ref="EH490:EH553" ca="1" si="1245">2*IMREAL(K229)*COS(2*PI()*B229*132/Nt_load2)-2*IMAGINARY(K229)*SIN(2*PI()*B229*132/Nt_load2)</f>
        <v>3.9302627964297313E-5</v>
      </c>
      <c r="EI490" s="223">
        <f t="shared" ref="EI490:EI553" ca="1" si="1246">2*IMREAL(K229)*COS(2*PI()*B229*133/Nt_load2)-2*IMAGINARY(K229)*SIN(2*PI()*B229*133/Nt_load2)</f>
        <v>-4.1540651037940936E-5</v>
      </c>
      <c r="EJ490" s="223">
        <f t="shared" ref="EJ490:EJ553" ca="1" si="1247">2*IMREAL(K229)*COS(2*PI()*B229*134/Nt_load2)-2*IMAGINARY(K229)*SIN(2*PI()*B229*134/Nt_load2)</f>
        <v>4.3753651576709491E-5</v>
      </c>
      <c r="EK490" s="223">
        <f t="shared" ref="EK490:EK553" ca="1" si="1248">2*IMREAL(K229)*COS(2*PI()*B229*135/Nt_load2)-2*IMAGINARY(K229)*SIN(2*PI()*B229*135/Nt_load2)</f>
        <v>-4.5940296551822633E-5</v>
      </c>
      <c r="EL490" s="223">
        <f t="shared" ref="EL490:EL553" ca="1" si="1249">2*IMREAL(K229)*COS(2*PI()*B229*136/Nt_load2)-2*IMAGINARY(K229)*SIN(2*PI()*B229*136/Nt_load2)</f>
        <v>4.8099268810111284E-5</v>
      </c>
      <c r="EM490" s="223">
        <f t="shared" ref="EM490:EM553" ca="1" si="1250">2*IMREAL(K229)*COS(2*PI()*B229*137/Nt_load2)-2*IMAGINARY(K229)*SIN(2*PI()*B229*137/Nt_load2)</f>
        <v>-5.0229267867416206E-5</v>
      </c>
      <c r="EN490" s="223">
        <f t="shared" ref="EN490:EN553" ca="1" si="1251">2*IMREAL(K229)*COS(2*PI()*B229*138/Nt_load2)-2*IMAGINARY(K229)*SIN(2*PI()*B229*138/Nt_load2)</f>
        <v>5.2329010691951088E-5</v>
      </c>
      <c r="EO490" s="223">
        <f t="shared" ref="EO490:EO553" ca="1" si="1252">2*IMREAL(K229)*COS(2*PI()*B229*139/Nt_load2)-2*IMAGINARY(K229)*SIN(2*PI()*B229*139/Nt_load2)</f>
        <v>-5.4397232477152859E-5</v>
      </c>
      <c r="EP490" s="223">
        <f t="shared" ref="EP490:EP553" ca="1" si="1253">2*IMREAL(K229)*COS(2*PI()*B229*140/Nt_load2)-2*IMAGINARY(K229)*SIN(2*PI()*B229*140/Nt_load2)</f>
        <v>5.6432687403553917E-5</v>
      </c>
      <c r="EQ490" s="223">
        <f t="shared" ref="EQ490:EQ553" ca="1" si="1254">2*IMREAL(K229)*COS(2*PI()*B229*141/Nt_load2)-2*IMAGINARY(K229)*SIN(2*PI()*B229*141/Nt_load2)</f>
        <v>-5.8434149389217153E-5</v>
      </c>
      <c r="ER490" s="223">
        <f t="shared" ref="ER490:ER553" ca="1" si="1255">2*IMREAL(K229)*COS(2*PI()*B229*142/Nt_load2)-2*IMAGINARY(K229)*SIN(2*PI()*B229*142/Nt_load2)</f>
        <v>6.0400412828277373E-5</v>
      </c>
      <c r="ES490" s="223">
        <f t="shared" ref="ES490:ES553" ca="1" si="1256">2*IMREAL(K229)*COS(2*PI()*B229*143/Nt_load2)-2*IMAGINARY(K229)*SIN(2*PI()*B229*143/Nt_load2)</f>
        <v>-6.2330293317171314E-5</v>
      </c>
      <c r="ET490" s="223">
        <f t="shared" ref="ET490:ET553" ca="1" si="1257">2*IMREAL(K229)*COS(2*PI()*B229*144/Nt_load2)-2*IMAGINARY(K229)*SIN(2*PI()*B229*144/Nt_load2)</f>
        <v>6.4222628368050771E-5</v>
      </c>
      <c r="EU490" s="223">
        <f t="shared" ref="EU490:EU553" ca="1" si="1258">2*IMREAL(K229)*COS(2*PI()*B229*145/Nt_load2)-2*IMAGINARY(K229)*SIN(2*PI()*B229*145/Nt_load2)</f>
        <v>-6.6076278109040052E-5</v>
      </c>
      <c r="EV490" s="223">
        <f t="shared" ref="EV490:EV553" ca="1" si="1259">2*IMREAL(K229)*COS(2*PI()*B229*146/Nt_load2)-2*IMAGINARY(K229)*SIN(2*PI()*B229*146/Nt_load2)</f>
        <v>6.7890125970847606E-5</v>
      </c>
      <c r="EW490" s="223">
        <f t="shared" ref="EW490:EW553" ca="1" si="1260">2*IMREAL(K229)*COS(2*PI()*B229*147/Nt_load2)-2*IMAGINARY(K229)*SIN(2*PI()*B229*147/Nt_load2)</f>
        <v>-6.9663079359345606E-5</v>
      </c>
      <c r="EX490" s="223">
        <f t="shared" ref="EX490:EX553" ca="1" si="1261">2*IMREAL(K229)*COS(2*PI()*B229*148/Nt_load2)-2*IMAGINARY(K229)*SIN(2*PI()*B229*148/Nt_load2)</f>
        <v>7.1394070313707833E-5</v>
      </c>
      <c r="EY490" s="223">
        <f t="shared" ref="EY490:EY553" ca="1" si="1262">2*IMREAL(K229)*COS(2*PI()*B229*149/Nt_load2)-2*IMAGINARY(K229)*SIN(2*PI()*B229*149/Nt_load2)</f>
        <v>-7.3082056149709315E-5</v>
      </c>
      <c r="EZ490" s="223">
        <f t="shared" ref="EZ490:EZ553" ca="1" si="1263">2*IMREAL(K229)*COS(2*PI()*B229*150/Nt_load2)-2*IMAGINARY(K229)*SIN(2*PI()*B229*150/Nt_load2)</f>
        <v>7.4726020087800268E-5</v>
      </c>
      <c r="FA490" s="223">
        <f t="shared" ref="FA490:FA553" ca="1" si="1264">2*IMREAL(K229)*COS(2*PI()*B229*151/Nt_load2)-2*IMAGINARY(K229)*SIN(2*PI()*B229*151/Nt_load2)</f>
        <v>-7.6324971865572526E-5</v>
      </c>
      <c r="FB490" s="223">
        <f t="shared" ref="FB490:FB553" ca="1" si="1265">2*IMREAL(K229)*COS(2*PI()*B229*152/Nt_load2)-2*IMAGINARY(K229)*SIN(2*PI()*B229*152/Nt_load2)</f>
        <v>7.7877948334271232E-5</v>
      </c>
      <c r="FC490" s="223">
        <f t="shared" ref="FC490:FC553" ca="1" si="1266">2*IMREAL(K229)*COS(2*PI()*B229*153/Nt_load2)-2*IMAGINARY(K229)*SIN(2*PI()*B229*153/Nt_load2)</f>
        <v>-7.9384014038937396E-5</v>
      </c>
      <c r="FD490" s="223">
        <f t="shared" ref="FD490:FD553" ca="1" si="1267">2*IMREAL(K229)*COS(2*PI()*B229*154/Nt_load2)-2*IMAGINARY(K229)*SIN(2*PI()*B229*154/Nt_load2)</f>
        <v>8.0842261781905936E-5</v>
      </c>
      <c r="FE490" s="223">
        <f t="shared" ref="FE490:FE553" ca="1" si="1268">2*IMREAL(K229)*COS(2*PI()*B229*155/Nt_load2)-2*IMAGINARY(K229)*SIN(2*PI()*B229*155/Nt_load2)</f>
        <v>-8.2251813169263922E-5</v>
      </c>
      <c r="FF490" s="223">
        <f t="shared" ref="FF490:FF553" ca="1" si="1269">2*IMREAL(K229)*COS(2*PI()*B229*156/Nt_load2)-2*IMAGINARY(K229)*SIN(2*PI()*B229*156/Nt_load2)</f>
        <v>8.3611819139962115E-5</v>
      </c>
      <c r="FG490" s="223">
        <f t="shared" ref="FG490:FG553" ca="1" si="1270">2*IMREAL(K229)*COS(2*PI()*B229*157/Nt_load2)-2*IMAGINARY(K229)*SIN(2*PI()*B229*157/Nt_load2)</f>
        <v>-8.4921460477257665E-5</v>
      </c>
      <c r="FH490" s="223">
        <f t="shared" ref="FH490:FH553" ca="1" si="1271">2*IMREAL(K229)*COS(2*PI()*B229*158/Nt_load2)-2*IMAGINARY(K229)*SIN(2*PI()*B229*158/Nt_load2)</f>
        <v>8.617994830217961E-5</v>
      </c>
      <c r="FI490" s="223">
        <f t="shared" ref="FI490:FI553" ca="1" si="1272">2*IMREAL(K229)*COS(2*PI()*B229*159/Nt_load2)-2*IMAGINARY(K229)*SIN(2*PI()*B229*159/Nt_load2)</f>
        <v>-8.738652454872014E-5</v>
      </c>
      <c r="FJ490" s="223">
        <f t="shared" ref="FJ490:FJ553" ca="1" si="1273">2*IMREAL(K229)*COS(2*PI()*B229*160/Nt_load2)-2*IMAGINARY(K229)*SIN(2*PI()*B229*160/Nt_load2)</f>
        <v>8.8540462420462493E-5</v>
      </c>
      <c r="FK490" s="223">
        <f t="shared" ref="FK490:FK553" ca="1" si="1274">2*IMREAL(K229)*COS(2*PI()*B229*161/Nt_load2)-2*IMAGINARY(K229)*SIN(2*PI()*B229*161/Nt_load2)</f>
        <v>-8.9641066828386606E-5</v>
      </c>
      <c r="FL490" s="223">
        <f t="shared" ref="FL490:FL553" ca="1" si="1275">2*IMREAL(K229)*COS(2*PI()*B229*162/Nt_load2)-2*IMAGINARY(K229)*SIN(2*PI()*B229*162/Nt_load2)</f>
        <v>9.0687674809548647E-5</v>
      </c>
      <c r="FM490" s="223">
        <f t="shared" ref="FM490:FM553" ca="1" si="1276">2*IMREAL(K229)*COS(2*PI()*B229*163/Nt_load2)-2*IMAGINARY(K229)*SIN(2*PI()*B229*163/Nt_load2)</f>
        <v>-9.1679655926438206E-5</v>
      </c>
      <c r="FN490" s="223">
        <f t="shared" ref="FN490:FN553" ca="1" si="1277">2*IMREAL(K229)*COS(2*PI()*B229*164/Nt_load2)-2*IMAGINARY(K229)*SIN(2*PI()*B229*164/Nt_load2)</f>
        <v>9.2616412646716312E-5</v>
      </c>
      <c r="FO490" s="223">
        <f t="shared" ref="FO490:FO553" ca="1" si="1278">2*IMREAL(K229)*COS(2*PI()*B229*165/Nt_load2)-2*IMAGINARY(K229)*SIN(2*PI()*B229*165/Nt_load2)</f>
        <v>-9.3497380703167006E-5</v>
      </c>
      <c r="FP490" s="223">
        <f t="shared" ref="FP490:FP553" ca="1" si="1279">2*IMREAL(K229)*COS(2*PI()*B229*166/Nt_load2)-2*IMAGINARY(K229)*SIN(2*PI()*B229*166/Nt_load2)</f>
        <v>9.4322029433578292E-5</v>
      </c>
      <c r="FQ490" s="223">
        <f t="shared" ref="FQ490:FQ553" ca="1" si="1280">2*IMREAL(K229)*COS(2*PI()*B229*167/Nt_load2)-2*IMAGINARY(K229)*SIN(2*PI()*B229*167/Nt_load2)</f>
        <v>-9.5089862100382913E-5</v>
      </c>
      <c r="FR490" s="223">
        <f t="shared" ref="FR490:FR553" ca="1" si="1281">2*IMREAL(K229)*COS(2*PI()*B229*168/Nt_load2)-2*IMAGINARY(K229)*SIN(2*PI()*B229*168/Nt_load2)</f>
        <v>9.5800416189900628E-5</v>
      </c>
      <c r="FS490" s="223">
        <f t="shared" ref="FS490:FS553" ca="1" si="1282">2*IMREAL(K229)*COS(2*PI()*B229*169/Nt_load2)-2*IMAGINARY(K229)*SIN(2*PI()*B229*169/Nt_load2)</f>
        <v>-9.6453263690910666E-5</v>
      </c>
      <c r="FT490" s="223">
        <f t="shared" ref="FT490:FT553" ca="1" si="1283">2*IMREAL(K229)*COS(2*PI()*B229*170/Nt_load2)-2*IMAGINARY(K229)*SIN(2*PI()*B229*170/Nt_load2)</f>
        <v>9.7048011352495966E-5</v>
      </c>
      <c r="FU490" s="223">
        <f t="shared" ref="FU490:FU553" ca="1" si="1284">2*IMREAL(K229)*COS(2*PI()*B229*171/Nt_load2)-2*IMAGINARY(K229)*SIN(2*PI()*B229*171/Nt_load2)</f>
        <v>-9.7584300920898774E-5</v>
      </c>
      <c r="FV490" s="223">
        <f t="shared" ref="FV490:FV553" ca="1" si="1285">2*IMREAL(K229)*COS(2*PI()*B229*172/Nt_load2)-2*IMAGINARY(K229)*SIN(2*PI()*B229*172/Nt_load2)</f>
        <v>9.8061809355341165E-5</v>
      </c>
      <c r="FW490" s="223">
        <f t="shared" ref="FW490:FW553" ca="1" si="1286">2*IMREAL(K229)*COS(2*PI()*B229*173/Nt_load2)-2*IMAGINARY(K229)*SIN(2*PI()*B229*173/Nt_load2)</f>
        <v>-9.8480249022593025E-5</v>
      </c>
      <c r="FX490" s="223">
        <f t="shared" ref="FX490:FX553" ca="1" si="1287">2*IMREAL(K229)*COS(2*PI()*B229*174/Nt_load2)-2*IMAGINARY(K229)*SIN(2*PI()*B229*174/Nt_load2)</f>
        <v>9.8839367870247631E-5</v>
      </c>
      <c r="FY490" s="223">
        <f t="shared" ref="FY490:FY553" ca="1" si="1288">2*IMREAL(K229)*COS(2*PI()*B229*175/Nt_load2)-2*IMAGINARY(K229)*SIN(2*PI()*B229*175/Nt_load2)</f>
        <v>-9.9138949578540716E-5</v>
      </c>
      <c r="FZ490" s="223">
        <f t="shared" ref="FZ490:FZ553" ca="1" si="1289">2*IMREAL(K229)*COS(2*PI()*B229*176/Nt_load2)-2*IMAGINARY(K229)*SIN(2*PI()*B229*176/Nt_load2)</f>
        <v>9.9378813690650486E-5</v>
      </c>
      <c r="GA490" s="223">
        <f t="shared" ref="GA490:GA553" ca="1" si="1290">2*IMREAL(K229)*COS(2*PI()*B229*177/Nt_load2)-2*IMAGINARY(K229)*SIN(2*PI()*B229*177/Nt_load2)</f>
        <v>-9.955881572140714E-5</v>
      </c>
      <c r="GB490" s="223">
        <f t="shared" ref="GB490:GB553" ca="1" si="1291">2*IMREAL(K229)*COS(2*PI()*B229*178/Nt_load2)-2*IMAGINARY(K229)*SIN(2*PI()*B229*178/Nt_load2)</f>
        <v>9.9678847244316402E-5</v>
      </c>
      <c r="GC490" s="223">
        <f t="shared" ref="GC490:GC553" ca="1" si="1292">2*IMREAL(K229)*COS(2*PI()*B229*179/Nt_load2)-2*IMAGINARY(K229)*SIN(2*PI()*B229*179/Nt_load2)</f>
        <v>-9.973883595687825E-5</v>
      </c>
      <c r="GD490" s="223">
        <f t="shared" ref="GD490:GD553" ca="1" si="1293">2*IMREAL(K229)*COS(2*PI()*B229*180/Nt_load2)-2*IMAGINARY(K229)*SIN(2*PI()*B229*180/Nt_load2)</f>
        <v>9.97387457241348E-5</v>
      </c>
      <c r="GE490" s="223">
        <f t="shared" ref="GE490:GE553" ca="1" si="1294">2*IMREAL(K229)*COS(2*PI()*B229*181/Nt_load2)-2*IMAGINARY(K229)*SIN(2*PI()*B229*181/Nt_load2)</f>
        <v>-9.9678576600438867E-5</v>
      </c>
      <c r="GF490" s="223">
        <f t="shared" ref="GF490:GF553" ca="1" si="1295">2*IMREAL(K229)*COS(2*PI()*B229*182/Nt_load2)-2*IMAGINARY(K229)*SIN(2*PI()*B229*182/Nt_load2)</f>
        <v>9.9558364829421283E-5</v>
      </c>
      <c r="GG490" s="223">
        <f t="shared" ref="GG490:GG553" ca="1" si="1296">2*IMREAL(K229)*COS(2*PI()*B229*183/Nt_load2)-2*IMAGINARY(K229)*SIN(2*PI()*B229*183/Nt_load2)</f>
        <v>-9.9378182822157732E-5</v>
      </c>
      <c r="GH490" s="223">
        <f t="shared" ref="GH490:GH553" ca="1" si="1297">2*IMREAL(K229)*COS(2*PI()*B229*184/Nt_load2)-2*IMAGINARY(K229)*SIN(2*PI()*B229*184/Nt_load2)</f>
        <v>9.9138139113550728E-5</v>
      </c>
      <c r="GI490" s="223">
        <f t="shared" ref="GI490:GI553" ca="1" si="1298">2*IMREAL(K229)*COS(2*PI()*B229*185/Nt_load2)-2*IMAGINARY(K229)*SIN(2*PI()*B229*185/Nt_load2)</f>
        <v>-9.8838378296956712E-5</v>
      </c>
      <c r="GJ490" s="223">
        <f t="shared" ref="GJ490:GJ553" ca="1" si="1299">2*IMREAL(K229)*COS(2*PI()*B229*186/Nt_load2)-2*IMAGINARY(K229)*SIN(2*PI()*B229*186/Nt_load2)</f>
        <v>9.847908093708008E-5</v>
      </c>
      <c r="GK490" s="223">
        <f t="shared" ref="GK490:GK553" ca="1" si="1300">2*IMREAL(K229)*COS(2*PI()*B229*187/Nt_load2)-2*IMAGINARY(K229)*SIN(2*PI()*B229*187/Nt_load2)</f>
        <v>-9.8060463461218723E-5</v>
      </c>
      <c r="GL490" s="223">
        <f t="shared" ref="GL490:GL553" ca="1" si="1301">2*IMREAL(K229)*COS(2*PI()*B229*188/Nt_load2)-2*IMAGINARY(K229)*SIN(2*PI()*B229*188/Nt_load2)</f>
        <v>9.7582778028883143E-5</v>
      </c>
      <c r="GM490" s="223">
        <f t="shared" ref="GM490:GM553" ca="1" si="1302">2*IMREAL(K229)*COS(2*PI()*B229*189/Nt_load2)-2*IMAGINARY(K229)*SIN(2*PI()*B229*189/Nt_load2)</f>
        <v>-9.7046312379920385E-5</v>
      </c>
      <c r="GN490" s="223">
        <f t="shared" ref="GN490:GN553" ca="1" si="1303">2*IMREAL(K229)*COS(2*PI()*B229*190/Nt_load2)-2*IMAGINARY(K229)*SIN(2*PI()*B229*190/Nt_load2)</f>
        <v>9.6451389661172634E-5</v>
      </c>
      <c r="GO490" s="223">
        <f t="shared" ref="GO490:GO553" ca="1" si="1304">2*IMREAL(K229)*COS(2*PI()*B229*191/Nt_load2)-2*IMAGINARY(K229)*SIN(2*PI()*B229*191/Nt_load2)</f>
        <v>-9.579836823184563E-5</v>
      </c>
      <c r="GP490" s="223">
        <f t="shared" ref="GP490:GP553" ca="1" si="1305">2*IMREAL(K229)*COS(2*PI()*B229*192/Nt_load2)-2*IMAGINARY(K229)*SIN(2*PI()*B229*192/Nt_load2)</f>
        <v>9.5087641447624285E-5</v>
      </c>
      <c r="GQ490" s="223">
        <f t="shared" ref="GQ490:GQ553" ca="1" si="1306">2*IMREAL(K229)*COS(2*PI()*B229*193/Nt_load2)-2*IMAGINARY(K229)*SIN(2*PI()*B229*193/Nt_load2)</f>
        <v>-9.4319637423754204E-5</v>
      </c>
      <c r="GR490" s="223">
        <f t="shared" ref="GR490:GR553" ca="1" si="1307">2*IMREAL(K229)*COS(2*PI()*B229*194/Nt_load2)-2*IMAGINARY(K229)*SIN(2*PI()*B229*194/Nt_load2)</f>
        <v>9.349481877713871E-5</v>
      </c>
      <c r="GS490" s="223">
        <f t="shared" ref="GS490:GS553" ca="1" si="1308">2*IMREAL(K229)*COS(2*PI()*B229*195/Nt_load2)-2*IMAGINARY(K229)*SIN(2*PI()*B229*195/Nt_load2)</f>
        <v>-9.2613682347684326E-5</v>
      </c>
      <c r="GT490" s="223">
        <f t="shared" ref="GT490:GT553" ca="1" si="1309">2*IMREAL(K229)*COS(2*PI()*B229*196/Nt_load2)-2*IMAGINARY(K229)*SIN(2*PI()*B229*196/Nt_load2)</f>
        <v>9.1676758899036543E-5</v>
      </c>
      <c r="GU490" s="223">
        <f t="shared" ref="GU490:GU553" ca="1" si="1310">2*IMREAL(K229)*COS(2*PI()*B229*197/Nt_load2)-2*IMAGINARY(K229)*SIN(2*PI()*B229*197/Nt_load2)</f>
        <v>-9.0684612798838286E-5</v>
      </c>
      <c r="GV490" s="223">
        <f t="shared" ref="GV490:GV553" ca="1" si="1311">2*IMREAL(K229)*COS(2*PI()*B229*198/Nt_load2)-2*IMAGINARY(K229)*SIN(2*PI()*B229*198/Nt_load2)</f>
        <v>8.9637841678810777E-5</v>
      </c>
      <c r="GW490" s="223">
        <f t="shared" ref="GW490:GW553" ca="1" si="1312">2*IMREAL(K229)*COS(2*PI()*B229*199/Nt_load2)-2*IMAGINARY(K229)*SIN(2*PI()*B229*199/Nt_load2)</f>
        <v>-8.8537076074725752E-5</v>
      </c>
      <c r="GX490" s="223">
        <f t="shared" ref="GX490:GX553" ca="1" si="1313">2*IMREAL(K229)*COS(2*PI()*B229*200/Nt_load2)-2*IMAGINARY(K229)*SIN(2*PI()*B229*200/Nt_load2)</f>
        <v>8.7382979046633002E-5</v>
      </c>
      <c r="GY490" s="223">
        <f t="shared" ref="GY490:GY553" ca="1" si="1314">2*IMREAL(K229)*COS(2*PI()*B229*201/Nt_load2)-2*IMAGINARY(K229)*SIN(2*PI()*B229*201/Nt_load2)</f>
        <v>-8.6176245779417119E-5</v>
      </c>
      <c r="GZ490" s="223">
        <f t="shared" ref="GZ490:GZ553" ca="1" si="1315">2*IMREAL(K229)*COS(2*PI()*B229*202/Nt_load2)-2*IMAGINARY(K229)*SIN(2*PI()*B229*202/Nt_load2)</f>
        <v>8.4917603164086792E-5</v>
      </c>
      <c r="HA490" s="223">
        <f t="shared" ref="HA490:HA553" ca="1" si="1316">2*IMREAL(K229)*COS(2*PI()*B229*203/Nt_load2)-2*IMAGINARY(K229)*SIN(2*PI()*B229*203/Nt_load2)</f>
        <v>-8.3607809359884317E-5</v>
      </c>
      <c r="HB490" s="223">
        <f t="shared" ref="HB490:HB553" ca="1" si="1317">2*IMREAL(K229)*COS(2*PI()*B229*204/Nt_load2)-2*IMAGINARY(K229)*SIN(2*PI()*B229*204/Nt_load2)</f>
        <v>8.22476533376146E-5</v>
      </c>
      <c r="HC490" s="223">
        <f t="shared" ref="HC490:HC553" ca="1" si="1318">2*IMREAL(K229)*COS(2*PI()*B229*205/Nt_load2)-2*IMAGINARY(K229)*SIN(2*PI()*B229*205/Nt_load2)</f>
        <v>-8.0837954404418532E-5</v>
      </c>
      <c r="HD490" s="223">
        <f t="shared" ref="HD490:HD553" ca="1" si="1319">2*IMREAL(K229)*COS(2*PI()*B229*206/Nt_load2)-2*IMAGINARY(K229)*SIN(2*PI()*B229*206/Nt_load2)</f>
        <v>7.937956171020839E-5</v>
      </c>
      <c r="HE490" s="223">
        <f t="shared" ref="HE490:HE553" ca="1" si="1320">2*IMREAL(K229)*COS(2*PI()*B229*207/Nt_load2)-2*IMAGINARY(K229)*SIN(2*PI()*B229*207/Nt_load2)</f>
        <v>-7.7873353736223857E-5</v>
      </c>
      <c r="HF490" s="223">
        <f t="shared" ref="HF490:HF553" ca="1" si="1321">2*IMREAL(K229)*COS(2*PI()*B229*208/Nt_load2)-2*IMAGINARY(K229)*SIN(2*PI()*B229*208/Nt_load2)</f>
        <v>7.6320237765813766E-5</v>
      </c>
      <c r="HG490" s="223">
        <f t="shared" ref="HG490:HG553" ca="1" si="1322">2*IMREAL(K229)*COS(2*PI()*B229*209/Nt_load2)-2*IMAGINARY(K229)*SIN(2*PI()*B229*209/Nt_load2)</f>
        <v>-7.4721149337978349E-5</v>
      </c>
      <c r="HH490" s="223">
        <f t="shared" ref="HH490:HH553" ca="1" si="1323">2*IMREAL(K229)*COS(2*PI()*B229*210/Nt_load2)-2*IMAGINARY(K229)*SIN(2*PI()*B229*210/Nt_load2)</f>
        <v>7.3077051683777895E-5</v>
      </c>
      <c r="HI490" s="223">
        <f t="shared" ref="HI490:HI553" ca="1" si="1324">2*IMREAL(K229)*COS(2*PI()*B229*211/Nt_load2)-2*IMAGINARY(K229)*SIN(2*PI()*B229*211/Nt_load2)</f>
        <v>-7.1388935146177821E-5</v>
      </c>
      <c r="HJ490" s="223">
        <f t="shared" ref="HJ490:HJ553" ca="1" si="1325">2*IMREAL(K229)*COS(2*PI()*B229*212/Nt_load2)-2*IMAGINARY(K229)*SIN(2*PI()*B229*212/Nt_load2)</f>
        <v>6.9657816583450083E-5</v>
      </c>
      <c r="HK490" s="223">
        <f t="shared" ref="HK490:HK553" ca="1" si="1326">2*IMREAL(K229)*COS(2*PI()*B229*213/Nt_load2)-2*IMAGINARY(K229)*SIN(2*PI()*B229*213/Nt_load2)</f>
        <v>-6.7884738756677864E-5</v>
      </c>
      <c r="HL490" s="223">
        <f t="shared" ref="HL490:HL553" ca="1" si="1327">2*IMREAL(K229)*COS(2*PI()*B229*214/Nt_load2)-2*IMAGINARY(K229)*SIN(2*PI()*B229*214/Nt_load2)</f>
        <v>6.6070769701660802E-5</v>
      </c>
      <c r="HM490" s="223">
        <f t="shared" ref="HM490:HM553" ca="1" si="1328">2*IMREAL(K229)*COS(2*PI()*B229*215/Nt_load2)-2*IMAGINARY(K229)*SIN(2*PI()*B229*215/Nt_load2)</f>
        <v>-6.4217002085512141E-5</v>
      </c>
      <c r="HN490" s="223">
        <f t="shared" ref="HN490:HN553" ca="1" si="1329">2*IMREAL(K229)*COS(2*PI()*B229*216/Nt_load2)-2*IMAGINARY(K229)*SIN(2*PI()*B229*216/Nt_load2)</f>
        <v>6.2324552548544173E-5</v>
      </c>
      <c r="HO490" s="223">
        <f t="shared" ref="HO490:HO553" ca="1" si="1330">2*IMREAL(K229)*COS(2*PI()*B229*217/Nt_load2)-2*IMAGINARY(K229)*SIN(2*PI()*B229*217/Nt_load2)</f>
        <v>-6.0394561031577239E-5</v>
      </c>
      <c r="HP490" s="223">
        <f t="shared" ref="HP490:HP553" ca="1" si="1331">2*IMREAL(K229)*COS(2*PI()*B229*218/Nt_load2)-2*IMAGINARY(K229)*SIN(2*PI()*B229*218/Nt_load2)</f>
        <v>5.8428190089351978E-5</v>
      </c>
      <c r="HQ490" s="223">
        <f t="shared" ref="HQ490:HQ553" ca="1" si="1332">2*IMREAL(K229)*COS(2*PI()*B229*219/Nt_load2)-2*IMAGINARY(K229)*SIN(2*PI()*B229*219/Nt_load2)</f>
        <v>-5.6426624190178445E-5</v>
      </c>
      <c r="HR490" s="223">
        <f t="shared" ref="HR490:HR553" ca="1" si="1333">2*IMREAL(K229)*COS(2*PI()*B229*220/Nt_load2)-2*IMAGINARY(K229)*SIN(2*PI()*B229*220/Nt_load2)</f>
        <v>5.4391069002529441E-5</v>
      </c>
      <c r="HS490" s="223">
        <f t="shared" ref="HS490:HS553" ca="1" si="1334">2*IMREAL(K229)*COS(2*PI()*B229*221/Nt_load2)-2*IMAGINARY(K229)*SIN(2*PI()*B229*221/Nt_load2)</f>
        <v>-5.2322750668726538E-5</v>
      </c>
      <c r="HT490" s="223">
        <f t="shared" ref="HT490:HT553" ca="1" si="1335">2*IMREAL(K229)*COS(2*PI()*B229*222/Nt_load2)-2*IMAGINARY(K229)*SIN(2*PI()*B229*222/Nt_load2)</f>
        <v>5.0222915066384782E-5</v>
      </c>
      <c r="HU490" s="223">
        <f t="shared" ref="HU490:HU553" ca="1" si="1336">2*IMREAL(K229)*COS(2*PI()*B229*223/Nt_load2)-2*IMAGINARY(K229)*SIN(2*PI()*B229*223/Nt_load2)</f>
        <v>-4.8092827057972563E-5</v>
      </c>
      <c r="HV490" s="223">
        <f t="shared" ref="HV490:HV553" ca="1" si="1337">2*IMREAL(K229)*COS(2*PI()*B229*224/Nt_load2)-2*IMAGINARY(K229)*SIN(2*PI()*B229*224/Nt_load2)</f>
        <v>4.5933769728837298E-5</v>
      </c>
      <c r="HW490" s="223">
        <f t="shared" ref="HW490:HW553" ca="1" si="1338">2*IMREAL(K229)*COS(2*PI()*B229*225/Nt_load2)-2*IMAGINARY(K229)*SIN(2*PI()*B229*225/Nt_load2)</f>
        <v>-4.3747043614401722E-5</v>
      </c>
      <c r="HX490" s="223">
        <f t="shared" ref="HX490:HX553" ca="1" si="1339">2*IMREAL(K229)*COS(2*PI()*B229*226/Nt_load2)-2*IMAGINARY(K229)*SIN(2*PI()*B229*226/Nt_load2)</f>
        <v>4.1533965916689972E-5</v>
      </c>
      <c r="HY490" s="223">
        <f t="shared" ref="HY490:HY553" ca="1" si="1340">2*IMREAL(K229)*COS(2*PI()*B229*227/Nt_load2)-2*IMAGINARY(K229)*SIN(2*PI()*B229*227/Nt_load2)</f>
        <v>-3.9295869710975291E-5</v>
      </c>
      <c r="HZ490" s="223">
        <f t="shared" ref="HZ490:HZ553" ca="1" si="1341">2*IMREAL(K229)*COS(2*PI()*B229*228/Nt_load2)-2*IMAGINARY(K229)*SIN(2*PI()*B229*228/Nt_load2)</f>
        <v>3.7034103142703496E-5</v>
      </c>
      <c r="IA490" s="223">
        <f t="shared" ref="IA490:IA553" ca="1" si="1342">2*IMREAL(K229)*COS(2*PI()*B229*229/Nt_load2)-2*IMAGINARY(K229)*SIN(2*PI()*B229*229/Nt_load2)</f>
        <v>-3.475002861550337E-5</v>
      </c>
      <c r="IB490" s="223">
        <f t="shared" ref="IB490:IB553" ca="1" si="1343">2*IMREAL(K229)*COS(2*PI()*B229*230/Nt_load2)-2*IMAGINARY(K229)*SIN(2*PI()*B229*230/Nt_load2)</f>
        <v>3.244502197045263E-5</v>
      </c>
      <c r="IC490" s="223">
        <f t="shared" ref="IC490:IC553" ca="1" si="1344">2*IMREAL(K229)*COS(2*PI()*B229*231/Nt_load2)-2*IMAGINARY(K229)*SIN(2*PI()*B229*231/Nt_load2)</f>
        <v>-3.0120471657353656E-5</v>
      </c>
      <c r="ID490" s="223">
        <f t="shared" ref="ID490:ID553" ca="1" si="1345">2*IMREAL(K229)*COS(2*PI()*B229*232/Nt_load2)-2*IMAGINARY(K229)*SIN(2*PI()*B229*232/Nt_load2)</f>
        <v>2.7777777898416077E-5</v>
      </c>
      <c r="IE490" s="223">
        <f t="shared" ref="IE490:IE553" ca="1" si="1346">2*IMREAL(K229)*COS(2*PI()*B229*233/Nt_load2)-2*IMAGINARY(K229)*SIN(2*PI()*B229*223/Nt_load2)</f>
        <v>-4.341363693276355E-5</v>
      </c>
      <c r="IF490" s="223">
        <f t="shared" ref="IF490:IF553" ca="1" si="1347">2*IMREAL(K229)*COS(2*PI()*B229*234/Nt_load2)-2*IMAGINARY(K229)*SIN(2*PI()*B229*234/Nt_load2)</f>
        <v>2.3043614726376227E-5</v>
      </c>
      <c r="IG490" s="223">
        <f t="shared" ref="IG490:IG553" ca="1" si="1348">2*IMREAL(K229)*COS(2*PI()*B229*235/Nt_load2)-2*IMAGINARY(K229)*SIN(2*PI()*B229*235/Nt_load2)</f>
        <v>-2.0654996996146881E-5</v>
      </c>
      <c r="IH490" s="223">
        <f t="shared" ref="IH490:IH553" ca="1" si="1349">2*IMREAL(K229)*COS(2*PI()*B229*236/Nt_load2)-2*IMAGINARY(K229)*SIN(2*PI()*B229*236/Nt_load2)</f>
        <v>1.8253937468078233E-5</v>
      </c>
      <c r="II490" s="223">
        <f t="shared" ref="II490:II553" ca="1" si="1350">2*IMREAL(K229)*COS(2*PI()*B229*237/Nt_load2)-2*IMAGINARY(K229)*SIN(2*PI()*B229*237/Nt_load2)</f>
        <v>-1.5841882450626341E-5</v>
      </c>
      <c r="IJ490" s="223">
        <f t="shared" ref="IJ490:IJ553" ca="1" si="1351">2*IMREAL(K229)*COS(2*PI()*B229*238/Nt_load2)-2*IMAGINARY(K229)*SIN(2*PI()*B229*238/Nt_load2)</f>
        <v>1.3420284875563528E-5</v>
      </c>
      <c r="IK490" s="223">
        <f t="shared" ref="IK490:IK553" ca="1" si="1352">2*IMREAL(K229)*COS(2*PI()*B229*239/Nt_load2)-2*IMAGINARY(K229)*SIN(2*PI()*B229*239/Nt_load2)</f>
        <v>-1.0990603422708476E-5</v>
      </c>
      <c r="IL490" s="223">
        <f t="shared" ref="IL490:IL553" ca="1" si="1353">2*IMREAL(K229)*COS(2*PI()*B229*240/Nt_load2)-2*IMAGINARY(K229)*SIN(2*PI()*B229*240/Nt_load2)</f>
        <v>8.5543016413054459E-6</v>
      </c>
      <c r="IM490" s="223">
        <f t="shared" ref="IM490:IM553" ca="1" si="1354">2*IMREAL(K229)*COS(2*PI()*B229*241/Nt_load2)-2*IMAGINARY(K229)*SIN(2*PI()*B229*241/Nt_load2)</f>
        <v>-6.1128470684709302E-6</v>
      </c>
      <c r="IN490" s="223">
        <f t="shared" ref="IN490:IN553" ca="1" si="1355">2*IMREAL(K229)*COS(2*PI()*B229*242/Nt_load2)-2*IMAGINARY(K229)*SIN(2*PI()*B229*242/Nt_load2)</f>
        <v>3.667710345125129E-6</v>
      </c>
      <c r="IO490" s="223">
        <f t="shared" ref="IO490:IO553" ca="1" si="1356">2*IMREAL(K229)*COS(2*PI()*B229*243/Nt_load2)-2*IMAGINARY(K229)*SIN(2*PI()*B229*243/Nt_load2)</f>
        <v>-1.2203643302232662E-6</v>
      </c>
      <c r="IP490" s="223">
        <f t="shared" ref="IP490:IP553" ca="1" si="1357">2*IMREAL(K229)*COS(2*PI()*B229*244/Nt_load2)-2*IMAGINARY(K229)*SIN(2*PI()*B229*244/Nt_load2)</f>
        <v>-1.2277167865300942E-6</v>
      </c>
      <c r="IQ490" s="223">
        <f t="shared" ref="IQ490:IQ553" ca="1" si="1358">2*IMREAL(K229)*COS(2*PI()*B229*245/Nt_load2)-2*IMAGINARY(K229)*SIN(2*PI()*B229*245/Nt_load2)</f>
        <v>3.6750583725871979E-6</v>
      </c>
      <c r="IR490" s="223">
        <f t="shared" ref="IR490:IR553" ca="1" si="1359">2*IMREAL(K229)*COS(2*PI()*B229*246/Nt_load2)-2*IMAGINARY(K229)*SIN(2*PI()*B229*246/Nt_load2)</f>
        <v>-6.1201862409112689E-6</v>
      </c>
      <c r="IS490" s="223">
        <f t="shared" ref="IS490:IS553" ca="1" si="1360">2*IMREAL(K229)*COS(2*PI()*B229*247/Nt_load2)-2*IMAGINARY(K229)*SIN(2*PI()*B229*247/Nt_load2)</f>
        <v>8.5616275378810021E-6</v>
      </c>
      <c r="IT490" s="223">
        <f t="shared" ref="IT490:IT553" ca="1" si="1361">2*IMREAL(K229)*COS(2*PI()*B229*248/Nt_load2)-2*IMAGINARY(K229)*SIN(2*PI()*B229*248/Nt_load2)</f>
        <v>-1.0997911630561811E-5</v>
      </c>
      <c r="IU490" s="223">
        <f t="shared" ref="IU490:IU553" ca="1" si="1362">2*IMREAL(K229)*COS(2*PI()*B229*249/Nt_load2)-2*IMAGINARY(K229)*SIN(2*PI()*B229*249/Nt_load2)</f>
        <v>1.3427570992526033E-5</v>
      </c>
      <c r="IV490" s="223">
        <f t="shared" ref="IV490:IV553" ca="1" si="1363">2*IMREAL(K229)*COS(2*PI()*B229*250/Nt_load2)-2*IMAGINARY(K229)*SIN(2*PI()*B229*250/Nt_load2)</f>
        <v>-1.5849142087802343E-5</v>
      </c>
      <c r="IW490" s="223">
        <f t="shared" ref="IW490:IW553" ca="1" si="1364">2*IMREAL(K229)*COS(2*PI()*B229*251/Nt_load2)-2*IMAGINARY(K229)*SIN(2*PI()*B229*251/Nt_load2)</f>
        <v>1.8261166252533743E-5</v>
      </c>
      <c r="IX490" s="223">
        <f t="shared" ref="IX490:IX553" ca="1" si="1365">2*IMREAL(K229)*COS(2*PI()*B229*252/Nt_load2)-2*IMAGINARY(K229)*SIN(2*PI()*B229*252/Nt_load2)</f>
        <v>-2.0662190573532456E-5</v>
      </c>
      <c r="IY490" s="223">
        <f t="shared" ref="IY490:IY553" ca="1" si="1366">2*IMREAL(K229)*COS(2*PI()*B229*253/Nt_load2)-2*IMAGINARY(K229)*SIN(2*PI()*B229*253/Nt_load2)</f>
        <v>2.3050768763549823E-5</v>
      </c>
      <c r="IZ490" s="223">
        <f t="shared" ref="IZ490:IZ553" ca="1" si="1367">2*IMREAL(K229)*COS(2*PI()*B229*254/Nt_load2)-2*IMAGINARY(K229)*SIN(2*PI()*B229*254/Nt_load2)</f>
        <v>-2.5425462032376749E-5</v>
      </c>
      <c r="JA490" s="223">
        <f t="shared" ref="JA490:JA553" ca="1" si="1368">2*IMREAL(K229)*COS(2*PI()*B229*255/Nt_load2)-2*IMAGINARY(K229)*SIN(2*PI()*B229*255/Nt_load2)</f>
        <v>2.7784839953605588E-5</v>
      </c>
      <c r="JB490" s="223">
        <f t="shared" ref="JB490:JB553" ca="1" si="1369">2*IMREAL(K229)*COS(2*PI()*B229*256/Nt_load2)-2*IMAGINARY(K229)*SIN(2*PI()*B229*256/Nt_load2)</f>
        <v>-3.0127481326177569E-5</v>
      </c>
    </row>
    <row r="491" spans="2:262">
      <c r="B491" s="230">
        <v>130</v>
      </c>
      <c r="C491" s="229">
        <f t="shared" ref="C491:C554" si="1370">C490+Div_Nt_load2</f>
        <v>2.5390625000000018E-3</v>
      </c>
      <c r="D491" s="226">
        <f t="shared" ca="1" si="1113"/>
        <v>35.975094994515402</v>
      </c>
      <c r="E491" s="225">
        <f ca="1">EF361</f>
        <v>-2.490500548459534E-2</v>
      </c>
      <c r="F491" s="224">
        <v>130</v>
      </c>
      <c r="G491" s="223">
        <f t="shared" ca="1" si="1114"/>
        <v>2.9006359458105259E-5</v>
      </c>
      <c r="H491" s="223">
        <f t="shared" ca="1" si="1115"/>
        <v>-3.3098011676093314E-5</v>
      </c>
      <c r="I491" s="223">
        <f t="shared" ca="1" si="1116"/>
        <v>3.7109927884910237E-5</v>
      </c>
      <c r="J491" s="223">
        <f t="shared" ca="1" si="1117"/>
        <v>-4.1032443027006617E-5</v>
      </c>
      <c r="K491" s="223">
        <f t="shared" ca="1" si="1118"/>
        <v>4.485610741983341E-5</v>
      </c>
      <c r="L491" s="223">
        <f t="shared" ca="1" si="1119"/>
        <v>-4.857170952095484E-5</v>
      </c>
      <c r="M491" s="223">
        <f t="shared" ca="1" si="1120"/>
        <v>5.2170298119460864E-5</v>
      </c>
      <c r="N491" s="223">
        <f t="shared" ca="1" si="1121"/>
        <v>-5.5643203900218943E-5</v>
      </c>
      <c r="O491" s="223">
        <f t="shared" ca="1" si="1122"/>
        <v>5.8982060329012347E-5</v>
      </c>
      <c r="P491" s="223">
        <f t="shared" ca="1" si="1123"/>
        <v>-6.2178823808254605E-5</v>
      </c>
      <c r="Q491" s="223">
        <f t="shared" ca="1" si="1124"/>
        <v>6.5225793054721041E-5</v>
      </c>
      <c r="R491" s="223">
        <f t="shared" ca="1" si="1125"/>
        <v>-6.8115627652614135E-5</v>
      </c>
      <c r="S491" s="223">
        <f t="shared" ca="1" si="1126"/>
        <v>7.0841365737267737E-5</v>
      </c>
      <c r="T491" s="223">
        <f t="shared" ca="1" si="1127"/>
        <v>-7.3396440766889106E-5</v>
      </c>
      <c r="U491" s="223">
        <f t="shared" ca="1" si="1128"/>
        <v>7.5774697341934465E-5</v>
      </c>
      <c r="V491" s="223">
        <f t="shared" ca="1" si="1129"/>
        <v>-7.7970406034003471E-5</v>
      </c>
      <c r="W491" s="223">
        <f t="shared" ca="1" si="1130"/>
        <v>7.9978277188535578E-5</v>
      </c>
      <c r="X491" s="223">
        <f t="shared" ca="1" si="1131"/>
        <v>-8.1793473668050767E-5</v>
      </c>
      <c r="Y491" s="223">
        <f t="shared" ca="1" si="1132"/>
        <v>8.3411622505237236E-5</v>
      </c>
      <c r="Z491" s="223">
        <f t="shared" ca="1" si="1133"/>
        <v>-8.4828825437813555E-5</v>
      </c>
      <c r="AA491" s="223">
        <f t="shared" ca="1" si="1134"/>
        <v>8.6041668299782604E-5</v>
      </c>
      <c r="AB491" s="223">
        <f t="shared" ca="1" si="1135"/>
        <v>-8.7047229246457275E-5</v>
      </c>
      <c r="AC491" s="223">
        <f t="shared" ca="1" si="1136"/>
        <v>8.7843085793440676E-5</v>
      </c>
      <c r="AD491" s="223">
        <f t="shared" ca="1" si="1137"/>
        <v>-8.8427320652601882E-5</v>
      </c>
      <c r="AE491" s="223">
        <f t="shared" ca="1" si="1138"/>
        <v>8.8798526350992481E-5</v>
      </c>
      <c r="AF491" s="223">
        <f t="shared" ca="1" si="1139"/>
        <v>-8.8955808621571305E-5</v>
      </c>
      <c r="AG491" s="223">
        <f t="shared" ca="1" si="1140"/>
        <v>8.889878855757212E-5</v>
      </c>
      <c r="AH491" s="223">
        <f t="shared" ca="1" si="1141"/>
        <v>-8.8627603525323552E-5</v>
      </c>
      <c r="AI491" s="223">
        <f t="shared" ca="1" si="1142"/>
        <v>8.8142906833321133E-5</v>
      </c>
      <c r="AJ491" s="223">
        <f t="shared" ca="1" si="1143"/>
        <v>-8.7445866158350569E-5</v>
      </c>
      <c r="AK491" s="223">
        <f t="shared" ca="1" si="1144"/>
        <v>8.6538160732451021E-5</v>
      </c>
      <c r="AL491" s="223">
        <f t="shared" ca="1" si="1145"/>
        <v>-8.5421977297499635E-5</v>
      </c>
      <c r="AM491" s="223">
        <f t="shared" ca="1" si="1146"/>
        <v>8.4100004837157081E-5</v>
      </c>
      <c r="AN491" s="223">
        <f t="shared" ca="1" si="1147"/>
        <v>-8.2575428098870943E-5</v>
      </c>
      <c r="AO491" s="223">
        <f t="shared" ca="1" si="1148"/>
        <v>8.0851919921541817E-5</v>
      </c>
      <c r="AP491" s="223">
        <f t="shared" ca="1" si="1149"/>
        <v>-7.893363238732939E-5</v>
      </c>
      <c r="AQ491" s="223">
        <f t="shared" ca="1" si="1150"/>
        <v>7.6825186818926781E-5</v>
      </c>
      <c r="AR491" s="223">
        <f t="shared" ca="1" si="1151"/>
        <v>-7.4531662646385824E-5</v>
      </c>
      <c r="AS491" s="223">
        <f t="shared" ca="1" si="1152"/>
        <v>7.2058585170326359E-5</v>
      </c>
      <c r="AT491" s="223">
        <f t="shared" ca="1" si="1153"/>
        <v>-6.9411912251005696E-5</v>
      </c>
      <c r="AU491" s="223">
        <f t="shared" ca="1" si="1154"/>
        <v>6.65980199553061E-5</v>
      </c>
      <c r="AV491" s="223">
        <f t="shared" ca="1" si="1155"/>
        <v>-6.3623687196237398E-5</v>
      </c>
      <c r="AW491" s="223">
        <f t="shared" ca="1" si="1156"/>
        <v>6.0496079401936155E-5</v>
      </c>
      <c r="AX491" s="223">
        <f t="shared" ca="1" si="1157"/>
        <v>-5.7222731253524952E-5</v>
      </c>
      <c r="AY491" s="223">
        <f t="shared" ca="1" si="1158"/>
        <v>5.3811528533404729E-5</v>
      </c>
      <c r="AZ491" s="223">
        <f t="shared" ca="1" si="1159"/>
        <v>-5.0270689127712243E-5</v>
      </c>
      <c r="BA491" s="223">
        <f t="shared" ca="1" si="1160"/>
        <v>4.6608743228720835E-5</v>
      </c>
      <c r="BB491" s="223">
        <f t="shared" ca="1" si="1161"/>
        <v>-4.2834512784847696E-5</v>
      </c>
      <c r="BC491" s="223">
        <f t="shared" ca="1" si="1162"/>
        <v>3.8957090247815677E-5</v>
      </c>
      <c r="BD491" s="223">
        <f t="shared" ca="1" si="1163"/>
        <v>-3.4985816668138603E-5</v>
      </c>
      <c r="BE491" s="223">
        <f t="shared" ca="1" si="1164"/>
        <v>3.0930259191709996E-5</v>
      </c>
      <c r="BF491" s="223">
        <f t="shared" ca="1" si="1165"/>
        <v>-2.6800188011720177E-5</v>
      </c>
      <c r="BG491" s="223">
        <f t="shared" ca="1" si="1166"/>
        <v>2.2605552831390903E-5</v>
      </c>
      <c r="BH491" s="223">
        <f t="shared" ca="1" si="1167"/>
        <v>-1.8356458894278241E-5</v>
      </c>
      <c r="BI491" s="223">
        <f t="shared" ca="1" si="1168"/>
        <v>1.4063142639853366E-5</v>
      </c>
      <c r="BJ491" s="223">
        <f t="shared" ca="1" si="1169"/>
        <v>-9.7359470430232848E-6</v>
      </c>
      <c r="BK491" s="223">
        <f t="shared" ca="1" si="1170"/>
        <v>5.3852966969957921E-6</v>
      </c>
      <c r="BL491" s="223">
        <f t="shared" ca="1" si="1171"/>
        <v>-1.0216726995314709E-6</v>
      </c>
      <c r="BM491" s="223">
        <f t="shared" ca="1" si="1172"/>
        <v>-3.3444125969539785E-6</v>
      </c>
      <c r="BN491" s="223">
        <f t="shared" ca="1" si="1173"/>
        <v>7.7024409105574185E-6</v>
      </c>
      <c r="BO491" s="223">
        <f t="shared" ca="1" si="1174"/>
        <v>-1.2041913369353192E-5</v>
      </c>
      <c r="BP491" s="223">
        <f t="shared" ca="1" si="1175"/>
        <v>1.6352375804097641E-5</v>
      </c>
      <c r="BQ491" s="223">
        <f t="shared" ca="1" si="1176"/>
        <v>-2.0623443933228566E-5</v>
      </c>
      <c r="BR491" s="223">
        <f t="shared" ca="1" si="1177"/>
        <v>2.4844828379524011E-5</v>
      </c>
      <c r="BS491" s="223">
        <f t="shared" ca="1" si="1178"/>
        <v>-2.9006359458103243E-5</v>
      </c>
      <c r="BT491" s="223">
        <f t="shared" ca="1" si="1179"/>
        <v>3.3098011676090894E-5</v>
      </c>
      <c r="BU491" s="223">
        <f t="shared" ca="1" si="1180"/>
        <v>-3.7109927884909736E-5</v>
      </c>
      <c r="BV491" s="223">
        <f t="shared" ca="1" si="1181"/>
        <v>4.1032443027005709E-5</v>
      </c>
      <c r="BW491" s="223">
        <f t="shared" ca="1" si="1182"/>
        <v>-4.4856107419832109E-5</v>
      </c>
      <c r="BX491" s="223">
        <f t="shared" ca="1" si="1183"/>
        <v>4.857170952095318E-5</v>
      </c>
      <c r="BY491" s="223">
        <f t="shared" ca="1" si="1184"/>
        <v>-5.2170298119459007E-5</v>
      </c>
      <c r="BZ491" s="223">
        <f t="shared" ca="1" si="1185"/>
        <v>5.5643203900218645E-5</v>
      </c>
      <c r="CA491" s="223">
        <f t="shared" ca="1" si="1186"/>
        <v>-5.8982060329011588E-5</v>
      </c>
      <c r="CB491" s="223">
        <f t="shared" ca="1" si="1187"/>
        <v>6.2178823808253642E-5</v>
      </c>
      <c r="CC491" s="223">
        <f t="shared" ca="1" si="1188"/>
        <v>-6.5225793054719903E-5</v>
      </c>
      <c r="CD491" s="223">
        <f t="shared" ca="1" si="1189"/>
        <v>6.8115627652612671E-5</v>
      </c>
      <c r="CE491" s="223">
        <f t="shared" ca="1" si="1190"/>
        <v>-7.0841365737265988E-5</v>
      </c>
      <c r="CF491" s="223">
        <f t="shared" ca="1" si="1191"/>
        <v>7.3396440766888889E-5</v>
      </c>
      <c r="CG491" s="223">
        <f t="shared" ca="1" si="1192"/>
        <v>-7.5774697341933923E-5</v>
      </c>
      <c r="CH491" s="223">
        <f t="shared" ca="1" si="1193"/>
        <v>7.7970406034002685E-5</v>
      </c>
      <c r="CI491" s="223">
        <f t="shared" ca="1" si="1194"/>
        <v>-7.9978277188534576E-5</v>
      </c>
      <c r="CJ491" s="223">
        <f t="shared" ca="1" si="1195"/>
        <v>8.1793473668050618E-5</v>
      </c>
      <c r="CK491" s="223">
        <f t="shared" ca="1" si="1196"/>
        <v>-8.3411622505236206E-5</v>
      </c>
      <c r="CL491" s="223">
        <f t="shared" ca="1" si="1197"/>
        <v>8.4828825437813257E-5</v>
      </c>
      <c r="CM491" s="223">
        <f t="shared" ca="1" si="1198"/>
        <v>-8.6041668299781547E-5</v>
      </c>
      <c r="CN491" s="223">
        <f t="shared" ca="1" si="1199"/>
        <v>8.7047229246456923E-5</v>
      </c>
      <c r="CO491" s="223">
        <f t="shared" ca="1" si="1200"/>
        <v>-8.7843085793440622E-5</v>
      </c>
      <c r="CP491" s="223">
        <f t="shared" ca="1" si="1201"/>
        <v>8.8427320652601556E-5</v>
      </c>
      <c r="CQ491" s="223">
        <f t="shared" ca="1" si="1202"/>
        <v>-8.8798526350992454E-5</v>
      </c>
      <c r="CR491" s="223">
        <f t="shared" ca="1" si="1203"/>
        <v>8.895580862157125E-5</v>
      </c>
      <c r="CS491" s="223">
        <f t="shared" ca="1" si="1204"/>
        <v>-8.8898788557572174E-5</v>
      </c>
      <c r="CT491" s="223">
        <f t="shared" ca="1" si="1205"/>
        <v>8.8627603525323471E-5</v>
      </c>
      <c r="CU491" s="223">
        <f t="shared" ca="1" si="1206"/>
        <v>-8.8142906833321512E-5</v>
      </c>
      <c r="CV491" s="223">
        <f t="shared" ca="1" si="1207"/>
        <v>8.7445866158350637E-5</v>
      </c>
      <c r="CW491" s="223">
        <f t="shared" ca="1" si="1208"/>
        <v>-8.6538160732451997E-5</v>
      </c>
      <c r="CX491" s="223">
        <f t="shared" ca="1" si="1209"/>
        <v>8.5421977297500096E-5</v>
      </c>
      <c r="CY491" s="223">
        <f t="shared" ca="1" si="1210"/>
        <v>-8.4100004837156796E-5</v>
      </c>
      <c r="CZ491" s="223">
        <f t="shared" ca="1" si="1211"/>
        <v>8.2575428098872041E-5</v>
      </c>
      <c r="DA491" s="223">
        <f t="shared" ca="1" si="1212"/>
        <v>-8.0851919921541993E-5</v>
      </c>
      <c r="DB491" s="223">
        <f t="shared" ca="1" si="1213"/>
        <v>7.8933632387331314E-5</v>
      </c>
      <c r="DC491" s="223">
        <f t="shared" ca="1" si="1214"/>
        <v>-7.6825186818927634E-5</v>
      </c>
      <c r="DD491" s="223">
        <f t="shared" ca="1" si="1215"/>
        <v>7.4531662646385349E-5</v>
      </c>
      <c r="DE491" s="223">
        <f t="shared" ca="1" si="1216"/>
        <v>-7.2058585170328081E-5</v>
      </c>
      <c r="DF491" s="223">
        <f t="shared" ca="1" si="1217"/>
        <v>6.941191225100594E-5</v>
      </c>
      <c r="DG491" s="223">
        <f t="shared" ca="1" si="1218"/>
        <v>-6.6598019955308878E-5</v>
      </c>
      <c r="DH491" s="223">
        <f t="shared" ca="1" si="1219"/>
        <v>6.362368719623855E-5</v>
      </c>
      <c r="DI491" s="223">
        <f t="shared" ca="1" si="1220"/>
        <v>-6.0496079401935498E-5</v>
      </c>
      <c r="DJ491" s="223">
        <f t="shared" ca="1" si="1221"/>
        <v>5.7222731253526219E-5</v>
      </c>
      <c r="DK491" s="223">
        <f t="shared" ca="1" si="1222"/>
        <v>-5.3811528533404031E-5</v>
      </c>
      <c r="DL491" s="223">
        <f t="shared" ca="1" si="1223"/>
        <v>5.0270689127715712E-5</v>
      </c>
      <c r="DM491" s="223">
        <f t="shared" ca="1" si="1224"/>
        <v>-4.6608743228722244E-5</v>
      </c>
      <c r="DN491" s="223">
        <f t="shared" ca="1" si="1225"/>
        <v>4.2834512784851355E-5</v>
      </c>
      <c r="DO491" s="223">
        <f t="shared" ca="1" si="1226"/>
        <v>-3.8957090247817167E-5</v>
      </c>
      <c r="DP491" s="223">
        <f t="shared" ca="1" si="1227"/>
        <v>3.498581666813779E-5</v>
      </c>
      <c r="DQ491" s="223">
        <f t="shared" ca="1" si="1228"/>
        <v>-3.0930259191713926E-5</v>
      </c>
      <c r="DR491" s="223">
        <f t="shared" ca="1" si="1229"/>
        <v>2.6800188011721752E-5</v>
      </c>
      <c r="DS491" s="223">
        <f t="shared" ca="1" si="1230"/>
        <v>-2.2605552831394945E-5</v>
      </c>
      <c r="DT491" s="223">
        <f t="shared" ca="1" si="1231"/>
        <v>1.835645889427986E-5</v>
      </c>
      <c r="DU491" s="223">
        <f t="shared" ca="1" si="1232"/>
        <v>-1.4063142639852509E-5</v>
      </c>
      <c r="DV491" s="223">
        <f t="shared" ca="1" si="1233"/>
        <v>9.7359470430249247E-6</v>
      </c>
      <c r="DW491" s="223">
        <f t="shared" ca="1" si="1234"/>
        <v>-5.3852966969974421E-6</v>
      </c>
      <c r="DX491" s="223">
        <f t="shared" ca="1" si="1235"/>
        <v>1.0216726995356552E-6</v>
      </c>
      <c r="DY491" s="223">
        <f t="shared" ca="1" si="1236"/>
        <v>3.3444125969523184E-6</v>
      </c>
      <c r="DZ491" s="223">
        <f t="shared" ca="1" si="1237"/>
        <v>-7.7024409105582859E-6</v>
      </c>
      <c r="EA491" s="223">
        <f t="shared" ca="1" si="1238"/>
        <v>1.2041913369351549E-5</v>
      </c>
      <c r="EB491" s="223">
        <f t="shared" ca="1" si="1239"/>
        <v>-1.6352375804096011E-5</v>
      </c>
      <c r="EC491" s="223">
        <f t="shared" ca="1" si="1240"/>
        <v>2.0623443933224493E-5</v>
      </c>
      <c r="ED491" s="223">
        <f t="shared" ca="1" si="1241"/>
        <v>-2.4844828379522419E-5</v>
      </c>
      <c r="EE491" s="223">
        <f t="shared" ca="1" si="1242"/>
        <v>2.9006359458104066E-5</v>
      </c>
      <c r="EF491" s="223">
        <f t="shared" ca="1" si="1243"/>
        <v>-3.3098011676089363E-5</v>
      </c>
      <c r="EG491" s="223">
        <f t="shared" ca="1" si="1244"/>
        <v>3.7109927884908231E-5</v>
      </c>
      <c r="EH491" s="223">
        <f t="shared" ca="1" si="1245"/>
        <v>-4.1032443027001995E-5</v>
      </c>
      <c r="EI491" s="223">
        <f t="shared" ca="1" si="1246"/>
        <v>4.4856107419830686E-5</v>
      </c>
      <c r="EJ491" s="223">
        <f t="shared" ca="1" si="1247"/>
        <v>-4.8571709520953912E-5</v>
      </c>
      <c r="EK491" s="223">
        <f t="shared" ca="1" si="1248"/>
        <v>5.2170298119457665E-5</v>
      </c>
      <c r="EL491" s="223">
        <f t="shared" ca="1" si="1249"/>
        <v>-5.5643203900217351E-5</v>
      </c>
      <c r="EM491" s="223">
        <f t="shared" ca="1" si="1250"/>
        <v>5.898206032900845E-5</v>
      </c>
      <c r="EN491" s="223">
        <f t="shared" ca="1" si="1251"/>
        <v>-6.217882380825245E-5</v>
      </c>
      <c r="EO491" s="223">
        <f t="shared" ca="1" si="1252"/>
        <v>6.5225793054720499E-5</v>
      </c>
      <c r="EP491" s="223">
        <f t="shared" ca="1" si="1253"/>
        <v>-6.8115627652611601E-5</v>
      </c>
      <c r="EQ491" s="223">
        <f t="shared" ca="1" si="1254"/>
        <v>7.0841365737266517E-5</v>
      </c>
      <c r="ER491" s="223">
        <f t="shared" ca="1" si="1255"/>
        <v>-7.3396440766886517E-5</v>
      </c>
      <c r="ES491" s="223">
        <f t="shared" ca="1" si="1256"/>
        <v>7.5774697341933069E-5</v>
      </c>
      <c r="ET491" s="223">
        <f t="shared" ca="1" si="1257"/>
        <v>-7.7970406034003092E-5</v>
      </c>
      <c r="EU491" s="223">
        <f t="shared" ca="1" si="1258"/>
        <v>7.9978277188533844E-5</v>
      </c>
      <c r="EV491" s="223">
        <f t="shared" ca="1" si="1259"/>
        <v>-8.1793473668049954E-5</v>
      </c>
      <c r="EW491" s="223">
        <f t="shared" ca="1" si="1260"/>
        <v>8.3411622505235637E-5</v>
      </c>
      <c r="EX491" s="223">
        <f t="shared" ca="1" si="1261"/>
        <v>-8.4828825437812755E-5</v>
      </c>
      <c r="EY491" s="223">
        <f t="shared" ca="1" si="1262"/>
        <v>8.6041668299781114E-5</v>
      </c>
      <c r="EZ491" s="223">
        <f t="shared" ca="1" si="1263"/>
        <v>-8.7047229246456598E-5</v>
      </c>
      <c r="FA491" s="223">
        <f t="shared" ca="1" si="1264"/>
        <v>8.7843085793440351E-5</v>
      </c>
      <c r="FB491" s="223">
        <f t="shared" ca="1" si="1265"/>
        <v>-8.842732065260138E-5</v>
      </c>
      <c r="FC491" s="223">
        <f t="shared" ca="1" si="1266"/>
        <v>8.8798526350992359E-5</v>
      </c>
      <c r="FD491" s="223">
        <f t="shared" ca="1" si="1267"/>
        <v>-8.8955808621571223E-5</v>
      </c>
      <c r="FE491" s="223">
        <f t="shared" ca="1" si="1268"/>
        <v>8.8898788557572242E-5</v>
      </c>
      <c r="FF491" s="223">
        <f t="shared" ca="1" si="1269"/>
        <v>-8.862760352532362E-5</v>
      </c>
      <c r="FG491" s="223">
        <f t="shared" ca="1" si="1270"/>
        <v>8.8142906833321743E-5</v>
      </c>
      <c r="FH491" s="223">
        <f t="shared" ca="1" si="1271"/>
        <v>-8.7445866158350935E-5</v>
      </c>
      <c r="FI491" s="223">
        <f t="shared" ca="1" si="1272"/>
        <v>8.653816073245239E-5</v>
      </c>
      <c r="FJ491" s="223">
        <f t="shared" ca="1" si="1273"/>
        <v>-8.5421977297500556E-5</v>
      </c>
      <c r="FK491" s="223">
        <f t="shared" ca="1" si="1274"/>
        <v>8.4100004837158991E-5</v>
      </c>
      <c r="FL491" s="223">
        <f t="shared" ca="1" si="1275"/>
        <v>-8.257542809887265E-5</v>
      </c>
      <c r="FM491" s="223">
        <f t="shared" ca="1" si="1276"/>
        <v>8.0851919921542684E-5</v>
      </c>
      <c r="FN491" s="223">
        <f t="shared" ca="1" si="1277"/>
        <v>-7.8933632387329756E-5</v>
      </c>
      <c r="FO491" s="223">
        <f t="shared" ca="1" si="1278"/>
        <v>7.6825186818931023E-5</v>
      </c>
      <c r="FP491" s="223">
        <f t="shared" ca="1" si="1279"/>
        <v>-7.4531662646389009E-5</v>
      </c>
      <c r="FQ491" s="223">
        <f t="shared" ca="1" si="1280"/>
        <v>7.2058585170329056E-5</v>
      </c>
      <c r="FR491" s="223">
        <f t="shared" ca="1" si="1281"/>
        <v>-6.9411912251006984E-5</v>
      </c>
      <c r="FS491" s="223">
        <f t="shared" ca="1" si="1282"/>
        <v>6.6598019955306628E-5</v>
      </c>
      <c r="FT491" s="223">
        <f t="shared" ca="1" si="1283"/>
        <v>-6.3623687196243239E-5</v>
      </c>
      <c r="FU491" s="223">
        <f t="shared" ca="1" si="1284"/>
        <v>6.0496079401940424E-5</v>
      </c>
      <c r="FV491" s="223">
        <f t="shared" ca="1" si="1285"/>
        <v>-5.7222731253527486E-5</v>
      </c>
      <c r="FW491" s="223">
        <f t="shared" ca="1" si="1286"/>
        <v>5.3811528533405352E-5</v>
      </c>
      <c r="FX491" s="223">
        <f t="shared" ca="1" si="1287"/>
        <v>-5.02706891277129E-5</v>
      </c>
      <c r="FY491" s="223">
        <f t="shared" ca="1" si="1288"/>
        <v>4.6608743228727957E-5</v>
      </c>
      <c r="FZ491" s="223">
        <f t="shared" ca="1" si="1289"/>
        <v>-4.2834512784852818E-5</v>
      </c>
      <c r="GA491" s="223">
        <f t="shared" ca="1" si="1290"/>
        <v>3.8957090247818658E-5</v>
      </c>
      <c r="GB491" s="223">
        <f t="shared" ca="1" si="1291"/>
        <v>-3.4985816668139321E-5</v>
      </c>
      <c r="GC491" s="223">
        <f t="shared" ca="1" si="1292"/>
        <v>3.0930259191710741E-5</v>
      </c>
      <c r="GD491" s="223">
        <f t="shared" ca="1" si="1293"/>
        <v>-2.6800188011728149E-5</v>
      </c>
      <c r="GE491" s="223">
        <f t="shared" ca="1" si="1294"/>
        <v>2.2605552831396548E-5</v>
      </c>
      <c r="GF491" s="223">
        <f t="shared" ca="1" si="1295"/>
        <v>-1.835645889428148E-5</v>
      </c>
      <c r="GG491" s="223">
        <f t="shared" ca="1" si="1296"/>
        <v>1.4063142639854142E-5</v>
      </c>
      <c r="GH491" s="223">
        <f t="shared" ca="1" si="1297"/>
        <v>-9.7359470430215467E-6</v>
      </c>
      <c r="GI491" s="223">
        <f t="shared" ca="1" si="1298"/>
        <v>5.3852966970041438E-6</v>
      </c>
      <c r="GJ491" s="223">
        <f t="shared" ca="1" si="1299"/>
        <v>-1.021672699537312E-6</v>
      </c>
      <c r="GK491" s="223">
        <f t="shared" ca="1" si="1300"/>
        <v>-3.344412596950665E-6</v>
      </c>
      <c r="GL491" s="223">
        <f t="shared" ca="1" si="1301"/>
        <v>7.7024409105566392E-6</v>
      </c>
      <c r="GM491" s="223">
        <f t="shared" ca="1" si="1302"/>
        <v>-1.204191336935492E-5</v>
      </c>
      <c r="GN491" s="223">
        <f t="shared" ca="1" si="1303"/>
        <v>1.6352375804089415E-5</v>
      </c>
      <c r="GO491" s="223">
        <f t="shared" ca="1" si="1304"/>
        <v>-2.062344393322288E-5</v>
      </c>
      <c r="GP491" s="223">
        <f t="shared" ca="1" si="1305"/>
        <v>2.484482837952083E-5</v>
      </c>
      <c r="GQ491" s="223">
        <f t="shared" ca="1" si="1306"/>
        <v>-2.9006359458102504E-5</v>
      </c>
      <c r="GR491" s="223">
        <f t="shared" ca="1" si="1307"/>
        <v>3.3098011676092521E-5</v>
      </c>
      <c r="GS491" s="223">
        <f t="shared" ca="1" si="1308"/>
        <v>-3.7109927884902126E-5</v>
      </c>
      <c r="GT491" s="223">
        <f t="shared" ca="1" si="1309"/>
        <v>4.1032443027000525E-5</v>
      </c>
      <c r="GU491" s="223">
        <f t="shared" ca="1" si="1310"/>
        <v>-4.4856107419829249E-5</v>
      </c>
      <c r="GV491" s="223">
        <f t="shared" ca="1" si="1311"/>
        <v>4.8571709520952523E-5</v>
      </c>
      <c r="GW491" s="223">
        <f t="shared" ca="1" si="1312"/>
        <v>-5.2170298119460416E-5</v>
      </c>
      <c r="GX491" s="223">
        <f t="shared" ca="1" si="1313"/>
        <v>5.5643203900212113E-5</v>
      </c>
      <c r="GY491" s="223">
        <f t="shared" ca="1" si="1314"/>
        <v>-5.898206032900721E-5</v>
      </c>
      <c r="GZ491" s="223">
        <f t="shared" ca="1" si="1315"/>
        <v>6.2178823808251271E-5</v>
      </c>
      <c r="HA491" s="223">
        <f t="shared" ca="1" si="1316"/>
        <v>-6.5225793054719374E-5</v>
      </c>
      <c r="HB491" s="223">
        <f t="shared" ca="1" si="1317"/>
        <v>6.8115627652613783E-5</v>
      </c>
      <c r="HC491" s="223">
        <f t="shared" ca="1" si="1318"/>
        <v>-7.0841365737262451E-5</v>
      </c>
      <c r="HD491" s="223">
        <f t="shared" ca="1" si="1319"/>
        <v>7.3396440766885582E-5</v>
      </c>
      <c r="HE491" s="223">
        <f t="shared" ca="1" si="1320"/>
        <v>-7.5774697341932188E-5</v>
      </c>
      <c r="HF491" s="223">
        <f t="shared" ca="1" si="1321"/>
        <v>7.7970406034002306E-5</v>
      </c>
      <c r="HG491" s="223">
        <f t="shared" ca="1" si="1322"/>
        <v>-7.9978277188535362E-5</v>
      </c>
      <c r="HH491" s="223">
        <f t="shared" ca="1" si="1323"/>
        <v>8.1793473668047325E-5</v>
      </c>
      <c r="HI491" s="223">
        <f t="shared" ca="1" si="1324"/>
        <v>-8.3411622505235068E-5</v>
      </c>
      <c r="HJ491" s="223">
        <f t="shared" ca="1" si="1325"/>
        <v>8.482882543781224E-5</v>
      </c>
      <c r="HK491" s="223">
        <f t="shared" ca="1" si="1326"/>
        <v>-8.6041668299781981E-5</v>
      </c>
      <c r="HL491" s="223">
        <f t="shared" ca="1" si="1327"/>
        <v>8.7047229246457302E-5</v>
      </c>
      <c r="HM491" s="223">
        <f t="shared" ca="1" si="1328"/>
        <v>-8.7843085793439294E-5</v>
      </c>
      <c r="HN491" s="223">
        <f t="shared" ca="1" si="1329"/>
        <v>8.8427320652601204E-5</v>
      </c>
      <c r="HO491" s="223">
        <f t="shared" ca="1" si="1330"/>
        <v>-8.879852635099225E-5</v>
      </c>
      <c r="HP491" s="223">
        <f t="shared" ca="1" si="1331"/>
        <v>8.8955808621571264E-5</v>
      </c>
      <c r="HQ491" s="223">
        <f t="shared" ca="1" si="1332"/>
        <v>-8.8898788557572106E-5</v>
      </c>
      <c r="HR491" s="223">
        <f t="shared" ca="1" si="1333"/>
        <v>8.8627603525324189E-5</v>
      </c>
      <c r="HS491" s="223">
        <f t="shared" ca="1" si="1334"/>
        <v>-8.8142906833321973E-5</v>
      </c>
      <c r="HT491" s="223">
        <f t="shared" ca="1" si="1335"/>
        <v>8.7445866158351247E-5</v>
      </c>
      <c r="HU491" s="223">
        <f t="shared" ca="1" si="1336"/>
        <v>-8.6538160732451604E-5</v>
      </c>
      <c r="HV491" s="223">
        <f t="shared" ca="1" si="1337"/>
        <v>8.542197729750244E-5</v>
      </c>
      <c r="HW491" s="223">
        <f t="shared" ca="1" si="1338"/>
        <v>-8.410000483715952E-5</v>
      </c>
      <c r="HX491" s="223">
        <f t="shared" ca="1" si="1339"/>
        <v>8.2575428098873274E-5</v>
      </c>
      <c r="HY491" s="223">
        <f t="shared" ca="1" si="1340"/>
        <v>-8.0851919921543376E-5</v>
      </c>
      <c r="HZ491" s="223">
        <f t="shared" ca="1" si="1341"/>
        <v>7.8933632387330501E-5</v>
      </c>
      <c r="IA491" s="223">
        <f t="shared" ca="1" si="1342"/>
        <v>-7.6825186818931849E-5</v>
      </c>
      <c r="IB491" s="223">
        <f t="shared" ca="1" si="1343"/>
        <v>7.4531662646389917E-5</v>
      </c>
      <c r="IC491" s="223">
        <f t="shared" ca="1" si="1344"/>
        <v>-7.2058585170330019E-5</v>
      </c>
      <c r="ID491" s="223">
        <f t="shared" ca="1" si="1345"/>
        <v>6.9411912251008014E-5</v>
      </c>
      <c r="IE491" s="223">
        <f t="shared" ca="1" si="1346"/>
        <v>-7.4696549865736959E-5</v>
      </c>
      <c r="IF491" s="223">
        <f t="shared" ca="1" si="1347"/>
        <v>6.3623687196244391E-5</v>
      </c>
      <c r="IG491" s="223">
        <f t="shared" ca="1" si="1348"/>
        <v>-6.0496079401941651E-5</v>
      </c>
      <c r="IH491" s="223">
        <f t="shared" ca="1" si="1349"/>
        <v>5.7222731253528747E-5</v>
      </c>
      <c r="II491" s="223">
        <f t="shared" ca="1" si="1350"/>
        <v>-5.3811528533406674E-5</v>
      </c>
      <c r="IJ491" s="223">
        <f t="shared" ca="1" si="1351"/>
        <v>5.0270689127714262E-5</v>
      </c>
      <c r="IK491" s="223">
        <f t="shared" ca="1" si="1352"/>
        <v>-4.6608743228729373E-5</v>
      </c>
      <c r="IL491" s="223">
        <f t="shared" ca="1" si="1353"/>
        <v>4.2834512784854262E-5</v>
      </c>
      <c r="IM491" s="223">
        <f t="shared" ca="1" si="1354"/>
        <v>-3.8957090247820149E-5</v>
      </c>
      <c r="IN491" s="223">
        <f t="shared" ca="1" si="1355"/>
        <v>3.4985816668140846E-5</v>
      </c>
      <c r="IO491" s="223">
        <f t="shared" ca="1" si="1356"/>
        <v>-3.0930259191712286E-5</v>
      </c>
      <c r="IP491" s="223">
        <f t="shared" ca="1" si="1357"/>
        <v>2.6800188011729734E-5</v>
      </c>
      <c r="IQ491" s="223">
        <f t="shared" ca="1" si="1358"/>
        <v>-2.2605552831398153E-5</v>
      </c>
      <c r="IR491" s="223">
        <f t="shared" ca="1" si="1359"/>
        <v>1.8356458894283103E-5</v>
      </c>
      <c r="IS491" s="223">
        <f t="shared" ca="1" si="1360"/>
        <v>-1.4063142639855779E-5</v>
      </c>
      <c r="IT491" s="223">
        <f t="shared" ca="1" si="1361"/>
        <v>9.7359470430231967E-6</v>
      </c>
      <c r="IU491" s="223">
        <f t="shared" ca="1" si="1362"/>
        <v>-5.3852966970058006E-6</v>
      </c>
      <c r="IV491" s="223">
        <f t="shared" ca="1" si="1363"/>
        <v>1.0216726995389688E-6</v>
      </c>
      <c r="IW491" s="223">
        <f t="shared" ca="1" si="1364"/>
        <v>3.3444125969490115E-6</v>
      </c>
      <c r="IX491" s="223">
        <f t="shared" ca="1" si="1365"/>
        <v>-7.7024409105549858E-6</v>
      </c>
      <c r="IY491" s="223">
        <f t="shared" ca="1" si="1366"/>
        <v>1.2041913369353277E-5</v>
      </c>
      <c r="IZ491" s="223">
        <f t="shared" ca="1" si="1367"/>
        <v>-1.6352375804087788E-5</v>
      </c>
      <c r="JA491" s="223">
        <f t="shared" ca="1" si="1368"/>
        <v>2.0623443933221271E-5</v>
      </c>
      <c r="JB491" s="223">
        <f t="shared" ca="1" si="1369"/>
        <v>-2.4844828379519237E-5</v>
      </c>
    </row>
    <row r="492" spans="2:262">
      <c r="B492" s="230">
        <v>131</v>
      </c>
      <c r="C492" s="229">
        <f t="shared" si="1370"/>
        <v>2.5585937500000018E-3</v>
      </c>
      <c r="D492" s="226">
        <f t="shared" ca="1" si="1113"/>
        <v>35.973274691954181</v>
      </c>
      <c r="E492" s="225">
        <f ca="1">EG361</f>
        <v>-2.6725308045818037E-2</v>
      </c>
      <c r="F492" s="224">
        <v>131</v>
      </c>
      <c r="G492" s="223">
        <f t="shared" ca="1" si="1114"/>
        <v>2.2725379164766069E-5</v>
      </c>
      <c r="H492" s="223">
        <f t="shared" ca="1" si="1115"/>
        <v>-2.7654267961950927E-5</v>
      </c>
      <c r="I492" s="223">
        <f t="shared" ca="1" si="1116"/>
        <v>3.2433295885011729E-5</v>
      </c>
      <c r="J492" s="223">
        <f t="shared" ca="1" si="1117"/>
        <v>-3.7036564967565992E-5</v>
      </c>
      <c r="K492" s="223">
        <f t="shared" ca="1" si="1118"/>
        <v>4.1439129695615895E-5</v>
      </c>
      <c r="L492" s="223">
        <f t="shared" ca="1" si="1119"/>
        <v>-4.5617132189450623E-5</v>
      </c>
      <c r="M492" s="223">
        <f t="shared" ca="1" si="1120"/>
        <v>4.9547931491562871E-5</v>
      </c>
      <c r="N492" s="223">
        <f t="shared" ca="1" si="1121"/>
        <v>-5.321022625995977E-5</v>
      </c>
      <c r="O492" s="223">
        <f t="shared" ca="1" si="1122"/>
        <v>5.6584170201980547E-5</v>
      </c>
      <c r="P492" s="223">
        <f t="shared" ca="1" si="1123"/>
        <v>-5.9651479623075903E-5</v>
      </c>
      <c r="Q492" s="223">
        <f t="shared" ca="1" si="1124"/>
        <v>6.2395532507733643E-5</v>
      </c>
      <c r="R492" s="223">
        <f t="shared" ca="1" si="1125"/>
        <v>-6.480145859561933E-5</v>
      </c>
      <c r="S492" s="223">
        <f t="shared" ca="1" si="1126"/>
        <v>6.6856219964807448E-5</v>
      </c>
      <c r="T492" s="223">
        <f t="shared" ca="1" si="1127"/>
        <v>-6.8548681685408054E-5</v>
      </c>
      <c r="U492" s="223">
        <f t="shared" ca="1" si="1128"/>
        <v>6.986967216071823E-5</v>
      </c>
      <c r="V492" s="223">
        <f t="shared" ca="1" si="1129"/>
        <v>-7.0812032828897924E-5</v>
      </c>
      <c r="W492" s="223">
        <f t="shared" ca="1" si="1130"/>
        <v>7.1370656955837837E-5</v>
      </c>
      <c r="X492" s="223">
        <f t="shared" ca="1" si="1131"/>
        <v>-7.1542517308993412E-5</v>
      </c>
      <c r="Y492" s="223">
        <f t="shared" ca="1" si="1132"/>
        <v>7.132668256222045E-5</v>
      </c>
      <c r="Z492" s="223">
        <f t="shared" ca="1" si="1133"/>
        <v>-7.072432234271221E-5</v>
      </c>
      <c r="AA492" s="223">
        <f t="shared" ca="1" si="1134"/>
        <v>6.9738700892688074E-5</v>
      </c>
      <c r="AB492" s="223">
        <f t="shared" ca="1" si="1135"/>
        <v>-6.8375159380182902E-5</v>
      </c>
      <c r="AC492" s="223">
        <f t="shared" ca="1" si="1136"/>
        <v>6.6641086954793627E-5</v>
      </c>
      <c r="AD492" s="223">
        <f t="shared" ca="1" si="1137"/>
        <v>-6.4545880705238026E-5</v>
      </c>
      <c r="AE492" s="223">
        <f t="shared" ca="1" si="1138"/>
        <v>6.2100894735716566E-5</v>
      </c>
      <c r="AF492" s="223">
        <f t="shared" ca="1" si="1139"/>
        <v>-5.9319378637037542E-5</v>
      </c>
      <c r="AG492" s="223">
        <f t="shared" ca="1" si="1140"/>
        <v>5.6216405685938563E-5</v>
      </c>
      <c r="AH492" s="223">
        <f t="shared" ca="1" si="1141"/>
        <v>-5.2808791161690862E-5</v>
      </c>
      <c r="AI492" s="223">
        <f t="shared" ca="1" si="1142"/>
        <v>4.9115001222645994E-5</v>
      </c>
      <c r="AJ492" s="223">
        <f t="shared" ca="1" si="1143"/>
        <v>-4.515505283652246E-5</v>
      </c>
      <c r="AK492" s="223">
        <f t="shared" ca="1" si="1144"/>
        <v>4.0950405306726514E-5</v>
      </c>
      <c r="AL492" s="223">
        <f t="shared" ca="1" si="1145"/>
        <v>-3.6523843982523045E-5</v>
      </c>
      <c r="AM492" s="223">
        <f t="shared" ca="1" si="1146"/>
        <v>3.1899356783256789E-5</v>
      </c>
      <c r="AN492" s="223">
        <f t="shared" ca="1" si="1147"/>
        <v>-2.7102004205738228E-5</v>
      </c>
      <c r="AO492" s="223">
        <f t="shared" ca="1" si="1148"/>
        <v>2.2157783519239186E-5</v>
      </c>
      <c r="AP492" s="223">
        <f t="shared" ca="1" si="1149"/>
        <v>-1.7093487884041927E-5</v>
      </c>
      <c r="AQ492" s="223">
        <f t="shared" ca="1" si="1150"/>
        <v>1.1936561156976483E-5</v>
      </c>
      <c r="AR492" s="223">
        <f t="shared" ca="1" si="1151"/>
        <v>-6.7149491707864635E-6</v>
      </c>
      <c r="AS492" s="223">
        <f t="shared" ca="1" si="1152"/>
        <v>1.4569482932381553E-6</v>
      </c>
      <c r="AT492" s="223">
        <f t="shared" ca="1" si="1153"/>
        <v>3.8089479133430015E-6</v>
      </c>
      <c r="AU492" s="223">
        <f t="shared" ca="1" si="1154"/>
        <v>-9.0542031011665561E-6</v>
      </c>
      <c r="AV492" s="223">
        <f t="shared" ca="1" si="1155"/>
        <v>1.4250392777904996E-5</v>
      </c>
      <c r="AW492" s="223">
        <f t="shared" ca="1" si="1156"/>
        <v>-1.9369358341486631E-5</v>
      </c>
      <c r="AX492" s="223">
        <f t="shared" ca="1" si="1157"/>
        <v>2.4383359674005762E-5</v>
      </c>
      <c r="AY492" s="223">
        <f t="shared" ca="1" si="1158"/>
        <v>-2.9265225467811405E-5</v>
      </c>
      <c r="AZ492" s="223">
        <f t="shared" ca="1" si="1159"/>
        <v>3.3988500469193039E-5</v>
      </c>
      <c r="BA492" s="223">
        <f t="shared" ca="1" si="1160"/>
        <v>-3.8527588841679361E-5</v>
      </c>
      <c r="BB492" s="223">
        <f t="shared" ca="1" si="1161"/>
        <v>4.2857892872099695E-5</v>
      </c>
      <c r="BC492" s="223">
        <f t="shared" ca="1" si="1162"/>
        <v>-4.6955946267727655E-5</v>
      </c>
      <c r="BD492" s="223">
        <f t="shared" ca="1" si="1163"/>
        <v>5.0799541322143102E-5</v>
      </c>
      <c r="BE492" s="223">
        <f t="shared" ca="1" si="1164"/>
        <v>-5.4367849260729974E-5</v>
      </c>
      <c r="BF492" s="223">
        <f t="shared" ca="1" si="1165"/>
        <v>5.764153311359999E-5</v>
      </c>
      <c r="BG492" s="223">
        <f t="shared" ca="1" si="1166"/>
        <v>-6.0602852504312796E-5</v>
      </c>
      <c r="BH492" s="223">
        <f t="shared" ca="1" si="1167"/>
        <v>6.3235759786515943E-5</v>
      </c>
      <c r="BI492" s="223">
        <f t="shared" ca="1" si="1168"/>
        <v>-6.5525987007523991E-5</v>
      </c>
      <c r="BJ492" s="223">
        <f t="shared" ca="1" si="1169"/>
        <v>6.7461123227594304E-5</v>
      </c>
      <c r="BK492" s="223">
        <f t="shared" ca="1" si="1170"/>
        <v>-6.9030681775886555E-5</v>
      </c>
      <c r="BL492" s="223">
        <f t="shared" ca="1" si="1171"/>
        <v>7.0226157078635677E-5</v>
      </c>
      <c r="BM492" s="223">
        <f t="shared" ca="1" si="1172"/>
        <v>-7.1041070751597872E-5</v>
      </c>
      <c r="BN492" s="223">
        <f t="shared" ca="1" si="1173"/>
        <v>7.1471006706972577E-5</v>
      </c>
      <c r="BO492" s="223">
        <f t="shared" ca="1" si="1174"/>
        <v>-7.1513635084566904E-5</v>
      </c>
      <c r="BP492" s="223">
        <f t="shared" ca="1" si="1175"/>
        <v>7.1168724877509248E-5</v>
      </c>
      <c r="BQ492" s="223">
        <f t="shared" ca="1" si="1176"/>
        <v>-7.0438145184095857E-5</v>
      </c>
      <c r="BR492" s="223">
        <f t="shared" ca="1" si="1177"/>
        <v>6.9325855078984118E-5</v>
      </c>
      <c r="BS492" s="223">
        <f t="shared" ca="1" si="1178"/>
        <v>-6.7837882158625561E-5</v>
      </c>
      <c r="BT492" s="223">
        <f t="shared" ca="1" si="1179"/>
        <v>6.5982289877198274E-5</v>
      </c>
      <c r="BU492" s="223">
        <f t="shared" ca="1" si="1180"/>
        <v>-6.3769133850047235E-5</v>
      </c>
      <c r="BV492" s="223">
        <f t="shared" ca="1" si="1181"/>
        <v>6.1210407361438952E-5</v>
      </c>
      <c r="BW492" s="223">
        <f t="shared" ca="1" si="1182"/>
        <v>-5.8319976371907961E-5</v>
      </c>
      <c r="BX492" s="223">
        <f t="shared" ca="1" si="1183"/>
        <v>5.5113504377421989E-5</v>
      </c>
      <c r="BY492" s="223">
        <f t="shared" ca="1" si="1184"/>
        <v>-5.1608367527537678E-5</v>
      </c>
      <c r="BZ492" s="223">
        <f t="shared" ca="1" si="1185"/>
        <v>4.7823560462536115E-5</v>
      </c>
      <c r="CA492" s="223">
        <f t="shared" ca="1" si="1186"/>
        <v>-4.3779593379831045E-5</v>
      </c>
      <c r="CB492" s="223">
        <f t="shared" ca="1" si="1187"/>
        <v>3.949838088742042E-5</v>
      </c>
      <c r="CC492" s="223">
        <f t="shared" ca="1" si="1188"/>
        <v>-3.5003123246737614E-5</v>
      </c>
      <c r="CD492" s="223">
        <f t="shared" ca="1" si="1189"/>
        <v>3.0318180648420231E-5</v>
      </c>
      <c r="CE492" s="223">
        <f t="shared" ca="1" si="1190"/>
        <v>-2.5468941202320645E-5</v>
      </c>
      <c r="CF492" s="223">
        <f t="shared" ca="1" si="1191"/>
        <v>2.0481683357149868E-5</v>
      </c>
      <c r="CG492" s="223">
        <f t="shared" ca="1" si="1192"/>
        <v>-1.5383433495281936E-5</v>
      </c>
      <c r="CH492" s="223">
        <f t="shared" ca="1" si="1193"/>
        <v>1.0201819474442137E-5</v>
      </c>
      <c r="CI492" s="223">
        <f t="shared" ca="1" si="1194"/>
        <v>-4.9649209099539412E-6</v>
      </c>
      <c r="CJ492" s="223">
        <f t="shared" ca="1" si="1195"/>
        <v>-2.9888299111500551E-7</v>
      </c>
      <c r="CK492" s="223">
        <f t="shared" ca="1" si="1196"/>
        <v>5.5610672193591019E-6</v>
      </c>
      <c r="CL492" s="223">
        <f t="shared" ca="1" si="1197"/>
        <v>-1.0793115542520091E-5</v>
      </c>
      <c r="CM492" s="223">
        <f t="shared" ca="1" si="1198"/>
        <v>1.5966675037408335E-5</v>
      </c>
      <c r="CN492" s="223">
        <f t="shared" ca="1" si="1199"/>
        <v>-2.105370973687435E-5</v>
      </c>
      <c r="CO492" s="223">
        <f t="shared" ca="1" si="1200"/>
        <v>2.6026652559131525E-5</v>
      </c>
      <c r="CP492" s="223">
        <f t="shared" ca="1" si="1201"/>
        <v>-3.085855469614959E-5</v>
      </c>
      <c r="CQ492" s="223">
        <f t="shared" ca="1" si="1202"/>
        <v>3.5523231651603273E-5</v>
      </c>
      <c r="CR492" s="223">
        <f t="shared" ca="1" si="1203"/>
        <v>-3.9995405136911174E-5</v>
      </c>
      <c r="CS492" s="223">
        <f t="shared" ca="1" si="1204"/>
        <v>4.425084005647877E-5</v>
      </c>
      <c r="CT492" s="223">
        <f t="shared" ca="1" si="1205"/>
        <v>-4.826647583976836E-5</v>
      </c>
      <c r="CU492" s="223">
        <f t="shared" ca="1" si="1206"/>
        <v>5.2020551408548453E-5</v>
      </c>
      <c r="CV492" s="223">
        <f t="shared" ca="1" si="1207"/>
        <v>-5.5492723102051479E-5</v>
      </c>
      <c r="CW492" s="223">
        <f t="shared" ca="1" si="1208"/>
        <v>5.8664174921026942E-5</v>
      </c>
      <c r="CX492" s="223">
        <f t="shared" ca="1" si="1209"/>
        <v>-6.1517720493287713E-5</v>
      </c>
      <c r="CY492" s="223">
        <f t="shared" ca="1" si="1210"/>
        <v>6.4037896208140872E-5</v>
      </c>
      <c r="CZ492" s="223">
        <f t="shared" ca="1" si="1211"/>
        <v>-6.6211045015029133E-5</v>
      </c>
      <c r="DA492" s="223">
        <f t="shared" ca="1" si="1212"/>
        <v>6.8025390432282736E-5</v>
      </c>
      <c r="DB492" s="223">
        <f t="shared" ca="1" si="1213"/>
        <v>-6.947110036488593E-5</v>
      </c>
      <c r="DC492" s="223">
        <f t="shared" ca="1" si="1214"/>
        <v>7.0540340385454563E-5</v>
      </c>
      <c r="DD492" s="223">
        <f t="shared" ca="1" si="1215"/>
        <v>-7.1227316189673728E-5</v>
      </c>
      <c r="DE492" s="223">
        <f t="shared" ca="1" si="1216"/>
        <v>7.1528304996139981E-5</v>
      </c>
      <c r="DF492" s="223">
        <f t="shared" ca="1" si="1217"/>
        <v>-7.1441675720432417E-5</v>
      </c>
      <c r="DG492" s="223">
        <f t="shared" ca="1" si="1218"/>
        <v>7.096789781410198E-5</v>
      </c>
      <c r="DH492" s="223">
        <f t="shared" ca="1" si="1219"/>
        <v>-7.0109538720672539E-5</v>
      </c>
      <c r="DI492" s="223">
        <f t="shared" ca="1" si="1220"/>
        <v>6.8871249962440745E-5</v>
      </c>
      <c r="DJ492" s="223">
        <f t="shared" ca="1" si="1221"/>
        <v>-6.7259741933477967E-5</v>
      </c>
      <c r="DK492" s="223">
        <f t="shared" ca="1" si="1222"/>
        <v>6.5283747535417605E-5</v>
      </c>
      <c r="DL492" s="223">
        <f t="shared" ca="1" si="1223"/>
        <v>-6.2953974853106163E-5</v>
      </c>
      <c r="DM492" s="223">
        <f t="shared" ca="1" si="1224"/>
        <v>6.0283049126570256E-5</v>
      </c>
      <c r="DN492" s="223">
        <f t="shared" ca="1" si="1225"/>
        <v>-5.728544433373634E-5</v>
      </c>
      <c r="DO492" s="223">
        <f t="shared" ca="1" si="1226"/>
        <v>5.3977404754697073E-5</v>
      </c>
      <c r="DP492" s="223">
        <f t="shared" ca="1" si="1227"/>
        <v>-5.0376856942545617E-5</v>
      </c>
      <c r="DQ492" s="223">
        <f t="shared" ca="1" si="1228"/>
        <v>4.6503312577842453E-5</v>
      </c>
      <c r="DR492" s="223">
        <f t="shared" ca="1" si="1229"/>
        <v>-4.237776273311126E-5</v>
      </c>
      <c r="DS492" s="223">
        <f t="shared" ca="1" si="1230"/>
        <v>3.8022564120405617E-5</v>
      </c>
      <c r="DT492" s="223">
        <f t="shared" ca="1" si="1231"/>
        <v>-3.3461317938360315E-5</v>
      </c>
      <c r="DU492" s="223">
        <f t="shared" ca="1" si="1232"/>
        <v>2.8718741975230881E-5</v>
      </c>
      <c r="DV492" s="223">
        <f t="shared" ca="1" si="1233"/>
        <v>-2.3820536661066876E-5</v>
      </c>
      <c r="DW492" s="223">
        <f t="shared" ca="1" si="1234"/>
        <v>1.8793245794866639E-5</v>
      </c>
      <c r="DX492" s="223">
        <f t="shared" ca="1" si="1235"/>
        <v>-1.366411270140802E-5</v>
      </c>
      <c r="DY492" s="223">
        <f t="shared" ca="1" si="1236"/>
        <v>8.4609325973259909E-6</v>
      </c>
      <c r="DZ492" s="223">
        <f t="shared" ca="1" si="1237"/>
        <v>-3.2119019664176451E-6</v>
      </c>
      <c r="EA492" s="223">
        <f t="shared" ca="1" si="1238"/>
        <v>-2.0545342395302737E-6</v>
      </c>
      <c r="EB492" s="223">
        <f t="shared" ca="1" si="1239"/>
        <v>7.3098367464239535E-6</v>
      </c>
      <c r="EC492" s="223">
        <f t="shared" ca="1" si="1240"/>
        <v>-1.252552661464938E-5</v>
      </c>
      <c r="ED492" s="223">
        <f t="shared" ca="1" si="1241"/>
        <v>1.767333956890157E-5</v>
      </c>
      <c r="EE492" s="223">
        <f t="shared" ca="1" si="1242"/>
        <v>-2.2725379164765493E-5</v>
      </c>
      <c r="EF492" s="223">
        <f t="shared" ca="1" si="1243"/>
        <v>2.7654267961952977E-5</v>
      </c>
      <c r="EG492" s="223">
        <f t="shared" ca="1" si="1244"/>
        <v>-3.2433295885012637E-5</v>
      </c>
      <c r="EH492" s="223">
        <f t="shared" ca="1" si="1245"/>
        <v>3.7036564967565775E-5</v>
      </c>
      <c r="EI492" s="223">
        <f t="shared" ca="1" si="1246"/>
        <v>-4.143912969561807E-5</v>
      </c>
      <c r="EJ492" s="223">
        <f t="shared" ca="1" si="1247"/>
        <v>4.5617132189451693E-5</v>
      </c>
      <c r="EK492" s="223">
        <f t="shared" ca="1" si="1248"/>
        <v>-4.9547931491562966E-5</v>
      </c>
      <c r="EL492" s="223">
        <f t="shared" ca="1" si="1249"/>
        <v>5.3210226259958998E-5</v>
      </c>
      <c r="EM492" s="223">
        <f t="shared" ca="1" si="1250"/>
        <v>-5.6584170201981549E-5</v>
      </c>
      <c r="EN492" s="223">
        <f t="shared" ca="1" si="1251"/>
        <v>5.9651479623076256E-5</v>
      </c>
      <c r="EO492" s="223">
        <f t="shared" ca="1" si="1252"/>
        <v>-6.2395532507733209E-5</v>
      </c>
      <c r="EP492" s="223">
        <f t="shared" ca="1" si="1253"/>
        <v>6.4801458595620238E-5</v>
      </c>
      <c r="EQ492" s="223">
        <f t="shared" ca="1" si="1254"/>
        <v>-6.6856219964807678E-5</v>
      </c>
      <c r="ER492" s="223">
        <f t="shared" ca="1" si="1255"/>
        <v>6.8548681685407946E-5</v>
      </c>
      <c r="ES492" s="223">
        <f t="shared" ca="1" si="1256"/>
        <v>-6.9869672160718691E-5</v>
      </c>
      <c r="ET492" s="223">
        <f t="shared" ca="1" si="1257"/>
        <v>7.0812032828898087E-5</v>
      </c>
      <c r="EU492" s="223">
        <f t="shared" ca="1" si="1258"/>
        <v>-7.137065695583785E-5</v>
      </c>
      <c r="EV492" s="223">
        <f t="shared" ca="1" si="1259"/>
        <v>7.1542517308993412E-5</v>
      </c>
      <c r="EW492" s="223">
        <f t="shared" ca="1" si="1260"/>
        <v>-7.1326682562220314E-5</v>
      </c>
      <c r="EX492" s="223">
        <f t="shared" ca="1" si="1261"/>
        <v>7.0724322342712102E-5</v>
      </c>
      <c r="EY492" s="223">
        <f t="shared" ca="1" si="1262"/>
        <v>-6.9738700892688372E-5</v>
      </c>
      <c r="EZ492" s="223">
        <f t="shared" ca="1" si="1263"/>
        <v>6.8375159380182414E-5</v>
      </c>
      <c r="FA492" s="223">
        <f t="shared" ca="1" si="1264"/>
        <v>-6.6641086954793397E-5</v>
      </c>
      <c r="FB492" s="223">
        <f t="shared" ca="1" si="1265"/>
        <v>6.4545880705238189E-5</v>
      </c>
      <c r="FC492" s="223">
        <f t="shared" ca="1" si="1266"/>
        <v>-6.2100894735715265E-5</v>
      </c>
      <c r="FD492" s="223">
        <f t="shared" ca="1" si="1267"/>
        <v>5.9319378637037189E-5</v>
      </c>
      <c r="FE492" s="223">
        <f t="shared" ca="1" si="1268"/>
        <v>-5.62164056859388E-5</v>
      </c>
      <c r="FF492" s="223">
        <f t="shared" ca="1" si="1269"/>
        <v>5.2808791161689079E-5</v>
      </c>
      <c r="FG492" s="223">
        <f t="shared" ca="1" si="1270"/>
        <v>-4.9115001222644795E-5</v>
      </c>
      <c r="FH492" s="223">
        <f t="shared" ca="1" si="1271"/>
        <v>4.5155052836522759E-5</v>
      </c>
      <c r="FI492" s="223">
        <f t="shared" ca="1" si="1272"/>
        <v>-4.0950405306727659E-5</v>
      </c>
      <c r="FJ492" s="223">
        <f t="shared" ca="1" si="1273"/>
        <v>3.6523843982525125E-5</v>
      </c>
      <c r="FK492" s="223">
        <f t="shared" ca="1" si="1274"/>
        <v>-3.189935678325258E-5</v>
      </c>
      <c r="FL492" s="223">
        <f t="shared" ca="1" si="1275"/>
        <v>2.7102004205734819E-5</v>
      </c>
      <c r="FM492" s="223">
        <f t="shared" ca="1" si="1276"/>
        <v>-2.2157783519237621E-5</v>
      </c>
      <c r="FN492" s="223">
        <f t="shared" ca="1" si="1277"/>
        <v>1.709348788404131E-5</v>
      </c>
      <c r="FO492" s="223">
        <f t="shared" ca="1" si="1278"/>
        <v>-1.1936561156976866E-5</v>
      </c>
      <c r="FP492" s="223">
        <f t="shared" ca="1" si="1279"/>
        <v>6.7149491707878594E-6</v>
      </c>
      <c r="FQ492" s="223">
        <f t="shared" ca="1" si="1280"/>
        <v>-1.4569482932415909E-6</v>
      </c>
      <c r="FR492" s="223">
        <f t="shared" ca="1" si="1281"/>
        <v>-3.8089479133476923E-6</v>
      </c>
      <c r="FS492" s="223">
        <f t="shared" ca="1" si="1282"/>
        <v>9.0542031011692005E-6</v>
      </c>
      <c r="FT492" s="223">
        <f t="shared" ca="1" si="1283"/>
        <v>-1.4250392777905614E-5</v>
      </c>
      <c r="FU492" s="223">
        <f t="shared" ca="1" si="1284"/>
        <v>1.9369358341487238E-5</v>
      </c>
      <c r="FV492" s="223">
        <f t="shared" ca="1" si="1285"/>
        <v>-2.4383359674004444E-5</v>
      </c>
      <c r="FW492" s="223">
        <f t="shared" ca="1" si="1286"/>
        <v>2.9265225467810124E-5</v>
      </c>
      <c r="FX492" s="223">
        <f t="shared" ca="1" si="1287"/>
        <v>-3.3988500469197179E-5</v>
      </c>
      <c r="FY492" s="223">
        <f t="shared" ca="1" si="1288"/>
        <v>3.8527588841681597E-5</v>
      </c>
      <c r="FZ492" s="223">
        <f t="shared" ca="1" si="1289"/>
        <v>-4.2857892872101829E-5</v>
      </c>
      <c r="GA492" s="223">
        <f t="shared" ca="1" si="1290"/>
        <v>4.6955946267728136E-5</v>
      </c>
      <c r="GB492" s="223">
        <f t="shared" ca="1" si="1291"/>
        <v>-5.0799541322143549E-5</v>
      </c>
      <c r="GC492" s="223">
        <f t="shared" ca="1" si="1292"/>
        <v>5.4367849260729073E-5</v>
      </c>
      <c r="GD492" s="223">
        <f t="shared" ca="1" si="1293"/>
        <v>-5.7641533113597957E-5</v>
      </c>
      <c r="GE492" s="223">
        <f t="shared" ca="1" si="1294"/>
        <v>6.0602852504315289E-5</v>
      </c>
      <c r="GF492" s="223">
        <f t="shared" ca="1" si="1295"/>
        <v>-6.323575978651719E-5</v>
      </c>
      <c r="GG492" s="223">
        <f t="shared" ca="1" si="1296"/>
        <v>6.5525987007524235E-5</v>
      </c>
      <c r="GH492" s="223">
        <f t="shared" ca="1" si="1297"/>
        <v>-6.746112322759452E-5</v>
      </c>
      <c r="GI492" s="223">
        <f t="shared" ca="1" si="1298"/>
        <v>6.9030681775886189E-5</v>
      </c>
      <c r="GJ492" s="223">
        <f t="shared" ca="1" si="1299"/>
        <v>-7.0226157078635406E-5</v>
      </c>
      <c r="GK492" s="223">
        <f t="shared" ca="1" si="1300"/>
        <v>7.1041070751597465E-5</v>
      </c>
      <c r="GL492" s="223">
        <f t="shared" ca="1" si="1301"/>
        <v>-7.1471006706972712E-5</v>
      </c>
      <c r="GM492" s="223">
        <f t="shared" ca="1" si="1302"/>
        <v>7.1513635084566836E-5</v>
      </c>
      <c r="GN492" s="223">
        <f t="shared" ca="1" si="1303"/>
        <v>-7.1168724877509194E-5</v>
      </c>
      <c r="GO492" s="223">
        <f t="shared" ca="1" si="1304"/>
        <v>7.0438145184095749E-5</v>
      </c>
      <c r="GP492" s="223">
        <f t="shared" ca="1" si="1305"/>
        <v>-6.932585507898447E-5</v>
      </c>
      <c r="GQ492" s="223">
        <f t="shared" ca="1" si="1306"/>
        <v>6.7837882158626659E-5</v>
      </c>
      <c r="GR492" s="223">
        <f t="shared" ca="1" si="1307"/>
        <v>-6.5982289877196458E-5</v>
      </c>
      <c r="GS492" s="223">
        <f t="shared" ca="1" si="1308"/>
        <v>6.3769133850046029E-5</v>
      </c>
      <c r="GT492" s="223">
        <f t="shared" ca="1" si="1309"/>
        <v>-6.121040736143757E-5</v>
      </c>
      <c r="GU492" s="223">
        <f t="shared" ca="1" si="1310"/>
        <v>5.8319976371907601E-5</v>
      </c>
      <c r="GV492" s="223">
        <f t="shared" ca="1" si="1311"/>
        <v>-5.511350437742287E-5</v>
      </c>
      <c r="GW492" s="223">
        <f t="shared" ca="1" si="1312"/>
        <v>5.1608367527538647E-5</v>
      </c>
      <c r="GX492" s="223">
        <f t="shared" ca="1" si="1313"/>
        <v>-4.782356046253867E-5</v>
      </c>
      <c r="GY492" s="223">
        <f t="shared" ca="1" si="1314"/>
        <v>4.3779593379827325E-5</v>
      </c>
      <c r="GZ492" s="223">
        <f t="shared" ca="1" si="1315"/>
        <v>-3.9498380887418204E-5</v>
      </c>
      <c r="HA492" s="223">
        <f t="shared" ca="1" si="1316"/>
        <v>3.5003123246737072E-5</v>
      </c>
      <c r="HB492" s="223">
        <f t="shared" ca="1" si="1317"/>
        <v>-3.0318180648419668E-5</v>
      </c>
      <c r="HC492" s="223">
        <f t="shared" ca="1" si="1318"/>
        <v>2.5468941202321966E-5</v>
      </c>
      <c r="HD492" s="223">
        <f t="shared" ca="1" si="1319"/>
        <v>-2.0481683357153154E-5</v>
      </c>
      <c r="HE492" s="223">
        <f t="shared" ca="1" si="1320"/>
        <v>1.5383433495277345E-5</v>
      </c>
      <c r="HF492" s="223">
        <f t="shared" ca="1" si="1321"/>
        <v>-1.0201819474437489E-5</v>
      </c>
      <c r="HG492" s="223">
        <f t="shared" ca="1" si="1322"/>
        <v>4.9649209099533144E-6</v>
      </c>
      <c r="HH492" s="223">
        <f t="shared" ca="1" si="1323"/>
        <v>2.9888299111563909E-7</v>
      </c>
      <c r="HI492" s="223">
        <f t="shared" ca="1" si="1324"/>
        <v>-5.561067219359727E-6</v>
      </c>
      <c r="HJ492" s="223">
        <f t="shared" ca="1" si="1325"/>
        <v>1.0793115542516696E-5</v>
      </c>
      <c r="HK492" s="223">
        <f t="shared" ca="1" si="1326"/>
        <v>-1.5966675037404984E-5</v>
      </c>
      <c r="HL492" s="223">
        <f t="shared" ca="1" si="1327"/>
        <v>2.1053709736878839E-5</v>
      </c>
      <c r="HM492" s="223">
        <f t="shared" ca="1" si="1328"/>
        <v>-2.6026652559132108E-5</v>
      </c>
      <c r="HN492" s="223">
        <f t="shared" ca="1" si="1329"/>
        <v>3.0858554696150152E-5</v>
      </c>
      <c r="HO492" s="223">
        <f t="shared" ca="1" si="1330"/>
        <v>-3.5523231651603815E-5</v>
      </c>
      <c r="HP492" s="223">
        <f t="shared" ca="1" si="1331"/>
        <v>3.9995405136911695E-5</v>
      </c>
      <c r="HQ492" s="223">
        <f t="shared" ca="1" si="1332"/>
        <v>-4.4250840056476074E-5</v>
      </c>
      <c r="HR492" s="223">
        <f t="shared" ca="1" si="1333"/>
        <v>4.8266475839771823E-5</v>
      </c>
      <c r="HS492" s="223">
        <f t="shared" ca="1" si="1334"/>
        <v>-5.2020551408551679E-5</v>
      </c>
      <c r="HT492" s="223">
        <f t="shared" ca="1" si="1335"/>
        <v>5.5492723102051872E-5</v>
      </c>
      <c r="HU492" s="223">
        <f t="shared" ca="1" si="1336"/>
        <v>-5.8664174921027295E-5</v>
      </c>
      <c r="HV492" s="223">
        <f t="shared" ca="1" si="1337"/>
        <v>6.1517720493288024E-5</v>
      </c>
      <c r="HW492" s="223">
        <f t="shared" ca="1" si="1338"/>
        <v>-6.4037896208139341E-5</v>
      </c>
      <c r="HX492" s="223">
        <f t="shared" ca="1" si="1339"/>
        <v>6.6211045015027831E-5</v>
      </c>
      <c r="HY492" s="223">
        <f t="shared" ca="1" si="1340"/>
        <v>-6.8025390432284186E-5</v>
      </c>
      <c r="HZ492" s="223">
        <f t="shared" ca="1" si="1341"/>
        <v>6.9471100364887069E-5</v>
      </c>
      <c r="IA492" s="223">
        <f t="shared" ca="1" si="1342"/>
        <v>-7.0540340385454657E-5</v>
      </c>
      <c r="IB492" s="223">
        <f t="shared" ca="1" si="1343"/>
        <v>7.1227316189673796E-5</v>
      </c>
      <c r="IC492" s="223">
        <f t="shared" ca="1" si="1344"/>
        <v>-7.1528304996139994E-5</v>
      </c>
      <c r="ID492" s="223">
        <f t="shared" ca="1" si="1345"/>
        <v>7.1441675720432593E-5</v>
      </c>
      <c r="IE492" s="223">
        <f t="shared" ca="1" si="1346"/>
        <v>-4.7445171281797506E-5</v>
      </c>
      <c r="IF492" s="223">
        <f t="shared" ca="1" si="1347"/>
        <v>7.010953872067159E-5</v>
      </c>
      <c r="IG492" s="223">
        <f t="shared" ca="1" si="1348"/>
        <v>-6.8871249962440569E-5</v>
      </c>
      <c r="IH492" s="223">
        <f t="shared" ca="1" si="1349"/>
        <v>6.725974193347775E-5</v>
      </c>
      <c r="II492" s="223">
        <f t="shared" ca="1" si="1350"/>
        <v>-6.5283747535417361E-5</v>
      </c>
      <c r="IJ492" s="223">
        <f t="shared" ca="1" si="1351"/>
        <v>6.2953974853107789E-5</v>
      </c>
      <c r="IK492" s="223">
        <f t="shared" ca="1" si="1352"/>
        <v>-6.0283049126572106E-5</v>
      </c>
      <c r="IL492" s="223">
        <f t="shared" ca="1" si="1353"/>
        <v>5.7285444333733521E-5</v>
      </c>
      <c r="IM492" s="223">
        <f t="shared" ca="1" si="1354"/>
        <v>-5.3977404754693983E-5</v>
      </c>
      <c r="IN492" s="223">
        <f t="shared" ca="1" si="1355"/>
        <v>5.0376856942545163E-5</v>
      </c>
      <c r="IO492" s="223">
        <f t="shared" ca="1" si="1356"/>
        <v>-4.6503312577841979E-5</v>
      </c>
      <c r="IP492" s="223">
        <f t="shared" ca="1" si="1357"/>
        <v>4.2377762733110745E-5</v>
      </c>
      <c r="IQ492" s="223">
        <f t="shared" ca="1" si="1358"/>
        <v>-3.8022564120408524E-5</v>
      </c>
      <c r="IR492" s="223">
        <f t="shared" ca="1" si="1359"/>
        <v>3.3461317938363351E-5</v>
      </c>
      <c r="IS492" s="223">
        <f t="shared" ca="1" si="1360"/>
        <v>-2.8718741975226585E-5</v>
      </c>
      <c r="IT492" s="223">
        <f t="shared" ca="1" si="1361"/>
        <v>2.3820536661066283E-5</v>
      </c>
      <c r="IU492" s="223">
        <f t="shared" ca="1" si="1362"/>
        <v>-1.8793245794866033E-5</v>
      </c>
      <c r="IV492" s="223">
        <f t="shared" ca="1" si="1363"/>
        <v>1.36641127014074E-5</v>
      </c>
      <c r="IW492" s="223">
        <f t="shared" ca="1" si="1364"/>
        <v>-8.4609325973253608E-6</v>
      </c>
      <c r="IX492" s="223">
        <f t="shared" ca="1" si="1365"/>
        <v>3.2119019664210739E-6</v>
      </c>
      <c r="IY492" s="223">
        <f t="shared" ca="1" si="1366"/>
        <v>2.0545342395349697E-6</v>
      </c>
      <c r="IZ492" s="223">
        <f t="shared" ca="1" si="1367"/>
        <v>-7.3098367464286291E-6</v>
      </c>
      <c r="JA492" s="223">
        <f t="shared" ca="1" si="1368"/>
        <v>1.2525526614650002E-5</v>
      </c>
      <c r="JB492" s="223">
        <f t="shared" ca="1" si="1369"/>
        <v>-1.7673339568902183E-5</v>
      </c>
    </row>
    <row r="493" spans="2:262">
      <c r="B493" s="230">
        <v>132</v>
      </c>
      <c r="C493" s="229">
        <f t="shared" si="1370"/>
        <v>2.5781250000000019E-3</v>
      </c>
      <c r="D493" s="226">
        <f t="shared" ca="1" si="1113"/>
        <v>35.972133645560788</v>
      </c>
      <c r="E493" s="225">
        <f ca="1">EH361</f>
        <v>-2.786635443921168E-2</v>
      </c>
      <c r="F493" s="224">
        <v>132</v>
      </c>
      <c r="G493" s="223">
        <f t="shared" ca="1" si="1114"/>
        <v>2.914355169210129E-5</v>
      </c>
      <c r="H493" s="223">
        <f t="shared" ca="1" si="1115"/>
        <v>-3.6033730645162718E-5</v>
      </c>
      <c r="I493" s="223">
        <f t="shared" ca="1" si="1116"/>
        <v>4.2576885074070396E-5</v>
      </c>
      <c r="J493" s="223">
        <f t="shared" ca="1" si="1117"/>
        <v>-4.8710000824821791E-5</v>
      </c>
      <c r="K493" s="223">
        <f t="shared" ca="1" si="1118"/>
        <v>5.4374012640035223E-5</v>
      </c>
      <c r="L493" s="223">
        <f t="shared" ca="1" si="1119"/>
        <v>-5.9514372989666185E-5</v>
      </c>
      <c r="M493" s="223">
        <f t="shared" ca="1" si="1120"/>
        <v>6.4081577393541004E-5</v>
      </c>
      <c r="N493" s="223">
        <f t="shared" ca="1" si="1121"/>
        <v>-6.80316411765625E-5</v>
      </c>
      <c r="O493" s="223">
        <f t="shared" ca="1" si="1122"/>
        <v>7.1326523065175647E-5</v>
      </c>
      <c r="P493" s="223">
        <f t="shared" ca="1" si="1123"/>
        <v>-7.3934491545627552E-5</v>
      </c>
      <c r="Q493" s="223">
        <f t="shared" ca="1" si="1124"/>
        <v>7.5830430455790652E-5</v>
      </c>
      <c r="R493" s="223">
        <f t="shared" ca="1" si="1125"/>
        <v>-7.6996080867534572E-5</v>
      </c>
      <c r="S493" s="223">
        <f t="shared" ca="1" si="1126"/>
        <v>7.7420216930184862E-5</v>
      </c>
      <c r="T493" s="223">
        <f t="shared" ca="1" si="1127"/>
        <v>-7.709875398160187E-5</v>
      </c>
      <c r="U493" s="223">
        <f t="shared" ca="1" si="1128"/>
        <v>7.6034787885709959E-5</v>
      </c>
      <c r="V493" s="223">
        <f t="shared" ca="1" si="1129"/>
        <v>-7.4238565217635597E-5</v>
      </c>
      <c r="W493" s="223">
        <f t="shared" ca="1" si="1130"/>
        <v>7.1727384583587537E-5</v>
      </c>
      <c r="X493" s="223">
        <f t="shared" ca="1" si="1131"/>
        <v>-6.8525430025822648E-5</v>
      </c>
      <c r="Y493" s="223">
        <f t="shared" ca="1" si="1132"/>
        <v>6.4663538117098597E-5</v>
      </c>
      <c r="Z493" s="223">
        <f t="shared" ca="1" si="1133"/>
        <v>-6.0178900987620908E-5</v>
      </c>
      <c r="AA493" s="223">
        <f t="shared" ca="1" si="1134"/>
        <v>5.5114708144499136E-5</v>
      </c>
      <c r="AB493" s="223">
        <f t="shared" ca="1" si="1135"/>
        <v>-4.9519730533181648E-5</v>
      </c>
      <c r="AC493" s="223">
        <f t="shared" ca="1" si="1136"/>
        <v>4.3447850846591316E-5</v>
      </c>
      <c r="AD493" s="223">
        <f t="shared" ca="1" si="1137"/>
        <v>-3.6957544605337063E-5</v>
      </c>
      <c r="AE493" s="223">
        <f t="shared" ca="1" si="1138"/>
        <v>3.0111317006484468E-5</v>
      </c>
      <c r="AF493" s="223">
        <f t="shared" ca="1" si="1139"/>
        <v>-2.2975100964339183E-5</v>
      </c>
      <c r="AG493" s="223">
        <f t="shared" ca="1" si="1140"/>
        <v>1.5617622140439565E-5</v>
      </c>
      <c r="AH493" s="223">
        <f t="shared" ca="1" si="1141"/>
        <v>-8.1097370778668164E-6</v>
      </c>
      <c r="AI493" s="223">
        <f t="shared" ca="1" si="1142"/>
        <v>5.2375081400096948E-7</v>
      </c>
      <c r="AJ493" s="223">
        <f t="shared" ca="1" si="1143"/>
        <v>7.067279456515019E-6</v>
      </c>
      <c r="AK493" s="223">
        <f t="shared" ca="1" si="1144"/>
        <v>-1.4590247962496836E-5</v>
      </c>
      <c r="AL493" s="223">
        <f t="shared" ca="1" si="1145"/>
        <v>2.1972704404758964E-5</v>
      </c>
      <c r="AM493" s="223">
        <f t="shared" ca="1" si="1146"/>
        <v>-2.9143551692101218E-5</v>
      </c>
      <c r="AN493" s="223">
        <f t="shared" ca="1" si="1147"/>
        <v>3.603373064516263E-5</v>
      </c>
      <c r="AO493" s="223">
        <f t="shared" ca="1" si="1148"/>
        <v>-4.2576885074070247E-5</v>
      </c>
      <c r="AP493" s="223">
        <f t="shared" ca="1" si="1149"/>
        <v>4.8710000824821656E-5</v>
      </c>
      <c r="AQ493" s="223">
        <f t="shared" ca="1" si="1150"/>
        <v>-5.4374012640035006E-5</v>
      </c>
      <c r="AR493" s="223">
        <f t="shared" ca="1" si="1151"/>
        <v>5.9514372989665981E-5</v>
      </c>
      <c r="AS493" s="223">
        <f t="shared" ca="1" si="1152"/>
        <v>-6.4081577393540828E-5</v>
      </c>
      <c r="AT493" s="223">
        <f t="shared" ca="1" si="1153"/>
        <v>6.8031641176562879E-5</v>
      </c>
      <c r="AU493" s="223">
        <f t="shared" ca="1" si="1154"/>
        <v>-7.1326523065175958E-5</v>
      </c>
      <c r="AV493" s="223">
        <f t="shared" ca="1" si="1155"/>
        <v>7.3934491545627702E-5</v>
      </c>
      <c r="AW493" s="223">
        <f t="shared" ca="1" si="1156"/>
        <v>-7.5830430455790747E-5</v>
      </c>
      <c r="AX493" s="223">
        <f t="shared" ca="1" si="1157"/>
        <v>7.6996080867534612E-5</v>
      </c>
      <c r="AY493" s="223">
        <f t="shared" ca="1" si="1158"/>
        <v>-7.7420216930184862E-5</v>
      </c>
      <c r="AZ493" s="223">
        <f t="shared" ca="1" si="1159"/>
        <v>7.7098753981601816E-5</v>
      </c>
      <c r="BA493" s="223">
        <f t="shared" ca="1" si="1160"/>
        <v>-7.6034787885709864E-5</v>
      </c>
      <c r="BB493" s="223">
        <f t="shared" ca="1" si="1161"/>
        <v>7.4238565217635462E-5</v>
      </c>
      <c r="BC493" s="223">
        <f t="shared" ca="1" si="1162"/>
        <v>-7.1727384583587361E-5</v>
      </c>
      <c r="BD493" s="223">
        <f t="shared" ca="1" si="1163"/>
        <v>6.8525430025822418E-5</v>
      </c>
      <c r="BE493" s="223">
        <f t="shared" ca="1" si="1164"/>
        <v>-6.4663538117098313E-5</v>
      </c>
      <c r="BF493" s="223">
        <f t="shared" ca="1" si="1165"/>
        <v>6.0178900987620929E-5</v>
      </c>
      <c r="BG493" s="223">
        <f t="shared" ca="1" si="1166"/>
        <v>-5.5114708144499157E-5</v>
      </c>
      <c r="BH493" s="223">
        <f t="shared" ca="1" si="1167"/>
        <v>4.9519730533181682E-5</v>
      </c>
      <c r="BI493" s="223">
        <f t="shared" ca="1" si="1168"/>
        <v>-4.3447850846591349E-5</v>
      </c>
      <c r="BJ493" s="223">
        <f t="shared" ca="1" si="1169"/>
        <v>3.695754460533709E-5</v>
      </c>
      <c r="BK493" s="223">
        <f t="shared" ca="1" si="1170"/>
        <v>-3.0111317006484509E-5</v>
      </c>
      <c r="BL493" s="223">
        <f t="shared" ca="1" si="1171"/>
        <v>2.2975100964339214E-5</v>
      </c>
      <c r="BM493" s="223">
        <f t="shared" ca="1" si="1172"/>
        <v>-1.5617622140439602E-5</v>
      </c>
      <c r="BN493" s="223">
        <f t="shared" ca="1" si="1173"/>
        <v>8.1097370778668571E-6</v>
      </c>
      <c r="BO493" s="223">
        <f t="shared" ca="1" si="1174"/>
        <v>-5.2375081400101353E-7</v>
      </c>
      <c r="BP493" s="223">
        <f t="shared" ca="1" si="1175"/>
        <v>-7.06727945651498E-6</v>
      </c>
      <c r="BQ493" s="223">
        <f t="shared" ca="1" si="1176"/>
        <v>1.4590247962496799E-5</v>
      </c>
      <c r="BR493" s="223">
        <f t="shared" ca="1" si="1177"/>
        <v>-2.1972704404758931E-5</v>
      </c>
      <c r="BS493" s="223">
        <f t="shared" ca="1" si="1178"/>
        <v>2.9143551692101188E-5</v>
      </c>
      <c r="BT493" s="223">
        <f t="shared" ca="1" si="1179"/>
        <v>-3.6033730645162596E-5</v>
      </c>
      <c r="BU493" s="223">
        <f t="shared" ca="1" si="1180"/>
        <v>4.257688507407022E-5</v>
      </c>
      <c r="BV493" s="223">
        <f t="shared" ca="1" si="1181"/>
        <v>-4.8710000824821629E-5</v>
      </c>
      <c r="BW493" s="223">
        <f t="shared" ca="1" si="1182"/>
        <v>5.4374012640034979E-5</v>
      </c>
      <c r="BX493" s="223">
        <f t="shared" ca="1" si="1183"/>
        <v>-5.9514372989665954E-5</v>
      </c>
      <c r="BY493" s="223">
        <f t="shared" ca="1" si="1184"/>
        <v>6.4081577393540815E-5</v>
      </c>
      <c r="BZ493" s="223">
        <f t="shared" ca="1" si="1185"/>
        <v>-6.8031641176562337E-5</v>
      </c>
      <c r="CA493" s="223">
        <f t="shared" ca="1" si="1186"/>
        <v>7.1326523065175511E-5</v>
      </c>
      <c r="CB493" s="223">
        <f t="shared" ca="1" si="1187"/>
        <v>-7.3934491545627363E-5</v>
      </c>
      <c r="CC493" s="223">
        <f t="shared" ca="1" si="1188"/>
        <v>7.5830430455790516E-5</v>
      </c>
      <c r="CD493" s="223">
        <f t="shared" ca="1" si="1189"/>
        <v>-7.6996080867534504E-5</v>
      </c>
      <c r="CE493" s="223">
        <f t="shared" ca="1" si="1190"/>
        <v>7.7420216930184862E-5</v>
      </c>
      <c r="CF493" s="223">
        <f t="shared" ca="1" si="1191"/>
        <v>-7.7098753981601925E-5</v>
      </c>
      <c r="CG493" s="223">
        <f t="shared" ca="1" si="1192"/>
        <v>7.6034787885710081E-5</v>
      </c>
      <c r="CH493" s="223">
        <f t="shared" ca="1" si="1193"/>
        <v>-7.423856521763515E-5</v>
      </c>
      <c r="CI493" s="223">
        <f t="shared" ca="1" si="1194"/>
        <v>7.1727384583586954E-5</v>
      </c>
      <c r="CJ493" s="223">
        <f t="shared" ca="1" si="1195"/>
        <v>-6.8525430025821916E-5</v>
      </c>
      <c r="CK493" s="223">
        <f t="shared" ca="1" si="1196"/>
        <v>6.466353811709773E-5</v>
      </c>
      <c r="CL493" s="223">
        <f t="shared" ca="1" si="1197"/>
        <v>-6.0178900987620258E-5</v>
      </c>
      <c r="CM493" s="223">
        <f t="shared" ca="1" si="1198"/>
        <v>5.5114708144498418E-5</v>
      </c>
      <c r="CN493" s="223">
        <f t="shared" ca="1" si="1199"/>
        <v>-4.9519730533180862E-5</v>
      </c>
      <c r="CO493" s="223">
        <f t="shared" ca="1" si="1200"/>
        <v>4.3447850846590462E-5</v>
      </c>
      <c r="CP493" s="223">
        <f t="shared" ca="1" si="1201"/>
        <v>-3.6957544605336162E-5</v>
      </c>
      <c r="CQ493" s="223">
        <f t="shared" ca="1" si="1202"/>
        <v>3.0111317006483523E-5</v>
      </c>
      <c r="CR493" s="223">
        <f t="shared" ca="1" si="1203"/>
        <v>-2.2975100964338198E-5</v>
      </c>
      <c r="CS493" s="223">
        <f t="shared" ca="1" si="1204"/>
        <v>1.5617622140438555E-5</v>
      </c>
      <c r="CT493" s="223">
        <f t="shared" ca="1" si="1205"/>
        <v>-8.1097370778657966E-6</v>
      </c>
      <c r="CU493" s="223">
        <f t="shared" ca="1" si="1206"/>
        <v>5.2375081399994966E-7</v>
      </c>
      <c r="CV493" s="223">
        <f t="shared" ca="1" si="1207"/>
        <v>7.0672794565160371E-6</v>
      </c>
      <c r="CW493" s="223">
        <f t="shared" ca="1" si="1208"/>
        <v>-1.4590247962497843E-5</v>
      </c>
      <c r="CX493" s="223">
        <f t="shared" ca="1" si="1209"/>
        <v>2.1972704404759947E-5</v>
      </c>
      <c r="CY493" s="223">
        <f t="shared" ca="1" si="1210"/>
        <v>-2.914355169210217E-5</v>
      </c>
      <c r="CZ493" s="223">
        <f t="shared" ca="1" si="1211"/>
        <v>3.6033730645163531E-5</v>
      </c>
      <c r="DA493" s="223">
        <f t="shared" ca="1" si="1212"/>
        <v>-4.2576885074071108E-5</v>
      </c>
      <c r="DB493" s="223">
        <f t="shared" ca="1" si="1213"/>
        <v>4.8710000824822455E-5</v>
      </c>
      <c r="DC493" s="223">
        <f t="shared" ca="1" si="1214"/>
        <v>-5.4374012640035738E-5</v>
      </c>
      <c r="DD493" s="223">
        <f t="shared" ca="1" si="1215"/>
        <v>5.9514372989666632E-5</v>
      </c>
      <c r="DE493" s="223">
        <f t="shared" ca="1" si="1216"/>
        <v>-6.4081577393541411E-5</v>
      </c>
      <c r="DF493" s="223">
        <f t="shared" ca="1" si="1217"/>
        <v>6.8031641176562839E-5</v>
      </c>
      <c r="DG493" s="223">
        <f t="shared" ca="1" si="1218"/>
        <v>-7.1326523065175931E-5</v>
      </c>
      <c r="DH493" s="223">
        <f t="shared" ca="1" si="1219"/>
        <v>7.3934491545627688E-5</v>
      </c>
      <c r="DI493" s="223">
        <f t="shared" ca="1" si="1220"/>
        <v>-7.5830430455790733E-5</v>
      </c>
      <c r="DJ493" s="223">
        <f t="shared" ca="1" si="1221"/>
        <v>7.6996080867534599E-5</v>
      </c>
      <c r="DK493" s="223">
        <f t="shared" ca="1" si="1222"/>
        <v>-7.7420216930184862E-5</v>
      </c>
      <c r="DL493" s="223">
        <f t="shared" ca="1" si="1223"/>
        <v>7.709875398160183E-5</v>
      </c>
      <c r="DM493" s="223">
        <f t="shared" ca="1" si="1224"/>
        <v>-7.6034787885709878E-5</v>
      </c>
      <c r="DN493" s="223">
        <f t="shared" ca="1" si="1225"/>
        <v>7.4238565217635475E-5</v>
      </c>
      <c r="DO493" s="223">
        <f t="shared" ca="1" si="1226"/>
        <v>-7.1727384583587374E-5</v>
      </c>
      <c r="DP493" s="223">
        <f t="shared" ca="1" si="1227"/>
        <v>6.8525430025822445E-5</v>
      </c>
      <c r="DQ493" s="223">
        <f t="shared" ca="1" si="1228"/>
        <v>-6.466353811709834E-5</v>
      </c>
      <c r="DR493" s="223">
        <f t="shared" ca="1" si="1229"/>
        <v>6.0178900987620976E-5</v>
      </c>
      <c r="DS493" s="223">
        <f t="shared" ca="1" si="1230"/>
        <v>-5.5114708144499218E-5</v>
      </c>
      <c r="DT493" s="223">
        <f t="shared" ca="1" si="1231"/>
        <v>4.9519730533181743E-5</v>
      </c>
      <c r="DU493" s="223">
        <f t="shared" ca="1" si="1232"/>
        <v>-4.3447850846591404E-5</v>
      </c>
      <c r="DV493" s="223">
        <f t="shared" ca="1" si="1233"/>
        <v>3.6957544605337165E-5</v>
      </c>
      <c r="DW493" s="223">
        <f t="shared" ca="1" si="1234"/>
        <v>-3.011131700648457E-5</v>
      </c>
      <c r="DX493" s="223">
        <f t="shared" ca="1" si="1235"/>
        <v>2.2975100964339289E-5</v>
      </c>
      <c r="DY493" s="223">
        <f t="shared" ca="1" si="1236"/>
        <v>-1.561762214043968E-5</v>
      </c>
      <c r="DZ493" s="223">
        <f t="shared" ca="1" si="1237"/>
        <v>8.1097370778669282E-6</v>
      </c>
      <c r="EA493" s="223">
        <f t="shared" ca="1" si="1238"/>
        <v>-5.2375081400108807E-7</v>
      </c>
      <c r="EB493" s="223">
        <f t="shared" ca="1" si="1239"/>
        <v>-7.0672794565149055E-6</v>
      </c>
      <c r="EC493" s="223">
        <f t="shared" ca="1" si="1240"/>
        <v>1.4590247962496724E-5</v>
      </c>
      <c r="ED493" s="223">
        <f t="shared" ca="1" si="1241"/>
        <v>-2.1972704404758856E-5</v>
      </c>
      <c r="EE493" s="223">
        <f t="shared" ca="1" si="1242"/>
        <v>2.9143551692101113E-5</v>
      </c>
      <c r="EF493" s="223">
        <f t="shared" ca="1" si="1243"/>
        <v>-3.6033730645162521E-5</v>
      </c>
      <c r="EG493" s="223">
        <f t="shared" ca="1" si="1244"/>
        <v>4.2576885074070153E-5</v>
      </c>
      <c r="EH493" s="223">
        <f t="shared" ca="1" si="1245"/>
        <v>-4.8710000824821568E-5</v>
      </c>
      <c r="EI493" s="223">
        <f t="shared" ca="1" si="1246"/>
        <v>5.4374012640034918E-5</v>
      </c>
      <c r="EJ493" s="223">
        <f t="shared" ca="1" si="1247"/>
        <v>-5.9514372989665914E-5</v>
      </c>
      <c r="EK493" s="223">
        <f t="shared" ca="1" si="1248"/>
        <v>6.4081577393540761E-5</v>
      </c>
      <c r="EL493" s="223">
        <f t="shared" ca="1" si="1249"/>
        <v>-6.8031641176562296E-5</v>
      </c>
      <c r="EM493" s="223">
        <f t="shared" ca="1" si="1250"/>
        <v>7.1326523065175484E-5</v>
      </c>
      <c r="EN493" s="223">
        <f t="shared" ca="1" si="1251"/>
        <v>-7.3934491545627349E-5</v>
      </c>
      <c r="EO493" s="223">
        <f t="shared" ca="1" si="1252"/>
        <v>7.5830430455790516E-5</v>
      </c>
      <c r="EP493" s="223">
        <f t="shared" ca="1" si="1253"/>
        <v>-7.6996080867534477E-5</v>
      </c>
      <c r="EQ493" s="223">
        <f t="shared" ca="1" si="1254"/>
        <v>7.7420216930184862E-5</v>
      </c>
      <c r="ER493" s="223">
        <f t="shared" ca="1" si="1255"/>
        <v>-7.7098753981601925E-5</v>
      </c>
      <c r="ES493" s="223">
        <f t="shared" ca="1" si="1256"/>
        <v>7.6034787885710095E-5</v>
      </c>
      <c r="ET493" s="223">
        <f t="shared" ca="1" si="1257"/>
        <v>-7.42385652176358E-5</v>
      </c>
      <c r="EU493" s="223">
        <f t="shared" ca="1" si="1258"/>
        <v>7.1727384583587808E-5</v>
      </c>
      <c r="EV493" s="223">
        <f t="shared" ca="1" si="1259"/>
        <v>-6.8525430025822973E-5</v>
      </c>
      <c r="EW493" s="223">
        <f t="shared" ca="1" si="1260"/>
        <v>6.4663538117098977E-5</v>
      </c>
      <c r="EX493" s="223">
        <f t="shared" ca="1" si="1261"/>
        <v>-6.0178900987621694E-5</v>
      </c>
      <c r="EY493" s="223">
        <f t="shared" ca="1" si="1262"/>
        <v>5.5114708144500017E-5</v>
      </c>
      <c r="EZ493" s="223">
        <f t="shared" ca="1" si="1263"/>
        <v>-4.9519730533182603E-5</v>
      </c>
      <c r="FA493" s="223">
        <f t="shared" ca="1" si="1264"/>
        <v>4.3447850846592346E-5</v>
      </c>
      <c r="FB493" s="223">
        <f t="shared" ca="1" si="1265"/>
        <v>-3.6957544605338161E-5</v>
      </c>
      <c r="FC493" s="223">
        <f t="shared" ca="1" si="1266"/>
        <v>3.0111317006485627E-5</v>
      </c>
      <c r="FD493" s="223">
        <f t="shared" ca="1" si="1267"/>
        <v>-2.2975100964340383E-5</v>
      </c>
      <c r="FE493" s="223">
        <f t="shared" ca="1" si="1268"/>
        <v>1.5617622140440785E-5</v>
      </c>
      <c r="FF493" s="223">
        <f t="shared" ca="1" si="1269"/>
        <v>-8.1097370778680633E-6</v>
      </c>
      <c r="FG493" s="223">
        <f t="shared" ca="1" si="1270"/>
        <v>5.2375081400222309E-7</v>
      </c>
      <c r="FH493" s="223">
        <f t="shared" ca="1" si="1271"/>
        <v>7.0672794565137739E-6</v>
      </c>
      <c r="FI493" s="223">
        <f t="shared" ca="1" si="1272"/>
        <v>-1.4590247962495605E-5</v>
      </c>
      <c r="FJ493" s="223">
        <f t="shared" ca="1" si="1273"/>
        <v>2.1972704404761983E-5</v>
      </c>
      <c r="FK493" s="223">
        <f t="shared" ca="1" si="1274"/>
        <v>-2.9143551692100063E-5</v>
      </c>
      <c r="FL493" s="223">
        <f t="shared" ca="1" si="1275"/>
        <v>3.6033730645165415E-5</v>
      </c>
      <c r="FM493" s="223">
        <f t="shared" ca="1" si="1276"/>
        <v>-4.2576885074069204E-5</v>
      </c>
      <c r="FN493" s="223">
        <f t="shared" ca="1" si="1277"/>
        <v>4.8710000824824109E-5</v>
      </c>
      <c r="FO493" s="223">
        <f t="shared" ca="1" si="1278"/>
        <v>-5.4374012640034112E-5</v>
      </c>
      <c r="FP493" s="223">
        <f t="shared" ca="1" si="1279"/>
        <v>5.9514372989668001E-5</v>
      </c>
      <c r="FQ493" s="223">
        <f t="shared" ca="1" si="1280"/>
        <v>-6.4081577393540137E-5</v>
      </c>
      <c r="FR493" s="223">
        <f t="shared" ca="1" si="1281"/>
        <v>6.8031641176563855E-5</v>
      </c>
      <c r="FS493" s="223">
        <f t="shared" ca="1" si="1282"/>
        <v>-7.132652306517505E-5</v>
      </c>
      <c r="FT493" s="223">
        <f t="shared" ca="1" si="1283"/>
        <v>7.3934491545628311E-5</v>
      </c>
      <c r="FU493" s="223">
        <f t="shared" ca="1" si="1284"/>
        <v>-7.5830430455790286E-5</v>
      </c>
      <c r="FV493" s="223">
        <f t="shared" ca="1" si="1285"/>
        <v>7.6996080867534829E-5</v>
      </c>
      <c r="FW493" s="223">
        <f t="shared" ca="1" si="1286"/>
        <v>-7.7420216930184849E-5</v>
      </c>
      <c r="FX493" s="223">
        <f t="shared" ca="1" si="1287"/>
        <v>7.7098753981601626E-5</v>
      </c>
      <c r="FY493" s="223">
        <f t="shared" ca="1" si="1288"/>
        <v>-7.6034787885710312E-5</v>
      </c>
      <c r="FZ493" s="223">
        <f t="shared" ca="1" si="1289"/>
        <v>7.4238565217634879E-5</v>
      </c>
      <c r="GA493" s="223">
        <f t="shared" ca="1" si="1290"/>
        <v>-7.1727384583588242E-5</v>
      </c>
      <c r="GB493" s="223">
        <f t="shared" ca="1" si="1291"/>
        <v>6.8525430025821455E-5</v>
      </c>
      <c r="GC493" s="223">
        <f t="shared" ca="1" si="1292"/>
        <v>-6.46635381170996E-5</v>
      </c>
      <c r="GD493" s="223">
        <f t="shared" ca="1" si="1293"/>
        <v>6.0178900987619634E-5</v>
      </c>
      <c r="GE493" s="223">
        <f t="shared" ca="1" si="1294"/>
        <v>-5.5114708144500817E-5</v>
      </c>
      <c r="GF493" s="223">
        <f t="shared" ca="1" si="1295"/>
        <v>4.9519730533180103E-5</v>
      </c>
      <c r="GG493" s="223">
        <f t="shared" ca="1" si="1296"/>
        <v>-4.3447850846593287E-5</v>
      </c>
      <c r="GH493" s="223">
        <f t="shared" ca="1" si="1297"/>
        <v>3.6957544605335294E-5</v>
      </c>
      <c r="GI493" s="223">
        <f t="shared" ca="1" si="1298"/>
        <v>-3.0111317006486674E-5</v>
      </c>
      <c r="GJ493" s="223">
        <f t="shared" ca="1" si="1299"/>
        <v>2.2975100964337266E-5</v>
      </c>
      <c r="GK493" s="223">
        <f t="shared" ca="1" si="1300"/>
        <v>-1.5617622140441909E-5</v>
      </c>
      <c r="GL493" s="223">
        <f t="shared" ca="1" si="1301"/>
        <v>8.1097370778648174E-6</v>
      </c>
      <c r="GM493" s="223">
        <f t="shared" ca="1" si="1302"/>
        <v>-5.2375081400336489E-7</v>
      </c>
      <c r="GN493" s="223">
        <f t="shared" ca="1" si="1303"/>
        <v>-7.0672794565170214E-6</v>
      </c>
      <c r="GO493" s="223">
        <f t="shared" ca="1" si="1304"/>
        <v>1.4590247962494488E-5</v>
      </c>
      <c r="GP493" s="223">
        <f t="shared" ca="1" si="1305"/>
        <v>-2.1972704404760892E-5</v>
      </c>
      <c r="GQ493" s="223">
        <f t="shared" ca="1" si="1306"/>
        <v>2.9143551692099006E-5</v>
      </c>
      <c r="GR493" s="223">
        <f t="shared" ca="1" si="1307"/>
        <v>-3.6033730645164405E-5</v>
      </c>
      <c r="GS493" s="223">
        <f t="shared" ca="1" si="1308"/>
        <v>4.2576885074068248E-5</v>
      </c>
      <c r="GT493" s="223">
        <f t="shared" ca="1" si="1309"/>
        <v>-4.8710000824823214E-5</v>
      </c>
      <c r="GU493" s="223">
        <f t="shared" ca="1" si="1310"/>
        <v>5.4374012640033298E-5</v>
      </c>
      <c r="GV493" s="223">
        <f t="shared" ca="1" si="1311"/>
        <v>-5.9514372989667269E-5</v>
      </c>
      <c r="GW493" s="223">
        <f t="shared" ca="1" si="1312"/>
        <v>6.4081577393539487E-5</v>
      </c>
      <c r="GX493" s="223">
        <f t="shared" ca="1" si="1313"/>
        <v>-6.8031641176563313E-5</v>
      </c>
      <c r="GY493" s="223">
        <f t="shared" ca="1" si="1314"/>
        <v>7.1326523065174603E-5</v>
      </c>
      <c r="GZ493" s="223">
        <f t="shared" ca="1" si="1315"/>
        <v>-7.3934491545627959E-5</v>
      </c>
      <c r="HA493" s="223">
        <f t="shared" ca="1" si="1316"/>
        <v>7.5830430455790056E-5</v>
      </c>
      <c r="HB493" s="223">
        <f t="shared" ca="1" si="1317"/>
        <v>-7.6996080867534707E-5</v>
      </c>
      <c r="HC493" s="223">
        <f t="shared" ca="1" si="1318"/>
        <v>7.7420216930184835E-5</v>
      </c>
      <c r="HD493" s="223">
        <f t="shared" ca="1" si="1319"/>
        <v>-7.7098753981601735E-5</v>
      </c>
      <c r="HE493" s="223">
        <f t="shared" ca="1" si="1320"/>
        <v>7.6034787885710529E-5</v>
      </c>
      <c r="HF493" s="223">
        <f t="shared" ca="1" si="1321"/>
        <v>-7.4238565217635204E-5</v>
      </c>
      <c r="HG493" s="223">
        <f t="shared" ca="1" si="1322"/>
        <v>7.1727384583588662E-5</v>
      </c>
      <c r="HH493" s="223">
        <f t="shared" ca="1" si="1323"/>
        <v>-6.8525430025821984E-5</v>
      </c>
      <c r="HI493" s="223">
        <f t="shared" ca="1" si="1324"/>
        <v>6.4663538117100224E-5</v>
      </c>
      <c r="HJ493" s="223">
        <f t="shared" ca="1" si="1325"/>
        <v>-6.0178900987620353E-5</v>
      </c>
      <c r="HK493" s="223">
        <f t="shared" ca="1" si="1326"/>
        <v>5.5114708144501616E-5</v>
      </c>
      <c r="HL493" s="223">
        <f t="shared" ca="1" si="1327"/>
        <v>-4.9519730533180977E-5</v>
      </c>
      <c r="HM493" s="223">
        <f t="shared" ca="1" si="1328"/>
        <v>4.3447850846594229E-5</v>
      </c>
      <c r="HN493" s="223">
        <f t="shared" ca="1" si="1329"/>
        <v>-3.6957544605336297E-5</v>
      </c>
      <c r="HO493" s="223">
        <f t="shared" ca="1" si="1330"/>
        <v>3.0111317006487717E-5</v>
      </c>
      <c r="HP493" s="223">
        <f t="shared" ca="1" si="1331"/>
        <v>-2.2975100964338347E-5</v>
      </c>
      <c r="HQ493" s="223">
        <f t="shared" ca="1" si="1332"/>
        <v>1.5617622140443014E-5</v>
      </c>
      <c r="HR493" s="223">
        <f t="shared" ca="1" si="1333"/>
        <v>-8.1097370778659491E-6</v>
      </c>
      <c r="HS493" s="223">
        <f t="shared" ca="1" si="1334"/>
        <v>5.2375081400449992E-7</v>
      </c>
      <c r="HT493" s="223">
        <f t="shared" ca="1" si="1335"/>
        <v>7.0672794565158881E-6</v>
      </c>
      <c r="HU493" s="223">
        <f t="shared" ca="1" si="1336"/>
        <v>-1.4590247962493369E-5</v>
      </c>
      <c r="HV493" s="223">
        <f t="shared" ca="1" si="1337"/>
        <v>2.1972704404759801E-5</v>
      </c>
      <c r="HW493" s="223">
        <f t="shared" ca="1" si="1338"/>
        <v>-2.9143551692097956E-5</v>
      </c>
      <c r="HX493" s="223">
        <f t="shared" ca="1" si="1339"/>
        <v>3.6033730645163402E-5</v>
      </c>
      <c r="HY493" s="223">
        <f t="shared" ca="1" si="1340"/>
        <v>-4.25768850740673E-5</v>
      </c>
      <c r="HZ493" s="223">
        <f t="shared" ca="1" si="1341"/>
        <v>4.8710000824822333E-5</v>
      </c>
      <c r="IA493" s="223">
        <f t="shared" ca="1" si="1342"/>
        <v>-5.4374012640032499E-5</v>
      </c>
      <c r="IB493" s="223">
        <f t="shared" ca="1" si="1343"/>
        <v>5.9514372989666537E-5</v>
      </c>
      <c r="IC493" s="223">
        <f t="shared" ca="1" si="1344"/>
        <v>-6.408157739353885E-5</v>
      </c>
      <c r="ID493" s="223">
        <f t="shared" ca="1" si="1345"/>
        <v>6.8031641176562771E-5</v>
      </c>
      <c r="IE493" s="223">
        <f t="shared" ca="1" si="1346"/>
        <v>-6.6626842444873215E-6</v>
      </c>
      <c r="IF493" s="223">
        <f t="shared" ca="1" si="1347"/>
        <v>7.393449154562762E-5</v>
      </c>
      <c r="IG493" s="223">
        <f t="shared" ca="1" si="1348"/>
        <v>-7.5830430455789825E-5</v>
      </c>
      <c r="IH493" s="223">
        <f t="shared" ca="1" si="1349"/>
        <v>7.6996080867534585E-5</v>
      </c>
      <c r="II493" s="223">
        <f t="shared" ca="1" si="1350"/>
        <v>-7.7420216930184835E-5</v>
      </c>
      <c r="IJ493" s="223">
        <f t="shared" ca="1" si="1351"/>
        <v>7.7098753981601843E-5</v>
      </c>
      <c r="IK493" s="223">
        <f t="shared" ca="1" si="1352"/>
        <v>-7.6034787885710732E-5</v>
      </c>
      <c r="IL493" s="223">
        <f t="shared" ca="1" si="1353"/>
        <v>7.4238565217635516E-5</v>
      </c>
      <c r="IM493" s="223">
        <f t="shared" ca="1" si="1354"/>
        <v>-7.1727384583589095E-5</v>
      </c>
      <c r="IN493" s="223">
        <f t="shared" ca="1" si="1355"/>
        <v>6.8525430025822513E-5</v>
      </c>
      <c r="IO493" s="223">
        <f t="shared" ca="1" si="1356"/>
        <v>-6.4663538117100861E-5</v>
      </c>
      <c r="IP493" s="223">
        <f t="shared" ca="1" si="1357"/>
        <v>6.0178900987621071E-5</v>
      </c>
      <c r="IQ493" s="223">
        <f t="shared" ca="1" si="1358"/>
        <v>-5.5114708144502402E-5</v>
      </c>
      <c r="IR493" s="223">
        <f t="shared" ca="1" si="1359"/>
        <v>4.9519730533181858E-5</v>
      </c>
      <c r="IS493" s="223">
        <f t="shared" ca="1" si="1360"/>
        <v>-4.3447850846595171E-5</v>
      </c>
      <c r="IT493" s="223">
        <f t="shared" ca="1" si="1361"/>
        <v>3.69575446053373E-5</v>
      </c>
      <c r="IU493" s="223">
        <f t="shared" ca="1" si="1362"/>
        <v>-3.0111317006488771E-5</v>
      </c>
      <c r="IV493" s="223">
        <f t="shared" ca="1" si="1363"/>
        <v>2.2975100964339434E-5</v>
      </c>
      <c r="IW493" s="223">
        <f t="shared" ca="1" si="1364"/>
        <v>-1.5617622140444135E-5</v>
      </c>
      <c r="IX493" s="223">
        <f t="shared" ca="1" si="1365"/>
        <v>8.1097370778670807E-6</v>
      </c>
      <c r="IY493" s="223">
        <f t="shared" ca="1" si="1366"/>
        <v>-5.2375081400563833E-7</v>
      </c>
      <c r="IZ493" s="223">
        <f t="shared" ca="1" si="1367"/>
        <v>-7.0672794565147564E-6</v>
      </c>
      <c r="JA493" s="223">
        <f t="shared" ca="1" si="1368"/>
        <v>1.4590247962492252E-5</v>
      </c>
      <c r="JB493" s="223">
        <f t="shared" ca="1" si="1369"/>
        <v>-2.197270440475871E-5</v>
      </c>
    </row>
    <row r="494" spans="2:262">
      <c r="B494" s="230">
        <v>133</v>
      </c>
      <c r="C494" s="229">
        <f t="shared" si="1370"/>
        <v>2.5976562500000019E-3</v>
      </c>
      <c r="D494" s="226">
        <f t="shared" ca="1" si="1113"/>
        <v>35.971899388236707</v>
      </c>
      <c r="E494" s="225">
        <f ca="1">EI361</f>
        <v>-2.8100611763295862E-2</v>
      </c>
      <c r="F494" s="224">
        <v>133</v>
      </c>
      <c r="G494" s="223">
        <f t="shared" ca="1" si="1114"/>
        <v>3.8432456736133391E-5</v>
      </c>
      <c r="H494" s="223">
        <f t="shared" ca="1" si="1115"/>
        <v>-4.8117389928628665E-5</v>
      </c>
      <c r="I494" s="223">
        <f t="shared" ca="1" si="1116"/>
        <v>5.7078592788806633E-5</v>
      </c>
      <c r="J494" s="223">
        <f t="shared" ca="1" si="1117"/>
        <v>-6.5181280484539577E-5</v>
      </c>
      <c r="K494" s="223">
        <f t="shared" ca="1" si="1118"/>
        <v>7.230358105088101E-5</v>
      </c>
      <c r="L494" s="223">
        <f t="shared" ca="1" si="1119"/>
        <v>-7.8338368457857318E-5</v>
      </c>
      <c r="M494" s="223">
        <f t="shared" ca="1" si="1120"/>
        <v>8.3194873885672122E-5</v>
      </c>
      <c r="N494" s="223">
        <f t="shared" ca="1" si="1121"/>
        <v>-8.6800050972243024E-5</v>
      </c>
      <c r="O494" s="223">
        <f t="shared" ca="1" si="1122"/>
        <v>8.9099674498480054E-5</v>
      </c>
      <c r="P494" s="223">
        <f t="shared" ca="1" si="1123"/>
        <v>-9.0059155986053067E-5</v>
      </c>
      <c r="Q494" s="223">
        <f t="shared" ca="1" si="1124"/>
        <v>8.9664063940301066E-5</v>
      </c>
      <c r="R494" s="223">
        <f t="shared" ca="1" si="1125"/>
        <v>-8.792034091334497E-5</v>
      </c>
      <c r="S494" s="223">
        <f t="shared" ca="1" si="1126"/>
        <v>8.4854214122571898E-5</v>
      </c>
      <c r="T494" s="223">
        <f t="shared" ca="1" si="1127"/>
        <v>-8.0511800968873884E-5</v>
      </c>
      <c r="U494" s="223">
        <f t="shared" ca="1" si="1128"/>
        <v>7.4958415388012246E-5</v>
      </c>
      <c r="V494" s="223">
        <f t="shared" ca="1" si="1129"/>
        <v>-6.8277585468228135E-5</v>
      </c>
      <c r="W494" s="223">
        <f t="shared" ca="1" si="1130"/>
        <v>6.0569797110049145E-5</v>
      </c>
      <c r="X494" s="223">
        <f t="shared" ca="1" si="1131"/>
        <v>-5.1950982624812073E-5</v>
      </c>
      <c r="Y494" s="223">
        <f t="shared" ca="1" si="1132"/>
        <v>4.255077700478868E-5</v>
      </c>
      <c r="Z494" s="223">
        <f t="shared" ca="1" si="1133"/>
        <v>-3.2510568092240213E-5</v>
      </c>
      <c r="AA494" s="223">
        <f t="shared" ca="1" si="1134"/>
        <v>2.1981369974663781E-5</v>
      </c>
      <c r="AB494" s="223">
        <f t="shared" ca="1" si="1135"/>
        <v>-1.1121551592352517E-5</v>
      </c>
      <c r="AC494" s="223">
        <f t="shared" ca="1" si="1136"/>
        <v>9.445472212461843E-8</v>
      </c>
      <c r="AD494" s="223">
        <f t="shared" ca="1" si="1137"/>
        <v>1.0934062835043996E-5</v>
      </c>
      <c r="AE494" s="223">
        <f t="shared" ca="1" si="1138"/>
        <v>-2.1798121909719651E-5</v>
      </c>
      <c r="AF494" s="223">
        <f t="shared" ca="1" si="1139"/>
        <v>3.2334316941124996E-5</v>
      </c>
      <c r="AG494" s="223">
        <f t="shared" ca="1" si="1140"/>
        <v>-4.238417374887017E-5</v>
      </c>
      <c r="AH494" s="223">
        <f t="shared" ca="1" si="1141"/>
        <v>5.1796533132134038E-5</v>
      </c>
      <c r="AI494" s="223">
        <f t="shared" ca="1" si="1142"/>
        <v>-6.0429824444742971E-5</v>
      </c>
      <c r="AJ494" s="223">
        <f t="shared" ca="1" si="1143"/>
        <v>6.815419494946747E-5</v>
      </c>
      <c r="AK494" s="223">
        <f t="shared" ca="1" si="1144"/>
        <v>-7.4853462924051451E-5</v>
      </c>
      <c r="AL494" s="223">
        <f t="shared" ca="1" si="1145"/>
        <v>8.042686514246123E-5</v>
      </c>
      <c r="AM494" s="223">
        <f t="shared" ca="1" si="1146"/>
        <v>-8.4790572447594785E-5</v>
      </c>
      <c r="AN494" s="223">
        <f t="shared" ca="1" si="1147"/>
        <v>8.787895061983288E-5</v>
      </c>
      <c r="AO494" s="223">
        <f t="shared" ca="1" si="1148"/>
        <v>-8.9645547576794684E-5</v>
      </c>
      <c r="AP494" s="223">
        <f t="shared" ca="1" si="1149"/>
        <v>9.0063792055894513E-5</v>
      </c>
      <c r="AQ494" s="223">
        <f t="shared" ca="1" si="1150"/>
        <v>-8.9127393270863753E-5</v>
      </c>
      <c r="AR494" s="223">
        <f t="shared" ca="1" si="1151"/>
        <v>8.6850435531031552E-5</v>
      </c>
      <c r="AS494" s="223">
        <f t="shared" ca="1" si="1152"/>
        <v>-8.3267166400203106E-5</v>
      </c>
      <c r="AT494" s="223">
        <f t="shared" ca="1" si="1153"/>
        <v>7.8431481581422264E-5</v>
      </c>
      <c r="AU494" s="223">
        <f t="shared" ca="1" si="1154"/>
        <v>-7.2416114275432127E-5</v>
      </c>
      <c r="AV494" s="223">
        <f t="shared" ca="1" si="1155"/>
        <v>6.5311541205631958E-5</v>
      </c>
      <c r="AW494" s="223">
        <f t="shared" ca="1" si="1156"/>
        <v>-5.7224621763949734E-5</v>
      </c>
      <c r="AX494" s="223">
        <f t="shared" ca="1" si="1157"/>
        <v>4.8276990746110142E-5</v>
      </c>
      <c r="AY494" s="223">
        <f t="shared" ca="1" si="1158"/>
        <v>-3.8603228851103632E-5</v>
      </c>
      <c r="AZ494" s="223">
        <f t="shared" ca="1" si="1159"/>
        <v>2.8348838462191631E-5</v>
      </c>
      <c r="BA494" s="223">
        <f t="shared" ca="1" si="1160"/>
        <v>-1.7668055155633845E-5</v>
      </c>
      <c r="BB494" s="223">
        <f t="shared" ca="1" si="1161"/>
        <v>6.7215278540664959E-6</v>
      </c>
      <c r="BC494" s="223">
        <f t="shared" ca="1" si="1162"/>
        <v>4.3260974828440242E-6</v>
      </c>
      <c r="BD494" s="223">
        <f t="shared" ca="1" si="1163"/>
        <v>-1.530865428686733E-5</v>
      </c>
      <c r="BE494" s="223">
        <f t="shared" ca="1" si="1164"/>
        <v>2.6060954681083737E-5</v>
      </c>
      <c r="BF494" s="223">
        <f t="shared" ca="1" si="1165"/>
        <v>-3.6421274059290353E-5</v>
      </c>
      <c r="BG494" s="223">
        <f t="shared" ca="1" si="1166"/>
        <v>4.6233783574629474E-5</v>
      </c>
      <c r="BH494" s="223">
        <f t="shared" ca="1" si="1167"/>
        <v>-5.5350893950483303E-5</v>
      </c>
      <c r="BI494" s="223">
        <f t="shared" ca="1" si="1168"/>
        <v>6.3635475360564926E-5</v>
      </c>
      <c r="BJ494" s="223">
        <f t="shared" ca="1" si="1169"/>
        <v>-7.0962919989160769E-5</v>
      </c>
      <c r="BK494" s="223">
        <f t="shared" ca="1" si="1170"/>
        <v>7.7223016248649035E-5</v>
      </c>
      <c r="BL494" s="223">
        <f t="shared" ca="1" si="1171"/>
        <v>-8.2321606464375084E-5</v>
      </c>
      <c r="BM494" s="223">
        <f t="shared" ca="1" si="1172"/>
        <v>8.6182003093714232E-5</v>
      </c>
      <c r="BN494" s="223">
        <f t="shared" ca="1" si="1173"/>
        <v>-8.8746142178092305E-5</v>
      </c>
      <c r="BO494" s="223">
        <f t="shared" ca="1" si="1174"/>
        <v>8.9975456678974156E-5</v>
      </c>
      <c r="BP494" s="223">
        <f t="shared" ca="1" si="1175"/>
        <v>-8.9851456562016835E-5</v>
      </c>
      <c r="BQ494" s="223">
        <f t="shared" ca="1" si="1176"/>
        <v>8.8376006904398991E-5</v>
      </c>
      <c r="BR494" s="223">
        <f t="shared" ca="1" si="1177"/>
        <v>-8.5571299842324172E-5</v>
      </c>
      <c r="BS494" s="223">
        <f t="shared" ca="1" si="1178"/>
        <v>8.1479520780634393E-5</v>
      </c>
      <c r="BT494" s="223">
        <f t="shared" ca="1" si="1179"/>
        <v>-7.6162213885054585E-5</v>
      </c>
      <c r="BU494" s="223">
        <f t="shared" ca="1" si="1180"/>
        <v>6.9699356400659688E-5</v>
      </c>
      <c r="BV494" s="223">
        <f t="shared" ca="1" si="1181"/>
        <v>-6.218815571965647E-5</v>
      </c>
      <c r="BW494" s="223">
        <f t="shared" ca="1" si="1182"/>
        <v>5.3741587291735642E-5</v>
      </c>
      <c r="BX494" s="223">
        <f t="shared" ca="1" si="1183"/>
        <v>-4.4486695368136899E-5</v>
      </c>
      <c r="BY494" s="223">
        <f t="shared" ca="1" si="1184"/>
        <v>3.4562682137872777E-5</v>
      </c>
      <c r="BZ494" s="223">
        <f t="shared" ca="1" si="1185"/>
        <v>-2.4118813997221436E-5</v>
      </c>
      <c r="CA494" s="223">
        <f t="shared" ca="1" si="1186"/>
        <v>1.3312176444195125E-5</v>
      </c>
      <c r="CB494" s="223">
        <f t="shared" ca="1" si="1187"/>
        <v>-2.3053113664424448E-6</v>
      </c>
      <c r="CC494" s="223">
        <f t="shared" ca="1" si="1188"/>
        <v>-8.7362277400538346E-6</v>
      </c>
      <c r="CD494" s="223">
        <f t="shared" ca="1" si="1189"/>
        <v>1.9646365849633846E-5</v>
      </c>
      <c r="CE494" s="223">
        <f t="shared" ca="1" si="1190"/>
        <v>-3.0261004329947412E-5</v>
      </c>
      <c r="CF494" s="223">
        <f t="shared" ca="1" si="1191"/>
        <v>4.0420489138120039E-5</v>
      </c>
      <c r="CG494" s="223">
        <f t="shared" ca="1" si="1192"/>
        <v>-4.9972012166157481E-5</v>
      </c>
      <c r="CH494" s="223">
        <f t="shared" ca="1" si="1193"/>
        <v>5.8771909617140138E-5</v>
      </c>
      <c r="CI494" s="223">
        <f t="shared" ca="1" si="1194"/>
        <v>-6.6687822842435675E-5</v>
      </c>
      <c r="CJ494" s="223">
        <f t="shared" ca="1" si="1195"/>
        <v>7.3600689138980202E-5</v>
      </c>
      <c r="CK494" s="223">
        <f t="shared" ca="1" si="1196"/>
        <v>-7.9406532563166274E-5</v>
      </c>
      <c r="CL494" s="223">
        <f t="shared" ca="1" si="1197"/>
        <v>8.4018027825796633E-5</v>
      </c>
      <c r="CM494" s="223">
        <f t="shared" ca="1" si="1198"/>
        <v>-8.7365813745728354E-5</v>
      </c>
      <c r="CN494" s="223">
        <f t="shared" ca="1" si="1199"/>
        <v>8.9399536506600989E-5</v>
      </c>
      <c r="CO494" s="223">
        <f t="shared" ca="1" si="1200"/>
        <v>-9.008860702509475E-5</v>
      </c>
      <c r="CP494" s="223">
        <f t="shared" ca="1" si="1201"/>
        <v>8.9422661039222884E-5</v>
      </c>
      <c r="CQ494" s="223">
        <f t="shared" ca="1" si="1202"/>
        <v>-8.7411714996478372E-5</v>
      </c>
      <c r="CR494" s="223">
        <f t="shared" ca="1" si="1203"/>
        <v>8.4086015397136007E-5</v>
      </c>
      <c r="CS494" s="223">
        <f t="shared" ca="1" si="1204"/>
        <v>-7.9495583858740323E-5</v>
      </c>
      <c r="CT494" s="223">
        <f t="shared" ca="1" si="1205"/>
        <v>7.3709464744417248E-5</v>
      </c>
      <c r="CU494" s="223">
        <f t="shared" ca="1" si="1206"/>
        <v>-6.6814686671375483E-5</v>
      </c>
      <c r="CV494" s="223">
        <f t="shared" ca="1" si="1207"/>
        <v>5.8914953519513224E-5</v>
      </c>
      <c r="CW494" s="223">
        <f t="shared" ca="1" si="1208"/>
        <v>-5.0129084628526511E-5</v>
      </c>
      <c r="CX494" s="223">
        <f t="shared" ca="1" si="1209"/>
        <v>4.0589227644449827E-5</v>
      </c>
      <c r="CY494" s="223">
        <f t="shared" ca="1" si="1210"/>
        <v>-3.043887089603839E-5</v>
      </c>
      <c r="CZ494" s="223">
        <f t="shared" ca="1" si="1211"/>
        <v>1.9830685196770851E-5</v>
      </c>
      <c r="DA494" s="223">
        <f t="shared" ca="1" si="1212"/>
        <v>-8.9242275336959535E-6</v>
      </c>
      <c r="DB494" s="223">
        <f t="shared" ca="1" si="1213"/>
        <v>-2.1164588181847814E-6</v>
      </c>
      <c r="DC494" s="223">
        <f t="shared" ca="1" si="1214"/>
        <v>1.3125311659434677E-5</v>
      </c>
      <c r="DD494" s="223">
        <f t="shared" ca="1" si="1215"/>
        <v>-2.3936747596252668E-5</v>
      </c>
      <c r="DE494" s="223">
        <f t="shared" ca="1" si="1216"/>
        <v>3.4388152568831765E-5</v>
      </c>
      <c r="DF494" s="223">
        <f t="shared" ca="1" si="1217"/>
        <v>-4.4322327718199298E-5</v>
      </c>
      <c r="DG494" s="223">
        <f t="shared" ca="1" si="1218"/>
        <v>5.3589853803347953E-5</v>
      </c>
      <c r="DH494" s="223">
        <f t="shared" ca="1" si="1219"/>
        <v>-6.2051338605716144E-5</v>
      </c>
      <c r="DI494" s="223">
        <f t="shared" ca="1" si="1220"/>
        <v>6.9579513517912159E-5</v>
      </c>
      <c r="DJ494" s="223">
        <f t="shared" ca="1" si="1221"/>
        <v>-7.6061147782007811E-5</v>
      </c>
      <c r="DK494" s="223">
        <f t="shared" ca="1" si="1222"/>
        <v>8.1398751585546954E-5</v>
      </c>
      <c r="DL494" s="223">
        <f t="shared" ca="1" si="1223"/>
        <v>-8.5512042399073934E-5</v>
      </c>
      <c r="DM494" s="223">
        <f t="shared" ca="1" si="1224"/>
        <v>8.8339152500088779E-5</v>
      </c>
      <c r="DN494" s="223">
        <f t="shared" ca="1" si="1225"/>
        <v>-8.9837559521190895E-5</v>
      </c>
      <c r="DO494" s="223">
        <f t="shared" ca="1" si="1226"/>
        <v>8.9984726026061995E-5</v>
      </c>
      <c r="DP494" s="223">
        <f t="shared" ca="1" si="1227"/>
        <v>-8.8778438493486011E-5</v>
      </c>
      <c r="DQ494" s="223">
        <f t="shared" ca="1" si="1228"/>
        <v>8.6236840610768025E-5</v>
      </c>
      <c r="DR494" s="223">
        <f t="shared" ca="1" si="1229"/>
        <v>-8.2398160375792107E-5</v>
      </c>
      <c r="DS494" s="223">
        <f t="shared" ca="1" si="1230"/>
        <v>7.7320135112342171E-5</v>
      </c>
      <c r="DT494" s="223">
        <f t="shared" ca="1" si="1231"/>
        <v>-7.1079143047021075E-5</v>
      </c>
      <c r="DU494" s="223">
        <f t="shared" ca="1" si="1232"/>
        <v>6.3769054509622746E-5</v>
      </c>
      <c r="DV494" s="223">
        <f t="shared" ca="1" si="1233"/>
        <v>-5.5499820036003015E-5</v>
      </c>
      <c r="DW494" s="223">
        <f t="shared" ca="1" si="1234"/>
        <v>4.6395816609662288E-5</v>
      </c>
      <c r="DX494" s="223">
        <f t="shared" ca="1" si="1235"/>
        <v>-3.6593976916166242E-5</v>
      </c>
      <c r="DY494" s="223">
        <f t="shared" ca="1" si="1236"/>
        <v>2.6241729748087684E-5</v>
      </c>
      <c r="DZ494" s="223">
        <f t="shared" ca="1" si="1237"/>
        <v>-1.5494782538723349E-5</v>
      </c>
      <c r="EA494" s="223">
        <f t="shared" ca="1" si="1238"/>
        <v>4.5147793773929941E-6</v>
      </c>
      <c r="EB494" s="223">
        <f t="shared" ca="1" si="1239"/>
        <v>6.5331302681416581E-6</v>
      </c>
      <c r="EC494" s="223">
        <f t="shared" ca="1" si="1240"/>
        <v>-1.748277555338391E-5</v>
      </c>
      <c r="ED494" s="223">
        <f t="shared" ca="1" si="1241"/>
        <v>2.816946362129571E-5</v>
      </c>
      <c r="EE494" s="223">
        <f t="shared" ca="1" si="1242"/>
        <v>-3.8432456736133696E-5</v>
      </c>
      <c r="EF494" s="223">
        <f t="shared" ca="1" si="1243"/>
        <v>4.811738992862586E-5</v>
      </c>
      <c r="EG494" s="223">
        <f t="shared" ca="1" si="1244"/>
        <v>-5.7078592788805244E-5</v>
      </c>
      <c r="EH494" s="223">
        <f t="shared" ca="1" si="1245"/>
        <v>6.5181280484539333E-5</v>
      </c>
      <c r="EI494" s="223">
        <f t="shared" ca="1" si="1246"/>
        <v>-7.230358105088166E-5</v>
      </c>
      <c r="EJ494" s="223">
        <f t="shared" ca="1" si="1247"/>
        <v>7.8338368457856112E-5</v>
      </c>
      <c r="EK494" s="223">
        <f t="shared" ca="1" si="1248"/>
        <v>-8.3194873885671688E-5</v>
      </c>
      <c r="EL494" s="223">
        <f t="shared" ca="1" si="1249"/>
        <v>8.6800050972243159E-5</v>
      </c>
      <c r="EM494" s="223">
        <f t="shared" ca="1" si="1250"/>
        <v>-8.9099674498479593E-5</v>
      </c>
      <c r="EN494" s="223">
        <f t="shared" ca="1" si="1251"/>
        <v>9.0059155986053026E-5</v>
      </c>
      <c r="EO494" s="223">
        <f t="shared" ca="1" si="1252"/>
        <v>-8.9664063940301107E-5</v>
      </c>
      <c r="EP494" s="223">
        <f t="shared" ca="1" si="1253"/>
        <v>8.7920340913344658E-5</v>
      </c>
      <c r="EQ494" s="223">
        <f t="shared" ca="1" si="1254"/>
        <v>-8.4854214122572725E-5</v>
      </c>
      <c r="ER494" s="223">
        <f t="shared" ca="1" si="1255"/>
        <v>8.0511800968874399E-5</v>
      </c>
      <c r="ES494" s="223">
        <f t="shared" ca="1" si="1256"/>
        <v>-7.4958415388011825E-5</v>
      </c>
      <c r="ET494" s="223">
        <f t="shared" ca="1" si="1257"/>
        <v>6.8277585468230141E-5</v>
      </c>
      <c r="EU494" s="223">
        <f t="shared" ca="1" si="1258"/>
        <v>-6.056979711005046E-5</v>
      </c>
      <c r="EV494" s="223">
        <f t="shared" ca="1" si="1259"/>
        <v>5.1950982624811978E-5</v>
      </c>
      <c r="EW494" s="223">
        <f t="shared" ca="1" si="1260"/>
        <v>-4.255077700478742E-5</v>
      </c>
      <c r="EX494" s="223">
        <f t="shared" ca="1" si="1261"/>
        <v>3.2510568092242477E-5</v>
      </c>
      <c r="EY494" s="223">
        <f t="shared" ca="1" si="1262"/>
        <v>-2.1981369974664896E-5</v>
      </c>
      <c r="EZ494" s="223">
        <f t="shared" ca="1" si="1263"/>
        <v>1.1121551592352381E-5</v>
      </c>
      <c r="FA494" s="223">
        <f t="shared" ca="1" si="1264"/>
        <v>-9.4454722127047721E-8</v>
      </c>
      <c r="FB494" s="223">
        <f t="shared" ca="1" si="1265"/>
        <v>-1.0934062835042857E-5</v>
      </c>
      <c r="FC494" s="223">
        <f t="shared" ca="1" si="1266"/>
        <v>2.179812190971978E-5</v>
      </c>
      <c r="FD494" s="223">
        <f t="shared" ca="1" si="1267"/>
        <v>-3.2334316941121533E-5</v>
      </c>
      <c r="FE494" s="223">
        <f t="shared" ca="1" si="1268"/>
        <v>4.2384173748868028E-5</v>
      </c>
      <c r="FF494" s="223">
        <f t="shared" ca="1" si="1269"/>
        <v>-5.1796533132133103E-5</v>
      </c>
      <c r="FG494" s="223">
        <f t="shared" ca="1" si="1270"/>
        <v>6.0429824444740207E-5</v>
      </c>
      <c r="FH494" s="223">
        <f t="shared" ca="1" si="1271"/>
        <v>-6.815419494946587E-5</v>
      </c>
      <c r="FI494" s="223">
        <f t="shared" ca="1" si="1272"/>
        <v>7.4853462924050801E-5</v>
      </c>
      <c r="FJ494" s="223">
        <f t="shared" ca="1" si="1273"/>
        <v>-8.0426865142461297E-5</v>
      </c>
      <c r="FK494" s="223">
        <f t="shared" ca="1" si="1274"/>
        <v>8.4790572447595273E-5</v>
      </c>
      <c r="FL494" s="223">
        <f t="shared" ca="1" si="1275"/>
        <v>-8.7878950619833489E-5</v>
      </c>
      <c r="FM494" s="223">
        <f t="shared" ca="1" si="1276"/>
        <v>8.9645547576794075E-5</v>
      </c>
      <c r="FN494" s="223">
        <f t="shared" ca="1" si="1277"/>
        <v>-9.0063792055894608E-5</v>
      </c>
      <c r="FO494" s="223">
        <f t="shared" ca="1" si="1278"/>
        <v>8.9127393270864092E-5</v>
      </c>
      <c r="FP494" s="223">
        <f t="shared" ca="1" si="1279"/>
        <v>-8.685043553103185E-5</v>
      </c>
      <c r="FQ494" s="223">
        <f t="shared" ca="1" si="1280"/>
        <v>8.3267166400203066E-5</v>
      </c>
      <c r="FR494" s="223">
        <f t="shared" ca="1" si="1281"/>
        <v>-7.8431481581421559E-5</v>
      </c>
      <c r="FS494" s="223">
        <f t="shared" ca="1" si="1282"/>
        <v>7.2416114275429769E-5</v>
      </c>
      <c r="FT494" s="223">
        <f t="shared" ca="1" si="1283"/>
        <v>-6.5311541205636281E-5</v>
      </c>
      <c r="FU494" s="223">
        <f t="shared" ca="1" si="1284"/>
        <v>5.7224621763952613E-5</v>
      </c>
      <c r="FV494" s="223">
        <f t="shared" ca="1" si="1285"/>
        <v>-4.8276990746113273E-5</v>
      </c>
      <c r="FW494" s="223">
        <f t="shared" ca="1" si="1286"/>
        <v>3.8603228851104668E-5</v>
      </c>
      <c r="FX494" s="223">
        <f t="shared" ca="1" si="1287"/>
        <v>-2.8348838462190283E-5</v>
      </c>
      <c r="FY494" s="223">
        <f t="shared" ca="1" si="1288"/>
        <v>1.7668055155632456E-5</v>
      </c>
      <c r="FZ494" s="223">
        <f t="shared" ca="1" si="1289"/>
        <v>-6.7215278540625318E-6</v>
      </c>
      <c r="GA494" s="223">
        <f t="shared" ca="1" si="1290"/>
        <v>-4.3260974828377663E-6</v>
      </c>
      <c r="GB494" s="223">
        <f t="shared" ca="1" si="1291"/>
        <v>1.5308654286863675E-5</v>
      </c>
      <c r="GC494" s="223">
        <f t="shared" ca="1" si="1292"/>
        <v>-2.606095468108019E-5</v>
      </c>
      <c r="GD494" s="223">
        <f t="shared" ca="1" si="1293"/>
        <v>3.6421274059289296E-5</v>
      </c>
      <c r="GE494" s="223">
        <f t="shared" ca="1" si="1294"/>
        <v>-4.6233783574630686E-5</v>
      </c>
      <c r="GF494" s="223">
        <f t="shared" ca="1" si="1295"/>
        <v>5.5350893950484415E-5</v>
      </c>
      <c r="GG494" s="223">
        <f t="shared" ca="1" si="1296"/>
        <v>-6.3635475360567732E-5</v>
      </c>
      <c r="GH494" s="223">
        <f t="shared" ca="1" si="1297"/>
        <v>7.096291998915692E-5</v>
      </c>
      <c r="GI494" s="223">
        <f t="shared" ca="1" si="1298"/>
        <v>-7.7223016248647138E-5</v>
      </c>
      <c r="GJ494" s="223">
        <f t="shared" ca="1" si="1299"/>
        <v>8.2321606464374623E-5</v>
      </c>
      <c r="GK494" s="223">
        <f t="shared" ca="1" si="1300"/>
        <v>-8.6182003093713893E-5</v>
      </c>
      <c r="GL494" s="223">
        <f t="shared" ca="1" si="1301"/>
        <v>8.8746142178092535E-5</v>
      </c>
      <c r="GM494" s="223">
        <f t="shared" ca="1" si="1302"/>
        <v>-8.9975456678974223E-5</v>
      </c>
      <c r="GN494" s="223">
        <f t="shared" ca="1" si="1303"/>
        <v>8.985145656201655E-5</v>
      </c>
      <c r="GO494" s="223">
        <f t="shared" ca="1" si="1304"/>
        <v>-8.8376006904400211E-5</v>
      </c>
      <c r="GP494" s="223">
        <f t="shared" ca="1" si="1305"/>
        <v>8.5571299842325337E-5</v>
      </c>
      <c r="GQ494" s="223">
        <f t="shared" ca="1" si="1306"/>
        <v>-8.1479520780634881E-5</v>
      </c>
      <c r="GR494" s="223">
        <f t="shared" ca="1" si="1307"/>
        <v>7.6162213885055209E-5</v>
      </c>
      <c r="GS494" s="223">
        <f t="shared" ca="1" si="1308"/>
        <v>-6.9699356400658807E-5</v>
      </c>
      <c r="GT494" s="223">
        <f t="shared" ca="1" si="1309"/>
        <v>6.2188155719655454E-5</v>
      </c>
      <c r="GU494" s="223">
        <f t="shared" ca="1" si="1310"/>
        <v>-5.3741587291732443E-5</v>
      </c>
      <c r="GV494" s="223">
        <f t="shared" ca="1" si="1311"/>
        <v>4.4486695368142367E-5</v>
      </c>
      <c r="GW494" s="223">
        <f t="shared" ca="1" si="1312"/>
        <v>-3.4562682137876199E-5</v>
      </c>
      <c r="GX494" s="223">
        <f t="shared" ca="1" si="1313"/>
        <v>2.411881399722254E-5</v>
      </c>
      <c r="GY494" s="223">
        <f t="shared" ca="1" si="1314"/>
        <v>-1.3312176444196263E-5</v>
      </c>
      <c r="GZ494" s="223">
        <f t="shared" ca="1" si="1315"/>
        <v>2.3053113664410354E-6</v>
      </c>
      <c r="HA494" s="223">
        <f t="shared" ca="1" si="1316"/>
        <v>8.7362277400552373E-6</v>
      </c>
      <c r="HB494" s="223">
        <f t="shared" ca="1" si="1317"/>
        <v>-1.9646365849637726E-5</v>
      </c>
      <c r="HC494" s="223">
        <f t="shared" ca="1" si="1318"/>
        <v>3.0261004329943922E-5</v>
      </c>
      <c r="HD494" s="223">
        <f t="shared" ca="1" si="1319"/>
        <v>-4.0420489138116725E-5</v>
      </c>
      <c r="HE494" s="223">
        <f t="shared" ca="1" si="1320"/>
        <v>4.9972012166156526E-5</v>
      </c>
      <c r="HF494" s="223">
        <f t="shared" ca="1" si="1321"/>
        <v>-5.8771909617139271E-5</v>
      </c>
      <c r="HG494" s="223">
        <f t="shared" ca="1" si="1322"/>
        <v>6.6687822842434902E-5</v>
      </c>
      <c r="HH494" s="223">
        <f t="shared" ca="1" si="1323"/>
        <v>-7.3600689138982506E-5</v>
      </c>
      <c r="HI494" s="223">
        <f t="shared" ca="1" si="1324"/>
        <v>7.9406532563168158E-5</v>
      </c>
      <c r="HJ494" s="223">
        <f t="shared" ca="1" si="1325"/>
        <v>-8.4018027825794384E-5</v>
      </c>
      <c r="HK494" s="223">
        <f t="shared" ca="1" si="1326"/>
        <v>8.7365813745728083E-5</v>
      </c>
      <c r="HL494" s="223">
        <f t="shared" ca="1" si="1327"/>
        <v>-8.9399536506600853E-5</v>
      </c>
      <c r="HM494" s="223">
        <f t="shared" ca="1" si="1328"/>
        <v>9.008860702509475E-5</v>
      </c>
      <c r="HN494" s="223">
        <f t="shared" ca="1" si="1329"/>
        <v>-8.942266103922302E-5</v>
      </c>
      <c r="HO494" s="223">
        <f t="shared" ca="1" si="1330"/>
        <v>8.7411714996477396E-5</v>
      </c>
      <c r="HP494" s="223">
        <f t="shared" ca="1" si="1331"/>
        <v>-8.4086015397138257E-5</v>
      </c>
      <c r="HQ494" s="223">
        <f t="shared" ca="1" si="1332"/>
        <v>7.9495583858743264E-5</v>
      </c>
      <c r="HR494" s="223">
        <f t="shared" ca="1" si="1333"/>
        <v>-7.3709464744417899E-5</v>
      </c>
      <c r="HS494" s="223">
        <f t="shared" ca="1" si="1334"/>
        <v>6.6814686671376241E-5</v>
      </c>
      <c r="HT494" s="223">
        <f t="shared" ca="1" si="1335"/>
        <v>-5.8914953519514084E-5</v>
      </c>
      <c r="HU494" s="223">
        <f t="shared" ca="1" si="1336"/>
        <v>5.012908462852746E-5</v>
      </c>
      <c r="HV494" s="223">
        <f t="shared" ca="1" si="1337"/>
        <v>-4.0589227644446283E-5</v>
      </c>
      <c r="HW494" s="223">
        <f t="shared" ca="1" si="1338"/>
        <v>3.0438870896044285E-5</v>
      </c>
      <c r="HX494" s="223">
        <f t="shared" ca="1" si="1339"/>
        <v>-1.983068519677696E-5</v>
      </c>
      <c r="HY494" s="223">
        <f t="shared" ca="1" si="1340"/>
        <v>8.9242275336970919E-6</v>
      </c>
      <c r="HZ494" s="223">
        <f t="shared" ca="1" si="1341"/>
        <v>2.1164588181836294E-6</v>
      </c>
      <c r="IA494" s="223">
        <f t="shared" ca="1" si="1342"/>
        <v>-1.312531165943354E-5</v>
      </c>
      <c r="IB494" s="223">
        <f t="shared" ca="1" si="1343"/>
        <v>2.3936747596251556E-5</v>
      </c>
      <c r="IC494" s="223">
        <f t="shared" ca="1" si="1344"/>
        <v>-3.4388152568835437E-5</v>
      </c>
      <c r="ID494" s="223">
        <f t="shared" ca="1" si="1345"/>
        <v>4.432232771819385E-5</v>
      </c>
      <c r="IE494" s="223">
        <f t="shared" ca="1" si="1346"/>
        <v>4.0712128997448864E-5</v>
      </c>
      <c r="IF494" s="223">
        <f t="shared" ca="1" si="1347"/>
        <v>6.2051338605715304E-5</v>
      </c>
      <c r="IG494" s="223">
        <f t="shared" ca="1" si="1348"/>
        <v>-6.957951351791144E-5</v>
      </c>
      <c r="IH494" s="223">
        <f t="shared" ca="1" si="1349"/>
        <v>7.6061147782007188E-5</v>
      </c>
      <c r="II494" s="223">
        <f t="shared" ca="1" si="1350"/>
        <v>-8.1398751585548649E-5</v>
      </c>
      <c r="IJ494" s="223">
        <f t="shared" ca="1" si="1351"/>
        <v>8.5512042399075181E-5</v>
      </c>
      <c r="IK494" s="223">
        <f t="shared" ca="1" si="1352"/>
        <v>-8.8339152500087559E-5</v>
      </c>
      <c r="IL494" s="223">
        <f t="shared" ca="1" si="1353"/>
        <v>8.9837559521190434E-5</v>
      </c>
      <c r="IM494" s="223">
        <f t="shared" ca="1" si="1354"/>
        <v>-8.9984726026062062E-5</v>
      </c>
      <c r="IN494" s="223">
        <f t="shared" ca="1" si="1355"/>
        <v>8.87784384934862E-5</v>
      </c>
      <c r="IO494" s="223">
        <f t="shared" ca="1" si="1356"/>
        <v>-8.6236840610768364E-5</v>
      </c>
      <c r="IP494" s="223">
        <f t="shared" ca="1" si="1357"/>
        <v>8.2398160375790481E-5</v>
      </c>
      <c r="IQ494" s="223">
        <f t="shared" ca="1" si="1358"/>
        <v>-7.7320135112340138E-5</v>
      </c>
      <c r="IR494" s="223">
        <f t="shared" ca="1" si="1359"/>
        <v>7.1079143047024924E-5</v>
      </c>
      <c r="IS494" s="223">
        <f t="shared" ca="1" si="1360"/>
        <v>-6.3769054509627178E-5</v>
      </c>
      <c r="IT494" s="223">
        <f t="shared" ca="1" si="1361"/>
        <v>5.5499820036003923E-5</v>
      </c>
      <c r="IU494" s="223">
        <f t="shared" ca="1" si="1362"/>
        <v>-4.6395816609663264E-5</v>
      </c>
      <c r="IV494" s="223">
        <f t="shared" ca="1" si="1363"/>
        <v>3.6593976916167292E-5</v>
      </c>
      <c r="IW494" s="223">
        <f t="shared" ca="1" si="1364"/>
        <v>-2.6241729748083886E-5</v>
      </c>
      <c r="IX494" s="223">
        <f t="shared" ca="1" si="1365"/>
        <v>1.5494782538719446E-5</v>
      </c>
      <c r="IY494" s="223">
        <f t="shared" ca="1" si="1366"/>
        <v>-4.5147793773992587E-6</v>
      </c>
      <c r="IZ494" s="223">
        <f t="shared" ca="1" si="1367"/>
        <v>-6.533130268135407E-6</v>
      </c>
      <c r="JA494" s="223">
        <f t="shared" ca="1" si="1368"/>
        <v>1.7482775553382782E-5</v>
      </c>
      <c r="JB494" s="223">
        <f t="shared" ca="1" si="1369"/>
        <v>-2.8169463621294619E-5</v>
      </c>
    </row>
    <row r="495" spans="2:262">
      <c r="B495" s="230">
        <v>134</v>
      </c>
      <c r="C495" s="229">
        <f t="shared" si="1370"/>
        <v>2.6171875000000019E-3</v>
      </c>
      <c r="D495" s="226">
        <f t="shared" ca="1" si="1113"/>
        <v>35.973458559702792</v>
      </c>
      <c r="E495" s="225">
        <f ca="1">EJ361</f>
        <v>-2.6541440297211609E-2</v>
      </c>
      <c r="F495" s="224">
        <v>134</v>
      </c>
      <c r="G495" s="223">
        <f t="shared" ca="1" si="1114"/>
        <v>3.6707796832371583E-5</v>
      </c>
      <c r="H495" s="223">
        <f t="shared" ca="1" si="1115"/>
        <v>-4.7763825791894321E-5</v>
      </c>
      <c r="I495" s="223">
        <f t="shared" ca="1" si="1116"/>
        <v>5.7785912166412075E-5</v>
      </c>
      <c r="J495" s="223">
        <f t="shared" ca="1" si="1117"/>
        <v>-6.6557108051911378E-5</v>
      </c>
      <c r="K495" s="223">
        <f t="shared" ca="1" si="1118"/>
        <v>7.388754354586498E-5</v>
      </c>
      <c r="L495" s="223">
        <f t="shared" ca="1" si="1119"/>
        <v>-7.9618536857227682E-5</v>
      </c>
      <c r="M495" s="223">
        <f t="shared" ca="1" si="1120"/>
        <v>8.3626029288004437E-5</v>
      </c>
      <c r="N495" s="223">
        <f t="shared" ca="1" si="1121"/>
        <v>-8.5823270729413993E-5</v>
      </c>
      <c r="O495" s="223">
        <f t="shared" ca="1" si="1122"/>
        <v>8.6162697539764061E-5</v>
      </c>
      <c r="P495" s="223">
        <f t="shared" ca="1" si="1123"/>
        <v>-8.4636962153655733E-5</v>
      </c>
      <c r="Q495" s="223">
        <f t="shared" ca="1" si="1124"/>
        <v>8.1279092134584852E-5</v>
      </c>
      <c r="R495" s="223">
        <f t="shared" ca="1" si="1125"/>
        <v>-7.6161775227933068E-5</v>
      </c>
      <c r="S495" s="223">
        <f t="shared" ca="1" si="1126"/>
        <v>6.9395785890793315E-5</v>
      </c>
      <c r="T495" s="223">
        <f t="shared" ca="1" si="1127"/>
        <v>-6.1127587359503211E-5</v>
      </c>
      <c r="U495" s="223">
        <f t="shared" ca="1" si="1128"/>
        <v>5.1536161162887529E-5</v>
      </c>
      <c r="V495" s="223">
        <f t="shared" ca="1" si="1129"/>
        <v>-4.08291327126724E-5</v>
      </c>
      <c r="W495" s="223">
        <f t="shared" ca="1" si="1130"/>
        <v>2.9238276840332831E-5</v>
      </c>
      <c r="X495" s="223">
        <f t="shared" ca="1" si="1131"/>
        <v>-1.7014500571936027E-5</v>
      </c>
      <c r="Y495" s="223">
        <f t="shared" ca="1" si="1132"/>
        <v>4.422411748750661E-6</v>
      </c>
      <c r="Z495" s="223">
        <f t="shared" ca="1" si="1133"/>
        <v>8.2654089334231783E-6</v>
      </c>
      <c r="AA495" s="223">
        <f t="shared" ca="1" si="1134"/>
        <v>-2.0774308473141783E-5</v>
      </c>
      <c r="AB495" s="223">
        <f t="shared" ca="1" si="1135"/>
        <v>3.2833506971363994E-5</v>
      </c>
      <c r="AC495" s="223">
        <f t="shared" ca="1" si="1136"/>
        <v>-4.4181959198535638E-5</v>
      </c>
      <c r="AD495" s="223">
        <f t="shared" ca="1" si="1137"/>
        <v>5.4574005435463626E-5</v>
      </c>
      <c r="AE495" s="223">
        <f t="shared" ca="1" si="1138"/>
        <v>-6.378468926436524E-5</v>
      </c>
      <c r="AF495" s="223">
        <f t="shared" ca="1" si="1139"/>
        <v>7.1614627195962927E-5</v>
      </c>
      <c r="AG495" s="223">
        <f t="shared" ca="1" si="1140"/>
        <v>-7.7894324719897655E-5</v>
      </c>
      <c r="AH495" s="223">
        <f t="shared" ca="1" si="1141"/>
        <v>8.2487845349020058E-5</v>
      </c>
      <c r="AI495" s="223">
        <f t="shared" ca="1" si="1142"/>
        <v>-8.5295753233819273E-5</v>
      </c>
      <c r="AJ495" s="223">
        <f t="shared" ca="1" si="1143"/>
        <v>8.6257265648272867E-5</v>
      </c>
      <c r="AK495" s="223">
        <f t="shared" ca="1" si="1144"/>
        <v>-8.5351568752307881E-5</v>
      </c>
      <c r="AL495" s="223">
        <f t="shared" ca="1" si="1145"/>
        <v>8.2598268148580947E-5</v>
      </c>
      <c r="AM495" s="223">
        <f t="shared" ca="1" si="1146"/>
        <v>-7.8056964480388864E-5</v>
      </c>
      <c r="AN495" s="223">
        <f t="shared" ca="1" si="1147"/>
        <v>7.1825963257731497E-5</v>
      </c>
      <c r="AO495" s="223">
        <f t="shared" ca="1" si="1148"/>
        <v>-6.4040146839893357E-5</v>
      </c>
      <c r="AP495" s="223">
        <f t="shared" ca="1" si="1149"/>
        <v>5.4868054639704054E-5</v>
      </c>
      <c r="AQ495" s="223">
        <f t="shared" ca="1" si="1150"/>
        <v>-4.4508234754226327E-5</v>
      </c>
      <c r="AR495" s="223">
        <f t="shared" ca="1" si="1151"/>
        <v>3.3184945998052496E-5</v>
      </c>
      <c r="AS495" s="223">
        <f t="shared" ca="1" si="1152"/>
        <v>-2.1143303377221389E-5</v>
      </c>
      <c r="AT495" s="223">
        <f t="shared" ca="1" si="1153"/>
        <v>8.6439720895591896E-6</v>
      </c>
      <c r="AU495" s="223">
        <f t="shared" ca="1" si="1154"/>
        <v>4.0424750896551364E-6</v>
      </c>
      <c r="AV495" s="223">
        <f t="shared" ca="1" si="1155"/>
        <v>-1.6641414891168444E-5</v>
      </c>
      <c r="AW495" s="223">
        <f t="shared" ca="1" si="1156"/>
        <v>2.8880118316188716E-5</v>
      </c>
      <c r="AX495" s="223">
        <f t="shared" ca="1" si="1157"/>
        <v>-4.0493654395584358E-5</v>
      </c>
      <c r="AY495" s="223">
        <f t="shared" ca="1" si="1158"/>
        <v>5.1230625145301826E-5</v>
      </c>
      <c r="AZ495" s="223">
        <f t="shared" ca="1" si="1159"/>
        <v>-6.0858607573502799E-5</v>
      </c>
      <c r="BA495" s="223">
        <f t="shared" ca="1" si="1160"/>
        <v>6.9169184936445458E-5</v>
      </c>
      <c r="BB495" s="223">
        <f t="shared" ca="1" si="1161"/>
        <v>-7.5982458331580349E-5</v>
      </c>
      <c r="BC495" s="223">
        <f t="shared" ca="1" si="1162"/>
        <v>8.1150940965508522E-5</v>
      </c>
      <c r="BD495" s="223">
        <f t="shared" ca="1" si="1163"/>
        <v>-8.4562750797658441E-5</v>
      </c>
      <c r="BE495" s="223">
        <f t="shared" ca="1" si="1164"/>
        <v>8.6144032448590737E-5</v>
      </c>
      <c r="BF495" s="223">
        <f t="shared" ca="1" si="1165"/>
        <v>-8.5860555945921102E-5</v>
      </c>
      <c r="BG495" s="223">
        <f t="shared" ca="1" si="1166"/>
        <v>8.3718457699853279E-5</v>
      </c>
      <c r="BH495" s="223">
        <f t="shared" ca="1" si="1167"/>
        <v>-7.9764107668428796E-5</v>
      </c>
      <c r="BI495" s="223">
        <f t="shared" ca="1" si="1168"/>
        <v>7.4083105587969441E-5</v>
      </c>
      <c r="BJ495" s="223">
        <f t="shared" ca="1" si="1169"/>
        <v>-6.6798427997292602E-5</v>
      </c>
      <c r="BK495" s="223">
        <f t="shared" ca="1" si="1170"/>
        <v>5.8067766167020444E-5</v>
      </c>
      <c r="BL495" s="223">
        <f t="shared" ca="1" si="1171"/>
        <v>-4.8080112559795862E-5</v>
      </c>
      <c r="BM495" s="223">
        <f t="shared" ca="1" si="1172"/>
        <v>3.7051669714204877E-5</v>
      </c>
      <c r="BN495" s="223">
        <f t="shared" ca="1" si="1173"/>
        <v>-2.5221170112734E-5</v>
      </c>
      <c r="BO495" s="223">
        <f t="shared" ca="1" si="1174"/>
        <v>1.284470834447961E-5</v>
      </c>
      <c r="BP495" s="223">
        <f t="shared" ca="1" si="1175"/>
        <v>-1.9019743068411261E-7</v>
      </c>
      <c r="BQ495" s="223">
        <f t="shared" ca="1" si="1176"/>
        <v>-1.2468430683105278E-5</v>
      </c>
      <c r="BR495" s="223">
        <f t="shared" ca="1" si="1177"/>
        <v>2.4857154926387829E-5</v>
      </c>
      <c r="BS495" s="223">
        <f t="shared" ca="1" si="1178"/>
        <v>-3.6707796832371041E-5</v>
      </c>
      <c r="BT495" s="223">
        <f t="shared" ca="1" si="1179"/>
        <v>4.7763825791894179E-5</v>
      </c>
      <c r="BU495" s="223">
        <f t="shared" ca="1" si="1180"/>
        <v>-5.7785912166410415E-5</v>
      </c>
      <c r="BV495" s="223">
        <f t="shared" ca="1" si="1181"/>
        <v>6.6557108051910254E-5</v>
      </c>
      <c r="BW495" s="223">
        <f t="shared" ca="1" si="1182"/>
        <v>-7.3887543545864289E-5</v>
      </c>
      <c r="BX495" s="223">
        <f t="shared" ca="1" si="1183"/>
        <v>7.9618536857227289E-5</v>
      </c>
      <c r="BY495" s="223">
        <f t="shared" ca="1" si="1184"/>
        <v>-8.3626029288004343E-5</v>
      </c>
      <c r="BZ495" s="223">
        <f t="shared" ca="1" si="1185"/>
        <v>8.5823270729413979E-5</v>
      </c>
      <c r="CA495" s="223">
        <f t="shared" ca="1" si="1186"/>
        <v>-8.6162697539764183E-5</v>
      </c>
      <c r="CB495" s="223">
        <f t="shared" ca="1" si="1187"/>
        <v>8.4636962153656045E-5</v>
      </c>
      <c r="CC495" s="223">
        <f t="shared" ca="1" si="1188"/>
        <v>-8.1279092134585177E-5</v>
      </c>
      <c r="CD495" s="223">
        <f t="shared" ca="1" si="1189"/>
        <v>7.6161775227933556E-5</v>
      </c>
      <c r="CE495" s="223">
        <f t="shared" ca="1" si="1190"/>
        <v>-6.9395785890793545E-5</v>
      </c>
      <c r="CF495" s="223">
        <f t="shared" ca="1" si="1191"/>
        <v>6.1127587359504783E-5</v>
      </c>
      <c r="CG495" s="223">
        <f t="shared" ca="1" si="1192"/>
        <v>-5.1536161162887353E-5</v>
      </c>
      <c r="CH495" s="223">
        <f t="shared" ca="1" si="1193"/>
        <v>4.0829132712673836E-5</v>
      </c>
      <c r="CI495" s="223">
        <f t="shared" ca="1" si="1194"/>
        <v>-2.9238276840331475E-5</v>
      </c>
      <c r="CJ495" s="223">
        <f t="shared" ca="1" si="1195"/>
        <v>1.701450057193702E-5</v>
      </c>
      <c r="CK495" s="223">
        <f t="shared" ca="1" si="1196"/>
        <v>-4.4224117487535138E-6</v>
      </c>
      <c r="CL495" s="223">
        <f t="shared" ca="1" si="1197"/>
        <v>-8.265408933423385E-6</v>
      </c>
      <c r="CM495" s="223">
        <f t="shared" ca="1" si="1198"/>
        <v>2.0774308473139608E-5</v>
      </c>
      <c r="CN495" s="223">
        <f t="shared" ca="1" si="1199"/>
        <v>-3.2833506971365322E-5</v>
      </c>
      <c r="CO495" s="223">
        <f t="shared" ca="1" si="1200"/>
        <v>4.4181959198534771E-5</v>
      </c>
      <c r="CP495" s="223">
        <f t="shared" ca="1" si="1201"/>
        <v>-5.4574005435460943E-5</v>
      </c>
      <c r="CQ495" s="223">
        <f t="shared" ca="1" si="1202"/>
        <v>6.3784689264365389E-5</v>
      </c>
      <c r="CR495" s="223">
        <f t="shared" ca="1" si="1203"/>
        <v>-7.161462719596168E-5</v>
      </c>
      <c r="CS495" s="223">
        <f t="shared" ca="1" si="1204"/>
        <v>7.7894324719897737E-5</v>
      </c>
      <c r="CT495" s="223">
        <f t="shared" ca="1" si="1205"/>
        <v>-8.248784534901976E-5</v>
      </c>
      <c r="CU495" s="223">
        <f t="shared" ca="1" si="1206"/>
        <v>8.5295753233819476E-5</v>
      </c>
      <c r="CV495" s="223">
        <f t="shared" ca="1" si="1207"/>
        <v>-8.6257265648272867E-5</v>
      </c>
      <c r="CW495" s="223">
        <f t="shared" ca="1" si="1208"/>
        <v>8.5351568752308206E-5</v>
      </c>
      <c r="CX495" s="223">
        <f t="shared" ca="1" si="1209"/>
        <v>-8.2598268148580879E-5</v>
      </c>
      <c r="CY495" s="223">
        <f t="shared" ca="1" si="1210"/>
        <v>7.8056964480389826E-5</v>
      </c>
      <c r="CZ495" s="223">
        <f t="shared" ca="1" si="1211"/>
        <v>-7.1825963257730684E-5</v>
      </c>
      <c r="DA495" s="223">
        <f t="shared" ca="1" si="1212"/>
        <v>6.4040146839894048E-5</v>
      </c>
      <c r="DB495" s="223">
        <f t="shared" ca="1" si="1213"/>
        <v>-5.4868054639706731E-5</v>
      </c>
      <c r="DC495" s="223">
        <f t="shared" ca="1" si="1214"/>
        <v>4.4508234754226151E-5</v>
      </c>
      <c r="DD495" s="223">
        <f t="shared" ca="1" si="1215"/>
        <v>-3.3184945998054562E-5</v>
      </c>
      <c r="DE495" s="223">
        <f t="shared" ca="1" si="1216"/>
        <v>2.1143303377219993E-5</v>
      </c>
      <c r="DF495" s="223">
        <f t="shared" ca="1" si="1217"/>
        <v>-8.6439720895601959E-6</v>
      </c>
      <c r="DG495" s="223">
        <f t="shared" ca="1" si="1218"/>
        <v>-4.0424750896516737E-6</v>
      </c>
      <c r="DH495" s="223">
        <f t="shared" ca="1" si="1219"/>
        <v>1.6641414891167448E-5</v>
      </c>
      <c r="DI495" s="223">
        <f t="shared" ca="1" si="1220"/>
        <v>-2.8880118316185453E-5</v>
      </c>
      <c r="DJ495" s="223">
        <f t="shared" ca="1" si="1221"/>
        <v>4.0493654395585626E-5</v>
      </c>
      <c r="DK495" s="223">
        <f t="shared" ca="1" si="1222"/>
        <v>-5.1230625145301013E-5</v>
      </c>
      <c r="DL495" s="223">
        <f t="shared" ca="1" si="1223"/>
        <v>6.0858607573503816E-5</v>
      </c>
      <c r="DM495" s="223">
        <f t="shared" ca="1" si="1224"/>
        <v>-6.9169184936444849E-5</v>
      </c>
      <c r="DN495" s="223">
        <f t="shared" ca="1" si="1225"/>
        <v>7.5982458331578709E-5</v>
      </c>
      <c r="DO495" s="223">
        <f t="shared" ca="1" si="1226"/>
        <v>-8.1150940965508169E-5</v>
      </c>
      <c r="DP495" s="223">
        <f t="shared" ca="1" si="1227"/>
        <v>8.4562750797658237E-5</v>
      </c>
      <c r="DQ495" s="223">
        <f t="shared" ca="1" si="1228"/>
        <v>-8.6144032448590819E-5</v>
      </c>
      <c r="DR495" s="223">
        <f t="shared" ca="1" si="1229"/>
        <v>8.5860555945921211E-5</v>
      </c>
      <c r="DS495" s="223">
        <f t="shared" ca="1" si="1230"/>
        <v>-8.3718457699854105E-5</v>
      </c>
      <c r="DT495" s="223">
        <f t="shared" ca="1" si="1231"/>
        <v>7.9764107668429176E-5</v>
      </c>
      <c r="DU495" s="223">
        <f t="shared" ca="1" si="1232"/>
        <v>-7.4083105587971216E-5</v>
      </c>
      <c r="DV495" s="223">
        <f t="shared" ca="1" si="1233"/>
        <v>6.6798427997291708E-5</v>
      </c>
      <c r="DW495" s="223">
        <f t="shared" ca="1" si="1234"/>
        <v>-5.8067766167021196E-5</v>
      </c>
      <c r="DX495" s="223">
        <f t="shared" ca="1" si="1235"/>
        <v>4.8080112559794656E-5</v>
      </c>
      <c r="DY495" s="223">
        <f t="shared" ca="1" si="1236"/>
        <v>-3.7051669714205792E-5</v>
      </c>
      <c r="DZ495" s="223">
        <f t="shared" ca="1" si="1237"/>
        <v>2.522117011273731E-5</v>
      </c>
      <c r="EA495" s="223">
        <f t="shared" ca="1" si="1238"/>
        <v>-1.2844708344480613E-5</v>
      </c>
      <c r="EB495" s="223">
        <f t="shared" ca="1" si="1239"/>
        <v>1.9019743068512566E-7</v>
      </c>
      <c r="EC495" s="223">
        <f t="shared" ca="1" si="1240"/>
        <v>1.2468430683106699E-5</v>
      </c>
      <c r="ED495" s="223">
        <f t="shared" ca="1" si="1241"/>
        <v>-2.485715492638686E-5</v>
      </c>
      <c r="EE495" s="223">
        <f t="shared" ca="1" si="1242"/>
        <v>3.6707796832367903E-5</v>
      </c>
      <c r="EF495" s="223">
        <f t="shared" ca="1" si="1243"/>
        <v>-4.7763825791893332E-5</v>
      </c>
      <c r="EG495" s="223">
        <f t="shared" ca="1" si="1244"/>
        <v>5.778591216640967E-5</v>
      </c>
      <c r="EH495" s="223">
        <f t="shared" ca="1" si="1245"/>
        <v>-6.6557108051911162E-5</v>
      </c>
      <c r="EI495" s="223">
        <f t="shared" ca="1" si="1246"/>
        <v>7.3887543545863774E-5</v>
      </c>
      <c r="EJ495" s="223">
        <f t="shared" ca="1" si="1247"/>
        <v>-7.9618536857225961E-5</v>
      </c>
      <c r="EK495" s="223">
        <f t="shared" ca="1" si="1248"/>
        <v>8.3626029288004085E-5</v>
      </c>
      <c r="EL495" s="223">
        <f t="shared" ca="1" si="1249"/>
        <v>-8.582327072941364E-5</v>
      </c>
      <c r="EM495" s="223">
        <f t="shared" ca="1" si="1250"/>
        <v>8.6162697539764115E-5</v>
      </c>
      <c r="EN495" s="223">
        <f t="shared" ca="1" si="1251"/>
        <v>-8.4636962153656248E-5</v>
      </c>
      <c r="EO495" s="223">
        <f t="shared" ca="1" si="1252"/>
        <v>8.1279092134584703E-5</v>
      </c>
      <c r="EP495" s="223">
        <f t="shared" ca="1" si="1253"/>
        <v>-7.6161775227934016E-5</v>
      </c>
      <c r="EQ495" s="223">
        <f t="shared" ca="1" si="1254"/>
        <v>6.9395785890795605E-5</v>
      </c>
      <c r="ER495" s="223">
        <f t="shared" ca="1" si="1255"/>
        <v>-6.112758735950378E-5</v>
      </c>
      <c r="ES495" s="223">
        <f t="shared" ca="1" si="1256"/>
        <v>5.1536161162890138E-5</v>
      </c>
      <c r="ET495" s="223">
        <f t="shared" ca="1" si="1257"/>
        <v>-4.0829132712672569E-5</v>
      </c>
      <c r="EU495" s="223">
        <f t="shared" ca="1" si="1258"/>
        <v>2.9238276840334738E-5</v>
      </c>
      <c r="EV495" s="223">
        <f t="shared" ca="1" si="1259"/>
        <v>-1.7014500571940422E-5</v>
      </c>
      <c r="EW495" s="223">
        <f t="shared" ca="1" si="1260"/>
        <v>4.4224117487520772E-6</v>
      </c>
      <c r="EX495" s="223">
        <f t="shared" ca="1" si="1261"/>
        <v>8.2654089334199325E-6</v>
      </c>
      <c r="EY495" s="223">
        <f t="shared" ca="1" si="1262"/>
        <v>-2.0774308473141001E-5</v>
      </c>
      <c r="EZ495" s="223">
        <f t="shared" ca="1" si="1263"/>
        <v>3.2833506971362117E-5</v>
      </c>
      <c r="FA495" s="223">
        <f t="shared" ca="1" si="1264"/>
        <v>-4.4181959198536011E-5</v>
      </c>
      <c r="FB495" s="223">
        <f t="shared" ca="1" si="1265"/>
        <v>5.4574005435462054E-5</v>
      </c>
      <c r="FC495" s="223">
        <f t="shared" ca="1" si="1266"/>
        <v>-6.3784689264363058E-5</v>
      </c>
      <c r="FD495" s="223">
        <f t="shared" ca="1" si="1267"/>
        <v>7.1614627195962479E-5</v>
      </c>
      <c r="FE495" s="223">
        <f t="shared" ca="1" si="1268"/>
        <v>-7.7894324719896259E-5</v>
      </c>
      <c r="FF495" s="223">
        <f t="shared" ca="1" si="1269"/>
        <v>8.2487845349018757E-5</v>
      </c>
      <c r="FG495" s="223">
        <f t="shared" ca="1" si="1270"/>
        <v>-8.5295753233819693E-5</v>
      </c>
      <c r="FH495" s="223">
        <f t="shared" ca="1" si="1271"/>
        <v>8.6257265648272854E-5</v>
      </c>
      <c r="FI495" s="223">
        <f t="shared" ca="1" si="1272"/>
        <v>-8.5351568752307989E-5</v>
      </c>
      <c r="FJ495" s="223">
        <f t="shared" ca="1" si="1273"/>
        <v>8.2598268148581882E-5</v>
      </c>
      <c r="FK495" s="223">
        <f t="shared" ca="1" si="1274"/>
        <v>-7.8056964480391304E-5</v>
      </c>
      <c r="FL495" s="223">
        <f t="shared" ca="1" si="1275"/>
        <v>7.1825963257729898E-5</v>
      </c>
      <c r="FM495" s="223">
        <f t="shared" ca="1" si="1276"/>
        <v>-6.4040146839893072E-5</v>
      </c>
      <c r="FN495" s="223">
        <f t="shared" ca="1" si="1277"/>
        <v>5.4868054639705613E-5</v>
      </c>
      <c r="FO495" s="223">
        <f t="shared" ca="1" si="1278"/>
        <v>-4.4508234754229119E-5</v>
      </c>
      <c r="FP495" s="223">
        <f t="shared" ca="1" si="1279"/>
        <v>3.3184945998057761E-5</v>
      </c>
      <c r="FQ495" s="223">
        <f t="shared" ca="1" si="1280"/>
        <v>-2.1143303377218604E-5</v>
      </c>
      <c r="FR495" s="223">
        <f t="shared" ca="1" si="1281"/>
        <v>8.6439720895587728E-6</v>
      </c>
      <c r="FS495" s="223">
        <f t="shared" ca="1" si="1282"/>
        <v>4.0424750896531069E-6</v>
      </c>
      <c r="FT495" s="223">
        <f t="shared" ca="1" si="1283"/>
        <v>-1.6641414891164046E-5</v>
      </c>
      <c r="FU495" s="223">
        <f t="shared" ca="1" si="1284"/>
        <v>2.8880118316182184E-5</v>
      </c>
      <c r="FV495" s="223">
        <f t="shared" ca="1" si="1285"/>
        <v>-4.0493654395586893E-5</v>
      </c>
      <c r="FW495" s="223">
        <f t="shared" ca="1" si="1286"/>
        <v>5.1230625145302172E-5</v>
      </c>
      <c r="FX495" s="223">
        <f t="shared" ca="1" si="1287"/>
        <v>-6.0858607573501363E-5</v>
      </c>
      <c r="FY495" s="223">
        <f t="shared" ca="1" si="1288"/>
        <v>6.9169184936442789E-5</v>
      </c>
      <c r="FZ495" s="223">
        <f t="shared" ca="1" si="1289"/>
        <v>-7.5982458331577069E-5</v>
      </c>
      <c r="GA495" s="223">
        <f t="shared" ca="1" si="1290"/>
        <v>8.1150940965508671E-5</v>
      </c>
      <c r="GB495" s="223">
        <f t="shared" ca="1" si="1291"/>
        <v>-8.4562750797658522E-5</v>
      </c>
      <c r="GC495" s="223">
        <f t="shared" ca="1" si="1292"/>
        <v>8.6144032448590643E-5</v>
      </c>
      <c r="GD495" s="223">
        <f t="shared" ca="1" si="1293"/>
        <v>-8.586055594592155E-5</v>
      </c>
      <c r="GE495" s="223">
        <f t="shared" ca="1" si="1294"/>
        <v>8.3718457699854946E-5</v>
      </c>
      <c r="GF495" s="223">
        <f t="shared" ca="1" si="1295"/>
        <v>-7.9764107668428634E-5</v>
      </c>
      <c r="GG495" s="223">
        <f t="shared" ca="1" si="1296"/>
        <v>7.4083105587970484E-5</v>
      </c>
      <c r="GH495" s="223">
        <f t="shared" ca="1" si="1297"/>
        <v>-6.679842799729389E-5</v>
      </c>
      <c r="GI495" s="223">
        <f t="shared" ca="1" si="1298"/>
        <v>5.8067766167023757E-5</v>
      </c>
      <c r="GJ495" s="223">
        <f t="shared" ca="1" si="1299"/>
        <v>-4.808011255979347E-5</v>
      </c>
      <c r="GK495" s="223">
        <f t="shared" ca="1" si="1300"/>
        <v>3.7051669714204498E-5</v>
      </c>
      <c r="GL495" s="223">
        <f t="shared" ca="1" si="1301"/>
        <v>-2.5221170112735941E-5</v>
      </c>
      <c r="GM495" s="223">
        <f t="shared" ca="1" si="1302"/>
        <v>1.2844708344484038E-5</v>
      </c>
      <c r="GN495" s="223">
        <f t="shared" ca="1" si="1303"/>
        <v>-1.9019743068859172E-7</v>
      </c>
      <c r="GO495" s="223">
        <f t="shared" ca="1" si="1304"/>
        <v>-1.2468430683108122E-5</v>
      </c>
      <c r="GP495" s="223">
        <f t="shared" ca="1" si="1305"/>
        <v>2.4857154926388236E-5</v>
      </c>
      <c r="GQ495" s="223">
        <f t="shared" ca="1" si="1306"/>
        <v>-3.6707796832369205E-5</v>
      </c>
      <c r="GR495" s="223">
        <f t="shared" ca="1" si="1307"/>
        <v>4.7763825791890445E-5</v>
      </c>
      <c r="GS495" s="223">
        <f t="shared" ca="1" si="1308"/>
        <v>-5.7785912166407088E-5</v>
      </c>
      <c r="GT495" s="223">
        <f t="shared" ca="1" si="1309"/>
        <v>6.6557108051912083E-5</v>
      </c>
      <c r="GU495" s="223">
        <f t="shared" ca="1" si="1310"/>
        <v>-7.3887543545864506E-5</v>
      </c>
      <c r="GV495" s="223">
        <f t="shared" ca="1" si="1311"/>
        <v>7.9618536857226516E-5</v>
      </c>
      <c r="GW495" s="223">
        <f t="shared" ca="1" si="1312"/>
        <v>-8.3626029288003245E-5</v>
      </c>
      <c r="GX495" s="223">
        <f t="shared" ca="1" si="1313"/>
        <v>8.5823270729413288E-5</v>
      </c>
      <c r="GY495" s="223">
        <f t="shared" ca="1" si="1314"/>
        <v>-8.6162697539764047E-5</v>
      </c>
      <c r="GZ495" s="223">
        <f t="shared" ca="1" si="1315"/>
        <v>8.4636962153655963E-5</v>
      </c>
      <c r="HA495" s="223">
        <f t="shared" ca="1" si="1316"/>
        <v>-8.1279092134585869E-5</v>
      </c>
      <c r="HB495" s="223">
        <f t="shared" ca="1" si="1317"/>
        <v>7.6161775227935656E-5</v>
      </c>
      <c r="HC495" s="223">
        <f t="shared" ca="1" si="1318"/>
        <v>-6.9395785890797652E-5</v>
      </c>
      <c r="HD495" s="223">
        <f t="shared" ca="1" si="1319"/>
        <v>6.1127587359502763E-5</v>
      </c>
      <c r="HE495" s="223">
        <f t="shared" ca="1" si="1320"/>
        <v>-5.1536161162888986E-5</v>
      </c>
      <c r="HF495" s="223">
        <f t="shared" ca="1" si="1321"/>
        <v>4.0829132712675625E-5</v>
      </c>
      <c r="HG495" s="223">
        <f t="shared" ca="1" si="1322"/>
        <v>-2.9238276840337991E-5</v>
      </c>
      <c r="HH495" s="223">
        <f t="shared" ca="1" si="1323"/>
        <v>1.7014500571943817E-5</v>
      </c>
      <c r="HI495" s="223">
        <f t="shared" ca="1" si="1324"/>
        <v>-4.422411748750644E-6</v>
      </c>
      <c r="HJ495" s="223">
        <f t="shared" ca="1" si="1325"/>
        <v>-8.265408933421369E-6</v>
      </c>
      <c r="HK495" s="223">
        <f t="shared" ca="1" si="1326"/>
        <v>2.0774308473137639E-5</v>
      </c>
      <c r="HL495" s="223">
        <f t="shared" ca="1" si="1327"/>
        <v>-3.2833506971358912E-5</v>
      </c>
      <c r="HM495" s="223">
        <f t="shared" ca="1" si="1328"/>
        <v>4.4181959198537238E-5</v>
      </c>
      <c r="HN495" s="223">
        <f t="shared" ca="1" si="1329"/>
        <v>-5.4574005435463165E-5</v>
      </c>
      <c r="HO495" s="223">
        <f t="shared" ca="1" si="1330"/>
        <v>6.3784689264364034E-5</v>
      </c>
      <c r="HP495" s="223">
        <f t="shared" ca="1" si="1331"/>
        <v>-7.1614627195960555E-5</v>
      </c>
      <c r="HQ495" s="223">
        <f t="shared" ca="1" si="1332"/>
        <v>7.7894324719894782E-5</v>
      </c>
      <c r="HR495" s="223">
        <f t="shared" ca="1" si="1333"/>
        <v>-8.24878453490206E-5</v>
      </c>
      <c r="HS495" s="223">
        <f t="shared" ca="1" si="1334"/>
        <v>8.5295753233819165E-5</v>
      </c>
      <c r="HT495" s="223">
        <f t="shared" ca="1" si="1335"/>
        <v>-8.6257265648272854E-5</v>
      </c>
      <c r="HU495" s="223">
        <f t="shared" ca="1" si="1336"/>
        <v>8.5351568752308504E-5</v>
      </c>
      <c r="HV495" s="223">
        <f t="shared" ca="1" si="1337"/>
        <v>-8.2598268148582885E-5</v>
      </c>
      <c r="HW495" s="223">
        <f t="shared" ca="1" si="1338"/>
        <v>7.8056964480388593E-5</v>
      </c>
      <c r="HX495" s="223">
        <f t="shared" ca="1" si="1339"/>
        <v>-7.1825963257731823E-5</v>
      </c>
      <c r="HY495" s="223">
        <f t="shared" ca="1" si="1340"/>
        <v>6.4040146839895403E-5</v>
      </c>
      <c r="HZ495" s="223">
        <f t="shared" ca="1" si="1341"/>
        <v>-5.4868054639708282E-5</v>
      </c>
      <c r="IA495" s="223">
        <f t="shared" ca="1" si="1342"/>
        <v>4.4508234754232087E-5</v>
      </c>
      <c r="IB495" s="223">
        <f t="shared" ca="1" si="1343"/>
        <v>-3.3184945998051906E-5</v>
      </c>
      <c r="IC495" s="223">
        <f t="shared" ca="1" si="1344"/>
        <v>2.1143303377221962E-5</v>
      </c>
      <c r="ID495" s="223">
        <f t="shared" ca="1" si="1345"/>
        <v>-8.643972089562222E-6</v>
      </c>
      <c r="IE495" s="223">
        <f t="shared" ca="1" si="1346"/>
        <v>5.7592049472252121E-5</v>
      </c>
      <c r="IF495" s="223">
        <f t="shared" ca="1" si="1347"/>
        <v>1.6641414891160644E-5</v>
      </c>
      <c r="IG495" s="223">
        <f t="shared" ca="1" si="1348"/>
        <v>-2.8880118316188161E-5</v>
      </c>
      <c r="IH495" s="223">
        <f t="shared" ca="1" si="1349"/>
        <v>4.049365439558383E-5</v>
      </c>
      <c r="II495" s="223">
        <f t="shared" ca="1" si="1350"/>
        <v>-5.1230625145299387E-5</v>
      </c>
      <c r="IJ495" s="223">
        <f t="shared" ca="1" si="1351"/>
        <v>6.0858607573498903E-5</v>
      </c>
      <c r="IK495" s="223">
        <f t="shared" ca="1" si="1352"/>
        <v>-6.9169184936440715E-5</v>
      </c>
      <c r="IL495" s="223">
        <f t="shared" ca="1" si="1353"/>
        <v>7.5982458331580065E-5</v>
      </c>
      <c r="IM495" s="223">
        <f t="shared" ca="1" si="1354"/>
        <v>-8.1150940965507478E-5</v>
      </c>
      <c r="IN495" s="223">
        <f t="shared" ca="1" si="1355"/>
        <v>8.4562750797657844E-5</v>
      </c>
      <c r="IO495" s="223">
        <f t="shared" ca="1" si="1356"/>
        <v>-8.6144032448590466E-5</v>
      </c>
      <c r="IP495" s="223">
        <f t="shared" ca="1" si="1357"/>
        <v>8.5860555945920926E-5</v>
      </c>
      <c r="IQ495" s="223">
        <f t="shared" ca="1" si="1358"/>
        <v>-8.3718457699853414E-5</v>
      </c>
      <c r="IR495" s="223">
        <f t="shared" ca="1" si="1359"/>
        <v>7.9764107668429948E-5</v>
      </c>
      <c r="IS495" s="223">
        <f t="shared" ca="1" si="1360"/>
        <v>-7.4083105587972273E-5</v>
      </c>
      <c r="IT495" s="223">
        <f t="shared" ca="1" si="1361"/>
        <v>6.6798427997296085E-5</v>
      </c>
      <c r="IU495" s="223">
        <f t="shared" ca="1" si="1362"/>
        <v>-5.8067766167019075E-5</v>
      </c>
      <c r="IV495" s="223">
        <f t="shared" ca="1" si="1363"/>
        <v>4.8080112559796343E-5</v>
      </c>
      <c r="IW495" s="223">
        <f t="shared" ca="1" si="1364"/>
        <v>-3.7051669714207629E-5</v>
      </c>
      <c r="IX495" s="223">
        <f t="shared" ca="1" si="1365"/>
        <v>2.5221170112739262E-5</v>
      </c>
      <c r="IY495" s="223">
        <f t="shared" ca="1" si="1366"/>
        <v>-1.2844708344487467E-5</v>
      </c>
      <c r="IZ495" s="223">
        <f t="shared" ca="1" si="1367"/>
        <v>1.9019743068225591E-7</v>
      </c>
      <c r="JA495" s="223">
        <f t="shared" ca="1" si="1368"/>
        <v>1.2468430683104694E-5</v>
      </c>
      <c r="JB495" s="223">
        <f t="shared" ca="1" si="1369"/>
        <v>-2.4857154926384915E-5</v>
      </c>
    </row>
    <row r="496" spans="2:262">
      <c r="B496" s="230">
        <v>135</v>
      </c>
      <c r="C496" s="229">
        <f t="shared" si="1370"/>
        <v>2.6367187500000019E-3</v>
      </c>
      <c r="D496" s="226">
        <f t="shared" ca="1" si="1113"/>
        <v>35.975329949608231</v>
      </c>
      <c r="E496" s="225">
        <f ca="1">EK361</f>
        <v>-2.4670050391770781E-2</v>
      </c>
      <c r="F496" s="224">
        <v>135</v>
      </c>
      <c r="G496" s="223">
        <f t="shared" ca="1" si="1114"/>
        <v>3.187750166750898E-5</v>
      </c>
      <c r="H496" s="223">
        <f t="shared" ca="1" si="1115"/>
        <v>-4.3175896013862802E-5</v>
      </c>
      <c r="I496" s="223">
        <f t="shared" ca="1" si="1116"/>
        <v>5.3202988397628659E-5</v>
      </c>
      <c r="J496" s="223">
        <f t="shared" ca="1" si="1117"/>
        <v>-6.166353393906078E-5</v>
      </c>
      <c r="K496" s="223">
        <f t="shared" ca="1" si="1118"/>
        <v>6.8308414284067796E-5</v>
      </c>
      <c r="L496" s="223">
        <f t="shared" ca="1" si="1119"/>
        <v>-7.2941972823206097E-5</v>
      </c>
      <c r="M496" s="223">
        <f t="shared" ca="1" si="1120"/>
        <v>7.5427775744825671E-5</v>
      </c>
      <c r="N496" s="223">
        <f t="shared" ca="1" si="1121"/>
        <v>-7.5692629289801075E-5</v>
      </c>
      <c r="O496" s="223">
        <f t="shared" ca="1" si="1122"/>
        <v>7.3728734920924989E-5</v>
      </c>
      <c r="P496" s="223">
        <f t="shared" ca="1" si="1123"/>
        <v>-6.9593918948615386E-5</v>
      </c>
      <c r="Q496" s="223">
        <f t="shared" ca="1" si="1124"/>
        <v>6.3409929851672591E-5</v>
      </c>
      <c r="R496" s="223">
        <f t="shared" ca="1" si="1125"/>
        <v>-5.5358853427992847E-5</v>
      </c>
      <c r="S496" s="223">
        <f t="shared" ca="1" si="1126"/>
        <v>4.5677751330102913E-5</v>
      </c>
      <c r="T496" s="223">
        <f t="shared" ca="1" si="1127"/>
        <v>-3.4651680852311397E-5</v>
      </c>
      <c r="U496" s="223">
        <f t="shared" ca="1" si="1128"/>
        <v>2.2605301499855858E-5</v>
      </c>
      <c r="V496" s="223">
        <f t="shared" ca="1" si="1129"/>
        <v>-9.8933154822269665E-6</v>
      </c>
      <c r="W496" s="223">
        <f t="shared" ca="1" si="1130"/>
        <v>-3.109976392378665E-6</v>
      </c>
      <c r="X496" s="223">
        <f t="shared" ca="1" si="1131"/>
        <v>1.6021695897763203E-5</v>
      </c>
      <c r="Y496" s="223">
        <f t="shared" ca="1" si="1132"/>
        <v>-2.8461661130062728E-5</v>
      </c>
      <c r="Z496" s="223">
        <f t="shared" ca="1" si="1133"/>
        <v>4.0063580855638693E-5</v>
      </c>
      <c r="AA496" s="223">
        <f t="shared" ca="1" si="1134"/>
        <v>-5.0485839852142992E-5</v>
      </c>
      <c r="AB496" s="223">
        <f t="shared" ca="1" si="1135"/>
        <v>5.9421557671450711E-5</v>
      </c>
      <c r="AC496" s="223">
        <f t="shared" ca="1" si="1136"/>
        <v>-6.6607624647068602E-5</v>
      </c>
      <c r="AD496" s="223">
        <f t="shared" ca="1" si="1137"/>
        <v>7.1832449083331339E-5</v>
      </c>
      <c r="AE496" s="223">
        <f t="shared" ca="1" si="1138"/>
        <v>-7.494218751262846E-5</v>
      </c>
      <c r="AF496" s="223">
        <f t="shared" ca="1" si="1139"/>
        <v>7.5845274572493556E-5</v>
      </c>
      <c r="AG496" s="223">
        <f t="shared" ca="1" si="1140"/>
        <v>-7.4515119121628239E-5</v>
      </c>
      <c r="AH496" s="223">
        <f t="shared" ca="1" si="1141"/>
        <v>7.09908872084846E-5</v>
      </c>
      <c r="AI496" s="223">
        <f t="shared" ca="1" si="1142"/>
        <v>-6.5376348838121291E-5</v>
      </c>
      <c r="AJ496" s="223">
        <f t="shared" ca="1" si="1143"/>
        <v>5.7836822493958215E-5</v>
      </c>
      <c r="AK496" s="223">
        <f t="shared" ca="1" si="1144"/>
        <v>-4.8594307382107705E-5</v>
      </c>
      <c r="AL496" s="223">
        <f t="shared" ca="1" si="1145"/>
        <v>3.7920946727975803E-5</v>
      </c>
      <c r="AM496" s="223">
        <f t="shared" ca="1" si="1146"/>
        <v>-2.6131014596485652E-5</v>
      </c>
      <c r="AN496" s="223">
        <f t="shared" ca="1" si="1147"/>
        <v>1.3571662181735981E-5</v>
      </c>
      <c r="AO496" s="223">
        <f t="shared" ca="1" si="1148"/>
        <v>-6.1269603895535438E-7</v>
      </c>
      <c r="AP496" s="223">
        <f t="shared" ca="1" si="1149"/>
        <v>-1.2364310764211089E-5</v>
      </c>
      <c r="AQ496" s="223">
        <f t="shared" ca="1" si="1150"/>
        <v>2.4977253958006525E-5</v>
      </c>
      <c r="AR496" s="223">
        <f t="shared" ca="1" si="1151"/>
        <v>-3.6854749021978959E-5</v>
      </c>
      <c r="AS496" s="223">
        <f t="shared" ca="1" si="1152"/>
        <v>4.7647066496415673E-5</v>
      </c>
      <c r="AT496" s="223">
        <f t="shared" ca="1" si="1153"/>
        <v>-5.7036429666696239E-5</v>
      </c>
      <c r="AU496" s="223">
        <f t="shared" ca="1" si="1154"/>
        <v>6.4746371408155865E-5</v>
      </c>
      <c r="AV496" s="223">
        <f t="shared" ca="1" si="1155"/>
        <v>-7.0549874681835619E-5</v>
      </c>
      <c r="AW496" s="223">
        <f t="shared" ca="1" si="1156"/>
        <v>7.4276056986552811E-5</v>
      </c>
      <c r="AX496" s="223">
        <f t="shared" ca="1" si="1157"/>
        <v>-7.5815201945479373E-5</v>
      </c>
      <c r="AY496" s="223">
        <f t="shared" ca="1" si="1158"/>
        <v>7.5121989873613837E-5</v>
      </c>
      <c r="AZ496" s="223">
        <f t="shared" ca="1" si="1159"/>
        <v>-7.2216832203001052E-5</v>
      </c>
      <c r="BA496" s="223">
        <f t="shared" ca="1" si="1160"/>
        <v>6.7185270473927626E-5</v>
      </c>
      <c r="BB496" s="223">
        <f t="shared" ca="1" si="1161"/>
        <v>-6.0175457588628622E-5</v>
      </c>
      <c r="BC496" s="223">
        <f t="shared" ca="1" si="1162"/>
        <v>5.1393795491271969E-5</v>
      </c>
      <c r="BD496" s="223">
        <f t="shared" ca="1" si="1163"/>
        <v>-4.1098857721489399E-5</v>
      </c>
      <c r="BE496" s="223">
        <f t="shared" ca="1" si="1164"/>
        <v>2.959377579014492E-5</v>
      </c>
      <c r="BF496" s="223">
        <f t="shared" ca="1" si="1165"/>
        <v>-1.7217313558312495E-5</v>
      </c>
      <c r="BG496" s="223">
        <f t="shared" ca="1" si="1166"/>
        <v>4.3338924318656985E-6</v>
      </c>
      <c r="BH496" s="223">
        <f t="shared" ca="1" si="1167"/>
        <v>8.6771389230427982E-6</v>
      </c>
      <c r="BI496" s="223">
        <f t="shared" ca="1" si="1168"/>
        <v>-2.1432674393417427E-5</v>
      </c>
      <c r="BJ496" s="223">
        <f t="shared" ca="1" si="1169"/>
        <v>3.3557130869829558E-5</v>
      </c>
      <c r="BK496" s="223">
        <f t="shared" ca="1" si="1170"/>
        <v>-4.4693507184108297E-5</v>
      </c>
      <c r="BL496" s="223">
        <f t="shared" ca="1" si="1171"/>
        <v>5.4513895907074925E-5</v>
      </c>
      <c r="BM496" s="223">
        <f t="shared" ca="1" si="1172"/>
        <v>-6.2729138489407959E-5</v>
      </c>
      <c r="BN496" s="223">
        <f t="shared" ca="1" si="1173"/>
        <v>6.9097339452791742E-5</v>
      </c>
      <c r="BO496" s="223">
        <f t="shared" ca="1" si="1174"/>
        <v>-7.3430988933382267E-5</v>
      </c>
      <c r="BP496" s="223">
        <f t="shared" ca="1" si="1175"/>
        <v>7.5602483856351238E-5</v>
      </c>
      <c r="BQ496" s="223">
        <f t="shared" ca="1" si="1176"/>
        <v>-7.5547885172084827E-5</v>
      </c>
      <c r="BR496" s="223">
        <f t="shared" ca="1" si="1177"/>
        <v>7.3268800523293342E-5</v>
      </c>
      <c r="BS496" s="223">
        <f t="shared" ca="1" si="1178"/>
        <v>-6.8832336908427515E-5</v>
      </c>
      <c r="BT496" s="223">
        <f t="shared" ca="1" si="1179"/>
        <v>6.2369124735220361E-5</v>
      </c>
      <c r="BU496" s="223">
        <f t="shared" ca="1" si="1180"/>
        <v>-5.406947144553055E-5</v>
      </c>
      <c r="BV496" s="223">
        <f t="shared" ca="1" si="1181"/>
        <v>4.4177757966918038E-5</v>
      </c>
      <c r="BW496" s="223">
        <f t="shared" ca="1" si="1182"/>
        <v>-3.2985242985818095E-5</v>
      </c>
      <c r="BX496" s="223">
        <f t="shared" ca="1" si="1183"/>
        <v>2.0821486918468462E-5</v>
      </c>
      <c r="BY496" s="223">
        <f t="shared" ca="1" si="1184"/>
        <v>-8.0446480983013877E-6</v>
      </c>
      <c r="BZ496" s="223">
        <f t="shared" ca="1" si="1185"/>
        <v>-4.969063094180228E-6</v>
      </c>
      <c r="CA496" s="223">
        <f t="shared" ca="1" si="1186"/>
        <v>1.7836461638932986E-5</v>
      </c>
      <c r="CB496" s="223">
        <f t="shared" ca="1" si="1187"/>
        <v>-3.0178670650157175E-5</v>
      </c>
      <c r="CC496" s="223">
        <f t="shared" ca="1" si="1188"/>
        <v>4.1632277298307292E-5</v>
      </c>
      <c r="CD496" s="223">
        <f t="shared" ca="1" si="1189"/>
        <v>-5.1860033397358638E-5</v>
      </c>
      <c r="CE496" s="223">
        <f t="shared" ca="1" si="1190"/>
        <v>6.0560785581615373E-5</v>
      </c>
      <c r="CF496" s="223">
        <f t="shared" ca="1" si="1191"/>
        <v>-6.7478342680793877E-5</v>
      </c>
      <c r="CG496" s="223">
        <f t="shared" ca="1" si="1192"/>
        <v>7.2409019196076102E-5</v>
      </c>
      <c r="CH496" s="223">
        <f t="shared" ca="1" si="1193"/>
        <v>-7.5207632761617205E-5</v>
      </c>
      <c r="CI496" s="223">
        <f t="shared" ca="1" si="1194"/>
        <v>7.579177899796308E-5</v>
      </c>
      <c r="CJ496" s="223">
        <f t="shared" ca="1" si="1195"/>
        <v>-7.4144257885535504E-5</v>
      </c>
      <c r="CK496" s="223">
        <f t="shared" ca="1" si="1196"/>
        <v>7.0313580214313473E-5</v>
      </c>
      <c r="CL496" s="223">
        <f t="shared" ca="1" si="1197"/>
        <v>-6.4412539197433629E-5</v>
      </c>
      <c r="CM496" s="223">
        <f t="shared" ca="1" si="1198"/>
        <v>5.6614889307152011E-5</v>
      </c>
      <c r="CN496" s="223">
        <f t="shared" ca="1" si="1199"/>
        <v>-4.7150230123889732E-5</v>
      </c>
      <c r="CO496" s="223">
        <f t="shared" ca="1" si="1200"/>
        <v>3.629724584197233E-5</v>
      </c>
      <c r="CP496" s="223">
        <f t="shared" ca="1" si="1201"/>
        <v>-2.4375499492890953E-5</v>
      </c>
      <c r="CQ496" s="223">
        <f t="shared" ca="1" si="1202"/>
        <v>1.1736023502844589E-5</v>
      </c>
      <c r="CR496" s="223">
        <f t="shared" ca="1" si="1203"/>
        <v>1.2490163570873979E-6</v>
      </c>
      <c r="CS496" s="223">
        <f t="shared" ca="1" si="1204"/>
        <v>-1.4197279286072926E-5</v>
      </c>
      <c r="CT496" s="223">
        <f t="shared" ca="1" si="1205"/>
        <v>2.6727507369551195E-5</v>
      </c>
      <c r="CU496" s="223">
        <f t="shared" ca="1" si="1206"/>
        <v>-3.8470751609936049E-5</v>
      </c>
      <c r="CV496" s="223">
        <f t="shared" ca="1" si="1207"/>
        <v>4.9081235524785601E-5</v>
      </c>
      <c r="CW496" s="223">
        <f t="shared" ca="1" si="1208"/>
        <v>-5.8246536436858297E-5</v>
      </c>
      <c r="CX496" s="223">
        <f t="shared" ca="1" si="1209"/>
        <v>6.5696784670873134E-5</v>
      </c>
      <c r="CY496" s="223">
        <f t="shared" ca="1" si="1210"/>
        <v>-7.1212609789245501E-5</v>
      </c>
      <c r="CZ496" s="223">
        <f t="shared" ca="1" si="1211"/>
        <v>7.4631599892149923E-5</v>
      </c>
      <c r="DA496" s="223">
        <f t="shared" ca="1" si="1212"/>
        <v>-7.5853083789659178E-5</v>
      </c>
      <c r="DB496" s="223">
        <f t="shared" ca="1" si="1213"/>
        <v>7.4841095236261908E-5</v>
      </c>
      <c r="DC496" s="223">
        <f t="shared" ca="1" si="1214"/>
        <v>-7.1625431946721724E-5</v>
      </c>
      <c r="DD496" s="223">
        <f t="shared" ca="1" si="1215"/>
        <v>6.6300778210849317E-5</v>
      </c>
      <c r="DE496" s="223">
        <f t="shared" ca="1" si="1216"/>
        <v>-5.9023916941553835E-5</v>
      </c>
      <c r="DF496" s="223">
        <f t="shared" ca="1" si="1217"/>
        <v>5.0009113246620532E-5</v>
      </c>
      <c r="DG496" s="223">
        <f t="shared" ca="1" si="1218"/>
        <v>-3.9521805453629978E-5</v>
      </c>
      <c r="DH496" s="223">
        <f t="shared" ca="1" si="1219"/>
        <v>2.7870789353993447E-5</v>
      </c>
      <c r="DI496" s="223">
        <f t="shared" ca="1" si="1220"/>
        <v>-1.5399125798808802E-5</v>
      </c>
      <c r="DJ496" s="223">
        <f t="shared" ca="1" si="1221"/>
        <v>2.4740393698127183E-6</v>
      </c>
      <c r="DK496" s="223">
        <f t="shared" ca="1" si="1222"/>
        <v>1.0523894443875805E-5</v>
      </c>
      <c r="DL496" s="223">
        <f t="shared" ca="1" si="1223"/>
        <v>-2.3211955182636805E-5</v>
      </c>
      <c r="DM496" s="223">
        <f t="shared" ca="1" si="1224"/>
        <v>3.5216546511296568E-5</v>
      </c>
      <c r="DN496" s="223">
        <f t="shared" ca="1" si="1225"/>
        <v>-4.6184196656824821E-5</v>
      </c>
      <c r="DO496" s="223">
        <f t="shared" ca="1" si="1226"/>
        <v>5.5791966284030711E-5</v>
      </c>
      <c r="DP496" s="223">
        <f t="shared" ca="1" si="1227"/>
        <v>-6.3756957352321459E-5</v>
      </c>
      <c r="DQ496" s="223">
        <f t="shared" ca="1" si="1228"/>
        <v>6.984464296794457E-5</v>
      </c>
      <c r="DR496" s="223">
        <f t="shared" ca="1" si="1229"/>
        <v>-7.387577296158724E-5</v>
      </c>
      <c r="DS496" s="223">
        <f t="shared" ca="1" si="1230"/>
        <v>7.5731651858560643E-5</v>
      </c>
      <c r="DT496" s="223">
        <f t="shared" ca="1" si="1231"/>
        <v>-7.5357633833258357E-5</v>
      </c>
      <c r="DU496" s="223">
        <f t="shared" ca="1" si="1232"/>
        <v>7.2764731739923357E-5</v>
      </c>
      <c r="DV496" s="223">
        <f t="shared" ca="1" si="1233"/>
        <v>-6.8029292842292701E-5</v>
      </c>
      <c r="DW496" s="223">
        <f t="shared" ca="1" si="1234"/>
        <v>6.1290750790158862E-5</v>
      </c>
      <c r="DX496" s="223">
        <f t="shared" ca="1" si="1235"/>
        <v>-5.274752003525918E-5</v>
      </c>
      <c r="DY496" s="223">
        <f t="shared" ca="1" si="1236"/>
        <v>4.2651153574248467E-5</v>
      </c>
      <c r="DZ496" s="223">
        <f t="shared" ca="1" si="1237"/>
        <v>-3.1298936042345384E-5</v>
      </c>
      <c r="EA496" s="223">
        <f t="shared" ca="1" si="1238"/>
        <v>1.9025130251923811E-5</v>
      </c>
      <c r="EB496" s="223">
        <f t="shared" ca="1" si="1239"/>
        <v>-6.1911349191706967E-6</v>
      </c>
      <c r="EC496" s="223">
        <f t="shared" ca="1" si="1240"/>
        <v>-6.8251566181790952E-6</v>
      </c>
      <c r="ED496" s="223">
        <f t="shared" ca="1" si="1241"/>
        <v>1.9640483362560266E-5</v>
      </c>
      <c r="EE496" s="223">
        <f t="shared" ca="1" si="1242"/>
        <v>-3.1877501667506161E-5</v>
      </c>
      <c r="EF496" s="223">
        <f t="shared" ca="1" si="1243"/>
        <v>4.3175896013859834E-5</v>
      </c>
      <c r="EG496" s="223">
        <f t="shared" ca="1" si="1244"/>
        <v>-5.3202988397625745E-5</v>
      </c>
      <c r="EH496" s="223">
        <f t="shared" ca="1" si="1245"/>
        <v>6.1663533939058083E-5</v>
      </c>
      <c r="EI496" s="223">
        <f t="shared" ca="1" si="1246"/>
        <v>-6.8308414284067498E-5</v>
      </c>
      <c r="EJ496" s="223">
        <f t="shared" ca="1" si="1247"/>
        <v>7.2941972823205759E-5</v>
      </c>
      <c r="EK496" s="223">
        <f t="shared" ca="1" si="1248"/>
        <v>-7.5427775744825481E-5</v>
      </c>
      <c r="EL496" s="223">
        <f t="shared" ca="1" si="1249"/>
        <v>7.5692629289801237E-5</v>
      </c>
      <c r="EM496" s="223">
        <f t="shared" ca="1" si="1250"/>
        <v>-7.3728734920925666E-5</v>
      </c>
      <c r="EN496" s="223">
        <f t="shared" ca="1" si="1251"/>
        <v>6.959391894861662E-5</v>
      </c>
      <c r="EO496" s="223">
        <f t="shared" ca="1" si="1252"/>
        <v>-6.340992985167461E-5</v>
      </c>
      <c r="EP496" s="223">
        <f t="shared" ca="1" si="1253"/>
        <v>5.5358853427995734E-5</v>
      </c>
      <c r="EQ496" s="223">
        <f t="shared" ca="1" si="1254"/>
        <v>-4.5677751330103272E-5</v>
      </c>
      <c r="ER496" s="223">
        <f t="shared" ca="1" si="1255"/>
        <v>3.4651680852312271E-5</v>
      </c>
      <c r="ES496" s="223">
        <f t="shared" ca="1" si="1256"/>
        <v>-2.2605301499857315E-5</v>
      </c>
      <c r="ET496" s="223">
        <f t="shared" ca="1" si="1257"/>
        <v>9.893315482229013E-6</v>
      </c>
      <c r="EU496" s="223">
        <f t="shared" ca="1" si="1258"/>
        <v>3.1099763923760663E-6</v>
      </c>
      <c r="EV496" s="223">
        <f t="shared" ca="1" si="1259"/>
        <v>-1.6021695897760133E-5</v>
      </c>
      <c r="EW496" s="223">
        <f t="shared" ca="1" si="1260"/>
        <v>2.8461661130059319E-5</v>
      </c>
      <c r="EX496" s="223">
        <f t="shared" ca="1" si="1261"/>
        <v>-4.0063580855635569E-5</v>
      </c>
      <c r="EY496" s="223">
        <f t="shared" ca="1" si="1262"/>
        <v>5.0485839852139442E-5</v>
      </c>
      <c r="EZ496" s="223">
        <f t="shared" ca="1" si="1263"/>
        <v>-5.942155767145044E-5</v>
      </c>
      <c r="FA496" s="223">
        <f t="shared" ca="1" si="1264"/>
        <v>6.660762464706787E-5</v>
      </c>
      <c r="FB496" s="223">
        <f t="shared" ca="1" si="1265"/>
        <v>-7.1832449083330852E-5</v>
      </c>
      <c r="FC496" s="223">
        <f t="shared" ca="1" si="1266"/>
        <v>7.4942187512628067E-5</v>
      </c>
      <c r="FD496" s="223">
        <f t="shared" ca="1" si="1267"/>
        <v>-7.5845274572493597E-5</v>
      </c>
      <c r="FE496" s="223">
        <f t="shared" ca="1" si="1268"/>
        <v>7.4515119121628117E-5</v>
      </c>
      <c r="FF496" s="223">
        <f t="shared" ca="1" si="1269"/>
        <v>-7.0990887208485901E-5</v>
      </c>
      <c r="FG496" s="223">
        <f t="shared" ca="1" si="1270"/>
        <v>6.5376348838121521E-5</v>
      </c>
      <c r="FH496" s="223">
        <f t="shared" ca="1" si="1271"/>
        <v>-5.7836822493961312E-5</v>
      </c>
      <c r="FI496" s="223">
        <f t="shared" ca="1" si="1272"/>
        <v>4.8594307382108884E-5</v>
      </c>
      <c r="FJ496" s="223">
        <f t="shared" ca="1" si="1273"/>
        <v>-3.7920946727980858E-5</v>
      </c>
      <c r="FK496" s="223">
        <f t="shared" ca="1" si="1274"/>
        <v>2.6131014596487079E-5</v>
      </c>
      <c r="FL496" s="223">
        <f t="shared" ca="1" si="1275"/>
        <v>-1.3571662181742784E-5</v>
      </c>
      <c r="FM496" s="223">
        <f t="shared" ca="1" si="1276"/>
        <v>6.1269603895795647E-7</v>
      </c>
      <c r="FN496" s="223">
        <f t="shared" ca="1" si="1277"/>
        <v>1.2364310764211711E-5</v>
      </c>
      <c r="FO496" s="223">
        <f t="shared" ca="1" si="1278"/>
        <v>-2.4977253958003052E-5</v>
      </c>
      <c r="FP496" s="223">
        <f t="shared" ca="1" si="1279"/>
        <v>3.6854749021978566E-5</v>
      </c>
      <c r="FQ496" s="223">
        <f t="shared" ca="1" si="1280"/>
        <v>-4.7647066496411967E-5</v>
      </c>
      <c r="FR496" s="223">
        <f t="shared" ca="1" si="1281"/>
        <v>5.7036429666695941E-5</v>
      </c>
      <c r="FS496" s="223">
        <f t="shared" ca="1" si="1282"/>
        <v>-6.4746371408152273E-5</v>
      </c>
      <c r="FT496" s="223">
        <f t="shared" ca="1" si="1283"/>
        <v>7.0549874681834671E-5</v>
      </c>
      <c r="FU496" s="223">
        <f t="shared" ca="1" si="1284"/>
        <v>-7.4276056986553177E-5</v>
      </c>
      <c r="FV496" s="223">
        <f t="shared" ca="1" si="1285"/>
        <v>7.5815201945479292E-5</v>
      </c>
      <c r="FW496" s="223">
        <f t="shared" ca="1" si="1286"/>
        <v>-7.5121989873613891E-5</v>
      </c>
      <c r="FX496" s="223">
        <f t="shared" ca="1" si="1287"/>
        <v>7.2216832203002502E-5</v>
      </c>
      <c r="FY496" s="223">
        <f t="shared" ca="1" si="1288"/>
        <v>-6.7185270473927829E-5</v>
      </c>
      <c r="FZ496" s="223">
        <f t="shared" ca="1" si="1289"/>
        <v>6.0175457588631509E-5</v>
      </c>
      <c r="GA496" s="223">
        <f t="shared" ca="1" si="1290"/>
        <v>-5.1393795491272315E-5</v>
      </c>
      <c r="GB496" s="223">
        <f t="shared" ca="1" si="1291"/>
        <v>4.1098857721495207E-5</v>
      </c>
      <c r="GC496" s="223">
        <f t="shared" ca="1" si="1292"/>
        <v>-2.9593775790147312E-5</v>
      </c>
      <c r="GD496" s="223">
        <f t="shared" ca="1" si="1293"/>
        <v>1.7217313558310828E-5</v>
      </c>
      <c r="GE496" s="223">
        <f t="shared" ca="1" si="1294"/>
        <v>-4.3338924318682972E-6</v>
      </c>
      <c r="GF496" s="223">
        <f t="shared" ca="1" si="1295"/>
        <v>-8.6771389230423611E-6</v>
      </c>
      <c r="GG496" s="223">
        <f t="shared" ca="1" si="1296"/>
        <v>2.1432674393412863E-5</v>
      </c>
      <c r="GH496" s="223">
        <f t="shared" ca="1" si="1297"/>
        <v>-3.3557130869829151E-5</v>
      </c>
      <c r="GI496" s="223">
        <f t="shared" ca="1" si="1298"/>
        <v>4.4693507184104462E-5</v>
      </c>
      <c r="GJ496" s="223">
        <f t="shared" ca="1" si="1299"/>
        <v>-5.4513895907073122E-5</v>
      </c>
      <c r="GK496" s="223">
        <f t="shared" ca="1" si="1300"/>
        <v>6.2729138489404069E-5</v>
      </c>
      <c r="GL496" s="223">
        <f t="shared" ca="1" si="1301"/>
        <v>-6.9097339452790671E-5</v>
      </c>
      <c r="GM496" s="223">
        <f t="shared" ca="1" si="1302"/>
        <v>7.3430988933382701E-5</v>
      </c>
      <c r="GN496" s="223">
        <f t="shared" ca="1" si="1303"/>
        <v>-7.5602483856350832E-5</v>
      </c>
      <c r="GO496" s="223">
        <f t="shared" ca="1" si="1304"/>
        <v>7.5547885172084868E-5</v>
      </c>
      <c r="GP496" s="223">
        <f t="shared" ca="1" si="1305"/>
        <v>-7.3268800523294575E-5</v>
      </c>
      <c r="GQ496" s="223">
        <f t="shared" ca="1" si="1306"/>
        <v>6.8832336908427705E-5</v>
      </c>
      <c r="GR496" s="223">
        <f t="shared" ca="1" si="1307"/>
        <v>-6.2369124735223071E-5</v>
      </c>
      <c r="GS496" s="223">
        <f t="shared" ca="1" si="1308"/>
        <v>5.4069471445532373E-5</v>
      </c>
      <c r="GT496" s="223">
        <f t="shared" ca="1" si="1309"/>
        <v>-4.4177757966923662E-5</v>
      </c>
      <c r="GU496" s="223">
        <f t="shared" ca="1" si="1310"/>
        <v>3.2985242985820433E-5</v>
      </c>
      <c r="GV496" s="223">
        <f t="shared" ca="1" si="1311"/>
        <v>-2.0821486918466819E-5</v>
      </c>
      <c r="GW496" s="223">
        <f t="shared" ca="1" si="1312"/>
        <v>8.0446480983061175E-6</v>
      </c>
      <c r="GX496" s="223">
        <f t="shared" ca="1" si="1313"/>
        <v>4.9690630941797825E-6</v>
      </c>
      <c r="GY496" s="223">
        <f t="shared" ca="1" si="1314"/>
        <v>-1.7836461638928361E-5</v>
      </c>
      <c r="GZ496" s="223">
        <f t="shared" ca="1" si="1315"/>
        <v>3.0178670650156768E-5</v>
      </c>
      <c r="HA496" s="223">
        <f t="shared" ca="1" si="1316"/>
        <v>-4.1632277298301506E-5</v>
      </c>
      <c r="HB496" s="223">
        <f t="shared" ca="1" si="1317"/>
        <v>5.1860033397356734E-5</v>
      </c>
      <c r="HC496" s="223">
        <f t="shared" ca="1" si="1318"/>
        <v>-6.0560785581616403E-5</v>
      </c>
      <c r="HD496" s="223">
        <f t="shared" ca="1" si="1319"/>
        <v>6.7478342680792684E-5</v>
      </c>
      <c r="HE496" s="223">
        <f t="shared" ca="1" si="1320"/>
        <v>-7.2409019196076631E-5</v>
      </c>
      <c r="HF496" s="223">
        <f t="shared" ca="1" si="1321"/>
        <v>7.5207632761616866E-5</v>
      </c>
      <c r="HG496" s="223">
        <f t="shared" ca="1" si="1322"/>
        <v>-7.5791778997962998E-5</v>
      </c>
      <c r="HH496" s="223">
        <f t="shared" ca="1" si="1323"/>
        <v>7.4144257885536968E-5</v>
      </c>
      <c r="HI496" s="223">
        <f t="shared" ca="1" si="1324"/>
        <v>-7.0313580214314436E-5</v>
      </c>
      <c r="HJ496" s="223">
        <f t="shared" ca="1" si="1325"/>
        <v>6.4412539197437261E-5</v>
      </c>
      <c r="HK496" s="223">
        <f t="shared" ca="1" si="1326"/>
        <v>-5.6614889307153739E-5</v>
      </c>
      <c r="HL496" s="223">
        <f t="shared" ca="1" si="1327"/>
        <v>4.7150230123888391E-5</v>
      </c>
      <c r="HM496" s="223">
        <f t="shared" ca="1" si="1328"/>
        <v>-3.6297245841974621E-5</v>
      </c>
      <c r="HN496" s="223">
        <f t="shared" ca="1" si="1329"/>
        <v>2.437549949288933E-5</v>
      </c>
      <c r="HO496" s="223">
        <f t="shared" ca="1" si="1330"/>
        <v>-1.1736023502847157E-5</v>
      </c>
      <c r="HP496" s="223">
        <f t="shared" ca="1" si="1331"/>
        <v>-1.2490163570847992E-6</v>
      </c>
      <c r="HQ496" s="223">
        <f t="shared" ca="1" si="1332"/>
        <v>1.419727928606613E-5</v>
      </c>
      <c r="HR496" s="223">
        <f t="shared" ca="1" si="1333"/>
        <v>-2.6727507369548762E-5</v>
      </c>
      <c r="HS496" s="223">
        <f t="shared" ca="1" si="1334"/>
        <v>3.8470751609930086E-5</v>
      </c>
      <c r="HT496" s="223">
        <f t="shared" ca="1" si="1335"/>
        <v>-4.9081235524783622E-5</v>
      </c>
      <c r="HU496" s="223">
        <f t="shared" ca="1" si="1336"/>
        <v>5.8246536436859395E-5</v>
      </c>
      <c r="HV496" s="223">
        <f t="shared" ca="1" si="1337"/>
        <v>-6.5696784670871833E-5</v>
      </c>
      <c r="HW496" s="223">
        <f t="shared" ca="1" si="1338"/>
        <v>7.1212609789246097E-5</v>
      </c>
      <c r="HX496" s="223">
        <f t="shared" ca="1" si="1339"/>
        <v>-7.4631599892149448E-5</v>
      </c>
      <c r="HY496" s="223">
        <f t="shared" ca="1" si="1340"/>
        <v>7.5853083789659165E-5</v>
      </c>
      <c r="HZ496" s="223">
        <f t="shared" ca="1" si="1341"/>
        <v>-7.4841095236263046E-5</v>
      </c>
      <c r="IA496" s="223">
        <f t="shared" ca="1" si="1342"/>
        <v>7.1625431946722578E-5</v>
      </c>
      <c r="IB496" s="223">
        <f t="shared" ca="1" si="1343"/>
        <v>-6.6300778210852678E-5</v>
      </c>
      <c r="IC496" s="223">
        <f t="shared" ca="1" si="1344"/>
        <v>5.9023916941555468E-5</v>
      </c>
      <c r="ID496" s="223">
        <f t="shared" ca="1" si="1345"/>
        <v>-5.0009113246619244E-5</v>
      </c>
      <c r="IE496" s="223">
        <f t="shared" ca="1" si="1346"/>
        <v>2.864586591995189E-5</v>
      </c>
      <c r="IF496" s="223">
        <f t="shared" ca="1" si="1347"/>
        <v>-2.7870789353991861E-5</v>
      </c>
      <c r="IG496" s="223">
        <f t="shared" ca="1" si="1348"/>
        <v>1.5399125798815574E-5</v>
      </c>
      <c r="IH496" s="223">
        <f t="shared" ca="1" si="1349"/>
        <v>-2.4740393698153204E-6</v>
      </c>
      <c r="II496" s="223">
        <f t="shared" ca="1" si="1350"/>
        <v>-1.0523894443868961E-5</v>
      </c>
      <c r="IJ496" s="223">
        <f t="shared" ca="1" si="1351"/>
        <v>2.3211955182634328E-5</v>
      </c>
      <c r="IK496" s="223">
        <f t="shared" ca="1" si="1352"/>
        <v>-3.5216546511298079E-5</v>
      </c>
      <c r="IL496" s="223">
        <f t="shared" ca="1" si="1353"/>
        <v>4.6184196656822761E-5</v>
      </c>
      <c r="IM496" s="223">
        <f t="shared" ca="1" si="1354"/>
        <v>-5.5791966284031876E-5</v>
      </c>
      <c r="IN496" s="223">
        <f t="shared" ca="1" si="1355"/>
        <v>6.375695735232005E-5</v>
      </c>
      <c r="IO496" s="223">
        <f t="shared" ca="1" si="1356"/>
        <v>-6.9844642967945247E-5</v>
      </c>
      <c r="IP496" s="223">
        <f t="shared" ca="1" si="1357"/>
        <v>7.3875772961585668E-5</v>
      </c>
      <c r="IQ496" s="223">
        <f t="shared" ca="1" si="1358"/>
        <v>-7.5731651858560481E-5</v>
      </c>
      <c r="IR496" s="223">
        <f t="shared" ca="1" si="1359"/>
        <v>7.5357633833259143E-5</v>
      </c>
      <c r="IS496" s="223">
        <f t="shared" ca="1" si="1360"/>
        <v>-7.2764731739924089E-5</v>
      </c>
      <c r="IT496" s="223">
        <f t="shared" ca="1" si="1361"/>
        <v>6.8029292842291942E-5</v>
      </c>
      <c r="IU496" s="223">
        <f t="shared" ca="1" si="1362"/>
        <v>-6.1290750790160407E-5</v>
      </c>
      <c r="IV496" s="223">
        <f t="shared" ca="1" si="1363"/>
        <v>5.2747520035257947E-5</v>
      </c>
      <c r="IW496" s="223">
        <f t="shared" ca="1" si="1364"/>
        <v>-4.2651153574250615E-5</v>
      </c>
      <c r="IX496" s="223">
        <f t="shared" ca="1" si="1365"/>
        <v>3.1298936042347756E-5</v>
      </c>
      <c r="IY496" s="223">
        <f t="shared" ca="1" si="1366"/>
        <v>-1.9025130251930503E-5</v>
      </c>
      <c r="IZ496" s="223">
        <f t="shared" ca="1" si="1367"/>
        <v>6.1911349191732886E-6</v>
      </c>
      <c r="JA496" s="223">
        <f t="shared" ca="1" si="1368"/>
        <v>6.8251566181722089E-6</v>
      </c>
      <c r="JB496" s="223">
        <f t="shared" ca="1" si="1369"/>
        <v>-1.9640483362557752E-5</v>
      </c>
    </row>
    <row r="497" spans="2:262">
      <c r="B497" s="230">
        <v>136</v>
      </c>
      <c r="C497" s="229">
        <f t="shared" si="1370"/>
        <v>2.6562500000000019E-3</v>
      </c>
      <c r="D497" s="226">
        <f t="shared" ca="1" si="1113"/>
        <v>35.977716200407649</v>
      </c>
      <c r="E497" s="225">
        <f ca="1">EL361</f>
        <v>-2.2283799592349884E-2</v>
      </c>
      <c r="F497" s="224">
        <v>136</v>
      </c>
      <c r="G497" s="223">
        <f t="shared" ca="1" si="1114"/>
        <v>4.0831965121632795E-5</v>
      </c>
      <c r="H497" s="223">
        <f t="shared" ca="1" si="1115"/>
        <v>-5.3848955914726895E-5</v>
      </c>
      <c r="I497" s="223">
        <f t="shared" ca="1" si="1116"/>
        <v>6.479656153086046E-5</v>
      </c>
      <c r="J497" s="223">
        <f t="shared" ca="1" si="1117"/>
        <v>-7.3254071625693332E-5</v>
      </c>
      <c r="K497" s="223">
        <f t="shared" ca="1" si="1118"/>
        <v>7.8896468829307487E-5</v>
      </c>
      <c r="L497" s="223">
        <f t="shared" ca="1" si="1119"/>
        <v>-8.1506918981460837E-5</v>
      </c>
      <c r="M497" s="223">
        <f t="shared" ca="1" si="1120"/>
        <v>8.0985103946763399E-5</v>
      </c>
      <c r="N497" s="223">
        <f t="shared" ca="1" si="1121"/>
        <v>-7.7351076784361393E-5</v>
      </c>
      <c r="O497" s="223">
        <f t="shared" ca="1" si="1122"/>
        <v>7.0744491120119994E-5</v>
      </c>
      <c r="P497" s="223">
        <f t="shared" ca="1" si="1123"/>
        <v>-6.1419234336100128E-5</v>
      </c>
      <c r="Q497" s="223">
        <f t="shared" ca="1" si="1124"/>
        <v>4.973367082084716E-5</v>
      </c>
      <c r="R497" s="223">
        <f t="shared" ca="1" si="1125"/>
        <v>-3.6136870226912904E-5</v>
      </c>
      <c r="S497" s="223">
        <f t="shared" ca="1" si="1126"/>
        <v>2.1151349975949189E-5</v>
      </c>
      <c r="T497" s="223">
        <f t="shared" ca="1" si="1127"/>
        <v>-5.3529952072229386E-6</v>
      </c>
      <c r="U497" s="223">
        <f t="shared" ca="1" si="1128"/>
        <v>-1.0651072165322021E-5</v>
      </c>
      <c r="V497" s="223">
        <f t="shared" ca="1" si="1129"/>
        <v>2.6245824807744314E-5</v>
      </c>
      <c r="W497" s="223">
        <f t="shared" ca="1" si="1130"/>
        <v>-4.0831965121633087E-5</v>
      </c>
      <c r="X497" s="223">
        <f t="shared" ca="1" si="1131"/>
        <v>5.3848955914726867E-5</v>
      </c>
      <c r="Y497" s="223">
        <f t="shared" ca="1" si="1132"/>
        <v>-6.4796561530860528E-5</v>
      </c>
      <c r="Z497" s="223">
        <f t="shared" ca="1" si="1133"/>
        <v>7.3254071625693251E-5</v>
      </c>
      <c r="AA497" s="223">
        <f t="shared" ca="1" si="1134"/>
        <v>-7.8896468829307663E-5</v>
      </c>
      <c r="AB497" s="223">
        <f t="shared" ca="1" si="1135"/>
        <v>8.1506918981460864E-5</v>
      </c>
      <c r="AC497" s="223">
        <f t="shared" ca="1" si="1136"/>
        <v>-8.0985103946763426E-5</v>
      </c>
      <c r="AD497" s="223">
        <f t="shared" ca="1" si="1137"/>
        <v>7.7351076784361162E-5</v>
      </c>
      <c r="AE497" s="223">
        <f t="shared" ca="1" si="1138"/>
        <v>-7.0744491120119804E-5</v>
      </c>
      <c r="AF497" s="223">
        <f t="shared" ca="1" si="1139"/>
        <v>6.1419234336100061E-5</v>
      </c>
      <c r="AG497" s="223">
        <f t="shared" ca="1" si="1140"/>
        <v>-4.9733670820847526E-5</v>
      </c>
      <c r="AH497" s="223">
        <f t="shared" ca="1" si="1141"/>
        <v>3.6136870226912795E-5</v>
      </c>
      <c r="AI497" s="223">
        <f t="shared" ca="1" si="1142"/>
        <v>-2.1151349975949074E-5</v>
      </c>
      <c r="AJ497" s="223">
        <f t="shared" ca="1" si="1143"/>
        <v>5.3529952072234027E-6</v>
      </c>
      <c r="AK497" s="223">
        <f t="shared" ca="1" si="1144"/>
        <v>1.0651072165322715E-5</v>
      </c>
      <c r="AL497" s="223">
        <f t="shared" ca="1" si="1145"/>
        <v>-2.6245824807744426E-5</v>
      </c>
      <c r="AM497" s="223">
        <f t="shared" ca="1" si="1146"/>
        <v>4.0831965121632687E-5</v>
      </c>
      <c r="AN497" s="223">
        <f t="shared" ca="1" si="1147"/>
        <v>-5.3848955914727396E-5</v>
      </c>
      <c r="AO497" s="223">
        <f t="shared" ca="1" si="1148"/>
        <v>6.4796561530860595E-5</v>
      </c>
      <c r="AP497" s="223">
        <f t="shared" ca="1" si="1149"/>
        <v>-7.3254071625693305E-5</v>
      </c>
      <c r="AQ497" s="223">
        <f t="shared" ca="1" si="1150"/>
        <v>7.889646882930769E-5</v>
      </c>
      <c r="AR497" s="223">
        <f t="shared" ca="1" si="1151"/>
        <v>-8.1506918981460864E-5</v>
      </c>
      <c r="AS497" s="223">
        <f t="shared" ca="1" si="1152"/>
        <v>8.0985103946763264E-5</v>
      </c>
      <c r="AT497" s="223">
        <f t="shared" ca="1" si="1153"/>
        <v>-7.7351076784361501E-5</v>
      </c>
      <c r="AU497" s="223">
        <f t="shared" ca="1" si="1154"/>
        <v>7.0744491120119737E-5</v>
      </c>
      <c r="AV497" s="223">
        <f t="shared" ca="1" si="1155"/>
        <v>-6.141923433609922E-5</v>
      </c>
      <c r="AW497" s="223">
        <f t="shared" ca="1" si="1156"/>
        <v>4.9733670820847431E-5</v>
      </c>
      <c r="AX497" s="223">
        <f t="shared" ca="1" si="1157"/>
        <v>-3.613687022691268E-5</v>
      </c>
      <c r="AY497" s="223">
        <f t="shared" ca="1" si="1158"/>
        <v>2.1151349975947844E-5</v>
      </c>
      <c r="AZ497" s="223">
        <f t="shared" ca="1" si="1159"/>
        <v>-5.3529952072232808E-6</v>
      </c>
      <c r="BA497" s="223">
        <f t="shared" ca="1" si="1160"/>
        <v>-1.0651072165322837E-5</v>
      </c>
      <c r="BB497" s="223">
        <f t="shared" ca="1" si="1161"/>
        <v>2.6245824807745639E-5</v>
      </c>
      <c r="BC497" s="223">
        <f t="shared" ca="1" si="1162"/>
        <v>-4.0831965121632788E-5</v>
      </c>
      <c r="BD497" s="223">
        <f t="shared" ca="1" si="1163"/>
        <v>5.3848955914727491E-5</v>
      </c>
      <c r="BE497" s="223">
        <f t="shared" ca="1" si="1164"/>
        <v>-6.4796561530859972E-5</v>
      </c>
      <c r="BF497" s="223">
        <f t="shared" ca="1" si="1165"/>
        <v>7.325407162569336E-5</v>
      </c>
      <c r="BG497" s="223">
        <f t="shared" ca="1" si="1166"/>
        <v>-7.8896468829307717E-5</v>
      </c>
      <c r="BH497" s="223">
        <f t="shared" ca="1" si="1167"/>
        <v>8.1506918981460796E-5</v>
      </c>
      <c r="BI497" s="223">
        <f t="shared" ca="1" si="1168"/>
        <v>-8.0985103946763385E-5</v>
      </c>
      <c r="BJ497" s="223">
        <f t="shared" ca="1" si="1169"/>
        <v>7.7351076784361081E-5</v>
      </c>
      <c r="BK497" s="223">
        <f t="shared" ca="1" si="1170"/>
        <v>-7.0744491120120252E-5</v>
      </c>
      <c r="BL497" s="223">
        <f t="shared" ca="1" si="1171"/>
        <v>6.1419234336099898E-5</v>
      </c>
      <c r="BM497" s="223">
        <f t="shared" ca="1" si="1172"/>
        <v>-4.9733670820846421E-5</v>
      </c>
      <c r="BN497" s="223">
        <f t="shared" ca="1" si="1173"/>
        <v>3.6136870226913615E-5</v>
      </c>
      <c r="BO497" s="223">
        <f t="shared" ca="1" si="1174"/>
        <v>-2.1151349975948847E-5</v>
      </c>
      <c r="BP497" s="223">
        <f t="shared" ca="1" si="1175"/>
        <v>5.3529952072220034E-6</v>
      </c>
      <c r="BQ497" s="223">
        <f t="shared" ca="1" si="1176"/>
        <v>1.0651072165321804E-5</v>
      </c>
      <c r="BR497" s="223">
        <f t="shared" ca="1" si="1177"/>
        <v>-2.6245824807744653E-5</v>
      </c>
      <c r="BS497" s="223">
        <f t="shared" ca="1" si="1178"/>
        <v>4.08319651216339E-5</v>
      </c>
      <c r="BT497" s="223">
        <f t="shared" ca="1" si="1179"/>
        <v>-5.3848955914726705E-5</v>
      </c>
      <c r="BU497" s="223">
        <f t="shared" ca="1" si="1180"/>
        <v>6.4796561530860758E-5</v>
      </c>
      <c r="BV497" s="223">
        <f t="shared" ca="1" si="1181"/>
        <v>-7.3254071625693929E-5</v>
      </c>
      <c r="BW497" s="223">
        <f t="shared" ca="1" si="1182"/>
        <v>7.889646882930746E-5</v>
      </c>
      <c r="BX497" s="223">
        <f t="shared" ca="1" si="1183"/>
        <v>-8.1506918981460877E-5</v>
      </c>
      <c r="BY497" s="223">
        <f t="shared" ca="1" si="1184"/>
        <v>8.0985103946763223E-5</v>
      </c>
      <c r="BZ497" s="223">
        <f t="shared" ca="1" si="1185"/>
        <v>-7.735107678436142E-5</v>
      </c>
      <c r="CA497" s="223">
        <f t="shared" ca="1" si="1186"/>
        <v>7.0744491120119628E-5</v>
      </c>
      <c r="CB497" s="223">
        <f t="shared" ca="1" si="1187"/>
        <v>-6.1419234336099058E-5</v>
      </c>
      <c r="CC497" s="223">
        <f t="shared" ca="1" si="1188"/>
        <v>4.9733670820847241E-5</v>
      </c>
      <c r="CD497" s="223">
        <f t="shared" ca="1" si="1189"/>
        <v>-3.6136870226912463E-5</v>
      </c>
      <c r="CE497" s="223">
        <f t="shared" ca="1" si="1190"/>
        <v>2.115134997594761E-5</v>
      </c>
      <c r="CF497" s="223">
        <f t="shared" ca="1" si="1191"/>
        <v>-5.3529952072207227E-6</v>
      </c>
      <c r="CG497" s="223">
        <f t="shared" ca="1" si="1192"/>
        <v>-1.0651072165320771E-5</v>
      </c>
      <c r="CH497" s="223">
        <f t="shared" ca="1" si="1193"/>
        <v>2.6245824807743667E-5</v>
      </c>
      <c r="CI497" s="223">
        <f t="shared" ca="1" si="1194"/>
        <v>-4.0831965121632998E-5</v>
      </c>
      <c r="CJ497" s="223">
        <f t="shared" ca="1" si="1195"/>
        <v>5.3848955914727667E-5</v>
      </c>
      <c r="CK497" s="223">
        <f t="shared" ca="1" si="1196"/>
        <v>-6.4796561530861544E-5</v>
      </c>
      <c r="CL497" s="223">
        <f t="shared" ca="1" si="1197"/>
        <v>7.3254071625694498E-5</v>
      </c>
      <c r="CM497" s="223">
        <f t="shared" ca="1" si="1198"/>
        <v>-7.8896468829307175E-5</v>
      </c>
      <c r="CN497" s="223">
        <f t="shared" ca="1" si="1199"/>
        <v>8.1506918981460823E-5</v>
      </c>
      <c r="CO497" s="223">
        <f t="shared" ca="1" si="1200"/>
        <v>-8.0985103946763358E-5</v>
      </c>
      <c r="CP497" s="223">
        <f t="shared" ca="1" si="1201"/>
        <v>7.7351076784361013E-5</v>
      </c>
      <c r="CQ497" s="223">
        <f t="shared" ca="1" si="1202"/>
        <v>-7.0744491120118991E-5</v>
      </c>
      <c r="CR497" s="223">
        <f t="shared" ca="1" si="1203"/>
        <v>6.1419234336098204E-5</v>
      </c>
      <c r="CS497" s="223">
        <f t="shared" ca="1" si="1204"/>
        <v>-4.9733670820848061E-5</v>
      </c>
      <c r="CT497" s="223">
        <f t="shared" ca="1" si="1205"/>
        <v>3.6136870226913405E-5</v>
      </c>
      <c r="CU497" s="223">
        <f t="shared" ca="1" si="1206"/>
        <v>-2.1151349975948617E-5</v>
      </c>
      <c r="CV497" s="223">
        <f t="shared" ca="1" si="1207"/>
        <v>5.3529952072217595E-6</v>
      </c>
      <c r="CW497" s="223">
        <f t="shared" ca="1" si="1208"/>
        <v>1.0651072165324342E-5</v>
      </c>
      <c r="CX497" s="223">
        <f t="shared" ca="1" si="1209"/>
        <v>-2.6245824807747079E-5</v>
      </c>
      <c r="CY497" s="223">
        <f t="shared" ca="1" si="1210"/>
        <v>4.0831965121632097E-5</v>
      </c>
      <c r="CZ497" s="223">
        <f t="shared" ca="1" si="1211"/>
        <v>-5.3848955914726881E-5</v>
      </c>
      <c r="DA497" s="223">
        <f t="shared" ca="1" si="1212"/>
        <v>6.4796561530860894E-5</v>
      </c>
      <c r="DB497" s="223">
        <f t="shared" ca="1" si="1213"/>
        <v>-7.3254071625694037E-5</v>
      </c>
      <c r="DC497" s="223">
        <f t="shared" ca="1" si="1214"/>
        <v>7.8896468829308124E-5</v>
      </c>
      <c r="DD497" s="223">
        <f t="shared" ca="1" si="1215"/>
        <v>-8.1506918981460742E-5</v>
      </c>
      <c r="DE497" s="223">
        <f t="shared" ca="1" si="1216"/>
        <v>8.0985103946763494E-5</v>
      </c>
      <c r="DF497" s="223">
        <f t="shared" ca="1" si="1217"/>
        <v>-7.7351076784361338E-5</v>
      </c>
      <c r="DG497" s="223">
        <f t="shared" ca="1" si="1218"/>
        <v>7.0744491120119506E-5</v>
      </c>
      <c r="DH497" s="223">
        <f t="shared" ca="1" si="1219"/>
        <v>-6.1419234336098895E-5</v>
      </c>
      <c r="DI497" s="223">
        <f t="shared" ca="1" si="1220"/>
        <v>4.9733670820845215E-5</v>
      </c>
      <c r="DJ497" s="223">
        <f t="shared" ca="1" si="1221"/>
        <v>-3.6136870226914334E-5</v>
      </c>
      <c r="DK497" s="223">
        <f t="shared" ca="1" si="1222"/>
        <v>2.115134997594962E-5</v>
      </c>
      <c r="DL497" s="223">
        <f t="shared" ca="1" si="1223"/>
        <v>-5.3529952072227963E-6</v>
      </c>
      <c r="DM497" s="223">
        <f t="shared" ca="1" si="1224"/>
        <v>-1.0651072165323312E-5</v>
      </c>
      <c r="DN497" s="223">
        <f t="shared" ca="1" si="1225"/>
        <v>2.6245824807746093E-5</v>
      </c>
      <c r="DO497" s="223">
        <f t="shared" ca="1" si="1226"/>
        <v>-4.0831965121635214E-5</v>
      </c>
      <c r="DP497" s="223">
        <f t="shared" ca="1" si="1227"/>
        <v>5.3848955914726109E-5</v>
      </c>
      <c r="DQ497" s="223">
        <f t="shared" ca="1" si="1228"/>
        <v>-6.479656153086027E-5</v>
      </c>
      <c r="DR497" s="223">
        <f t="shared" ca="1" si="1229"/>
        <v>7.3254071625693576E-5</v>
      </c>
      <c r="DS497" s="223">
        <f t="shared" ca="1" si="1230"/>
        <v>-7.8896468829307853E-5</v>
      </c>
      <c r="DT497" s="223">
        <f t="shared" ca="1" si="1231"/>
        <v>8.1506918981460972E-5</v>
      </c>
      <c r="DU497" s="223">
        <f t="shared" ca="1" si="1232"/>
        <v>-8.0985103946763033E-5</v>
      </c>
      <c r="DV497" s="223">
        <f t="shared" ca="1" si="1233"/>
        <v>7.7351076784361677E-5</v>
      </c>
      <c r="DW497" s="223">
        <f t="shared" ca="1" si="1234"/>
        <v>-7.0744491120120021E-5</v>
      </c>
      <c r="DX497" s="223">
        <f t="shared" ca="1" si="1235"/>
        <v>6.1419234336099586E-5</v>
      </c>
      <c r="DY497" s="223">
        <f t="shared" ca="1" si="1236"/>
        <v>-4.9733670820846035E-5</v>
      </c>
      <c r="DZ497" s="223">
        <f t="shared" ca="1" si="1237"/>
        <v>3.6136870226911101E-5</v>
      </c>
      <c r="EA497" s="223">
        <f t="shared" ca="1" si="1238"/>
        <v>-2.115134997594614E-5</v>
      </c>
      <c r="EB497" s="223">
        <f t="shared" ca="1" si="1239"/>
        <v>5.3529952072238364E-6</v>
      </c>
      <c r="EC497" s="223">
        <f t="shared" ca="1" si="1240"/>
        <v>1.0651072165322282E-5</v>
      </c>
      <c r="ED497" s="223">
        <f t="shared" ca="1" si="1241"/>
        <v>-2.6245824807745107E-5</v>
      </c>
      <c r="EE497" s="223">
        <f t="shared" ca="1" si="1242"/>
        <v>4.0831965121634313E-5</v>
      </c>
      <c r="EF497" s="223">
        <f t="shared" ca="1" si="1243"/>
        <v>-5.3848955914728812E-5</v>
      </c>
      <c r="EG497" s="223">
        <f t="shared" ca="1" si="1244"/>
        <v>6.4796561530859633E-5</v>
      </c>
      <c r="EH497" s="223">
        <f t="shared" ca="1" si="1245"/>
        <v>-7.3254071625693116E-5</v>
      </c>
      <c r="EI497" s="223">
        <f t="shared" ca="1" si="1246"/>
        <v>7.8896468829307568E-5</v>
      </c>
      <c r="EJ497" s="223">
        <f t="shared" ca="1" si="1247"/>
        <v>-8.1506918981460904E-5</v>
      </c>
      <c r="EK497" s="223">
        <f t="shared" ca="1" si="1248"/>
        <v>8.0985103946763155E-5</v>
      </c>
      <c r="EL497" s="223">
        <f t="shared" ca="1" si="1249"/>
        <v>-7.7351076784360525E-5</v>
      </c>
      <c r="EM497" s="223">
        <f t="shared" ca="1" si="1250"/>
        <v>7.0744491120120536E-5</v>
      </c>
      <c r="EN497" s="223">
        <f t="shared" ca="1" si="1251"/>
        <v>-6.1419234336100277E-5</v>
      </c>
      <c r="EO497" s="223">
        <f t="shared" ca="1" si="1252"/>
        <v>4.9733670820846855E-5</v>
      </c>
      <c r="EP497" s="223">
        <f t="shared" ca="1" si="1253"/>
        <v>-3.6136870226912037E-5</v>
      </c>
      <c r="EQ497" s="223">
        <f t="shared" ca="1" si="1254"/>
        <v>2.1151349975947143E-5</v>
      </c>
      <c r="ER497" s="223">
        <f t="shared" ca="1" si="1255"/>
        <v>-5.3529952072202416E-6</v>
      </c>
      <c r="ES497" s="223">
        <f t="shared" ca="1" si="1256"/>
        <v>-1.0651072165321248E-5</v>
      </c>
      <c r="ET497" s="223">
        <f t="shared" ca="1" si="1257"/>
        <v>2.6245824807744125E-5</v>
      </c>
      <c r="EU497" s="223">
        <f t="shared" ca="1" si="1258"/>
        <v>-4.0831965121633419E-5</v>
      </c>
      <c r="EV497" s="223">
        <f t="shared" ca="1" si="1259"/>
        <v>5.3848955914728033E-5</v>
      </c>
      <c r="EW497" s="223">
        <f t="shared" ca="1" si="1260"/>
        <v>-6.4796561530861829E-5</v>
      </c>
      <c r="EX497" s="223">
        <f t="shared" ca="1" si="1261"/>
        <v>7.3254071625694715E-5</v>
      </c>
      <c r="EY497" s="223">
        <f t="shared" ca="1" si="1262"/>
        <v>-7.8896468829307311E-5</v>
      </c>
      <c r="EZ497" s="223">
        <f t="shared" ca="1" si="1263"/>
        <v>8.150691898146085E-5</v>
      </c>
      <c r="FA497" s="223">
        <f t="shared" ca="1" si="1264"/>
        <v>-8.0985103946763291E-5</v>
      </c>
      <c r="FB497" s="223">
        <f t="shared" ca="1" si="1265"/>
        <v>7.7351076784360851E-5</v>
      </c>
      <c r="FC497" s="223">
        <f t="shared" ca="1" si="1266"/>
        <v>-7.0744491120118747E-5</v>
      </c>
      <c r="FD497" s="223">
        <f t="shared" ca="1" si="1267"/>
        <v>6.1419234336097906E-5</v>
      </c>
      <c r="FE497" s="223">
        <f t="shared" ca="1" si="1268"/>
        <v>-4.9733670820844009E-5</v>
      </c>
      <c r="FF497" s="223">
        <f t="shared" ca="1" si="1269"/>
        <v>3.6136870226908804E-5</v>
      </c>
      <c r="FG497" s="223">
        <f t="shared" ca="1" si="1270"/>
        <v>-2.1151349975943663E-5</v>
      </c>
      <c r="FH497" s="223">
        <f t="shared" ca="1" si="1271"/>
        <v>5.3529952072259133E-6</v>
      </c>
      <c r="FI497" s="223">
        <f t="shared" ca="1" si="1272"/>
        <v>1.0651072165320218E-5</v>
      </c>
      <c r="FJ497" s="223">
        <f t="shared" ca="1" si="1273"/>
        <v>-2.6245824807743139E-5</v>
      </c>
      <c r="FK497" s="223">
        <f t="shared" ca="1" si="1274"/>
        <v>4.0831965121632511E-5</v>
      </c>
      <c r="FL497" s="223">
        <f t="shared" ca="1" si="1275"/>
        <v>-5.3848955914727247E-5</v>
      </c>
      <c r="FM497" s="223">
        <f t="shared" ca="1" si="1276"/>
        <v>6.4796561530861192E-5</v>
      </c>
      <c r="FN497" s="223">
        <f t="shared" ca="1" si="1277"/>
        <v>-7.325407162569424E-5</v>
      </c>
      <c r="FO497" s="223">
        <f t="shared" ca="1" si="1278"/>
        <v>7.8896468829308246E-5</v>
      </c>
      <c r="FP497" s="223">
        <f t="shared" ca="1" si="1279"/>
        <v>-8.1506918981461081E-5</v>
      </c>
      <c r="FQ497" s="223">
        <f t="shared" ca="1" si="1280"/>
        <v>8.0985103946762816E-5</v>
      </c>
      <c r="FR497" s="223">
        <f t="shared" ca="1" si="1281"/>
        <v>-7.7351076784359699E-5</v>
      </c>
      <c r="FS497" s="223">
        <f t="shared" ca="1" si="1282"/>
        <v>7.0744491120121593E-5</v>
      </c>
      <c r="FT497" s="223">
        <f t="shared" ca="1" si="1283"/>
        <v>-6.1419234336101633E-5</v>
      </c>
      <c r="FU497" s="223">
        <f t="shared" ca="1" si="1284"/>
        <v>4.9733670820848508E-5</v>
      </c>
      <c r="FV497" s="223">
        <f t="shared" ca="1" si="1285"/>
        <v>-3.6136870226913893E-5</v>
      </c>
      <c r="FW497" s="223">
        <f t="shared" ca="1" si="1286"/>
        <v>2.1151349975949149E-5</v>
      </c>
      <c r="FX497" s="223">
        <f t="shared" ca="1" si="1287"/>
        <v>-5.3529952072223185E-6</v>
      </c>
      <c r="FY497" s="223">
        <f t="shared" ca="1" si="1288"/>
        <v>-1.0651072165323786E-5</v>
      </c>
      <c r="FZ497" s="223">
        <f t="shared" ca="1" si="1289"/>
        <v>2.6245824807746551E-5</v>
      </c>
      <c r="GA497" s="223">
        <f t="shared" ca="1" si="1290"/>
        <v>-4.0831965121635634E-5</v>
      </c>
      <c r="GB497" s="223">
        <f t="shared" ca="1" si="1291"/>
        <v>5.3848955914729957E-5</v>
      </c>
      <c r="GC497" s="223">
        <f t="shared" ca="1" si="1292"/>
        <v>-6.4796561530863387E-5</v>
      </c>
      <c r="GD497" s="223">
        <f t="shared" ca="1" si="1293"/>
        <v>7.325407162569584E-5</v>
      </c>
      <c r="GE497" s="223">
        <f t="shared" ca="1" si="1294"/>
        <v>-7.8896468829306769E-5</v>
      </c>
      <c r="GF497" s="223">
        <f t="shared" ca="1" si="1295"/>
        <v>8.1506918981460715E-5</v>
      </c>
      <c r="GG497" s="223">
        <f t="shared" ca="1" si="1296"/>
        <v>-8.0985103946763575E-5</v>
      </c>
      <c r="GH497" s="223">
        <f t="shared" ca="1" si="1297"/>
        <v>7.7351076784361528E-5</v>
      </c>
      <c r="GI497" s="223">
        <f t="shared" ca="1" si="1298"/>
        <v>-7.0744491120119791E-5</v>
      </c>
      <c r="GJ497" s="223">
        <f t="shared" ca="1" si="1299"/>
        <v>6.1419234336099261E-5</v>
      </c>
      <c r="GK497" s="223">
        <f t="shared" ca="1" si="1300"/>
        <v>-4.9733670820845649E-5</v>
      </c>
      <c r="GL497" s="223">
        <f t="shared" ca="1" si="1301"/>
        <v>3.6136870226910668E-5</v>
      </c>
      <c r="GM497" s="223">
        <f t="shared" ca="1" si="1302"/>
        <v>-2.1151349975945672E-5</v>
      </c>
      <c r="GN497" s="223">
        <f t="shared" ca="1" si="1303"/>
        <v>5.3529952072187237E-6</v>
      </c>
      <c r="GO497" s="223">
        <f t="shared" ca="1" si="1304"/>
        <v>1.0651072165327361E-5</v>
      </c>
      <c r="GP497" s="223">
        <f t="shared" ca="1" si="1305"/>
        <v>-2.6245824807749959E-5</v>
      </c>
      <c r="GQ497" s="223">
        <f t="shared" ca="1" si="1306"/>
        <v>4.0831965121630715E-5</v>
      </c>
      <c r="GR497" s="223">
        <f t="shared" ca="1" si="1307"/>
        <v>-5.3848955914725682E-5</v>
      </c>
      <c r="GS497" s="223">
        <f t="shared" ca="1" si="1308"/>
        <v>6.4796561530859918E-5</v>
      </c>
      <c r="GT497" s="223">
        <f t="shared" ca="1" si="1309"/>
        <v>-7.3254071625693319E-5</v>
      </c>
      <c r="GU497" s="223">
        <f t="shared" ca="1" si="1310"/>
        <v>7.8896468829307704E-5</v>
      </c>
      <c r="GV497" s="223">
        <f t="shared" ca="1" si="1311"/>
        <v>-8.1506918981460945E-5</v>
      </c>
      <c r="GW497" s="223">
        <f t="shared" ca="1" si="1312"/>
        <v>8.0985103946763101E-5</v>
      </c>
      <c r="GX497" s="223">
        <f t="shared" ca="1" si="1313"/>
        <v>-7.7351076784360363E-5</v>
      </c>
      <c r="GY497" s="223">
        <f t="shared" ca="1" si="1314"/>
        <v>7.0744491120117975E-5</v>
      </c>
      <c r="GZ497" s="223">
        <f t="shared" ca="1" si="1315"/>
        <v>-6.1419234336096876E-5</v>
      </c>
      <c r="HA497" s="223">
        <f t="shared" ca="1" si="1316"/>
        <v>4.9733670820842789E-5</v>
      </c>
      <c r="HB497" s="223">
        <f t="shared" ca="1" si="1317"/>
        <v>-3.6136870226915777E-5</v>
      </c>
      <c r="HC497" s="223">
        <f t="shared" ca="1" si="1318"/>
        <v>2.1151349975951161E-5</v>
      </c>
      <c r="HD497" s="223">
        <f t="shared" ca="1" si="1319"/>
        <v>-5.3529952072244022E-6</v>
      </c>
      <c r="HE497" s="223">
        <f t="shared" ca="1" si="1320"/>
        <v>-1.0651072165321721E-5</v>
      </c>
      <c r="HF497" s="223">
        <f t="shared" ca="1" si="1321"/>
        <v>2.6245824807744579E-5</v>
      </c>
      <c r="HG497" s="223">
        <f t="shared" ca="1" si="1322"/>
        <v>-4.0831965121633832E-5</v>
      </c>
      <c r="HH497" s="223">
        <f t="shared" ca="1" si="1323"/>
        <v>5.3848955914728385E-5</v>
      </c>
      <c r="HI497" s="223">
        <f t="shared" ca="1" si="1324"/>
        <v>-6.4796561530862113E-5</v>
      </c>
      <c r="HJ497" s="223">
        <f t="shared" ca="1" si="1325"/>
        <v>7.3254071625694918E-5</v>
      </c>
      <c r="HK497" s="223">
        <f t="shared" ca="1" si="1326"/>
        <v>-7.8896468829308639E-5</v>
      </c>
      <c r="HL497" s="223">
        <f t="shared" ca="1" si="1327"/>
        <v>8.1506918981461175E-5</v>
      </c>
      <c r="HM497" s="223">
        <f t="shared" ca="1" si="1328"/>
        <v>-8.0985103946762627E-5</v>
      </c>
      <c r="HN497" s="223">
        <f t="shared" ca="1" si="1329"/>
        <v>7.7351076784362192E-5</v>
      </c>
      <c r="HO497" s="223">
        <f t="shared" ca="1" si="1330"/>
        <v>-7.0744491120120821E-5</v>
      </c>
      <c r="HP497" s="223">
        <f t="shared" ca="1" si="1331"/>
        <v>6.1419234336100643E-5</v>
      </c>
      <c r="HQ497" s="223">
        <f t="shared" ca="1" si="1332"/>
        <v>-4.9733670820847302E-5</v>
      </c>
      <c r="HR497" s="223">
        <f t="shared" ca="1" si="1333"/>
        <v>3.6136870226912545E-5</v>
      </c>
      <c r="HS497" s="223">
        <f t="shared" ca="1" si="1334"/>
        <v>-2.1151349975947685E-5</v>
      </c>
      <c r="HT497" s="223">
        <f t="shared" ca="1" si="1335"/>
        <v>5.3529952072208074E-6</v>
      </c>
      <c r="HU497" s="223">
        <f t="shared" ca="1" si="1336"/>
        <v>1.0651072165325294E-5</v>
      </c>
      <c r="HV497" s="223">
        <f t="shared" ca="1" si="1337"/>
        <v>-2.624582480774799E-5</v>
      </c>
      <c r="HW497" s="223">
        <f t="shared" ca="1" si="1338"/>
        <v>4.0831965121636956E-5</v>
      </c>
      <c r="HX497" s="223">
        <f t="shared" ca="1" si="1339"/>
        <v>-5.3848955914731096E-5</v>
      </c>
      <c r="HY497" s="223">
        <f t="shared" ca="1" si="1340"/>
        <v>6.4796561530858671E-5</v>
      </c>
      <c r="HZ497" s="223">
        <f t="shared" ca="1" si="1341"/>
        <v>-7.3254071625692411E-5</v>
      </c>
      <c r="IA497" s="223">
        <f t="shared" ca="1" si="1342"/>
        <v>7.8896468829307162E-5</v>
      </c>
      <c r="IB497" s="223">
        <f t="shared" ca="1" si="1343"/>
        <v>-8.1506918981460796E-5</v>
      </c>
      <c r="IC497" s="223">
        <f t="shared" ca="1" si="1344"/>
        <v>8.0985103946763372E-5</v>
      </c>
      <c r="ID497" s="223">
        <f t="shared" ca="1" si="1345"/>
        <v>-7.7351076784361027E-5</v>
      </c>
      <c r="IE497" s="223">
        <f t="shared" ca="1" si="1346"/>
        <v>-2.0210752891474684E-5</v>
      </c>
      <c r="IF497" s="223">
        <f t="shared" ca="1" si="1347"/>
        <v>-6.1419234336098258E-5</v>
      </c>
      <c r="IG497" s="223">
        <f t="shared" ca="1" si="1348"/>
        <v>4.9733670820844443E-5</v>
      </c>
      <c r="IH497" s="223">
        <f t="shared" ca="1" si="1349"/>
        <v>-3.6136870226909312E-5</v>
      </c>
      <c r="II497" s="223">
        <f t="shared" ca="1" si="1350"/>
        <v>2.1151349975944209E-5</v>
      </c>
      <c r="IJ497" s="223">
        <f t="shared" ca="1" si="1351"/>
        <v>-5.3529952072172092E-6</v>
      </c>
      <c r="IK497" s="223">
        <f t="shared" ca="1" si="1352"/>
        <v>-1.0651072165319663E-5</v>
      </c>
      <c r="IL497" s="223">
        <f t="shared" ca="1" si="1353"/>
        <v>2.6245824807742607E-5</v>
      </c>
      <c r="IM497" s="223">
        <f t="shared" ca="1" si="1354"/>
        <v>-4.0831965121632029E-5</v>
      </c>
      <c r="IN497" s="223">
        <f t="shared" ca="1" si="1355"/>
        <v>5.3848955914726827E-5</v>
      </c>
      <c r="IO497" s="223">
        <f t="shared" ca="1" si="1356"/>
        <v>-6.4796561530860853E-5</v>
      </c>
      <c r="IP497" s="223">
        <f t="shared" ca="1" si="1357"/>
        <v>7.3254071625693997E-5</v>
      </c>
      <c r="IQ497" s="223">
        <f t="shared" ca="1" si="1358"/>
        <v>-7.8896468829308097E-5</v>
      </c>
      <c r="IR497" s="223">
        <f t="shared" ca="1" si="1359"/>
        <v>8.150691898146104E-5</v>
      </c>
      <c r="IS497" s="223">
        <f t="shared" ca="1" si="1360"/>
        <v>-8.0985103946762898E-5</v>
      </c>
      <c r="IT497" s="223">
        <f t="shared" ca="1" si="1361"/>
        <v>7.7351076784359875E-5</v>
      </c>
      <c r="IU497" s="223">
        <f t="shared" ca="1" si="1362"/>
        <v>-7.0744491120117216E-5</v>
      </c>
      <c r="IV497" s="223">
        <f t="shared" ca="1" si="1363"/>
        <v>6.1419234336095886E-5</v>
      </c>
      <c r="IW497" s="223">
        <f t="shared" ca="1" si="1364"/>
        <v>-4.9733670820848956E-5</v>
      </c>
      <c r="IX497" s="223">
        <f t="shared" ca="1" si="1365"/>
        <v>3.6136870226914408E-5</v>
      </c>
      <c r="IY497" s="223">
        <f t="shared" ca="1" si="1366"/>
        <v>-2.1151349975949694E-5</v>
      </c>
      <c r="IZ497" s="223">
        <f t="shared" ca="1" si="1367"/>
        <v>5.3529952072228843E-6</v>
      </c>
      <c r="JA497" s="223">
        <f t="shared" ca="1" si="1368"/>
        <v>1.0651072165323232E-5</v>
      </c>
      <c r="JB497" s="223">
        <f t="shared" ca="1" si="1369"/>
        <v>-2.6245824807746019E-5</v>
      </c>
    </row>
    <row r="498" spans="2:262">
      <c r="B498" s="230">
        <v>137</v>
      </c>
      <c r="C498" s="229">
        <f t="shared" si="1370"/>
        <v>2.6757812500000019E-3</v>
      </c>
      <c r="D498" s="226">
        <f t="shared" ca="1" si="1113"/>
        <v>35.978457018535288</v>
      </c>
      <c r="E498" s="225">
        <f ca="1">EM361</f>
        <v>-2.1542981464714301E-2</v>
      </c>
      <c r="F498" s="224">
        <v>137</v>
      </c>
      <c r="G498" s="223">
        <f t="shared" ca="1" si="1114"/>
        <v>4.1923550124944999E-5</v>
      </c>
      <c r="H498" s="223">
        <f t="shared" ca="1" si="1115"/>
        <v>-5.6943074675363319E-5</v>
      </c>
      <c r="I498" s="223">
        <f t="shared" ca="1" si="1116"/>
        <v>6.9195408378444956E-5</v>
      </c>
      <c r="J498" s="223">
        <f t="shared" ca="1" si="1117"/>
        <v>-7.8085140012105868E-5</v>
      </c>
      <c r="K498" s="223">
        <f t="shared" ca="1" si="1118"/>
        <v>8.318026648989188E-5</v>
      </c>
      <c r="L498" s="223">
        <f t="shared" ca="1" si="1119"/>
        <v>-8.4233186370614055E-5</v>
      </c>
      <c r="M498" s="223">
        <f t="shared" ca="1" si="1120"/>
        <v>8.1192732233589021E-5</v>
      </c>
      <c r="N498" s="223">
        <f t="shared" ca="1" si="1121"/>
        <v>-7.4206657197307439E-5</v>
      </c>
      <c r="O498" s="223">
        <f t="shared" ca="1" si="1122"/>
        <v>6.3614454747314584E-5</v>
      </c>
      <c r="P498" s="223">
        <f t="shared" ca="1" si="1123"/>
        <v>-4.9930860799081447E-5</v>
      </c>
      <c r="Q498" s="223">
        <f t="shared" ca="1" si="1124"/>
        <v>3.3820839725326991E-5</v>
      </c>
      <c r="R498" s="223">
        <f t="shared" ca="1" si="1125"/>
        <v>-1.6067269920305512E-5</v>
      </c>
      <c r="S498" s="223">
        <f t="shared" ca="1" si="1126"/>
        <v>-2.4671007550348545E-6</v>
      </c>
      <c r="T498" s="223">
        <f t="shared" ca="1" si="1127"/>
        <v>2.088158084372043E-5</v>
      </c>
      <c r="U498" s="223">
        <f t="shared" ca="1" si="1128"/>
        <v>-3.8281305060544075E-5</v>
      </c>
      <c r="V498" s="223">
        <f t="shared" ca="1" si="1129"/>
        <v>5.3820720932734717E-5</v>
      </c>
      <c r="W498" s="223">
        <f t="shared" ca="1" si="1130"/>
        <v>-6.6744679048012925E-5</v>
      </c>
      <c r="X498" s="223">
        <f t="shared" ca="1" si="1131"/>
        <v>7.6425130099033652E-5</v>
      </c>
      <c r="Y498" s="223">
        <f t="shared" ca="1" si="1132"/>
        <v>-8.2391645404184866E-5</v>
      </c>
      <c r="Z498" s="223">
        <f t="shared" ca="1" si="1133"/>
        <v>8.4354277737450781E-5</v>
      </c>
      <c r="AA498" s="223">
        <f t="shared" ca="1" si="1134"/>
        <v>-8.2217651528399769E-5</v>
      </c>
      <c r="AB498" s="223">
        <f t="shared" ca="1" si="1135"/>
        <v>7.6085597708599575E-5</v>
      </c>
      <c r="AC498" s="223">
        <f t="shared" ca="1" si="1136"/>
        <v>-6.6256107970670664E-5</v>
      </c>
      <c r="AD498" s="223">
        <f t="shared" ca="1" si="1137"/>
        <v>5.3206853641492663E-5</v>
      </c>
      <c r="AE498" s="223">
        <f t="shared" ca="1" si="1138"/>
        <v>-3.7571972890634641E-5</v>
      </c>
      <c r="AF498" s="223">
        <f t="shared" ca="1" si="1139"/>
        <v>2.0111254316791497E-5</v>
      </c>
      <c r="AG498" s="223">
        <f t="shared" ca="1" si="1140"/>
        <v>-1.6732144586454248E-6</v>
      </c>
      <c r="AH498" s="223">
        <f t="shared" ca="1" si="1141"/>
        <v>-1.684613649416947E-5</v>
      </c>
      <c r="AI498" s="223">
        <f t="shared" ca="1" si="1142"/>
        <v>3.4546836979206128E-5</v>
      </c>
      <c r="AJ498" s="223">
        <f t="shared" ca="1" si="1143"/>
        <v>-5.0568708359240996E-5</v>
      </c>
      <c r="AK498" s="223">
        <f t="shared" ca="1" si="1144"/>
        <v>6.4133155939611082E-5</v>
      </c>
      <c r="AL498" s="223">
        <f t="shared" ca="1" si="1145"/>
        <v>-7.4581005353502333E-5</v>
      </c>
      <c r="AM498" s="223">
        <f t="shared" ca="1" si="1146"/>
        <v>8.140453562804323E-5</v>
      </c>
      <c r="AN498" s="223">
        <f t="shared" ca="1" si="1147"/>
        <v>-8.4272152260655861E-5</v>
      </c>
      <c r="AO498" s="223">
        <f t="shared" ca="1" si="1148"/>
        <v>8.3044501299263086E-5</v>
      </c>
      <c r="AP498" s="223">
        <f t="shared" ca="1" si="1149"/>
        <v>-7.7781241350700892E-5</v>
      </c>
      <c r="AQ498" s="223">
        <f t="shared" ca="1" si="1150"/>
        <v>6.8738144426575752E-5</v>
      </c>
      <c r="AR498" s="223">
        <f t="shared" ca="1" si="1151"/>
        <v>-5.6354666513111558E-5</v>
      </c>
      <c r="AS498" s="223">
        <f t="shared" ca="1" si="1152"/>
        <v>4.1232591882333104E-5</v>
      </c>
      <c r="AT498" s="223">
        <f t="shared" ca="1" si="1153"/>
        <v>-2.4106788940091085E-5</v>
      </c>
      <c r="AU498" s="223">
        <f t="shared" ca="1" si="1154"/>
        <v>5.8094987521367464E-6</v>
      </c>
      <c r="AV498" s="223">
        <f t="shared" ca="1" si="1155"/>
        <v>1.2770108326256783E-5</v>
      </c>
      <c r="AW498" s="223">
        <f t="shared" ca="1" si="1156"/>
        <v>-3.0729142541639743E-5</v>
      </c>
      <c r="AX498" s="223">
        <f t="shared" ca="1" si="1157"/>
        <v>4.7194871338014161E-5</v>
      </c>
      <c r="AY498" s="223">
        <f t="shared" ca="1" si="1158"/>
        <v>-6.1367130441149714E-5</v>
      </c>
      <c r="AZ498" s="223">
        <f t="shared" ca="1" si="1159"/>
        <v>7.255720843354991E-5</v>
      </c>
      <c r="BA498" s="223">
        <f t="shared" ca="1" si="1160"/>
        <v>-8.0221315195378603E-5</v>
      </c>
      <c r="BB498" s="223">
        <f t="shared" ca="1" si="1161"/>
        <v>8.3987007787696304E-5</v>
      </c>
      <c r="BC498" s="223">
        <f t="shared" ca="1" si="1162"/>
        <v>-8.3671289592657003E-5</v>
      </c>
      <c r="BD498" s="223">
        <f t="shared" ca="1" si="1163"/>
        <v>7.9289503169555764E-5</v>
      </c>
      <c r="BE498" s="223">
        <f t="shared" ca="1" si="1164"/>
        <v>-7.1054584671807525E-5</v>
      </c>
      <c r="BF498" s="223">
        <f t="shared" ca="1" si="1165"/>
        <v>5.9366716057015427E-5</v>
      </c>
      <c r="BG498" s="223">
        <f t="shared" ca="1" si="1166"/>
        <v>-4.4793877948637458E-5</v>
      </c>
      <c r="BH498" s="223">
        <f t="shared" ca="1" si="1167"/>
        <v>2.8044248197327495E-5</v>
      </c>
      <c r="BI498" s="223">
        <f t="shared" ca="1" si="1168"/>
        <v>-9.9317874542857651E-6</v>
      </c>
      <c r="BJ498" s="223">
        <f t="shared" ca="1" si="1169"/>
        <v>-8.6633158488567582E-6</v>
      </c>
      <c r="BK498" s="223">
        <f t="shared" ca="1" si="1170"/>
        <v>2.6837418908135557E-5</v>
      </c>
      <c r="BL498" s="223">
        <f t="shared" ca="1" si="1171"/>
        <v>-4.3707337737951558E-5</v>
      </c>
      <c r="BM498" s="223">
        <f t="shared" ca="1" si="1172"/>
        <v>5.8453266150329861E-5</v>
      </c>
      <c r="BN498" s="223">
        <f t="shared" ca="1" si="1173"/>
        <v>-7.0358614843220221E-5</v>
      </c>
      <c r="BO498" s="223">
        <f t="shared" ca="1" si="1174"/>
        <v>7.8844834587850983E-5</v>
      </c>
      <c r="BP498" s="223">
        <f t="shared" ca="1" si="1175"/>
        <v>-8.3499531256583167E-5</v>
      </c>
      <c r="BQ498" s="223">
        <f t="shared" ca="1" si="1176"/>
        <v>8.4096506420682844E-5</v>
      </c>
      <c r="BR498" s="223">
        <f t="shared" ca="1" si="1177"/>
        <v>-8.0606749630334986E-5</v>
      </c>
      <c r="BS498" s="223">
        <f t="shared" ca="1" si="1178"/>
        <v>7.3199848198917652E-5</v>
      </c>
      <c r="BT498" s="223">
        <f t="shared" ca="1" si="1179"/>
        <v>-6.2235745982026886E-5</v>
      </c>
      <c r="BU498" s="223">
        <f t="shared" ca="1" si="1180"/>
        <v>4.8247251639483245E-5</v>
      </c>
      <c r="BV498" s="223">
        <f t="shared" ca="1" si="1181"/>
        <v>-3.1914146404270529E-5</v>
      </c>
      <c r="BW498" s="223">
        <f t="shared" ca="1" si="1182"/>
        <v>1.4030149610533183E-5</v>
      </c>
      <c r="BX498" s="223">
        <f t="shared" ca="1" si="1183"/>
        <v>4.5356526847576027E-6</v>
      </c>
      <c r="BY498" s="223">
        <f t="shared" ca="1" si="1184"/>
        <v>-2.288104158179911E-5</v>
      </c>
      <c r="BZ498" s="223">
        <f t="shared" ca="1" si="1185"/>
        <v>4.0114509332965482E-5</v>
      </c>
      <c r="CA498" s="223">
        <f t="shared" ca="1" si="1186"/>
        <v>-5.5398582821452443E-5</v>
      </c>
      <c r="CB498" s="223">
        <f t="shared" ca="1" si="1187"/>
        <v>6.7990521187046406E-5</v>
      </c>
      <c r="CC498" s="223">
        <f t="shared" ca="1" si="1188"/>
        <v>-7.7278409867809398E-5</v>
      </c>
      <c r="CD498" s="223">
        <f t="shared" ca="1" si="1189"/>
        <v>8.2810897040977769E-5</v>
      </c>
      <c r="CE498" s="223">
        <f t="shared" ca="1" si="1190"/>
        <v>-8.4319127398757278E-5</v>
      </c>
      <c r="CF498" s="223">
        <f t="shared" ca="1" si="1191"/>
        <v>8.1729807370937931E-5</v>
      </c>
      <c r="CG498" s="223">
        <f t="shared" ca="1" si="1192"/>
        <v>-7.516876688016718E-5</v>
      </c>
      <c r="CH498" s="223">
        <f t="shared" ca="1" si="1193"/>
        <v>6.4954844543761668E-5</v>
      </c>
      <c r="CI498" s="223">
        <f t="shared" ca="1" si="1194"/>
        <v>-5.1584393475169398E-5</v>
      </c>
      <c r="CJ498" s="223">
        <f t="shared" ca="1" si="1195"/>
        <v>3.5707160637174422E-5</v>
      </c>
      <c r="CK498" s="223">
        <f t="shared" ca="1" si="1196"/>
        <v>-1.8094711907472859E-5</v>
      </c>
      <c r="CL498" s="223">
        <f t="shared" ca="1" si="1197"/>
        <v>-3.9706273606939435E-7</v>
      </c>
      <c r="CM498" s="223">
        <f t="shared" ca="1" si="1198"/>
        <v>1.8869541822151847E-5</v>
      </c>
      <c r="CN498" s="223">
        <f t="shared" ca="1" si="1199"/>
        <v>-3.6425041561384493E-5</v>
      </c>
      <c r="CO498" s="223">
        <f t="shared" ca="1" si="1200"/>
        <v>5.2210439454213514E-5</v>
      </c>
      <c r="CP498" s="223">
        <f t="shared" ca="1" si="1201"/>
        <v>-6.5458632410066733E-5</v>
      </c>
      <c r="CQ498" s="223">
        <f t="shared" ca="1" si="1202"/>
        <v>7.5525814689605931E-5</v>
      </c>
      <c r="CR498" s="223">
        <f t="shared" ca="1" si="1203"/>
        <v>-8.1922764121022796E-5</v>
      </c>
      <c r="CS498" s="223">
        <f t="shared" ca="1" si="1204"/>
        <v>8.4338616213444791E-5</v>
      </c>
      <c r="CT498" s="223">
        <f t="shared" ca="1" si="1205"/>
        <v>-8.265597084689749E-5</v>
      </c>
      <c r="CU498" s="223">
        <f t="shared" ca="1" si="1206"/>
        <v>7.6956597417997003E-5</v>
      </c>
      <c r="CV498" s="223">
        <f t="shared" ca="1" si="1207"/>
        <v>-6.7517461195615048E-5</v>
      </c>
      <c r="CW498" s="223">
        <f t="shared" ca="1" si="1208"/>
        <v>5.4797263988716457E-5</v>
      </c>
      <c r="CX498" s="223">
        <f t="shared" ca="1" si="1209"/>
        <v>-3.9414153192529841E-5</v>
      </c>
      <c r="CY498" s="223">
        <f t="shared" ca="1" si="1210"/>
        <v>2.211568245851555E-5</v>
      </c>
      <c r="CZ498" s="223">
        <f t="shared" ca="1" si="1211"/>
        <v>-3.7424837715333875E-6</v>
      </c>
      <c r="DA498" s="223">
        <f t="shared" ca="1" si="1212"/>
        <v>-1.481258368348072E-5</v>
      </c>
      <c r="DB498" s="223">
        <f t="shared" ca="1" si="1213"/>
        <v>3.2647822674220983E-5</v>
      </c>
      <c r="DC498" s="223">
        <f t="shared" ca="1" si="1214"/>
        <v>-4.8896516565238779E-5</v>
      </c>
      <c r="DD498" s="223">
        <f t="shared" ca="1" si="1215"/>
        <v>6.2769048054110585E-5</v>
      </c>
      <c r="DE498" s="223">
        <f t="shared" ca="1" si="1216"/>
        <v>-7.3591271208537298E-5</v>
      </c>
      <c r="DF498" s="223">
        <f t="shared" ca="1" si="1217"/>
        <v>8.0837272086712954E-5</v>
      </c>
      <c r="DG498" s="223">
        <f t="shared" ca="1" si="1218"/>
        <v>-8.4154925914483927E-5</v>
      </c>
      <c r="DH498" s="223">
        <f t="shared" ca="1" si="1219"/>
        <v>8.3383008849279854E-5</v>
      </c>
      <c r="DI498" s="223">
        <f t="shared" ca="1" si="1220"/>
        <v>-7.85590327720431E-5</v>
      </c>
      <c r="DJ498" s="223">
        <f t="shared" ca="1" si="1221"/>
        <v>6.9917422369619953E-5</v>
      </c>
      <c r="DK498" s="223">
        <f t="shared" ca="1" si="1222"/>
        <v>-5.7878123093637622E-5</v>
      </c>
      <c r="DL498" s="223">
        <f t="shared" ca="1" si="1223"/>
        <v>4.3026193600572264E-5</v>
      </c>
      <c r="DM498" s="223">
        <f t="shared" ca="1" si="1224"/>
        <v>-2.6083374393415308E-5</v>
      </c>
      <c r="DN498" s="223">
        <f t="shared" ca="1" si="1225"/>
        <v>7.8730143079228993E-6</v>
      </c>
      <c r="DO498" s="223">
        <f t="shared" ca="1" si="1226"/>
        <v>1.0719940733282285E-5</v>
      </c>
      <c r="DP498" s="223">
        <f t="shared" ca="1" si="1227"/>
        <v>-2.8791952322628168E-5</v>
      </c>
      <c r="DQ498" s="223">
        <f t="shared" ca="1" si="1228"/>
        <v>4.5464797685025466E-5</v>
      </c>
      <c r="DR498" s="223">
        <f t="shared" ca="1" si="1229"/>
        <v>-5.9928247563476026E-5</v>
      </c>
      <c r="DS498" s="223">
        <f t="shared" ca="1" si="1230"/>
        <v>7.1479439909290931E-5</v>
      </c>
      <c r="DT498" s="223">
        <f t="shared" ca="1" si="1231"/>
        <v>-7.9557035983438828E-5</v>
      </c>
      <c r="DU498" s="223">
        <f t="shared" ca="1" si="1232"/>
        <v>8.3768499027893838E-5</v>
      </c>
      <c r="DV498" s="223">
        <f t="shared" ca="1" si="1233"/>
        <v>-8.3909169879854635E-5</v>
      </c>
      <c r="DW498" s="223">
        <f t="shared" ca="1" si="1234"/>
        <v>7.9972212535184519E-5</v>
      </c>
      <c r="DX498" s="223">
        <f t="shared" ca="1" si="1235"/>
        <v>-7.2148946349090849E-5</v>
      </c>
      <c r="DY498" s="223">
        <f t="shared" ca="1" si="1236"/>
        <v>6.0819548730504877E-5</v>
      </c>
      <c r="DZ498" s="223">
        <f t="shared" ca="1" si="1237"/>
        <v>-4.6534580139577347E-5</v>
      </c>
      <c r="EA498" s="223">
        <f t="shared" ca="1" si="1238"/>
        <v>2.9988229194767492E-5</v>
      </c>
      <c r="EB498" s="223">
        <f t="shared" ca="1" si="1239"/>
        <v>-1.1984578063254784E-5</v>
      </c>
      <c r="EC498" s="223">
        <f t="shared" ca="1" si="1240"/>
        <v>-6.6014725069014305E-6</v>
      </c>
      <c r="ED498" s="223">
        <f t="shared" ca="1" si="1241"/>
        <v>2.4866719636008477E-5</v>
      </c>
      <c r="EE498" s="223">
        <f t="shared" ca="1" si="1242"/>
        <v>-4.1923550124947019E-5</v>
      </c>
      <c r="EF498" s="223">
        <f t="shared" ca="1" si="1243"/>
        <v>5.6943074675363163E-5</v>
      </c>
      <c r="EG498" s="223">
        <f t="shared" ca="1" si="1244"/>
        <v>-6.9195408378446122E-5</v>
      </c>
      <c r="EH498" s="223">
        <f t="shared" ca="1" si="1245"/>
        <v>7.8085140012105678E-5</v>
      </c>
      <c r="EI498" s="223">
        <f t="shared" ca="1" si="1246"/>
        <v>-8.3180266489892178E-5</v>
      </c>
      <c r="EJ498" s="223">
        <f t="shared" ca="1" si="1247"/>
        <v>8.4233186370614096E-5</v>
      </c>
      <c r="EK498" s="223">
        <f t="shared" ca="1" si="1248"/>
        <v>-8.1192732233588668E-5</v>
      </c>
      <c r="EL498" s="223">
        <f t="shared" ca="1" si="1249"/>
        <v>7.4206657197307981E-5</v>
      </c>
      <c r="EM498" s="223">
        <f t="shared" ca="1" si="1250"/>
        <v>-6.361445474731373E-5</v>
      </c>
      <c r="EN498" s="223">
        <f t="shared" ca="1" si="1251"/>
        <v>4.9930860799082355E-5</v>
      </c>
      <c r="EO498" s="223">
        <f t="shared" ca="1" si="1252"/>
        <v>-3.3820839725326368E-5</v>
      </c>
      <c r="EP498" s="223">
        <f t="shared" ca="1" si="1253"/>
        <v>1.6067269920307192E-5</v>
      </c>
      <c r="EQ498" s="223">
        <f t="shared" ca="1" si="1254"/>
        <v>2.4671007550355321E-6</v>
      </c>
      <c r="ER498" s="223">
        <f t="shared" ca="1" si="1255"/>
        <v>-2.0881580843718181E-5</v>
      </c>
      <c r="ES498" s="223">
        <f t="shared" ca="1" si="1256"/>
        <v>3.8281305060544149E-5</v>
      </c>
      <c r="ET498" s="223">
        <f t="shared" ca="1" si="1257"/>
        <v>-5.3820720932732928E-5</v>
      </c>
      <c r="EU498" s="223">
        <f t="shared" ca="1" si="1258"/>
        <v>6.6744679048012979E-5</v>
      </c>
      <c r="EV498" s="223">
        <f t="shared" ca="1" si="1259"/>
        <v>-7.6425130099034709E-5</v>
      </c>
      <c r="EW498" s="223">
        <f t="shared" ca="1" si="1260"/>
        <v>8.2391645404184758E-5</v>
      </c>
      <c r="EX498" s="223">
        <f t="shared" ca="1" si="1261"/>
        <v>-8.4354277737450767E-5</v>
      </c>
      <c r="EY498" s="223">
        <f t="shared" ca="1" si="1262"/>
        <v>8.2217651528400027E-5</v>
      </c>
      <c r="EZ498" s="223">
        <f t="shared" ca="1" si="1263"/>
        <v>-7.6085597708599019E-5</v>
      </c>
      <c r="FA498" s="223">
        <f t="shared" ca="1" si="1264"/>
        <v>6.6256107970671341E-5</v>
      </c>
      <c r="FB498" s="223">
        <f t="shared" ca="1" si="1265"/>
        <v>-5.320685364149166E-5</v>
      </c>
      <c r="FC498" s="223">
        <f t="shared" ca="1" si="1266"/>
        <v>3.7571972890631348E-5</v>
      </c>
      <c r="FD498" s="223">
        <f t="shared" ca="1" si="1267"/>
        <v>-2.011125431679026E-5</v>
      </c>
      <c r="FE498" s="223">
        <f t="shared" ca="1" si="1268"/>
        <v>1.6732144586465395E-6</v>
      </c>
      <c r="FF498" s="223">
        <f t="shared" ca="1" si="1269"/>
        <v>1.6846136494164855E-5</v>
      </c>
      <c r="FG498" s="223">
        <f t="shared" ca="1" si="1270"/>
        <v>-3.4546836979208384E-5</v>
      </c>
      <c r="FH498" s="223">
        <f t="shared" ca="1" si="1271"/>
        <v>5.0568708359241063E-5</v>
      </c>
      <c r="FI498" s="223">
        <f t="shared" ca="1" si="1272"/>
        <v>-6.4133155939609577E-5</v>
      </c>
      <c r="FJ498" s="223">
        <f t="shared" ca="1" si="1273"/>
        <v>7.4581005353500137E-5</v>
      </c>
      <c r="FK498" s="223">
        <f t="shared" ca="1" si="1274"/>
        <v>-8.140453562804388E-5</v>
      </c>
      <c r="FL498" s="223">
        <f t="shared" ca="1" si="1275"/>
        <v>8.4272152260655875E-5</v>
      </c>
      <c r="FM498" s="223">
        <f t="shared" ca="1" si="1276"/>
        <v>-8.3044501299263493E-5</v>
      </c>
      <c r="FN498" s="223">
        <f t="shared" ca="1" si="1277"/>
        <v>7.7781241350699008E-5</v>
      </c>
      <c r="FO498" s="223">
        <f t="shared" ca="1" si="1278"/>
        <v>-6.8738144426574993E-5</v>
      </c>
      <c r="FP498" s="223">
        <f t="shared" ca="1" si="1279"/>
        <v>5.6354666513112384E-5</v>
      </c>
      <c r="FQ498" s="223">
        <f t="shared" ca="1" si="1280"/>
        <v>-4.1232591882335123E-5</v>
      </c>
      <c r="FR498" s="223">
        <f t="shared" ca="1" si="1281"/>
        <v>2.4106788940086416E-5</v>
      </c>
      <c r="FS498" s="223">
        <f t="shared" ca="1" si="1282"/>
        <v>-5.8094987521366651E-6</v>
      </c>
      <c r="FT498" s="223">
        <f t="shared" ca="1" si="1283"/>
        <v>-1.2770108326254493E-5</v>
      </c>
      <c r="FU498" s="223">
        <f t="shared" ca="1" si="1284"/>
        <v>3.0729142541635352E-5</v>
      </c>
      <c r="FV498" s="223">
        <f t="shared" ca="1" si="1285"/>
        <v>-4.7194871338016214E-5</v>
      </c>
      <c r="FW498" s="223">
        <f t="shared" ca="1" si="1286"/>
        <v>6.1367130441149768E-5</v>
      </c>
      <c r="FX498" s="223">
        <f t="shared" ca="1" si="1287"/>
        <v>-7.2557208433548731E-5</v>
      </c>
      <c r="FY498" s="223">
        <f t="shared" ca="1" si="1288"/>
        <v>8.0221315195377153E-5</v>
      </c>
      <c r="FZ498" s="223">
        <f t="shared" ca="1" si="1289"/>
        <v>-8.3987007787696548E-5</v>
      </c>
      <c r="GA498" s="223">
        <f t="shared" ca="1" si="1290"/>
        <v>8.3671289592657003E-5</v>
      </c>
      <c r="GB498" s="223">
        <f t="shared" ca="1" si="1291"/>
        <v>-7.9289503169556564E-5</v>
      </c>
      <c r="GC498" s="223">
        <f t="shared" ca="1" si="1292"/>
        <v>7.1054584671804882E-5</v>
      </c>
      <c r="GD498" s="223">
        <f t="shared" ca="1" si="1293"/>
        <v>-5.9366716057013651E-5</v>
      </c>
      <c r="GE498" s="223">
        <f t="shared" ca="1" si="1294"/>
        <v>4.4793877948637384E-5</v>
      </c>
      <c r="GF498" s="223">
        <f t="shared" ca="1" si="1295"/>
        <v>-2.8044248197329684E-5</v>
      </c>
      <c r="GG498" s="223">
        <f t="shared" ca="1" si="1296"/>
        <v>9.9317874542809201E-6</v>
      </c>
      <c r="GH498" s="223">
        <f t="shared" ca="1" si="1297"/>
        <v>8.6633158488568429E-6</v>
      </c>
      <c r="GI498" s="223">
        <f t="shared" ca="1" si="1298"/>
        <v>-2.6837418908133365E-5</v>
      </c>
      <c r="GJ498" s="223">
        <f t="shared" ca="1" si="1299"/>
        <v>4.370733773794752E-5</v>
      </c>
      <c r="GK498" s="223">
        <f t="shared" ca="1" si="1300"/>
        <v>-5.8453266150331643E-5</v>
      </c>
      <c r="GL498" s="223">
        <f t="shared" ca="1" si="1301"/>
        <v>7.0358614843220261E-5</v>
      </c>
      <c r="GM498" s="223">
        <f t="shared" ca="1" si="1302"/>
        <v>-7.884483458785017E-5</v>
      </c>
      <c r="GN498" s="223">
        <f t="shared" ca="1" si="1303"/>
        <v>8.3499531256582489E-5</v>
      </c>
      <c r="GO498" s="223">
        <f t="shared" ca="1" si="1304"/>
        <v>-8.4096506420682654E-5</v>
      </c>
      <c r="GP498" s="223">
        <f t="shared" ca="1" si="1305"/>
        <v>8.0606749630334959E-5</v>
      </c>
      <c r="GQ498" s="223">
        <f t="shared" ca="1" si="1306"/>
        <v>-7.3199848198918804E-5</v>
      </c>
      <c r="GR498" s="223">
        <f t="shared" ca="1" si="1307"/>
        <v>6.2235745982023593E-5</v>
      </c>
      <c r="GS498" s="223">
        <f t="shared" ca="1" si="1308"/>
        <v>-4.8247251639481199E-5</v>
      </c>
      <c r="GT498" s="223">
        <f t="shared" ca="1" si="1309"/>
        <v>3.1914146404270441E-5</v>
      </c>
      <c r="GU498" s="223">
        <f t="shared" ca="1" si="1310"/>
        <v>-1.4030149610535464E-5</v>
      </c>
      <c r="GV498" s="223">
        <f t="shared" ca="1" si="1311"/>
        <v>-4.5356526847624715E-6</v>
      </c>
      <c r="GW498" s="223">
        <f t="shared" ca="1" si="1312"/>
        <v>2.2881041581801499E-5</v>
      </c>
      <c r="GX498" s="223">
        <f t="shared" ca="1" si="1313"/>
        <v>-4.0114509332965556E-5</v>
      </c>
      <c r="GY498" s="223">
        <f t="shared" ca="1" si="1314"/>
        <v>5.5398582821448886E-5</v>
      </c>
      <c r="GZ498" s="223">
        <f t="shared" ca="1" si="1315"/>
        <v>-6.7990521187047897E-5</v>
      </c>
      <c r="HA498" s="223">
        <f t="shared" ca="1" si="1316"/>
        <v>7.7278409867809439E-5</v>
      </c>
      <c r="HB498" s="223">
        <f t="shared" ca="1" si="1317"/>
        <v>-8.2810897040977349E-5</v>
      </c>
      <c r="HC498" s="223">
        <f t="shared" ca="1" si="1318"/>
        <v>8.4319127398757427E-5</v>
      </c>
      <c r="HD498" s="223">
        <f t="shared" ca="1" si="1319"/>
        <v>-8.1729807370936738E-5</v>
      </c>
      <c r="HE498" s="223">
        <f t="shared" ca="1" si="1320"/>
        <v>7.5168766880167126E-5</v>
      </c>
      <c r="HF498" s="223">
        <f t="shared" ca="1" si="1321"/>
        <v>-6.4954844543761614E-5</v>
      </c>
      <c r="HG498" s="223">
        <f t="shared" ca="1" si="1322"/>
        <v>5.1584393475165535E-5</v>
      </c>
      <c r="HH498" s="223">
        <f t="shared" ca="1" si="1323"/>
        <v>-3.5707160637174354E-5</v>
      </c>
      <c r="HI498" s="223">
        <f t="shared" ca="1" si="1324"/>
        <v>1.8094711907472781E-5</v>
      </c>
      <c r="HJ498" s="223">
        <f t="shared" ca="1" si="1325"/>
        <v>3.9706273606468146E-7</v>
      </c>
      <c r="HK498" s="223">
        <f t="shared" ca="1" si="1326"/>
        <v>-1.8869541822156598E-5</v>
      </c>
      <c r="HL498" s="223">
        <f t="shared" ca="1" si="1327"/>
        <v>3.642504156138456E-5</v>
      </c>
      <c r="HM498" s="223">
        <f t="shared" ca="1" si="1328"/>
        <v>-5.2210439454213575E-5</v>
      </c>
      <c r="HN498" s="223">
        <f t="shared" ca="1" si="1329"/>
        <v>6.5458632410063765E-5</v>
      </c>
      <c r="HO498" s="223">
        <f t="shared" ca="1" si="1330"/>
        <v>-7.5525814689608099E-5</v>
      </c>
      <c r="HP498" s="223">
        <f t="shared" ca="1" si="1331"/>
        <v>8.1922764121022823E-5</v>
      </c>
      <c r="HQ498" s="223">
        <f t="shared" ca="1" si="1332"/>
        <v>-8.4338616213444804E-5</v>
      </c>
      <c r="HR498" s="223">
        <f t="shared" ca="1" si="1333"/>
        <v>8.2655970846898426E-5</v>
      </c>
      <c r="HS498" s="223">
        <f t="shared" ca="1" si="1334"/>
        <v>-7.6956597417994997E-5</v>
      </c>
      <c r="HT498" s="223">
        <f t="shared" ca="1" si="1335"/>
        <v>6.7517461195614994E-5</v>
      </c>
      <c r="HU498" s="223">
        <f t="shared" ca="1" si="1336"/>
        <v>-5.4797263988716396E-5</v>
      </c>
      <c r="HV498" s="223">
        <f t="shared" ca="1" si="1337"/>
        <v>3.9414153192525531E-5</v>
      </c>
      <c r="HW498" s="223">
        <f t="shared" ca="1" si="1338"/>
        <v>-2.2115682458515478E-5</v>
      </c>
      <c r="HX498" s="223">
        <f t="shared" ca="1" si="1339"/>
        <v>3.7424837715333062E-6</v>
      </c>
      <c r="HY498" s="223">
        <f t="shared" ca="1" si="1340"/>
        <v>1.4812583683476082E-5</v>
      </c>
      <c r="HZ498" s="223">
        <f t="shared" ca="1" si="1341"/>
        <v>-3.2647822674225476E-5</v>
      </c>
      <c r="IA498" s="223">
        <f t="shared" ca="1" si="1342"/>
        <v>4.889651656523884E-5</v>
      </c>
      <c r="IB498" s="223">
        <f t="shared" ca="1" si="1343"/>
        <v>-6.2769048054110639E-5</v>
      </c>
      <c r="IC498" s="223">
        <f t="shared" ca="1" si="1344"/>
        <v>7.3591271208535007E-5</v>
      </c>
      <c r="ID498" s="223">
        <f t="shared" ca="1" si="1345"/>
        <v>-8.083727208671435E-5</v>
      </c>
      <c r="IE498" s="223">
        <f t="shared" ca="1" si="1346"/>
        <v>-5.9151490836473893E-5</v>
      </c>
      <c r="IF498" s="223">
        <f t="shared" ca="1" si="1347"/>
        <v>-8.3383008849279854E-5</v>
      </c>
      <c r="IG498" s="223">
        <f t="shared" ca="1" si="1348"/>
        <v>7.8559032772044821E-5</v>
      </c>
      <c r="IH498" s="223">
        <f t="shared" ca="1" si="1349"/>
        <v>-6.9917422369617215E-5</v>
      </c>
      <c r="II498" s="223">
        <f t="shared" ca="1" si="1350"/>
        <v>5.7878123093637561E-5</v>
      </c>
      <c r="IJ498" s="223">
        <f t="shared" ca="1" si="1351"/>
        <v>-4.3026193600572196E-5</v>
      </c>
      <c r="IK498" s="223">
        <f t="shared" ca="1" si="1352"/>
        <v>2.6083374393419798E-5</v>
      </c>
      <c r="IL498" s="223">
        <f t="shared" ca="1" si="1353"/>
        <v>-7.8730143079228112E-6</v>
      </c>
      <c r="IM498" s="223">
        <f t="shared" ca="1" si="1354"/>
        <v>-1.0719940733282367E-5</v>
      </c>
      <c r="IN498" s="223">
        <f t="shared" ca="1" si="1355"/>
        <v>2.879195232262374E-5</v>
      </c>
      <c r="IO498" s="223">
        <f t="shared" ca="1" si="1356"/>
        <v>-4.5464797685029572E-5</v>
      </c>
      <c r="IP498" s="223">
        <f t="shared" ca="1" si="1357"/>
        <v>5.992824756347608E-5</v>
      </c>
      <c r="IQ498" s="223">
        <f t="shared" ca="1" si="1358"/>
        <v>-7.1479439909290959E-5</v>
      </c>
      <c r="IR498" s="223">
        <f t="shared" ca="1" si="1359"/>
        <v>7.9557035983437256E-5</v>
      </c>
      <c r="IS498" s="223">
        <f t="shared" ca="1" si="1360"/>
        <v>-8.3768499027894408E-5</v>
      </c>
      <c r="IT498" s="223">
        <f t="shared" ca="1" si="1361"/>
        <v>8.3909169879854622E-5</v>
      </c>
      <c r="IU498" s="223">
        <f t="shared" ca="1" si="1362"/>
        <v>-7.9972212535184492E-5</v>
      </c>
      <c r="IV498" s="223">
        <f t="shared" ca="1" si="1363"/>
        <v>7.2148946349093302E-5</v>
      </c>
      <c r="IW498" s="223">
        <f t="shared" ca="1" si="1364"/>
        <v>-6.0819548730501496E-5</v>
      </c>
      <c r="IX498" s="223">
        <f t="shared" ca="1" si="1365"/>
        <v>4.6534580139577272E-5</v>
      </c>
      <c r="IY498" s="223">
        <f t="shared" ca="1" si="1366"/>
        <v>-2.9988229194767418E-5</v>
      </c>
      <c r="IZ498" s="223">
        <f t="shared" ca="1" si="1367"/>
        <v>1.1984578063259443E-5</v>
      </c>
      <c r="JA498" s="223">
        <f t="shared" ca="1" si="1368"/>
        <v>6.6014725069062958E-6</v>
      </c>
      <c r="JB498" s="223">
        <f t="shared" ca="1" si="1369"/>
        <v>-2.4866719636008558E-5</v>
      </c>
    </row>
    <row r="499" spans="2:262">
      <c r="B499" s="230">
        <v>138</v>
      </c>
      <c r="C499" s="229">
        <f t="shared" si="1370"/>
        <v>2.695312500000002E-3</v>
      </c>
      <c r="D499" s="226">
        <f t="shared" ca="1" si="1113"/>
        <v>35.978503885309401</v>
      </c>
      <c r="E499" s="225">
        <f ca="1">EN361</f>
        <v>-2.1496114690601448E-2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35.976706784449505</v>
      </c>
      <c r="E500" s="225">
        <f ca="1">EO361</f>
        <v>-2.3293215550497463E-2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35.975290454228627</v>
      </c>
      <c r="E501" s="225">
        <f ca="1">EP361</f>
        <v>-2.4709545771375314E-2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35.973850169393721</v>
      </c>
      <c r="E502" s="225">
        <f ca="1">EQ361</f>
        <v>-2.6149830606278922E-2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35.974322143730781</v>
      </c>
      <c r="E503" s="225">
        <f ca="1">ER361</f>
        <v>-2.5677856269219718E-2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35.975566257439425</v>
      </c>
      <c r="E504" s="225">
        <f ca="1">ES361</f>
        <v>-2.4433742560571528E-2</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35.977967457374859</v>
      </c>
      <c r="E505" s="225">
        <f ca="1">ET361</f>
        <v>-2.2032542625138041E-2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35.979744898475268</v>
      </c>
      <c r="E506" s="225">
        <f ca="1">EU361</f>
        <v>-2.0255101524734517E-2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35.980683427818285</v>
      </c>
      <c r="E507" s="225">
        <f ca="1">EV361</f>
        <v>-1.9316572181714391E-2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35.980078760470171</v>
      </c>
      <c r="E508" s="225">
        <f ca="1">EW361</f>
        <v>-1.9921239529830579E-2</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35.978485516852032</v>
      </c>
      <c r="E509" s="225">
        <f ca="1">EX361</f>
        <v>-2.1514483147964142E-2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35.976816477759698</v>
      </c>
      <c r="E510" s="225">
        <f ca="1">EY361</f>
        <v>-2.3183522240298661E-2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35.975758717068352</v>
      </c>
      <c r="E511" s="225">
        <f ca="1">EZ361</f>
        <v>-2.424128293164567E-2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35.976327890757133</v>
      </c>
      <c r="E512" s="225">
        <f ca="1">FA361</f>
        <v>-2.3672109242867688E-2</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35.977784870044161</v>
      </c>
      <c r="E513" s="225">
        <f ca="1">FB361</f>
        <v>-2.2215129955839776E-2</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35.980224739061285</v>
      </c>
      <c r="E514" s="225">
        <f ca="1">FC361</f>
        <v>-1.9775260938713995E-2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35.981737406774137</v>
      </c>
      <c r="E515" s="225">
        <f ca="1">FD361</f>
        <v>-1.8262593225860334E-2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35.982603753334594</v>
      </c>
      <c r="E516" s="225">
        <f ca="1">FE361</f>
        <v>-1.7396246665409617E-2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35.98151062882836</v>
      </c>
      <c r="E517" s="225">
        <f ca="1">FF361</f>
        <v>-1.8489371171642004E-2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35.980117356899711</v>
      </c>
      <c r="E518" s="225">
        <f ca="1">FG361</f>
        <v>-1.9882643100287464E-2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35.978142014839186</v>
      </c>
      <c r="E519" s="225">
        <f ca="1">FH361</f>
        <v>-2.1857985160810795E-2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35.97768584476853</v>
      </c>
      <c r="E520" s="225">
        <f ca="1">FI361</f>
        <v>-2.2314155231472829E-2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35.97804180282742</v>
      </c>
      <c r="E521" s="225">
        <f ca="1">FJ361</f>
        <v>-2.1958197172580695E-2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35.98010248829469</v>
      </c>
      <c r="E522" s="225">
        <f ca="1">FK361</f>
        <v>-1.9897511705306258E-2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35.982051786887041</v>
      </c>
      <c r="E523" s="225">
        <f ca="1">FL361</f>
        <v>-1.7948213112961044E-2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35.983857061535076</v>
      </c>
      <c r="E524" s="225">
        <f ca="1">FM361</f>
        <v>-1.6142938464920979E-2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35.984005701130862</v>
      </c>
      <c r="E525" s="225">
        <f ca="1">FN361</f>
        <v>-1.5994298869135816E-2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35.983130518274514</v>
      </c>
      <c r="E526" s="225">
        <f ca="1">FO361</f>
        <v>-1.6869481725488078E-2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35.981248672746517</v>
      </c>
      <c r="E527" s="225">
        <f ca="1">FP361</f>
        <v>-1.8751327253482448E-2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35.979730081811766</v>
      </c>
      <c r="E528" s="225">
        <f ca="1">FQ361</f>
        <v>-2.0269918188230464E-2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35.979164404297094</v>
      </c>
      <c r="E529" s="225">
        <f ca="1">FR361</f>
        <v>-2.0835595702905971E-2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35.980009809164542</v>
      </c>
      <c r="E530" s="225">
        <f ca="1">FS361</f>
        <v>-1.9990190835458506E-2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35.981984525587166</v>
      </c>
      <c r="E531" s="225">
        <f ca="1">FT361</f>
        <v>-1.8015474412832543E-2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35.984031783579844</v>
      </c>
      <c r="E532" s="225">
        <f ca="1">FU361</f>
        <v>-1.5968216420158294E-2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35.985564338566547</v>
      </c>
      <c r="E533" s="225">
        <f ca="1">FV361</f>
        <v>-1.4435661433454927E-2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35.985465002984228</v>
      </c>
      <c r="E534" s="225">
        <f ca="1">FW361</f>
        <v>-1.453499701577431E-2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35.984453343539961</v>
      </c>
      <c r="E535" s="225">
        <f ca="1">FX361</f>
        <v>-1.5546656460041799E-2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35.982394869418663</v>
      </c>
      <c r="E536" s="225">
        <f ca="1">FY361</f>
        <v>-1.7605130581338987E-2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35.981194413043589</v>
      </c>
      <c r="E537" s="225">
        <f ca="1">FZ361</f>
        <v>-1.8805586956412275E-2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35.980596838348731</v>
      </c>
      <c r="E538" s="225">
        <f ca="1">GA361</f>
        <v>-1.9403161651267212E-2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35.981982525669274</v>
      </c>
      <c r="E539" s="225">
        <f ca="1">GB361</f>
        <v>-1.8017474330728204E-2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35.983687964237404</v>
      </c>
      <c r="E540" s="225">
        <f ca="1">GC361</f>
        <v>-1.6312035762593078E-2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35.986092546117568</v>
      </c>
      <c r="E541" s="225">
        <f ca="1">GD361</f>
        <v>-1.3907453882433838E-2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35.986963565062283</v>
      </c>
      <c r="E542" s="225">
        <f ca="1">GE361</f>
        <v>-1.3036434937720543E-2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35.987120069361858</v>
      </c>
      <c r="E543" s="225">
        <f ca="1">GF361</f>
        <v>-1.2879930638143343E-2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35.985438089010565</v>
      </c>
      <c r="E544" s="225">
        <f ca="1">GG361</f>
        <v>-1.4561910989434242E-2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35.983922451860366</v>
      </c>
      <c r="E545" s="225">
        <f ca="1">GH361</f>
        <v>-1.6077548139632428E-2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35.982371629209929</v>
      </c>
      <c r="E546" s="225">
        <f ca="1">GI361</f>
        <v>-1.7628370790073723E-2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35.982600978134151</v>
      </c>
      <c r="E547" s="225">
        <f ca="1">GJ361</f>
        <v>-1.7399021865849466E-2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35.983743133491195</v>
      </c>
      <c r="E548" s="225">
        <f ca="1">GK361</f>
        <v>-1.6256866508805774E-2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35.986185869811585</v>
      </c>
      <c r="E549" s="225">
        <f ca="1">GL361</f>
        <v>-1.3814130188413215E-2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35.988149937335535</v>
      </c>
      <c r="E550" s="225">
        <f ca="1">GM361</f>
        <v>-1.1850062664463723E-2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35.989906727941026</v>
      </c>
      <c r="E551" s="225">
        <f ca="1">GN361</f>
        <v>-1.0093272058971956E-2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35.989666092567695</v>
      </c>
      <c r="E552" s="225">
        <f ca="1">GO361</f>
        <v>-1.0333907432303001E-2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36.003220898321885</v>
      </c>
      <c r="E553" s="225">
        <f ca="1">GP361</f>
        <v>3.220898321885018E-3</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36.042776071719679</v>
      </c>
      <c r="E554" s="225">
        <f ca="1">GQ361</f>
        <v>4.2776071719680182E-2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36.072694357003527</v>
      </c>
      <c r="E555" s="225">
        <f ca="1">GR361</f>
        <v>7.2694357003527221E-2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36.076004428622873</v>
      </c>
      <c r="E556" s="225">
        <f ca="1">GS361</f>
        <v>7.600442862287686E-2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36.062347452956175</v>
      </c>
      <c r="E557" s="225">
        <f ca="1">GT361</f>
        <v>6.234745295617327E-2</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36.045994671665795</v>
      </c>
      <c r="E558" s="225">
        <f ca="1">GU361</f>
        <v>4.5994671665792096E-2</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36.036387448903326</v>
      </c>
      <c r="E559" s="225">
        <f ca="1">GV361</f>
        <v>3.6387448903323717E-2</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36.036389580070136</v>
      </c>
      <c r="E560" s="225">
        <f ca="1">GW361</f>
        <v>3.6389580070133612E-2</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36.041069277925324</v>
      </c>
      <c r="E561" s="225">
        <f ca="1">GX361</f>
        <v>4.106927792532214E-2</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36.046021775454612</v>
      </c>
      <c r="E562" s="225">
        <f ca="1">GY361</f>
        <v>4.602177545461069E-2</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36.047243332074501</v>
      </c>
      <c r="E563" s="225">
        <f ca="1">GZ361</f>
        <v>4.7243332074504443E-2</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36.045678997805581</v>
      </c>
      <c r="E564" s="225">
        <f ca="1">HA361</f>
        <v>4.5678997805578492E-2</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36.042900280409249</v>
      </c>
      <c r="E565" s="225">
        <f ca="1">HB361</f>
        <v>4.2900280409251999E-2</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36.041390156816334</v>
      </c>
      <c r="E566" s="225">
        <f ca="1">HC361</f>
        <v>4.1390156816331833E-2</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36.041753426253948</v>
      </c>
      <c r="E567" s="225">
        <f ca="1">HD361</f>
        <v>4.1753426253945222E-2</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36.04300576208685</v>
      </c>
      <c r="E568" s="225">
        <f ca="1">HE361</f>
        <v>4.30057620868479E-2</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36.044183798638429</v>
      </c>
      <c r="E569" s="225">
        <f ca="1">HF361</f>
        <v>4.4183798638430895E-2</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36.04348060605237</v>
      </c>
      <c r="E570" s="225">
        <f ca="1">HG361</f>
        <v>4.3480606052368816E-2</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36.041959574857003</v>
      </c>
      <c r="E571" s="225">
        <f ca="1">HH361</f>
        <v>4.1959574857005029E-2</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36.039198210188694</v>
      </c>
      <c r="E572" s="225">
        <f ca="1">HI361</f>
        <v>3.9198210188694495E-2</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36.037939237708237</v>
      </c>
      <c r="E573" s="225">
        <f ca="1">HJ361</f>
        <v>3.7939237708234326E-2</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36.037219232752008</v>
      </c>
      <c r="E574" s="225">
        <f ca="1">HK361</f>
        <v>3.7219232752005643E-2</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36.038822719975471</v>
      </c>
      <c r="E575" s="225">
        <f ca="1">HL361</f>
        <v>3.8822719975472236E-2</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36.040041739854672</v>
      </c>
      <c r="E576" s="225">
        <f ca="1">HM361</f>
        <v>4.0041739854672583E-2</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36.041671756736562</v>
      </c>
      <c r="E577" s="225">
        <f ca="1">HN361</f>
        <v>4.1671756736564189E-2</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36.041121399150839</v>
      </c>
      <c r="E578" s="225">
        <f ca="1">HO361</f>
        <v>4.1121399150841439E-2</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36.03992409940053</v>
      </c>
      <c r="E579" s="225">
        <f ca="1">HP361</f>
        <v>3.9924099400532563E-2</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36.0372779064122</v>
      </c>
      <c r="E580" s="225">
        <f ca="1">HQ361</f>
        <v>3.7277906412197193E-2</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36.035314388623121</v>
      </c>
      <c r="E581" s="225">
        <f ca="1">HR361</f>
        <v>3.5314388623124165E-2</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36.034137508030383</v>
      </c>
      <c r="E582" s="225">
        <f ca="1">HS361</f>
        <v>3.4137508030381472E-2</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36.034502357742298</v>
      </c>
      <c r="E583" s="225">
        <f ca="1">HT361</f>
        <v>3.4502357742301079E-2</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36.036045960393217</v>
      </c>
      <c r="E584" s="225">
        <f ca="1">HU361</f>
        <v>3.6045960393218501E-2</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36.037474233871855</v>
      </c>
      <c r="E585" s="225">
        <f ca="1">HV361</f>
        <v>3.7474233871857998E-2</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36.038648605453503</v>
      </c>
      <c r="E586" s="225">
        <f ca="1">HW361</f>
        <v>3.864860545350321E-2</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36.037763954812689</v>
      </c>
      <c r="E587" s="225">
        <f ca="1">HX361</f>
        <v>3.7763954812688953E-2</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36.036475362241895</v>
      </c>
      <c r="E588" s="225">
        <f ca="1">HY361</f>
        <v>3.6475362241891365E-2</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36.033599416998349</v>
      </c>
      <c r="E589" s="225">
        <f ca="1">HZ361</f>
        <v>3.359941699835136E-2</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36.032234485705715</v>
      </c>
      <c r="E590" s="225">
        <f ca="1">IA361</f>
        <v>3.2234485705714182E-2</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36.030878477056696</v>
      </c>
      <c r="E591" s="225">
        <f ca="1">IB361</f>
        <v>3.0878477056694584E-2</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36.032103045673161</v>
      </c>
      <c r="E592" s="225">
        <f ca="1">IC361</f>
        <v>3.2103045673157991E-2</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36.033091495167604</v>
      </c>
      <c r="E593" s="225">
        <f ca="1">ID361</f>
        <v>3.3091495167603166E-2</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36.037429040887304</v>
      </c>
      <c r="E594" s="225">
        <f ca="1">IE361</f>
        <v>3.7429040887302603E-2</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36.035400564169933</v>
      </c>
      <c r="E595" s="225">
        <f ca="1">IF361</f>
        <v>3.5400564169933355E-2</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36.035055730960494</v>
      </c>
      <c r="E596" s="225">
        <f ca="1">IG361</f>
        <v>3.5055730960490271E-2</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36.032900686907688</v>
      </c>
      <c r="E597" s="225">
        <f ca="1">IH361</f>
        <v>3.2900686907690983E-2</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36.030742003363422</v>
      </c>
      <c r="E598" s="225">
        <f ca="1">II361</f>
        <v>3.0742003363423708E-2</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36.028962694540496</v>
      </c>
      <c r="E599" s="225">
        <f ca="1">IJ361</f>
        <v>2.89626945404961E-2</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36.028383300955156</v>
      </c>
      <c r="E600" s="225">
        <f ca="1">IK361</f>
        <v>2.8383300955153297E-2</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36.029451186528405</v>
      </c>
      <c r="E601" s="225">
        <f ca="1">IL361</f>
        <v>2.9451186528403974E-2</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36.030794764087538</v>
      </c>
      <c r="E602" s="225">
        <f ca="1">IM361</f>
        <v>3.0794764087538607E-2</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36.032686852295555</v>
      </c>
      <c r="E603" s="225">
        <f ca="1">IN361</f>
        <v>3.2686852295557615E-2</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36.032699836228083</v>
      </c>
      <c r="E604" s="225">
        <f ca="1">IO361</f>
        <v>3.2699836228083867E-2</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36.032275481204572</v>
      </c>
      <c r="E605" s="225">
        <f ca="1">IP361</f>
        <v>3.2275481204570883E-2</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36.029771323432712</v>
      </c>
      <c r="E606" s="225">
        <f ca="1">IQ361</f>
        <v>2.9771323432713544E-2</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36.027980283364414</v>
      </c>
      <c r="E607" s="225">
        <f ca="1">IR361</f>
        <v>2.7980283364415784E-2</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36.026051266003698</v>
      </c>
      <c r="E608" s="225">
        <f ca="1">IS361</f>
        <v>2.6051266003695981E-2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36.026088945010798</v>
      </c>
      <c r="E609" s="225">
        <f ca="1">IT361</f>
        <v>2.6088945010795402E-2</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36.027090519725554</v>
      </c>
      <c r="E610" s="225">
        <f ca="1">IU361</f>
        <v>2.7090519725554194E-2</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36.028642369386702</v>
      </c>
      <c r="E611" s="225">
        <f ca="1">IV361</f>
        <v>2.8642369386704461E-2</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36.030529045512246</v>
      </c>
      <c r="E612" s="225">
        <f ca="1">IW361</f>
        <v>3.0529045512242892E-2</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36.029870403623256</v>
      </c>
      <c r="E613" s="225">
        <f ca="1">IX361</f>
        <v>2.9870403623255562E-2</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36.030274417870764</v>
      </c>
      <c r="E614" s="225">
        <f ca="1">IY361</f>
        <v>3.0274417870762186E-2</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36.025687045651964</v>
      </c>
      <c r="E615" s="225">
        <f ca="1">IZ361</f>
        <v>2.5687045651960005E-2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36.028022190550296</v>
      </c>
      <c r="E616" s="225">
        <f ca="1">JA361</f>
        <v>2.8022190550296033E-2</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36.004938830296659</v>
      </c>
      <c r="E617" s="225">
        <f ca="1">JB361</f>
        <v>4.9388302966617281E-3</v>
      </c>
      <c r="F617" s="224">
        <v>256</v>
      </c>
    </row>
    <row r="619" spans="1:262">
      <c r="J619" s="222">
        <f>B626</f>
        <v>1</v>
      </c>
      <c r="N619" s="295" t="s">
        <v>741</v>
      </c>
      <c r="O619" s="295" t="s">
        <v>741</v>
      </c>
    </row>
    <row r="620" spans="1:262">
      <c r="K620" s="222">
        <f>Nt_input</f>
        <v>64</v>
      </c>
      <c r="N620" s="295" t="s">
        <v>743</v>
      </c>
      <c r="O620" s="295" t="s">
        <v>743</v>
      </c>
      <c r="P620" s="222">
        <f>PI()</f>
        <v>3.1415926535897931</v>
      </c>
    </row>
    <row r="624" spans="1:262">
      <c r="A624" s="267" t="s">
        <v>774</v>
      </c>
      <c r="B624" s="266" t="s">
        <v>856</v>
      </c>
      <c r="C624" s="264" t="s">
        <v>776</v>
      </c>
      <c r="D624" s="265" t="s">
        <v>777</v>
      </c>
      <c r="E624" s="264" t="s">
        <v>778</v>
      </c>
      <c r="F624" s="246" t="s">
        <v>779</v>
      </c>
      <c r="G624" s="246" t="s">
        <v>780</v>
      </c>
      <c r="H624" s="246" t="s">
        <v>857</v>
      </c>
      <c r="I624" s="246" t="s">
        <v>858</v>
      </c>
      <c r="J624" s="264" t="s">
        <v>783</v>
      </c>
      <c r="K624" s="264" t="s">
        <v>859</v>
      </c>
      <c r="L624" s="176"/>
      <c r="M624" s="246" t="s">
        <v>860</v>
      </c>
      <c r="N624" s="246" t="s">
        <v>861</v>
      </c>
      <c r="O624" s="260" t="s">
        <v>787</v>
      </c>
      <c r="P624" s="260" t="s">
        <v>788</v>
      </c>
      <c r="Q624" s="261" t="s">
        <v>789</v>
      </c>
      <c r="R624" s="260" t="s">
        <v>790</v>
      </c>
      <c r="S624" s="261" t="s">
        <v>791</v>
      </c>
      <c r="T624" s="260" t="s">
        <v>792</v>
      </c>
      <c r="U624" s="260" t="s">
        <v>793</v>
      </c>
      <c r="V624" s="261" t="s">
        <v>794</v>
      </c>
      <c r="W624" s="261" t="s">
        <v>795</v>
      </c>
      <c r="X624" s="261" t="s">
        <v>796</v>
      </c>
      <c r="Y624" s="260" t="s">
        <v>797</v>
      </c>
      <c r="Z624" s="260" t="s">
        <v>798</v>
      </c>
      <c r="AA624" s="261" t="s">
        <v>799</v>
      </c>
      <c r="AB624" s="260" t="s">
        <v>800</v>
      </c>
      <c r="AC624" s="261" t="s">
        <v>801</v>
      </c>
      <c r="AD624" s="260" t="s">
        <v>802</v>
      </c>
      <c r="AE624" s="260" t="s">
        <v>803</v>
      </c>
      <c r="AF624" s="261" t="s">
        <v>804</v>
      </c>
      <c r="AG624" s="261" t="s">
        <v>805</v>
      </c>
      <c r="AH624" s="261" t="s">
        <v>806</v>
      </c>
      <c r="AI624" s="260" t="s">
        <v>807</v>
      </c>
      <c r="AJ624" s="260" t="s">
        <v>808</v>
      </c>
      <c r="AK624" s="261" t="s">
        <v>809</v>
      </c>
      <c r="AL624" s="260" t="s">
        <v>810</v>
      </c>
      <c r="AM624" s="261" t="s">
        <v>811</v>
      </c>
      <c r="AN624" s="260" t="s">
        <v>812</v>
      </c>
      <c r="AO624" s="260" t="s">
        <v>813</v>
      </c>
      <c r="AP624" s="261" t="s">
        <v>814</v>
      </c>
      <c r="AQ624" s="261" t="s">
        <v>815</v>
      </c>
      <c r="AR624" s="261" t="s">
        <v>816</v>
      </c>
      <c r="AS624" s="260" t="s">
        <v>817</v>
      </c>
      <c r="AT624" s="260" t="s">
        <v>818</v>
      </c>
      <c r="AU624" s="261" t="s">
        <v>819</v>
      </c>
      <c r="AV624" s="323" t="s">
        <v>820</v>
      </c>
      <c r="AW624" s="261" t="s">
        <v>821</v>
      </c>
      <c r="AX624" s="260" t="s">
        <v>822</v>
      </c>
      <c r="AY624" s="260" t="s">
        <v>823</v>
      </c>
      <c r="AZ624" s="261" t="s">
        <v>824</v>
      </c>
      <c r="BA624" s="261" t="s">
        <v>825</v>
      </c>
      <c r="BB624" s="261" t="s">
        <v>826</v>
      </c>
      <c r="BC624" s="260" t="s">
        <v>827</v>
      </c>
      <c r="BD624" s="260" t="s">
        <v>828</v>
      </c>
      <c r="BE624" s="261" t="s">
        <v>829</v>
      </c>
      <c r="BF624" s="260" t="s">
        <v>830</v>
      </c>
      <c r="BG624" s="261" t="s">
        <v>831</v>
      </c>
      <c r="BH624" s="260" t="s">
        <v>832</v>
      </c>
      <c r="BI624" s="260" t="s">
        <v>833</v>
      </c>
      <c r="BJ624" s="261" t="s">
        <v>834</v>
      </c>
      <c r="BK624" s="261" t="s">
        <v>835</v>
      </c>
      <c r="BL624" s="261" t="s">
        <v>836</v>
      </c>
      <c r="BM624" s="324"/>
      <c r="BN624" s="324"/>
      <c r="BO624" s="325"/>
      <c r="BP624" s="324"/>
      <c r="BQ624" s="325"/>
      <c r="BR624" s="324"/>
      <c r="BS624" s="324"/>
      <c r="BT624" s="325"/>
      <c r="BU624" s="325"/>
      <c r="BV624" s="325"/>
      <c r="BW624" s="260"/>
      <c r="BX624" s="260"/>
      <c r="BY624" s="261"/>
      <c r="BZ624" s="260"/>
    </row>
    <row r="625" spans="1:86" s="326" customFormat="1" ht="46.5" customHeight="1">
      <c r="A625" s="326">
        <v>0</v>
      </c>
      <c r="B625" s="327">
        <v>0</v>
      </c>
      <c r="C625" s="327">
        <v>0</v>
      </c>
      <c r="D625" s="327">
        <v>0</v>
      </c>
      <c r="N625" s="328">
        <v>0</v>
      </c>
      <c r="O625" s="329" t="str">
        <f t="shared" ref="O625:BL625" si="1629">IMSUM(O626:O689)</f>
        <v>2.54514725267496E-13-160i</v>
      </c>
      <c r="P625" s="329" t="str">
        <f t="shared" si="1629"/>
        <v>-9.54275720943531E-14-2.76167977375554E-15i</v>
      </c>
      <c r="Q625" s="329" t="str">
        <f t="shared" si="1629"/>
        <v>1.02580704347544E-13-4.44089209850756E-16i</v>
      </c>
      <c r="R625" s="329" t="str">
        <f t="shared" si="1629"/>
        <v>3.0630662936626E-13+2.31481500634353E-14i</v>
      </c>
      <c r="S625" s="329" t="str">
        <f t="shared" si="1629"/>
        <v>1.97060683743144E-13+1.5562273691927E-12i</v>
      </c>
      <c r="T625" s="329" t="str">
        <f t="shared" si="1629"/>
        <v>1.06355462631269E-13+1.774136393351E-13i</v>
      </c>
      <c r="U625" s="329" t="str">
        <f t="shared" si="1629"/>
        <v>4.43698897067969E-15+8.9539486936019E-14i</v>
      </c>
      <c r="V625" s="329" t="str">
        <f t="shared" si="1629"/>
        <v>-3.420081058636E-13-5.8120175339127E-14i</v>
      </c>
      <c r="W625" s="329" t="str">
        <f t="shared" si="1629"/>
        <v>8.3060945274549E-13+5.58220136781528E-13i</v>
      </c>
      <c r="X625" s="329" t="str">
        <f t="shared" si="1629"/>
        <v>-2.38479808817305E-13+2.91933144325184E-13i</v>
      </c>
      <c r="Y625" s="329" t="str">
        <f t="shared" si="1629"/>
        <v>-5.22676520120502E-14-2.96318525272453E-13i</v>
      </c>
      <c r="Z625" s="329" t="str">
        <f t="shared" si="1629"/>
        <v>1.69360619278747E-13-6.19504447740837E-13i</v>
      </c>
      <c r="AA625" s="329" t="str">
        <f t="shared" si="1629"/>
        <v>9.64744777121052E-14-1.29896093881143E-13i</v>
      </c>
      <c r="AB625" s="329" t="str">
        <f t="shared" si="1629"/>
        <v>1.48599448718256E-13+5.72653036101656E-13i</v>
      </c>
      <c r="AC625" s="329" t="str">
        <f t="shared" si="1629"/>
        <v>-8.09669171986105E-14-1.31283872661925E-13i</v>
      </c>
      <c r="AD625" s="329" t="str">
        <f t="shared" si="1629"/>
        <v>-4.42452130157728E-13-2.75890421619287E-14i</v>
      </c>
      <c r="AE625" s="329" t="str">
        <f t="shared" si="1629"/>
        <v>-1.61562169892493E-13+9.02056207507935E-14i</v>
      </c>
      <c r="AF625" s="329" t="str">
        <f t="shared" si="1629"/>
        <v>5.81780717351377E-13+2.34162689238814E-12i</v>
      </c>
      <c r="AG625" s="329" t="str">
        <f t="shared" si="1629"/>
        <v>-1.11250288495346E-12+1.15446541215647E-12i</v>
      </c>
      <c r="AH625" s="329" t="str">
        <f t="shared" si="1629"/>
        <v>-2.28040199570789E-12+6.54976073377607E-13i</v>
      </c>
      <c r="AI625" s="329" t="str">
        <f t="shared" si="1629"/>
        <v>6.04801929024457E-12+4.88531437525808E-12i</v>
      </c>
      <c r="AJ625" s="329" t="str">
        <f t="shared" si="1629"/>
        <v>1.21510006917402E-13-1.37223565843671E-13i</v>
      </c>
      <c r="AK625" s="329" t="str">
        <f t="shared" si="1629"/>
        <v>-1.88575283860404E-13-1.09278697202342E-11i</v>
      </c>
      <c r="AL625" s="329" t="str">
        <f t="shared" si="1629"/>
        <v>5.18290575388103E-12+2.95907742753343E-12i</v>
      </c>
      <c r="AM625" s="329" t="str">
        <f t="shared" si="1629"/>
        <v>7.24527642742556E-13+1.00214281317789E-12i</v>
      </c>
      <c r="AN625" s="329" t="str">
        <f t="shared" si="1629"/>
        <v>-5.63516290921773E-12+4.50639525695351E-12i</v>
      </c>
      <c r="AO625" s="329" t="str">
        <f t="shared" si="1629"/>
        <v>2.3380147644303E-12-3.64100416483382E-12i</v>
      </c>
      <c r="AP625" s="329" t="str">
        <f t="shared" si="1629"/>
        <v>2.40257423331225E-12-8.15042477952936E-13i</v>
      </c>
      <c r="AQ625" s="329" t="str">
        <f t="shared" si="1629"/>
        <v>2.41528628694421E-12+3.23019389014689E-12i</v>
      </c>
      <c r="AR625" s="329" t="str">
        <f t="shared" si="1629"/>
        <v>-7.18595755816454E-13-1.97543370550336E-12i</v>
      </c>
      <c r="AS625" s="329" t="str">
        <f t="shared" si="1629"/>
        <v>1.37450771250935E-12+2.86017737272104E-12i</v>
      </c>
      <c r="AT625" s="329" t="str">
        <f t="shared" si="1629"/>
        <v>2.87508732099706E-14-1.42868852501662E-12i</v>
      </c>
      <c r="AU625" s="329" t="str">
        <f t="shared" si="1629"/>
        <v>-1.65058561436837E-11+9.39096023167002E-13i</v>
      </c>
      <c r="AV625" s="329" t="str">
        <f t="shared" si="1629"/>
        <v>3.81710938898716E-12+4.16564005512043E-12i</v>
      </c>
      <c r="AW625" s="329" t="str">
        <f t="shared" si="1629"/>
        <v>3.88539027340595E-14+4.02428090850996E-13i</v>
      </c>
      <c r="AX625" s="329" t="str">
        <f t="shared" si="1629"/>
        <v>4.03254816691567E-12-2.19854690008958E-12i</v>
      </c>
      <c r="AY625" s="329" t="str">
        <f t="shared" si="1629"/>
        <v>-6.8645683755364E-12-1.96107019512227E-12i</v>
      </c>
      <c r="AZ625" s="329" t="str">
        <f t="shared" si="1629"/>
        <v>-2.32025900229194E-12+8.24451618086646E-13i</v>
      </c>
      <c r="BA625" s="329" t="str">
        <f t="shared" si="1629"/>
        <v>-1.12055200188199E-12-2.92960100622963E-12i</v>
      </c>
      <c r="BB625" s="329" t="str">
        <f t="shared" si="1629"/>
        <v>2.01599457613777E-12+7.49955653134301E-13i</v>
      </c>
      <c r="BC625" s="329" t="str">
        <f t="shared" si="1629"/>
        <v>1.48980437361668E-12-1.17289511436525E-12i</v>
      </c>
      <c r="BD625" s="329" t="str">
        <f t="shared" si="1629"/>
        <v>-2.5324226222978E-12-1.88543625156968E-12i</v>
      </c>
      <c r="BE625" s="329" t="str">
        <f t="shared" si="1629"/>
        <v>1.52197308575519E-12+1.59794399934299E-12i</v>
      </c>
      <c r="BF625" s="329" t="str">
        <f t="shared" si="1629"/>
        <v>-3.87888072356235E-13+2.66603406018362E-12i</v>
      </c>
      <c r="BG625" s="329" t="str">
        <f t="shared" si="1629"/>
        <v>-6.21605935127723E-12-5.19145837429846E-12i</v>
      </c>
      <c r="BH625" s="329" t="str">
        <f t="shared" si="1629"/>
        <v>-5.93320965275312E-13+3.91364718410614E-12i</v>
      </c>
      <c r="BI625" s="329" t="str">
        <f t="shared" si="1629"/>
        <v>-2.24345281935046E-13-2.55512278002357E-12i</v>
      </c>
      <c r="BJ625" s="329" t="str">
        <f t="shared" si="1629"/>
        <v>-4.27923930483146E-12+2.21506146758088E-12i</v>
      </c>
      <c r="BK625" s="329" t="str">
        <f t="shared" si="1629"/>
        <v>4.28755945677817E-12-2.27712293465743E-12i</v>
      </c>
      <c r="BL625" s="329" t="str">
        <f t="shared" si="1629"/>
        <v>2.35594486627799E-12+3.02707858779173E-12i</v>
      </c>
      <c r="BM625" s="330"/>
      <c r="BN625" s="330"/>
      <c r="BO625" s="330"/>
      <c r="BP625" s="330"/>
      <c r="BQ625" s="330"/>
      <c r="BR625" s="330"/>
      <c r="BS625" s="330"/>
      <c r="BT625" s="330"/>
      <c r="BU625" s="330"/>
      <c r="BV625" s="330"/>
      <c r="BW625" s="329"/>
      <c r="BX625" s="329"/>
      <c r="BY625" s="329"/>
      <c r="BZ625" s="329"/>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5.07681068057115-1.19113860104303i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-6.82827631582742+11.0346522406707i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0.0732023919560162-0.017174994348555i</v>
      </c>
      <c r="I626" s="227" t="str">
        <f>IMDIV(H626,IMSUM(1,IMPRODUCT(F626,G626,-1)))</f>
        <v>0.000594962246737335+0.000932168954012688i</v>
      </c>
      <c r="J626" s="223" t="str">
        <f>IMPRODUCT(1/Nt_input,O625)</f>
        <v>3.97679258230462E-15-2.5i</v>
      </c>
      <c r="K626" s="246" t="str">
        <f>IMPRODUCT(I626,J626)</f>
        <v>0.00233042238503172-0.00148740561684333i</v>
      </c>
      <c r="L626" s="222">
        <f>20*LOG(IMABS(K626))</f>
        <v>-51.167222781203911</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1"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4.39188976470611-2.06249575208104i</v>
      </c>
      <c r="G627" s="227" t="str">
        <f t="shared" si="1633"/>
        <v>-6.82696095819748+5.6049815418916i</v>
      </c>
      <c r="H627" s="227" t="str">
        <f t="shared" si="1634"/>
        <v>0.0633265363260431-0.029739068866454i</v>
      </c>
      <c r="I627" s="227" t="str">
        <f t="shared" ref="I627:I689" si="1688">IMDIV(H627,IMSUM(1,IMPRODUCT(F627,G627,-1)))</f>
        <v>0.00126995672941927+0.000999046848869136i</v>
      </c>
      <c r="J627" s="223" t="str">
        <f>IMPRODUCT(1/Nt_input,P625)</f>
        <v>-1.49105581397427E-15-4.31512464649303E-17i</v>
      </c>
      <c r="K627" s="246" t="str">
        <f t="shared" ref="K627:K689" si="1689">IMPRODUCT(I627,J627)</f>
        <v>-1.85046624809079E-18-1.54443482826997E-18i</v>
      </c>
      <c r="L627" s="222">
        <f t="shared" ref="L627:L689" si="1690">20*LOG(IMABS(K627))</f>
        <v>-352.35860924444364</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3.58425993740889-2.52813437450151i</v>
      </c>
      <c r="G628" s="227" t="str">
        <f t="shared" si="1633"/>
        <v>-6.82476952836082+3.83400822022485i</v>
      </c>
      <c r="H628" s="227" t="str">
        <f t="shared" si="1634"/>
        <v>0.0516813443161394-0.0364530992081266i</v>
      </c>
      <c r="I628" s="227" t="str">
        <f t="shared" si="1688"/>
        <v>0.00160810376309094+0.000849250456387543i</v>
      </c>
      <c r="J628" s="223" t="str">
        <f>IMPRODUCT(1/Nt_input,Q625)</f>
        <v>1.60282350543037E-15-6.93889390391806E-18i</v>
      </c>
      <c r="K628" s="246" t="str">
        <f t="shared" si="1689"/>
        <v>2.58339936946792E-18+1.35004013209684E-18i</v>
      </c>
      <c r="L628" s="222">
        <f t="shared" si="1690"/>
        <v>-350.70756837634872</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2" t="str">
        <f t="shared" si="1632"/>
        <v>2.84857707155266-2.6838823659745i</v>
      </c>
      <c r="G629" s="227" t="str">
        <f t="shared" si="1633"/>
        <v>-6.8217032745127+2.97766310049735i</v>
      </c>
      <c r="H629" s="227" t="str">
        <f t="shared" si="1634"/>
        <v>0.0410735535415433-0.0386988251639517i</v>
      </c>
      <c r="I629" s="227" t="str">
        <f t="shared" si="1688"/>
        <v>0.00177390007876069+0.000709402940531955i</v>
      </c>
      <c r="J629" s="223" t="str">
        <f>IMPRODUCT(1/Nt_input,R625)</f>
        <v>4.78604108384781E-15+3.61689844741177E-16i</v>
      </c>
      <c r="K629" s="246" t="str">
        <f t="shared" si="1689"/>
        <v>8.23337481616959E-18+4.0368332624617E-18i</v>
      </c>
      <c r="L629" s="222">
        <f t="shared" si="1690"/>
        <v>-340.75284138397484</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2.25181282709154-2.65829703843852i</v>
      </c>
      <c r="G630" s="227" t="str">
        <f t="shared" si="1633"/>
        <v>-6.81776394187984+2.48711765127827i</v>
      </c>
      <c r="H630" s="227" t="str">
        <f t="shared" si="1634"/>
        <v>0.0324688265038466-0.0383299110380459i</v>
      </c>
      <c r="I630" s="227" t="str">
        <f t="shared" si="1688"/>
        <v>0.00186343560310418+0.000603495022632556i</v>
      </c>
      <c r="J630" s="223" t="str">
        <f>IMPRODUCT(1/Nt_input,S625)</f>
        <v>3.07907318348663E-15+2.43160526436359E-14i</v>
      </c>
      <c r="K630" s="246" t="str">
        <f t="shared" si="1689"/>
        <v>-8.93696214583315E-18+4.71696035636622E-17i</v>
      </c>
      <c r="L630" s="222">
        <f t="shared" si="1690"/>
        <v>-326.37359068199936</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1.79083547596113-2.54428094191807i</v>
      </c>
      <c r="G631" s="227" t="str">
        <f t="shared" si="1633"/>
        <v>-6.81295377047995+2.17941683922593i</v>
      </c>
      <c r="H631" s="227" t="str">
        <f t="shared" si="1634"/>
        <v>0.0258220069032192-0.0366859161144759i</v>
      </c>
      <c r="I631" s="227" t="str">
        <f t="shared" si="1688"/>
        <v>0.00191668697524944+0.000524940071519174i</v>
      </c>
      <c r="J631" s="223" t="str">
        <f>IMPRODUCT(1/Nt_input,T625)</f>
        <v>1.66180410361358E-15+2.77208811461094E-15i</v>
      </c>
      <c r="K631" s="246" t="str">
        <f t="shared" si="1689"/>
        <v>1.7299781476709E-18+6.18557274852034E-18i</v>
      </c>
      <c r="L631" s="222">
        <f t="shared" si="1690"/>
        <v>-343.84532518578737</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1.44017961242881-2.39531665393375i</v>
      </c>
      <c r="G632" s="227" t="str">
        <f t="shared" si="1633"/>
        <v>-6.80727549224996+1.97614097929907i</v>
      </c>
      <c r="H632" s="227" t="str">
        <f t="shared" si="1634"/>
        <v>0.0207659097629019-0.0345380041905177i</v>
      </c>
      <c r="I632" s="227" t="str">
        <f t="shared" si="1688"/>
        <v>0.00195106886258367+0.000465888514762096i</v>
      </c>
      <c r="J632" s="223" t="str">
        <f>IMPRODUCT(1/Nt_input,U625)</f>
        <v>6.93279526668702E-17+1.3990544833753E-15i</v>
      </c>
      <c r="K632" s="246" t="str">
        <f t="shared" si="1689"/>
        <v>-5.16539805575965E-19+2.7619507364711E-18i</v>
      </c>
      <c r="L632" s="222">
        <f t="shared" si="1690"/>
        <v>-351.0263767586589</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1.17314708445692-2.2388055503836i</v>
      </c>
      <c r="G633" s="227" t="str">
        <f t="shared" si="1633"/>
        <v>-6.80073232754941+1.83807120932252i</v>
      </c>
      <c r="H633" s="227" t="str">
        <f t="shared" si="1634"/>
        <v>0.0169155751714602-0.0322812749428835i</v>
      </c>
      <c r="I633" s="227" t="str">
        <f t="shared" si="1688"/>
        <v>0.00197487100157428+0.000420636087460961i</v>
      </c>
      <c r="J633" s="223" t="str">
        <f>IMPRODUCT(1/Nt_input,V625)</f>
        <v>-5.34387665411875E-15-9.08127739673859E-16i</v>
      </c>
      <c r="K633" s="246" t="str">
        <f t="shared" si="1689"/>
        <v>-1.01714757408777E-17-4.04126250646958E-18i</v>
      </c>
      <c r="L633" s="222">
        <f t="shared" si="1690"/>
        <v>-339.21576819706956</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0.967988090169367-2.0876153779727i</v>
      </c>
      <c r="G634" s="227" t="str">
        <f t="shared" si="1633"/>
        <v>-6.79332798104722+1.74341132538192i</v>
      </c>
      <c r="H634" s="227" t="str">
        <f t="shared" si="1634"/>
        <v>0.013957393340766-0.0301012680533071i</v>
      </c>
      <c r="I634" s="227" t="str">
        <f t="shared" si="1688"/>
        <v>0.00199238042801478+0.000385319388270532i</v>
      </c>
      <c r="J634" s="223" t="str">
        <f>IMPRODUCT(1/Nt_input,W625)</f>
        <v>1.29782726991483E-14+8.72218963721138E-15i</v>
      </c>
      <c r="K634" s="246" t="str">
        <f t="shared" si="1689"/>
        <v>2.24968277398318E-17+2.23787000198573E-17i</v>
      </c>
      <c r="L634" s="222">
        <f t="shared" si="1690"/>
        <v>-329.97007848057774</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0.808440846696502-1.94711589179782i</v>
      </c>
      <c r="G635" s="227" t="str">
        <f t="shared" si="1633"/>
        <v>-6.78506663700067+1.67907652532047i</v>
      </c>
      <c r="H635" s="227" t="str">
        <f t="shared" si="1634"/>
        <v>0.0116568860760577-0.0280754098711312i</v>
      </c>
      <c r="I635" s="227" t="str">
        <f t="shared" si="1688"/>
        <v>0.00200597550977499+0.000357321932621418i</v>
      </c>
      <c r="J635" s="223" t="str">
        <f>IMPRODUCT(1/Nt_input,X625)</f>
        <v>-3.72624701277039E-15+4.561455380081E-15i</v>
      </c>
      <c r="K635" s="246" t="str">
        <f t="shared" si="1689"/>
        <v>-9.10466830296653E-18+7.81869799734595E-18i</v>
      </c>
      <c r="L635" s="222">
        <f t="shared" si="1690"/>
        <v>-338.41556015122501</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0.682717983985569-1.81898175765453i</v>
      </c>
      <c r="G636" s="227" t="str">
        <f t="shared" si="1633"/>
        <v>-6.77595295393802+1.63673375502943i</v>
      </c>
      <c r="H636" s="227" t="str">
        <f t="shared" si="1634"/>
        <v>0.00984409161649304-0.0262278473558699i</v>
      </c>
      <c r="I636" s="227" t="str">
        <f t="shared" si="1688"/>
        <v>0.00201705526066531+0.000334839076988175i</v>
      </c>
      <c r="J636" s="223" t="str">
        <f>IMPRODUCT(1/Nt_input,Y625)</f>
        <v>-8.16682062688284E-16-4.62997695738208E-15i</v>
      </c>
      <c r="K636" s="246" t="str">
        <f t="shared" si="1689"/>
        <v>-9.69956399500652E-20-9.61237644671003E-18i</v>
      </c>
      <c r="L636" s="222">
        <f t="shared" si="1690"/>
        <v>-340.34294240162632</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0.582340410581128-1.70314845166488i</v>
      </c>
      <c r="G637" s="227" t="str">
        <f t="shared" si="1633"/>
        <v>-6.76599205875613+1.61082188907933i</v>
      </c>
      <c r="H637" s="227" t="str">
        <f t="shared" si="1634"/>
        <v>0.00839675017828147-0.024557650139522i</v>
      </c>
      <c r="I637" s="227" t="str">
        <f t="shared" si="1688"/>
        <v>0.00202648391626132+0.000316597493278869i</v>
      </c>
      <c r="J637" s="223" t="str">
        <f>IMPRODUCT(1/Nt_input,Z625)</f>
        <v>2.64625967623042E-15-9.67975699595058E-15i</v>
      </c>
      <c r="K637" s="246" t="str">
        <f t="shared" si="1689"/>
        <v>8.42718947259838E-18-1.87780726855523E-17i</v>
      </c>
      <c r="L637" s="222">
        <f t="shared" si="1690"/>
        <v>-333.73009667058005</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0.501188354541735-1.59879387473971i</v>
      </c>
      <c r="G638" s="227" t="str">
        <f t="shared" si="1633"/>
        <v>-6.75518954024657+1.59748568088677i</v>
      </c>
      <c r="H638" s="227" t="str">
        <f t="shared" si="1634"/>
        <v>0.00722662094006377-0.0230529643981933i</v>
      </c>
      <c r="I638" s="227" t="str">
        <f t="shared" si="1688"/>
        <v>0.00203481792274659+0.000301678016287074i</v>
      </c>
      <c r="J638" s="223" t="str">
        <f>IMPRODUCT(1/Nt_input,AA625)</f>
        <v>1.50741371425164E-15-2.02962646689286E-15i</v>
      </c>
      <c r="K638" s="246" t="str">
        <f t="shared" si="1689"/>
        <v>3.67960612908922E-18-3.67516673227507E-18i</v>
      </c>
      <c r="L638" s="222">
        <f t="shared" si="1690"/>
        <v>-345.67891307663893</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0.434806582239671-1.50482150245643i</v>
      </c>
      <c r="G639" s="227" t="str">
        <f t="shared" si="1633"/>
        <v>-6.74355144206506+1.5939665974868i</v>
      </c>
      <c r="H639" s="227" t="str">
        <f t="shared" si="1634"/>
        <v>0.00626946401211545-0.021697979376742i</v>
      </c>
      <c r="I639" s="227" t="str">
        <f t="shared" si="1688"/>
        <v>0.00204242848535387+0.000289402779131825i</v>
      </c>
      <c r="J639" s="223" t="str">
        <f>IMPRODUCT(1/Nt_input,AB625)</f>
        <v>2.32186638622275E-15+8.94770368908838E-15i</v>
      </c>
      <c r="K639" s="246" t="str">
        <f t="shared" si="1689"/>
        <v>2.15275573193673E-18+1.89469994780456E-17i</v>
      </c>
      <c r="L639" s="222">
        <f t="shared" si="1690"/>
        <v>-334.39348479517821</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0.379915544245446-1.42009146656566i</v>
      </c>
      <c r="G640" s="227" t="str">
        <f t="shared" si="1633"/>
        <v>-6.7310842551591+1.59823732593141i</v>
      </c>
      <c r="H640" s="227" t="str">
        <f t="shared" si="1634"/>
        <v>0.00547799166245639-0.020476259346594i</v>
      </c>
      <c r="I640" s="227" t="str">
        <f t="shared" si="1688"/>
        <v>0.00204957097953142+0.000279261968426099i</v>
      </c>
      <c r="J640" s="223" t="str">
        <f>IMPRODUCT(1/Nt_input,AC625)</f>
        <v>-1.26510808122829E-15-2.05131051034258E-15i</v>
      </c>
      <c r="K640" s="246" t="str">
        <f t="shared" si="1689"/>
        <v>-2.02007579828477E-18-4.55760306504152E-18i</v>
      </c>
      <c r="L640" s="222">
        <f t="shared" si="1690"/>
        <v>-346.04630757561216</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0.334071931546567-1.34352497927863i</v>
      </c>
      <c r="G641" s="227" t="str">
        <f t="shared" si="1633"/>
        <v>-6.71779490967152+1.60877334481334i</v>
      </c>
      <c r="H641" s="227" t="str">
        <f t="shared" si="1634"/>
        <v>0.00481697388641327-0.0193722492966368i</v>
      </c>
      <c r="I641" s="227" t="str">
        <f t="shared" si="1688"/>
        <v>0.00205642592703732+0.00027086527272334i</v>
      </c>
      <c r="J641" s="223" t="str">
        <f>IMPRODUCT(1/Nt_input,AD625)</f>
        <v>-6.9133145337145E-15-4.31078783780136E-16i</v>
      </c>
      <c r="K641" s="246" t="str">
        <f t="shared" si="1689"/>
        <v>-1.40999549765606E-17-2.75905841415799E-18i</v>
      </c>
      <c r="L641" s="222">
        <f t="shared" si="1690"/>
        <v>-336.85245841114374</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0.295433150260038-1.27414571640251i</v>
      </c>
      <c r="G642" s="227" t="str">
        <f t="shared" si="1633"/>
        <v>-6.70369076633719+1.6244051221699i</v>
      </c>
      <c r="H642" s="227" t="str">
        <f t="shared" si="1634"/>
        <v>0.00425984237405183-0.0183718716354975i</v>
      </c>
      <c r="I642" s="227" t="str">
        <f t="shared" si="1688"/>
        <v>0.00206312407269112+0.000263909006091942i</v>
      </c>
      <c r="J642" s="223" t="str">
        <f>IMPRODUCT(1/Nt_input,AE625)</f>
        <v>-2.5244089045702E-15+1.40946282423115E-15i</v>
      </c>
      <c r="K642" s="246" t="str">
        <f t="shared" si="1689"/>
        <v>-5.58013871340098E-18+2.24168243725973E-18i</v>
      </c>
      <c r="L642" s="222">
        <f t="shared" si="1690"/>
        <v>-344.41734489274376</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0.262592989866505-1.21109046329409i</v>
      </c>
      <c r="G643" s="227" t="str">
        <f t="shared" si="1633"/>
        <v>-6.6887796073916+1.64421958489956i</v>
      </c>
      <c r="H643" s="227" t="str">
        <f t="shared" si="1634"/>
        <v>0.00378632101501716-0.0174626796952518i</v>
      </c>
      <c r="I643" s="227" t="str">
        <f t="shared" si="1688"/>
        <v>0.00206976222296147+0.000258153387848893i</v>
      </c>
      <c r="J643" s="223" t="str">
        <f>IMPRODUCT(1/Nt_input,AF625)</f>
        <v>9.09032370861527E-15+3.65879201935647E-14i</v>
      </c>
      <c r="K643" s="246" t="str">
        <f t="shared" si="1689"/>
        <v>9.36951305426925E-18+7.80749928953915E-17i</v>
      </c>
      <c r="L643" s="222">
        <f t="shared" si="1690"/>
        <v>-322.08766176348894</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0.234465954159607-1.15360542758413i</v>
      </c>
      <c r="G644" s="227" t="str">
        <f t="shared" si="1633"/>
        <v>-6.67306962701181+1.66749270686597i</v>
      </c>
      <c r="H644" s="227" t="str">
        <f t="shared" si="1634"/>
        <v>0.00338075806971041-0.0166338045646998i</v>
      </c>
      <c r="I644" s="227" t="str">
        <f t="shared" si="1688"/>
        <v>0.00207641353219824+0.000253406539077914i</v>
      </c>
      <c r="J644" s="223" t="str">
        <f>IMPRODUCT(1/Nt_input,AG625)</f>
        <v>-1.73828575773978E-14+1.80385220649448E-14i</v>
      </c>
      <c r="K644" s="246" t="str">
        <f t="shared" si="1689"/>
        <v>-4.06650801485418E-17+3.30505015385352E-17i</v>
      </c>
      <c r="L644" s="222">
        <f t="shared" si="1690"/>
        <v>-325.61301935050926</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0.210204997379651-1.10103650322386i</v>
      </c>
      <c r="G645" s="227" t="str">
        <f t="shared" si="1633"/>
        <v>-6.65656942130946+1.6936423239871i</v>
      </c>
      <c r="H645" s="227" t="str">
        <f t="shared" si="1634"/>
        <v>0.00303094000888909-0.0158758147069229i</v>
      </c>
      <c r="I645" s="227" t="str">
        <f t="shared" si="1688"/>
        <v>0.00208313435029151+0.000249513009741089i</v>
      </c>
      <c r="J645" s="223" t="str">
        <f>IMPRODUCT(1/Nt_input,AH625)</f>
        <v>-3.56312811829358E-14+1.02340011465251E-14i</v>
      </c>
      <c r="K645" s="246" t="str">
        <f t="shared" si="1689"/>
        <v>-7.67782622048323E-17+1.24283311203638E-17i</v>
      </c>
      <c r="L645" s="222">
        <f t="shared" si="1690"/>
        <v>-322.18290213468958</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0.189142370139416-1.05281760218401i</v>
      </c>
      <c r="G646" s="227" t="str">
        <f t="shared" si="1633"/>
        <v>-6.63928797789809+1.7221944338216i</v>
      </c>
      <c r="H646" s="227" t="str">
        <f t="shared" si="1634"/>
        <v>0.00272723857271702-0.0151805477143766i</v>
      </c>
      <c r="I646" s="227" t="str">
        <f t="shared" si="1688"/>
        <v>0.00208996888320405+0.000246345418991104i</v>
      </c>
      <c r="J646" s="223" t="str">
        <f>IMPRODUCT(1/Nt_input,AI625)</f>
        <v>9.45003014100714E-14+7.63330371134075E-14i</v>
      </c>
      <c r="K646" s="246" t="str">
        <f t="shared" si="1689"/>
        <v>1.78698395389887E-16+1.82813388673131E-16i</v>
      </c>
      <c r="L646" s="222">
        <f t="shared" si="1690"/>
        <v>-311.84728812424265</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0.170746605966247-1.00845902563228i</v>
      </c>
      <c r="G647" s="227" t="str">
        <f t="shared" si="1633"/>
        <v>-6.62123466505645+1.75275868897298i</v>
      </c>
      <c r="H647" s="227" t="str">
        <f t="shared" si="1634"/>
        <v>0.00246199056091145-0.0145409426332224i</v>
      </c>
      <c r="I647" s="227" t="str">
        <f t="shared" si="1688"/>
        <v>0.0020969524286781+0.000243798272030184i</v>
      </c>
      <c r="J647" s="223" t="str">
        <f>IMPRODUCT(1/Nt_input,AJ625)</f>
        <v>1.89859385808441E-15-2.14411821630736E-15i</v>
      </c>
      <c r="K647" s="246" t="str">
        <f t="shared" si="1689"/>
        <v>4.5039933179476E-18-4.03323999917058E-18i</v>
      </c>
      <c r="L647" s="222">
        <f t="shared" si="1690"/>
        <v>-344.37077202882369</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0.154590898623391-0.967536747217358i</v>
      </c>
      <c r="G648" s="227" t="str">
        <f t="shared" si="1633"/>
        <v>-6.60241922051058+1.78501028603778i</v>
      </c>
      <c r="H648" s="227" t="str">
        <f t="shared" si="1634"/>
        <v>0.00222904186621926-0.0139508854392983i</v>
      </c>
      <c r="I648" s="227" t="str">
        <f t="shared" si="1688"/>
        <v>0.00210411366349378+0.000241783323262039i</v>
      </c>
      <c r="J648" s="223" t="str">
        <f>IMPRODUCT(1/Nt_input,AK625)</f>
        <v>-2.94648881031881E-15-1.70747964378659E-13i</v>
      </c>
      <c r="K648" s="246" t="str">
        <f t="shared" si="1689"/>
        <v>3.50842629025771E-17-3.59985536719399E-16i</v>
      </c>
      <c r="L648" s="222">
        <f t="shared" si="1690"/>
        <v>-308.8332422137226</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0.140329604455815-0.929682925322491i</v>
      </c>
      <c r="G649" s="227" t="str">
        <f t="shared" si="1633"/>
        <v>-6.58285173985857+1.81867638457867i</v>
      </c>
      <c r="H649" s="227" t="str">
        <f t="shared" si="1634"/>
        <v>0.00202340866239503-0.013405072234566i</v>
      </c>
      <c r="I649" s="227" t="str">
        <f t="shared" si="1688"/>
        <v>0.00211147628693723+0.000240226054402551i</v>
      </c>
      <c r="J649" s="223" t="str">
        <f>IMPRODUCT(1/Nt_input,AL625)</f>
        <v>8.09829024043911E-14+4.62355848052098E-14i</v>
      </c>
      <c r="K649" s="246" t="str">
        <f t="shared" si="1689"/>
        <v>1.59886485963474E-16+1.1707954404755E-16i</v>
      </c>
      <c r="L649" s="222">
        <f t="shared" si="1690"/>
        <v>-314.05924633235855</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0.127680602361681-0.894577688689745i</v>
      </c>
      <c r="G650" s="227" t="str">
        <f t="shared" si="1633"/>
        <v>-6.56254266466096+1.85352578756577i</v>
      </c>
      <c r="H650" s="227" t="str">
        <f t="shared" si="1634"/>
        <v>0.00184102305312053-0.0128988908042572i</v>
      </c>
      <c r="I650" s="227" t="str">
        <f t="shared" si="1688"/>
        <v>0.00211906021944645+0.000239062967640731i</v>
      </c>
      <c r="J650" s="223" t="str">
        <f>IMPRODUCT(1/Nt_input,AM625)</f>
        <v>1.13207444178524E-14+1.56584814559045E-14i</v>
      </c>
      <c r="K650" s="246" t="str">
        <f t="shared" si="1689"/>
        <v>2.02459761047956E-17+3.58876359065812E-17i</v>
      </c>
      <c r="L650" s="222">
        <f t="shared" si="1690"/>
        <v>-327.70107853611768</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0.11641192102297-0.861942114608518i</v>
      </c>
      <c r="G651" s="227" t="str">
        <f t="shared" si="1633"/>
        <v>-6.54150277022253+1.88936100505251i</v>
      </c>
      <c r="H651" s="227" t="str">
        <f t="shared" si="1634"/>
        <v>0.00167854025041515-0.0124283193695676i</v>
      </c>
      <c r="I651" s="227" t="str">
        <f t="shared" si="1688"/>
        <v>0.00212688248888154+0.000238239482222667i</v>
      </c>
      <c r="J651" s="223" t="str">
        <f>IMPRODUCT(1/Nt_input,AN625)</f>
        <v>-8.8049420456527E-14+7.04124258898986E-14i</v>
      </c>
      <c r="K651" s="246" t="str">
        <f t="shared" si="1689"/>
        <v>-2.04045790411207E-16+1.28782107285326E-16i</v>
      </c>
      <c r="L651" s="222">
        <f t="shared" si="1690"/>
        <v>-312.34931411259277</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0.106331506383806-0.83153226929085i</v>
      </c>
      <c r="G652" s="227" t="str">
        <f t="shared" si="1633"/>
        <v>-6.51974315308836+1.92601208306755i</v>
      </c>
      <c r="H652" s="227" t="str">
        <f t="shared" si="1634"/>
        <v>0.00153319103219057-0.0119898406559955i</v>
      </c>
      <c r="I652" s="227" t="str">
        <f t="shared" si="1688"/>
        <v>0.0021349578941427+0.000237708283058766i</v>
      </c>
      <c r="J652" s="223" t="str">
        <f>IMPRODUCT(1/Nt_input,AO625)</f>
        <v>3.65314806942234E-14-5.68906900755284E-14i</v>
      </c>
      <c r="K652" s="246" t="str">
        <f t="shared" si="1689"/>
        <v>9.15165613527361E-17-1.12775392326557E-16i</v>
      </c>
      <c r="L652" s="222">
        <f t="shared" si="1690"/>
        <v>-316.75849909091056</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0.097279322572572-0.803134168318709i</v>
      </c>
      <c r="G653" s="227" t="str">
        <f t="shared" si="1633"/>
        <v>-6.49727521828061+1.96333175627954i</v>
      </c>
      <c r="H653" s="227" t="str">
        <f t="shared" si="1634"/>
        <v>0.00140266784566645-0.0115803692281708i</v>
      </c>
      <c r="I653" s="227" t="str">
        <f t="shared" si="1688"/>
        <v>0.00214329950789528+0.000237428011644862i</v>
      </c>
      <c r="J653" s="223" t="str">
        <f>IMPRODUCT(1/Nt_input,AP625)</f>
        <v>3.75402223955039E-14-1.27350387180146E-14i</v>
      </c>
      <c r="K653" s="246" t="str">
        <f t="shared" si="1689"/>
        <v>8.34835951076014E-17-1.83819018572776E-17i</v>
      </c>
      <c r="L653" s="222">
        <f t="shared" si="1690"/>
        <v>-321.36236823887054</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0.0891212029453285-0.776559521241316i</v>
      </c>
      <c r="G654" s="227" t="str">
        <f t="shared" si="1633"/>
        <v>-6.47411066630066+2.00119160476781i</v>
      </c>
      <c r="H654" s="227" t="str">
        <f t="shared" si="1634"/>
        <v>0.00128503614573661-0.0111971901313223i</v>
      </c>
      <c r="I654" s="227" t="str">
        <f t="shared" si="1688"/>
        <v>0.00215191906154781+0.00023736221884184i</v>
      </c>
      <c r="J654" s="223" t="str">
        <f>IMPRODUCT(1/Nt_input,AQ625)</f>
        <v>3.77388482335033E-14+5.04717795335452E-14i</v>
      </c>
      <c r="K654" s="246" t="str">
        <f t="shared" si="1689"/>
        <v>6.92308532955572E-17+1.17568961201714E-16i</v>
      </c>
      <c r="L654" s="222">
        <f t="shared" si="1690"/>
        <v>-317.30128287965465</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0.081744025444613-0.75164213815477i</v>
      </c>
      <c r="G655" s="227" t="str">
        <f t="shared" si="1633"/>
        <v>-6.45026147992169+2.03947898047607i</v>
      </c>
      <c r="H655" s="227" t="str">
        <f t="shared" si="1634"/>
        <v>0.00117866482860179-0.0108379070778494i</v>
      </c>
      <c r="I655" s="227" t="str">
        <f t="shared" si="1688"/>
        <v>0.00216082724303623+0.000237478519848744i</v>
      </c>
      <c r="J655" s="223" t="str">
        <f>IMPRODUCT(1/Nt_input,AR625)</f>
        <v>-1.12280586846321E-14-3.086615164849E-14i</v>
      </c>
      <c r="K655" s="246" t="str">
        <f t="shared" si="1689"/>
        <v>-1.69318470852523E-17-6.93628441269461E-17i</v>
      </c>
      <c r="L655" s="222">
        <f t="shared" si="1690"/>
        <v>-322.92609404231365</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0.0750518985691267-0.72823489213284i</v>
      </c>
      <c r="G656" s="227" t="str">
        <f t="shared" si="1633"/>
        <v>-6.42573991079724+2.07809452942211i</v>
      </c>
      <c r="H656" s="227" t="str">
        <f t="shared" si="1634"/>
        <v>0.00108217123737265-0.0105003986486961i</v>
      </c>
      <c r="I656" s="227" t="str">
        <f t="shared" si="1688"/>
        <v>0.00217003392932498+0.000237747906656789i</v>
      </c>
      <c r="J656" s="223" t="str">
        <f>IMPRODUCT(1/Nt_input,AS625)</f>
        <v>2.14766830079586E-14+4.46902714487663E-14i</v>
      </c>
      <c r="K656" s="246" t="str">
        <f t="shared" si="1689"/>
        <v>3.59801123317596E-17+1.0208544178164E-16i</v>
      </c>
      <c r="L656" s="222">
        <f t="shared" si="1690"/>
        <v>-319.31220418021019</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0.0689631247845492-0.706207147129727i</v>
      </c>
      <c r="G657" s="227" t="str">
        <f t="shared" si="1633"/>
        <v>-6.40055846591131+2.11695017921841i</v>
      </c>
      <c r="H657" s="227" t="str">
        <f t="shared" si="1634"/>
        <v>0.000994377377574828-0.0101827812063526i</v>
      </c>
      <c r="I657" s="227" t="str">
        <f t="shared" si="1688"/>
        <v>0.00217954836952121+0.000238144184146373i</v>
      </c>
      <c r="J657" s="223" t="str">
        <f>IMPRODUCT(1/Nt_input,AT625)</f>
        <v>4.49232393905791E-16-2.23232582033847E-14i</v>
      </c>
      <c r="K657" s="246" t="str">
        <f t="shared" si="1689"/>
        <v>6.29527784400735E-18-4.85476389376493E-17i</v>
      </c>
      <c r="L657" s="222">
        <f t="shared" si="1690"/>
        <v>-326.20421883553041</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0.0634077665920425-0.685442575306722i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-6.37472989389481+2.15596749308214i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0.000914274822358374-0.0098833774229491i</v>
      </c>
      <c r="I658" s="227" t="str">
        <f t="shared" si="1688"/>
        <v>0.00218937933025984+0.000238643503981316i</v>
      </c>
      <c r="J658" s="223" t="str">
        <f>IMPRODUCT(1/Nt_input,AU625)</f>
        <v>-2.57904002245058E-13+1.46733753619844E-14i</v>
      </c>
      <c r="K658" s="246" t="str">
        <f t="shared" si="1689"/>
        <v>-5.68151397418234E-16-2.94215300638932E-17i</v>
      </c>
      <c r="L658" s="222">
        <f t="shared" si="1690"/>
        <v>-304.89908773890346</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0.0583256831731103-0.665837300248338i</v>
      </c>
      <c r="G659" s="227" t="str">
        <f t="shared" si="1744"/>
        <v>-6.34826717123388+2.1950763147658i</v>
      </c>
      <c r="H659" s="227" t="str">
        <f t="shared" si="1745"/>
        <v>0.000840996402934627-0.00960068950734067i</v>
      </c>
      <c r="I659" s="227" t="str">
        <f t="shared" si="1688"/>
        <v>0.00219953521199418+0.000239223976386433i</v>
      </c>
      <c r="J659" s="223" t="str">
        <f>IMPRODUCT(1/Nt_input,AV625)</f>
        <v>5.96423342029244E-14+6.50881258612567E-14i</v>
      </c>
      <c r="K659" s="246" t="str">
        <f t="shared" si="1689"/>
        <v>1.15614773920787E-16+1.57431501063535E-16i</v>
      </c>
      <c r="L659" s="222">
        <f t="shared" si="1690"/>
        <v>-314.18488911849954</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0.0536649370250734-0.64729831320066i</v>
      </c>
      <c r="G660" s="227" t="str">
        <f t="shared" si="1744"/>
        <v>-6.32118348839454+2.23421364611374i</v>
      </c>
      <c r="H660" s="227" t="str">
        <f t="shared" si="1745"/>
        <v>0.000773793233897466-0.0093333763688923i</v>
      </c>
      <c r="I660" s="227" t="str">
        <f t="shared" si="1688"/>
        <v>0.0022100241426467+0.0002398653443378i</v>
      </c>
      <c r="J660" s="223" t="str">
        <f>IMPRODUCT(1/Nt_input,AW625)</f>
        <v>6.0709223021968E-16+6.28793891954681E-15i</v>
      </c>
      <c r="K660" s="246" t="str">
        <f t="shared" si="1689"/>
        <v>-1.66570148513428E-19+1.40421172065327E-17i</v>
      </c>
      <c r="L660" s="222">
        <f t="shared" si="1690"/>
        <v>-337.05073706779274</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0.0493804934201928-0.629742118426586i</v>
      </c>
      <c r="G661" s="227" t="str">
        <f t="shared" si="1744"/>
        <v>-6.29349223588869+2.27332271190549i</v>
      </c>
      <c r="H661" s="227" t="str">
        <f t="shared" si="1745"/>
        <v>0.000712015960760577-0.00908023408489377i</v>
      </c>
      <c r="I661" s="227" t="str">
        <f t="shared" si="1688"/>
        <v>0.00222085405348515+0.000240548708052905i</v>
      </c>
      <c r="J661" s="223" t="str">
        <f>IMPRODUCT(1/Nt_input,AX625)</f>
        <v>6.30085651080573E-14-3.43522953138997E-14i</v>
      </c>
      <c r="K661" s="246" t="str">
        <f t="shared" si="1689"/>
        <v>1.48196227480922E-16-6.11348053613825E-17i</v>
      </c>
      <c r="L661" s="222">
        <f t="shared" si="1690"/>
        <v>-315.90073868255234</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0.0454331530700397-0.613093571233794i</v>
      </c>
      <c r="G662" s="227" t="str">
        <f t="shared" si="1744"/>
        <v>-6.26520699030558+2.31235217645138i</v>
      </c>
      <c r="H662" s="227" t="str">
        <f t="shared" si="1745"/>
        <v>0.000655099370074711-0.00884017914611715i</v>
      </c>
      <c r="I662" s="227" t="str">
        <f t="shared" si="1688"/>
        <v>0.00223203274091903+0.000241256290225635i</v>
      </c>
      <c r="J662" s="223" t="str">
        <f>IMPRODUCT(1/Nt_input,AY625)</f>
        <v>-1.07258880867756E-13-3.06417217987855E-14i</v>
      </c>
      <c r="K662" s="246" t="str">
        <f t="shared" si="1689"/>
        <v>-2.32012825723864E-16-9.42702059849297E-17i</v>
      </c>
      <c r="L662" s="222">
        <f t="shared" si="1690"/>
        <v>-312.02615949247831</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0.0417886716245147-0.597284878410325i</v>
      </c>
      <c r="G663" s="227" t="str">
        <f t="shared" si="1744"/>
        <v>-6.23634150033191+2.35125548388839i</v>
      </c>
      <c r="H663" s="227" t="str">
        <f t="shared" si="1745"/>
        <v>0.00060254969350853-0.00861223404412536i</v>
      </c>
      <c r="I663" s="227" t="str">
        <f t="shared" si="1688"/>
        <v>0.00224356791704254+0.000241971234415076i</v>
      </c>
      <c r="J663" s="223" t="str">
        <f>IMPRODUCT(1/Nt_input,AZ625)</f>
        <v>-3.62540469108116E-14+1.28820565326038E-14i</v>
      </c>
      <c r="K663" s="246" t="str">
        <f t="shared" si="1689"/>
        <v>-8.44555036330511E-17+2.0129332258527E-17i</v>
      </c>
      <c r="L663" s="222">
        <f t="shared" si="1690"/>
        <v>-321.22748354403006</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0.038417029707235-0.58225473590479i</v>
      </c>
      <c r="G664" s="227" t="str">
        <f t="shared" si="1744"/>
        <v>-6.20690967278548+2.38999029988112i</v>
      </c>
      <c r="H664" s="227" t="str">
        <f t="shared" si="1745"/>
        <v>0.00055393408250917-0.008395514837507i</v>
      </c>
      <c r="I664" s="227" t="str">
        <f t="shared" si="1688"/>
        <v>0.00225546725109601+0.000242677430516116i</v>
      </c>
      <c r="J664" s="223" t="str">
        <f>IMPRODUCT(1/Nt_input,BA625)</f>
        <v>-1.75086250294061E-14-4.5775015722338E-14i</v>
      </c>
      <c r="K664" s="246" t="str">
        <f t="shared" si="1689"/>
        <v>-2.83815671682136E-17-1.07492997014145E-16i</v>
      </c>
      <c r="L664" s="222">
        <f t="shared" si="1690"/>
        <v>-319.07972472333779</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0.035291824899159-0.567947582794749i</v>
      </c>
      <c r="G665" s="227" t="str">
        <f t="shared" si="1744"/>
        <v>-6.17692555868351+2.42851803689256i</v>
      </c>
      <c r="H665" s="227" t="str">
        <f t="shared" si="1745"/>
        <v>0.00050887184133104-0.00818922039486725i</v>
      </c>
      <c r="I665" s="227" t="str">
        <f t="shared" si="1688"/>
        <v>0.0022677384035257+0.000243359362421921i</v>
      </c>
      <c r="J665" s="223" t="str">
        <f>IMPRODUCT(1/Nt_input,BB625)</f>
        <v>3.14999152521527E-14+1.17180570802235E-14i</v>
      </c>
      <c r="K665" s="246" t="str">
        <f t="shared" si="1689"/>
        <v>6.85818686252447E-17+3.42392873476375E-17i</v>
      </c>
      <c r="L665" s="222">
        <f t="shared" si="1690"/>
        <v>-322.30932884078754</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0.0323897630228974-0.55431295405556i</v>
      </c>
      <c r="G666" s="227" t="str">
        <f t="shared" si="1744"/>
        <v>-6.146403339369+2.46680344867298i</v>
      </c>
      <c r="H666" s="227" t="str">
        <f t="shared" si="1745"/>
        <v>0.000467027091878453-0.00799262306241982i</v>
      </c>
      <c r="I666" s="227" t="str">
        <f t="shared" si="1688"/>
        <v>0.00228038905394305+0.000244001973916273i</v>
      </c>
      <c r="J666" s="223" t="str">
        <f>IMPRODUCT(1/Nt_input,BC625)</f>
        <v>2.32781933377606E-14-1.8326486161957E-14i</v>
      </c>
      <c r="K666" s="246" t="str">
        <f t="shared" si="1689"/>
        <v>5.75550360814661E-17-3.61115933173473E-17i</v>
      </c>
      <c r="L666" s="222">
        <f t="shared" si="1690"/>
        <v>-323.35674991725676</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0.0296902306857899-0.541304917503009i</v>
      </c>
      <c r="G667" s="227" t="str">
        <f t="shared" si="1744"/>
        <v>-6.11535731271656+2.50481428235032i</v>
      </c>
      <c r="H667" s="227" t="str">
        <f t="shared" si="1745"/>
        <v>0.000428102610216149-0.00780506054527847i</v>
      </c>
      <c r="I667" s="227" t="str">
        <f t="shared" si="1688"/>
        <v>0.0022934269239942+0.000244590549563932i</v>
      </c>
      <c r="J667" s="223" t="str">
        <f>IMPRODUCT(1/Nt_input,BD625)</f>
        <v>-3.95691034734031E-14-2.94599414307763E-14i</v>
      </c>
      <c r="K667" s="246" t="str">
        <f t="shared" si="1689"/>
        <v>-8.35432239995403E-17-7.72424516209463E-17i</v>
      </c>
      <c r="L667" s="222">
        <f t="shared" si="1690"/>
        <v>-318.87868872169395</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0.0271749346319032-0.528881582646552i</v>
      </c>
      <c r="G668" s="227" t="str">
        <f t="shared" si="1744"/>
        <v>-6.08380187943868+2.54252097866961i</v>
      </c>
      <c r="H668" s="227" t="str">
        <f t="shared" si="1745"/>
        <v>0.000391834626395779-0.00762592882562552i</v>
      </c>
      <c r="I668" s="227" t="str">
        <f t="shared" si="1688"/>
        <v>0.00230685979592449+0.000245110607947837i</v>
      </c>
      <c r="J668" s="223" t="str">
        <f>IMPRODUCT(1/Nt_input,BE625)</f>
        <v>2.37808294649248E-14+2.49678749897342E-14i</v>
      </c>
      <c r="K668" s="246" t="str">
        <f t="shared" si="1689"/>
        <v>4.87391483884722E-17+6.3426320571138E-17i</v>
      </c>
      <c r="L668" s="222">
        <f t="shared" si="1690"/>
        <v>-321.93928428125946</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0.0248275962707391-0.517004671145315i</v>
      </c>
      <c r="G669" s="227" t="str">
        <f t="shared" si="1744"/>
        <v>-6.05175152951266+2.57989641264973i</v>
      </c>
      <c r="H669" s="227" t="str">
        <f t="shared" si="1745"/>
        <v>0.000357988419873854-0.00745467596912888i</v>
      </c>
      <c r="I669" s="227" t="str">
        <f t="shared" si="1688"/>
        <v>0.00232069552744455+0.000245547805063941i</v>
      </c>
      <c r="J669" s="223" t="str">
        <f>IMPRODUCT(1/Nt_input,BF625)</f>
        <v>-6.06075113056617E-15+4.16567821903691E-14i</v>
      </c>
      <c r="K669" s="246" t="str">
        <f t="shared" si="1689"/>
        <v>-2.42938894745312E-17+9.5184503979772E-17i</v>
      </c>
      <c r="L669" s="222">
        <f t="shared" si="1690"/>
        <v>-320.15459956673499</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0.0226336919726547-0.505639140179903i</v>
      </c>
      <c r="G670" s="227" t="str">
        <f t="shared" si="1744"/>
        <v>-6.01922082874798+2.61691566830351i</v>
      </c>
      <c r="H670" s="227" t="str">
        <f t="shared" si="1745"/>
        <v>0.000326354574838628-0.00729079669435065i</v>
      </c>
      <c r="I670" s="227" t="str">
        <f t="shared" si="1688"/>
        <v>0.00233494206336368+0.000245887846055928i</v>
      </c>
      <c r="J670" s="223" t="str">
        <f>IMPRODUCT(1/Nt_input,BG625)</f>
        <v>-9.71259273637067E-14-8.11165370984134E-14i</v>
      </c>
      <c r="K670" s="246" t="str">
        <f t="shared" si="1689"/>
        <v>-2.0683784265808E-16-2.13284499581132E-16i</v>
      </c>
      <c r="L670" s="222">
        <f t="shared" si="1690"/>
        <v>-310.54176192482674</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0.0205802314829733-0.494752851399946i</v>
      </c>
      <c r="G671" s="227" t="str">
        <f t="shared" si="1744"/>
        <v>-5.98622440551302+2.65355584217426i</v>
      </c>
      <c r="H671" s="227" t="str">
        <f t="shared" si="1745"/>
        <v>0.000296745785169336-0.00713382759931102i</v>
      </c>
      <c r="I671" s="227" t="str">
        <f t="shared" si="1688"/>
        <v>0.00234960744434301+0.000246116403770742i</v>
      </c>
      <c r="J671" s="223" t="str">
        <f>IMPRODUCT(1/Nt_input,BH625)</f>
        <v>-9.27064008242675E-15+6.11507372516584E-14i</v>
      </c>
      <c r="K671" s="246" t="str">
        <f t="shared" si="1689"/>
        <v>-3.68325644918023E-17+1.4139857087582E-16i</v>
      </c>
      <c r="L671" s="222">
        <f t="shared" si="1690"/>
        <v>-316.70598181437703</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0.0186555682107225-0.484316279228459i</v>
      </c>
      <c r="G672" s="227" t="str">
        <f t="shared" si="1744"/>
        <v>-5.95277693763845+2.68979587133773i</v>
      </c>
      <c r="H672" s="227" t="str">
        <f t="shared" si="1745"/>
        <v>0.000268994118994775-0.0069833429555369i</v>
      </c>
      <c r="I672" s="227" t="str">
        <f t="shared" si="1688"/>
        <v>0.00236469981302882+0.000246219042858004i</v>
      </c>
      <c r="J672" s="223" t="str">
        <f>IMPRODUCT(1/Nt_input,BI625)</f>
        <v>-3.50539503023509E-15-3.99237934378683E-14i</v>
      </c>
      <c r="K672" s="246" t="str">
        <f t="shared" si="1689"/>
        <v>1.54079123494352E-18-9.52708818871121E-17i</v>
      </c>
      <c r="L672" s="222">
        <f t="shared" si="1690"/>
        <v>-320.4196605118359</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0.0168492362721941-0.474302253240528i</v>
      </c>
      <c r="G673" s="227" t="str">
        <f t="shared" si="1744"/>
        <v>-5.91889313951592+2.72561638224714i</v>
      </c>
      <c r="H673" s="227" t="str">
        <f t="shared" si="1745"/>
        <v>0.000242948669028942-0.00683895099342737i</v>
      </c>
      <c r="I673" s="227" t="str">
        <f t="shared" si="1688"/>
        <v>0.00238022741774998+0.000246181148334055i</v>
      </c>
      <c r="J673" s="223" t="str">
        <f>IMPRODUCT(1/Nt_input,BJ625)</f>
        <v>-6.68631141379916E-14+3.46103354309512E-14i</v>
      </c>
      <c r="K673" s="246" t="str">
        <f t="shared" si="1689"/>
        <v>-1.67669829628012E-16+6.59200311105918E-17i</v>
      </c>
      <c r="L673" s="222">
        <f t="shared" si="1690"/>
        <v>-314.88669918077943</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0.0151518100738603-0.464685730116969i</v>
      </c>
      <c r="G674" s="227" t="str">
        <f t="shared" si="1744"/>
        <v>-5.88458774940662+2.76099955739166i</v>
      </c>
      <c r="H674" s="227" t="str">
        <f t="shared" si="1745"/>
        <v>0.000218473527900995-0.0067002906140599i</v>
      </c>
      <c r="I674" s="227" t="str">
        <f t="shared" si="1688"/>
        <v>0.00239619861390073+0.000245987857691763i</v>
      </c>
      <c r="J674" s="223" t="str">
        <f>IMPRODUCT(1/Nt_input,BK625)</f>
        <v>6.69931165121589E-14-3.55800458540223E-14i</v>
      </c>
      <c r="K674" s="246" t="str">
        <f t="shared" si="1689"/>
        <v>1.69281072183531E-16-6.8777363347012E-17i</v>
      </c>
      <c r="L674" s="222">
        <f t="shared" si="1690"/>
        <v>-314.76430315203731</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0.0135547829499905-0.455443591331085i</v>
      </c>
      <c r="G675" s="227" t="str">
        <f t="shared" si="1744"/>
        <v>-5.84987551697655+2.79592901722756i</v>
      </c>
      <c r="H675" s="227" t="str">
        <f t="shared" si="1745"/>
        <v>0.000195446038234442-0.00656702847204122i</v>
      </c>
      <c r="I675" s="227" t="str">
        <f t="shared" si="1688"/>
        <v>0.00241262186307447+0.000245623995770671i</v>
      </c>
      <c r="J675" s="223" t="str">
        <f>IMPRODUCT(1/Nt_input,BL625)</f>
        <v>3.68116385355936E-14+4.72981029342458E-14i</v>
      </c>
      <c r="K675" s="246" t="str">
        <f t="shared" si="1689"/>
        <v>7.71950149114858E-17+1.23154258969086E-16i</v>
      </c>
      <c r="L675" s="222">
        <f t="shared" si="1690"/>
        <v>-316.75181864645401</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5" customFormat="1">
      <c r="A676" s="333">
        <f t="shared" si="1741"/>
        <v>1.5937500000000007E-2</v>
      </c>
      <c r="B676" s="334">
        <v>51</v>
      </c>
      <c r="C676" s="334">
        <f t="shared" si="1742"/>
        <v>2550</v>
      </c>
      <c r="D676" s="334">
        <f t="shared" si="1740"/>
        <v>16022.122533307946</v>
      </c>
      <c r="E676" s="333" t="str">
        <f t="shared" si="1687"/>
        <v>16022.1225333079i</v>
      </c>
      <c r="F676" s="333" t="str">
        <f t="shared" si="1743"/>
        <v>0.0120504619633538-0.446554463279373i</v>
      </c>
      <c r="G676" s="333" t="str">
        <f t="shared" si="1744"/>
        <v>-5.81477119107278+2.83038971524176i</v>
      </c>
      <c r="H676" s="333" t="str">
        <f t="shared" si="1745"/>
        <v>0.000173755275781379-0.00643885638197711i</v>
      </c>
      <c r="I676" s="333" t="str">
        <f t="shared" si="1688"/>
        <v>0.00242950572996774+0.000245074011711262i</v>
      </c>
      <c r="J676" s="335" t="str">
        <f>IMPRODUCT(1/Nt_input,BM625)</f>
        <v>0</v>
      </c>
      <c r="K676" s="335" t="str">
        <f t="shared" si="1689"/>
        <v>0</v>
      </c>
      <c r="L676" s="335" t="e">
        <f t="shared" si="1690"/>
        <v>#NUM!</v>
      </c>
      <c r="M676" s="335">
        <f t="shared" si="1746"/>
        <v>385.21529832133893</v>
      </c>
      <c r="N676" s="336">
        <f t="shared" si="1747"/>
        <v>-4.7847016786610403</v>
      </c>
      <c r="O676" s="335" t="str">
        <f t="shared" si="1748"/>
        <v>-1.38892558254899-4.57867403075636i</v>
      </c>
      <c r="P676" s="335" t="str">
        <f t="shared" si="1749"/>
        <v>3.97833404973954-2.65823782654313i</v>
      </c>
      <c r="Q676" s="335" t="str">
        <f t="shared" si="1691"/>
        <v>3.69862441382722+3.03538261166908i</v>
      </c>
      <c r="R676" s="335" t="str">
        <f t="shared" si="1692"/>
        <v>-1.83102606123316+4.42048795008727i</v>
      </c>
      <c r="S676" s="335" t="str">
        <f t="shared" si="1693"/>
        <v>-4.7616620322863-0.468982775872237i</v>
      </c>
      <c r="T676" s="335" t="str">
        <f t="shared" si="1694"/>
        <v>-0.93344899124111-4.69276497755137i</v>
      </c>
      <c r="U676" s="335" t="str">
        <f t="shared" si="1695"/>
        <v>4.21973015397451-2.25549275800656i</v>
      </c>
      <c r="V676" s="335" t="str">
        <f t="shared" si="1696"/>
        <v>3.38329500293599+3.38329500293577i</v>
      </c>
      <c r="W676" s="335" t="str">
        <f t="shared" si="1697"/>
        <v>-2.25549275800667+4.21973015397445i</v>
      </c>
      <c r="X676" s="335" t="str">
        <f t="shared" si="1698"/>
        <v>-4.69276497755135-0.933448991241229i</v>
      </c>
      <c r="Y676" s="335" t="str">
        <f t="shared" si="1699"/>
        <v>-0.468982775872569-4.76166203228627i</v>
      </c>
      <c r="Z676" s="335" t="str">
        <f t="shared" si="1700"/>
        <v>4.42048795008732-1.83102606123304i</v>
      </c>
      <c r="AA676" s="335" t="str">
        <f t="shared" si="1701"/>
        <v>3.03538261166895+3.69862441382732i</v>
      </c>
      <c r="AB676" s="335" t="str">
        <f t="shared" si="1702"/>
        <v>-2.65823782654285+3.97833404973973i</v>
      </c>
      <c r="AC676" s="335" t="str">
        <f t="shared" si="1703"/>
        <v>-4.57867403075637-1.38892558254896i</v>
      </c>
      <c r="AD676" s="335" t="str">
        <f t="shared" si="1704"/>
        <v>1.59436761538916E-13-4.78470167866104i</v>
      </c>
      <c r="AE676" s="335" t="str">
        <f t="shared" si="1705"/>
        <v>4.57867403075631-1.38892558254918i</v>
      </c>
      <c r="AF676" s="335" t="str">
        <f t="shared" si="1706"/>
        <v>2.65823782654304+3.9783340497396i</v>
      </c>
      <c r="AG676" s="335" t="str">
        <f t="shared" si="1707"/>
        <v>-3.0353826116692+3.69862441382712i</v>
      </c>
      <c r="AH676" s="335" t="str">
        <f t="shared" si="1708"/>
        <v>-4.42048795008795-1.83102606123152i</v>
      </c>
      <c r="AI676" s="335" t="str">
        <f t="shared" si="1709"/>
        <v>0.46898277587424-4.76166203228611i</v>
      </c>
      <c r="AJ676" s="335" t="str">
        <f t="shared" si="1710"/>
        <v>4.6927649775515-0.933448991240483i</v>
      </c>
      <c r="AK676" s="335" t="str">
        <f t="shared" si="1711"/>
        <v>2.25549275800728+4.21973015397412i</v>
      </c>
      <c r="AL676" s="335" t="str">
        <f t="shared" si="1712"/>
        <v>-3.38329500293448+3.38329500293727i</v>
      </c>
      <c r="AM676" s="335" t="str">
        <f t="shared" si="1713"/>
        <v>-4.2197301539737-2.25549275800807i</v>
      </c>
      <c r="AN676" s="335" t="str">
        <f t="shared" si="1714"/>
        <v>0.933448991241421-4.69276497755131i</v>
      </c>
      <c r="AO676" s="335" t="str">
        <f t="shared" si="1715"/>
        <v>4.76166203228619-0.468982775873358i</v>
      </c>
      <c r="AP676" s="335" t="str">
        <f t="shared" si="1716"/>
        <v>1.8310260612351+4.42048795008647i</v>
      </c>
      <c r="AQ676" s="335" t="str">
        <f t="shared" si="1717"/>
        <v>-3.69862441382799+3.03538261166815i</v>
      </c>
      <c r="AR676" s="335" t="str">
        <f t="shared" si="1718"/>
        <v>-3.97833404973968-2.65823782654293i</v>
      </c>
      <c r="AS676" s="335" t="str">
        <f t="shared" si="1719"/>
        <v>1.38892558254769-4.57867403075676i</v>
      </c>
      <c r="AT676" s="335" t="str">
        <f t="shared" si="1720"/>
        <v>4.78470167866104+2.22272513458682E-12i</v>
      </c>
      <c r="AU676" s="335" t="str">
        <f t="shared" si="1721"/>
        <v>1.38892558254812+4.57867403075663i</v>
      </c>
      <c r="AV676" s="335" t="str">
        <f t="shared" si="1722"/>
        <v>-3.97833404973943+2.6582378265433i</v>
      </c>
      <c r="AW676" s="335" t="str">
        <f t="shared" si="1723"/>
        <v>-3.69862441382827-3.0353826116678i</v>
      </c>
      <c r="AX676" s="335" t="str">
        <f t="shared" si="1724"/>
        <v>1.83102606123468-4.42048795008664i</v>
      </c>
      <c r="AY676" s="335" t="str">
        <f t="shared" si="1725"/>
        <v>4.76166203228624+0.46898277587291i</v>
      </c>
      <c r="AZ676" s="335" t="str">
        <f t="shared" si="1726"/>
        <v>0.933448991241727+4.69276497755125i</v>
      </c>
      <c r="BA676" s="335" t="str">
        <f t="shared" si="1727"/>
        <v>-4.21973015397352+2.2554927580084i</v>
      </c>
      <c r="BB676" s="335" t="str">
        <f t="shared" si="1728"/>
        <v>-3.3832950029348-3.38329500293695i</v>
      </c>
      <c r="BC676" s="335" t="str">
        <f t="shared" si="1729"/>
        <v>2.25549275800689-4.21973015397434i</v>
      </c>
      <c r="BD676" s="335" t="str">
        <f t="shared" si="1730"/>
        <v>4.69276497755158+0.933448991240043i</v>
      </c>
      <c r="BE676" s="335" t="str">
        <f t="shared" si="1731"/>
        <v>0.468982775874756+4.76166203228606i</v>
      </c>
      <c r="BF676" s="335" t="str">
        <f t="shared" si="1732"/>
        <v>-4.42048795008781+1.83102606123187i</v>
      </c>
      <c r="BG676" s="335" t="str">
        <f t="shared" si="1733"/>
        <v>-3.03538261166913-3.69862441382718i</v>
      </c>
      <c r="BH676" s="335" t="str">
        <f t="shared" si="1734"/>
        <v>2.65823782654187-3.97833404974038i</v>
      </c>
      <c r="BI676" s="335" t="str">
        <f t="shared" si="1735"/>
        <v>4.57867403075575+1.38892558255103i</v>
      </c>
      <c r="BJ676" s="335" t="str">
        <f t="shared" si="1736"/>
        <v>-8.18283786671925E-13+4.78470167866104i</v>
      </c>
      <c r="BK676" s="335" t="str">
        <f t="shared" si="1737"/>
        <v>-4.57867403075626+1.38892558254933i</v>
      </c>
      <c r="BL676" s="335" t="str">
        <f t="shared" si="1738"/>
        <v>-2.65823782654435-3.97833404973872i</v>
      </c>
      <c r="BM676" s="176"/>
      <c r="BN676" s="176"/>
      <c r="BO676" s="176"/>
      <c r="BP676" s="176"/>
      <c r="BQ676" s="176"/>
      <c r="BR676" s="176"/>
      <c r="BS676" s="176"/>
      <c r="BT676" s="176"/>
      <c r="BU676" s="176"/>
      <c r="BV676" s="176"/>
      <c r="CH676" s="335" t="e">
        <f t="shared" si="1739"/>
        <v>#NUM!</v>
      </c>
    </row>
    <row r="677" spans="1:123" s="335" customFormat="1">
      <c r="A677" s="333">
        <f t="shared" si="1741"/>
        <v>1.6250000000000007E-2</v>
      </c>
      <c r="B677" s="334">
        <v>52</v>
      </c>
      <c r="C677" s="334">
        <f t="shared" si="1742"/>
        <v>2600</v>
      </c>
      <c r="D677" s="334">
        <f t="shared" si="1740"/>
        <v>16336.281798666923</v>
      </c>
      <c r="E677" s="333" t="str">
        <f t="shared" si="1687"/>
        <v>16336.2817986669i</v>
      </c>
      <c r="F677" s="333" t="str">
        <f t="shared" si="1743"/>
        <v>0.0106318764606535-0.437998557033267i</v>
      </c>
      <c r="G677" s="333" t="str">
        <f t="shared" si="1744"/>
        <v>-5.77928950775388+2.8643678443398i</v>
      </c>
      <c r="H677" s="333" t="str">
        <f t="shared" si="1745"/>
        <v>0.000153300730885861-0.00631548900785711i</v>
      </c>
      <c r="I677" s="333" t="str">
        <f t="shared" si="1688"/>
        <v>0.00244685887703103+0.00024432191740842i</v>
      </c>
      <c r="J677" s="335" t="str">
        <f>IMPRODUCT(1/Nt_input,BN625)</f>
        <v>0</v>
      </c>
      <c r="K677" s="335" t="str">
        <f t="shared" si="1689"/>
        <v>0</v>
      </c>
      <c r="L677" s="335" t="e">
        <f t="shared" si="1690"/>
        <v>#NUM!</v>
      </c>
      <c r="M677" s="335">
        <f t="shared" si="1746"/>
        <v>385.38060233744358</v>
      </c>
      <c r="N677" s="336">
        <f t="shared" si="1747"/>
        <v>-4.6193976625564295</v>
      </c>
      <c r="O677" s="335" t="str">
        <f t="shared" si="1748"/>
        <v>-1.76776695296635-4.26776695296637i</v>
      </c>
      <c r="P677" s="335" t="str">
        <f t="shared" si="1749"/>
        <v>3.26640741219103-3.26640741219085i</v>
      </c>
      <c r="Q677" s="335" t="str">
        <f t="shared" si="1691"/>
        <v>4.26776695296629+1.76776695296654i</v>
      </c>
      <c r="R677" s="335" t="str">
        <f t="shared" si="1692"/>
        <v>2.01463824654013E-13+4.61939766255643i</v>
      </c>
      <c r="S677" s="335" t="str">
        <f t="shared" si="1693"/>
        <v>-4.26776695296631+1.76776695296649i</v>
      </c>
      <c r="T677" s="335" t="str">
        <f t="shared" si="1694"/>
        <v>-3.26640741219099-3.26640741219089i</v>
      </c>
      <c r="U677" s="335" t="str">
        <f t="shared" si="1695"/>
        <v>1.76776695296635-4.26776695296638i</v>
      </c>
      <c r="V677" s="335" t="str">
        <f t="shared" si="1696"/>
        <v>4.61939766255643+5.65914740723062E-14i</v>
      </c>
      <c r="W677" s="335" t="str">
        <f t="shared" si="1697"/>
        <v>1.76776695296627+4.2677669529664i</v>
      </c>
      <c r="X677" s="335" t="str">
        <f t="shared" si="1698"/>
        <v>-3.26640741219107+3.26640741219081i</v>
      </c>
      <c r="Y677" s="335" t="str">
        <f t="shared" si="1699"/>
        <v>-4.26776695296627-1.76776695296659i</v>
      </c>
      <c r="Z677" s="335" t="str">
        <f t="shared" si="1700"/>
        <v>-1.44872350581706E-13-4.61939766255643i</v>
      </c>
      <c r="AA677" s="335" t="str">
        <f t="shared" si="1701"/>
        <v>4.26776695296634-1.76776695296643i</v>
      </c>
      <c r="AB677" s="335" t="str">
        <f t="shared" si="1702"/>
        <v>3.26640741219097+3.2664074121909i</v>
      </c>
      <c r="AC677" s="335" t="str">
        <f t="shared" si="1703"/>
        <v>-1.7677669529664+4.26776695296635i</v>
      </c>
      <c r="AD677" s="335" t="str">
        <f t="shared" si="1704"/>
        <v>-4.61939766255643-1.13182948144612E-13i</v>
      </c>
      <c r="AE677" s="335" t="str">
        <f t="shared" si="1705"/>
        <v>-1.76776695296619-4.26776695296644i</v>
      </c>
      <c r="AF677" s="335" t="str">
        <f t="shared" si="1706"/>
        <v>3.26640741219109-3.26640741219079i</v>
      </c>
      <c r="AG677" s="335" t="str">
        <f t="shared" si="1707"/>
        <v>4.26776695296643+1.76776695296621i</v>
      </c>
      <c r="AH677" s="335" t="str">
        <f t="shared" si="1708"/>
        <v>-1.2902764936316E-12+4.61939766255643i</v>
      </c>
      <c r="AI677" s="335" t="str">
        <f t="shared" si="1709"/>
        <v>-4.26776695296584+1.76776695296765i</v>
      </c>
      <c r="AJ677" s="335" t="str">
        <f t="shared" si="1710"/>
        <v>-3.26640741219061-3.26640741219127i</v>
      </c>
      <c r="AK677" s="335" t="str">
        <f t="shared" si="1711"/>
        <v>1.76776695296433-4.26776695296721i</v>
      </c>
      <c r="AL677" s="335" t="str">
        <f t="shared" si="1712"/>
        <v>4.61939766255643-2.89744701163413E-13i</v>
      </c>
      <c r="AM677" s="335" t="str">
        <f t="shared" si="1713"/>
        <v>1.76776695296486+4.26776695296699i</v>
      </c>
      <c r="AN677" s="335" t="str">
        <f t="shared" si="1714"/>
        <v>-3.2664074121902+3.26640741219168i</v>
      </c>
      <c r="AO677" s="335" t="str">
        <f t="shared" si="1715"/>
        <v>-4.26776695296606-1.76776695296711i</v>
      </c>
      <c r="AP677" s="335" t="str">
        <f t="shared" si="1716"/>
        <v>-1.93541148501276E-12-4.61939766255643i</v>
      </c>
      <c r="AQ677" s="335" t="str">
        <f t="shared" si="1717"/>
        <v>4.26776695296638-1.76776695296632i</v>
      </c>
      <c r="AR677" s="335" t="str">
        <f t="shared" si="1718"/>
        <v>3.26640741218959+3.26640741219228i</v>
      </c>
      <c r="AS677" s="335" t="str">
        <f t="shared" si="1719"/>
        <v>-1.76776695296571+4.26776695296663i</v>
      </c>
      <c r="AT677" s="335" t="str">
        <f t="shared" si="1720"/>
        <v>-4.61939766255643-1.14540414304989E-12i</v>
      </c>
      <c r="AU677" s="335" t="str">
        <f t="shared" si="1721"/>
        <v>-1.76776695296784-4.26776695296576i</v>
      </c>
      <c r="AV677" s="335" t="str">
        <f t="shared" si="1722"/>
        <v>3.26640741219121-3.26640741219066i</v>
      </c>
      <c r="AW677" s="335" t="str">
        <f t="shared" si="1723"/>
        <v>4.26776695296551+1.76776695296844i</v>
      </c>
      <c r="AX677" s="335" t="str">
        <f t="shared" si="1724"/>
        <v>5.00262640799454E-13+4.61939766255643i</v>
      </c>
      <c r="AY677" s="335" t="str">
        <f t="shared" si="1725"/>
        <v>-4.26776695296693+1.767766952965i</v>
      </c>
      <c r="AZ677" s="335" t="str">
        <f t="shared" si="1726"/>
        <v>-3.26640741219183-3.26640741219005i</v>
      </c>
      <c r="BA677" s="335" t="str">
        <f t="shared" si="1727"/>
        <v>1.76776695296704-4.26776695296609i</v>
      </c>
      <c r="BB677" s="335" t="str">
        <f t="shared" si="1728"/>
        <v>4.61939766255643-2.01463824654013E-12i</v>
      </c>
      <c r="BC677" s="335" t="str">
        <f t="shared" si="1729"/>
        <v>1.76776695296652+4.2677669529663i</v>
      </c>
      <c r="BD677" s="335" t="str">
        <f t="shared" si="1730"/>
        <v>-3.26640741219223+3.26640741218965i</v>
      </c>
      <c r="BE677" s="335" t="str">
        <f t="shared" si="1731"/>
        <v>-4.26776695296672-1.76776695296552i</v>
      </c>
      <c r="BF677" s="335" t="str">
        <f t="shared" si="1732"/>
        <v>9.34886203413849E-13-4.61939766255643i</v>
      </c>
      <c r="BG677" s="335" t="str">
        <f t="shared" si="1733"/>
        <v>4.26776695296572-1.76776695296792i</v>
      </c>
      <c r="BH677" s="335" t="str">
        <f t="shared" si="1734"/>
        <v>3.26640741219081+3.26640741219107i</v>
      </c>
      <c r="BI677" s="335" t="str">
        <f t="shared" si="1735"/>
        <v>-1.76776695296836+4.26776695296554i</v>
      </c>
      <c r="BJ677" s="335" t="str">
        <f t="shared" si="1736"/>
        <v>-4.61939766255643+5.79489402326828E-13i</v>
      </c>
      <c r="BK677" s="335" t="str">
        <f t="shared" si="1737"/>
        <v>-1.76776695296519-4.26776695296685i</v>
      </c>
      <c r="BL677" s="335" t="str">
        <f t="shared" si="1738"/>
        <v>3.26640741218999-3.26640741219188i</v>
      </c>
      <c r="BM677" s="176"/>
      <c r="BN677" s="176"/>
      <c r="BO677" s="176"/>
      <c r="BP677" s="176"/>
      <c r="BQ677" s="176"/>
      <c r="BR677" s="176"/>
      <c r="BS677" s="176"/>
      <c r="BT677" s="176"/>
      <c r="BU677" s="176"/>
      <c r="BV677" s="176"/>
      <c r="CH677" s="335" t="e">
        <f t="shared" si="1739"/>
        <v>#NUM!</v>
      </c>
    </row>
    <row r="678" spans="1:123" s="335" customFormat="1">
      <c r="A678" s="333">
        <f t="shared" si="1741"/>
        <v>1.6562500000000008E-2</v>
      </c>
      <c r="B678" s="334">
        <v>53</v>
      </c>
      <c r="C678" s="334">
        <f t="shared" si="1742"/>
        <v>2650</v>
      </c>
      <c r="D678" s="334">
        <f t="shared" si="1740"/>
        <v>16650.441064025905</v>
      </c>
      <c r="E678" s="333" t="str">
        <f t="shared" si="1687"/>
        <v>16650.4410640259i</v>
      </c>
      <c r="F678" s="333" t="str">
        <f t="shared" si="1743"/>
        <v>0.00929269836973499-0.429757525283201i</v>
      </c>
      <c r="G678" s="333" t="str">
        <f t="shared" si="1744"/>
        <v>-5.74344517858829+2.89785075302569i</v>
      </c>
      <c r="H678" s="333" t="str">
        <f t="shared" si="1745"/>
        <v>0.000133991159251549-0.00619666180033508i</v>
      </c>
      <c r="I678" s="333" t="str">
        <f t="shared" si="1688"/>
        <v>0.00246469005680492+0.000243351226955718i</v>
      </c>
      <c r="J678" s="335" t="str">
        <f>IMPRODUCT(1/Nt_input,BO625)</f>
        <v>0</v>
      </c>
      <c r="K678" s="335" t="str">
        <f t="shared" si="1689"/>
        <v>0</v>
      </c>
      <c r="L678" s="335" t="e">
        <f t="shared" si="1690"/>
        <v>#NUM!</v>
      </c>
      <c r="M678" s="335">
        <f t="shared" si="1746"/>
        <v>385.59039367825824</v>
      </c>
      <c r="N678" s="336">
        <f t="shared" si="1747"/>
        <v>-4.4096063217417694</v>
      </c>
      <c r="O678" s="335" t="str">
        <f t="shared" si="1748"/>
        <v>-2.07867403075634-3.88892558254901i</v>
      </c>
      <c r="P678" s="335" t="str">
        <f t="shared" si="1749"/>
        <v>2.44984601169475-3.66645365874551i</v>
      </c>
      <c r="Q678" s="335" t="str">
        <f t="shared" si="1691"/>
        <v>4.38837286203458+0.432217001636212i</v>
      </c>
      <c r="R678" s="335" t="str">
        <f t="shared" si="1692"/>
        <v>1.68748328258302+4.07394502708957i</v>
      </c>
      <c r="S678" s="335" t="str">
        <f t="shared" si="1693"/>
        <v>-2.79742463631845+3.40867178192086i</v>
      </c>
      <c r="T678" s="335" t="str">
        <f t="shared" si="1694"/>
        <v>-4.32487697273739-0.860271517272819i</v>
      </c>
      <c r="U678" s="335" t="str">
        <f t="shared" si="1695"/>
        <v>-1.28004114792619-4.2197301539744i</v>
      </c>
      <c r="V678" s="335" t="str">
        <f t="shared" si="1696"/>
        <v>3.11806253246654-3.1180625324668i</v>
      </c>
      <c r="W678" s="335" t="str">
        <f t="shared" si="1697"/>
        <v>4.21973015397449+1.28004114792587i</v>
      </c>
      <c r="X678" s="335" t="str">
        <f t="shared" si="1698"/>
        <v>0.86027151727274+4.3248769727374i</v>
      </c>
      <c r="Y678" s="335" t="str">
        <f t="shared" si="1699"/>
        <v>-3.40867178192092+2.79742463631839i</v>
      </c>
      <c r="Z678" s="335" t="str">
        <f t="shared" si="1700"/>
        <v>-4.07394502708953-1.68748328258312i</v>
      </c>
      <c r="AA678" s="335" t="str">
        <f t="shared" si="1701"/>
        <v>-0.43221700163612-4.38837286203459i</v>
      </c>
      <c r="AB678" s="335" t="str">
        <f t="shared" si="1702"/>
        <v>3.66645365874556-2.44984601169468i</v>
      </c>
      <c r="AC678" s="335" t="str">
        <f t="shared" si="1703"/>
        <v>3.88892558254895+2.07867403075645i</v>
      </c>
      <c r="AD678" s="335" t="str">
        <f t="shared" si="1704"/>
        <v>-6.91476597261886E-14+4.40960632174177i</v>
      </c>
      <c r="AE678" s="335" t="str">
        <f t="shared" si="1705"/>
        <v>-3.88892558254905+2.07867403075627i</v>
      </c>
      <c r="AF678" s="335" t="str">
        <f t="shared" si="1706"/>
        <v>-3.66645365874544-2.44984601169484i</v>
      </c>
      <c r="AG678" s="335" t="str">
        <f t="shared" si="1707"/>
        <v>0.432217001636319-4.38837286203457i</v>
      </c>
      <c r="AH678" s="335" t="str">
        <f t="shared" si="1708"/>
        <v>4.07394502708943-1.68748328258334i</v>
      </c>
      <c r="AI678" s="335" t="str">
        <f t="shared" si="1709"/>
        <v>3.40867178192081+2.79742463631851i</v>
      </c>
      <c r="AJ678" s="335" t="str">
        <f t="shared" si="1710"/>
        <v>-0.860271517273335+4.32487697273728i</v>
      </c>
      <c r="AK678" s="335" t="str">
        <f t="shared" si="1711"/>
        <v>-4.21973015397467+1.28004114792529i</v>
      </c>
      <c r="AL678" s="335" t="str">
        <f t="shared" si="1712"/>
        <v>-3.11806253246578-3.11806253246757i</v>
      </c>
      <c r="AM678" s="335" t="str">
        <f t="shared" si="1713"/>
        <v>1.28004114792758-4.21973015397397i</v>
      </c>
      <c r="AN678" s="335" t="str">
        <f t="shared" si="1714"/>
        <v>4.32487697273776-0.860271517270918i</v>
      </c>
      <c r="AO678" s="335" t="str">
        <f t="shared" si="1715"/>
        <v>2.79742463632005+3.40867178191955i</v>
      </c>
      <c r="AP678" s="335" t="str">
        <f t="shared" si="1716"/>
        <v>-1.68748328258156+4.07394502709017i</v>
      </c>
      <c r="AQ678" s="335" t="str">
        <f t="shared" si="1717"/>
        <v>-4.38837286203447+0.432217001637298i</v>
      </c>
      <c r="AR678" s="335" t="str">
        <f t="shared" si="1718"/>
        <v>-2.44984601169535-3.66645365874511i</v>
      </c>
      <c r="AS678" s="335" t="str">
        <f t="shared" si="1719"/>
        <v>2.07867403075618-3.8889255825491i</v>
      </c>
      <c r="AT678" s="335" t="str">
        <f t="shared" si="1720"/>
        <v>4.40960632174177+1.38295319452377E-13i</v>
      </c>
      <c r="AU678" s="335" t="str">
        <f t="shared" si="1721"/>
        <v>2.07867403075582+3.88892558254929i</v>
      </c>
      <c r="AV678" s="335" t="str">
        <f t="shared" si="1722"/>
        <v>-2.44984601169568+3.66645365874488i</v>
      </c>
      <c r="AW678" s="335" t="str">
        <f t="shared" si="1723"/>
        <v>-4.38837286203443-0.432217001637698i</v>
      </c>
      <c r="AX678" s="335" t="str">
        <f t="shared" si="1724"/>
        <v>-1.68748328258119-4.07394502709032i</v>
      </c>
      <c r="AY678" s="335" t="str">
        <f t="shared" si="1725"/>
        <v>2.79742463631687-3.40867178192216i</v>
      </c>
      <c r="AZ678" s="335" t="str">
        <f t="shared" si="1726"/>
        <v>4.32487697273769+0.860271517271311i</v>
      </c>
      <c r="BA678" s="335" t="str">
        <f t="shared" si="1727"/>
        <v>1.28004114792732+4.21973015397405i</v>
      </c>
      <c r="BB678" s="335" t="str">
        <f t="shared" si="1728"/>
        <v>-3.11806253246606+3.11806253246728i</v>
      </c>
      <c r="BC678" s="335" t="str">
        <f t="shared" si="1729"/>
        <v>-4.21973015397459-1.28004114792555i</v>
      </c>
      <c r="BD678" s="335" t="str">
        <f t="shared" si="1730"/>
        <v>-0.860271517273-4.32487697273735i</v>
      </c>
      <c r="BE678" s="335" t="str">
        <f t="shared" si="1731"/>
        <v>3.40867178192106-2.79742463631821i</v>
      </c>
      <c r="BF678" s="335" t="str">
        <f t="shared" si="1732"/>
        <v>4.07394502708931+1.68748328258365i</v>
      </c>
      <c r="BG678" s="335" t="str">
        <f t="shared" si="1733"/>
        <v>0.432217001635046+4.38837286203469i</v>
      </c>
      <c r="BH678" s="335" t="str">
        <f t="shared" si="1734"/>
        <v>-3.66645365874636+2.44984601169347i</v>
      </c>
      <c r="BI678" s="335" t="str">
        <f t="shared" si="1735"/>
        <v>-3.88892558254803-2.07867403075817i</v>
      </c>
      <c r="BJ678" s="335" t="str">
        <f t="shared" si="1736"/>
        <v>-1.98580663845423E-12-4.40960632174177i</v>
      </c>
      <c r="BK678" s="335" t="str">
        <f t="shared" si="1737"/>
        <v>3.88892558254829-2.0786740307577i</v>
      </c>
      <c r="BL678" s="335" t="str">
        <f t="shared" si="1738"/>
        <v>3.66645365874606+2.44984601169392i</v>
      </c>
      <c r="BM678" s="176"/>
      <c r="BN678" s="176"/>
      <c r="BO678" s="176"/>
      <c r="BP678" s="176"/>
      <c r="BQ678" s="176"/>
      <c r="BR678" s="176"/>
      <c r="BS678" s="176"/>
      <c r="BT678" s="176"/>
      <c r="BU678" s="176"/>
      <c r="BV678" s="176"/>
      <c r="CH678" s="335" t="e">
        <f t="shared" si="1739"/>
        <v>#NUM!</v>
      </c>
    </row>
    <row r="679" spans="1:123" s="335" customFormat="1">
      <c r="A679" s="333">
        <f t="shared" si="1741"/>
        <v>1.6875000000000008E-2</v>
      </c>
      <c r="B679" s="334">
        <v>54</v>
      </c>
      <c r="C679" s="334">
        <f t="shared" si="1742"/>
        <v>2700</v>
      </c>
      <c r="D679" s="334">
        <f t="shared" si="1740"/>
        <v>16964.600329384884</v>
      </c>
      <c r="E679" s="333" t="str">
        <f t="shared" si="1687"/>
        <v>16964.6003293849i</v>
      </c>
      <c r="F679" s="333" t="str">
        <f t="shared" si="1743"/>
        <v>0.00802717255031566-0.421814334380226i</v>
      </c>
      <c r="G679" s="333" t="str">
        <f t="shared" si="1744"/>
        <v>-5.70725287923144+2.93082687007082i</v>
      </c>
      <c r="H679" s="333" t="str">
        <f t="shared" si="1745"/>
        <v>0.000115743577670829-0.00608212915170072i</v>
      </c>
      <c r="I679" s="333" t="str">
        <f t="shared" si="1688"/>
        <v>0.0024830081018442+0.000242144896636679i</v>
      </c>
      <c r="J679" s="335" t="str">
        <f>IMPRODUCT(1/Nt_input,BP625)</f>
        <v>0</v>
      </c>
      <c r="K679" s="335" t="str">
        <f t="shared" si="1689"/>
        <v>0</v>
      </c>
      <c r="L679" s="335" t="e">
        <f t="shared" si="1690"/>
        <v>#NUM!</v>
      </c>
      <c r="M679" s="335">
        <f t="shared" si="1746"/>
        <v>385.84265193848728</v>
      </c>
      <c r="N679" s="336">
        <f t="shared" si="1747"/>
        <v>-4.1573480615127201</v>
      </c>
      <c r="O679" s="335" t="str">
        <f t="shared" si="1748"/>
        <v>-2.30969883127823-3.45670858091271i</v>
      </c>
      <c r="P679" s="335" t="str">
        <f t="shared" si="1749"/>
        <v>1.59094822571586-3.84088878355715i</v>
      </c>
      <c r="Q679" s="335" t="str">
        <f t="shared" si="1691"/>
        <v>4.0774657842446-0.81105837205353i</v>
      </c>
      <c r="R679" s="335" t="str">
        <f t="shared" si="1692"/>
        <v>2.93968900604838+2.93968900604841i</v>
      </c>
      <c r="S679" s="335" t="str">
        <f t="shared" si="1693"/>
        <v>-0.811058372053563+4.07746578424459i</v>
      </c>
      <c r="T679" s="335" t="str">
        <f t="shared" si="1694"/>
        <v>-3.84088878355701+1.59094822571621i</v>
      </c>
      <c r="U679" s="335" t="str">
        <f t="shared" si="1695"/>
        <v>-3.45670858091264-2.30969883127833i</v>
      </c>
      <c r="V679" s="335" t="str">
        <f t="shared" si="1696"/>
        <v>4.38007158621851E-14-4.15734806151272i</v>
      </c>
      <c r="W679" s="335" t="str">
        <f t="shared" si="1697"/>
        <v>3.45670858091269-2.30969883127826i</v>
      </c>
      <c r="X679" s="335" t="str">
        <f t="shared" si="1698"/>
        <v>3.84088878355714+1.59094822571589i</v>
      </c>
      <c r="Y679" s="335" t="str">
        <f t="shared" si="1699"/>
        <v>0.811058372053492+4.07746578424461i</v>
      </c>
      <c r="Z679" s="335" t="str">
        <f t="shared" si="1700"/>
        <v>-2.93968900604843+2.93968900604836i</v>
      </c>
      <c r="AA679" s="335" t="str">
        <f t="shared" si="1701"/>
        <v>-4.07746578424459-0.811058372053592i</v>
      </c>
      <c r="AB679" s="335" t="str">
        <f t="shared" si="1702"/>
        <v>-1.59094822571615-3.84088878355703i</v>
      </c>
      <c r="AC679" s="335" t="str">
        <f t="shared" si="1703"/>
        <v>2.30969883127835-3.45670858091263i</v>
      </c>
      <c r="AD679" s="335" t="str">
        <f t="shared" si="1704"/>
        <v>4.15734806151272+8.76014317243701E-14i</v>
      </c>
      <c r="AE679" s="335" t="str">
        <f t="shared" si="1705"/>
        <v>2.30969883127825+3.45670858091269i</v>
      </c>
      <c r="AF679" s="335" t="str">
        <f t="shared" si="1706"/>
        <v>-1.59094822571593+3.84088878355712i</v>
      </c>
      <c r="AG679" s="335" t="str">
        <f t="shared" si="1707"/>
        <v>-4.07746578424437+0.811058372054698i</v>
      </c>
      <c r="AH679" s="335" t="str">
        <f t="shared" si="1708"/>
        <v>-2.93968900604979-2.939689006047i</v>
      </c>
      <c r="AI679" s="335" t="str">
        <f t="shared" si="1709"/>
        <v>0.811058372054881-4.07746578424433i</v>
      </c>
      <c r="AJ679" s="335" t="str">
        <f t="shared" si="1710"/>
        <v>3.84088878355719-1.59094822571576i</v>
      </c>
      <c r="AK679" s="335" t="str">
        <f t="shared" si="1711"/>
        <v>3.45670858091305+2.30969883127772i</v>
      </c>
      <c r="AL679" s="335" t="str">
        <f t="shared" si="1712"/>
        <v>1.55236272753994E-12+4.15734806151272i</v>
      </c>
      <c r="AM679" s="335" t="str">
        <f t="shared" si="1713"/>
        <v>-3.45670858091362+2.30969883127686i</v>
      </c>
      <c r="AN679" s="335" t="str">
        <f t="shared" si="1714"/>
        <v>-3.8408887835568-1.59094822571671i</v>
      </c>
      <c r="AO679" s="335" t="str">
        <f t="shared" si="1715"/>
        <v>-0.811058372053812-4.07746578424454i</v>
      </c>
      <c r="AP679" s="335" t="str">
        <f t="shared" si="1716"/>
        <v>2.93968900604763-2.93968900604915i</v>
      </c>
      <c r="AQ679" s="335" t="str">
        <f t="shared" si="1717"/>
        <v>4.07746578424416+0.811058372055766i</v>
      </c>
      <c r="AR679" s="335" t="str">
        <f t="shared" si="1718"/>
        <v>1.59094822571498+3.84088878355751i</v>
      </c>
      <c r="AS679" s="335" t="str">
        <f t="shared" si="1719"/>
        <v>-2.30969883127842+3.45670858091258i</v>
      </c>
      <c r="AT679" s="335" t="str">
        <f t="shared" si="1720"/>
        <v>-4.15734806151272+6.51909706788833E-13i</v>
      </c>
      <c r="AU679" s="335" t="str">
        <f t="shared" si="1721"/>
        <v>-2.3096988312796-3.45670858091179i</v>
      </c>
      <c r="AV679" s="335" t="str">
        <f t="shared" si="1722"/>
        <v>1.59094822571749-3.84088878355648i</v>
      </c>
      <c r="AW679" s="335" t="str">
        <f t="shared" si="1723"/>
        <v>4.07746578424471-0.811058372052989i</v>
      </c>
      <c r="AX679" s="335" t="str">
        <f t="shared" si="1724"/>
        <v>2.93968900604856+2.93968900604823i</v>
      </c>
      <c r="AY679" s="335" t="str">
        <f t="shared" si="1725"/>
        <v>-0.811058372052536+4.0774657842448i</v>
      </c>
      <c r="AZ679" s="335" t="str">
        <f t="shared" si="1726"/>
        <v>-3.84088878355784+1.5909482257142i</v>
      </c>
      <c r="BA679" s="335" t="str">
        <f t="shared" si="1727"/>
        <v>-3.45670858091212-2.30969883127912i</v>
      </c>
      <c r="BB679" s="335" t="str">
        <f t="shared" si="1728"/>
        <v>1.89463844659583E-13-4.15734806151272i</v>
      </c>
      <c r="BC679" s="335" t="str">
        <f t="shared" si="1729"/>
        <v>3.45670858091232-2.3096988312788i</v>
      </c>
      <c r="BD679" s="335" t="str">
        <f t="shared" si="1730"/>
        <v>3.84088878355774+1.59094822571444i</v>
      </c>
      <c r="BE679" s="335" t="str">
        <f t="shared" si="1731"/>
        <v>0.811058372052162+4.07746578424487i</v>
      </c>
      <c r="BF679" s="335" t="str">
        <f t="shared" si="1732"/>
        <v>-2.93968900604882+2.93968900604796i</v>
      </c>
      <c r="BG679" s="335" t="str">
        <f t="shared" si="1733"/>
        <v>-4.07746578424464-0.811058372053359i</v>
      </c>
      <c r="BH679" s="335" t="str">
        <f t="shared" si="1734"/>
        <v>-1.59094822571714-3.84088878355662i</v>
      </c>
      <c r="BI679" s="335" t="str">
        <f t="shared" si="1735"/>
        <v>2.30969883127982-3.45670858091165i</v>
      </c>
      <c r="BJ679" s="335" t="str">
        <f t="shared" si="1736"/>
        <v>4.15734806151272+1.030837396108E-12i</v>
      </c>
      <c r="BK679" s="335" t="str">
        <f t="shared" si="1737"/>
        <v>2.3096988312781+3.45670858091279i</v>
      </c>
      <c r="BL679" s="335" t="str">
        <f t="shared" si="1738"/>
        <v>-1.59094822571533+3.84088878355737i</v>
      </c>
      <c r="BM679" s="176"/>
      <c r="BN679" s="176"/>
      <c r="BO679" s="176"/>
      <c r="BP679" s="176"/>
      <c r="BQ679" s="176"/>
      <c r="BR679" s="176"/>
      <c r="BS679" s="176"/>
      <c r="BT679" s="176"/>
      <c r="BU679" s="176"/>
      <c r="BV679" s="176"/>
      <c r="CH679" s="335" t="e">
        <f t="shared" si="1739"/>
        <v>#NUM!</v>
      </c>
    </row>
    <row r="680" spans="1:123" s="335" customFormat="1">
      <c r="A680" s="333">
        <f t="shared" si="1741"/>
        <v>1.7187500000000008E-2</v>
      </c>
      <c r="B680" s="334">
        <v>55</v>
      </c>
      <c r="C680" s="334">
        <f t="shared" si="1742"/>
        <v>2750</v>
      </c>
      <c r="D680" s="334">
        <f t="shared" si="1740"/>
        <v>17278.75959474386</v>
      </c>
      <c r="E680" s="333" t="str">
        <f t="shared" si="1687"/>
        <v>17278.7595947439i</v>
      </c>
      <c r="F680" s="333" t="str">
        <f t="shared" si="1743"/>
        <v>0.00683005577765341-0.414153149664337i</v>
      </c>
      <c r="G680" s="333" t="str">
        <f t="shared" si="1744"/>
        <v>-5.67072723829365+2.96328563656145i</v>
      </c>
      <c r="H680" s="333" t="str">
        <f t="shared" si="1745"/>
        <v>0.0000984823842320212-0.00597166274243196i</v>
      </c>
      <c r="I680" s="333" t="str">
        <f t="shared" si="1688"/>
        <v>0.00250182191209883+0.000240685265074508i</v>
      </c>
      <c r="J680" s="335" t="str">
        <f>IMPRODUCT(1/Nt_input,BQ625)</f>
        <v>0</v>
      </c>
      <c r="K680" s="335" t="str">
        <f t="shared" si="1689"/>
        <v>0</v>
      </c>
      <c r="L680" s="335" t="e">
        <f t="shared" si="1690"/>
        <v>#NUM!</v>
      </c>
      <c r="M680" s="335">
        <f t="shared" si="1746"/>
        <v>386.13494773318632</v>
      </c>
      <c r="N680" s="336">
        <f t="shared" si="1747"/>
        <v>-3.865052266813676</v>
      </c>
      <c r="O680" s="335" t="str">
        <f t="shared" si="1748"/>
        <v>-2.45196320100808-2.98772580504031i</v>
      </c>
      <c r="P680" s="335" t="str">
        <f t="shared" si="1749"/>
        <v>0.7540342913419-3.79078637127998i</v>
      </c>
      <c r="Q680" s="335" t="str">
        <f t="shared" si="1691"/>
        <v>3.40867178192074-1.82197302623799i</v>
      </c>
      <c r="R680" s="335" t="str">
        <f t="shared" si="1692"/>
        <v>3.57084268139547+1.47909146773483i</v>
      </c>
      <c r="S680" s="335" t="str">
        <f t="shared" si="1693"/>
        <v>1.12196544984369+3.6986244138272i</v>
      </c>
      <c r="T680" s="335" t="str">
        <f t="shared" si="1694"/>
        <v>-2.14730798850675+3.21367350981655i</v>
      </c>
      <c r="U680" s="335" t="str">
        <f t="shared" si="1695"/>
        <v>-3.84644098372272+0.378841370417369i</v>
      </c>
      <c r="V680" s="335" t="str">
        <f t="shared" si="1696"/>
        <v>-2.73300466750451-2.73300466750427i</v>
      </c>
      <c r="W680" s="335" t="str">
        <f t="shared" si="1697"/>
        <v>0.378841370417416-3.84644098372272i</v>
      </c>
      <c r="X680" s="335" t="str">
        <f t="shared" si="1698"/>
        <v>3.21367350981658-2.1473079885067i</v>
      </c>
      <c r="Y680" s="335" t="str">
        <f t="shared" si="1699"/>
        <v>3.69862441382718+1.12196544984375i</v>
      </c>
      <c r="Z680" s="335" t="str">
        <f t="shared" si="1700"/>
        <v>1.4790914677348+3.57084268139548i</v>
      </c>
      <c r="AA680" s="335" t="str">
        <f t="shared" si="1701"/>
        <v>-1.82197302623802+3.40867178192072i</v>
      </c>
      <c r="AB680" s="335" t="str">
        <f t="shared" si="1702"/>
        <v>-3.79078637127999+0.754034291341861i</v>
      </c>
      <c r="AC680" s="335" t="str">
        <f t="shared" si="1703"/>
        <v>-2.98772580504018-2.45196320100823i</v>
      </c>
      <c r="AD680" s="335" t="str">
        <f t="shared" si="1704"/>
        <v>4.73505328792463E-14-3.86505226681368i</v>
      </c>
      <c r="AE680" s="335" t="str">
        <f t="shared" si="1705"/>
        <v>2.98772580504024-2.45196320100816i</v>
      </c>
      <c r="AF680" s="335" t="str">
        <f t="shared" si="1706"/>
        <v>3.79078637127997+0.754034291341954i</v>
      </c>
      <c r="AG680" s="335" t="str">
        <f t="shared" si="1707"/>
        <v>1.82197302623896+3.40867178192022i</v>
      </c>
      <c r="AH680" s="335" t="str">
        <f t="shared" si="1708"/>
        <v>-1.47909146773524+3.5708426813953i</v>
      </c>
      <c r="AI680" s="335" t="str">
        <f t="shared" si="1709"/>
        <v>-3.69862441382677+1.1219654498451i</v>
      </c>
      <c r="AJ680" s="335" t="str">
        <f t="shared" si="1710"/>
        <v>-3.21367350981651-2.14730798850681i</v>
      </c>
      <c r="AK680" s="335" t="str">
        <f t="shared" si="1711"/>
        <v>-0.378841370415382-3.84644098372292i</v>
      </c>
      <c r="AL680" s="335" t="str">
        <f t="shared" si="1712"/>
        <v>2.73300466750428-2.73300466750449i</v>
      </c>
      <c r="AM680" s="335" t="str">
        <f t="shared" si="1713"/>
        <v>3.84644098372257+0.378841370418966i</v>
      </c>
      <c r="AN680" s="335" t="str">
        <f t="shared" si="1714"/>
        <v>2.14730798850701+3.21367350981638i</v>
      </c>
      <c r="AO680" s="335" t="str">
        <f t="shared" si="1715"/>
        <v>-1.12196544984487+3.69862441382684i</v>
      </c>
      <c r="AP680" s="335" t="str">
        <f t="shared" si="1716"/>
        <v>-3.5708426813952+1.47909146773546i</v>
      </c>
      <c r="AQ680" s="335" t="str">
        <f t="shared" si="1717"/>
        <v>-3.40867178192034-1.82197302623874i</v>
      </c>
      <c r="AR680" s="335" t="str">
        <f t="shared" si="1718"/>
        <v>-0.754034291342943-3.79078637127977i</v>
      </c>
      <c r="AS680" s="335" t="str">
        <f t="shared" si="1719"/>
        <v>2.45196320100857-2.98772580503991i</v>
      </c>
      <c r="AT680" s="335" t="str">
        <f t="shared" si="1720"/>
        <v>3.86505226681368-1.44321842869134E-12i</v>
      </c>
      <c r="AU680" s="335" t="str">
        <f t="shared" si="1721"/>
        <v>2.45196320100783+2.98772580504051i</v>
      </c>
      <c r="AV680" s="335" t="str">
        <f t="shared" si="1722"/>
        <v>-0.754034291340114+3.79078637128034i</v>
      </c>
      <c r="AW680" s="335" t="str">
        <f t="shared" si="1723"/>
        <v>-3.40867178192079+1.8219730262379i</v>
      </c>
      <c r="AX680" s="335" t="str">
        <f t="shared" si="1724"/>
        <v>-3.57084268139484-1.47909146773635i</v>
      </c>
      <c r="AY680" s="335" t="str">
        <f t="shared" si="1725"/>
        <v>-1.12196544984395-3.69862441382712i</v>
      </c>
      <c r="AZ680" s="335" t="str">
        <f t="shared" si="1726"/>
        <v>2.14730798850781-3.21367350981585i</v>
      </c>
      <c r="BA680" s="335" t="str">
        <f t="shared" si="1727"/>
        <v>3.84644098372266-0.378841370418013i</v>
      </c>
      <c r="BB680" s="335" t="str">
        <f t="shared" si="1728"/>
        <v>2.7330046675036+2.73300466750517i</v>
      </c>
      <c r="BC680" s="335" t="str">
        <f t="shared" si="1729"/>
        <v>-0.37884137041639+3.84644098372282i</v>
      </c>
      <c r="BD680" s="335" t="str">
        <f t="shared" si="1730"/>
        <v>-3.21367350981708+2.14730798850597i</v>
      </c>
      <c r="BE680" s="335" t="str">
        <f t="shared" si="1731"/>
        <v>-3.69862441382759-1.12196544984239i</v>
      </c>
      <c r="BF680" s="335" t="str">
        <f t="shared" si="1732"/>
        <v>-1.4790914677343-3.57084268139568i</v>
      </c>
      <c r="BG680" s="335" t="str">
        <f t="shared" si="1733"/>
        <v>1.82197302623646-3.40867178192156i</v>
      </c>
      <c r="BH680" s="335" t="str">
        <f t="shared" si="1734"/>
        <v>3.79078637128002-0.754034291341714i</v>
      </c>
      <c r="BI680" s="335" t="str">
        <f t="shared" si="1735"/>
        <v>2.98772580504155+2.45196320100657i</v>
      </c>
      <c r="BJ680" s="335" t="str">
        <f t="shared" si="1736"/>
        <v>2.97353971205072E-13+3.86505226681368i</v>
      </c>
      <c r="BK680" s="335" t="str">
        <f t="shared" si="1737"/>
        <v>-2.98772580504124+2.45196320100694i</v>
      </c>
      <c r="BL680" s="335" t="str">
        <f t="shared" si="1738"/>
        <v>-3.79078637128009-0.754034291341347i</v>
      </c>
      <c r="BM680" s="176"/>
      <c r="BN680" s="176"/>
      <c r="BO680" s="176"/>
      <c r="BP680" s="176"/>
      <c r="BQ680" s="176"/>
      <c r="BR680" s="176"/>
      <c r="BS680" s="176"/>
      <c r="BT680" s="176"/>
      <c r="BU680" s="176"/>
      <c r="BV680" s="176"/>
      <c r="CH680" s="335" t="e">
        <f t="shared" si="1739"/>
        <v>#NUM!</v>
      </c>
    </row>
    <row r="681" spans="1:123" s="335" customFormat="1">
      <c r="A681" s="333">
        <f t="shared" si="1741"/>
        <v>1.7500000000000009E-2</v>
      </c>
      <c r="B681" s="334">
        <v>56</v>
      </c>
      <c r="C681" s="334">
        <f t="shared" si="1742"/>
        <v>2800</v>
      </c>
      <c r="D681" s="334">
        <f t="shared" si="1740"/>
        <v>17592.91886010284</v>
      </c>
      <c r="E681" s="333" t="str">
        <f t="shared" si="1687"/>
        <v>17592.9188601028i</v>
      </c>
      <c r="F681" s="333" t="str">
        <f t="shared" si="1743"/>
        <v>0.00569656316001656-0.406759232510438i</v>
      </c>
      <c r="G681" s="333" t="str">
        <f t="shared" si="1744"/>
        <v>-5.63388282650815+2.99521744437524i</v>
      </c>
      <c r="H681" s="333" t="str">
        <f t="shared" si="1745"/>
        <v>0.0000821385857143723-0.00586505005670363i</v>
      </c>
      <c r="I681" s="333" t="str">
        <f t="shared" si="1688"/>
        <v>0.00252114043958769+0.000238953993199817i</v>
      </c>
      <c r="J681" s="335" t="str">
        <f>IMPRODUCT(1/Nt_input,BR625)</f>
        <v>0</v>
      </c>
      <c r="K681" s="335" t="str">
        <f t="shared" si="1689"/>
        <v>0</v>
      </c>
      <c r="L681" s="335" t="e">
        <f t="shared" si="1690"/>
        <v>#NUM!</v>
      </c>
      <c r="M681" s="335">
        <f t="shared" si="1746"/>
        <v>386.46446609406729</v>
      </c>
      <c r="N681" s="336">
        <f t="shared" si="1747"/>
        <v>-3.5355339059327289</v>
      </c>
      <c r="O681" s="335" t="str">
        <f t="shared" si="1748"/>
        <v>-2.5-2.49999999999999i</v>
      </c>
      <c r="P681" s="335" t="str">
        <f t="shared" si="1749"/>
        <v>-8.64091338205455E-14-3.53553390593273i</v>
      </c>
      <c r="Q681" s="335" t="str">
        <f t="shared" si="1691"/>
        <v>2.50000000000003-2.49999999999996i</v>
      </c>
      <c r="R681" s="335" t="str">
        <f t="shared" si="1692"/>
        <v>3.53553390593273-1.72818267641091E-13i</v>
      </c>
      <c r="S681" s="335" t="str">
        <f t="shared" si="1693"/>
        <v>2.50000000000002+2.49999999999997i</v>
      </c>
      <c r="T681" s="335" t="str">
        <f t="shared" si="1694"/>
        <v>-9.87536791182633E-14+3.53553390593273i</v>
      </c>
      <c r="U681" s="335" t="str">
        <f t="shared" si="1695"/>
        <v>-2.49999999999991+2.50000000000007i</v>
      </c>
      <c r="V681" s="335" t="str">
        <f t="shared" si="1696"/>
        <v>-3.53553390593273-3.11856548019231E-14i</v>
      </c>
      <c r="W681" s="335" t="str">
        <f t="shared" si="1697"/>
        <v>-2.49999999999989-2.5000000000001i</v>
      </c>
      <c r="X681" s="335" t="str">
        <f t="shared" si="1698"/>
        <v>-6.15038488533576E-14-3.53553390593273i</v>
      </c>
      <c r="Y681" s="335" t="str">
        <f t="shared" si="1699"/>
        <v>2.50000000000005-2.49999999999994i</v>
      </c>
      <c r="Z681" s="335" t="str">
        <f t="shared" si="1700"/>
        <v>3.53553390593273-1.54193352508638E-13i</v>
      </c>
      <c r="AA681" s="335" t="str">
        <f t="shared" si="1701"/>
        <v>2.50000000000002+2.49999999999997i</v>
      </c>
      <c r="AB681" s="335" t="str">
        <f t="shared" si="1702"/>
        <v>-1.29939333920186E-13+3.53553390593273i</v>
      </c>
      <c r="AC681" s="335" t="str">
        <f t="shared" si="1703"/>
        <v>-2.49999999999992+2.50000000000007i</v>
      </c>
      <c r="AD681" s="335" t="str">
        <f t="shared" si="1704"/>
        <v>-3.53553390593273-6.2371309603846E-14i</v>
      </c>
      <c r="AE681" s="335" t="str">
        <f t="shared" si="1705"/>
        <v>-2.50000000000012-2.49999999999987i</v>
      </c>
      <c r="AF681" s="335" t="str">
        <f t="shared" si="1706"/>
        <v>-5.54396733903748E-14-3.53553390593273i</v>
      </c>
      <c r="AG681" s="335" t="str">
        <f t="shared" si="1707"/>
        <v>2.49999999999904-2.50000000000095i</v>
      </c>
      <c r="AH681" s="335" t="str">
        <f t="shared" si="1708"/>
        <v>3.53553390593273-8.26409119197043E-13i</v>
      </c>
      <c r="AI681" s="335" t="str">
        <f t="shared" si="1709"/>
        <v>2.50000000000025+2.49999999999974i</v>
      </c>
      <c r="AJ681" s="335" t="str">
        <f t="shared" si="1710"/>
        <v>-1.61124988722109E-13+3.53553390593273i</v>
      </c>
      <c r="AK681" s="335" t="str">
        <f t="shared" si="1711"/>
        <v>-2.50000000000044+2.49999999999955i</v>
      </c>
      <c r="AL681" s="335" t="str">
        <f t="shared" si="1712"/>
        <v>-3.53553390593273-1.09841613796338E-12i</v>
      </c>
      <c r="AM681" s="335" t="str">
        <f t="shared" si="1713"/>
        <v>-2.49999999999889-2.5000000000011i</v>
      </c>
      <c r="AN681" s="335" t="str">
        <f t="shared" si="1714"/>
        <v>-1.48129982024699E-12-3.53553390593273i</v>
      </c>
      <c r="AO681" s="335" t="str">
        <f t="shared" si="1715"/>
        <v>2.49999999999935-2.50000000000064i</v>
      </c>
      <c r="AP681" s="335" t="str">
        <f t="shared" si="1716"/>
        <v>3.53553390593273-4.43522753649956E-13i</v>
      </c>
      <c r="AQ681" s="335" t="str">
        <f t="shared" si="1717"/>
        <v>2.49999999999997+2.50000000000001i</v>
      </c>
      <c r="AR681" s="335" t="str">
        <f t="shared" si="1718"/>
        <v>-4.93768395591316E-13+3.53553390593273i</v>
      </c>
      <c r="AS681" s="335" t="str">
        <f t="shared" si="1719"/>
        <v>-2.50000000000067+2.49999999999931i</v>
      </c>
      <c r="AT681" s="335" t="str">
        <f t="shared" si="1720"/>
        <v>-3.53553390593273-1.53154546218835E-12i</v>
      </c>
      <c r="AU681" s="335" t="str">
        <f t="shared" si="1721"/>
        <v>-2.50000000000107-2.49999999999892i</v>
      </c>
      <c r="AV681" s="335" t="str">
        <f t="shared" si="1722"/>
        <v>-1.04817049602202E-12-3.53553390593273i</v>
      </c>
      <c r="AW681" s="335" t="str">
        <f t="shared" si="1723"/>
        <v>2.49999999999959-2.5000000000004i</v>
      </c>
      <c r="AX681" s="335" t="str">
        <f t="shared" si="1724"/>
        <v>3.53553390593273-1.1087934678075E-13i</v>
      </c>
      <c r="AY681" s="335" t="str">
        <f t="shared" si="1725"/>
        <v>2.49999999999974+2.50000000000025i</v>
      </c>
      <c r="AZ681" s="335" t="str">
        <f t="shared" si="1726"/>
        <v>-9.26897719816285E-13+3.53553390593273i</v>
      </c>
      <c r="BA681" s="335" t="str">
        <f t="shared" si="1727"/>
        <v>-2.50000000000098+2.49999999999901i</v>
      </c>
      <c r="BB681" s="335" t="str">
        <f t="shared" si="1728"/>
        <v>-3.53553390593273+1.65281823839409E-12i</v>
      </c>
      <c r="BC681" s="335" t="str">
        <f t="shared" si="1729"/>
        <v>-2.50000000000083-2.49999999999916i</v>
      </c>
      <c r="BD681" s="335" t="str">
        <f t="shared" si="1730"/>
        <v>-7.15527089152814E-13-3.53553390593273i</v>
      </c>
      <c r="BE681" s="335" t="str">
        <f t="shared" si="1731"/>
        <v>2.49999999999982-2.50000000000017i</v>
      </c>
      <c r="BF681" s="335" t="str">
        <f t="shared" si="1732"/>
        <v>3.53553390593273+3.22249977444219E-13i</v>
      </c>
      <c r="BG681" s="335" t="str">
        <f t="shared" si="1733"/>
        <v>2.49999999999943+2.50000000000055i</v>
      </c>
      <c r="BH681" s="335" t="str">
        <f t="shared" si="1734"/>
        <v>-1.25954112668549E-12+3.53553390593273i</v>
      </c>
      <c r="BI681" s="335" t="str">
        <f t="shared" si="1735"/>
        <v>-2.50000000000129+2.4999999999987i</v>
      </c>
      <c r="BJ681" s="335" t="str">
        <f t="shared" si="1736"/>
        <v>-3.53553390593273+1.21968891416912E-12i</v>
      </c>
      <c r="BK681" s="335" t="str">
        <f t="shared" si="1737"/>
        <v>-2.5000000000006-2.49999999999939i</v>
      </c>
      <c r="BL681" s="335" t="str">
        <f t="shared" si="1738"/>
        <v>-2.82397764927847E-13-3.53553390593273i</v>
      </c>
      <c r="BM681" s="176"/>
      <c r="BN681" s="176"/>
      <c r="BO681" s="176"/>
      <c r="BP681" s="176"/>
      <c r="BQ681" s="176"/>
      <c r="BR681" s="176"/>
      <c r="BS681" s="176"/>
      <c r="BT681" s="176"/>
      <c r="BU681" s="176"/>
      <c r="BV681" s="176"/>
      <c r="CH681" s="335" t="e">
        <f t="shared" si="1739"/>
        <v>#NUM!</v>
      </c>
    </row>
    <row r="682" spans="1:123" s="335" customFormat="1">
      <c r="A682" s="333">
        <f t="shared" si="1741"/>
        <v>1.7812500000000009E-2</v>
      </c>
      <c r="B682" s="334">
        <v>57</v>
      </c>
      <c r="C682" s="334">
        <f t="shared" si="1742"/>
        <v>2850</v>
      </c>
      <c r="D682" s="334">
        <f t="shared" si="1740"/>
        <v>17907.07812546182</v>
      </c>
      <c r="E682" s="333" t="str">
        <f t="shared" si="1687"/>
        <v>17907.0781254618i</v>
      </c>
      <c r="F682" s="333" t="str">
        <f t="shared" si="1743"/>
        <v>0.00462232097461416-0.399618847729163i</v>
      </c>
      <c r="G682" s="333" t="str">
        <f t="shared" si="1744"/>
        <v>-5.59673414620881+3.02661358027297i</v>
      </c>
      <c r="H682" s="333" t="str">
        <f t="shared" si="1745"/>
        <v>0.0000666491175306449-0.00576209304720236i</v>
      </c>
      <c r="I682" s="333" t="str">
        <f t="shared" si="1688"/>
        <v>0.00254097267016809+0.000236932003737451i</v>
      </c>
      <c r="J682" s="335" t="str">
        <f>IMPRODUCT(1/Nt_input,BS625)</f>
        <v>0</v>
      </c>
      <c r="K682" s="335" t="str">
        <f t="shared" si="1689"/>
        <v>0</v>
      </c>
      <c r="L682" s="335" t="e">
        <f t="shared" si="1690"/>
        <v>#NUM!</v>
      </c>
      <c r="M682" s="335">
        <f t="shared" si="1746"/>
        <v>386.82803357918181</v>
      </c>
      <c r="N682" s="336">
        <f t="shared" si="1747"/>
        <v>-3.1719664208182157</v>
      </c>
      <c r="O682" s="335" t="str">
        <f t="shared" si="1748"/>
        <v>-2.45196320100807-2.01227419495967i</v>
      </c>
      <c r="P682" s="335" t="str">
        <f t="shared" si="1749"/>
        <v>-0.618819950461653-3.11101797547185i</v>
      </c>
      <c r="Q682" s="335" t="str">
        <f t="shared" si="1691"/>
        <v>1.49525462009523-2.79742463631859i</v>
      </c>
      <c r="R682" s="335" t="str">
        <f t="shared" si="1692"/>
        <v>2.930514854007-1.21385899726559i</v>
      </c>
      <c r="S682" s="335" t="str">
        <f t="shared" si="1693"/>
        <v>3.03538261166908+0.920773248729197i</v>
      </c>
      <c r="T682" s="335" t="str">
        <f t="shared" si="1694"/>
        <v>1.76225012354429+2.63739369015444i</v>
      </c>
      <c r="U682" s="335" t="str">
        <f t="shared" si="1695"/>
        <v>-0.310907077790092+3.15669253551535i</v>
      </c>
      <c r="V682" s="335" t="str">
        <f t="shared" si="1696"/>
        <v>-2.2429189658567+2.24291896585646i</v>
      </c>
      <c r="W682" s="335" t="str">
        <f t="shared" si="1697"/>
        <v>-3.15669253551535+0.310907077790087i</v>
      </c>
      <c r="X682" s="335" t="str">
        <f t="shared" si="1698"/>
        <v>-2.63739369015443-1.76225012354431i</v>
      </c>
      <c r="Y682" s="335" t="str">
        <f t="shared" si="1699"/>
        <v>-0.920773248729181-3.03538261166908i</v>
      </c>
      <c r="Z682" s="335" t="str">
        <f t="shared" si="1700"/>
        <v>1.21385899726562-2.930514854007i</v>
      </c>
      <c r="AA682" s="335" t="str">
        <f t="shared" si="1701"/>
        <v>2.79742463631846-1.49525462009547i</v>
      </c>
      <c r="AB682" s="335" t="str">
        <f t="shared" si="1702"/>
        <v>3.11101797547185+0.618819950461656i</v>
      </c>
      <c r="AC682" s="335" t="str">
        <f t="shared" si="1703"/>
        <v>2.01227419495971+2.45196320100804i</v>
      </c>
      <c r="AD682" s="335" t="str">
        <f t="shared" si="1704"/>
        <v>-2.79791025524444E-14+3.17196642081822i</v>
      </c>
      <c r="AE682" s="335" t="str">
        <f t="shared" si="1705"/>
        <v>-2.01227419495975+2.451963201008i</v>
      </c>
      <c r="AF682" s="335" t="str">
        <f t="shared" si="1706"/>
        <v>-3.11101797547167+0.618819950462576i</v>
      </c>
      <c r="AG682" s="335" t="str">
        <f t="shared" si="1707"/>
        <v>-2.79742463631918-1.49525462009413i</v>
      </c>
      <c r="AH682" s="335" t="str">
        <f t="shared" si="1708"/>
        <v>-1.2138589972644-2.9305148540075i</v>
      </c>
      <c r="AI682" s="335" t="str">
        <f t="shared" si="1709"/>
        <v>0.920773248729838-3.03538261166889i</v>
      </c>
      <c r="AJ682" s="335" t="str">
        <f t="shared" si="1710"/>
        <v>2.63739369015445-1.76225012354428i</v>
      </c>
      <c r="AK682" s="335" t="str">
        <f t="shared" si="1711"/>
        <v>3.15669253551541+0.310907077789537i</v>
      </c>
      <c r="AL682" s="335" t="str">
        <f t="shared" si="1712"/>
        <v>2.24291896585733+2.24291896585583i</v>
      </c>
      <c r="AM682" s="335" t="str">
        <f t="shared" si="1713"/>
        <v>0.310907077788511+3.15669253551551i</v>
      </c>
      <c r="AN682" s="335" t="str">
        <f t="shared" si="1714"/>
        <v>-1.76225012354514+2.63739369015387i</v>
      </c>
      <c r="AO682" s="335" t="str">
        <f t="shared" si="1715"/>
        <v>-3.03538261166918+0.920773248728851i</v>
      </c>
      <c r="AP682" s="335" t="str">
        <f t="shared" si="1716"/>
        <v>-2.93051485400712-1.21385899726531i</v>
      </c>
      <c r="AQ682" s="335" t="str">
        <f t="shared" si="1717"/>
        <v>-1.495254620096-2.79742463631817i</v>
      </c>
      <c r="AR682" s="335" t="str">
        <f t="shared" si="1718"/>
        <v>0.618819950460448-3.11101797547209i</v>
      </c>
      <c r="AS682" s="335" t="str">
        <f t="shared" si="1719"/>
        <v>2.45196320100889-2.01227419495867i</v>
      </c>
      <c r="AT682" s="335" t="str">
        <f t="shared" si="1720"/>
        <v>3.17196642081822+6.87027160653347E-13i</v>
      </c>
      <c r="AU682" s="335" t="str">
        <f t="shared" si="1721"/>
        <v>2.45196320100801+2.01227419495974i</v>
      </c>
      <c r="AV682" s="335" t="str">
        <f t="shared" si="1722"/>
        <v>0.618819950462193+3.11101797547174i</v>
      </c>
      <c r="AW682" s="335" t="str">
        <f t="shared" si="1723"/>
        <v>-1.49525462009443+2.79742463631902i</v>
      </c>
      <c r="AX682" s="335" t="str">
        <f t="shared" si="1724"/>
        <v>-2.93051485400761+1.21385899726412i</v>
      </c>
      <c r="AY682" s="335" t="str">
        <f t="shared" si="1725"/>
        <v>-3.03538261166878-0.920773248730168i</v>
      </c>
      <c r="AZ682" s="335" t="str">
        <f t="shared" si="1726"/>
        <v>-1.762250123544-2.63739369015464i</v>
      </c>
      <c r="BA682" s="335" t="str">
        <f t="shared" si="1727"/>
        <v>0.310907077789789-3.15669253551538i</v>
      </c>
      <c r="BB682" s="335" t="str">
        <f t="shared" si="1728"/>
        <v>2.24291896585607-2.24291896585709i</v>
      </c>
      <c r="BC682" s="335" t="str">
        <f t="shared" si="1729"/>
        <v>3.15669253551523-0.310907077791309i</v>
      </c>
      <c r="BD682" s="335" t="str">
        <f t="shared" si="1730"/>
        <v>2.63739369015368+1.76225012354543i</v>
      </c>
      <c r="BE682" s="335" t="str">
        <f t="shared" si="1731"/>
        <v>0.920773248728525+3.03538261166928i</v>
      </c>
      <c r="BF682" s="335" t="str">
        <f t="shared" si="1732"/>
        <v>-1.21385899726563+2.93051485400699i</v>
      </c>
      <c r="BG682" s="335" t="str">
        <f t="shared" si="1733"/>
        <v>-2.79742463631834+1.4952546200957i</v>
      </c>
      <c r="BH682" s="335" t="str">
        <f t="shared" si="1734"/>
        <v>-3.111017975472-0.618819950460873i</v>
      </c>
      <c r="BI682" s="335" t="str">
        <f t="shared" si="1735"/>
        <v>-2.01227419496085-2.4519632010071i</v>
      </c>
      <c r="BJ682" s="335" t="str">
        <f t="shared" si="1736"/>
        <v>9.40388033044525E-13-3.17196642081822i</v>
      </c>
      <c r="BK682" s="335" t="str">
        <f t="shared" si="1737"/>
        <v>2.01227419496007-2.45196320100774i</v>
      </c>
      <c r="BL682" s="335" t="str">
        <f t="shared" si="1738"/>
        <v>3.11101797547181-0.618819950461856i</v>
      </c>
      <c r="BM682" s="176"/>
      <c r="BN682" s="176"/>
      <c r="BO682" s="176"/>
      <c r="BP682" s="176"/>
      <c r="BQ682" s="176"/>
      <c r="BR682" s="176"/>
      <c r="BS682" s="176"/>
      <c r="BT682" s="176"/>
      <c r="BU682" s="176"/>
      <c r="BV682" s="176"/>
      <c r="CH682" s="335" t="e">
        <f t="shared" si="1739"/>
        <v>#NUM!</v>
      </c>
    </row>
    <row r="683" spans="1:123" s="335" customFormat="1">
      <c r="A683" s="333">
        <f t="shared" si="1741"/>
        <v>1.8125000000000009E-2</v>
      </c>
      <c r="B683" s="334">
        <v>58</v>
      </c>
      <c r="C683" s="334">
        <f t="shared" si="1742"/>
        <v>2900</v>
      </c>
      <c r="D683" s="334">
        <f t="shared" si="1740"/>
        <v>18221.237390820799</v>
      </c>
      <c r="E683" s="333" t="str">
        <f t="shared" si="1687"/>
        <v>18221.2373908208i</v>
      </c>
      <c r="F683" s="333" t="str">
        <f t="shared" si="1743"/>
        <v>0.00360332505975498-0.392719180136593i</v>
      </c>
      <c r="G683" s="333" t="str">
        <f t="shared" si="1744"/>
        <v>-5.55929562112574+3.05746617490686i</v>
      </c>
      <c r="H683" s="333" t="str">
        <f t="shared" si="1745"/>
        <v>0.0000519562437848173-0.0056626069321478i</v>
      </c>
      <c r="I683" s="333" t="str">
        <f t="shared" si="1688"/>
        <v>0.00256132760217208+0.000234599419952338i</v>
      </c>
      <c r="J683" s="335" t="str">
        <f>IMPRODUCT(1/Nt_input,BT625)</f>
        <v>0</v>
      </c>
      <c r="K683" s="335" t="str">
        <f t="shared" si="1689"/>
        <v>0</v>
      </c>
      <c r="L683" s="335" t="e">
        <f t="shared" si="1690"/>
        <v>#NUM!</v>
      </c>
      <c r="M683" s="335">
        <f t="shared" si="1746"/>
        <v>387.22214883490199</v>
      </c>
      <c r="N683" s="336">
        <f t="shared" si="1747"/>
        <v>-2.7778511650979998</v>
      </c>
      <c r="O683" s="335" t="str">
        <f t="shared" si="1748"/>
        <v>-2.30969883127821-1.54329141908727i</v>
      </c>
      <c r="P683" s="335" t="str">
        <f t="shared" si="1749"/>
        <v>-1.06303761845907-2.56639983579667i</v>
      </c>
      <c r="Q683" s="335" t="str">
        <f t="shared" si="1691"/>
        <v>0.541931878311851-2.72447553387908i</v>
      </c>
      <c r="R683" s="335" t="str">
        <f t="shared" si="1692"/>
        <v>1.96423739596775-1.96423739596775i</v>
      </c>
      <c r="S683" s="335" t="str">
        <f t="shared" si="1693"/>
        <v>2.72447553387908-0.541931878311842i</v>
      </c>
      <c r="T683" s="335" t="str">
        <f t="shared" si="1694"/>
        <v>2.56639983579667+1.06303761845908i</v>
      </c>
      <c r="U683" s="335" t="str">
        <f t="shared" si="1695"/>
        <v>1.54329141908727+2.30969883127821i</v>
      </c>
      <c r="V683" s="335" t="str">
        <f t="shared" si="1696"/>
        <v>-3.01175226804063E-19+2.777851165098i</v>
      </c>
      <c r="W683" s="335" t="str">
        <f t="shared" si="1697"/>
        <v>-1.54329141908728+2.3096988312782i</v>
      </c>
      <c r="X683" s="335" t="str">
        <f t="shared" si="1698"/>
        <v>-2.56639983579668+1.06303761845906i</v>
      </c>
      <c r="Y683" s="335" t="str">
        <f t="shared" si="1699"/>
        <v>-2.72447553387908-0.541931878311851i</v>
      </c>
      <c r="Z683" s="335" t="str">
        <f t="shared" si="1700"/>
        <v>-1.96423739596773-1.96423739596776i</v>
      </c>
      <c r="AA683" s="335" t="str">
        <f t="shared" si="1701"/>
        <v>-0.541931878311831-2.72447553387909i</v>
      </c>
      <c r="AB683" s="335" t="str">
        <f t="shared" si="1702"/>
        <v>1.06303761845908-2.56639983579667i</v>
      </c>
      <c r="AC683" s="335" t="str">
        <f t="shared" si="1703"/>
        <v>2.30969883127821-1.54329141908727i</v>
      </c>
      <c r="AD683" s="335" t="str">
        <f t="shared" si="1704"/>
        <v>2.777851165098+6.02350453608128E-19i</v>
      </c>
      <c r="AE683" s="335" t="str">
        <f t="shared" si="1705"/>
        <v>2.30969883127821+1.54329141908727i</v>
      </c>
      <c r="AF683" s="335" t="str">
        <f t="shared" si="1706"/>
        <v>1.06303761845904+2.56639983579668i</v>
      </c>
      <c r="AG683" s="335" t="str">
        <f t="shared" si="1707"/>
        <v>-0.541931878313226+2.72447553387881i</v>
      </c>
      <c r="AH683" s="335" t="str">
        <f t="shared" si="1708"/>
        <v>-1.96423739596776+1.96423739596773i</v>
      </c>
      <c r="AI683" s="335" t="str">
        <f t="shared" si="1709"/>
        <v>-2.72447553387882+0.541931878313187i</v>
      </c>
      <c r="AJ683" s="335" t="str">
        <f t="shared" si="1710"/>
        <v>-2.56639983579667-1.06303761845908i</v>
      </c>
      <c r="AK683" s="335" t="str">
        <f t="shared" si="1711"/>
        <v>-1.54329141908612-2.30969883127898i</v>
      </c>
      <c r="AL683" s="335" t="str">
        <f t="shared" si="1712"/>
        <v>3.94765428533426E-14-2.777851165098i</v>
      </c>
      <c r="AM683" s="335" t="str">
        <f t="shared" si="1713"/>
        <v>1.54329141908841-2.30969883127744i</v>
      </c>
      <c r="AN683" s="335" t="str">
        <f t="shared" si="1714"/>
        <v>2.56639983579668-1.06303761845904i</v>
      </c>
      <c r="AO683" s="335" t="str">
        <f t="shared" si="1715"/>
        <v>2.7244755338788+0.541931878313265i</v>
      </c>
      <c r="AP683" s="335" t="str">
        <f t="shared" si="1716"/>
        <v>1.96423739596773+1.96423739596776i</v>
      </c>
      <c r="AQ683" s="335" t="str">
        <f t="shared" si="1717"/>
        <v>0.541931878313226+2.72447553387881i</v>
      </c>
      <c r="AR683" s="335" t="str">
        <f t="shared" si="1718"/>
        <v>-1.06303761845908+2.56639983579667i</v>
      </c>
      <c r="AS683" s="335" t="str">
        <f t="shared" si="1719"/>
        <v>-2.30969883127747+1.54329141908838i</v>
      </c>
      <c r="AT683" s="335" t="str">
        <f t="shared" si="1720"/>
        <v>-2.777851165098-1.20470090721626E-18i</v>
      </c>
      <c r="AU683" s="335" t="str">
        <f t="shared" si="1721"/>
        <v>-2.30969883127896-1.54329141908615i</v>
      </c>
      <c r="AV683" s="335" t="str">
        <f t="shared" si="1722"/>
        <v>-1.06303761845908-2.56639983579667i</v>
      </c>
      <c r="AW683" s="335" t="str">
        <f t="shared" si="1723"/>
        <v>0.541931878313226-2.72447553387881i</v>
      </c>
      <c r="AX683" s="335" t="str">
        <f t="shared" si="1724"/>
        <v>1.96423739596779-1.9642373959677i</v>
      </c>
      <c r="AY683" s="335" t="str">
        <f t="shared" si="1725"/>
        <v>2.72447553387882-0.541931878313187i</v>
      </c>
      <c r="AZ683" s="335" t="str">
        <f t="shared" si="1726"/>
        <v>2.56639983579665+1.06303761845911i</v>
      </c>
      <c r="BA683" s="335" t="str">
        <f t="shared" si="1727"/>
        <v>1.54329141908612+2.30969883127898i</v>
      </c>
      <c r="BB683" s="335" t="str">
        <f t="shared" si="1728"/>
        <v>-3.94771452037962E-14+2.777851165098i</v>
      </c>
      <c r="BC683" s="335" t="str">
        <f t="shared" si="1729"/>
        <v>-1.54329141908848+2.3096988312774i</v>
      </c>
      <c r="BD683" s="335" t="str">
        <f t="shared" si="1730"/>
        <v>-2.56639983579668+1.06303761845904i</v>
      </c>
      <c r="BE683" s="335" t="str">
        <f t="shared" si="1731"/>
        <v>-2.72447553387936-0.541931878310476i</v>
      </c>
      <c r="BF683" s="335" t="str">
        <f t="shared" si="1732"/>
        <v>-1.96423739596773-1.96423739596776i</v>
      </c>
      <c r="BG683" s="335" t="str">
        <f t="shared" si="1733"/>
        <v>-0.541931878313226-2.72447553387881i</v>
      </c>
      <c r="BH683" s="335" t="str">
        <f t="shared" si="1734"/>
        <v>1.06303761845915-2.56639983579664i</v>
      </c>
      <c r="BI683" s="335" t="str">
        <f t="shared" si="1735"/>
        <v>2.30969883127742-1.54329141908845i</v>
      </c>
      <c r="BJ683" s="335" t="str">
        <f t="shared" si="1736"/>
        <v>2.777851165098+7.89530857066854E-14i</v>
      </c>
      <c r="BK683" s="335" t="str">
        <f t="shared" si="1737"/>
        <v>2.30969883127742+1.54329141908845i</v>
      </c>
      <c r="BL683" s="335" t="str">
        <f t="shared" si="1738"/>
        <v>1.063037618459+2.5663998357967i</v>
      </c>
      <c r="BM683" s="176"/>
      <c r="BN683" s="176"/>
      <c r="BO683" s="176"/>
      <c r="BP683" s="176"/>
      <c r="BQ683" s="176"/>
      <c r="BR683" s="176"/>
      <c r="BS683" s="176"/>
      <c r="BT683" s="176"/>
      <c r="BU683" s="176"/>
      <c r="BV683" s="176"/>
      <c r="CH683" s="335" t="e">
        <f t="shared" si="1739"/>
        <v>#NUM!</v>
      </c>
    </row>
    <row r="684" spans="1:123" s="335" customFormat="1">
      <c r="A684" s="333">
        <f t="shared" si="1741"/>
        <v>1.8437500000000009E-2</v>
      </c>
      <c r="B684" s="334">
        <v>59</v>
      </c>
      <c r="C684" s="334">
        <f t="shared" si="1742"/>
        <v>2950</v>
      </c>
      <c r="D684" s="334">
        <f t="shared" si="1740"/>
        <v>18535.396656179779</v>
      </c>
      <c r="E684" s="333" t="str">
        <f t="shared" si="1687"/>
        <v>18535.3966561798i</v>
      </c>
      <c r="F684" s="333" t="str">
        <f t="shared" si="1743"/>
        <v>0.00263590402890305-0.386048259258289i</v>
      </c>
      <c r="G684" s="333" t="str">
        <f t="shared" si="1744"/>
        <v>-5.52158158650614+3.0877681561433i</v>
      </c>
      <c r="H684" s="333" t="str">
        <f t="shared" si="1745"/>
        <v>0.0000380070268565728-0.00556641910960205i</v>
      </c>
      <c r="I684" s="333" t="str">
        <f t="shared" si="1688"/>
        <v>0.00258221422164631+0.000231935503428316i</v>
      </c>
      <c r="J684" s="335" t="str">
        <f>IMPRODUCT(1/Nt_input,BU625)</f>
        <v>0</v>
      </c>
      <c r="K684" s="335" t="str">
        <f t="shared" si="1689"/>
        <v>0</v>
      </c>
      <c r="L684" s="335" t="e">
        <f t="shared" si="1690"/>
        <v>#NUM!</v>
      </c>
      <c r="M684" s="335">
        <f t="shared" si="1746"/>
        <v>387.64301631587</v>
      </c>
      <c r="N684" s="336">
        <f t="shared" si="1747"/>
        <v>-2.3569836841299741</v>
      </c>
      <c r="O684" s="335" t="str">
        <f t="shared" si="1748"/>
        <v>-2.07867403075635-1.11107441745099i</v>
      </c>
      <c r="P684" s="335" t="str">
        <f t="shared" si="1749"/>
        <v>-1.30946997461556-1.95976031004693i</v>
      </c>
      <c r="Q684" s="335" t="str">
        <f t="shared" si="1691"/>
        <v>-0.231024800521746-2.34563416346173i</v>
      </c>
      <c r="R684" s="335" t="str">
        <f t="shared" si="1692"/>
        <v>0.90197860627143-2.17756898423071i</v>
      </c>
      <c r="S684" s="335" t="str">
        <f t="shared" si="1693"/>
        <v>1.82197302623789-1.49525462009533i</v>
      </c>
      <c r="T684" s="335" t="str">
        <f t="shared" si="1694"/>
        <v>2.31169490354525-0.459824705923714i</v>
      </c>
      <c r="U684" s="335" t="str">
        <f t="shared" si="1695"/>
        <v>2.2554927580067+0.684196248041641i</v>
      </c>
      <c r="V684" s="335" t="str">
        <f t="shared" si="1696"/>
        <v>1.66663914619427+1.66663914619444i</v>
      </c>
      <c r="W684" s="335" t="str">
        <f t="shared" si="1697"/>
        <v>0.684196248041629+2.2554927580067i</v>
      </c>
      <c r="X684" s="335" t="str">
        <f t="shared" si="1698"/>
        <v>-0.459824705923709+2.31169490354525i</v>
      </c>
      <c r="Y684" s="335" t="str">
        <f t="shared" si="1699"/>
        <v>-1.49525462009533+1.82197302623789i</v>
      </c>
      <c r="Z684" s="335" t="str">
        <f t="shared" si="1700"/>
        <v>-2.1775689842307+0.901978606271442i</v>
      </c>
      <c r="AA684" s="335" t="str">
        <f t="shared" si="1701"/>
        <v>-2.34563416346173-0.23102480052175i</v>
      </c>
      <c r="AB684" s="335" t="str">
        <f t="shared" si="1702"/>
        <v>-1.95976031004692-1.30946997461558i</v>
      </c>
      <c r="AC684" s="335" t="str">
        <f t="shared" si="1703"/>
        <v>-1.11107441745095-2.07867403075637i</v>
      </c>
      <c r="AD684" s="335" t="str">
        <f t="shared" si="1704"/>
        <v>1.27054260982862E-14-2.35698368412997i</v>
      </c>
      <c r="AE684" s="335" t="str">
        <f t="shared" si="1705"/>
        <v>1.11107441745094-2.07867403075637i</v>
      </c>
      <c r="AF684" s="335" t="str">
        <f t="shared" si="1706"/>
        <v>1.95976031004732-1.30946997461497i</v>
      </c>
      <c r="AG684" s="335" t="str">
        <f t="shared" si="1707"/>
        <v>2.34563416346182-0.231024800520825i</v>
      </c>
      <c r="AH684" s="335" t="str">
        <f t="shared" si="1708"/>
        <v>2.17756898423106+0.901978606270567i</v>
      </c>
      <c r="AI684" s="335" t="str">
        <f t="shared" si="1709"/>
        <v>1.4952546200957+1.82197302623759i</v>
      </c>
      <c r="AJ684" s="335" t="str">
        <f t="shared" si="1710"/>
        <v>0.4598247059237+2.31169490354525i</v>
      </c>
      <c r="AK684" s="335" t="str">
        <f t="shared" si="1711"/>
        <v>-0.684196248042101+2.25549275800656i</v>
      </c>
      <c r="AL684" s="335" t="str">
        <f t="shared" si="1712"/>
        <v>-1.66663914619496+1.66663914619375i</v>
      </c>
      <c r="AM684" s="335" t="str">
        <f t="shared" si="1713"/>
        <v>-2.25549275800635+0.68419624804277i</v>
      </c>
      <c r="AN684" s="335" t="str">
        <f t="shared" si="1714"/>
        <v>-2.31169490354539-0.459824705923016i</v>
      </c>
      <c r="AO684" s="335" t="str">
        <f t="shared" si="1715"/>
        <v>-1.82197302623803-1.49525462009516i</v>
      </c>
      <c r="AP684" s="335" t="str">
        <f t="shared" si="1716"/>
        <v>-0.901978606271183-2.17756898423081i</v>
      </c>
      <c r="AQ684" s="335" t="str">
        <f t="shared" si="1717"/>
        <v>0.231024800522429-2.34563416346166i</v>
      </c>
      <c r="AR684" s="335" t="str">
        <f t="shared" si="1718"/>
        <v>1.30946997461634-1.95976031004641i</v>
      </c>
      <c r="AS684" s="335" t="str">
        <f t="shared" si="1719"/>
        <v>2.07867403075593-1.11107441745177i</v>
      </c>
      <c r="AT684" s="335" t="str">
        <f t="shared" si="1720"/>
        <v>2.35698368412997-4.43515685621245E-13i</v>
      </c>
      <c r="AU684" s="335" t="str">
        <f t="shared" si="1721"/>
        <v>2.07867403075638+1.11107441745092i</v>
      </c>
      <c r="AV684" s="335" t="str">
        <f t="shared" si="1722"/>
        <v>1.30946997461518+1.95976031004718i</v>
      </c>
      <c r="AW684" s="335" t="str">
        <f t="shared" si="1723"/>
        <v>0.231024800521046+2.3456341634618i</v>
      </c>
      <c r="AX684" s="335" t="str">
        <f t="shared" si="1724"/>
        <v>-0.901978606270362+2.17756898423115i</v>
      </c>
      <c r="AY684" s="335" t="str">
        <f t="shared" si="1725"/>
        <v>-1.82197302623743+1.4952546200959i</v>
      </c>
      <c r="AZ684" s="335" t="str">
        <f t="shared" si="1726"/>
        <v>-2.3116949035452+0.459824705923952i</v>
      </c>
      <c r="BA684" s="335" t="str">
        <f t="shared" si="1727"/>
        <v>-2.25549275800663-0.684196248041858i</v>
      </c>
      <c r="BB684" s="335" t="str">
        <f t="shared" si="1728"/>
        <v>-1.66663914619393-1.66663914619478i</v>
      </c>
      <c r="BC684" s="335" t="str">
        <f t="shared" si="1729"/>
        <v>-0.684196248040708-2.25549275800698i</v>
      </c>
      <c r="BD684" s="335" t="str">
        <f t="shared" si="1730"/>
        <v>0.459824705922764-2.31169490354544i</v>
      </c>
      <c r="BE684" s="335" t="str">
        <f t="shared" si="1731"/>
        <v>1.49525462009496-1.8219730262382i</v>
      </c>
      <c r="BF684" s="335" t="str">
        <f t="shared" si="1732"/>
        <v>2.17756898423071-0.901978606271418i</v>
      </c>
      <c r="BG684" s="335" t="str">
        <f t="shared" si="1733"/>
        <v>2.34563416346168+0.231024800522242i</v>
      </c>
      <c r="BH684" s="335" t="str">
        <f t="shared" si="1734"/>
        <v>1.95976031004651+1.30946997461618i</v>
      </c>
      <c r="BI684" s="335" t="str">
        <f t="shared" si="1735"/>
        <v>1.11107441745199+2.07867403075581i</v>
      </c>
      <c r="BJ684" s="335" t="str">
        <f t="shared" si="1736"/>
        <v>6.98768281133139E-13+2.35698368412997i</v>
      </c>
      <c r="BK684" s="335" t="str">
        <f t="shared" si="1737"/>
        <v>-1.11107441745076+2.07867403075647i</v>
      </c>
      <c r="BL684" s="335" t="str">
        <f t="shared" si="1738"/>
        <v>-1.95976031004708+1.30946997461534i</v>
      </c>
      <c r="BM684" s="176"/>
      <c r="BN684" s="176"/>
      <c r="BO684" s="176"/>
      <c r="BP684" s="176"/>
      <c r="BQ684" s="176"/>
      <c r="BR684" s="176"/>
      <c r="BS684" s="176"/>
      <c r="BT684" s="176"/>
      <c r="BU684" s="176"/>
      <c r="BV684" s="176"/>
      <c r="CH684" s="335" t="e">
        <f t="shared" si="1739"/>
        <v>#NUM!</v>
      </c>
    </row>
    <row r="685" spans="1:123" s="335" customFormat="1">
      <c r="A685" s="333">
        <f t="shared" si="1741"/>
        <v>1.875000000000001E-2</v>
      </c>
      <c r="B685" s="334">
        <v>60</v>
      </c>
      <c r="C685" s="334">
        <f t="shared" si="1742"/>
        <v>3000</v>
      </c>
      <c r="D685" s="334">
        <f t="shared" si="1740"/>
        <v>18849.555921538758</v>
      </c>
      <c r="E685" s="333" t="str">
        <f t="shared" si="1687"/>
        <v>18849.5559215388i</v>
      </c>
      <c r="F685" s="333" t="str">
        <f t="shared" si="1743"/>
        <v>0.00171668667952491-0.379594891263444i</v>
      </c>
      <c r="G685" s="333" t="str">
        <f t="shared" si="1744"/>
        <v>-5.48360627956679+3.11751320618082i</v>
      </c>
      <c r="H685" s="333" t="str">
        <f t="shared" si="1745"/>
        <v>0.0000247528574703748-0.00547336817603012i</v>
      </c>
      <c r="I685" s="333" t="str">
        <f t="shared" si="1688"/>
        <v>0.00260364147389865+0.000228918590687392i</v>
      </c>
      <c r="J685" s="335" t="str">
        <f>IMPRODUCT(1/Nt_input,BV625)</f>
        <v>0</v>
      </c>
      <c r="K685" s="335" t="str">
        <f t="shared" si="1689"/>
        <v>0</v>
      </c>
      <c r="L685" s="335" t="e">
        <f t="shared" si="1690"/>
        <v>#NUM!</v>
      </c>
      <c r="M685" s="335">
        <f t="shared" si="1746"/>
        <v>388.08658283817454</v>
      </c>
      <c r="N685" s="336">
        <f t="shared" si="1747"/>
        <v>-1.9134171618254356</v>
      </c>
      <c r="O685" s="335" t="str">
        <f t="shared" si="1748"/>
        <v>-1.76776695296636-0.73223304703363i</v>
      </c>
      <c r="P685" s="335" t="str">
        <f t="shared" si="1749"/>
        <v>-1.35299025036545-1.35299025036552i</v>
      </c>
      <c r="Q685" s="335" t="str">
        <f t="shared" si="1691"/>
        <v>-0.732233047033651-1.76776695296635i</v>
      </c>
      <c r="R685" s="335" t="str">
        <f t="shared" si="1692"/>
        <v>9.35287799344841E-14-1.91341716182544i</v>
      </c>
      <c r="S685" s="335" t="str">
        <f t="shared" si="1693"/>
        <v>0.732233047033648-1.76776695296635i</v>
      </c>
      <c r="T685" s="335" t="str">
        <f t="shared" si="1694"/>
        <v>1.35299025036545-1.35299025036552i</v>
      </c>
      <c r="U685" s="335" t="str">
        <f t="shared" si="1695"/>
        <v>1.76776695296638-0.732233047033565i</v>
      </c>
      <c r="V685" s="335" t="str">
        <f t="shared" si="1696"/>
        <v>1.91341716182544-3.28149320495975E-15i</v>
      </c>
      <c r="W685" s="335" t="str">
        <f t="shared" si="1697"/>
        <v>1.76776695296638+0.732233047033558i</v>
      </c>
      <c r="X685" s="335" t="str">
        <f t="shared" si="1698"/>
        <v>1.35299025036545+1.35299025036552i</v>
      </c>
      <c r="Y685" s="335" t="str">
        <f t="shared" si="1699"/>
        <v>0.732233047033661+1.76776695296634i</v>
      </c>
      <c r="Z685" s="335" t="str">
        <f t="shared" si="1700"/>
        <v>-8.34494634054556E-14+1.91341716182544i</v>
      </c>
      <c r="AA685" s="335" t="str">
        <f t="shared" si="1701"/>
        <v>-0.732233047033638+1.76776695296635i</v>
      </c>
      <c r="AB685" s="335" t="str">
        <f t="shared" si="1702"/>
        <v>-1.35299025036544+1.35299025036552i</v>
      </c>
      <c r="AC685" s="335" t="str">
        <f t="shared" si="1703"/>
        <v>-1.76776695296638+0.732233047033567i</v>
      </c>
      <c r="AD685" s="335" t="str">
        <f t="shared" si="1704"/>
        <v>-1.91341716182544+6.5629864099195E-15i</v>
      </c>
      <c r="AE685" s="335" t="str">
        <f t="shared" si="1705"/>
        <v>-1.7677669529666-0.732233047033028i</v>
      </c>
      <c r="AF685" s="335" t="str">
        <f t="shared" si="1706"/>
        <v>-1.35299025036612-1.35299025036484i</v>
      </c>
      <c r="AG685" s="335" t="str">
        <f t="shared" si="1707"/>
        <v>-0.732233047032947-1.76776695296664i</v>
      </c>
      <c r="AH685" s="335" t="str">
        <f t="shared" si="1708"/>
        <v>4.7444172299649E-13-1.91341716182544i</v>
      </c>
      <c r="AI685" s="335" t="str">
        <f t="shared" si="1709"/>
        <v>0.732233047033824-1.76776695296627i</v>
      </c>
      <c r="AJ685" s="335" t="str">
        <f t="shared" si="1710"/>
        <v>1.35299025036543-1.35299025036554i</v>
      </c>
      <c r="AK685" s="335" t="str">
        <f t="shared" si="1711"/>
        <v>1.76776695296623-0.732233047033935i</v>
      </c>
      <c r="AL685" s="335" t="str">
        <f t="shared" si="1712"/>
        <v>1.91341716182544-5.94457285484801E-13i</v>
      </c>
      <c r="AM685" s="335" t="str">
        <f t="shared" si="1713"/>
        <v>1.76776695296668+0.732233047032836i</v>
      </c>
      <c r="AN685" s="335" t="str">
        <f t="shared" si="1714"/>
        <v>1.35299025036493+1.35299025036604i</v>
      </c>
      <c r="AO685" s="335" t="str">
        <f t="shared" si="1715"/>
        <v>0.732233047033139+1.76776695296656i</v>
      </c>
      <c r="AP685" s="335" t="str">
        <f t="shared" si="1716"/>
        <v>-2.67225530069464E-13+1.91341716182544i</v>
      </c>
      <c r="AQ685" s="335" t="str">
        <f t="shared" si="1717"/>
        <v>-0.732233047033632+1.76776695296635i</v>
      </c>
      <c r="AR685" s="335" t="str">
        <f t="shared" si="1718"/>
        <v>-1.3529902503653+1.35299025036566i</v>
      </c>
      <c r="AS685" s="335" t="str">
        <f t="shared" si="1719"/>
        <v>-1.76776695296616+0.732233047034101i</v>
      </c>
      <c r="AT685" s="335" t="str">
        <f t="shared" si="1720"/>
        <v>-1.91341716182544+7.7448218511555E-13i</v>
      </c>
      <c r="AU685" s="335" t="str">
        <f t="shared" si="1721"/>
        <v>-1.76776695296602-0.732233047034428i</v>
      </c>
      <c r="AV685" s="335" t="str">
        <f t="shared" si="1722"/>
        <v>-1.35299025036505-1.35299025036591i</v>
      </c>
      <c r="AW685" s="335" t="str">
        <f t="shared" si="1723"/>
        <v>-0.732233047033305-1.76776695296649i</v>
      </c>
      <c r="AX685" s="335" t="str">
        <f t="shared" si="1724"/>
        <v>8.72006304387139E-14-1.91341716182544i</v>
      </c>
      <c r="AY685" s="335" t="str">
        <f t="shared" si="1725"/>
        <v>0.732233047033466-1.76776695296642i</v>
      </c>
      <c r="AZ685" s="335" t="str">
        <f t="shared" si="1726"/>
        <v>1.35299025036518-1.35299025036579i</v>
      </c>
      <c r="BA685" s="335" t="str">
        <f t="shared" si="1727"/>
        <v>1.76776695296609-0.732233047034268i</v>
      </c>
      <c r="BB685" s="335" t="str">
        <f t="shared" si="1728"/>
        <v>1.91341716182544+9.48883445992978E-13i</v>
      </c>
      <c r="BC685" s="335" t="str">
        <f t="shared" si="1729"/>
        <v>1.76776695296609+0.732233047034262i</v>
      </c>
      <c r="BD685" s="335" t="str">
        <f t="shared" si="1730"/>
        <v>1.35299025036518+1.35299025036579i</v>
      </c>
      <c r="BE685" s="335" t="str">
        <f t="shared" si="1731"/>
        <v>0.732233047033472+1.76776695296642i</v>
      </c>
      <c r="BF685" s="335" t="str">
        <f t="shared" si="1732"/>
        <v>1.47206855784587E-13+1.91341716182544i</v>
      </c>
      <c r="BG685" s="335" t="str">
        <f t="shared" si="1733"/>
        <v>-0.732233047033299+1.76776695296649i</v>
      </c>
      <c r="BH685" s="335" t="str">
        <f t="shared" si="1734"/>
        <v>-1.35299025036501+1.35299025036595i</v>
      </c>
      <c r="BI685" s="335" t="str">
        <f t="shared" si="1735"/>
        <v>-1.76776695296602+0.732233047034434i</v>
      </c>
      <c r="BJ685" s="335" t="str">
        <f t="shared" si="1736"/>
        <v>-1.91341716182544-7.68858546362229E-13i</v>
      </c>
      <c r="BK685" s="335" t="str">
        <f t="shared" si="1737"/>
        <v>-1.76776695296618-0.732233047034046i</v>
      </c>
      <c r="BL685" s="335" t="str">
        <f t="shared" si="1738"/>
        <v>-1.35299025036531-1.35299025036566i</v>
      </c>
      <c r="BM685" s="176"/>
      <c r="BN685" s="176"/>
      <c r="BO685" s="176"/>
      <c r="BP685" s="176"/>
      <c r="BQ685" s="176"/>
      <c r="BR685" s="176"/>
      <c r="BS685" s="176"/>
      <c r="BT685" s="176"/>
      <c r="BU685" s="176"/>
      <c r="BV685" s="176"/>
      <c r="CH685" s="335" t="e">
        <f t="shared" si="1739"/>
        <v>#NUM!</v>
      </c>
    </row>
    <row r="686" spans="1:123" s="335" customFormat="1">
      <c r="A686" s="333">
        <f t="shared" si="1741"/>
        <v>1.906250000000001E-2</v>
      </c>
      <c r="B686" s="334">
        <v>61</v>
      </c>
      <c r="C686" s="334">
        <f t="shared" si="1742"/>
        <v>3050</v>
      </c>
      <c r="D686" s="334">
        <f t="shared" si="1740"/>
        <v>19163.715186897738</v>
      </c>
      <c r="E686" s="333" t="str">
        <f t="shared" si="1687"/>
        <v>19163.7151868977i</v>
      </c>
      <c r="F686" s="333" t="str">
        <f t="shared" si="1743"/>
        <v>0.000842573059739002-0.373348597337159i</v>
      </c>
      <c r="G686" s="333" t="str">
        <f t="shared" si="1744"/>
        <v>-5.44538383028428+3.1466957220144i</v>
      </c>
      <c r="H686" s="333" t="str">
        <f t="shared" si="1745"/>
        <v>0.0000121490375062903-0.00538330303769155i</v>
      </c>
      <c r="I686" s="333" t="str">
        <f t="shared" si="1688"/>
        <v>0.00262561823101892+0.000225526028488801i</v>
      </c>
      <c r="J686" s="335" t="str">
        <f>IMPRODUCT(1/Nt_input,BW625)</f>
        <v>0</v>
      </c>
      <c r="K686" s="335" t="str">
        <f t="shared" si="1689"/>
        <v>0</v>
      </c>
      <c r="L686" s="335" t="e">
        <f t="shared" si="1690"/>
        <v>#NUM!</v>
      </c>
      <c r="M686" s="335">
        <f t="shared" si="1746"/>
        <v>388.54857661372773</v>
      </c>
      <c r="N686" s="336">
        <f t="shared" si="1747"/>
        <v>-1.4514233862722956</v>
      </c>
      <c r="O686" s="335" t="str">
        <f t="shared" si="1748"/>
        <v>-1.38892558254899-0.421325969243637i</v>
      </c>
      <c r="P686" s="335" t="str">
        <f t="shared" si="1749"/>
        <v>-1.20681444027068-0.806367628921383i</v>
      </c>
      <c r="Q686" s="335" t="str">
        <f t="shared" si="1691"/>
        <v>-0.920773248729168-1.12196544984365i</v>
      </c>
      <c r="R686" s="335" t="str">
        <f t="shared" si="1692"/>
        <v>-0.555435683273682-1.34094035958518i</v>
      </c>
      <c r="S686" s="335" t="str">
        <f t="shared" si="1693"/>
        <v>-0.142264369729832-1.44443438595303i</v>
      </c>
      <c r="T686" s="335" t="str">
        <f t="shared" si="1694"/>
        <v>0.283158655809544-1.42353469288889i</v>
      </c>
      <c r="U686" s="335" t="str">
        <f t="shared" si="1695"/>
        <v>0.684196248041706-1.28004114792603i</v>
      </c>
      <c r="V686" s="335" t="str">
        <f t="shared" si="1696"/>
        <v>1.02631131880593-1.02631131880584i</v>
      </c>
      <c r="W686" s="335" t="str">
        <f t="shared" si="1697"/>
        <v>1.28004114792603-0.684196248041713i</v>
      </c>
      <c r="X686" s="335" t="str">
        <f t="shared" si="1698"/>
        <v>1.42353469288889-0.283158655809552i</v>
      </c>
      <c r="Y686" s="335" t="str">
        <f t="shared" si="1699"/>
        <v>1.44443438595303+0.14226436972983i</v>
      </c>
      <c r="Z686" s="335" t="str">
        <f t="shared" si="1700"/>
        <v>1.34094035958519+0.55543568327367i</v>
      </c>
      <c r="AA686" s="335" t="str">
        <f t="shared" si="1701"/>
        <v>1.12196544984367+0.920773248729154i</v>
      </c>
      <c r="AB686" s="335" t="str">
        <f t="shared" si="1702"/>
        <v>0.806367628921386+1.20681444027068i</v>
      </c>
      <c r="AC686" s="335" t="str">
        <f t="shared" si="1703"/>
        <v>0.421325969243565+1.38892558254901i</v>
      </c>
      <c r="AD686" s="335" t="str">
        <f t="shared" si="1704"/>
        <v>1.77806749183477E-14+1.4514233862723i</v>
      </c>
      <c r="AE686" s="335" t="str">
        <f t="shared" si="1705"/>
        <v>-0.421325969243964+1.38892558254889i</v>
      </c>
      <c r="AF686" s="335" t="str">
        <f t="shared" si="1706"/>
        <v>-0.806367628921133+1.20681444027085i</v>
      </c>
      <c r="AG686" s="335" t="str">
        <f t="shared" si="1707"/>
        <v>-1.12196544984393+0.92077324872883i</v>
      </c>
      <c r="AH686" s="335" t="str">
        <f t="shared" si="1708"/>
        <v>-1.34094035958513+0.555435683273817i</v>
      </c>
      <c r="AI686" s="335" t="str">
        <f t="shared" si="1709"/>
        <v>-1.44443438595309+0.14226436972927i</v>
      </c>
      <c r="AJ686" s="335" t="str">
        <f t="shared" si="1710"/>
        <v>-1.42353469288889-0.283158655809547i</v>
      </c>
      <c r="AK686" s="335" t="str">
        <f t="shared" si="1711"/>
        <v>-1.28004114792569-0.684196248042336i</v>
      </c>
      <c r="AL686" s="335" t="str">
        <f t="shared" si="1712"/>
        <v>-1.02631131880584-1.02631131880592i</v>
      </c>
      <c r="AM686" s="335" t="str">
        <f t="shared" si="1713"/>
        <v>-0.684196248042239-1.28004114792575i</v>
      </c>
      <c r="AN686" s="335" t="str">
        <f t="shared" si="1714"/>
        <v>-0.283158655809437-1.42353469288891i</v>
      </c>
      <c r="AO686" s="335" t="str">
        <f t="shared" si="1715"/>
        <v>0.142264369729402-1.44443438595307i</v>
      </c>
      <c r="AP686" s="335" t="str">
        <f t="shared" si="1716"/>
        <v>0.555435683273939-1.34094035958507i</v>
      </c>
      <c r="AQ686" s="335" t="str">
        <f t="shared" si="1717"/>
        <v>0.920773248728933-1.12196544984385i</v>
      </c>
      <c r="AR686" s="335" t="str">
        <f t="shared" si="1718"/>
        <v>1.20681444027091-0.806367628921041i</v>
      </c>
      <c r="AS686" s="335" t="str">
        <f t="shared" si="1719"/>
        <v>1.38892558254892-0.421325969243858i</v>
      </c>
      <c r="AT686" s="335" t="str">
        <f t="shared" si="1720"/>
        <v>1.4514233862723+5.41965722595043E-13i</v>
      </c>
      <c r="AU686" s="335" t="str">
        <f t="shared" si="1721"/>
        <v>1.38892558254901+0.421325969243553i</v>
      </c>
      <c r="AV686" s="335" t="str">
        <f t="shared" si="1722"/>
        <v>1.20681444027029+0.806367628921977i</v>
      </c>
      <c r="AW686" s="335" t="str">
        <f t="shared" si="1723"/>
        <v>0.920773248729178+1.12196544984364i</v>
      </c>
      <c r="AX686" s="335" t="str">
        <f t="shared" si="1724"/>
        <v>0.555435683274233+1.34094035958495i</v>
      </c>
      <c r="AY686" s="335" t="str">
        <f t="shared" si="1725"/>
        <v>0.142264369729719+1.44443438595304i</v>
      </c>
      <c r="AZ686" s="335" t="str">
        <f t="shared" si="1726"/>
        <v>-0.283158655809084+1.42353469288898i</v>
      </c>
      <c r="BA686" s="335" t="str">
        <f t="shared" si="1727"/>
        <v>-0.684196248041957+1.2800411479259i</v>
      </c>
      <c r="BB686" s="335" t="str">
        <f t="shared" si="1728"/>
        <v>-1.02631131880562+1.02631131880615i</v>
      </c>
      <c r="BC686" s="335" t="str">
        <f t="shared" si="1729"/>
        <v>-1.28004114792622+0.684196248041345i</v>
      </c>
      <c r="BD686" s="335" t="str">
        <f t="shared" si="1730"/>
        <v>-1.42353469288883+0.283158655809859i</v>
      </c>
      <c r="BE686" s="335" t="str">
        <f t="shared" si="1731"/>
        <v>-1.44443438595297-0.14226436973041i</v>
      </c>
      <c r="BF686" s="335" t="str">
        <f t="shared" si="1732"/>
        <v>-1.34094035958524-0.555435683273541i</v>
      </c>
      <c r="BG686" s="335" t="str">
        <f t="shared" si="1733"/>
        <v>-1.12196544984323-0.920773248729685i</v>
      </c>
      <c r="BH686" s="335" t="str">
        <f t="shared" si="1734"/>
        <v>-0.806367628921434-1.20681444027065i</v>
      </c>
      <c r="BI686" s="335" t="str">
        <f t="shared" si="1735"/>
        <v>-0.421325969244309-1.38892558254878i</v>
      </c>
      <c r="BJ686" s="335" t="str">
        <f t="shared" si="1736"/>
        <v>1.11665710225454E-13-1.4514233862723i</v>
      </c>
      <c r="BK686" s="335" t="str">
        <f t="shared" si="1737"/>
        <v>0.421325969243102-1.38892558254915i</v>
      </c>
      <c r="BL686" s="335" t="str">
        <f t="shared" si="1738"/>
        <v>0.80636762892162-1.20681444027053i</v>
      </c>
      <c r="BM686" s="176"/>
      <c r="BN686" s="176"/>
      <c r="BO686" s="176"/>
      <c r="BP686" s="176"/>
      <c r="BQ686" s="176"/>
      <c r="BR686" s="176"/>
      <c r="BS686" s="176"/>
      <c r="BT686" s="176"/>
      <c r="BU686" s="176"/>
      <c r="BV686" s="176"/>
      <c r="CH686" s="335" t="e">
        <f t="shared" si="1739"/>
        <v>#NUM!</v>
      </c>
    </row>
    <row r="687" spans="1:123" s="335" customFormat="1">
      <c r="A687" s="333">
        <f>A686+Div_Nt_input</f>
        <v>1.937500000000001E-2</v>
      </c>
      <c r="B687" s="334">
        <v>62</v>
      </c>
      <c r="C687" s="334">
        <f t="shared" si="1742"/>
        <v>3100</v>
      </c>
      <c r="D687" s="334">
        <f t="shared" si="1740"/>
        <v>19477.874452256718</v>
      </c>
      <c r="E687" s="333" t="str">
        <f t="shared" si="1687"/>
        <v>19477.8744522567i</v>
      </c>
      <c r="F687" s="333" t="str">
        <f t="shared" si="1743"/>
        <v>0.00001070873176787-0.367299557795817i</v>
      </c>
      <c r="G687" s="333" t="str">
        <f t="shared" si="1744"/>
        <v>-5.40692825252707+3.1753107788572i</v>
      </c>
      <c r="H687" s="333"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1.54408905422344E-07-0.00529608210484145i</v>
      </c>
      <c r="I687" s="333" t="str">
        <f t="shared" si="1688"/>
        <v>0.00264815325500401+0.000221734107679519i</v>
      </c>
      <c r="J687" s="335" t="str">
        <f>IMPRODUCT(1/Nt_input,BX625)</f>
        <v>0</v>
      </c>
      <c r="K687" s="335" t="str">
        <f t="shared" si="1689"/>
        <v>0</v>
      </c>
      <c r="L687" s="335" t="e">
        <f t="shared" si="1690"/>
        <v>#NUM!</v>
      </c>
      <c r="M687" s="335">
        <f t="shared" si="1746"/>
        <v>389.02454838991935</v>
      </c>
      <c r="N687" s="336">
        <f t="shared" si="1747"/>
        <v>-0.97545161008062609</v>
      </c>
      <c r="O687" s="335" t="str">
        <f t="shared" si="1748"/>
        <v>-0.956708580912709-0.190301168721784i</v>
      </c>
      <c r="P687" s="335" t="str">
        <f t="shared" si="1749"/>
        <v>-0.901199777508652-0.373289170251751i</v>
      </c>
      <c r="Q687" s="335" t="str">
        <f t="shared" si="1691"/>
        <v>-0.811058372053646-0.541931878311819i</v>
      </c>
      <c r="R687" s="335" t="str">
        <f t="shared" si="1692"/>
        <v>-0.689748448207348-0.689748448207345i</v>
      </c>
      <c r="S687" s="335" t="str">
        <f t="shared" si="1693"/>
        <v>-0.541931878311821-0.811058372053644i</v>
      </c>
      <c r="T687" s="335" t="str">
        <f t="shared" si="1694"/>
        <v>-0.373289170251664-0.901199777508689i</v>
      </c>
      <c r="U687" s="335" t="str">
        <f t="shared" si="1695"/>
        <v>-0.19030116872181-0.956708580912703i</v>
      </c>
      <c r="V687" s="335" t="str">
        <f t="shared" si="1696"/>
        <v>-3.34588721617309E-15-0.975451610080626i</v>
      </c>
      <c r="W687" s="335" t="str">
        <f t="shared" si="1697"/>
        <v>0.190301168721796-0.956708580912706i</v>
      </c>
      <c r="X687" s="335" t="str">
        <f t="shared" si="1698"/>
        <v>0.373289170251748-0.901199777508653i</v>
      </c>
      <c r="Y687" s="335" t="str">
        <f t="shared" si="1699"/>
        <v>0.541931878311813-0.81105837205365i</v>
      </c>
      <c r="Z687" s="335" t="str">
        <f t="shared" si="1700"/>
        <v>0.689748448207343-0.68974844820735i</v>
      </c>
      <c r="AA687" s="335" t="str">
        <f t="shared" si="1701"/>
        <v>0.811058372053644-0.541931878311821i</v>
      </c>
      <c r="AB687" s="335" t="str">
        <f t="shared" si="1702"/>
        <v>0.901199777508685-0.373289170251674i</v>
      </c>
      <c r="AC687" s="335" t="str">
        <f t="shared" si="1703"/>
        <v>0.956708580912703-0.190301168721813i</v>
      </c>
      <c r="AD687" s="335" t="str">
        <f t="shared" si="1704"/>
        <v>0.975451610080626-6.69177443234618E-15i</v>
      </c>
      <c r="AE687" s="335" t="str">
        <f t="shared" si="1705"/>
        <v>0.956708580912746+0.190301168721596i</v>
      </c>
      <c r="AF687" s="335" t="str">
        <f t="shared" si="1706"/>
        <v>0.901199777508657+0.373289170251739i</v>
      </c>
      <c r="AG687" s="335" t="str">
        <f t="shared" si="1707"/>
        <v>0.81105837205349+0.541931878312052i</v>
      </c>
      <c r="AH687" s="335" t="str">
        <f t="shared" si="1708"/>
        <v>0.68974844820701+0.689748448207684i</v>
      </c>
      <c r="AI687" s="335" t="str">
        <f t="shared" si="1709"/>
        <v>0.541931878312077+0.811058372053473i</v>
      </c>
      <c r="AJ687" s="335" t="str">
        <f t="shared" si="1710"/>
        <v>0.373289170251767+0.901199777508646i</v>
      </c>
      <c r="AK687" s="335" t="str">
        <f t="shared" si="1711"/>
        <v>0.190301168721613+0.956708580912743i</v>
      </c>
      <c r="AL687" s="335" t="str">
        <f t="shared" si="1712"/>
        <v>-3.78098369503319E-13+0.975451610080626i</v>
      </c>
      <c r="AM687" s="335" t="str">
        <f t="shared" si="1713"/>
        <v>-0.190301168721402+0.956708580912784i</v>
      </c>
      <c r="AN687" s="335" t="str">
        <f t="shared" si="1714"/>
        <v>-0.373289170251569+0.901199777508728i</v>
      </c>
      <c r="AO687" s="335" t="str">
        <f t="shared" si="1715"/>
        <v>-0.541931878311888+0.811058372053599i</v>
      </c>
      <c r="AP687" s="335" t="str">
        <f t="shared" si="1716"/>
        <v>-0.689748448207534+0.689748448207159i</v>
      </c>
      <c r="AQ687" s="335" t="str">
        <f t="shared" si="1717"/>
        <v>-0.811058372053371+0.541931878312231i</v>
      </c>
      <c r="AR687" s="335" t="str">
        <f t="shared" si="1718"/>
        <v>-0.901199777508571+0.373289170251949i</v>
      </c>
      <c r="AS687" s="335" t="str">
        <f t="shared" si="1719"/>
        <v>-0.956708580912699+0.190301168721834i</v>
      </c>
      <c r="AT687" s="335" t="str">
        <f t="shared" si="1720"/>
        <v>-0.975451610080626-1.80684466711226E-13i</v>
      </c>
      <c r="AU687" s="335" t="str">
        <f t="shared" si="1721"/>
        <v>-0.956708580912634-0.190301168722161i</v>
      </c>
      <c r="AV687" s="335" t="str">
        <f t="shared" si="1722"/>
        <v>-0.901199777508814-0.373289170251361i</v>
      </c>
      <c r="AW687" s="335" t="str">
        <f t="shared" si="1723"/>
        <v>-0.811058372053709-0.541931878311723i</v>
      </c>
      <c r="AX687" s="335" t="str">
        <f t="shared" si="1724"/>
        <v>-0.689748448207298-0.689748448207395i</v>
      </c>
      <c r="AY687" s="335" t="str">
        <f t="shared" si="1725"/>
        <v>-0.541931878311588-0.8110583720538i</v>
      </c>
      <c r="AZ687" s="335" t="str">
        <f t="shared" si="1726"/>
        <v>-0.373289170252132-0.901199777508495i</v>
      </c>
      <c r="BA687" s="335" t="str">
        <f t="shared" si="1727"/>
        <v>-0.190301168722028-0.95670858091266i</v>
      </c>
      <c r="BB687" s="335" t="str">
        <f t="shared" si="1728"/>
        <v>-1.67294360808655E-14-0.975451610080626i</v>
      </c>
      <c r="BC687" s="335" t="str">
        <f t="shared" si="1729"/>
        <v>0.190301168721967-0.956708580912672i</v>
      </c>
      <c r="BD687" s="335" t="str">
        <f t="shared" si="1730"/>
        <v>0.373289170252101-0.901199777508508i</v>
      </c>
      <c r="BE687" s="335" t="str">
        <f t="shared" si="1731"/>
        <v>0.541931878311559-0.811058372053819i</v>
      </c>
      <c r="BF687" s="335" t="str">
        <f t="shared" si="1732"/>
        <v>0.689748448207255-0.689748448207438i</v>
      </c>
      <c r="BG687" s="335" t="str">
        <f t="shared" si="1733"/>
        <v>0.811058372053675-0.541931878311775i</v>
      </c>
      <c r="BH687" s="335" t="str">
        <f t="shared" si="1734"/>
        <v>0.901199777508802-0.373289170251392i</v>
      </c>
      <c r="BI687" s="335" t="str">
        <f t="shared" si="1735"/>
        <v>0.956708580912622-0.190301168722221i</v>
      </c>
      <c r="BJ687" s="335" t="str">
        <f t="shared" si="1736"/>
        <v>0.975451610080626-2.41867341098089E-13i</v>
      </c>
      <c r="BK687" s="335" t="str">
        <f t="shared" si="1737"/>
        <v>0.956708580912705+0.1903011687218i</v>
      </c>
      <c r="BL687" s="335" t="str">
        <f t="shared" si="1738"/>
        <v>0.901199777508583+0.373289170251918i</v>
      </c>
      <c r="BM687" s="176"/>
      <c r="BN687" s="176"/>
      <c r="BO687" s="176"/>
      <c r="BP687" s="176"/>
      <c r="BQ687" s="176"/>
      <c r="BR687" s="176"/>
      <c r="BS687" s="176"/>
      <c r="BT687" s="176"/>
      <c r="BU687" s="176"/>
      <c r="BV687" s="176"/>
      <c r="CH687" s="335" t="e">
        <f t="shared" si="1739"/>
        <v>#NUM!</v>
      </c>
    </row>
    <row r="688" spans="1:123" s="335" customFormat="1">
      <c r="A688" s="333">
        <f t="shared" si="1741"/>
        <v>1.9687500000000011E-2</v>
      </c>
      <c r="B688" s="334">
        <v>63</v>
      </c>
      <c r="C688" s="334">
        <f t="shared" si="1742"/>
        <v>3150</v>
      </c>
      <c r="D688" s="334">
        <f t="shared" si="1740"/>
        <v>19792.033717615697</v>
      </c>
      <c r="E688" s="333" t="str">
        <f t="shared" si="1687"/>
        <v>19792.0337176157i</v>
      </c>
      <c r="F688" s="333" t="str">
        <f t="shared" si="1743"/>
        <v>-0.000781538164556928-0.361438561334422i</v>
      </c>
      <c r="G688" s="333" t="str">
        <f t="shared" si="1744"/>
        <v>-5.36825343553396+3.20335409618242i</v>
      </c>
      <c r="H688" s="333"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-0.0000112689770507742-0.00521157255992937i</v>
      </c>
      <c r="I688" s="333" t="str">
        <f t="shared" si="1688"/>
        <v>0.00267125515607895+0.000217517995500995i</v>
      </c>
      <c r="J688" s="335" t="str">
        <f>IMPRODUCT(1/Nt_input,BY625)</f>
        <v>0</v>
      </c>
      <c r="K688" s="335" t="str">
        <f t="shared" si="1689"/>
        <v>0</v>
      </c>
      <c r="L688" s="335" t="e">
        <f t="shared" si="1690"/>
        <v>#NUM!</v>
      </c>
      <c r="M688" s="335">
        <f t="shared" si="1746"/>
        <v>389.50991429835221</v>
      </c>
      <c r="N688" s="336">
        <f t="shared" si="1747"/>
        <v>-0.49008570164778492</v>
      </c>
      <c r="O688" s="335" t="str">
        <f t="shared" si="1748"/>
        <v>-0.487725805040303-0.0480367989919199i</v>
      </c>
      <c r="P688" s="335" t="str">
        <f t="shared" si="1749"/>
        <v>-0.480668842312235-0.0956109773499718i</v>
      </c>
      <c r="Q688" s="335" t="str">
        <f t="shared" si="1691"/>
        <v>-0.468982775872384-0.142264369729862i</v>
      </c>
      <c r="R688" s="335" t="str">
        <f t="shared" si="1692"/>
        <v>-0.452780148928818-0.187547678459637i</v>
      </c>
      <c r="S688" s="335" t="str">
        <f t="shared" si="1693"/>
        <v>-0.432217001636259-0.231024800521857i</v>
      </c>
      <c r="T688" s="335" t="str">
        <f t="shared" si="1694"/>
        <v>-0.407491368344095-0.272277027464049i</v>
      </c>
      <c r="U688" s="335" t="str">
        <f t="shared" si="1695"/>
        <v>-0.378841370417338-0.310907077789997i</v>
      </c>
      <c r="V688" s="335" t="str">
        <f t="shared" si="1696"/>
        <v>-0.346542922997701-0.34654292299773i</v>
      </c>
      <c r="W688" s="335" t="str">
        <f t="shared" si="1697"/>
        <v>-0.310907077789963-0.378841370417365i</v>
      </c>
      <c r="X688" s="335" t="str">
        <f t="shared" si="1698"/>
        <v>-0.272277027464053-0.407491368344093i</v>
      </c>
      <c r="Y688" s="335" t="str">
        <f t="shared" si="1699"/>
        <v>-0.231024800521866-0.432217001636254i</v>
      </c>
      <c r="Z688" s="335" t="str">
        <f t="shared" si="1700"/>
        <v>-0.187547678459641-0.452780148928816i</v>
      </c>
      <c r="AA688" s="335" t="str">
        <f t="shared" si="1701"/>
        <v>-0.142264369729866-0.468982775872383i</v>
      </c>
      <c r="AB688" s="335" t="str">
        <f t="shared" si="1702"/>
        <v>-0.0956109773499772-0.480668842312235i</v>
      </c>
      <c r="AC688" s="335" t="str">
        <f t="shared" si="1703"/>
        <v>-0.0480367989919315-0.487725805040302i</v>
      </c>
      <c r="AD688" s="335" t="str">
        <f t="shared" si="1704"/>
        <v>-7.68489058669568E-15-0.490085701647785i</v>
      </c>
      <c r="AE688" s="335" t="str">
        <f t="shared" si="1705"/>
        <v>0.0480367989921102-0.487725805040284i</v>
      </c>
      <c r="AF688" s="335" t="str">
        <f t="shared" si="1706"/>
        <v>0.0956109773501124-0.480668842312208i</v>
      </c>
      <c r="AG688" s="335" t="str">
        <f t="shared" si="1707"/>
        <v>0.142264369729951-0.468982775872357i</v>
      </c>
      <c r="AH688" s="335" t="str">
        <f t="shared" si="1708"/>
        <v>0.187547678459678-0.452780148928801i</v>
      </c>
      <c r="AI688" s="335" t="str">
        <f t="shared" si="1709"/>
        <v>0.231024800521852-0.432217001636262i</v>
      </c>
      <c r="AJ688" s="335" t="str">
        <f t="shared" si="1710"/>
        <v>0.272277027463997-0.40749136834413i</v>
      </c>
      <c r="AK688" s="335" t="str">
        <f t="shared" si="1711"/>
        <v>0.310907077789916-0.378841370417404i</v>
      </c>
      <c r="AL688" s="335" t="str">
        <f t="shared" si="1712"/>
        <v>0.346542922997626-0.346542922997805i</v>
      </c>
      <c r="AM688" s="335" t="str">
        <f t="shared" si="1713"/>
        <v>0.378841370417235-0.310907077790122i</v>
      </c>
      <c r="AN688" s="335" t="str">
        <f t="shared" si="1714"/>
        <v>0.407491368343982-0.272277027464218i</v>
      </c>
      <c r="AO688" s="335" t="str">
        <f t="shared" si="1715"/>
        <v>0.432217001636366-0.231024800521657i</v>
      </c>
      <c r="AP688" s="335" t="str">
        <f t="shared" si="1716"/>
        <v>0.452780148928888-0.187547678459468i</v>
      </c>
      <c r="AQ688" s="335" t="str">
        <f t="shared" si="1717"/>
        <v>0.468982775872425-0.142264369729727i</v>
      </c>
      <c r="AR688" s="335" t="str">
        <f t="shared" si="1718"/>
        <v>0.480668842312252-0.0956109773498895i</v>
      </c>
      <c r="AS688" s="335" t="str">
        <f t="shared" si="1719"/>
        <v>0.487725805040307-0.0480367989918836i</v>
      </c>
      <c r="AT688" s="335" t="str">
        <f t="shared" si="1720"/>
        <v>0.490085701647785-1.53697811733914E-14i</v>
      </c>
      <c r="AU688" s="335" t="str">
        <f t="shared" si="1721"/>
        <v>0.487725805040308+0.0480367989918669i</v>
      </c>
      <c r="AV688" s="335" t="str">
        <f t="shared" si="1722"/>
        <v>0.480668842312258+0.0956109773498591i</v>
      </c>
      <c r="AW688" s="335" t="str">
        <f t="shared" si="1723"/>
        <v>0.46898277587243+0.142264369729711i</v>
      </c>
      <c r="AX688" s="335" t="str">
        <f t="shared" si="1724"/>
        <v>0.4527801489289+0.18754767845944i</v>
      </c>
      <c r="AY688" s="335" t="str">
        <f t="shared" si="1725"/>
        <v>0.43221700163615+0.23102480052206i</v>
      </c>
      <c r="AZ688" s="335" t="str">
        <f t="shared" si="1726"/>
        <v>0.407491368343991+0.272277027464205i</v>
      </c>
      <c r="BA688" s="335" t="str">
        <f t="shared" si="1727"/>
        <v>0.378841370417254+0.310907077790099i</v>
      </c>
      <c r="BB688" s="335" t="str">
        <f t="shared" si="1728"/>
        <v>0.346542922997638+0.346542922997794i</v>
      </c>
      <c r="BC688" s="335" t="str">
        <f t="shared" si="1729"/>
        <v>0.31090707778994+0.378841370417385i</v>
      </c>
      <c r="BD688" s="335" t="str">
        <f t="shared" si="1730"/>
        <v>0.272277027464022+0.407491368344113i</v>
      </c>
      <c r="BE688" s="335" t="str">
        <f t="shared" si="1731"/>
        <v>0.231024800521867+0.432217001636253i</v>
      </c>
      <c r="BF688" s="335" t="str">
        <f t="shared" si="1732"/>
        <v>0.187547678459713+0.452780148928786i</v>
      </c>
      <c r="BG688" s="335" t="str">
        <f t="shared" si="1733"/>
        <v>0.142264369729981+0.468982775872348i</v>
      </c>
      <c r="BH688" s="335" t="str">
        <f t="shared" si="1734"/>
        <v>0.095610977350136+0.480668842312203i</v>
      </c>
      <c r="BI688" s="335" t="str">
        <f t="shared" si="1735"/>
        <v>0.0480367989921339+0.487725805040282i</v>
      </c>
      <c r="BJ688" s="335" t="str">
        <f t="shared" si="1736"/>
        <v>-2.20704112883921E-13+0.490085701647785i</v>
      </c>
      <c r="BK688" s="335" t="str">
        <f t="shared" si="1737"/>
        <v>-0.0480367989921019+0.487725805040285i</v>
      </c>
      <c r="BL688" s="335"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5" customFormat="1">
      <c r="A689" s="333">
        <f t="shared" si="1741"/>
        <v>2.0000000000000011E-2</v>
      </c>
      <c r="B689" s="334">
        <v>64</v>
      </c>
      <c r="C689" s="334">
        <f t="shared" si="1742"/>
        <v>3200</v>
      </c>
      <c r="D689" s="334">
        <f t="shared" si="1740"/>
        <v>20106.192982974677</v>
      </c>
      <c r="E689" s="333" t="str">
        <f t="shared" si="1687"/>
        <v>20106.1929829747i</v>
      </c>
      <c r="F689" s="333" t="str">
        <f t="shared" si="1743"/>
        <v>-0.00153659739053542-0.355756958867483i</v>
      </c>
      <c r="G689" s="333" t="str">
        <f t="shared" si="1744"/>
        <v>-5.32937313574183+3.23082200609173i</v>
      </c>
      <c r="H689" s="333"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-0.0000221561550228835-0.00512964969203224i</v>
      </c>
      <c r="I689" s="333" t="str">
        <f t="shared" si="1688"/>
        <v>0.00269493234576487+0.0002128516662918i</v>
      </c>
      <c r="J689" s="335" t="str">
        <f>IMPRODUCT(1/Nt_input,BZ625)</f>
        <v>0</v>
      </c>
      <c r="K689" s="335" t="str">
        <f t="shared" si="1689"/>
        <v>0</v>
      </c>
      <c r="L689" s="335" t="e">
        <f t="shared" si="1690"/>
        <v>#NUM!</v>
      </c>
      <c r="M689" s="335">
        <f t="shared" si="1746"/>
        <v>390</v>
      </c>
      <c r="N689" s="336">
        <f t="shared" si="1747"/>
        <v>1.6538419939093885E-14</v>
      </c>
      <c r="O689" s="335" t="str">
        <f t="shared" si="1748"/>
        <v>1.65384199390939E-14-5.47038668163637E-29i</v>
      </c>
      <c r="P689" s="335" t="str">
        <f t="shared" si="1749"/>
        <v>1.65384199390939E-14-4.61945358092923E-28i</v>
      </c>
      <c r="Q689" s="335" t="str">
        <f t="shared" si="1691"/>
        <v>1.65384199390939E-14-6.92918037139382E-28i</v>
      </c>
      <c r="R689" s="335" t="str">
        <f t="shared" si="1692"/>
        <v>1.65384199390939E-14+7.80041135371764E-28i</v>
      </c>
      <c r="S689" s="335" t="str">
        <f t="shared" si="1693"/>
        <v>1.65384199390939E-14+5.49068456325302E-28i</v>
      </c>
      <c r="T689" s="335" t="str">
        <f t="shared" si="1694"/>
        <v>1.65384199390939E-14+2.59339506535475E-28i</v>
      </c>
      <c r="U689" s="335" t="str">
        <f t="shared" si="1695"/>
        <v>1.65384199390939E-14+1.45879368975747E-28i</v>
      </c>
      <c r="V689" s="335" t="str">
        <f t="shared" si="1696"/>
        <v>1.65384199390939E-14-8.50933100707143E-29i</v>
      </c>
      <c r="W689" s="335" t="str">
        <f t="shared" si="1697"/>
        <v>1.65384199390939E-14-3.16065989117175E-28i</v>
      </c>
      <c r="X689" s="335" t="str">
        <f t="shared" si="1698"/>
        <v>1.65384199390939E-14-5.47038668163637E-28i</v>
      </c>
      <c r="Y689" s="335" t="str">
        <f t="shared" si="1699"/>
        <v>1.65384199390939E-14+8.67164233604145E-28i</v>
      </c>
      <c r="Z689" s="335" t="str">
        <f t="shared" si="1700"/>
        <v>1.65384199390939E-14+5.18679013070952E-28i</v>
      </c>
      <c r="AA689" s="335" t="str">
        <f t="shared" si="1701"/>
        <v>1.65384199390939E-14+4.05218875511223E-28i</v>
      </c>
      <c r="AB689" s="335" t="str">
        <f t="shared" si="1702"/>
        <v>1.65384199390939E-14+2.91758737951493E-28i</v>
      </c>
      <c r="AC689" s="335" t="str">
        <f t="shared" si="1703"/>
        <v>1.65384199390939E-14-5.67264825816992E-29i</v>
      </c>
      <c r="AD689" s="335" t="str">
        <f t="shared" si="1704"/>
        <v>1.65384199390939E-14+6.41051570311555E-27i</v>
      </c>
      <c r="AE689" s="335" t="str">
        <f t="shared" si="1705"/>
        <v>1.65384199390939E-14-5.18671840674621E-28i</v>
      </c>
      <c r="AF689" s="335" t="str">
        <f t="shared" si="1706"/>
        <v>1.65384199390939E-14-7.44785938446478E-27i</v>
      </c>
      <c r="AG689" s="335" t="str">
        <f t="shared" si="1707"/>
        <v>1.65384199390939E-14+2.30973396286094E-27i</v>
      </c>
      <c r="AH689" s="335" t="str">
        <f t="shared" si="1708"/>
        <v>1.65384199390939E-14-4.38442849795576E-27i</v>
      </c>
      <c r="AI689" s="335" t="str">
        <f t="shared" si="1709"/>
        <v>1.65384199390939E-14+5.1381397663965E-27i</v>
      </c>
      <c r="AJ689" s="335" t="str">
        <f t="shared" si="1710"/>
        <v>1.65384199390939E-14-1.55602269442019E-27i</v>
      </c>
      <c r="AK689" s="335" t="str">
        <f t="shared" si="1711"/>
        <v>1.65384199390939E-14+8.20157065290553E-27i</v>
      </c>
      <c r="AL689" s="335" t="str">
        <f t="shared" si="1712"/>
        <v>1.65384199390939E-14+1.0373580261419E-27i</v>
      </c>
      <c r="AM689" s="335" t="str">
        <f t="shared" si="1713"/>
        <v>1.65384199390939E-14-5.65680443467479E-27i</v>
      </c>
      <c r="AN689" s="335" t="str">
        <f t="shared" si="1714"/>
        <v>1.65384199390939E-14+4.10078891265093E-27i</v>
      </c>
      <c r="AO689" s="335" t="str">
        <f t="shared" si="1715"/>
        <v>1.65384199390939E-14-2.59337354816576E-27i</v>
      </c>
      <c r="AP689" s="335" t="str">
        <f t="shared" si="1716"/>
        <v>1.65384199390939E-14+7.16421979915995E-27i</v>
      </c>
      <c r="AQ689" s="335" t="str">
        <f t="shared" si="1717"/>
        <v>1.65384199390939E-14+7.17239633097727E-33i</v>
      </c>
      <c r="AR689" s="335" t="str">
        <f t="shared" si="1718"/>
        <v>1.65384199390939E-14-6.69415528842036E-27i</v>
      </c>
      <c r="AS689" s="335" t="str">
        <f t="shared" si="1719"/>
        <v>1.65384199390939E-14+3.06343805890535E-27i</v>
      </c>
      <c r="AT689" s="335" t="str">
        <f t="shared" si="1720"/>
        <v>1.65384199390939E-14-3.63072440191134E-27i</v>
      </c>
      <c r="AU689" s="335" t="str">
        <f t="shared" si="1721"/>
        <v>1.65384199390939E-14+5.65681877946746E-27i</v>
      </c>
      <c r="AV689" s="335" t="str">
        <f t="shared" si="1722"/>
        <v>1.65384199390939E-14-1.03734368134924E-27i</v>
      </c>
      <c r="AW689" s="335" t="str">
        <f t="shared" si="1723"/>
        <v>1.65384199390939E-14-7.73150614216594E-27i</v>
      </c>
      <c r="AX689" s="335" t="str">
        <f t="shared" si="1724"/>
        <v>1.65384199390939E-14+2.02608720515978E-27i</v>
      </c>
      <c r="AY689" s="335" t="str">
        <f t="shared" si="1725"/>
        <v>1.65384199390939E-14-5.13812542160384E-27i</v>
      </c>
      <c r="AZ689" s="335" t="str">
        <f t="shared" si="1726"/>
        <v>1.65384199390939E-14+4.61946792572189E-27i</v>
      </c>
      <c r="BA689" s="335" t="str">
        <f t="shared" si="1727"/>
        <v>1.65384199390939E-14-2.07469453509482E-27i</v>
      </c>
      <c r="BB689" s="335" t="str">
        <f t="shared" si="1728"/>
        <v>1.65384199390939E-14+7.68289881223091E-27i</v>
      </c>
      <c r="BC689" s="335" t="str">
        <f t="shared" si="1729"/>
        <v>1.65384199390939E-14+5.18686185467283E-28i</v>
      </c>
      <c r="BD689" s="335" t="str">
        <f t="shared" si="1730"/>
        <v>1.65384199390939E-14-5.70542610940249E-27i</v>
      </c>
      <c r="BE689" s="335" t="str">
        <f t="shared" si="1731"/>
        <v>1.65384199390939E-14+4.05216723792323E-27i</v>
      </c>
      <c r="BF689" s="335" t="str">
        <f t="shared" si="1732"/>
        <v>1.65384199390939E-14-3.11204538884039E-27i</v>
      </c>
      <c r="BG689" s="335" t="str">
        <f t="shared" si="1733"/>
        <v>1.65384199390939E-14+6.64554795848534E-27i</v>
      </c>
      <c r="BH689" s="335" t="str">
        <f t="shared" si="1734"/>
        <v>1.65384199390939E-14-5.1866466827829E-28i</v>
      </c>
      <c r="BI689" s="335" t="str">
        <f t="shared" si="1735"/>
        <v>1.65384199390939E-14-6.74277696314806E-27i</v>
      </c>
      <c r="BJ689" s="335" t="str">
        <f t="shared" si="1736"/>
        <v>1.65384199390939E-14+2.07471605228381E-27i</v>
      </c>
      <c r="BK689" s="335" t="str">
        <f t="shared" si="1737"/>
        <v>1.65384199390939E-14-4.14939624258597E-27i</v>
      </c>
      <c r="BL689" s="335"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787</v>
      </c>
      <c r="H692" s="260" t="s">
        <v>788</v>
      </c>
      <c r="I692" s="261" t="s">
        <v>789</v>
      </c>
      <c r="J692" s="260" t="s">
        <v>790</v>
      </c>
      <c r="K692" s="261" t="s">
        <v>791</v>
      </c>
      <c r="L692" s="260" t="s">
        <v>792</v>
      </c>
      <c r="M692" s="260" t="s">
        <v>793</v>
      </c>
      <c r="N692" s="261" t="s">
        <v>794</v>
      </c>
      <c r="O692" s="261" t="s">
        <v>795</v>
      </c>
      <c r="P692" s="261" t="s">
        <v>796</v>
      </c>
      <c r="Q692" s="260" t="s">
        <v>797</v>
      </c>
      <c r="R692" s="260" t="s">
        <v>798</v>
      </c>
      <c r="S692" s="261" t="s">
        <v>799</v>
      </c>
      <c r="T692" s="260" t="s">
        <v>800</v>
      </c>
      <c r="U692" s="261" t="s">
        <v>801</v>
      </c>
      <c r="V692" s="260" t="s">
        <v>802</v>
      </c>
      <c r="W692" s="260" t="s">
        <v>803</v>
      </c>
      <c r="X692" s="261" t="s">
        <v>804</v>
      </c>
      <c r="Y692" s="261" t="s">
        <v>805</v>
      </c>
      <c r="Z692" s="261" t="s">
        <v>806</v>
      </c>
      <c r="AA692" s="260" t="s">
        <v>807</v>
      </c>
      <c r="AB692" s="260" t="s">
        <v>808</v>
      </c>
      <c r="AC692" s="261" t="s">
        <v>809</v>
      </c>
      <c r="AD692" s="260" t="s">
        <v>810</v>
      </c>
      <c r="AE692" s="261" t="s">
        <v>811</v>
      </c>
      <c r="AF692" s="260" t="s">
        <v>812</v>
      </c>
      <c r="AG692" s="260" t="s">
        <v>813</v>
      </c>
      <c r="AH692" s="261" t="s">
        <v>814</v>
      </c>
      <c r="AI692" s="261" t="s">
        <v>815</v>
      </c>
      <c r="AJ692" s="261" t="s">
        <v>816</v>
      </c>
      <c r="AK692" s="260" t="s">
        <v>817</v>
      </c>
      <c r="AL692" s="260" t="s">
        <v>818</v>
      </c>
      <c r="AM692" s="261" t="s">
        <v>819</v>
      </c>
      <c r="AN692" s="260" t="s">
        <v>820</v>
      </c>
      <c r="AO692" s="261" t="s">
        <v>821</v>
      </c>
      <c r="AP692" s="260" t="s">
        <v>822</v>
      </c>
      <c r="AQ692" s="260" t="s">
        <v>823</v>
      </c>
      <c r="AR692" s="261" t="s">
        <v>824</v>
      </c>
      <c r="AS692" s="261" t="s">
        <v>825</v>
      </c>
      <c r="AT692" s="261" t="s">
        <v>826</v>
      </c>
      <c r="AU692" s="260" t="s">
        <v>827</v>
      </c>
      <c r="AV692" s="260" t="s">
        <v>828</v>
      </c>
      <c r="AW692" s="261" t="s">
        <v>829</v>
      </c>
      <c r="AX692" s="260" t="s">
        <v>830</v>
      </c>
      <c r="AY692" s="261" t="s">
        <v>831</v>
      </c>
      <c r="AZ692" s="260" t="s">
        <v>832</v>
      </c>
      <c r="BA692" s="260" t="s">
        <v>833</v>
      </c>
      <c r="BB692" s="261" t="s">
        <v>834</v>
      </c>
      <c r="BC692" s="261" t="s">
        <v>835</v>
      </c>
      <c r="BD692" s="261" t="s">
        <v>836</v>
      </c>
      <c r="BE692" s="260" t="s">
        <v>837</v>
      </c>
      <c r="BF692" s="260" t="s">
        <v>838</v>
      </c>
      <c r="BG692" s="261" t="s">
        <v>839</v>
      </c>
      <c r="BH692" s="260" t="s">
        <v>840</v>
      </c>
      <c r="BI692" s="261" t="s">
        <v>841</v>
      </c>
      <c r="BJ692" s="260" t="s">
        <v>842</v>
      </c>
      <c r="BK692" s="260" t="s">
        <v>843</v>
      </c>
      <c r="BL692" s="261" t="s">
        <v>844</v>
      </c>
      <c r="BM692" s="261" t="s">
        <v>845</v>
      </c>
      <c r="BN692" s="261" t="s">
        <v>846</v>
      </c>
      <c r="BO692" s="260" t="s">
        <v>847</v>
      </c>
      <c r="BP692" s="260" t="s">
        <v>848</v>
      </c>
      <c r="BQ692" s="261" t="s">
        <v>849</v>
      </c>
      <c r="BR692" s="260" t="s">
        <v>850</v>
      </c>
    </row>
    <row r="694" spans="1:123">
      <c r="B694" s="337" t="s">
        <v>851</v>
      </c>
      <c r="C694" s="235" t="s">
        <v>862</v>
      </c>
      <c r="D694" s="234" t="s">
        <v>853</v>
      </c>
      <c r="E694" s="233" t="s">
        <v>854</v>
      </c>
      <c r="F694" s="232" t="s">
        <v>855</v>
      </c>
      <c r="G694" s="338" t="str">
        <f t="shared" ref="G694:BR694" si="1750">IMSUM(G695:G744)</f>
        <v>0.00492998401870363</v>
      </c>
      <c r="H694" s="338" t="str">
        <f t="shared" si="1750"/>
        <v>0.00515164482623966</v>
      </c>
      <c r="I694" s="338" t="str">
        <f t="shared" si="1750"/>
        <v>0.00532369247792403</v>
      </c>
      <c r="J694" s="338" t="str">
        <f t="shared" si="1750"/>
        <v>0.00544447006081791</v>
      </c>
      <c r="K694" s="338" t="str">
        <f t="shared" si="1750"/>
        <v>0.00551281442078006</v>
      </c>
      <c r="L694" s="338" t="str">
        <f t="shared" si="1750"/>
        <v>0.00552806736425609</v>
      </c>
      <c r="M694" s="338" t="str">
        <f t="shared" si="1750"/>
        <v>0.00549008199706501</v>
      </c>
      <c r="N694" s="338" t="str">
        <f t="shared" si="1750"/>
        <v>0.00539922413905793</v>
      </c>
      <c r="O694" s="338" t="str">
        <f t="shared" si="1750"/>
        <v>0.00525636880108133</v>
      </c>
      <c r="P694" s="338" t="str">
        <f t="shared" si="1750"/>
        <v>0.0050628917581166</v>
      </c>
      <c r="Q694" s="338" t="str">
        <f t="shared" si="1750"/>
        <v>0.00482065629987234</v>
      </c>
      <c r="R694" s="338" t="str">
        <f t="shared" si="1750"/>
        <v>0.0045319952862159</v>
      </c>
      <c r="S694" s="338" t="str">
        <f t="shared" si="1750"/>
        <v>0.00419968868051552</v>
      </c>
      <c r="T694" s="338" t="str">
        <f t="shared" si="1750"/>
        <v>0.00382693677703675</v>
      </c>
      <c r="U694" s="338" t="str">
        <f t="shared" si="1750"/>
        <v>0.00341732938037952</v>
      </c>
      <c r="V694" s="338" t="str">
        <f t="shared" si="1750"/>
        <v>0.00297481123368662</v>
      </c>
      <c r="W694" s="338" t="str">
        <f t="shared" si="1750"/>
        <v>0.00250364402861497</v>
      </c>
      <c r="X694" s="338" t="str">
        <f t="shared" si="1750"/>
        <v>0.00200836536292096</v>
      </c>
      <c r="Y694" s="338" t="str">
        <f t="shared" si="1750"/>
        <v>0.00149374504089211</v>
      </c>
      <c r="Z694" s="338" t="str">
        <f t="shared" si="1750"/>
        <v>0.000964739137559247</v>
      </c>
      <c r="AA694" s="338" t="str">
        <f t="shared" si="1750"/>
        <v>0.000426442268949637</v>
      </c>
      <c r="AB694" s="338" t="str">
        <f t="shared" si="1750"/>
        <v>-0.000115961471824067</v>
      </c>
      <c r="AC694" s="338" t="str">
        <f t="shared" si="1750"/>
        <v>-0.000657248440237746</v>
      </c>
      <c r="AD694" s="338" t="str">
        <f t="shared" si="1750"/>
        <v>-0.0011922057468798</v>
      </c>
      <c r="AE694" s="338" t="str">
        <f t="shared" si="1750"/>
        <v>-0.00171568146045578</v>
      </c>
      <c r="AF694" s="338" t="str">
        <f t="shared" si="1750"/>
        <v>-0.00222263422367574</v>
      </c>
      <c r="AG694" s="338" t="str">
        <f t="shared" si="1750"/>
        <v>-0.00270818180431524</v>
      </c>
      <c r="AH694" s="338" t="str">
        <f t="shared" si="1750"/>
        <v>-0.00316764811372749</v>
      </c>
      <c r="AI694" s="338" t="str">
        <f t="shared" si="1750"/>
        <v>-0.0035966082401971</v>
      </c>
      <c r="AJ694" s="338" t="str">
        <f t="shared" si="1750"/>
        <v>-0.00399093106320354</v>
      </c>
      <c r="AK694" s="338" t="str">
        <f t="shared" si="1750"/>
        <v>-0.00434681903841338</v>
      </c>
      <c r="AL694" s="338" t="str">
        <f t="shared" si="1750"/>
        <v>-0.0046608447700628</v>
      </c>
      <c r="AM694" s="338" t="str">
        <f t="shared" si="1750"/>
        <v>-0.00492998401870352</v>
      </c>
      <c r="AN694" s="338" t="str">
        <f t="shared" si="1750"/>
        <v>-0.0051516448262375</v>
      </c>
      <c r="AO694" s="338" t="str">
        <f t="shared" si="1750"/>
        <v>-0.00532369247792659</v>
      </c>
      <c r="AP694" s="338" t="str">
        <f t="shared" si="1750"/>
        <v>-0.00544447006081824</v>
      </c>
      <c r="AQ694" s="338" t="str">
        <f t="shared" si="1750"/>
        <v>-0.00551281442077809</v>
      </c>
      <c r="AR694" s="338" t="str">
        <f t="shared" si="1750"/>
        <v>-0.00552806736425683</v>
      </c>
      <c r="AS694" s="338" t="str">
        <f t="shared" si="1750"/>
        <v>-0.00549008199706474</v>
      </c>
      <c r="AT694" s="338" t="str">
        <f t="shared" si="1750"/>
        <v>-0.00539922413905956</v>
      </c>
      <c r="AU694" s="338" t="str">
        <f t="shared" si="1750"/>
        <v>-0.00525636880107975</v>
      </c>
      <c r="AV694" s="338" t="str">
        <f t="shared" si="1750"/>
        <v>-0.00506289175811811</v>
      </c>
      <c r="AW694" s="338" t="str">
        <f t="shared" si="1750"/>
        <v>-0.0048206562998688</v>
      </c>
      <c r="AX694" s="338" t="str">
        <f t="shared" si="1750"/>
        <v>-0.00453199528622001</v>
      </c>
      <c r="AY694" s="338" t="str">
        <f t="shared" si="1750"/>
        <v>-0.00419968868051428</v>
      </c>
      <c r="AZ694" s="338" t="str">
        <f t="shared" si="1750"/>
        <v>-0.00382693677703485</v>
      </c>
      <c r="BA694" s="338" t="str">
        <f t="shared" si="1750"/>
        <v>-0.00341732938038173</v>
      </c>
      <c r="BB694" s="338" t="str">
        <f t="shared" si="1750"/>
        <v>-0.00297481123368496</v>
      </c>
      <c r="BC694" s="338" t="str">
        <f t="shared" si="1750"/>
        <v>-0.0025036440286171</v>
      </c>
      <c r="BD694" s="338" t="str">
        <f t="shared" si="1750"/>
        <v>-0.00200836536291919</v>
      </c>
      <c r="BE694" s="338" t="str">
        <f t="shared" si="1750"/>
        <v>-0.0014937450408914</v>
      </c>
      <c r="BF694" s="338" t="str">
        <f t="shared" si="1750"/>
        <v>-0.000964739137561243</v>
      </c>
      <c r="BG694" s="338" t="str">
        <f t="shared" si="1750"/>
        <v>-0.000426442268948479</v>
      </c>
      <c r="BH694" s="338" t="str">
        <f t="shared" si="1750"/>
        <v>0.000115961471823595</v>
      </c>
      <c r="BI694" s="338" t="str">
        <f t="shared" si="1750"/>
        <v>0.000657248440237901</v>
      </c>
      <c r="BJ694" s="338" t="str">
        <f t="shared" si="1750"/>
        <v>0.0011922057468806</v>
      </c>
      <c r="BK694" s="338" t="str">
        <f t="shared" si="1750"/>
        <v>0.0017156814604536</v>
      </c>
      <c r="BL694" s="338" t="str">
        <f t="shared" si="1750"/>
        <v>0.00222263422367771</v>
      </c>
      <c r="BM694" s="338" t="str">
        <f t="shared" si="1750"/>
        <v>0.00270818180431416</v>
      </c>
      <c r="BN694" s="338" t="str">
        <f t="shared" si="1750"/>
        <v>0.00316764811372763</v>
      </c>
      <c r="BO694" s="338" t="str">
        <f t="shared" si="1750"/>
        <v>0.00359660824019732</v>
      </c>
      <c r="BP694" s="338" t="str">
        <f t="shared" si="1750"/>
        <v>0.00399093106320448</v>
      </c>
      <c r="BQ694" s="338" t="str">
        <f t="shared" si="1750"/>
        <v>0.00434681903841216</v>
      </c>
      <c r="BR694" s="338" t="str">
        <f t="shared" si="1750"/>
        <v>0.00466084477006266</v>
      </c>
    </row>
    <row r="695" spans="1:123">
      <c r="B695" s="339">
        <v>1</v>
      </c>
      <c r="C695" s="339">
        <f>0+Div_Nt_input</f>
        <v>3.1250000000000001E-4</v>
      </c>
      <c r="D695" s="340">
        <f t="shared" ref="D695:D726" si="1751">Vo_set2+E695</f>
        <v>36.004929984018702</v>
      </c>
      <c r="E695" s="341" t="str">
        <f>G694</f>
        <v>0.00492998401870363</v>
      </c>
      <c r="F695" s="291">
        <v>1</v>
      </c>
      <c r="G695" s="342">
        <f>2*IMREAL(K626)*COS(2*PI()*B626*1/Nt_input)-2*IMAGINARY(K626)*SIN(2*PI()*B626*1/Nt_input)</f>
        <v>4.9299840187033411E-3</v>
      </c>
      <c r="H695" s="342">
        <f t="shared" ref="H695:H726" si="1752">2*IMREAL(K626)*COS(2*PI()*B626*2/Nt_input)-2*IMAGINARY(K626)*SIN(2*PI()*B626*2/Nt_input)</f>
        <v>5.1516448262397272E-3</v>
      </c>
      <c r="I695" s="342">
        <f t="shared" ref="I695:I726" si="1753">2*IMREAL(K626)*COS(2*PI()*B626*3/Nt_input)-2*IMAGINARY(K626)*SIN(2*PI()*B626*3/Nt_input)</f>
        <v>5.3236924779238989E-3</v>
      </c>
      <c r="J695" s="342">
        <f t="shared" ref="J695:J726" si="1754">2*IMREAL(K626)*COS(2*PI()*B626*4/Nt_input)-2*IMAGINARY(K626)*SIN(2*PI()*B626*4/Nt_input)</f>
        <v>5.4444700608193251E-3</v>
      </c>
      <c r="K695" s="342">
        <f t="shared" ref="K695:K726" si="1755">2*IMREAL(K626)*COS(2*PI()*B626*5/Nt_input)-2*IMAGINARY(K626)*SIN(2*PI()*B626*5/Nt_input)</f>
        <v>5.5128144207789789E-3</v>
      </c>
      <c r="L695" s="342">
        <f t="shared" ref="L695:L726" si="1756">2*IMREAL(K626)*COS(2*PI()*B626*6/Nt_input)-2*IMAGINARY(K626)*SIN(2*PI()*B626*6/Nt_input)</f>
        <v>5.5280673642556215E-3</v>
      </c>
      <c r="M695" s="342">
        <f t="shared" ref="M695:M726" si="1757">2*IMREAL(K626)*COS(2*PI()*B626*7/Nt_input)-2*IMAGINARY(K626)*SIN(2*PI()*B626*7/Nt_input)</f>
        <v>5.4900819970654675E-3</v>
      </c>
      <c r="N695" s="342">
        <f t="shared" ref="N695:N726" si="1758">2*IMREAL(K626)*COS(2*PI()*B626*8/Nt_input)-2*IMAGINARY(K626)*SIN(2*PI()*B626*8/Nt_input)</f>
        <v>5.3992241390594699E-3</v>
      </c>
      <c r="O695" s="342">
        <f t="shared" ref="O695:O726" si="1759">2*IMREAL(K626)*COS(2*PI()*B626*9/Nt_input)-2*IMAGINARY(K626)*SIN(2*PI()*B626*9/Nt_input)</f>
        <v>5.2563688010781847E-3</v>
      </c>
      <c r="P695" s="342">
        <f t="shared" ref="P695:P726" si="1760">2*IMREAL(K626)*COS(2*PI()*B626*10/Nt_input)-2*IMAGINARY(K626)*SIN(2*PI()*B626*10/Nt_input)</f>
        <v>5.0628917581190432E-3</v>
      </c>
      <c r="Q695" s="342">
        <f t="shared" ref="Q695:Q726" si="1761">2*IMREAL(K626)*COS(2*PI()*B626*11/Nt_input)-2*IMAGINARY(K626)*SIN(2*PI()*B626*11/Nt_input)</f>
        <v>4.820656299871052E-3</v>
      </c>
      <c r="R695" s="342">
        <f t="shared" ref="R695:R726" si="1762">2*IMREAL(K626)*COS(2*PI()*B626*12/Nt_input)-2*IMAGINARY(K626)*SIN(2*PI()*B626*12/Nt_input)</f>
        <v>4.531995286216511E-3</v>
      </c>
      <c r="S695" s="342">
        <f t="shared" ref="S695:S726" si="1763">2*IMREAL(K626)*COS(2*PI()*B626*13/Nt_input)-2*IMAGINARY(K626)*SIN(2*PI()*B626*13/Nt_input)</f>
        <v>4.1996886805150731E-3</v>
      </c>
      <c r="T695" s="342">
        <f t="shared" ref="T695:T726" si="1764">2*IMREAL(K626)*COS(2*PI()*B626*14/Nt_input)-2*IMAGINARY(K626)*SIN(2*PI()*B626*14/Nt_input)</f>
        <v>3.8269367770369148E-3</v>
      </c>
      <c r="U695" s="342">
        <f t="shared" ref="U695:U726" si="1765">2*IMREAL(K626)*COS(2*PI()*B626*15/Nt_input)-2*IMAGINARY(K626)*SIN(2*PI()*B626*15/Nt_input)</f>
        <v>3.4173293803794465E-3</v>
      </c>
      <c r="V695" s="342">
        <f t="shared" ref="V695:V726" si="1766">2*IMREAL(K626)*COS(2*PI()*B626*16/Nt_input)-2*IMAGINARY(K626)*SIN(2*PI()*B626*16/Nt_input)</f>
        <v>2.9748112336866602E-3</v>
      </c>
      <c r="W695" s="342">
        <f t="shared" ref="W695:W726" si="1767">2*IMREAL(K626)*COS(2*PI()*B626*17/Nt_input)-2*IMAGINARY(K626)*SIN(2*PI()*B626*17/Nt_input)</f>
        <v>2.5036440286162324E-3</v>
      </c>
      <c r="X695" s="342">
        <f t="shared" ref="X695:X726" si="1768">2*IMREAL(K626)*COS(2*PI()*B626*18/Nt_input)-2*IMAGINARY(K626)*SIN(2*PI()*B626*18/Nt_input)</f>
        <v>2.0083653629191871E-3</v>
      </c>
      <c r="Y695" s="342">
        <f t="shared" ref="Y695:Y726" si="1769">2*IMREAL(K626)*COS(2*PI()*B626*19/Nt_input)-2*IMAGINARY(K626)*SIN(2*PI()*B626*19/Nt_input)</f>
        <v>1.4937450408930451E-3</v>
      </c>
      <c r="Z695" s="342">
        <f t="shared" ref="Z695:Z726" si="1770">2*IMREAL(K626)*COS(2*PI()*B626*20/Nt_input)-2*IMAGINARY(K626)*SIN(2*PI()*B626*20/Nt_input)</f>
        <v>9.647391375590007E-4</v>
      </c>
      <c r="AA695" s="342">
        <f t="shared" ref="AA695:AA726" si="1771">2*IMREAL(K626)*COS(2*PI()*B626*21/Nt_input)-2*IMAGINARY(K626)*SIN(2*PI()*B626*21/Nt_input)</f>
        <v>4.2644226895020582E-4</v>
      </c>
      <c r="AB695" s="342">
        <f t="shared" ref="AB695:AB726" si="1772">2*IMREAL(K626)*COS(2*PI()*B626*22/Nt_input)-2*IMAGINARY(K626)*SIN(2*PI()*B626*22/Nt_input)</f>
        <v>-1.1596147182563448E-4</v>
      </c>
      <c r="AC695" s="342">
        <f t="shared" ref="AC695:AC726" si="1773">2*IMREAL(K626)*COS(2*PI()*B626*23/Nt_input)-2*IMAGINARY(K626)*SIN(2*PI()*B626*23/Nt_input)</f>
        <v>-6.5724844023680798E-4</v>
      </c>
      <c r="AD695" s="342">
        <f t="shared" ref="AD695:AD726" si="1774">2*IMREAL(K626)*COS(2*PI()*B626*24/Nt_input)-2*IMAGINARY(K626)*SIN(2*PI()*B626*24/Nt_input)</f>
        <v>-1.1922057468799563E-3</v>
      </c>
      <c r="AE695" s="342">
        <f t="shared" ref="AE695:AE726" si="1775">2*IMREAL(K626)*COS(2*PI()*B626*25/Nt_input)-2*IMAGINARY(K626)*SIN(2*PI()*B626*25/Nt_input)</f>
        <v>-1.7156814604546954E-3</v>
      </c>
      <c r="AF695" s="342">
        <f t="shared" ref="AF695:AF726" si="1776">2*IMREAL(K626)*COS(2*PI()*B626*26/Nt_input)-2*IMAGINARY(K626)*SIN(2*PI()*B626*26/Nt_input)</f>
        <v>-2.2226342236783669E-3</v>
      </c>
      <c r="AG695" s="342">
        <f t="shared" ref="AG695:AG726" si="1777">2*IMREAL(K626)*COS(2*PI()*B626*27/Nt_input)-2*IMAGINARY(K626)*SIN(2*PI()*B626*27/Nt_input)</f>
        <v>-2.7081818043125545E-3</v>
      </c>
      <c r="AH695" s="342">
        <f t="shared" ref="AH695:AH726" si="1778">2*IMREAL(K626)*COS(2*PI()*B626*28/Nt_input)-2*IMAGINARY(K626)*SIN(2*PI()*B626*28/Nt_input)</f>
        <v>-3.1676481137284484E-3</v>
      </c>
      <c r="AI695" s="342">
        <f t="shared" ref="AI695:AI726" si="1779">2*IMREAL(K626)*COS(2*PI()*B626*29/Nt_input)-2*IMAGINARY(K626)*SIN(2*PI()*B626*29/Nt_input)</f>
        <v>-3.5966082401965365E-3</v>
      </c>
      <c r="AJ695" s="342">
        <f t="shared" ref="AJ695:AJ726" si="1780">2*IMREAL(K626)*COS(2*PI()*B626*30/Nt_input)-2*IMAGINARY(K626)*SIN(2*PI()*B626*30/Nt_input)</f>
        <v>-3.9909310632054735E-3</v>
      </c>
      <c r="AK695" s="342">
        <f t="shared" ref="AK695:AK726" si="1781">2*IMREAL(K626)*COS(2*PI()*B626*31/Nt_input)-2*IMAGINARY(K626)*SIN(2*PI()*B626*31/Nt_input)</f>
        <v>-4.3468190384109038E-3</v>
      </c>
      <c r="AL695" s="342">
        <f t="shared" ref="AL695:AL726" si="1782">2*IMREAL(K626)*COS(2*PI()*B626*32/Nt_input)-2*IMAGINARY(K626)*SIN(2*PI()*B626*32/Nt_input)</f>
        <v>-4.66084477006344E-3</v>
      </c>
      <c r="AM695" s="342">
        <f t="shared" ref="AM695:AM726" si="1783">2*IMREAL(K626)*COS(2*PI()*B626*33/Nt_input)-2*IMAGINARY(K626)*SIN(2*PI()*B626*33/Nt_input)</f>
        <v>-4.9299840187033411E-3</v>
      </c>
      <c r="AN695" s="342">
        <f t="shared" ref="AN695:AN726" si="1784">2*IMREAL(K626)*COS(2*PI()*B626*34/Nt_input)-2*IMAGINARY(K626)*SIN(2*PI()*B626*34/Nt_input)</f>
        <v>-5.1516448262397272E-3</v>
      </c>
      <c r="AO695" s="342">
        <f t="shared" ref="AO695:AO726" si="1785">2*IMREAL(K626)*COS(2*PI()*B626*35/Nt_input)-2*IMAGINARY(K626)*SIN(2*PI()*B626*35/Nt_input)</f>
        <v>-5.3236924779238989E-3</v>
      </c>
      <c r="AP695" s="342">
        <f t="shared" ref="AP695:AP726" si="1786">2*IMREAL(K626)*COS(2*PI()*B626*36/Nt_input)-2*IMAGINARY(K626)*SIN(2*PI()*B626*36/Nt_input)</f>
        <v>-5.4444700608193251E-3</v>
      </c>
      <c r="AQ695" s="342">
        <f t="shared" ref="AQ695:AQ726" si="1787">2*IMREAL(K626)*COS(2*PI()*B626*37/Nt_input)-2*IMAGINARY(K626)*SIN(2*PI()*B626*37/Nt_input)</f>
        <v>-5.5128144207789789E-3</v>
      </c>
      <c r="AR695" s="342">
        <f t="shared" ref="AR695:AR726" si="1788">2*IMREAL(K626)*COS(2*PI()*B626*38/Nt_input)-2*IMAGINARY(K626)*SIN(2*PI()*B626*38/Nt_input)</f>
        <v>-5.5280673642556224E-3</v>
      </c>
      <c r="AS695" s="342">
        <f t="shared" ref="AS695:AS726" si="1789">2*IMREAL(K626)*COS(2*PI()*B626*39/Nt_input)-2*IMAGINARY(K626)*SIN(2*PI()*B626*39/Nt_input)</f>
        <v>-5.4900819970654675E-3</v>
      </c>
      <c r="AT695" s="342">
        <f t="shared" ref="AT695:AT726" si="1790">2*IMREAL(K626)*COS(2*PI()*B626*40/Nt_input)-2*IMAGINARY(K626)*SIN(2*PI()*B626*40/Nt_input)</f>
        <v>-5.3992241390594699E-3</v>
      </c>
      <c r="AU695" s="342">
        <f t="shared" ref="AU695:AU726" si="1791">2*IMREAL(K626)*COS(2*PI()*B626*41/Nt_input)-2*IMAGINARY(K626)*SIN(2*PI()*B626*41/Nt_input)</f>
        <v>-5.2563688010781855E-3</v>
      </c>
      <c r="AV695" s="342">
        <f t="shared" ref="AV695:AV726" si="1792">2*IMREAL(K626)*COS(2*PI()*B626*42/Nt_input)-2*IMAGINARY(K626)*SIN(2*PI()*B626*42/Nt_input)</f>
        <v>-5.0628917581190432E-3</v>
      </c>
      <c r="AW695" s="342">
        <f t="shared" ref="AW695:AW726" si="1793">2*IMREAL(K626)*COS(2*PI()*B626*43/Nt_input)-2*IMAGINARY(K626)*SIN(2*PI()*B626*43/Nt_input)</f>
        <v>-4.8206562998710529E-3</v>
      </c>
      <c r="AX695" s="342">
        <f t="shared" ref="AX695:AX726" si="1794">2*IMREAL(K626)*COS(2*PI()*B626*44/Nt_input)-2*IMAGINARY(K626)*SIN(2*PI()*B626*44/Nt_input)</f>
        <v>-4.5319952862165119E-3</v>
      </c>
      <c r="AY695" s="342">
        <f t="shared" ref="AY695:AY726" si="1795">2*IMREAL(K626)*COS(2*PI()*B626*45/Nt_input)-2*IMAGINARY(K626)*SIN(2*PI()*B626*45/Nt_input)</f>
        <v>-4.1996886805150731E-3</v>
      </c>
      <c r="AZ695" s="342">
        <f t="shared" ref="AZ695:AZ726" si="1796">2*IMREAL(K626)*COS(2*PI()*B626*46/Nt_input)-2*IMAGINARY(K626)*SIN(2*PI()*B626*46/Nt_input)</f>
        <v>-3.8269367770369157E-3</v>
      </c>
      <c r="BA695" s="342">
        <f t="shared" ref="BA695:BA726" si="1797">2*IMREAL(K626)*COS(2*PI()*B626*47/Nt_input)-2*IMAGINARY(K626)*SIN(2*PI()*B626*47/Nt_input)</f>
        <v>-3.4173293803794456E-3</v>
      </c>
      <c r="BB695" s="342">
        <f t="shared" ref="BB695:BB726" si="1798">2*IMREAL(K626)*COS(2*PI()*B626*48/Nt_input)-2*IMAGINARY(K626)*SIN(2*PI()*B626*48/Nt_input)</f>
        <v>-2.9748112336866607E-3</v>
      </c>
      <c r="BC695" s="342">
        <f t="shared" ref="BC695:BC726" si="1799">2*IMREAL(K626)*COS(2*PI()*B626*49/Nt_input)-2*IMAGINARY(K626)*SIN(2*PI()*B626*49/Nt_input)</f>
        <v>-2.503644028616235E-3</v>
      </c>
      <c r="BD695" s="342">
        <f t="shared" ref="BD695:BD726" si="1800">2*IMREAL(K626)*COS(2*PI()*B626*50/Nt_input)-2*IMAGINARY(K626)*SIN(2*PI()*B626*50/Nt_input)</f>
        <v>-2.0083653629191867E-3</v>
      </c>
      <c r="BE695" s="342">
        <f t="shared" ref="BE695:BE726" si="1801">2*IMREAL(K626)*COS(2*PI()*B626*51/Nt_input)-2*IMAGINARY(K626)*SIN(2*PI()*B626*51/Nt_input)</f>
        <v>-1.4937450408930458E-3</v>
      </c>
      <c r="BF695" s="342">
        <f t="shared" ref="BF695:BF726" si="1802">2*IMREAL(K626)*COS(2*PI()*B626*52/Nt_input)-2*IMAGINARY(K626)*SIN(2*PI()*B626*52/Nt_input)</f>
        <v>-9.6473913755899918E-4</v>
      </c>
      <c r="BG695" s="342">
        <f t="shared" ref="BG695:BG726" si="1803">2*IMREAL(K626)*COS(2*PI()*B626*53/Nt_input)-2*IMAGINARY(K626)*SIN(2*PI()*B626*53/Nt_input)</f>
        <v>-4.2644226895020626E-4</v>
      </c>
      <c r="BH695" s="342">
        <f t="shared" ref="BH695:BH726" si="1804">2*IMREAL(K626)*COS(2*PI()*B626*54/Nt_input)-2*IMAGINARY(K626)*SIN(2*PI()*B626*54/Nt_input)</f>
        <v>1.1596147182563405E-4</v>
      </c>
      <c r="BI695" s="342">
        <f t="shared" ref="BI695:BI726" si="1805">2*IMREAL(K626)*COS(2*PI()*B626*55/Nt_input)-2*IMAGINARY(K626)*SIN(2*PI()*B626*55/Nt_input)</f>
        <v>6.5724844023680971E-4</v>
      </c>
      <c r="BJ695" s="342">
        <f t="shared" ref="BJ695:BJ726" si="1806">2*IMREAL(K626)*COS(2*PI()*B626*56/Nt_input)-2*IMAGINARY(K626)*SIN(2*PI()*B626*56/Nt_input)</f>
        <v>1.1922057468799559E-3</v>
      </c>
      <c r="BK695" s="342">
        <f t="shared" ref="BK695:BK726" si="1807">2*IMREAL(K626)*COS(2*PI()*B626*57/Nt_input)-2*IMAGINARY(K626)*SIN(2*PI()*B626*57/Nt_input)</f>
        <v>1.7156814604546923E-3</v>
      </c>
      <c r="BL695" s="342">
        <f t="shared" ref="BL695:BL726" si="1808">2*IMREAL(K626)*COS(2*PI()*B626*58/Nt_input)-2*IMAGINARY(K626)*SIN(2*PI()*B626*58/Nt_input)</f>
        <v>2.2226342236783664E-3</v>
      </c>
      <c r="BM695" s="342">
        <f t="shared" ref="BM695:BM726" si="1809">2*IMREAL(K626)*COS(2*PI()*B626*59/Nt_input)-2*IMAGINARY(K626)*SIN(2*PI()*B626*59/Nt_input)</f>
        <v>2.7081818043125532E-3</v>
      </c>
      <c r="BN695" s="342">
        <f t="shared" ref="BN695:BN726" si="1810">2*IMREAL(K626)*COS(2*PI()*B626*60/Nt_input)-2*IMAGINARY(K626)*SIN(2*PI()*B626*60/Nt_input)</f>
        <v>3.1676481137284454E-3</v>
      </c>
      <c r="BO695" s="342">
        <f t="shared" ref="BO695:BO726" si="1811">2*IMREAL(K626)*COS(2*PI()*B626*61/Nt_input)-2*IMAGINARY(K626)*SIN(2*PI()*B626*61/Nt_input)</f>
        <v>3.5966082401965361E-3</v>
      </c>
      <c r="BP695" s="342">
        <f t="shared" ref="BP695:BP726" si="1812">2*IMREAL(K626)*COS(2*PI()*B626*62/Nt_input)-2*IMAGINARY(K626)*SIN(2*PI()*B626*62/Nt_input)</f>
        <v>3.9909310632054735E-3</v>
      </c>
      <c r="BQ695" s="342">
        <f t="shared" ref="BQ695:BQ726" si="1813">2*IMREAL(K626)*COS(2*PI()*B626*63/Nt_input)-2*IMAGINARY(K626)*SIN(2*PI()*B626*63/Nt_input)</f>
        <v>4.3468190384109047E-3</v>
      </c>
      <c r="BR695" s="342">
        <f t="shared" ref="BR695:BR726" si="1814">2*IMREAL(K626)*COS(2*PI()*B626*64/Nt_input)-2*IMAGINARY(K626)*SIN(2*PI()*B626*64/Nt_input)</f>
        <v>4.6608447700634392E-3</v>
      </c>
    </row>
    <row r="696" spans="1:123">
      <c r="B696" s="339">
        <v>2</v>
      </c>
      <c r="C696" s="339">
        <f t="shared" ref="C696:C727" si="1815">C695+Div_Nt_input</f>
        <v>6.2500000000000001E-4</v>
      </c>
      <c r="D696" s="340">
        <f t="shared" si="1751"/>
        <v>36.005151644826242</v>
      </c>
      <c r="E696" s="341" t="str">
        <f>H694</f>
        <v>0.00515164482623966</v>
      </c>
      <c r="F696" s="291">
        <v>2</v>
      </c>
      <c r="G696" s="342">
        <f t="shared" ref="G696:G726" si="1816">2*IMREAL(K627)*COS(2*PI()*B627*1/Nt_input)-2*IMAGINARY(K627)*SIN(2*PI()*B627*1/Nt_input)</f>
        <v>-3.0272115400606541E-18</v>
      </c>
      <c r="H696" s="342">
        <f t="shared" si="1752"/>
        <v>-2.2371565421349872E-18</v>
      </c>
      <c r="I696" s="342">
        <f t="shared" si="1753"/>
        <v>-1.3611288729069163E-18</v>
      </c>
      <c r="J696" s="342">
        <f t="shared" si="1754"/>
        <v>-4.3279378442289825E-19</v>
      </c>
      <c r="K696" s="342">
        <f t="shared" si="1755"/>
        <v>5.1217332648294116E-19</v>
      </c>
      <c r="L696" s="342">
        <f t="shared" si="1756"/>
        <v>1.4374579036821517E-18</v>
      </c>
      <c r="M696" s="342">
        <f t="shared" si="1757"/>
        <v>2.3075017797785367E-18</v>
      </c>
      <c r="N696" s="342">
        <f t="shared" si="1758"/>
        <v>3.0888696565399395E-18</v>
      </c>
      <c r="O696" s="342">
        <f t="shared" si="1759"/>
        <v>3.7515340046585726E-18</v>
      </c>
      <c r="P696" s="342">
        <f t="shared" si="1760"/>
        <v>4.2700290048626851E-18</v>
      </c>
      <c r="Q696" s="342">
        <f t="shared" si="1761"/>
        <v>4.6244291850697785E-18</v>
      </c>
      <c r="R696" s="342">
        <f t="shared" si="1762"/>
        <v>4.8011151451044048E-18</v>
      </c>
      <c r="S696" s="342">
        <f t="shared" si="1763"/>
        <v>4.793296942609063E-18</v>
      </c>
      <c r="T696" s="342">
        <f t="shared" si="1764"/>
        <v>4.601275026721148E-18</v>
      </c>
      <c r="U696" s="342">
        <f t="shared" si="1765"/>
        <v>4.232428691981104E-18</v>
      </c>
      <c r="V696" s="342">
        <f t="shared" si="1766"/>
        <v>3.70093249618158E-18</v>
      </c>
      <c r="W696" s="342">
        <f t="shared" si="1767"/>
        <v>3.0272115400606541E-18</v>
      </c>
      <c r="X696" s="342">
        <f t="shared" si="1768"/>
        <v>2.237156542134988E-18</v>
      </c>
      <c r="Y696" s="342">
        <f t="shared" si="1769"/>
        <v>1.3611288729069178E-18</v>
      </c>
      <c r="Z696" s="342">
        <f t="shared" si="1770"/>
        <v>4.3279378442289864E-19</v>
      </c>
      <c r="AA696" s="342">
        <f t="shared" si="1771"/>
        <v>-5.1217332648294154E-19</v>
      </c>
      <c r="AB696" s="342">
        <f t="shared" si="1772"/>
        <v>-1.437457903682149E-18</v>
      </c>
      <c r="AC696" s="342">
        <f t="shared" si="1773"/>
        <v>-2.3075017797785352E-18</v>
      </c>
      <c r="AD696" s="342">
        <f t="shared" si="1774"/>
        <v>-3.0888696565399391E-18</v>
      </c>
      <c r="AE696" s="342">
        <f t="shared" si="1775"/>
        <v>-3.7515340046585734E-18</v>
      </c>
      <c r="AF696" s="342">
        <f t="shared" si="1776"/>
        <v>-4.2700290048626859E-18</v>
      </c>
      <c r="AG696" s="342">
        <f t="shared" si="1777"/>
        <v>-4.6244291850697777E-18</v>
      </c>
      <c r="AH696" s="342">
        <f t="shared" si="1778"/>
        <v>-4.8011151451044048E-18</v>
      </c>
      <c r="AI696" s="342">
        <f t="shared" si="1779"/>
        <v>-4.7932969426090623E-18</v>
      </c>
      <c r="AJ696" s="342">
        <f t="shared" si="1780"/>
        <v>-4.6012750267211488E-18</v>
      </c>
      <c r="AK696" s="342">
        <f t="shared" si="1781"/>
        <v>-4.232428691981104E-18</v>
      </c>
      <c r="AL696" s="342">
        <f t="shared" si="1782"/>
        <v>-3.7009324961815808E-18</v>
      </c>
      <c r="AM696" s="342">
        <f t="shared" si="1783"/>
        <v>-3.0272115400606541E-18</v>
      </c>
      <c r="AN696" s="342">
        <f t="shared" si="1784"/>
        <v>-2.2371565421349869E-18</v>
      </c>
      <c r="AO696" s="342">
        <f t="shared" si="1785"/>
        <v>-1.3611288729069182E-18</v>
      </c>
      <c r="AP696" s="342">
        <f t="shared" si="1786"/>
        <v>-4.3279378442289902E-19</v>
      </c>
      <c r="AQ696" s="342">
        <f t="shared" si="1787"/>
        <v>5.1217332648294116E-19</v>
      </c>
      <c r="AR696" s="342">
        <f t="shared" si="1788"/>
        <v>1.4374579036821486E-18</v>
      </c>
      <c r="AS696" s="342">
        <f t="shared" si="1789"/>
        <v>2.3075017797785348E-18</v>
      </c>
      <c r="AT696" s="342">
        <f t="shared" si="1790"/>
        <v>3.0888696565399388E-18</v>
      </c>
      <c r="AU696" s="342">
        <f t="shared" si="1791"/>
        <v>3.7515340046585703E-18</v>
      </c>
      <c r="AV696" s="342">
        <f t="shared" si="1792"/>
        <v>4.2700290048626859E-18</v>
      </c>
      <c r="AW696" s="342">
        <f t="shared" si="1793"/>
        <v>4.6244291850697777E-18</v>
      </c>
      <c r="AX696" s="342">
        <f t="shared" si="1794"/>
        <v>4.8011151451044048E-18</v>
      </c>
      <c r="AY696" s="342">
        <f t="shared" si="1795"/>
        <v>4.7932969426090623E-18</v>
      </c>
      <c r="AZ696" s="342">
        <f t="shared" si="1796"/>
        <v>4.6012750267211488E-18</v>
      </c>
      <c r="BA696" s="342">
        <f t="shared" si="1797"/>
        <v>4.2324286919811025E-18</v>
      </c>
      <c r="BB696" s="342">
        <f t="shared" si="1798"/>
        <v>3.7009324961815808E-18</v>
      </c>
      <c r="BC696" s="342">
        <f t="shared" si="1799"/>
        <v>3.027211540060658E-18</v>
      </c>
      <c r="BD696" s="342">
        <f t="shared" si="1800"/>
        <v>2.2371565421349872E-18</v>
      </c>
      <c r="BE696" s="342">
        <f t="shared" si="1801"/>
        <v>1.3611288729069188E-18</v>
      </c>
      <c r="BF696" s="342">
        <f t="shared" si="1802"/>
        <v>4.3279378442289555E-19</v>
      </c>
      <c r="BG696" s="342">
        <f t="shared" si="1803"/>
        <v>-5.1217332648294039E-19</v>
      </c>
      <c r="BH696" s="342">
        <f t="shared" si="1804"/>
        <v>-1.4374579036821478E-18</v>
      </c>
      <c r="BI696" s="342">
        <f t="shared" si="1805"/>
        <v>-2.3075017797785383E-18</v>
      </c>
      <c r="BJ696" s="342">
        <f t="shared" si="1806"/>
        <v>-3.0888696565399384E-18</v>
      </c>
      <c r="BK696" s="342">
        <f t="shared" si="1807"/>
        <v>-3.7515340046585695E-18</v>
      </c>
      <c r="BL696" s="342">
        <f t="shared" si="1808"/>
        <v>-4.2700290048626851E-18</v>
      </c>
      <c r="BM696" s="342">
        <f t="shared" si="1809"/>
        <v>-4.624429185069777E-18</v>
      </c>
      <c r="BN696" s="342">
        <f t="shared" si="1810"/>
        <v>-4.8011151451044048E-18</v>
      </c>
      <c r="BO696" s="342">
        <f t="shared" si="1811"/>
        <v>-4.7932969426090623E-18</v>
      </c>
      <c r="BP696" s="342">
        <f t="shared" si="1812"/>
        <v>-4.6012750267211488E-18</v>
      </c>
      <c r="BQ696" s="342">
        <f t="shared" si="1813"/>
        <v>-4.2324286919811025E-18</v>
      </c>
      <c r="BR696" s="342">
        <f t="shared" si="1814"/>
        <v>-3.7009324961815816E-18</v>
      </c>
    </row>
    <row r="697" spans="1:123">
      <c r="B697" s="339">
        <v>3</v>
      </c>
      <c r="C697" s="339">
        <f t="shared" si="1815"/>
        <v>9.3749999999999997E-4</v>
      </c>
      <c r="D697" s="340">
        <f t="shared" si="1751"/>
        <v>36.005323692477923</v>
      </c>
      <c r="E697" s="341" t="str">
        <f>I694</f>
        <v>0.00532369247792403</v>
      </c>
      <c r="F697" s="291">
        <v>3</v>
      </c>
      <c r="G697" s="342">
        <f t="shared" si="1816"/>
        <v>4.1605261918454108E-18</v>
      </c>
      <c r="H697" s="342">
        <f t="shared" si="1752"/>
        <v>2.7959519227585503E-18</v>
      </c>
      <c r="I697" s="342">
        <f t="shared" si="1753"/>
        <v>1.1905921514659543E-18</v>
      </c>
      <c r="J697" s="342">
        <f t="shared" si="1754"/>
        <v>-5.1730061647062386E-19</v>
      </c>
      <c r="K697" s="342">
        <f t="shared" si="1755"/>
        <v>-2.1806438026657087E-18</v>
      </c>
      <c r="L697" s="342">
        <f t="shared" si="1756"/>
        <v>-3.656191408799945E-18</v>
      </c>
      <c r="M697" s="342">
        <f t="shared" si="1757"/>
        <v>-4.8168702658107659E-18</v>
      </c>
      <c r="N697" s="342">
        <f t="shared" si="1758"/>
        <v>-5.5627234898869501E-18</v>
      </c>
      <c r="O697" s="342">
        <f t="shared" si="1759"/>
        <v>-5.8295187021849605E-18</v>
      </c>
      <c r="P697" s="342">
        <f t="shared" si="1760"/>
        <v>-5.5942796781651841E-18</v>
      </c>
      <c r="Q697" s="342">
        <f t="shared" si="1761"/>
        <v>-4.877265044621567E-18</v>
      </c>
      <c r="R697" s="342">
        <f t="shared" si="1762"/>
        <v>-3.7402236203450749E-18</v>
      </c>
      <c r="S697" s="342">
        <f t="shared" si="1763"/>
        <v>-2.2810766493115408E-18</v>
      </c>
      <c r="T697" s="342">
        <f t="shared" si="1764"/>
        <v>-6.2548488890109861E-19</v>
      </c>
      <c r="U697" s="342">
        <f t="shared" si="1765"/>
        <v>1.0839732101506572E-18</v>
      </c>
      <c r="V697" s="342">
        <f t="shared" si="1766"/>
        <v>2.7000802641936792E-18</v>
      </c>
      <c r="W697" s="342">
        <f t="shared" si="1767"/>
        <v>4.0836582188921639E-18</v>
      </c>
      <c r="X697" s="342">
        <f t="shared" si="1768"/>
        <v>5.115554269810843E-18</v>
      </c>
      <c r="Y697" s="342">
        <f t="shared" si="1769"/>
        <v>5.7069022219260837E-18</v>
      </c>
      <c r="Z697" s="342">
        <f t="shared" si="1770"/>
        <v>5.8067755866708267E-18</v>
      </c>
      <c r="AA697" s="342">
        <f t="shared" si="1771"/>
        <v>5.4065733369346648E-18</v>
      </c>
      <c r="AB697" s="342">
        <f t="shared" si="1772"/>
        <v>4.5407606217433078E-18</v>
      </c>
      <c r="AC697" s="342">
        <f t="shared" si="1773"/>
        <v>3.2839006507666044E-18</v>
      </c>
      <c r="AD697" s="342">
        <f t="shared" si="1774"/>
        <v>1.7442333607683203E-18</v>
      </c>
      <c r="AE697" s="342">
        <f t="shared" si="1775"/>
        <v>5.4353864931306293E-20</v>
      </c>
      <c r="AF697" s="342">
        <f t="shared" si="1776"/>
        <v>-1.6402065492569056E-18</v>
      </c>
      <c r="AG697" s="342">
        <f t="shared" si="1777"/>
        <v>-3.1935134767634483E-18</v>
      </c>
      <c r="AH697" s="342">
        <f t="shared" si="1778"/>
        <v>-4.471797167981794E-18</v>
      </c>
      <c r="AI697" s="342">
        <f t="shared" si="1779"/>
        <v>-5.3649726897462226E-18</v>
      </c>
      <c r="AJ697" s="342">
        <f t="shared" si="1780"/>
        <v>-5.7961203658579743E-18</v>
      </c>
      <c r="AK697" s="342">
        <f t="shared" si="1781"/>
        <v>-5.7281100479506229E-18</v>
      </c>
      <c r="AL697" s="342">
        <f t="shared" si="1782"/>
        <v>-5.166798738935841E-18</v>
      </c>
      <c r="AM697" s="342">
        <f t="shared" si="1783"/>
        <v>-4.1605261918454085E-18</v>
      </c>
      <c r="AN697" s="342">
        <f t="shared" si="1784"/>
        <v>-2.7959519227585542E-18</v>
      </c>
      <c r="AO697" s="342">
        <f t="shared" si="1785"/>
        <v>-1.1905921514659535E-18</v>
      </c>
      <c r="AP697" s="342">
        <f t="shared" si="1786"/>
        <v>5.1730061647061886E-19</v>
      </c>
      <c r="AQ697" s="342">
        <f t="shared" si="1787"/>
        <v>2.1806438026657095E-18</v>
      </c>
      <c r="AR697" s="342">
        <f t="shared" si="1788"/>
        <v>3.6561914087999403E-18</v>
      </c>
      <c r="AS697" s="342">
        <f t="shared" si="1789"/>
        <v>4.8168702658107644E-18</v>
      </c>
      <c r="AT697" s="342">
        <f t="shared" si="1790"/>
        <v>5.5627234898869486E-18</v>
      </c>
      <c r="AU697" s="342">
        <f t="shared" si="1791"/>
        <v>5.8295187021849605E-18</v>
      </c>
      <c r="AV697" s="342">
        <f t="shared" si="1792"/>
        <v>5.5942796781651826E-18</v>
      </c>
      <c r="AW697" s="342">
        <f t="shared" si="1793"/>
        <v>4.8772650446215693E-18</v>
      </c>
      <c r="AX697" s="342">
        <f t="shared" si="1794"/>
        <v>3.7402236203450741E-18</v>
      </c>
      <c r="AY697" s="342">
        <f t="shared" si="1795"/>
        <v>2.2810766493115454E-18</v>
      </c>
      <c r="AZ697" s="342">
        <f t="shared" si="1796"/>
        <v>6.2548488890110054E-19</v>
      </c>
      <c r="BA697" s="342">
        <f t="shared" si="1797"/>
        <v>-1.0839732101506505E-18</v>
      </c>
      <c r="BB697" s="342">
        <f t="shared" si="1798"/>
        <v>-2.7000802641936773E-18</v>
      </c>
      <c r="BC697" s="342">
        <f t="shared" si="1799"/>
        <v>-4.0836582188921654E-18</v>
      </c>
      <c r="BD697" s="342">
        <f t="shared" si="1800"/>
        <v>-5.1155542698108422E-18</v>
      </c>
      <c r="BE697" s="342">
        <f t="shared" si="1801"/>
        <v>-5.7069022219260837E-18</v>
      </c>
      <c r="BF697" s="342">
        <f t="shared" si="1802"/>
        <v>-5.8067755866708267E-18</v>
      </c>
      <c r="BG697" s="342">
        <f t="shared" si="1803"/>
        <v>-5.4065733369346655E-18</v>
      </c>
      <c r="BH697" s="342">
        <f t="shared" si="1804"/>
        <v>-4.5407606217433117E-18</v>
      </c>
      <c r="BI697" s="342">
        <f t="shared" si="1805"/>
        <v>-3.2839006507666159E-18</v>
      </c>
      <c r="BJ697" s="342">
        <f t="shared" si="1806"/>
        <v>-1.744233360768318E-18</v>
      </c>
      <c r="BK697" s="342">
        <f t="shared" si="1807"/>
        <v>-5.4353864931308219E-20</v>
      </c>
      <c r="BL697" s="342">
        <f t="shared" si="1808"/>
        <v>1.6402065492568985E-18</v>
      </c>
      <c r="BM697" s="342">
        <f t="shared" si="1809"/>
        <v>3.1935134767634553E-18</v>
      </c>
      <c r="BN697" s="342">
        <f t="shared" si="1810"/>
        <v>4.4717971679817925E-18</v>
      </c>
      <c r="BO697" s="342">
        <f t="shared" si="1811"/>
        <v>5.3649726897462218E-18</v>
      </c>
      <c r="BP697" s="342">
        <f t="shared" si="1812"/>
        <v>5.7961203658579728E-18</v>
      </c>
      <c r="BQ697" s="342">
        <f t="shared" si="1813"/>
        <v>5.7281100479506213E-18</v>
      </c>
      <c r="BR697" s="342">
        <f t="shared" si="1814"/>
        <v>5.1667987389358425E-18</v>
      </c>
    </row>
    <row r="698" spans="1:123">
      <c r="B698" s="339">
        <v>4</v>
      </c>
      <c r="C698" s="339">
        <f t="shared" si="1815"/>
        <v>1.25E-3</v>
      </c>
      <c r="D698" s="340">
        <f t="shared" si="1751"/>
        <v>36.005444470060816</v>
      </c>
      <c r="E698" s="341" t="str">
        <f>J694</f>
        <v>0.00544447006081791</v>
      </c>
      <c r="F698" s="291">
        <v>4</v>
      </c>
      <c r="G698" s="342">
        <f t="shared" si="1816"/>
        <v>1.2123634534777113E-17</v>
      </c>
      <c r="H698" s="342">
        <f t="shared" si="1752"/>
        <v>5.9348059803159602E-18</v>
      </c>
      <c r="I698" s="342">
        <f t="shared" si="1753"/>
        <v>-1.1575429854981165E-18</v>
      </c>
      <c r="J698" s="342">
        <f t="shared" si="1754"/>
        <v>-8.0736665249233984E-18</v>
      </c>
      <c r="K698" s="342">
        <f t="shared" si="1755"/>
        <v>-1.3760647523898391E-17</v>
      </c>
      <c r="L698" s="342">
        <f t="shared" si="1756"/>
        <v>-1.7352694677940287E-17</v>
      </c>
      <c r="M698" s="342">
        <f t="shared" si="1757"/>
        <v>-1.830295136983474E-17</v>
      </c>
      <c r="N698" s="342">
        <f t="shared" si="1758"/>
        <v>-1.6466749632339181E-17</v>
      </c>
      <c r="O698" s="342">
        <f t="shared" si="1759"/>
        <v>-1.2123634534777113E-17</v>
      </c>
      <c r="P698" s="342">
        <f t="shared" si="1760"/>
        <v>-5.9348059803159617E-18</v>
      </c>
      <c r="Q698" s="342">
        <f t="shared" si="1761"/>
        <v>1.1575429854981073E-18</v>
      </c>
      <c r="R698" s="342">
        <f t="shared" si="1762"/>
        <v>8.0736665249233968E-18</v>
      </c>
      <c r="S698" s="342">
        <f t="shared" si="1763"/>
        <v>1.3760647523898398E-17</v>
      </c>
      <c r="T698" s="342">
        <f t="shared" si="1764"/>
        <v>1.7352694677940284E-17</v>
      </c>
      <c r="U698" s="342">
        <f t="shared" si="1765"/>
        <v>1.830295136983474E-17</v>
      </c>
      <c r="V698" s="342">
        <f t="shared" si="1766"/>
        <v>1.6466749632339184E-17</v>
      </c>
      <c r="W698" s="342">
        <f t="shared" si="1767"/>
        <v>1.2123634534777112E-17</v>
      </c>
      <c r="X698" s="342">
        <f t="shared" si="1768"/>
        <v>5.9348059803159632E-18</v>
      </c>
      <c r="Y698" s="342">
        <f t="shared" si="1769"/>
        <v>-1.157542985498105E-18</v>
      </c>
      <c r="Z698" s="342">
        <f t="shared" si="1770"/>
        <v>-8.0736665249233953E-18</v>
      </c>
      <c r="AA698" s="342">
        <f t="shared" si="1771"/>
        <v>-1.3760647523898394E-17</v>
      </c>
      <c r="AB698" s="342">
        <f t="shared" si="1772"/>
        <v>-1.7352694677940278E-17</v>
      </c>
      <c r="AC698" s="342">
        <f t="shared" si="1773"/>
        <v>-1.830295136983474E-17</v>
      </c>
      <c r="AD698" s="342">
        <f t="shared" si="1774"/>
        <v>-1.6466749632339184E-17</v>
      </c>
      <c r="AE698" s="342">
        <f t="shared" si="1775"/>
        <v>-1.2123634534777113E-17</v>
      </c>
      <c r="AF698" s="342">
        <f t="shared" si="1776"/>
        <v>-5.9348059803159494E-18</v>
      </c>
      <c r="AG698" s="342">
        <f t="shared" si="1777"/>
        <v>1.1575429854981019E-18</v>
      </c>
      <c r="AH698" s="342">
        <f t="shared" si="1778"/>
        <v>8.0736665249233922E-18</v>
      </c>
      <c r="AI698" s="342">
        <f t="shared" si="1779"/>
        <v>1.3760647523898394E-17</v>
      </c>
      <c r="AJ698" s="342">
        <f t="shared" si="1780"/>
        <v>1.7352694677940278E-17</v>
      </c>
      <c r="AK698" s="342">
        <f t="shared" si="1781"/>
        <v>1.830295136983474E-17</v>
      </c>
      <c r="AL698" s="342">
        <f t="shared" si="1782"/>
        <v>1.6466749632339184E-17</v>
      </c>
      <c r="AM698" s="342">
        <f t="shared" si="1783"/>
        <v>1.2123634534777113E-17</v>
      </c>
      <c r="AN698" s="342">
        <f t="shared" si="1784"/>
        <v>5.9348059803159517E-18</v>
      </c>
      <c r="AO698" s="342">
        <f t="shared" si="1785"/>
        <v>-1.1575429854980996E-18</v>
      </c>
      <c r="AP698" s="342">
        <f t="shared" si="1786"/>
        <v>-8.0736665249233907E-18</v>
      </c>
      <c r="AQ698" s="342">
        <f t="shared" si="1787"/>
        <v>-1.3760647523898393E-17</v>
      </c>
      <c r="AR698" s="342">
        <f t="shared" si="1788"/>
        <v>-1.7352694677940278E-17</v>
      </c>
      <c r="AS698" s="342">
        <f t="shared" si="1789"/>
        <v>-1.830295136983474E-17</v>
      </c>
      <c r="AT698" s="342">
        <f t="shared" si="1790"/>
        <v>-1.6466749632339187E-17</v>
      </c>
      <c r="AU698" s="342">
        <f t="shared" si="1791"/>
        <v>-1.2123634534777141E-17</v>
      </c>
      <c r="AV698" s="342">
        <f t="shared" si="1792"/>
        <v>-5.934805980315954E-18</v>
      </c>
      <c r="AW698" s="342">
        <f t="shared" si="1793"/>
        <v>1.157542985498098E-18</v>
      </c>
      <c r="AX698" s="342">
        <f t="shared" si="1794"/>
        <v>8.0736665249233599E-18</v>
      </c>
      <c r="AY698" s="342">
        <f t="shared" si="1795"/>
        <v>1.3760647523898391E-17</v>
      </c>
      <c r="AZ698" s="342">
        <f t="shared" si="1796"/>
        <v>1.7352694677940278E-17</v>
      </c>
      <c r="BA698" s="342">
        <f t="shared" si="1797"/>
        <v>1.830295136983474E-17</v>
      </c>
      <c r="BB698" s="342">
        <f t="shared" si="1798"/>
        <v>1.6466749632339187E-17</v>
      </c>
      <c r="BC698" s="342">
        <f t="shared" si="1799"/>
        <v>1.2123634534777141E-17</v>
      </c>
      <c r="BD698" s="342">
        <f t="shared" si="1800"/>
        <v>5.9348059803159578E-18</v>
      </c>
      <c r="BE698" s="342">
        <f t="shared" si="1801"/>
        <v>-1.1575429854980965E-18</v>
      </c>
      <c r="BF698" s="342">
        <f t="shared" si="1802"/>
        <v>-8.0736665249234153E-18</v>
      </c>
      <c r="BG698" s="342">
        <f t="shared" si="1803"/>
        <v>-1.3760647523898388E-17</v>
      </c>
      <c r="BH698" s="342">
        <f t="shared" si="1804"/>
        <v>-1.7352694677940278E-17</v>
      </c>
      <c r="BI698" s="342">
        <f t="shared" si="1805"/>
        <v>-1.830295136983474E-17</v>
      </c>
      <c r="BJ698" s="342">
        <f t="shared" si="1806"/>
        <v>-1.6466749632339187E-17</v>
      </c>
      <c r="BK698" s="342">
        <f t="shared" si="1807"/>
        <v>-1.2123634534777143E-17</v>
      </c>
      <c r="BL698" s="342">
        <f t="shared" si="1808"/>
        <v>-5.9348059803159594E-18</v>
      </c>
      <c r="BM698" s="342">
        <f t="shared" si="1809"/>
        <v>1.1575429854980942E-18</v>
      </c>
      <c r="BN698" s="342">
        <f t="shared" si="1810"/>
        <v>8.0736665249233552E-18</v>
      </c>
      <c r="BO698" s="342">
        <f t="shared" si="1811"/>
        <v>1.3760647523898388E-17</v>
      </c>
      <c r="BP698" s="342">
        <f t="shared" si="1812"/>
        <v>1.7352694677940278E-17</v>
      </c>
      <c r="BQ698" s="342">
        <f t="shared" si="1813"/>
        <v>1.8302951369834737E-17</v>
      </c>
      <c r="BR698" s="342">
        <f t="shared" si="1814"/>
        <v>1.646674963233919E-17</v>
      </c>
    </row>
    <row r="699" spans="1:123">
      <c r="B699" s="339">
        <v>5</v>
      </c>
      <c r="C699" s="339">
        <f t="shared" si="1815"/>
        <v>1.5625000000000001E-3</v>
      </c>
      <c r="D699" s="340">
        <f t="shared" si="1751"/>
        <v>36.005512814420783</v>
      </c>
      <c r="E699" s="341" t="str">
        <f>K694</f>
        <v>0.00551281442078006</v>
      </c>
      <c r="F699" s="291">
        <v>5</v>
      </c>
      <c r="G699" s="342">
        <f t="shared" si="1816"/>
        <v>-6.0234588304745736E-17</v>
      </c>
      <c r="H699" s="342">
        <f t="shared" si="1752"/>
        <v>-8.8370404258781704E-17</v>
      </c>
      <c r="I699" s="342">
        <f t="shared" si="1753"/>
        <v>-9.5636889005014293E-17</v>
      </c>
      <c r="J699" s="342">
        <f t="shared" si="1754"/>
        <v>-8.0318007880509306E-17</v>
      </c>
      <c r="K699" s="342">
        <f t="shared" si="1755"/>
        <v>-4.6031429114825508E-17</v>
      </c>
      <c r="L699" s="342">
        <f t="shared" si="1756"/>
        <v>-8.7418444890792606E-19</v>
      </c>
      <c r="M699" s="342">
        <f t="shared" si="1757"/>
        <v>4.4489505405916446E-17</v>
      </c>
      <c r="N699" s="342">
        <f t="shared" si="1758"/>
        <v>7.9346666164545552E-17</v>
      </c>
      <c r="O699" s="342">
        <f t="shared" si="1759"/>
        <v>9.5465518885409251E-17</v>
      </c>
      <c r="P699" s="342">
        <f t="shared" si="1760"/>
        <v>8.9039476069638216E-17</v>
      </c>
      <c r="Q699" s="342">
        <f t="shared" si="1761"/>
        <v>6.1586095739091628E-17</v>
      </c>
      <c r="R699" s="342">
        <f t="shared" si="1762"/>
        <v>1.958869877135891E-17</v>
      </c>
      <c r="S699" s="342">
        <f t="shared" si="1763"/>
        <v>-2.7034715764339855E-17</v>
      </c>
      <c r="T699" s="342">
        <f t="shared" si="1764"/>
        <v>-6.7273680187728925E-17</v>
      </c>
      <c r="U699" s="342">
        <f t="shared" si="1765"/>
        <v>-9.1625462412717694E-17</v>
      </c>
      <c r="V699" s="342">
        <f t="shared" si="1766"/>
        <v>-9.4339207127324399E-17</v>
      </c>
      <c r="W699" s="342">
        <f t="shared" si="1767"/>
        <v>-7.4774043241984872E-17</v>
      </c>
      <c r="X699" s="342">
        <f t="shared" si="1768"/>
        <v>-3.7550430385495319E-17</v>
      </c>
      <c r="Y699" s="342">
        <f t="shared" si="1769"/>
        <v>8.5409971571830261E-18</v>
      </c>
      <c r="Z699" s="342">
        <f t="shared" si="1770"/>
        <v>5.2615404408812446E-17</v>
      </c>
      <c r="AA699" s="342">
        <f t="shared" si="1771"/>
        <v>8.4264290803656735E-17</v>
      </c>
      <c r="AB699" s="342">
        <f t="shared" si="1772"/>
        <v>9.6013535361144379E-17</v>
      </c>
      <c r="AC699" s="342">
        <f t="shared" si="1773"/>
        <v>8.5088466196855142E-17</v>
      </c>
      <c r="AD699" s="342">
        <f t="shared" si="1774"/>
        <v>5.4069120018441258E-17</v>
      </c>
      <c r="AE699" s="342">
        <f t="shared" si="1775"/>
        <v>1.0280947180878126E-17</v>
      </c>
      <c r="AF699" s="342">
        <f t="shared" si="1776"/>
        <v>-3.5935148145523877E-17</v>
      </c>
      <c r="AG699" s="342">
        <f t="shared" si="1777"/>
        <v>-7.3664889754969861E-17</v>
      </c>
      <c r="AH699" s="342">
        <f t="shared" si="1778"/>
        <v>-9.3998117276046523E-17</v>
      </c>
      <c r="AI699" s="342">
        <f t="shared" si="1779"/>
        <v>-9.2132987113941923E-17</v>
      </c>
      <c r="AJ699" s="342">
        <f t="shared" si="1780"/>
        <v>-6.8509963691390208E-17</v>
      </c>
      <c r="AK699" s="342">
        <f t="shared" si="1781"/>
        <v>-2.8707800484399562E-17</v>
      </c>
      <c r="AL699" s="342">
        <f t="shared" si="1782"/>
        <v>1.7873924291666241E-17</v>
      </c>
      <c r="AM699" s="342">
        <f t="shared" si="1783"/>
        <v>6.0234588304745575E-17</v>
      </c>
      <c r="AN699" s="342">
        <f t="shared" si="1784"/>
        <v>8.8370404258781691E-17</v>
      </c>
      <c r="AO699" s="342">
        <f t="shared" si="1785"/>
        <v>9.5636889005014318E-17</v>
      </c>
      <c r="AP699" s="342">
        <f t="shared" si="1786"/>
        <v>8.0318007880509319E-17</v>
      </c>
      <c r="AQ699" s="342">
        <f t="shared" si="1787"/>
        <v>4.6031429114825681E-17</v>
      </c>
      <c r="AR699" s="342">
        <f t="shared" si="1788"/>
        <v>8.7418444890790141E-19</v>
      </c>
      <c r="AS699" s="342">
        <f t="shared" si="1789"/>
        <v>-4.4489505405916329E-17</v>
      </c>
      <c r="AT699" s="342">
        <f t="shared" si="1790"/>
        <v>-7.9346666164545564E-17</v>
      </c>
      <c r="AU699" s="342">
        <f t="shared" si="1791"/>
        <v>-9.5465518885409226E-17</v>
      </c>
      <c r="AV699" s="342">
        <f t="shared" si="1792"/>
        <v>-8.9039476069638204E-17</v>
      </c>
      <c r="AW699" s="342">
        <f t="shared" si="1793"/>
        <v>-6.1586095739091739E-17</v>
      </c>
      <c r="AX699" s="342">
        <f t="shared" si="1794"/>
        <v>-1.9588698771358805E-17</v>
      </c>
      <c r="AY699" s="342">
        <f t="shared" si="1795"/>
        <v>2.7034715764339793E-17</v>
      </c>
      <c r="AZ699" s="342">
        <f t="shared" si="1796"/>
        <v>6.7273680187728999E-17</v>
      </c>
      <c r="BA699" s="342">
        <f t="shared" si="1797"/>
        <v>9.1625462412717681E-17</v>
      </c>
      <c r="BB699" s="342">
        <f t="shared" si="1798"/>
        <v>9.4339207127324448E-17</v>
      </c>
      <c r="BC699" s="342">
        <f t="shared" si="1799"/>
        <v>7.4774043241984896E-17</v>
      </c>
      <c r="BD699" s="342">
        <f t="shared" si="1800"/>
        <v>3.7550430385495534E-17</v>
      </c>
      <c r="BE699" s="342">
        <f t="shared" si="1801"/>
        <v>-8.540997157182966E-18</v>
      </c>
      <c r="BF699" s="342">
        <f t="shared" si="1802"/>
        <v>-5.2615404408812249E-17</v>
      </c>
      <c r="BG699" s="342">
        <f t="shared" si="1803"/>
        <v>-8.4264290803656698E-17</v>
      </c>
      <c r="BH699" s="342">
        <f t="shared" si="1804"/>
        <v>-9.6013535361144366E-17</v>
      </c>
      <c r="BI699" s="342">
        <f t="shared" si="1805"/>
        <v>-8.5088466196855154E-17</v>
      </c>
      <c r="BJ699" s="342">
        <f t="shared" si="1806"/>
        <v>-5.4069120018441319E-17</v>
      </c>
      <c r="BK699" s="342">
        <f t="shared" si="1807"/>
        <v>-1.0280947180878015E-17</v>
      </c>
      <c r="BL699" s="342">
        <f t="shared" si="1808"/>
        <v>3.5935148145523828E-17</v>
      </c>
      <c r="BM699" s="342">
        <f t="shared" si="1809"/>
        <v>7.3664889754969935E-17</v>
      </c>
      <c r="BN699" s="342">
        <f t="shared" si="1810"/>
        <v>9.3998117276046511E-17</v>
      </c>
      <c r="BO699" s="342">
        <f t="shared" si="1811"/>
        <v>9.2132987113941898E-17</v>
      </c>
      <c r="BP699" s="342">
        <f t="shared" si="1812"/>
        <v>6.8509963691390257E-17</v>
      </c>
      <c r="BQ699" s="342">
        <f t="shared" si="1813"/>
        <v>2.8707800484399457E-17</v>
      </c>
      <c r="BR699" s="342">
        <f t="shared" si="1814"/>
        <v>-1.7873924291666183E-17</v>
      </c>
    </row>
    <row r="700" spans="1:123">
      <c r="B700" s="339">
        <v>6</v>
      </c>
      <c r="C700" s="339">
        <f t="shared" si="1815"/>
        <v>1.8750000000000001E-3</v>
      </c>
      <c r="D700" s="340">
        <f t="shared" si="1751"/>
        <v>36.005528067364253</v>
      </c>
      <c r="E700" s="341" t="str">
        <f>L694</f>
        <v>0.00552806736425609</v>
      </c>
      <c r="F700" s="291">
        <v>6</v>
      </c>
      <c r="G700" s="342">
        <f t="shared" si="1816"/>
        <v>-3.9961916670386958E-18</v>
      </c>
      <c r="H700" s="342">
        <f t="shared" si="1752"/>
        <v>-1.0105380167500453E-17</v>
      </c>
      <c r="I700" s="342">
        <f t="shared" si="1753"/>
        <v>-1.2808441393044166E-17</v>
      </c>
      <c r="J700" s="342">
        <f t="shared" si="1754"/>
        <v>-1.1194279431048159E-17</v>
      </c>
      <c r="K700" s="342">
        <f t="shared" si="1755"/>
        <v>-5.8069649640357752E-18</v>
      </c>
      <c r="L700" s="342">
        <f t="shared" si="1756"/>
        <v>1.5376496164455847E-18</v>
      </c>
      <c r="M700" s="342">
        <f t="shared" si="1757"/>
        <v>8.363982824922109E-18</v>
      </c>
      <c r="N700" s="342">
        <f t="shared" si="1758"/>
        <v>1.237114549704068E-17</v>
      </c>
      <c r="O700" s="342">
        <f t="shared" si="1759"/>
        <v>1.2208480275403477E-17</v>
      </c>
      <c r="P700" s="342">
        <f t="shared" si="1760"/>
        <v>7.9308152257453237E-18</v>
      </c>
      <c r="Q700" s="342">
        <f t="shared" si="1761"/>
        <v>9.7998344658368834E-19</v>
      </c>
      <c r="R700" s="342">
        <f t="shared" si="1762"/>
        <v>-6.3011623129576118E-18</v>
      </c>
      <c r="S700" s="342">
        <f t="shared" si="1763"/>
        <v>-1.1458433417404239E-17</v>
      </c>
      <c r="T700" s="342">
        <f t="shared" si="1764"/>
        <v>-1.2753516069369654E-17</v>
      </c>
      <c r="U700" s="342">
        <f t="shared" si="1765"/>
        <v>-9.7498887059818909E-18</v>
      </c>
      <c r="V700" s="342">
        <f t="shared" si="1766"/>
        <v>-3.4599562953418045E-18</v>
      </c>
      <c r="W700" s="342">
        <f t="shared" si="1767"/>
        <v>3.9961916670386889E-18</v>
      </c>
      <c r="X700" s="342">
        <f t="shared" si="1768"/>
        <v>1.0105380167500447E-17</v>
      </c>
      <c r="Y700" s="342">
        <f t="shared" si="1769"/>
        <v>1.2808441393044166E-17</v>
      </c>
      <c r="Z700" s="342">
        <f t="shared" si="1770"/>
        <v>1.1194279431048166E-17</v>
      </c>
      <c r="AA700" s="342">
        <f t="shared" si="1771"/>
        <v>5.8069649640357683E-18</v>
      </c>
      <c r="AB700" s="342">
        <f t="shared" si="1772"/>
        <v>-1.5376496164455858E-18</v>
      </c>
      <c r="AC700" s="342">
        <f t="shared" si="1773"/>
        <v>-8.3639828249221044E-18</v>
      </c>
      <c r="AD700" s="342">
        <f t="shared" si="1774"/>
        <v>-1.2371145497040678E-17</v>
      </c>
      <c r="AE700" s="342">
        <f t="shared" si="1775"/>
        <v>-1.2208480275403478E-17</v>
      </c>
      <c r="AF700" s="342">
        <f t="shared" si="1776"/>
        <v>-7.9308152257453283E-18</v>
      </c>
      <c r="AG700" s="342">
        <f t="shared" si="1777"/>
        <v>-9.799834465837049E-19</v>
      </c>
      <c r="AH700" s="342">
        <f t="shared" si="1778"/>
        <v>6.3011623129576179E-18</v>
      </c>
      <c r="AI700" s="342">
        <f t="shared" si="1779"/>
        <v>1.1458433417404231E-17</v>
      </c>
      <c r="AJ700" s="342">
        <f t="shared" si="1780"/>
        <v>1.2753516069369654E-17</v>
      </c>
      <c r="AK700" s="342">
        <f t="shared" si="1781"/>
        <v>9.7498887059819094E-18</v>
      </c>
      <c r="AL700" s="342">
        <f t="shared" si="1782"/>
        <v>3.4599562953418092E-18</v>
      </c>
      <c r="AM700" s="342">
        <f t="shared" si="1783"/>
        <v>-3.996191667038705E-18</v>
      </c>
      <c r="AN700" s="342">
        <f t="shared" si="1784"/>
        <v>-1.0105380167500444E-17</v>
      </c>
      <c r="AO700" s="342">
        <f t="shared" si="1785"/>
        <v>-1.2808441393044167E-17</v>
      </c>
      <c r="AP700" s="342">
        <f t="shared" si="1786"/>
        <v>-1.1194279431048169E-17</v>
      </c>
      <c r="AQ700" s="342">
        <f t="shared" si="1787"/>
        <v>-5.8069649640357729E-18</v>
      </c>
      <c r="AR700" s="342">
        <f t="shared" si="1788"/>
        <v>1.5376496164455581E-18</v>
      </c>
      <c r="AS700" s="342">
        <f t="shared" si="1789"/>
        <v>8.3639828249221029E-18</v>
      </c>
      <c r="AT700" s="342">
        <f t="shared" si="1790"/>
        <v>1.237114549704067E-17</v>
      </c>
      <c r="AU700" s="342">
        <f t="shared" si="1791"/>
        <v>1.220848027540348E-17</v>
      </c>
      <c r="AV700" s="342">
        <f t="shared" si="1792"/>
        <v>7.9308152257453129E-18</v>
      </c>
      <c r="AW700" s="342">
        <f t="shared" si="1793"/>
        <v>9.7998344658370952E-19</v>
      </c>
      <c r="AX700" s="342">
        <f t="shared" si="1794"/>
        <v>-6.3011623129576141E-18</v>
      </c>
      <c r="AY700" s="342">
        <f t="shared" si="1795"/>
        <v>-1.145843341740423E-17</v>
      </c>
      <c r="AZ700" s="342">
        <f t="shared" si="1796"/>
        <v>-1.2753516069369654E-17</v>
      </c>
      <c r="BA700" s="342">
        <f t="shared" si="1797"/>
        <v>-9.7498887059819125E-18</v>
      </c>
      <c r="BB700" s="342">
        <f t="shared" si="1798"/>
        <v>-3.4599562953418134E-18</v>
      </c>
      <c r="BC700" s="342">
        <f t="shared" si="1799"/>
        <v>3.9961916670387019E-18</v>
      </c>
      <c r="BD700" s="342">
        <f t="shared" si="1800"/>
        <v>1.0105380167500441E-17</v>
      </c>
      <c r="BE700" s="342">
        <f t="shared" si="1801"/>
        <v>1.2808441393044167E-17</v>
      </c>
      <c r="BF700" s="342">
        <f t="shared" si="1802"/>
        <v>1.1194279431048171E-17</v>
      </c>
      <c r="BG700" s="342">
        <f t="shared" si="1803"/>
        <v>5.8069649640357775E-18</v>
      </c>
      <c r="BH700" s="342">
        <f t="shared" si="1804"/>
        <v>-1.5376496164455531E-18</v>
      </c>
      <c r="BI700" s="342">
        <f t="shared" si="1805"/>
        <v>-8.3639828249220644E-18</v>
      </c>
      <c r="BJ700" s="342">
        <f t="shared" si="1806"/>
        <v>-1.2371145497040681E-17</v>
      </c>
      <c r="BK700" s="342">
        <f t="shared" si="1807"/>
        <v>-1.2208480275403481E-17</v>
      </c>
      <c r="BL700" s="342">
        <f t="shared" si="1808"/>
        <v>-7.930815225745353E-18</v>
      </c>
      <c r="BM700" s="342">
        <f t="shared" si="1809"/>
        <v>-9.7998344658366831E-19</v>
      </c>
      <c r="BN700" s="342">
        <f t="shared" si="1810"/>
        <v>6.3011623129576087E-18</v>
      </c>
      <c r="BO700" s="342">
        <f t="shared" si="1811"/>
        <v>1.1458433417404228E-17</v>
      </c>
      <c r="BP700" s="342">
        <f t="shared" si="1812"/>
        <v>1.2753516069369661E-17</v>
      </c>
      <c r="BQ700" s="342">
        <f t="shared" si="1813"/>
        <v>9.7498887059818848E-18</v>
      </c>
      <c r="BR700" s="342">
        <f t="shared" si="1814"/>
        <v>3.459956295341818E-18</v>
      </c>
    </row>
    <row r="701" spans="1:123">
      <c r="B701" s="339">
        <v>7</v>
      </c>
      <c r="C701" s="339">
        <f t="shared" si="1815"/>
        <v>2.1875000000000002E-3</v>
      </c>
      <c r="D701" s="340">
        <f t="shared" si="1751"/>
        <v>36.005490081997067</v>
      </c>
      <c r="E701" s="341" t="str">
        <f>M694</f>
        <v>0.00549008199706501</v>
      </c>
      <c r="F701" s="291">
        <v>7</v>
      </c>
      <c r="G701" s="342">
        <f t="shared" si="1816"/>
        <v>-4.302907335392554E-18</v>
      </c>
      <c r="H701" s="342">
        <f t="shared" si="1752"/>
        <v>-5.6193050890673602E-18</v>
      </c>
      <c r="I701" s="342">
        <f t="shared" si="1753"/>
        <v>-4.3846558135744351E-18</v>
      </c>
      <c r="J701" s="342">
        <f t="shared" si="1754"/>
        <v>-1.1594644675141098E-18</v>
      </c>
      <c r="K701" s="342">
        <f t="shared" si="1755"/>
        <v>2.5920995061923021E-18</v>
      </c>
      <c r="L701" s="342">
        <f t="shared" si="1756"/>
        <v>5.1669044964001873E-18</v>
      </c>
      <c r="M701" s="342">
        <f t="shared" si="1757"/>
        <v>5.3960428682962432E-18</v>
      </c>
      <c r="N701" s="342">
        <f t="shared" si="1758"/>
        <v>3.1754905915726974E-18</v>
      </c>
      <c r="O701" s="342">
        <f t="shared" si="1759"/>
        <v>-4.8666802461481123E-19</v>
      </c>
      <c r="P701" s="342">
        <f t="shared" si="1760"/>
        <v>-3.92788953226198E-18</v>
      </c>
      <c r="Q701" s="342">
        <f t="shared" si="1761"/>
        <v>-5.5859313115703551E-18</v>
      </c>
      <c r="R701" s="342">
        <f t="shared" si="1762"/>
        <v>-4.7080770589582346E-18</v>
      </c>
      <c r="S701" s="342">
        <f t="shared" si="1763"/>
        <v>-1.6928542520536604E-18</v>
      </c>
      <c r="T701" s="342">
        <f t="shared" si="1764"/>
        <v>2.0908889932441595E-18</v>
      </c>
      <c r="U701" s="342">
        <f t="shared" si="1765"/>
        <v>4.9254123492513157E-18</v>
      </c>
      <c r="V701" s="342">
        <f t="shared" si="1766"/>
        <v>5.5239014729422007E-18</v>
      </c>
      <c r="W701" s="342">
        <f t="shared" si="1767"/>
        <v>3.6146548146089699E-18</v>
      </c>
      <c r="X701" s="342">
        <f t="shared" si="1768"/>
        <v>6.4430441039152122E-20</v>
      </c>
      <c r="Y701" s="342">
        <f t="shared" si="1769"/>
        <v>-3.5150440057328905E-18</v>
      </c>
      <c r="Z701" s="342">
        <f t="shared" si="1770"/>
        <v>-5.49876196196226E-18</v>
      </c>
      <c r="AA701" s="342">
        <f t="shared" si="1771"/>
        <v>-4.9861569485675485E-18</v>
      </c>
      <c r="AB701" s="342">
        <f t="shared" si="1772"/>
        <v>-2.2099409247376642E-18</v>
      </c>
      <c r="AC701" s="342">
        <f t="shared" si="1773"/>
        <v>1.5695420762948898E-18</v>
      </c>
      <c r="AD701" s="342">
        <f t="shared" si="1774"/>
        <v>4.63648578867488E-18</v>
      </c>
      <c r="AE701" s="342">
        <f t="shared" si="1775"/>
        <v>5.5985618867320175E-18</v>
      </c>
      <c r="AF701" s="342">
        <f t="shared" si="1776"/>
        <v>4.0190079358092356E-18</v>
      </c>
      <c r="AG701" s="342">
        <f t="shared" si="1777"/>
        <v>6.1490840632464662E-19</v>
      </c>
      <c r="AH701" s="342">
        <f t="shared" si="1778"/>
        <v>-3.068346683910073E-18</v>
      </c>
      <c r="AI701" s="342">
        <f t="shared" si="1779"/>
        <v>-5.3586365287314143E-18</v>
      </c>
      <c r="AJ701" s="342">
        <f t="shared" si="1780"/>
        <v>-5.2162174210515062E-18</v>
      </c>
      <c r="AK701" s="342">
        <f t="shared" si="1781"/>
        <v>-2.7057446582398573E-18</v>
      </c>
      <c r="AL701" s="342">
        <f t="shared" si="1782"/>
        <v>1.0330796111519251E-18</v>
      </c>
      <c r="AM701" s="342">
        <f t="shared" si="1783"/>
        <v>4.3029073353925555E-18</v>
      </c>
      <c r="AN701" s="342">
        <f t="shared" si="1784"/>
        <v>5.6193050890673602E-18</v>
      </c>
      <c r="AO701" s="342">
        <f t="shared" si="1785"/>
        <v>4.3846558135744381E-18</v>
      </c>
      <c r="AP701" s="342">
        <f t="shared" si="1786"/>
        <v>1.1594644675141075E-18</v>
      </c>
      <c r="AQ701" s="342">
        <f t="shared" si="1787"/>
        <v>-2.5920995061922936E-18</v>
      </c>
      <c r="AR701" s="342">
        <f t="shared" si="1788"/>
        <v>-5.1669044964001857E-18</v>
      </c>
      <c r="AS701" s="342">
        <f t="shared" si="1789"/>
        <v>-5.3960428682962416E-18</v>
      </c>
      <c r="AT701" s="342">
        <f t="shared" si="1790"/>
        <v>-3.1754905915727055E-18</v>
      </c>
      <c r="AU701" s="342">
        <f t="shared" si="1791"/>
        <v>4.8666802461480632E-19</v>
      </c>
      <c r="AV701" s="342">
        <f t="shared" si="1792"/>
        <v>3.927889532261983E-18</v>
      </c>
      <c r="AW701" s="342">
        <f t="shared" si="1793"/>
        <v>5.5859313115703543E-18</v>
      </c>
      <c r="AX701" s="342">
        <f t="shared" si="1794"/>
        <v>4.7080770589582377E-18</v>
      </c>
      <c r="AY701" s="342">
        <f t="shared" si="1795"/>
        <v>1.6928542520536557E-18</v>
      </c>
      <c r="AZ701" s="342">
        <f t="shared" si="1796"/>
        <v>-2.0908889932441553E-18</v>
      </c>
      <c r="BA701" s="342">
        <f t="shared" si="1797"/>
        <v>-4.9254123492513134E-18</v>
      </c>
      <c r="BB701" s="342">
        <f t="shared" si="1798"/>
        <v>-5.5239014729421992E-18</v>
      </c>
      <c r="BC701" s="342">
        <f t="shared" si="1799"/>
        <v>-3.6146548146089591E-18</v>
      </c>
      <c r="BD701" s="342">
        <f t="shared" si="1800"/>
        <v>-6.4430441039176967E-20</v>
      </c>
      <c r="BE701" s="342">
        <f t="shared" si="1801"/>
        <v>3.5150440057328789E-18</v>
      </c>
      <c r="BF701" s="342">
        <f t="shared" si="1802"/>
        <v>5.4987619619622592E-18</v>
      </c>
      <c r="BG701" s="342">
        <f t="shared" si="1803"/>
        <v>4.98615694856755E-18</v>
      </c>
      <c r="BH701" s="342">
        <f t="shared" si="1804"/>
        <v>2.2099409247376596E-18</v>
      </c>
      <c r="BI701" s="342">
        <f t="shared" si="1805"/>
        <v>-1.5695420762949044E-18</v>
      </c>
      <c r="BJ701" s="342">
        <f t="shared" si="1806"/>
        <v>-4.6364857886748661E-18</v>
      </c>
      <c r="BK701" s="342">
        <f t="shared" si="1807"/>
        <v>-5.5985618867320175E-18</v>
      </c>
      <c r="BL701" s="342">
        <f t="shared" si="1808"/>
        <v>-4.0190079358092386E-18</v>
      </c>
      <c r="BM701" s="342">
        <f t="shared" si="1809"/>
        <v>-6.1490840632465144E-19</v>
      </c>
      <c r="BN701" s="342">
        <f t="shared" si="1810"/>
        <v>3.0683466839100861E-18</v>
      </c>
      <c r="BO701" s="342">
        <f t="shared" si="1811"/>
        <v>5.3586365287314189E-18</v>
      </c>
      <c r="BP701" s="342">
        <f t="shared" si="1812"/>
        <v>5.2162174210515155E-18</v>
      </c>
      <c r="BQ701" s="342">
        <f t="shared" si="1813"/>
        <v>2.7057446582398616E-18</v>
      </c>
      <c r="BR701" s="342">
        <f t="shared" si="1814"/>
        <v>-1.0330796111519205E-18</v>
      </c>
    </row>
    <row r="702" spans="1:123">
      <c r="B702" s="339">
        <v>8</v>
      </c>
      <c r="C702" s="339">
        <f t="shared" si="1815"/>
        <v>2.5000000000000001E-3</v>
      </c>
      <c r="D702" s="340">
        <f t="shared" si="1751"/>
        <v>36.005399224139055</v>
      </c>
      <c r="E702" s="341" t="str">
        <f>N694</f>
        <v>0.00539922413905793</v>
      </c>
      <c r="F702" s="291">
        <v>8</v>
      </c>
      <c r="G702" s="342">
        <f t="shared" si="1816"/>
        <v>-8.6694306963390014E-18</v>
      </c>
      <c r="H702" s="342">
        <f t="shared" si="1752"/>
        <v>8.0825250129391586E-18</v>
      </c>
      <c r="I702" s="342">
        <f t="shared" si="1753"/>
        <v>2.0099847187857335E-17</v>
      </c>
      <c r="J702" s="342">
        <f t="shared" si="1754"/>
        <v>2.0342951481755399E-17</v>
      </c>
      <c r="K702" s="342">
        <f t="shared" si="1755"/>
        <v>8.6694306963390045E-18</v>
      </c>
      <c r="L702" s="342">
        <f t="shared" si="1756"/>
        <v>-8.082525012939157E-18</v>
      </c>
      <c r="M702" s="342">
        <f t="shared" si="1757"/>
        <v>-2.0099847187857335E-17</v>
      </c>
      <c r="N702" s="342">
        <f t="shared" si="1758"/>
        <v>-2.0342951481755402E-17</v>
      </c>
      <c r="O702" s="342">
        <f t="shared" si="1759"/>
        <v>-8.6694306963390045E-18</v>
      </c>
      <c r="P702" s="342">
        <f t="shared" si="1760"/>
        <v>8.0825250129391539E-18</v>
      </c>
      <c r="Q702" s="342">
        <f t="shared" si="1761"/>
        <v>2.0099847187857322E-17</v>
      </c>
      <c r="R702" s="342">
        <f t="shared" si="1762"/>
        <v>2.0342951481755402E-17</v>
      </c>
      <c r="S702" s="342">
        <f t="shared" si="1763"/>
        <v>8.6694306963389875E-18</v>
      </c>
      <c r="T702" s="342">
        <f t="shared" si="1764"/>
        <v>-8.0825250129391509E-18</v>
      </c>
      <c r="U702" s="342">
        <f t="shared" si="1765"/>
        <v>-2.0099847187857325E-17</v>
      </c>
      <c r="V702" s="342">
        <f t="shared" si="1766"/>
        <v>-2.0342951481755402E-17</v>
      </c>
      <c r="W702" s="342">
        <f t="shared" si="1767"/>
        <v>-8.6694306963389921E-18</v>
      </c>
      <c r="X702" s="342">
        <f t="shared" si="1768"/>
        <v>8.0825250129391493E-18</v>
      </c>
      <c r="Y702" s="342">
        <f t="shared" si="1769"/>
        <v>2.0099847187857322E-17</v>
      </c>
      <c r="Z702" s="342">
        <f t="shared" si="1770"/>
        <v>2.0342951481755405E-17</v>
      </c>
      <c r="AA702" s="342">
        <f t="shared" si="1771"/>
        <v>8.6694306963389952E-18</v>
      </c>
      <c r="AB702" s="342">
        <f t="shared" si="1772"/>
        <v>-8.0825250129391108E-18</v>
      </c>
      <c r="AC702" s="342">
        <f t="shared" si="1773"/>
        <v>-2.0099847187857322E-17</v>
      </c>
      <c r="AD702" s="342">
        <f t="shared" si="1774"/>
        <v>-2.0342951481755405E-17</v>
      </c>
      <c r="AE702" s="342">
        <f t="shared" si="1775"/>
        <v>-8.6694306963389998E-18</v>
      </c>
      <c r="AF702" s="342">
        <f t="shared" si="1776"/>
        <v>8.0825250129391801E-18</v>
      </c>
      <c r="AG702" s="342">
        <f t="shared" si="1777"/>
        <v>2.0099847187857322E-17</v>
      </c>
      <c r="AH702" s="342">
        <f t="shared" si="1778"/>
        <v>2.0342951481755405E-17</v>
      </c>
      <c r="AI702" s="342">
        <f t="shared" si="1779"/>
        <v>8.6694306963389998E-18</v>
      </c>
      <c r="AJ702" s="342">
        <f t="shared" si="1780"/>
        <v>-8.0825250129391046E-18</v>
      </c>
      <c r="AK702" s="342">
        <f t="shared" si="1781"/>
        <v>-2.0099847187857319E-17</v>
      </c>
      <c r="AL702" s="342">
        <f t="shared" si="1782"/>
        <v>-2.0342951481755408E-17</v>
      </c>
      <c r="AM702" s="342">
        <f t="shared" si="1783"/>
        <v>-8.6694306963390014E-18</v>
      </c>
      <c r="AN702" s="342">
        <f t="shared" si="1784"/>
        <v>8.0825250129391755E-18</v>
      </c>
      <c r="AO702" s="342">
        <f t="shared" si="1785"/>
        <v>2.0099847187857319E-17</v>
      </c>
      <c r="AP702" s="342">
        <f t="shared" si="1786"/>
        <v>2.0342951481755408E-17</v>
      </c>
      <c r="AQ702" s="342">
        <f t="shared" si="1787"/>
        <v>8.6694306963390045E-18</v>
      </c>
      <c r="AR702" s="342">
        <f t="shared" si="1788"/>
        <v>-8.0825250129391E-18</v>
      </c>
      <c r="AS702" s="342">
        <f t="shared" si="1789"/>
        <v>-2.0099847187857316E-17</v>
      </c>
      <c r="AT702" s="342">
        <f t="shared" si="1790"/>
        <v>-2.0342951481755408E-17</v>
      </c>
      <c r="AU702" s="342">
        <f t="shared" si="1791"/>
        <v>-8.6694306963390815E-18</v>
      </c>
      <c r="AV702" s="342">
        <f t="shared" si="1792"/>
        <v>8.0825250129391693E-18</v>
      </c>
      <c r="AW702" s="342">
        <f t="shared" si="1793"/>
        <v>2.0099847187857316E-17</v>
      </c>
      <c r="AX702" s="342">
        <f t="shared" si="1794"/>
        <v>2.0342951481755439E-17</v>
      </c>
      <c r="AY702" s="342">
        <f t="shared" si="1795"/>
        <v>8.6694306963390106E-18</v>
      </c>
      <c r="AZ702" s="342">
        <f t="shared" si="1796"/>
        <v>-8.0825250129390954E-18</v>
      </c>
      <c r="BA702" s="342">
        <f t="shared" si="1797"/>
        <v>-2.0099847187857344E-17</v>
      </c>
      <c r="BB702" s="342">
        <f t="shared" si="1798"/>
        <v>-2.0342951481755412E-17</v>
      </c>
      <c r="BC702" s="342">
        <f t="shared" si="1799"/>
        <v>-8.6694306963390815E-18</v>
      </c>
      <c r="BD702" s="342">
        <f t="shared" si="1800"/>
        <v>8.0825250129391647E-18</v>
      </c>
      <c r="BE702" s="342">
        <f t="shared" si="1801"/>
        <v>2.0099847187857316E-17</v>
      </c>
      <c r="BF702" s="342">
        <f t="shared" si="1802"/>
        <v>2.0342951481755384E-17</v>
      </c>
      <c r="BG702" s="342">
        <f t="shared" si="1803"/>
        <v>8.6694306963390137E-18</v>
      </c>
      <c r="BH702" s="342">
        <f t="shared" si="1804"/>
        <v>-8.0825250129390908E-18</v>
      </c>
      <c r="BI702" s="342">
        <f t="shared" si="1805"/>
        <v>-2.0099847187857347E-17</v>
      </c>
      <c r="BJ702" s="342">
        <f t="shared" si="1806"/>
        <v>-2.0342951481755412E-17</v>
      </c>
      <c r="BK702" s="342">
        <f t="shared" si="1807"/>
        <v>-8.6694306963390907E-18</v>
      </c>
      <c r="BL702" s="342">
        <f t="shared" si="1808"/>
        <v>8.0825250129391601E-18</v>
      </c>
      <c r="BM702" s="342">
        <f t="shared" si="1809"/>
        <v>2.009984718785731E-17</v>
      </c>
      <c r="BN702" s="342">
        <f t="shared" si="1810"/>
        <v>2.0342951481755442E-17</v>
      </c>
      <c r="BO702" s="342">
        <f t="shared" si="1811"/>
        <v>8.6694306963390214E-18</v>
      </c>
      <c r="BP702" s="342">
        <f t="shared" si="1812"/>
        <v>-8.0825250129390846E-18</v>
      </c>
      <c r="BQ702" s="342">
        <f t="shared" si="1813"/>
        <v>-2.0099847187857341E-17</v>
      </c>
      <c r="BR702" s="342">
        <f t="shared" si="1814"/>
        <v>-2.0342951481755415E-17</v>
      </c>
    </row>
    <row r="703" spans="1:123">
      <c r="B703" s="339">
        <v>9</v>
      </c>
      <c r="C703" s="339">
        <f t="shared" si="1815"/>
        <v>2.8124999999999999E-3</v>
      </c>
      <c r="D703" s="340">
        <f t="shared" si="1751"/>
        <v>36.005256368801078</v>
      </c>
      <c r="E703" s="341" t="str">
        <f>O694</f>
        <v>0.00525636880108133</v>
      </c>
      <c r="F703" s="291">
        <v>9</v>
      </c>
      <c r="G703" s="342">
        <f t="shared" si="1816"/>
        <v>-6.0542652297657692E-18</v>
      </c>
      <c r="H703" s="342">
        <f t="shared" si="1752"/>
        <v>-5.2675225884281339E-17</v>
      </c>
      <c r="I703" s="342">
        <f t="shared" si="1753"/>
        <v>-6.0779353855816462E-17</v>
      </c>
      <c r="J703" s="342">
        <f t="shared" si="1754"/>
        <v>-2.4440801919590125E-17</v>
      </c>
      <c r="K703" s="342">
        <f t="shared" si="1755"/>
        <v>2.9769192661092643E-17</v>
      </c>
      <c r="L703" s="342">
        <f t="shared" si="1756"/>
        <v>6.2211553717931826E-17</v>
      </c>
      <c r="M703" s="342">
        <f t="shared" si="1757"/>
        <v>4.9163991090990999E-17</v>
      </c>
      <c r="N703" s="342">
        <f t="shared" si="1758"/>
        <v>1.6705782368016618E-19</v>
      </c>
      <c r="O703" s="342">
        <f t="shared" si="1759"/>
        <v>-4.8952030368171606E-17</v>
      </c>
      <c r="P703" s="342">
        <f t="shared" si="1760"/>
        <v>-6.2276736447165978E-17</v>
      </c>
      <c r="Q703" s="342">
        <f t="shared" si="1761"/>
        <v>-3.0063856355251188E-17</v>
      </c>
      <c r="R703" s="342">
        <f t="shared" si="1762"/>
        <v>2.4132119311502121E-17</v>
      </c>
      <c r="S703" s="342">
        <f t="shared" si="1763"/>
        <v>6.068236520295679E-17</v>
      </c>
      <c r="T703" s="342">
        <f t="shared" si="1764"/>
        <v>5.28608505923408E-17</v>
      </c>
      <c r="U703" s="342">
        <f t="shared" si="1765"/>
        <v>6.386772018961001E-18</v>
      </c>
      <c r="V703" s="342">
        <f t="shared" si="1766"/>
        <v>-4.4757400039714572E-17</v>
      </c>
      <c r="W703" s="342">
        <f t="shared" si="1767"/>
        <v>-6.3174360022602174E-17</v>
      </c>
      <c r="X703" s="342">
        <f t="shared" si="1768"/>
        <v>-3.5397379419635682E-17</v>
      </c>
      <c r="Y703" s="342">
        <f t="shared" si="1769"/>
        <v>1.826264046098358E-17</v>
      </c>
      <c r="Z703" s="342">
        <f t="shared" si="1770"/>
        <v>5.8568772338722153E-17</v>
      </c>
      <c r="AA703" s="342">
        <f t="shared" si="1771"/>
        <v>5.6048631205806034E-17</v>
      </c>
      <c r="AB703" s="342">
        <f t="shared" si="1772"/>
        <v>1.2544978108334343E-17</v>
      </c>
      <c r="AC703" s="342">
        <f t="shared" si="1773"/>
        <v>-4.0131731481991347E-17</v>
      </c>
      <c r="AD703" s="342">
        <f t="shared" si="1774"/>
        <v>-6.3463579976402627E-17</v>
      </c>
      <c r="AE703" s="342">
        <f t="shared" si="1775"/>
        <v>-4.0390006370033088E-17</v>
      </c>
      <c r="AF703" s="342">
        <f t="shared" si="1776"/>
        <v>1.221728239945097E-17</v>
      </c>
      <c r="AG703" s="342">
        <f t="shared" si="1777"/>
        <v>5.5891130179917886E-17</v>
      </c>
      <c r="AH703" s="342">
        <f t="shared" si="1778"/>
        <v>5.8696632861460886E-17</v>
      </c>
      <c r="AI703" s="342">
        <f t="shared" si="1779"/>
        <v>1.8582369200742139E-17</v>
      </c>
      <c r="AJ703" s="342">
        <f t="shared" si="1780"/>
        <v>-3.5119572411860615E-17</v>
      </c>
      <c r="AK703" s="342">
        <f t="shared" si="1781"/>
        <v>-6.3141610962308549E-17</v>
      </c>
      <c r="AL703" s="342">
        <f t="shared" si="1782"/>
        <v>-4.499365547966365E-17</v>
      </c>
      <c r="AM703" s="342">
        <f t="shared" si="1783"/>
        <v>6.0542652297657261E-18</v>
      </c>
      <c r="AN703" s="342">
        <f t="shared" si="1784"/>
        <v>5.2675225884281339E-17</v>
      </c>
      <c r="AO703" s="342">
        <f t="shared" si="1785"/>
        <v>6.0779353855816438E-17</v>
      </c>
      <c r="AP703" s="342">
        <f t="shared" si="1786"/>
        <v>2.444080191959027E-17</v>
      </c>
      <c r="AQ703" s="342">
        <f t="shared" si="1787"/>
        <v>-2.9769192661092532E-17</v>
      </c>
      <c r="AR703" s="342">
        <f t="shared" si="1788"/>
        <v>-6.2211553717931814E-17</v>
      </c>
      <c r="AS703" s="342">
        <f t="shared" si="1789"/>
        <v>-4.9163991090991042E-17</v>
      </c>
      <c r="AT703" s="342">
        <f t="shared" si="1790"/>
        <v>-1.6705782368018467E-19</v>
      </c>
      <c r="AU703" s="342">
        <f t="shared" si="1791"/>
        <v>4.8952030368171637E-17</v>
      </c>
      <c r="AV703" s="342">
        <f t="shared" si="1792"/>
        <v>6.2276736447165966E-17</v>
      </c>
      <c r="AW703" s="342">
        <f t="shared" si="1793"/>
        <v>3.0063856355251151E-17</v>
      </c>
      <c r="AX703" s="342">
        <f t="shared" si="1794"/>
        <v>-2.4132119311502269E-17</v>
      </c>
      <c r="AY703" s="342">
        <f t="shared" si="1795"/>
        <v>-6.0682365202956704E-17</v>
      </c>
      <c r="AZ703" s="342">
        <f t="shared" si="1796"/>
        <v>-5.286085059234096E-17</v>
      </c>
      <c r="BA703" s="342">
        <f t="shared" si="1797"/>
        <v>-6.3867720189611797E-18</v>
      </c>
      <c r="BB703" s="342">
        <f t="shared" si="1798"/>
        <v>4.4757400039714443E-17</v>
      </c>
      <c r="BC703" s="342">
        <f t="shared" si="1799"/>
        <v>6.3174360022602199E-17</v>
      </c>
      <c r="BD703" s="342">
        <f t="shared" si="1800"/>
        <v>3.5397379419635744E-17</v>
      </c>
      <c r="BE703" s="342">
        <f t="shared" si="1801"/>
        <v>-1.8262640460983509E-17</v>
      </c>
      <c r="BF703" s="342">
        <f t="shared" si="1802"/>
        <v>-5.8568772338722128E-17</v>
      </c>
      <c r="BG703" s="342">
        <f t="shared" si="1803"/>
        <v>-5.6048631205806058E-17</v>
      </c>
      <c r="BH703" s="342">
        <f t="shared" si="1804"/>
        <v>-1.2544978108334414E-17</v>
      </c>
      <c r="BI703" s="342">
        <f t="shared" si="1805"/>
        <v>4.0131731481991464E-17</v>
      </c>
      <c r="BJ703" s="342">
        <f t="shared" si="1806"/>
        <v>6.3463579976402627E-17</v>
      </c>
      <c r="BK703" s="342">
        <f t="shared" si="1807"/>
        <v>4.0390006370032971E-17</v>
      </c>
      <c r="BL703" s="342">
        <f t="shared" si="1808"/>
        <v>-1.2217282399450677E-17</v>
      </c>
      <c r="BM703" s="342">
        <f t="shared" si="1809"/>
        <v>-5.5891130179917738E-17</v>
      </c>
      <c r="BN703" s="342">
        <f t="shared" si="1810"/>
        <v>-5.8696632861460984E-17</v>
      </c>
      <c r="BO703" s="342">
        <f t="shared" si="1811"/>
        <v>-1.8582369200742207E-17</v>
      </c>
      <c r="BP703" s="342">
        <f t="shared" si="1812"/>
        <v>3.511957241186056E-17</v>
      </c>
      <c r="BQ703" s="342">
        <f t="shared" si="1813"/>
        <v>6.3141610962308536E-17</v>
      </c>
      <c r="BR703" s="342">
        <f t="shared" si="1814"/>
        <v>4.49936554796637E-17</v>
      </c>
    </row>
    <row r="704" spans="1:123">
      <c r="B704" s="339">
        <v>10</v>
      </c>
      <c r="C704" s="339">
        <f t="shared" si="1815"/>
        <v>3.1249999999999997E-3</v>
      </c>
      <c r="D704" s="340">
        <f t="shared" si="1751"/>
        <v>36.005062891758115</v>
      </c>
      <c r="E704" s="341" t="str">
        <f>P694</f>
        <v>0.0050628917581166</v>
      </c>
      <c r="F704" s="291">
        <v>10</v>
      </c>
      <c r="G704" s="342">
        <f t="shared" si="1816"/>
        <v>-2.3118584966418452E-17</v>
      </c>
      <c r="H704" s="342">
        <f t="shared" si="1752"/>
        <v>-7.4786586678200838E-18</v>
      </c>
      <c r="I704" s="342">
        <f t="shared" si="1753"/>
        <v>1.4808744688908704E-17</v>
      </c>
      <c r="J704" s="342">
        <f t="shared" si="1754"/>
        <v>2.3933254142909702E-17</v>
      </c>
      <c r="K704" s="342">
        <f t="shared" si="1755"/>
        <v>1.1784462473278697E-17</v>
      </c>
      <c r="L704" s="342">
        <f t="shared" si="1756"/>
        <v>-1.083906101832928E-17</v>
      </c>
      <c r="M704" s="342">
        <f t="shared" si="1757"/>
        <v>-2.3828181784612482E-17</v>
      </c>
      <c r="N704" s="342">
        <f t="shared" si="1758"/>
        <v>-1.5637395994691908E-17</v>
      </c>
      <c r="O704" s="342">
        <f t="shared" si="1759"/>
        <v>6.4528383114309301E-18</v>
      </c>
      <c r="P704" s="342">
        <f t="shared" si="1760"/>
        <v>2.2807405763330901E-17</v>
      </c>
      <c r="Q704" s="342">
        <f t="shared" si="1761"/>
        <v>1.88893931575818E-17</v>
      </c>
      <c r="R704" s="342">
        <f t="shared" si="1762"/>
        <v>-1.8186366470176654E-18</v>
      </c>
      <c r="S704" s="342">
        <f t="shared" si="1763"/>
        <v>-2.0910153929105008E-17</v>
      </c>
      <c r="T704" s="342">
        <f t="shared" si="1764"/>
        <v>-2.1415481534719571E-17</v>
      </c>
      <c r="U704" s="342">
        <f t="shared" si="1765"/>
        <v>-2.8854542038372667E-18</v>
      </c>
      <c r="V704" s="342">
        <f t="shared" si="1766"/>
        <v>1.8209336605933052E-17</v>
      </c>
      <c r="W704" s="342">
        <f t="shared" si="1767"/>
        <v>2.3118584966418456E-17</v>
      </c>
      <c r="X704" s="342">
        <f t="shared" si="1768"/>
        <v>7.4786586678200899E-18</v>
      </c>
      <c r="Y704" s="342">
        <f t="shared" si="1769"/>
        <v>-1.4808744688908707E-17</v>
      </c>
      <c r="Z704" s="342">
        <f t="shared" si="1770"/>
        <v>-2.3933254142909699E-17</v>
      </c>
      <c r="AA704" s="342">
        <f t="shared" si="1771"/>
        <v>-1.1784462473278691E-17</v>
      </c>
      <c r="AB704" s="342">
        <f t="shared" si="1772"/>
        <v>1.0839061018329302E-17</v>
      </c>
      <c r="AC704" s="342">
        <f t="shared" si="1773"/>
        <v>2.3828181784612482E-17</v>
      </c>
      <c r="AD704" s="342">
        <f t="shared" si="1774"/>
        <v>1.5637395994691951E-17</v>
      </c>
      <c r="AE704" s="342">
        <f t="shared" si="1775"/>
        <v>-6.4528383114308746E-18</v>
      </c>
      <c r="AF704" s="342">
        <f t="shared" si="1776"/>
        <v>-2.2807405763330883E-17</v>
      </c>
      <c r="AG704" s="342">
        <f t="shared" si="1777"/>
        <v>-1.8889393157581831E-17</v>
      </c>
      <c r="AH704" s="342">
        <f t="shared" si="1778"/>
        <v>1.8186366470176515E-18</v>
      </c>
      <c r="AI704" s="342">
        <f t="shared" si="1779"/>
        <v>2.0910153929105002E-17</v>
      </c>
      <c r="AJ704" s="342">
        <f t="shared" si="1780"/>
        <v>2.1415481534719578E-17</v>
      </c>
      <c r="AK704" s="342">
        <f t="shared" si="1781"/>
        <v>2.885454203837279E-18</v>
      </c>
      <c r="AL704" s="342">
        <f t="shared" si="1782"/>
        <v>-1.8209336605933042E-17</v>
      </c>
      <c r="AM704" s="342">
        <f t="shared" si="1783"/>
        <v>-2.3118584966418483E-17</v>
      </c>
      <c r="AN704" s="342">
        <f t="shared" si="1784"/>
        <v>-7.4786586678201038E-18</v>
      </c>
      <c r="AO704" s="342">
        <f t="shared" si="1785"/>
        <v>1.480874468890863E-17</v>
      </c>
      <c r="AP704" s="342">
        <f t="shared" si="1786"/>
        <v>2.3933254142909702E-17</v>
      </c>
      <c r="AQ704" s="342">
        <f t="shared" si="1787"/>
        <v>1.1784462473278779E-17</v>
      </c>
      <c r="AR704" s="342">
        <f t="shared" si="1788"/>
        <v>-1.0839061018329291E-17</v>
      </c>
      <c r="AS704" s="342">
        <f t="shared" si="1789"/>
        <v>-2.3828181784612469E-17</v>
      </c>
      <c r="AT704" s="342">
        <f t="shared" si="1790"/>
        <v>-1.5637395994691898E-17</v>
      </c>
      <c r="AU704" s="342">
        <f t="shared" si="1791"/>
        <v>6.4528383114308608E-18</v>
      </c>
      <c r="AV704" s="342">
        <f t="shared" si="1792"/>
        <v>2.2807405763330907E-17</v>
      </c>
      <c r="AW704" s="342">
        <f t="shared" si="1793"/>
        <v>1.8889393157581843E-17</v>
      </c>
      <c r="AX704" s="342">
        <f t="shared" si="1794"/>
        <v>-1.8186366470177224E-18</v>
      </c>
      <c r="AY704" s="342">
        <f t="shared" si="1795"/>
        <v>-2.0910153929104993E-17</v>
      </c>
      <c r="AZ704" s="342">
        <f t="shared" si="1796"/>
        <v>-2.1415481534719547E-17</v>
      </c>
      <c r="BA704" s="342">
        <f t="shared" si="1797"/>
        <v>-2.8854542038372929E-18</v>
      </c>
      <c r="BB704" s="342">
        <f t="shared" si="1798"/>
        <v>1.8209336605932978E-17</v>
      </c>
      <c r="BC704" s="342">
        <f t="shared" si="1799"/>
        <v>2.3118584966418465E-17</v>
      </c>
      <c r="BD704" s="342">
        <f t="shared" si="1800"/>
        <v>7.4786586678201993E-18</v>
      </c>
      <c r="BE704" s="342">
        <f t="shared" si="1801"/>
        <v>-1.4808744688908682E-17</v>
      </c>
      <c r="BF704" s="342">
        <f t="shared" si="1802"/>
        <v>-2.3933254142909709E-17</v>
      </c>
      <c r="BG704" s="342">
        <f t="shared" si="1803"/>
        <v>-1.1784462473278716E-17</v>
      </c>
      <c r="BH704" s="342">
        <f t="shared" si="1804"/>
        <v>1.08390610183292E-17</v>
      </c>
      <c r="BI704" s="342">
        <f t="shared" si="1805"/>
        <v>2.3828181784612479E-17</v>
      </c>
      <c r="BJ704" s="342">
        <f t="shared" si="1806"/>
        <v>1.5637395994691972E-17</v>
      </c>
      <c r="BK704" s="342">
        <f t="shared" si="1807"/>
        <v>-6.4528383114309285E-18</v>
      </c>
      <c r="BL704" s="342">
        <f t="shared" si="1808"/>
        <v>-2.2807405763330873E-17</v>
      </c>
      <c r="BM704" s="342">
        <f t="shared" si="1809"/>
        <v>-1.88893931575818E-17</v>
      </c>
      <c r="BN704" s="342">
        <f t="shared" si="1810"/>
        <v>1.8186366470176207E-18</v>
      </c>
      <c r="BO704" s="342">
        <f t="shared" si="1811"/>
        <v>2.091015392910503E-17</v>
      </c>
      <c r="BP704" s="342">
        <f t="shared" si="1812"/>
        <v>2.141548153471959E-17</v>
      </c>
      <c r="BQ704" s="342">
        <f t="shared" si="1813"/>
        <v>2.8854542038372251E-18</v>
      </c>
      <c r="BR704" s="342">
        <f t="shared" si="1814"/>
        <v>-1.8209336605933024E-17</v>
      </c>
    </row>
    <row r="705" spans="2:70">
      <c r="B705" s="339">
        <v>11</v>
      </c>
      <c r="C705" s="339">
        <f t="shared" si="1815"/>
        <v>3.4374999999999996E-3</v>
      </c>
      <c r="D705" s="340">
        <f t="shared" si="1751"/>
        <v>36.00482065629987</v>
      </c>
      <c r="E705" s="341" t="str">
        <f>Q694</f>
        <v>0.00482065629987234</v>
      </c>
      <c r="F705" s="291">
        <v>11</v>
      </c>
      <c r="G705" s="342">
        <f t="shared" si="1816"/>
        <v>1.6863271522232094E-17</v>
      </c>
      <c r="H705" s="342">
        <f t="shared" si="1752"/>
        <v>1.6092573615482103E-17</v>
      </c>
      <c r="I705" s="342">
        <f t="shared" si="1753"/>
        <v>-1.6912981432912704E-18</v>
      </c>
      <c r="J705" s="342">
        <f t="shared" si="1754"/>
        <v>-1.7687118466976846E-17</v>
      </c>
      <c r="K705" s="342">
        <f t="shared" si="1755"/>
        <v>-1.4984001715084191E-17</v>
      </c>
      <c r="L705" s="342">
        <f t="shared" si="1756"/>
        <v>3.5602994408051647E-18</v>
      </c>
      <c r="M705" s="342">
        <f t="shared" si="1757"/>
        <v>1.834062879212215E-17</v>
      </c>
      <c r="N705" s="342">
        <f t="shared" si="1758"/>
        <v>1.3731125687081481E-17</v>
      </c>
      <c r="O705" s="342">
        <f t="shared" si="1759"/>
        <v>-5.3950131084464566E-18</v>
      </c>
      <c r="P705" s="342">
        <f t="shared" si="1760"/>
        <v>-1.8817508835991763E-17</v>
      </c>
      <c r="Q705" s="342">
        <f t="shared" si="1761"/>
        <v>-1.2346011412515341E-17</v>
      </c>
      <c r="R705" s="342">
        <f t="shared" si="1762"/>
        <v>7.1777698506392468E-18</v>
      </c>
      <c r="S705" s="342">
        <f t="shared" si="1763"/>
        <v>1.9113165983074082E-17</v>
      </c>
      <c r="T705" s="342">
        <f t="shared" si="1764"/>
        <v>1.0841998299030322E-17</v>
      </c>
      <c r="U705" s="342">
        <f t="shared" si="1765"/>
        <v>-8.8914007454022547E-18</v>
      </c>
      <c r="V705" s="342">
        <f t="shared" si="1766"/>
        <v>-1.9224752893420059E-17</v>
      </c>
      <c r="W705" s="342">
        <f t="shared" si="1767"/>
        <v>-9.2335708150864958E-18</v>
      </c>
      <c r="X705" s="342">
        <f t="shared" si="1768"/>
        <v>1.0519402590452974E-17</v>
      </c>
      <c r="Y705" s="342">
        <f t="shared" si="1769"/>
        <v>1.9151194924083454E-17</v>
      </c>
      <c r="Z705" s="342">
        <f t="shared" si="1770"/>
        <v>7.5362189966101322E-18</v>
      </c>
      <c r="AA705" s="342">
        <f t="shared" si="1771"/>
        <v>-1.2046096838067233E-17</v>
      </c>
      <c r="AB705" s="342">
        <f t="shared" si="1772"/>
        <v>-1.8893200478519861E-17</v>
      </c>
      <c r="AC705" s="342">
        <f t="shared" si="1773"/>
        <v>-5.7662892694800497E-18</v>
      </c>
      <c r="AD705" s="342">
        <f t="shared" si="1774"/>
        <v>1.3456780588064534E-17</v>
      </c>
      <c r="AE705" s="342">
        <f t="shared" si="1775"/>
        <v>1.8453254184274152E-17</v>
      </c>
      <c r="AF705" s="342">
        <f t="shared" si="1776"/>
        <v>3.940827024510519E-18</v>
      </c>
      <c r="AG705" s="342">
        <f t="shared" si="1777"/>
        <v>-1.4737868184774224E-17</v>
      </c>
      <c r="AH705" s="342">
        <f t="shared" si="1778"/>
        <v>-1.783559296465904E-17</v>
      </c>
      <c r="AI705" s="342">
        <f t="shared" si="1779"/>
        <v>-2.077412461019766E-18</v>
      </c>
      <c r="AJ705" s="342">
        <f t="shared" si="1780"/>
        <v>1.5877022054326276E-17</v>
      </c>
      <c r="AK705" s="342">
        <f t="shared" si="1781"/>
        <v>1.704616523486738E-17</v>
      </c>
      <c r="AL705" s="342">
        <f t="shared" si="1782"/>
        <v>1.939912799002246E-19</v>
      </c>
      <c r="AM705" s="342">
        <f t="shared" si="1783"/>
        <v>-1.6863271522232047E-17</v>
      </c>
      <c r="AN705" s="342">
        <f t="shared" si="1784"/>
        <v>-1.6092573615482152E-17</v>
      </c>
      <c r="AO705" s="342">
        <f t="shared" si="1785"/>
        <v>1.6912981432911768E-18</v>
      </c>
      <c r="AP705" s="342">
        <f t="shared" si="1786"/>
        <v>1.7687118466976809E-17</v>
      </c>
      <c r="AQ705" s="342">
        <f t="shared" si="1787"/>
        <v>1.4984001715084249E-17</v>
      </c>
      <c r="AR705" s="342">
        <f t="shared" si="1788"/>
        <v>-3.5602994408050722E-18</v>
      </c>
      <c r="AS705" s="342">
        <f t="shared" si="1789"/>
        <v>-1.8340628792122122E-17</v>
      </c>
      <c r="AT705" s="342">
        <f t="shared" si="1790"/>
        <v>-1.3731125687081547E-17</v>
      </c>
      <c r="AU705" s="342">
        <f t="shared" si="1791"/>
        <v>5.3950131084463649E-18</v>
      </c>
      <c r="AV705" s="342">
        <f t="shared" si="1792"/>
        <v>1.8817508835991748E-17</v>
      </c>
      <c r="AW705" s="342">
        <f t="shared" si="1793"/>
        <v>1.2346011412515412E-17</v>
      </c>
      <c r="AX705" s="342">
        <f t="shared" si="1794"/>
        <v>-7.1777698506391605E-18</v>
      </c>
      <c r="AY705" s="342">
        <f t="shared" si="1795"/>
        <v>-1.9113165983074073E-17</v>
      </c>
      <c r="AZ705" s="342">
        <f t="shared" si="1796"/>
        <v>-1.0841998299030401E-17</v>
      </c>
      <c r="BA705" s="342">
        <f t="shared" si="1797"/>
        <v>8.8914007454021715E-18</v>
      </c>
      <c r="BB705" s="342">
        <f t="shared" si="1798"/>
        <v>1.9224752893420059E-17</v>
      </c>
      <c r="BC705" s="342">
        <f t="shared" si="1799"/>
        <v>9.2335708150865775E-18</v>
      </c>
      <c r="BD705" s="342">
        <f t="shared" si="1800"/>
        <v>-1.0519402590452895E-17</v>
      </c>
      <c r="BE705" s="342">
        <f t="shared" si="1801"/>
        <v>-1.9151194924083467E-17</v>
      </c>
      <c r="BF705" s="342">
        <f t="shared" si="1802"/>
        <v>-7.5362189966102184E-18</v>
      </c>
      <c r="BG705" s="342">
        <f t="shared" si="1803"/>
        <v>1.2046096838067161E-17</v>
      </c>
      <c r="BH705" s="342">
        <f t="shared" si="1804"/>
        <v>1.8893200478519876E-17</v>
      </c>
      <c r="BI705" s="342">
        <f t="shared" si="1805"/>
        <v>5.7662892694801398E-18</v>
      </c>
      <c r="BJ705" s="342">
        <f t="shared" si="1806"/>
        <v>-1.3456780588064467E-17</v>
      </c>
      <c r="BK705" s="342">
        <f t="shared" si="1807"/>
        <v>-1.845325418427418E-17</v>
      </c>
      <c r="BL705" s="342">
        <f t="shared" si="1808"/>
        <v>-3.9408270245106115E-18</v>
      </c>
      <c r="BM705" s="342">
        <f t="shared" si="1809"/>
        <v>1.4737868184774165E-17</v>
      </c>
      <c r="BN705" s="342">
        <f t="shared" si="1810"/>
        <v>1.7835592964659077E-17</v>
      </c>
      <c r="BO705" s="342">
        <f t="shared" si="1811"/>
        <v>2.0774124610198596E-18</v>
      </c>
      <c r="BP705" s="342">
        <f t="shared" si="1812"/>
        <v>-1.5877022054326223E-17</v>
      </c>
      <c r="BQ705" s="342">
        <f t="shared" si="1813"/>
        <v>-1.7046165234867423E-17</v>
      </c>
      <c r="BR705" s="342">
        <f t="shared" si="1814"/>
        <v>-1.9399127990031882E-19</v>
      </c>
    </row>
    <row r="706" spans="2:70">
      <c r="B706" s="339">
        <v>12</v>
      </c>
      <c r="C706" s="339">
        <f t="shared" si="1815"/>
        <v>3.7499999999999994E-3</v>
      </c>
      <c r="D706" s="340">
        <f t="shared" si="1751"/>
        <v>36.004531995286214</v>
      </c>
      <c r="E706" s="341" t="str">
        <f>R694</f>
        <v>0.0045319952862159</v>
      </c>
      <c r="F706" s="291">
        <v>12</v>
      </c>
      <c r="G706" s="342">
        <f t="shared" si="1816"/>
        <v>4.1147245613511841E-17</v>
      </c>
      <c r="H706" s="342">
        <f t="shared" si="1752"/>
        <v>1.4638359422299436E-17</v>
      </c>
      <c r="I706" s="342">
        <f t="shared" si="1753"/>
        <v>-2.994353035767304E-17</v>
      </c>
      <c r="J706" s="342">
        <f t="shared" si="1754"/>
        <v>-3.7556145371104604E-17</v>
      </c>
      <c r="K706" s="342">
        <f t="shared" si="1755"/>
        <v>1.1993011236398404E-18</v>
      </c>
      <c r="L706" s="342">
        <f t="shared" si="1756"/>
        <v>3.847405071197222E-17</v>
      </c>
      <c r="M706" s="342">
        <f t="shared" si="1757"/>
        <v>2.8247462443252241E-17</v>
      </c>
      <c r="N706" s="342">
        <f t="shared" si="1758"/>
        <v>-1.6854378945196746E-17</v>
      </c>
      <c r="O706" s="342">
        <f t="shared" si="1759"/>
        <v>-4.1147245613511841E-17</v>
      </c>
      <c r="P706" s="342">
        <f t="shared" si="1760"/>
        <v>-1.4638359422299485E-17</v>
      </c>
      <c r="Q706" s="342">
        <f t="shared" si="1761"/>
        <v>2.994353035767304E-17</v>
      </c>
      <c r="R706" s="342">
        <f t="shared" si="1762"/>
        <v>3.755614537110461E-17</v>
      </c>
      <c r="S706" s="342">
        <f t="shared" si="1763"/>
        <v>-1.199301123639828E-18</v>
      </c>
      <c r="T706" s="342">
        <f t="shared" si="1764"/>
        <v>-3.8474050711972233E-17</v>
      </c>
      <c r="U706" s="342">
        <f t="shared" si="1765"/>
        <v>-2.8247462443252253E-17</v>
      </c>
      <c r="V706" s="342">
        <f t="shared" si="1766"/>
        <v>1.6854378945196731E-17</v>
      </c>
      <c r="W706" s="342">
        <f t="shared" si="1767"/>
        <v>4.1147245613511841E-17</v>
      </c>
      <c r="X706" s="342">
        <f t="shared" si="1768"/>
        <v>1.4638359422299492E-17</v>
      </c>
      <c r="Y706" s="342">
        <f t="shared" si="1769"/>
        <v>-2.9943530357672978E-17</v>
      </c>
      <c r="Z706" s="342">
        <f t="shared" si="1770"/>
        <v>-3.7556145371104641E-17</v>
      </c>
      <c r="AA706" s="342">
        <f t="shared" si="1771"/>
        <v>1.1993011236398835E-18</v>
      </c>
      <c r="AB706" s="342">
        <f t="shared" si="1772"/>
        <v>3.847405071197222E-17</v>
      </c>
      <c r="AC706" s="342">
        <f t="shared" si="1773"/>
        <v>2.8247462443252259E-17</v>
      </c>
      <c r="AD706" s="342">
        <f t="shared" si="1774"/>
        <v>-1.6854378945196719E-17</v>
      </c>
      <c r="AE706" s="342">
        <f t="shared" si="1775"/>
        <v>-4.1147245613511847E-17</v>
      </c>
      <c r="AF706" s="342">
        <f t="shared" si="1776"/>
        <v>-1.463835942229951E-17</v>
      </c>
      <c r="AG706" s="342">
        <f t="shared" si="1777"/>
        <v>2.9943530357672966E-17</v>
      </c>
      <c r="AH706" s="342">
        <f t="shared" si="1778"/>
        <v>3.7556145371104592E-17</v>
      </c>
      <c r="AI706" s="342">
        <f t="shared" si="1779"/>
        <v>-1.1993011236397233E-18</v>
      </c>
      <c r="AJ706" s="342">
        <f t="shared" si="1780"/>
        <v>-3.847405071197222E-17</v>
      </c>
      <c r="AK706" s="342">
        <f t="shared" si="1781"/>
        <v>-2.8247462443252382E-17</v>
      </c>
      <c r="AL706" s="342">
        <f t="shared" si="1782"/>
        <v>1.6854378945196703E-17</v>
      </c>
      <c r="AM706" s="342">
        <f t="shared" si="1783"/>
        <v>4.1147245613511834E-17</v>
      </c>
      <c r="AN706" s="342">
        <f t="shared" si="1784"/>
        <v>1.4638359422299522E-17</v>
      </c>
      <c r="AO706" s="342">
        <f t="shared" si="1785"/>
        <v>-2.9943530357673058E-17</v>
      </c>
      <c r="AP706" s="342">
        <f t="shared" si="1786"/>
        <v>-3.7556145371104653E-17</v>
      </c>
      <c r="AQ706" s="342">
        <f t="shared" si="1787"/>
        <v>1.1993011236398558E-18</v>
      </c>
      <c r="AR706" s="342">
        <f t="shared" si="1788"/>
        <v>3.8474050711972159E-17</v>
      </c>
      <c r="AS706" s="342">
        <f t="shared" si="1789"/>
        <v>2.8247462443252284E-17</v>
      </c>
      <c r="AT706" s="342">
        <f t="shared" si="1790"/>
        <v>-1.6854378945196555E-17</v>
      </c>
      <c r="AU706" s="342">
        <f t="shared" si="1791"/>
        <v>-4.1147245613511847E-17</v>
      </c>
      <c r="AV706" s="342">
        <f t="shared" si="1792"/>
        <v>-1.4638359422299405E-17</v>
      </c>
      <c r="AW706" s="342">
        <f t="shared" si="1793"/>
        <v>2.9943530357672954E-17</v>
      </c>
      <c r="AX706" s="342">
        <f t="shared" si="1794"/>
        <v>3.7556145371104604E-17</v>
      </c>
      <c r="AY706" s="342">
        <f t="shared" si="1795"/>
        <v>-1.1993011236396924E-18</v>
      </c>
      <c r="AZ706" s="342">
        <f t="shared" si="1796"/>
        <v>-3.8474050711972208E-17</v>
      </c>
      <c r="BA706" s="342">
        <f t="shared" si="1797"/>
        <v>-2.8247462443252401E-17</v>
      </c>
      <c r="BB706" s="342">
        <f t="shared" si="1798"/>
        <v>1.6854378945196676E-17</v>
      </c>
      <c r="BC706" s="342">
        <f t="shared" si="1799"/>
        <v>4.1147245613511834E-17</v>
      </c>
      <c r="BD706" s="342">
        <f t="shared" si="1800"/>
        <v>1.4638359422299553E-17</v>
      </c>
      <c r="BE706" s="342">
        <f t="shared" si="1801"/>
        <v>-2.994353035767304E-17</v>
      </c>
      <c r="BF706" s="342">
        <f t="shared" si="1802"/>
        <v>-3.7556145371104666E-17</v>
      </c>
      <c r="BG706" s="342">
        <f t="shared" si="1803"/>
        <v>1.199301123639825E-18</v>
      </c>
      <c r="BH706" s="342">
        <f t="shared" si="1804"/>
        <v>3.8474050711972153E-17</v>
      </c>
      <c r="BI706" s="342">
        <f t="shared" si="1805"/>
        <v>2.8247462443252524E-17</v>
      </c>
      <c r="BJ706" s="342">
        <f t="shared" si="1806"/>
        <v>-1.6854378945196796E-17</v>
      </c>
      <c r="BK706" s="342">
        <f t="shared" si="1807"/>
        <v>-4.1147245613511841E-17</v>
      </c>
      <c r="BL706" s="342">
        <f t="shared" si="1808"/>
        <v>-1.4638359422299707E-17</v>
      </c>
      <c r="BM706" s="342">
        <f t="shared" si="1809"/>
        <v>2.9943530357673126E-17</v>
      </c>
      <c r="BN706" s="342">
        <f t="shared" si="1810"/>
        <v>3.7556145371104616E-17</v>
      </c>
      <c r="BO706" s="342">
        <f t="shared" si="1811"/>
        <v>-1.1993011236396647E-18</v>
      </c>
      <c r="BP706" s="342">
        <f t="shared" si="1812"/>
        <v>-3.8474050711972097E-17</v>
      </c>
      <c r="BQ706" s="342">
        <f t="shared" si="1813"/>
        <v>-2.824746244325221E-17</v>
      </c>
      <c r="BR706" s="342">
        <f t="shared" si="1814"/>
        <v>1.6854378945196648E-17</v>
      </c>
    </row>
    <row r="707" spans="2:70">
      <c r="B707" s="339">
        <v>13</v>
      </c>
      <c r="C707" s="339">
        <f t="shared" si="1815"/>
        <v>4.0624999999999993E-3</v>
      </c>
      <c r="D707" s="340">
        <f t="shared" si="1751"/>
        <v>36.004199688680515</v>
      </c>
      <c r="E707" s="341" t="str">
        <f>S694</f>
        <v>0.00419968868051552</v>
      </c>
      <c r="F707" s="291">
        <v>13</v>
      </c>
      <c r="G707" s="342">
        <f t="shared" si="1816"/>
        <v>9.1700971285227133E-18</v>
      </c>
      <c r="H707" s="342">
        <f t="shared" si="1752"/>
        <v>-2.0353348874878669E-18</v>
      </c>
      <c r="I707" s="342">
        <f t="shared" si="1753"/>
        <v>-1.0351750190361036E-17</v>
      </c>
      <c r="J707" s="342">
        <f t="shared" si="1754"/>
        <v>-3.9745740385676777E-18</v>
      </c>
      <c r="K707" s="342">
        <f t="shared" si="1755"/>
        <v>8.0442343063418708E-18</v>
      </c>
      <c r="L707" s="342">
        <f t="shared" si="1756"/>
        <v>8.6448099573191246E-18</v>
      </c>
      <c r="M707" s="342">
        <f t="shared" si="1757"/>
        <v>-3.0253225695687906E-18</v>
      </c>
      <c r="N707" s="342">
        <f t="shared" si="1758"/>
        <v>-1.0401219528714955E-17</v>
      </c>
      <c r="O707" s="342">
        <f t="shared" si="1759"/>
        <v>-3.0133067383228889E-18</v>
      </c>
      <c r="P707" s="342">
        <f t="shared" si="1760"/>
        <v>8.6517859807094461E-18</v>
      </c>
      <c r="Q707" s="342">
        <f t="shared" si="1761"/>
        <v>8.0362685404927203E-18</v>
      </c>
      <c r="R707" s="342">
        <f t="shared" si="1762"/>
        <v>-3.9861747414952066E-18</v>
      </c>
      <c r="S707" s="342">
        <f t="shared" si="1763"/>
        <v>-1.0350519437122379E-17</v>
      </c>
      <c r="T707" s="342">
        <f t="shared" si="1764"/>
        <v>-2.0230196469469923E-18</v>
      </c>
      <c r="U707" s="342">
        <f t="shared" si="1765"/>
        <v>9.1760162265354846E-18</v>
      </c>
      <c r="V707" s="342">
        <f t="shared" si="1766"/>
        <v>7.3503334645501316E-18</v>
      </c>
      <c r="W707" s="342">
        <f t="shared" si="1767"/>
        <v>-4.908637871596254E-18</v>
      </c>
      <c r="X707" s="342">
        <f t="shared" si="1768"/>
        <v>-1.0200138185180839E-17</v>
      </c>
      <c r="Y707" s="342">
        <f t="shared" si="1769"/>
        <v>-1.0132497704760004E-18</v>
      </c>
      <c r="Z707" s="342">
        <f t="shared" si="1770"/>
        <v>9.6118764199792629E-18</v>
      </c>
      <c r="AA707" s="342">
        <f t="shared" si="1771"/>
        <v>6.5936106592429301E-18</v>
      </c>
      <c r="AB707" s="342">
        <f t="shared" si="1772"/>
        <v>-5.7838281356594494E-18</v>
      </c>
      <c r="AC707" s="342">
        <f t="shared" si="1773"/>
        <v>-9.9515240265532757E-18</v>
      </c>
      <c r="AD707" s="342">
        <f t="shared" si="1774"/>
        <v>6.2782551833437979E-21</v>
      </c>
      <c r="AE707" s="342">
        <f t="shared" si="1775"/>
        <v>9.9551689891125105E-18</v>
      </c>
      <c r="AF707" s="342">
        <f t="shared" si="1776"/>
        <v>5.7733877788529881E-18</v>
      </c>
      <c r="AG707" s="342">
        <f t="shared" si="1777"/>
        <v>-6.6033169730141087E-18</v>
      </c>
      <c r="AH707" s="342">
        <f t="shared" si="1778"/>
        <v>-9.6070712514935965E-18</v>
      </c>
      <c r="AI707" s="342">
        <f t="shared" si="1779"/>
        <v>1.0257458178132647E-18</v>
      </c>
      <c r="AJ707" s="342">
        <f t="shared" si="1780"/>
        <v>1.0202587838831674E-17</v>
      </c>
      <c r="AK707" s="342">
        <f t="shared" si="1781"/>
        <v>4.8975640180978619E-18</v>
      </c>
      <c r="AL707" s="342">
        <f t="shared" si="1782"/>
        <v>-7.3592122581784545E-18</v>
      </c>
      <c r="AM707" s="342">
        <f t="shared" si="1783"/>
        <v>-9.1700971285227072E-18</v>
      </c>
      <c r="AN707" s="342">
        <f t="shared" si="1784"/>
        <v>2.0353348874878692E-18</v>
      </c>
      <c r="AO707" s="342">
        <f t="shared" si="1785"/>
        <v>1.0351750190361036E-17</v>
      </c>
      <c r="AP707" s="342">
        <f t="shared" si="1786"/>
        <v>3.9745740385676939E-18</v>
      </c>
      <c r="AQ707" s="342">
        <f t="shared" si="1787"/>
        <v>-8.0442343063419016E-18</v>
      </c>
      <c r="AR707" s="342">
        <f t="shared" si="1788"/>
        <v>-8.644809957319103E-18</v>
      </c>
      <c r="AS707" s="342">
        <f t="shared" si="1789"/>
        <v>3.025322569568811E-18</v>
      </c>
      <c r="AT707" s="342">
        <f t="shared" si="1790"/>
        <v>1.0401219528714955E-17</v>
      </c>
      <c r="AU707" s="342">
        <f t="shared" si="1791"/>
        <v>3.0133067383228693E-18</v>
      </c>
      <c r="AV707" s="342">
        <f t="shared" si="1792"/>
        <v>-8.6517859807094477E-18</v>
      </c>
      <c r="AW707" s="342">
        <f t="shared" si="1793"/>
        <v>-8.0362685404927327E-18</v>
      </c>
      <c r="AX707" s="342">
        <f t="shared" si="1794"/>
        <v>3.986174741495259E-18</v>
      </c>
      <c r="AY707" s="342">
        <f t="shared" si="1795"/>
        <v>1.0350519437122374E-17</v>
      </c>
      <c r="AZ707" s="342">
        <f t="shared" si="1796"/>
        <v>2.0230196469469722E-18</v>
      </c>
      <c r="BA707" s="342">
        <f t="shared" si="1797"/>
        <v>-9.1760162265354939E-18</v>
      </c>
      <c r="BB707" s="342">
        <f t="shared" si="1798"/>
        <v>-7.3503334645501177E-18</v>
      </c>
      <c r="BC707" s="342">
        <f t="shared" si="1799"/>
        <v>4.9086378715962724E-18</v>
      </c>
      <c r="BD707" s="342">
        <f t="shared" si="1800"/>
        <v>1.0200138185180834E-17</v>
      </c>
      <c r="BE707" s="342">
        <f t="shared" si="1801"/>
        <v>1.0132497704759418E-18</v>
      </c>
      <c r="BF707" s="342">
        <f t="shared" si="1802"/>
        <v>-9.6118764199792567E-18</v>
      </c>
      <c r="BG707" s="342">
        <f t="shared" si="1803"/>
        <v>-6.5936106592428847E-18</v>
      </c>
      <c r="BH707" s="342">
        <f t="shared" si="1804"/>
        <v>5.7838281356594047E-18</v>
      </c>
      <c r="BI707" s="342">
        <f t="shared" si="1805"/>
        <v>9.9515240265532695E-18</v>
      </c>
      <c r="BJ707" s="342">
        <f t="shared" si="1806"/>
        <v>-6.2782551834377833E-21</v>
      </c>
      <c r="BK707" s="342">
        <f t="shared" si="1807"/>
        <v>-9.9551689891125167E-18</v>
      </c>
      <c r="BL707" s="342">
        <f t="shared" si="1808"/>
        <v>-5.7733877788529102E-18</v>
      </c>
      <c r="BM707" s="342">
        <f t="shared" si="1809"/>
        <v>6.6033169730141226E-18</v>
      </c>
      <c r="BN707" s="342">
        <f t="shared" si="1810"/>
        <v>9.6070712514935903E-18</v>
      </c>
      <c r="BO707" s="342">
        <f t="shared" si="1811"/>
        <v>-1.0257458178132116E-18</v>
      </c>
      <c r="BP707" s="342">
        <f t="shared" si="1812"/>
        <v>-1.0202587838831678E-17</v>
      </c>
      <c r="BQ707" s="342">
        <f t="shared" si="1813"/>
        <v>-4.8975640180979112E-18</v>
      </c>
      <c r="BR707" s="342">
        <f t="shared" si="1814"/>
        <v>7.3592122581784699E-18</v>
      </c>
    </row>
    <row r="708" spans="2:70">
      <c r="B708" s="339">
        <v>14</v>
      </c>
      <c r="C708" s="339">
        <f t="shared" si="1815"/>
        <v>4.3749999999999995E-3</v>
      </c>
      <c r="D708" s="340">
        <f t="shared" si="1751"/>
        <v>36.003826936777038</v>
      </c>
      <c r="E708" s="341" t="str">
        <f>T694</f>
        <v>0.00382693677703675</v>
      </c>
      <c r="F708" s="291">
        <v>14</v>
      </c>
      <c r="G708" s="342">
        <f t="shared" si="1816"/>
        <v>-3.6325912773818421E-17</v>
      </c>
      <c r="H708" s="342">
        <f t="shared" si="1752"/>
        <v>-1.8479179505021509E-17</v>
      </c>
      <c r="I708" s="342">
        <f t="shared" si="1753"/>
        <v>2.9115694613361457E-17</v>
      </c>
      <c r="J708" s="342">
        <f t="shared" si="1754"/>
        <v>2.9839559980709387E-17</v>
      </c>
      <c r="K708" s="342">
        <f t="shared" si="1755"/>
        <v>-1.7472875882449105E-17</v>
      </c>
      <c r="L708" s="342">
        <f t="shared" si="1756"/>
        <v>-3.6657137945619068E-17</v>
      </c>
      <c r="M708" s="342">
        <f t="shared" si="1757"/>
        <v>3.1699701904481665E-18</v>
      </c>
      <c r="N708" s="342">
        <f t="shared" si="1758"/>
        <v>3.7893998956091199E-17</v>
      </c>
      <c r="O708" s="342">
        <f t="shared" si="1759"/>
        <v>1.1615534727197109E-17</v>
      </c>
      <c r="P708" s="342">
        <f t="shared" si="1760"/>
        <v>-3.3361842135454368E-17</v>
      </c>
      <c r="Q708" s="342">
        <f t="shared" si="1761"/>
        <v>-2.4632679777711188E-17</v>
      </c>
      <c r="R708" s="342">
        <f t="shared" si="1762"/>
        <v>2.3750647275546705E-17</v>
      </c>
      <c r="S708" s="342">
        <f t="shared" si="1763"/>
        <v>3.389972262786697E-17</v>
      </c>
      <c r="T708" s="342">
        <f t="shared" si="1764"/>
        <v>-1.0523631668090635E-17</v>
      </c>
      <c r="U708" s="342">
        <f t="shared" si="1765"/>
        <v>-3.8005840009680831E-17</v>
      </c>
      <c r="V708" s="342">
        <f t="shared" si="1766"/>
        <v>-4.3055114638734921E-18</v>
      </c>
      <c r="W708" s="342">
        <f t="shared" si="1767"/>
        <v>3.6325912773818402E-17</v>
      </c>
      <c r="X708" s="342">
        <f t="shared" si="1768"/>
        <v>1.8479179505021497E-17</v>
      </c>
      <c r="Y708" s="342">
        <f t="shared" si="1769"/>
        <v>-2.9115694613361439E-17</v>
      </c>
      <c r="Z708" s="342">
        <f t="shared" si="1770"/>
        <v>-2.983955998070943E-17</v>
      </c>
      <c r="AA708" s="342">
        <f t="shared" si="1771"/>
        <v>1.7472875882449139E-17</v>
      </c>
      <c r="AB708" s="342">
        <f t="shared" si="1772"/>
        <v>3.6657137945619074E-17</v>
      </c>
      <c r="AC708" s="342">
        <f t="shared" si="1773"/>
        <v>-3.1699701904481341E-18</v>
      </c>
      <c r="AD708" s="342">
        <f t="shared" si="1774"/>
        <v>-3.7893998956091199E-17</v>
      </c>
      <c r="AE708" s="342">
        <f t="shared" si="1775"/>
        <v>-1.1615534727197269E-17</v>
      </c>
      <c r="AF708" s="342">
        <f t="shared" si="1776"/>
        <v>3.3361842135454349E-17</v>
      </c>
      <c r="AG708" s="342">
        <f t="shared" si="1777"/>
        <v>2.4632679777711163E-17</v>
      </c>
      <c r="AH708" s="342">
        <f t="shared" si="1778"/>
        <v>-2.3750647275546573E-17</v>
      </c>
      <c r="AI708" s="342">
        <f t="shared" si="1779"/>
        <v>-3.3899722627866976E-17</v>
      </c>
      <c r="AJ708" s="342">
        <f t="shared" si="1780"/>
        <v>1.0523631668090735E-17</v>
      </c>
      <c r="AK708" s="342">
        <f t="shared" si="1781"/>
        <v>3.8005840009680843E-17</v>
      </c>
      <c r="AL708" s="342">
        <f t="shared" si="1782"/>
        <v>4.3055114638735245E-18</v>
      </c>
      <c r="AM708" s="342">
        <f t="shared" si="1783"/>
        <v>-3.6325912773818427E-17</v>
      </c>
      <c r="AN708" s="342">
        <f t="shared" si="1784"/>
        <v>-1.8479179505021638E-17</v>
      </c>
      <c r="AO708" s="342">
        <f t="shared" si="1785"/>
        <v>2.911569461336142E-17</v>
      </c>
      <c r="AP708" s="342">
        <f t="shared" si="1786"/>
        <v>2.9839559980709369E-17</v>
      </c>
      <c r="AQ708" s="342">
        <f t="shared" si="1787"/>
        <v>-1.7472875882448988E-17</v>
      </c>
      <c r="AR708" s="342">
        <f t="shared" si="1788"/>
        <v>-3.665713794561908E-17</v>
      </c>
      <c r="AS708" s="342">
        <f t="shared" si="1789"/>
        <v>3.1699701904482366E-18</v>
      </c>
      <c r="AT708" s="342">
        <f t="shared" si="1790"/>
        <v>3.789399895609118E-17</v>
      </c>
      <c r="AU708" s="342">
        <f t="shared" si="1791"/>
        <v>1.161553472719717E-17</v>
      </c>
      <c r="AV708" s="342">
        <f t="shared" si="1792"/>
        <v>-3.3361842135454405E-17</v>
      </c>
      <c r="AW708" s="342">
        <f t="shared" si="1793"/>
        <v>-2.4632679777711292E-17</v>
      </c>
      <c r="AX708" s="342">
        <f t="shared" si="1794"/>
        <v>2.3750647275546653E-17</v>
      </c>
      <c r="AY708" s="342">
        <f t="shared" si="1795"/>
        <v>3.3899722627866933E-17</v>
      </c>
      <c r="AZ708" s="342">
        <f t="shared" si="1796"/>
        <v>-1.0523631668090573E-17</v>
      </c>
      <c r="BA708" s="342">
        <f t="shared" si="1797"/>
        <v>-3.8005840009680837E-17</v>
      </c>
      <c r="BB708" s="342">
        <f t="shared" si="1798"/>
        <v>-4.3055114638734228E-18</v>
      </c>
      <c r="BC708" s="342">
        <f t="shared" si="1799"/>
        <v>3.6325912773818458E-17</v>
      </c>
      <c r="BD708" s="342">
        <f t="shared" si="1800"/>
        <v>1.8479179505021789E-17</v>
      </c>
      <c r="BE708" s="342">
        <f t="shared" si="1801"/>
        <v>-2.9115694613361309E-17</v>
      </c>
      <c r="BF708" s="342">
        <f t="shared" si="1802"/>
        <v>-2.9839559980709467E-17</v>
      </c>
      <c r="BG708" s="342">
        <f t="shared" si="1803"/>
        <v>1.747287588244908E-17</v>
      </c>
      <c r="BH708" s="342">
        <f t="shared" si="1804"/>
        <v>3.665713794561905E-17</v>
      </c>
      <c r="BI708" s="342">
        <f t="shared" si="1805"/>
        <v>-3.1699701904483383E-18</v>
      </c>
      <c r="BJ708" s="342">
        <f t="shared" si="1806"/>
        <v>-3.7893998956091162E-17</v>
      </c>
      <c r="BK708" s="342">
        <f t="shared" si="1807"/>
        <v>-1.1615534727197331E-17</v>
      </c>
      <c r="BL708" s="342">
        <f t="shared" si="1808"/>
        <v>3.3361842135454319E-17</v>
      </c>
      <c r="BM708" s="342">
        <f t="shared" si="1809"/>
        <v>2.4632679777711215E-17</v>
      </c>
      <c r="BN708" s="342">
        <f t="shared" si="1810"/>
        <v>-2.3750647275546733E-17</v>
      </c>
      <c r="BO708" s="342">
        <f t="shared" si="1811"/>
        <v>-3.389972262786689E-17</v>
      </c>
      <c r="BP708" s="342">
        <f t="shared" si="1812"/>
        <v>1.0523631668090409E-17</v>
      </c>
      <c r="BQ708" s="342">
        <f t="shared" si="1813"/>
        <v>3.8005840009680849E-17</v>
      </c>
      <c r="BR708" s="342">
        <f t="shared" si="1814"/>
        <v>4.3055114638735899E-18</v>
      </c>
    </row>
    <row r="709" spans="2:70">
      <c r="B709" s="339">
        <v>15</v>
      </c>
      <c r="C709" s="339">
        <f t="shared" si="1815"/>
        <v>4.6874999999999998E-3</v>
      </c>
      <c r="D709" s="340">
        <f t="shared" si="1751"/>
        <v>36.003417329380376</v>
      </c>
      <c r="E709" s="341" t="str">
        <f>U694</f>
        <v>0.00341732938037952</v>
      </c>
      <c r="F709" s="291">
        <v>15</v>
      </c>
      <c r="G709" s="342">
        <f t="shared" si="1816"/>
        <v>8.6753098151337673E-18</v>
      </c>
      <c r="H709" s="342">
        <f t="shared" si="1752"/>
        <v>5.7408097156743052E-18</v>
      </c>
      <c r="I709" s="342">
        <f t="shared" si="1753"/>
        <v>-7.549914312120656E-18</v>
      </c>
      <c r="J709" s="342">
        <f t="shared" si="1754"/>
        <v>-7.2208517368888836E-18</v>
      </c>
      <c r="K709" s="342">
        <f t="shared" si="1755"/>
        <v>6.134379836133481E-18</v>
      </c>
      <c r="L709" s="342">
        <f t="shared" si="1756"/>
        <v>8.4234004753551363E-18</v>
      </c>
      <c r="M709" s="342">
        <f t="shared" si="1757"/>
        <v>-4.4831045832435284E-18</v>
      </c>
      <c r="N709" s="342">
        <f t="shared" si="1758"/>
        <v>-9.3022426574508879E-18</v>
      </c>
      <c r="O709" s="342">
        <f t="shared" si="1759"/>
        <v>2.6595461353735571E-18</v>
      </c>
      <c r="P709" s="342">
        <f t="shared" si="1760"/>
        <v>9.8236048709785862E-18</v>
      </c>
      <c r="Q709" s="342">
        <f t="shared" si="1761"/>
        <v>-7.3378282101181756E-19</v>
      </c>
      <c r="R709" s="342">
        <f t="shared" si="1762"/>
        <v>-9.967451458455662E-18</v>
      </c>
      <c r="S709" s="342">
        <f t="shared" si="1763"/>
        <v>-1.2201793556512405E-18</v>
      </c>
      <c r="T709" s="342">
        <f t="shared" si="1764"/>
        <v>9.7282544761954588E-18</v>
      </c>
      <c r="U709" s="342">
        <f t="shared" si="1765"/>
        <v>3.127250723961089E-18</v>
      </c>
      <c r="V709" s="342">
        <f t="shared" si="1766"/>
        <v>-9.1152061300830285E-18</v>
      </c>
      <c r="W709" s="342">
        <f t="shared" si="1767"/>
        <v>-4.9141436007315544E-18</v>
      </c>
      <c r="X709" s="342">
        <f t="shared" si="1768"/>
        <v>8.1518655242579994E-18</v>
      </c>
      <c r="Y709" s="342">
        <f t="shared" si="1769"/>
        <v>6.5121886948093547E-18</v>
      </c>
      <c r="Z709" s="342">
        <f t="shared" si="1770"/>
        <v>-6.8752532979545933E-18</v>
      </c>
      <c r="AA709" s="342">
        <f t="shared" si="1771"/>
        <v>-7.8599740294231283E-18</v>
      </c>
      <c r="AB709" s="342">
        <f t="shared" si="1772"/>
        <v>5.3344289430972331E-18</v>
      </c>
      <c r="AC709" s="342">
        <f t="shared" si="1773"/>
        <v>8.9057049700104059E-18</v>
      </c>
      <c r="AD709" s="342">
        <f t="shared" si="1774"/>
        <v>-3.5886054755388554E-18</v>
      </c>
      <c r="AE709" s="342">
        <f t="shared" si="1775"/>
        <v>-9.6091946629770407E-18</v>
      </c>
      <c r="AF709" s="342">
        <f t="shared" si="1776"/>
        <v>1.7048739120687214E-18</v>
      </c>
      <c r="AG709" s="342">
        <f t="shared" si="1777"/>
        <v>9.9434083939439393E-18</v>
      </c>
      <c r="AH709" s="342">
        <f t="shared" si="1778"/>
        <v>2.4437499973797636E-19</v>
      </c>
      <c r="AI709" s="342">
        <f t="shared" si="1779"/>
        <v>-9.8955025166592314E-18</v>
      </c>
      <c r="AJ709" s="342">
        <f t="shared" si="1780"/>
        <v>-2.1842327173517524E-18</v>
      </c>
      <c r="AK709" s="342">
        <f t="shared" si="1781"/>
        <v>9.467318027121065E-18</v>
      </c>
      <c r="AL709" s="342">
        <f t="shared" si="1782"/>
        <v>4.0401515965695895E-18</v>
      </c>
      <c r="AM709" s="342">
        <f t="shared" si="1783"/>
        <v>-8.6753098151337349E-18</v>
      </c>
      <c r="AN709" s="342">
        <f t="shared" si="1784"/>
        <v>-5.7408097156743699E-18</v>
      </c>
      <c r="AO709" s="342">
        <f t="shared" si="1785"/>
        <v>7.5499143121206436E-18</v>
      </c>
      <c r="AP709" s="342">
        <f t="shared" si="1786"/>
        <v>7.2208517368889098E-18</v>
      </c>
      <c r="AQ709" s="342">
        <f t="shared" si="1787"/>
        <v>-6.1343798361334394E-18</v>
      </c>
      <c r="AR709" s="342">
        <f t="shared" si="1788"/>
        <v>-8.423400475355164E-18</v>
      </c>
      <c r="AS709" s="342">
        <f t="shared" si="1789"/>
        <v>4.4831045832434644E-18</v>
      </c>
      <c r="AT709" s="342">
        <f t="shared" si="1790"/>
        <v>9.3022426574508941E-18</v>
      </c>
      <c r="AU709" s="342">
        <f t="shared" si="1791"/>
        <v>-2.6595461353735221E-18</v>
      </c>
      <c r="AV709" s="342">
        <f t="shared" si="1792"/>
        <v>-9.823604870978597E-18</v>
      </c>
      <c r="AW709" s="342">
        <f t="shared" si="1793"/>
        <v>7.337828210117644E-19</v>
      </c>
      <c r="AX709" s="342">
        <f t="shared" si="1794"/>
        <v>9.9674514584556605E-18</v>
      </c>
      <c r="AY709" s="342">
        <f t="shared" si="1795"/>
        <v>1.2201793556513298E-18</v>
      </c>
      <c r="AZ709" s="342">
        <f t="shared" si="1796"/>
        <v>-9.7282544761954388E-18</v>
      </c>
      <c r="BA709" s="342">
        <f t="shared" si="1797"/>
        <v>-3.1272507239612077E-18</v>
      </c>
      <c r="BB709" s="342">
        <f t="shared" si="1798"/>
        <v>9.1152061300829776E-18</v>
      </c>
      <c r="BC709" s="342">
        <f t="shared" si="1799"/>
        <v>4.9141436007315397E-18</v>
      </c>
      <c r="BD709" s="342">
        <f t="shared" si="1800"/>
        <v>-8.1518655242579886E-18</v>
      </c>
      <c r="BE709" s="342">
        <f t="shared" si="1801"/>
        <v>-6.5121886948093686E-18</v>
      </c>
      <c r="BF709" s="342">
        <f t="shared" si="1802"/>
        <v>6.8752532979545532E-18</v>
      </c>
      <c r="BG709" s="342">
        <f t="shared" si="1803"/>
        <v>7.8599740294231622E-18</v>
      </c>
      <c r="BH709" s="342">
        <f t="shared" si="1804"/>
        <v>-5.3344289430971868E-18</v>
      </c>
      <c r="BI709" s="342">
        <f t="shared" si="1805"/>
        <v>-8.9057049700104306E-18</v>
      </c>
      <c r="BJ709" s="342">
        <f t="shared" si="1806"/>
        <v>3.5886054755388053E-18</v>
      </c>
      <c r="BK709" s="342">
        <f t="shared" si="1807"/>
        <v>9.609194662977073E-18</v>
      </c>
      <c r="BL709" s="342">
        <f t="shared" si="1808"/>
        <v>-1.7048739120685993E-18</v>
      </c>
      <c r="BM709" s="342">
        <f t="shared" si="1809"/>
        <v>-9.9434083939439378E-18</v>
      </c>
      <c r="BN709" s="342">
        <f t="shared" si="1810"/>
        <v>-2.4437499973795865E-19</v>
      </c>
      <c r="BO709" s="342">
        <f t="shared" si="1811"/>
        <v>9.8955025166592345E-18</v>
      </c>
      <c r="BP709" s="342">
        <f t="shared" si="1812"/>
        <v>2.1842327173518052E-18</v>
      </c>
      <c r="BQ709" s="342">
        <f t="shared" si="1813"/>
        <v>-9.4673180271210481E-18</v>
      </c>
      <c r="BR709" s="342">
        <f t="shared" si="1814"/>
        <v>-4.0401515965696388E-18</v>
      </c>
    </row>
    <row r="710" spans="2:70">
      <c r="B710" s="339">
        <v>16</v>
      </c>
      <c r="C710" s="339">
        <f t="shared" si="1815"/>
        <v>5.0000000000000001E-3</v>
      </c>
      <c r="D710" s="340">
        <f t="shared" si="1751"/>
        <v>36.002974811233685</v>
      </c>
      <c r="E710" s="341" t="str">
        <f>V694</f>
        <v>0.00297481123368662</v>
      </c>
      <c r="F710" s="291">
        <v>16</v>
      </c>
      <c r="G710" s="342">
        <f t="shared" si="1816"/>
        <v>5.5181168283159781E-18</v>
      </c>
      <c r="H710" s="342">
        <f t="shared" si="1752"/>
        <v>2.81999099531212E-17</v>
      </c>
      <c r="I710" s="342">
        <f t="shared" si="1753"/>
        <v>-5.5181168283159743E-18</v>
      </c>
      <c r="J710" s="342">
        <f t="shared" si="1754"/>
        <v>-2.81999099531212E-17</v>
      </c>
      <c r="K710" s="342">
        <f t="shared" si="1755"/>
        <v>5.5181168283159712E-18</v>
      </c>
      <c r="L710" s="342">
        <f t="shared" si="1756"/>
        <v>2.81999099531212E-17</v>
      </c>
      <c r="M710" s="342">
        <f t="shared" si="1757"/>
        <v>-5.5181168283159673E-18</v>
      </c>
      <c r="N710" s="342">
        <f t="shared" si="1758"/>
        <v>-2.81999099531212E-17</v>
      </c>
      <c r="O710" s="342">
        <f t="shared" si="1759"/>
        <v>5.5181168283159643E-18</v>
      </c>
      <c r="P710" s="342">
        <f t="shared" si="1760"/>
        <v>2.8199909953121206E-17</v>
      </c>
      <c r="Q710" s="342">
        <f t="shared" si="1761"/>
        <v>-5.5181168283159103E-18</v>
      </c>
      <c r="R710" s="342">
        <f t="shared" si="1762"/>
        <v>-2.8199909953121206E-17</v>
      </c>
      <c r="S710" s="342">
        <f t="shared" si="1763"/>
        <v>5.5181168283160074E-18</v>
      </c>
      <c r="T710" s="342">
        <f t="shared" si="1764"/>
        <v>2.8199909953121206E-17</v>
      </c>
      <c r="U710" s="342">
        <f t="shared" si="1765"/>
        <v>-5.5181168283159034E-18</v>
      </c>
      <c r="V710" s="342">
        <f t="shared" si="1766"/>
        <v>-2.8199909953121206E-17</v>
      </c>
      <c r="W710" s="342">
        <f t="shared" si="1767"/>
        <v>5.5181168283160005E-18</v>
      </c>
      <c r="X710" s="342">
        <f t="shared" si="1768"/>
        <v>2.8199909953121206E-17</v>
      </c>
      <c r="Y710" s="342">
        <f t="shared" si="1769"/>
        <v>-5.5181168283158965E-18</v>
      </c>
      <c r="Z710" s="342">
        <f t="shared" si="1770"/>
        <v>-2.8199909953121206E-17</v>
      </c>
      <c r="AA710" s="342">
        <f t="shared" si="1771"/>
        <v>5.5181168283159935E-18</v>
      </c>
      <c r="AB710" s="342">
        <f t="shared" si="1772"/>
        <v>2.8199909953121224E-17</v>
      </c>
      <c r="AC710" s="342">
        <f t="shared" si="1773"/>
        <v>-5.5181168283158895E-18</v>
      </c>
      <c r="AD710" s="342">
        <f t="shared" si="1774"/>
        <v>-2.8199909953121206E-17</v>
      </c>
      <c r="AE710" s="342">
        <f t="shared" si="1775"/>
        <v>5.5181168283159866E-18</v>
      </c>
      <c r="AF710" s="342">
        <f t="shared" si="1776"/>
        <v>2.8199909953121187E-17</v>
      </c>
      <c r="AG710" s="342">
        <f t="shared" si="1777"/>
        <v>-5.5181168283158826E-18</v>
      </c>
      <c r="AH710" s="342">
        <f t="shared" si="1778"/>
        <v>-2.8199909953121212E-17</v>
      </c>
      <c r="AI710" s="342">
        <f t="shared" si="1779"/>
        <v>5.5181168283159797E-18</v>
      </c>
      <c r="AJ710" s="342">
        <f t="shared" si="1780"/>
        <v>2.8199909953121231E-17</v>
      </c>
      <c r="AK710" s="342">
        <f t="shared" si="1781"/>
        <v>-5.5181168283158757E-18</v>
      </c>
      <c r="AL710" s="342">
        <f t="shared" si="1782"/>
        <v>-2.8199909953121212E-17</v>
      </c>
      <c r="AM710" s="342">
        <f t="shared" si="1783"/>
        <v>5.5181168283159727E-18</v>
      </c>
      <c r="AN710" s="342">
        <f t="shared" si="1784"/>
        <v>2.8199909953121194E-17</v>
      </c>
      <c r="AO710" s="342">
        <f t="shared" si="1785"/>
        <v>-5.5181168283158687E-18</v>
      </c>
      <c r="AP710" s="342">
        <f t="shared" si="1786"/>
        <v>-2.8199909953121212E-17</v>
      </c>
      <c r="AQ710" s="342">
        <f t="shared" si="1787"/>
        <v>5.5181168283159658E-18</v>
      </c>
      <c r="AR710" s="342">
        <f t="shared" si="1788"/>
        <v>2.8199909953121231E-17</v>
      </c>
      <c r="AS710" s="342">
        <f t="shared" si="1789"/>
        <v>-5.5181168283158626E-18</v>
      </c>
      <c r="AT710" s="342">
        <f t="shared" si="1790"/>
        <v>-2.8199909953121212E-17</v>
      </c>
      <c r="AU710" s="342">
        <f t="shared" si="1791"/>
        <v>5.5181168283157586E-18</v>
      </c>
      <c r="AV710" s="342">
        <f t="shared" si="1792"/>
        <v>2.8199909953121194E-17</v>
      </c>
      <c r="AW710" s="342">
        <f t="shared" si="1793"/>
        <v>-5.5181168283158556E-18</v>
      </c>
      <c r="AX710" s="342">
        <f t="shared" si="1794"/>
        <v>-2.8199909953121255E-17</v>
      </c>
      <c r="AY710" s="342">
        <f t="shared" si="1795"/>
        <v>5.5181168283159519E-18</v>
      </c>
      <c r="AZ710" s="342">
        <f t="shared" si="1796"/>
        <v>2.8199909953121237E-17</v>
      </c>
      <c r="BA710" s="342">
        <f t="shared" si="1797"/>
        <v>-5.518116828316049E-18</v>
      </c>
      <c r="BB710" s="342">
        <f t="shared" si="1798"/>
        <v>-2.8199909953121218E-17</v>
      </c>
      <c r="BC710" s="342">
        <f t="shared" si="1799"/>
        <v>5.5181168283157447E-18</v>
      </c>
      <c r="BD710" s="342">
        <f t="shared" si="1800"/>
        <v>2.81999099531212E-17</v>
      </c>
      <c r="BE710" s="342">
        <f t="shared" si="1801"/>
        <v>-5.5181168283158418E-18</v>
      </c>
      <c r="BF710" s="342">
        <f t="shared" si="1802"/>
        <v>-2.8199909953121175E-17</v>
      </c>
      <c r="BG710" s="342">
        <f t="shared" si="1803"/>
        <v>5.5181168283159381E-18</v>
      </c>
      <c r="BH710" s="342">
        <f t="shared" si="1804"/>
        <v>2.8199909953121237E-17</v>
      </c>
      <c r="BI710" s="342">
        <f t="shared" si="1805"/>
        <v>-5.5181168283160351E-18</v>
      </c>
      <c r="BJ710" s="342">
        <f t="shared" si="1806"/>
        <v>-2.8199909953121218E-17</v>
      </c>
      <c r="BK710" s="342">
        <f t="shared" si="1807"/>
        <v>5.5181168283157308E-18</v>
      </c>
      <c r="BL710" s="342">
        <f t="shared" si="1808"/>
        <v>2.81999099531212E-17</v>
      </c>
      <c r="BM710" s="342">
        <f t="shared" si="1809"/>
        <v>-5.5181168283158279E-18</v>
      </c>
      <c r="BN710" s="342">
        <f t="shared" si="1810"/>
        <v>-2.8199909953121261E-17</v>
      </c>
      <c r="BO710" s="342">
        <f t="shared" si="1811"/>
        <v>5.5181168283159242E-18</v>
      </c>
      <c r="BP710" s="342">
        <f t="shared" si="1812"/>
        <v>2.8199909953121243E-17</v>
      </c>
      <c r="BQ710" s="342">
        <f t="shared" si="1813"/>
        <v>-5.5181168283160213E-18</v>
      </c>
      <c r="BR710" s="342">
        <f t="shared" si="1814"/>
        <v>-2.8199909953121224E-17</v>
      </c>
    </row>
    <row r="711" spans="2:70">
      <c r="B711" s="339">
        <v>17</v>
      </c>
      <c r="C711" s="339">
        <f t="shared" si="1815"/>
        <v>5.3125000000000004E-3</v>
      </c>
      <c r="D711" s="340">
        <f t="shared" si="1751"/>
        <v>36.002503644028614</v>
      </c>
      <c r="E711" s="341" t="str">
        <f>W694</f>
        <v>0.00250364402861497</v>
      </c>
      <c r="F711" s="291">
        <v>17</v>
      </c>
      <c r="G711" s="342">
        <f t="shared" si="1816"/>
        <v>-3.3678777685607016E-18</v>
      </c>
      <c r="H711" s="342">
        <f t="shared" si="1752"/>
        <v>1.1820496922509603E-17</v>
      </c>
      <c r="I711" s="342">
        <f t="shared" si="1753"/>
        <v>1.0506551573231687E-18</v>
      </c>
      <c r="J711" s="342">
        <f t="shared" si="1754"/>
        <v>-1.2026461350496249E-17</v>
      </c>
      <c r="K711" s="342">
        <f t="shared" si="1755"/>
        <v>1.3069435423960766E-18</v>
      </c>
      <c r="L711" s="342">
        <f t="shared" si="1756"/>
        <v>1.1770255613300546E-17</v>
      </c>
      <c r="M711" s="342">
        <f t="shared" si="1757"/>
        <v>-3.6143171347234445E-18</v>
      </c>
      <c r="N711" s="342">
        <f t="shared" si="1758"/>
        <v>-1.1061725553721102E-17</v>
      </c>
      <c r="O711" s="342">
        <f t="shared" si="1759"/>
        <v>5.7827945464957724E-18</v>
      </c>
      <c r="P711" s="342">
        <f t="shared" si="1760"/>
        <v>9.9280995845993199E-18</v>
      </c>
      <c r="Q711" s="342">
        <f t="shared" si="1761"/>
        <v>-7.7290424068748279E-18</v>
      </c>
      <c r="R711" s="342">
        <f t="shared" si="1762"/>
        <v>-8.4129423161837481E-18</v>
      </c>
      <c r="S711" s="342">
        <f t="shared" si="1763"/>
        <v>9.3782675020545868E-18</v>
      </c>
      <c r="T711" s="342">
        <f t="shared" si="1764"/>
        <v>6.5744803925896693E-18</v>
      </c>
      <c r="U711" s="342">
        <f t="shared" si="1765"/>
        <v>-1.0667091036523398E-17</v>
      </c>
      <c r="V711" s="342">
        <f t="shared" si="1766"/>
        <v>-4.4833648745194516E-18</v>
      </c>
      <c r="W711" s="342">
        <f t="shared" si="1767"/>
        <v>1.1545984244632201E-17</v>
      </c>
      <c r="X711" s="342">
        <f t="shared" si="1768"/>
        <v>2.2199561586214415E-18</v>
      </c>
      <c r="Y711" s="342">
        <f t="shared" si="1769"/>
        <v>-1.1981171753282336E-17</v>
      </c>
      <c r="Z711" s="342">
        <f t="shared" si="1770"/>
        <v>1.2876422748663369E-19</v>
      </c>
      <c r="AA711" s="342">
        <f t="shared" si="1771"/>
        <v>1.1955929550572358E-17</v>
      </c>
      <c r="AB711" s="342">
        <f t="shared" si="1772"/>
        <v>-2.4725362765442498E-18</v>
      </c>
      <c r="AC711" s="342">
        <f t="shared" si="1773"/>
        <v>-1.1471227680196434E-17</v>
      </c>
      <c r="AD711" s="342">
        <f t="shared" si="1774"/>
        <v>4.7212901431085856E-18</v>
      </c>
      <c r="AE711" s="342">
        <f t="shared" si="1775"/>
        <v>1.0545692963209139E-17</v>
      </c>
      <c r="AF711" s="342">
        <f t="shared" si="1776"/>
        <v>-6.7886074772032014E-18</v>
      </c>
      <c r="AG711" s="342">
        <f t="shared" si="1777"/>
        <v>-9.2148931797385065E-18</v>
      </c>
      <c r="AH711" s="342">
        <f t="shared" si="1778"/>
        <v>8.5950424330439016E-18</v>
      </c>
      <c r="AI711" s="342">
        <f t="shared" si="1779"/>
        <v>7.5299702191421051E-18</v>
      </c>
      <c r="AJ711" s="342">
        <f t="shared" si="1780"/>
        <v>-1.0071174728337995E-17</v>
      </c>
      <c r="AK711" s="342">
        <f t="shared" si="1781"/>
        <v>-5.5556747258800132E-18</v>
      </c>
      <c r="AL711" s="342">
        <f t="shared" si="1782"/>
        <v>1.1160277426801966E-17</v>
      </c>
      <c r="AM711" s="342">
        <f t="shared" si="1783"/>
        <v>3.3678777685607097E-18</v>
      </c>
      <c r="AN711" s="342">
        <f t="shared" si="1784"/>
        <v>-1.1820496922509614E-17</v>
      </c>
      <c r="AO711" s="342">
        <f t="shared" si="1785"/>
        <v>-1.050655157323151E-18</v>
      </c>
      <c r="AP711" s="342">
        <f t="shared" si="1786"/>
        <v>1.2026461350496249E-17</v>
      </c>
      <c r="AQ711" s="342">
        <f t="shared" si="1787"/>
        <v>-1.3069435423961375E-18</v>
      </c>
      <c r="AR711" s="342">
        <f t="shared" si="1788"/>
        <v>-1.1770255613300544E-17</v>
      </c>
      <c r="AS711" s="342">
        <f t="shared" si="1789"/>
        <v>3.6143171347235238E-18</v>
      </c>
      <c r="AT711" s="342">
        <f t="shared" si="1790"/>
        <v>1.1061725553721113E-17</v>
      </c>
      <c r="AU711" s="342">
        <f t="shared" si="1791"/>
        <v>-5.7827945464958063E-18</v>
      </c>
      <c r="AV711" s="342">
        <f t="shared" si="1792"/>
        <v>-9.9280995845992614E-18</v>
      </c>
      <c r="AW711" s="342">
        <f t="shared" si="1793"/>
        <v>7.7290424068748094E-18</v>
      </c>
      <c r="AX711" s="342">
        <f t="shared" si="1794"/>
        <v>8.4129423161837358E-18</v>
      </c>
      <c r="AY711" s="342">
        <f t="shared" si="1795"/>
        <v>-9.3782675020546515E-18</v>
      </c>
      <c r="AZ711" s="342">
        <f t="shared" si="1796"/>
        <v>-6.5744803925896901E-18</v>
      </c>
      <c r="BA711" s="342">
        <f t="shared" si="1797"/>
        <v>1.0667091036523424E-17</v>
      </c>
      <c r="BB711" s="342">
        <f t="shared" si="1798"/>
        <v>4.483364874519356E-18</v>
      </c>
      <c r="BC711" s="342">
        <f t="shared" si="1799"/>
        <v>-1.1545984244632195E-17</v>
      </c>
      <c r="BD711" s="342">
        <f t="shared" si="1800"/>
        <v>-2.2199561586213821E-18</v>
      </c>
      <c r="BE711" s="342">
        <f t="shared" si="1801"/>
        <v>1.198117175328233E-17</v>
      </c>
      <c r="BF711" s="342">
        <f t="shared" si="1802"/>
        <v>-1.2876422748665064E-19</v>
      </c>
      <c r="BG711" s="342">
        <f t="shared" si="1803"/>
        <v>-1.1955929550572356E-17</v>
      </c>
      <c r="BH711" s="342">
        <f t="shared" si="1804"/>
        <v>2.4725362765441828E-18</v>
      </c>
      <c r="BI711" s="342">
        <f t="shared" si="1805"/>
        <v>1.1471227680196428E-17</v>
      </c>
      <c r="BJ711" s="342">
        <f t="shared" si="1806"/>
        <v>-4.7212901431086018E-18</v>
      </c>
      <c r="BK711" s="342">
        <f t="shared" si="1807"/>
        <v>-1.0545692963209171E-17</v>
      </c>
      <c r="BL711" s="342">
        <f t="shared" si="1808"/>
        <v>6.7886074772032137E-18</v>
      </c>
      <c r="BM711" s="342">
        <f t="shared" si="1809"/>
        <v>9.2148931797384402E-18</v>
      </c>
      <c r="BN711" s="342">
        <f t="shared" si="1810"/>
        <v>-8.5950424330438523E-18</v>
      </c>
      <c r="BO711" s="342">
        <f t="shared" si="1811"/>
        <v>-7.5299702191420913E-18</v>
      </c>
      <c r="BP711" s="342">
        <f t="shared" si="1812"/>
        <v>1.0071174728338052E-17</v>
      </c>
      <c r="BQ711" s="342">
        <f t="shared" si="1813"/>
        <v>5.555674725880074E-18</v>
      </c>
      <c r="BR711" s="342">
        <f t="shared" si="1814"/>
        <v>-1.1160277426801974E-17</v>
      </c>
    </row>
    <row r="712" spans="2:70">
      <c r="B712" s="339">
        <v>18</v>
      </c>
      <c r="C712" s="339">
        <f t="shared" si="1815"/>
        <v>5.6250000000000007E-3</v>
      </c>
      <c r="D712" s="340">
        <f t="shared" si="1751"/>
        <v>36.002008365362919</v>
      </c>
      <c r="E712" s="341" t="str">
        <f>X694</f>
        <v>0.00200836536292096</v>
      </c>
      <c r="F712" s="291">
        <v>18</v>
      </c>
      <c r="G712" s="342">
        <f t="shared" si="1816"/>
        <v>-1.5680541023655697E-16</v>
      </c>
      <c r="H712" s="342">
        <f t="shared" si="1752"/>
        <v>4.2443409845303472E-17</v>
      </c>
      <c r="I712" s="342">
        <f t="shared" si="1753"/>
        <v>1.4024481324819146E-16</v>
      </c>
      <c r="J712" s="342">
        <f t="shared" si="1754"/>
        <v>-9.7164221400666333E-17</v>
      </c>
      <c r="K712" s="342">
        <f t="shared" si="1755"/>
        <v>-1.0233321476518667E-16</v>
      </c>
      <c r="L712" s="342">
        <f t="shared" si="1756"/>
        <v>1.3709266104363804E-16</v>
      </c>
      <c r="M712" s="342">
        <f t="shared" si="1757"/>
        <v>4.8842311987084068E-17</v>
      </c>
      <c r="N712" s="342">
        <f t="shared" si="1758"/>
        <v>-1.56149985790783E-16</v>
      </c>
      <c r="O712" s="342">
        <f t="shared" si="1759"/>
        <v>1.2084390034391114E-17</v>
      </c>
      <c r="P712" s="342">
        <f t="shared" si="1760"/>
        <v>1.5143489070442721E-16</v>
      </c>
      <c r="Q712" s="342">
        <f t="shared" si="1761"/>
        <v>-7.1171353218399205E-17</v>
      </c>
      <c r="R712" s="342">
        <f t="shared" si="1762"/>
        <v>-1.236652062690252E-16</v>
      </c>
      <c r="S712" s="342">
        <f t="shared" si="1763"/>
        <v>1.1942312304482908E-16</v>
      </c>
      <c r="T712" s="342">
        <f t="shared" si="1764"/>
        <v>7.7068615207050131E-17</v>
      </c>
      <c r="U712" s="342">
        <f t="shared" si="1765"/>
        <v>-1.4949380496099003E-16</v>
      </c>
      <c r="V712" s="342">
        <f t="shared" si="1766"/>
        <v>-1.8739026108538674E-17</v>
      </c>
      <c r="W712" s="342">
        <f t="shared" si="1767"/>
        <v>1.5680541023655697E-16</v>
      </c>
      <c r="X712" s="342">
        <f t="shared" si="1768"/>
        <v>-4.2443409845303096E-17</v>
      </c>
      <c r="Y712" s="342">
        <f t="shared" si="1769"/>
        <v>-1.4024481324819153E-16</v>
      </c>
      <c r="Z712" s="342">
        <f t="shared" si="1770"/>
        <v>9.7164221400666296E-17</v>
      </c>
      <c r="AA712" s="342">
        <f t="shared" si="1771"/>
        <v>1.0233321476518659E-16</v>
      </c>
      <c r="AB712" s="342">
        <f t="shared" si="1772"/>
        <v>-1.3709266104363827E-16</v>
      </c>
      <c r="AC712" s="342">
        <f t="shared" si="1773"/>
        <v>-4.884231198708477E-17</v>
      </c>
      <c r="AD712" s="342">
        <f t="shared" si="1774"/>
        <v>1.5614998579078293E-16</v>
      </c>
      <c r="AE712" s="342">
        <f t="shared" si="1775"/>
        <v>-1.2084390034390942E-17</v>
      </c>
      <c r="AF712" s="342">
        <f t="shared" si="1776"/>
        <v>-1.5143489070442728E-16</v>
      </c>
      <c r="AG712" s="342">
        <f t="shared" si="1777"/>
        <v>7.1171353218399057E-17</v>
      </c>
      <c r="AH712" s="342">
        <f t="shared" si="1778"/>
        <v>1.2366520626902495E-16</v>
      </c>
      <c r="AI712" s="342">
        <f t="shared" si="1779"/>
        <v>-1.1942312304482859E-16</v>
      </c>
      <c r="AJ712" s="342">
        <f t="shared" si="1780"/>
        <v>-7.706861520705076E-17</v>
      </c>
      <c r="AK712" s="342">
        <f t="shared" si="1781"/>
        <v>1.4949380496098998E-16</v>
      </c>
      <c r="AL712" s="342">
        <f t="shared" si="1782"/>
        <v>1.8739026108538846E-17</v>
      </c>
      <c r="AM712" s="342">
        <f t="shared" si="1783"/>
        <v>-1.5680541023655697E-16</v>
      </c>
      <c r="AN712" s="342">
        <f t="shared" si="1784"/>
        <v>4.2443409845303472E-17</v>
      </c>
      <c r="AO712" s="342">
        <f t="shared" si="1785"/>
        <v>1.4024481324819136E-16</v>
      </c>
      <c r="AP712" s="342">
        <f t="shared" si="1786"/>
        <v>-9.7164221400665742E-17</v>
      </c>
      <c r="AQ712" s="342">
        <f t="shared" si="1787"/>
        <v>-1.0233321476518716E-16</v>
      </c>
      <c r="AR712" s="342">
        <f t="shared" si="1788"/>
        <v>1.370926610436379E-16</v>
      </c>
      <c r="AS712" s="342">
        <f t="shared" si="1789"/>
        <v>4.8842311987084401E-17</v>
      </c>
      <c r="AT712" s="342">
        <f t="shared" si="1790"/>
        <v>-1.5614998579078298E-16</v>
      </c>
      <c r="AU712" s="342">
        <f t="shared" si="1791"/>
        <v>1.2084390034391327E-17</v>
      </c>
      <c r="AV712" s="342">
        <f t="shared" si="1792"/>
        <v>1.5143489070442716E-16</v>
      </c>
      <c r="AW712" s="342">
        <f t="shared" si="1793"/>
        <v>-7.117135321839939E-17</v>
      </c>
      <c r="AX712" s="342">
        <f t="shared" si="1794"/>
        <v>-1.2366520626902473E-16</v>
      </c>
      <c r="AY712" s="342">
        <f t="shared" si="1795"/>
        <v>1.1942312304482812E-16</v>
      </c>
      <c r="AZ712" s="342">
        <f t="shared" si="1796"/>
        <v>7.7068615207051413E-17</v>
      </c>
      <c r="BA712" s="342">
        <f t="shared" si="1797"/>
        <v>-1.4949380496098974E-16</v>
      </c>
      <c r="BB712" s="342">
        <f t="shared" si="1798"/>
        <v>-1.8739026108539574E-17</v>
      </c>
      <c r="BC712" s="342">
        <f t="shared" si="1799"/>
        <v>1.5680541023655702E-16</v>
      </c>
      <c r="BD712" s="342">
        <f t="shared" si="1800"/>
        <v>-4.2443409845302757E-17</v>
      </c>
      <c r="BE712" s="342">
        <f t="shared" si="1801"/>
        <v>-1.4024481324819171E-16</v>
      </c>
      <c r="BF712" s="342">
        <f t="shared" si="1802"/>
        <v>9.7164221400666025E-17</v>
      </c>
      <c r="BG712" s="342">
        <f t="shared" si="1803"/>
        <v>1.0233321476518687E-16</v>
      </c>
      <c r="BH712" s="342">
        <f t="shared" si="1804"/>
        <v>-1.3709266104363807E-16</v>
      </c>
      <c r="BI712" s="342">
        <f t="shared" si="1805"/>
        <v>-4.8842311987084031E-17</v>
      </c>
      <c r="BJ712" s="342">
        <f t="shared" si="1806"/>
        <v>1.5614998579078302E-16</v>
      </c>
      <c r="BK712" s="342">
        <f t="shared" si="1807"/>
        <v>-1.2084390034391712E-17</v>
      </c>
      <c r="BL712" s="342">
        <f t="shared" si="1808"/>
        <v>-1.5143489070442768E-16</v>
      </c>
      <c r="BM712" s="342">
        <f t="shared" si="1809"/>
        <v>7.1171353218397762E-17</v>
      </c>
      <c r="BN712" s="342">
        <f t="shared" si="1810"/>
        <v>1.2366520626902587E-16</v>
      </c>
      <c r="BO712" s="342">
        <f t="shared" si="1811"/>
        <v>-1.1942312304482837E-16</v>
      </c>
      <c r="BP712" s="342">
        <f t="shared" si="1812"/>
        <v>-7.7068615207051068E-17</v>
      </c>
      <c r="BQ712" s="342">
        <f t="shared" si="1813"/>
        <v>1.4949380496098989E-16</v>
      </c>
      <c r="BR712" s="342">
        <f t="shared" si="1814"/>
        <v>1.8739026108539188E-17</v>
      </c>
    </row>
    <row r="713" spans="2:70">
      <c r="B713" s="339">
        <v>19</v>
      </c>
      <c r="C713" s="339">
        <f t="shared" si="1815"/>
        <v>5.9375000000000009E-3</v>
      </c>
      <c r="D713" s="340">
        <f t="shared" si="1751"/>
        <v>36.001493745040889</v>
      </c>
      <c r="E713" s="341" t="str">
        <f>Y694</f>
        <v>0.00149374504089211</v>
      </c>
      <c r="F713" s="291">
        <v>19</v>
      </c>
      <c r="G713" s="342">
        <f t="shared" si="1816"/>
        <v>-3.964581674391493E-17</v>
      </c>
      <c r="H713" s="342">
        <f t="shared" si="1752"/>
        <v>1.043473065330774E-16</v>
      </c>
      <c r="I713" s="342">
        <f t="shared" si="1753"/>
        <v>-2.0935031654738679E-17</v>
      </c>
      <c r="J713" s="342">
        <f t="shared" si="1754"/>
        <v>-9.2193068718661874E-17</v>
      </c>
      <c r="K713" s="342">
        <f t="shared" si="1755"/>
        <v>7.445950205092918E-17</v>
      </c>
      <c r="L713" s="342">
        <f t="shared" si="1756"/>
        <v>4.8964163675898019E-17</v>
      </c>
      <c r="M713" s="342">
        <f t="shared" si="1757"/>
        <v>-1.0288659495031454E-16</v>
      </c>
      <c r="N713" s="342">
        <f t="shared" si="1758"/>
        <v>1.0768640342027247E-17</v>
      </c>
      <c r="O713" s="342">
        <f t="shared" si="1759"/>
        <v>9.6634652378004983E-17</v>
      </c>
      <c r="P713" s="342">
        <f t="shared" si="1760"/>
        <v>-6.6871758096320068E-17</v>
      </c>
      <c r="Q713" s="342">
        <f t="shared" si="1761"/>
        <v>-5.7810958945147705E-17</v>
      </c>
      <c r="R713" s="342">
        <f t="shared" si="1762"/>
        <v>1.004350292146462E-16</v>
      </c>
      <c r="S713" s="342">
        <f t="shared" si="1763"/>
        <v>-4.9854113608458987E-19</v>
      </c>
      <c r="T713" s="342">
        <f t="shared" si="1764"/>
        <v>-1.0014559150907355E-16</v>
      </c>
      <c r="U713" s="342">
        <f t="shared" si="1765"/>
        <v>5.8640002555421622E-17</v>
      </c>
      <c r="V713" s="342">
        <f t="shared" si="1766"/>
        <v>6.6101003077070632E-17</v>
      </c>
      <c r="W713" s="342">
        <f t="shared" si="1767"/>
        <v>-9.7016219244269058E-17</v>
      </c>
      <c r="X713" s="342">
        <f t="shared" si="1768"/>
        <v>-9.7763592935288965E-18</v>
      </c>
      <c r="Y713" s="342">
        <f t="shared" si="1769"/>
        <v>1.0269207384876055E-16</v>
      </c>
      <c r="Z713" s="342">
        <f t="shared" si="1770"/>
        <v>-4.9843511734028938E-17</v>
      </c>
      <c r="AA713" s="342">
        <f t="shared" si="1771"/>
        <v>-7.375445841487748E-17</v>
      </c>
      <c r="AB713" s="342">
        <f t="shared" si="1772"/>
        <v>9.2663090048109283E-17</v>
      </c>
      <c r="AC713" s="342">
        <f t="shared" si="1773"/>
        <v>1.9957108038844074E-17</v>
      </c>
      <c r="AD713" s="342">
        <f t="shared" si="1774"/>
        <v>-1.042495753800861E-16</v>
      </c>
      <c r="AE713" s="342">
        <f t="shared" si="1775"/>
        <v>4.056700064740144E-17</v>
      </c>
      <c r="AF713" s="342">
        <f t="shared" si="1776"/>
        <v>8.0697617999860869E-17</v>
      </c>
      <c r="AG713" s="342">
        <f t="shared" si="1777"/>
        <v>-8.7417564639988701E-17</v>
      </c>
      <c r="AH713" s="342">
        <f t="shared" si="1778"/>
        <v>-2.9945658924080898E-17</v>
      </c>
      <c r="AI713" s="342">
        <f t="shared" si="1779"/>
        <v>1.0480309651188659E-16</v>
      </c>
      <c r="AJ713" s="342">
        <f t="shared" si="1780"/>
        <v>-3.0899807168361795E-17</v>
      </c>
      <c r="AK713" s="342">
        <f t="shared" si="1781"/>
        <v>-8.6863615409700295E-17</v>
      </c>
      <c r="AL713" s="342">
        <f t="shared" si="1782"/>
        <v>8.1330160297083208E-17</v>
      </c>
      <c r="AM713" s="342">
        <f t="shared" si="1783"/>
        <v>3.9645816743915768E-17</v>
      </c>
      <c r="AN713" s="342">
        <f t="shared" si="1784"/>
        <v>-1.0434730653307736E-16</v>
      </c>
      <c r="AO713" s="342">
        <f t="shared" si="1785"/>
        <v>2.093503165473871E-17</v>
      </c>
      <c r="AP713" s="342">
        <f t="shared" si="1786"/>
        <v>9.2193068718661985E-17</v>
      </c>
      <c r="AQ713" s="342">
        <f t="shared" si="1787"/>
        <v>-7.4459502050928736E-17</v>
      </c>
      <c r="AR713" s="342">
        <f t="shared" si="1788"/>
        <v>-4.8964163675898734E-17</v>
      </c>
      <c r="AS713" s="342">
        <f t="shared" si="1789"/>
        <v>1.0288659495031434E-16</v>
      </c>
      <c r="AT713" s="342">
        <f t="shared" si="1790"/>
        <v>-1.0768640342027383E-17</v>
      </c>
      <c r="AU713" s="342">
        <f t="shared" si="1791"/>
        <v>-9.6634652378005082E-17</v>
      </c>
      <c r="AV713" s="342">
        <f t="shared" si="1792"/>
        <v>6.68717580963196E-17</v>
      </c>
      <c r="AW713" s="342">
        <f t="shared" si="1793"/>
        <v>5.781095894514821E-17</v>
      </c>
      <c r="AX713" s="342">
        <f t="shared" si="1794"/>
        <v>-1.0043502921464592E-16</v>
      </c>
      <c r="AY713" s="342">
        <f t="shared" si="1795"/>
        <v>4.9854113608322169E-19</v>
      </c>
      <c r="AZ713" s="342">
        <f t="shared" si="1796"/>
        <v>1.0014559150907351E-16</v>
      </c>
      <c r="BA713" s="342">
        <f t="shared" si="1797"/>
        <v>-5.8640002555421425E-17</v>
      </c>
      <c r="BB713" s="342">
        <f t="shared" si="1798"/>
        <v>-6.6101003077071113E-17</v>
      </c>
      <c r="BC713" s="342">
        <f t="shared" si="1799"/>
        <v>9.7016219244268688E-17</v>
      </c>
      <c r="BD713" s="342">
        <f t="shared" si="1800"/>
        <v>9.7763592935302523E-18</v>
      </c>
      <c r="BE713" s="342">
        <f t="shared" si="1801"/>
        <v>-1.0269207384876052E-16</v>
      </c>
      <c r="BF713" s="342">
        <f t="shared" si="1802"/>
        <v>4.9843511734028395E-17</v>
      </c>
      <c r="BG713" s="342">
        <f t="shared" si="1803"/>
        <v>7.3754458414877911E-17</v>
      </c>
      <c r="BH713" s="342">
        <f t="shared" si="1804"/>
        <v>-9.2663090048109E-17</v>
      </c>
      <c r="BI713" s="342">
        <f t="shared" si="1805"/>
        <v>-1.9957108038845405E-17</v>
      </c>
      <c r="BJ713" s="342">
        <f t="shared" si="1806"/>
        <v>1.0424957538008625E-16</v>
      </c>
      <c r="BK713" s="342">
        <f t="shared" si="1807"/>
        <v>-4.0567000647401557E-17</v>
      </c>
      <c r="BL713" s="342">
        <f t="shared" si="1808"/>
        <v>-8.0697617999861264E-17</v>
      </c>
      <c r="BM713" s="342">
        <f t="shared" si="1809"/>
        <v>8.7417564639988343E-17</v>
      </c>
      <c r="BN713" s="342">
        <f t="shared" si="1810"/>
        <v>2.9945658924081489E-17</v>
      </c>
      <c r="BO713" s="342">
        <f t="shared" si="1811"/>
        <v>-1.0480309651188659E-16</v>
      </c>
      <c r="BP713" s="342">
        <f t="shared" si="1812"/>
        <v>3.0899807168361912E-17</v>
      </c>
      <c r="BQ713" s="342">
        <f t="shared" si="1813"/>
        <v>8.6863615409700641E-17</v>
      </c>
      <c r="BR713" s="342">
        <f t="shared" si="1814"/>
        <v>-8.1330160297082826E-17</v>
      </c>
    </row>
    <row r="714" spans="2:70">
      <c r="B714" s="339">
        <v>20</v>
      </c>
      <c r="C714" s="339">
        <f t="shared" si="1815"/>
        <v>6.2500000000000012E-3</v>
      </c>
      <c r="D714" s="340">
        <f t="shared" si="1751"/>
        <v>36.000964739137558</v>
      </c>
      <c r="E714" s="341" t="str">
        <f>Z694</f>
        <v>0.000964739137559247</v>
      </c>
      <c r="F714" s="291">
        <v>20</v>
      </c>
      <c r="G714" s="342">
        <f t="shared" si="1816"/>
        <v>3.5798976332389764E-17</v>
      </c>
      <c r="H714" s="342">
        <f t="shared" si="1752"/>
        <v>1.2615717413359358E-16</v>
      </c>
      <c r="I714" s="342">
        <f t="shared" si="1753"/>
        <v>-1.3235549716223751E-16</v>
      </c>
      <c r="J714" s="342">
        <f t="shared" si="1754"/>
        <v>-2.4856662240727646E-17</v>
      </c>
      <c r="K714" s="342">
        <f t="shared" si="1755"/>
        <v>1.5137996280908028E-16</v>
      </c>
      <c r="L714" s="342">
        <f t="shared" si="1756"/>
        <v>-9.1004545277429199E-17</v>
      </c>
      <c r="M714" s="342">
        <f t="shared" si="1757"/>
        <v>-8.1728099313898639E-17</v>
      </c>
      <c r="N714" s="342">
        <f t="shared" si="1758"/>
        <v>1.5355652440966458E-16</v>
      </c>
      <c r="O714" s="342">
        <f t="shared" si="1759"/>
        <v>-3.5798976332389739E-17</v>
      </c>
      <c r="P714" s="342">
        <f t="shared" si="1760"/>
        <v>-1.2615717413359353E-16</v>
      </c>
      <c r="Q714" s="342">
        <f t="shared" si="1761"/>
        <v>1.3235549716223761E-16</v>
      </c>
      <c r="R714" s="342">
        <f t="shared" si="1762"/>
        <v>2.4856662240728012E-17</v>
      </c>
      <c r="S714" s="342">
        <f t="shared" si="1763"/>
        <v>-1.5137996280908038E-16</v>
      </c>
      <c r="T714" s="342">
        <f t="shared" si="1764"/>
        <v>9.1004545277429112E-17</v>
      </c>
      <c r="U714" s="342">
        <f t="shared" si="1765"/>
        <v>8.1728099313898725E-17</v>
      </c>
      <c r="V714" s="342">
        <f t="shared" si="1766"/>
        <v>-1.5355652440966458E-16</v>
      </c>
      <c r="W714" s="342">
        <f t="shared" si="1767"/>
        <v>3.5798976332389647E-17</v>
      </c>
      <c r="X714" s="342">
        <f t="shared" si="1768"/>
        <v>1.2615717413359358E-16</v>
      </c>
      <c r="Y714" s="342">
        <f t="shared" si="1769"/>
        <v>-1.3235549716223756E-16</v>
      </c>
      <c r="Z714" s="342">
        <f t="shared" si="1770"/>
        <v>-2.4856662240727562E-17</v>
      </c>
      <c r="AA714" s="342">
        <f t="shared" si="1771"/>
        <v>1.5137996280908028E-16</v>
      </c>
      <c r="AB714" s="342">
        <f t="shared" si="1772"/>
        <v>-9.1004545277429495E-17</v>
      </c>
      <c r="AC714" s="342">
        <f t="shared" si="1773"/>
        <v>-8.1728099313898331E-17</v>
      </c>
      <c r="AD714" s="342">
        <f t="shared" si="1774"/>
        <v>1.5355652440966448E-16</v>
      </c>
      <c r="AE714" s="342">
        <f t="shared" si="1775"/>
        <v>-3.5798976332389012E-17</v>
      </c>
      <c r="AF714" s="342">
        <f t="shared" si="1776"/>
        <v>-1.2615717413359395E-16</v>
      </c>
      <c r="AG714" s="342">
        <f t="shared" si="1777"/>
        <v>1.3235549716223721E-16</v>
      </c>
      <c r="AH714" s="342">
        <f t="shared" si="1778"/>
        <v>2.48566622407282E-17</v>
      </c>
      <c r="AI714" s="342">
        <f t="shared" si="1779"/>
        <v>-1.5137996280908042E-16</v>
      </c>
      <c r="AJ714" s="342">
        <f t="shared" si="1780"/>
        <v>9.1004545277428952E-17</v>
      </c>
      <c r="AK714" s="342">
        <f t="shared" si="1781"/>
        <v>8.1728099313898873E-17</v>
      </c>
      <c r="AL714" s="342">
        <f t="shared" si="1782"/>
        <v>-1.5355652440966455E-16</v>
      </c>
      <c r="AM714" s="342">
        <f t="shared" si="1783"/>
        <v>3.5798976332388383E-17</v>
      </c>
      <c r="AN714" s="342">
        <f t="shared" si="1784"/>
        <v>1.261571741335937E-16</v>
      </c>
      <c r="AO714" s="342">
        <f t="shared" si="1785"/>
        <v>-1.3235549716223687E-16</v>
      </c>
      <c r="AP714" s="342">
        <f t="shared" si="1786"/>
        <v>-2.485666224072775E-17</v>
      </c>
      <c r="AQ714" s="342">
        <f t="shared" si="1787"/>
        <v>1.5137996280908057E-16</v>
      </c>
      <c r="AR714" s="342">
        <f t="shared" si="1788"/>
        <v>-9.1004545277429334E-17</v>
      </c>
      <c r="AS714" s="342">
        <f t="shared" si="1789"/>
        <v>-8.172809931389944E-17</v>
      </c>
      <c r="AT714" s="342">
        <f t="shared" si="1790"/>
        <v>1.535565244096646E-16</v>
      </c>
      <c r="AU714" s="342">
        <f t="shared" si="1791"/>
        <v>-3.5798976332388827E-17</v>
      </c>
      <c r="AV714" s="342">
        <f t="shared" si="1792"/>
        <v>-1.2615717413359343E-16</v>
      </c>
      <c r="AW714" s="342">
        <f t="shared" si="1793"/>
        <v>1.3235549716223712E-16</v>
      </c>
      <c r="AX714" s="342">
        <f t="shared" si="1794"/>
        <v>2.4856662240727297E-17</v>
      </c>
      <c r="AY714" s="342">
        <f t="shared" si="1795"/>
        <v>-1.5137996280908047E-16</v>
      </c>
      <c r="AZ714" s="342">
        <f t="shared" si="1796"/>
        <v>9.1004545277429716E-17</v>
      </c>
      <c r="BA714" s="342">
        <f t="shared" si="1797"/>
        <v>8.1728099313899046E-17</v>
      </c>
      <c r="BB714" s="342">
        <f t="shared" si="1798"/>
        <v>-1.5355652440966433E-16</v>
      </c>
      <c r="BC714" s="342">
        <f t="shared" si="1799"/>
        <v>3.5798976332389277E-17</v>
      </c>
      <c r="BD714" s="342">
        <f t="shared" si="1800"/>
        <v>1.2615717413359447E-16</v>
      </c>
      <c r="BE714" s="342">
        <f t="shared" si="1801"/>
        <v>-1.3235549716223734E-16</v>
      </c>
      <c r="BF714" s="342">
        <f t="shared" si="1802"/>
        <v>-2.4856662240729029E-17</v>
      </c>
      <c r="BG714" s="342">
        <f t="shared" si="1803"/>
        <v>1.5137996280908033E-16</v>
      </c>
      <c r="BH714" s="342">
        <f t="shared" si="1804"/>
        <v>-9.1004545277428274E-17</v>
      </c>
      <c r="BI714" s="342">
        <f t="shared" si="1805"/>
        <v>-8.1728099313898651E-17</v>
      </c>
      <c r="BJ714" s="342">
        <f t="shared" si="1806"/>
        <v>1.5355652440966441E-16</v>
      </c>
      <c r="BK714" s="342">
        <f t="shared" si="1807"/>
        <v>-3.5798976332389727E-17</v>
      </c>
      <c r="BL714" s="342">
        <f t="shared" si="1808"/>
        <v>-1.2615717413359419E-16</v>
      </c>
      <c r="BM714" s="342">
        <f t="shared" si="1809"/>
        <v>1.3235549716223758E-16</v>
      </c>
      <c r="BN714" s="342">
        <f t="shared" si="1810"/>
        <v>2.4856662240728576E-17</v>
      </c>
      <c r="BO714" s="342">
        <f t="shared" si="1811"/>
        <v>-1.5137996280908023E-16</v>
      </c>
      <c r="BP714" s="342">
        <f t="shared" si="1812"/>
        <v>9.1004545277428656E-17</v>
      </c>
      <c r="BQ714" s="342">
        <f t="shared" si="1813"/>
        <v>8.1728099313898257E-17</v>
      </c>
      <c r="BR714" s="342">
        <f t="shared" si="1814"/>
        <v>-1.5355652440966448E-16</v>
      </c>
    </row>
    <row r="715" spans="2:70">
      <c r="B715" s="339">
        <v>21</v>
      </c>
      <c r="C715" s="339">
        <f t="shared" si="1815"/>
        <v>6.5625000000000015E-3</v>
      </c>
      <c r="D715" s="340">
        <f t="shared" si="1751"/>
        <v>36.000426442268953</v>
      </c>
      <c r="E715" s="341" t="str">
        <f>AA694</f>
        <v>0.000426442268949637</v>
      </c>
      <c r="F715" s="291">
        <v>21</v>
      </c>
      <c r="G715" s="342">
        <f t="shared" si="1816"/>
        <v>-4.9092971068249921E-16</v>
      </c>
      <c r="H715" s="342">
        <f t="shared" si="1752"/>
        <v>1.0544853647354842E-16</v>
      </c>
      <c r="I715" s="342">
        <f t="shared" si="1753"/>
        <v>3.9151351868908326E-16</v>
      </c>
      <c r="J715" s="342">
        <f t="shared" si="1754"/>
        <v>-4.7456492674014469E-16</v>
      </c>
      <c r="K715" s="342">
        <f t="shared" si="1755"/>
        <v>5.5903197065662403E-17</v>
      </c>
      <c r="L715" s="342">
        <f t="shared" si="1756"/>
        <v>4.2185975739035678E-16</v>
      </c>
      <c r="M715" s="342">
        <f t="shared" si="1757"/>
        <v>-4.5362982312970484E-16</v>
      </c>
      <c r="N715" s="342">
        <f t="shared" si="1758"/>
        <v>5.8194793102379798E-18</v>
      </c>
      <c r="O715" s="342">
        <f t="shared" si="1759"/>
        <v>4.4814325601595969E-16</v>
      </c>
      <c r="P715" s="342">
        <f t="shared" si="1760"/>
        <v>-4.2832601634324008E-16</v>
      </c>
      <c r="Q715" s="342">
        <f t="shared" si="1761"/>
        <v>-4.432028321219511E-17</v>
      </c>
      <c r="R715" s="342">
        <f t="shared" si="1762"/>
        <v>4.7011089010610564E-16</v>
      </c>
      <c r="S715" s="342">
        <f t="shared" si="1763"/>
        <v>-3.9889719587257176E-16</v>
      </c>
      <c r="T715" s="342">
        <f t="shared" si="1764"/>
        <v>-9.4033217179363352E-17</v>
      </c>
      <c r="U715" s="342">
        <f t="shared" si="1765"/>
        <v>4.8755109933577626E-16</v>
      </c>
      <c r="V715" s="342">
        <f t="shared" si="1766"/>
        <v>-3.6562677734626218E-16</v>
      </c>
      <c r="W715" s="342">
        <f t="shared" si="1767"/>
        <v>-1.428405598613073E-16</v>
      </c>
      <c r="X715" s="342">
        <f t="shared" si="1768"/>
        <v>5.0029592495630145E-16</v>
      </c>
      <c r="Y715" s="342">
        <f t="shared" si="1769"/>
        <v>-3.2883517308217907E-16</v>
      </c>
      <c r="Z715" s="342">
        <f t="shared" si="1770"/>
        <v>-1.902722698671975E-16</v>
      </c>
      <c r="AA715" s="342">
        <f t="shared" si="1771"/>
        <v>5.0822262732992526E-16</v>
      </c>
      <c r="AB715" s="342">
        <f t="shared" si="1772"/>
        <v>-2.888767063417264E-16</v>
      </c>
      <c r="AC715" s="342">
        <f t="shared" si="1773"/>
        <v>-2.3587155390086338E-16</v>
      </c>
      <c r="AD715" s="342">
        <f t="shared" si="1774"/>
        <v>5.1125486797961371E-16</v>
      </c>
      <c r="AE715" s="342">
        <f t="shared" si="1775"/>
        <v>-2.4613619900313214E-16</v>
      </c>
      <c r="AF715" s="342">
        <f t="shared" si="1776"/>
        <v>-2.7919926592995352E-16</v>
      </c>
      <c r="AG715" s="342">
        <f t="shared" si="1777"/>
        <v>5.0936344477031844E-16</v>
      </c>
      <c r="AH715" s="342">
        <f t="shared" si="1778"/>
        <v>-2.0102526551640146E-16</v>
      </c>
      <c r="AI715" s="342">
        <f t="shared" si="1779"/>
        <v>-3.1983813640229441E-16</v>
      </c>
      <c r="AJ715" s="342">
        <f t="shared" si="1780"/>
        <v>5.025665731415026E-16</v>
      </c>
      <c r="AK715" s="342">
        <f t="shared" si="1781"/>
        <v>-1.5397834883115936E-16</v>
      </c>
      <c r="AL715" s="342">
        <f t="shared" si="1782"/>
        <v>-3.5739679077977366E-16</v>
      </c>
      <c r="AM715" s="342">
        <f t="shared" si="1783"/>
        <v>4.909297106824997E-16</v>
      </c>
      <c r="AN715" s="342">
        <f t="shared" si="1784"/>
        <v>-1.0544853647355252E-16</v>
      </c>
      <c r="AO715" s="342">
        <f t="shared" si="1785"/>
        <v>-3.9151351868908414E-16</v>
      </c>
      <c r="AP715" s="342">
        <f t="shared" si="1786"/>
        <v>4.7456492674014479E-16</v>
      </c>
      <c r="AQ715" s="342">
        <f t="shared" si="1787"/>
        <v>-5.590319706566472E-17</v>
      </c>
      <c r="AR715" s="342">
        <f t="shared" si="1788"/>
        <v>-4.2185975739035855E-16</v>
      </c>
      <c r="AS715" s="342">
        <f t="shared" si="1789"/>
        <v>4.5362982312970434E-16</v>
      </c>
      <c r="AT715" s="342">
        <f t="shared" si="1790"/>
        <v>-5.8194793102384728E-18</v>
      </c>
      <c r="AU715" s="342">
        <f t="shared" si="1791"/>
        <v>-4.481432560159586E-16</v>
      </c>
      <c r="AV715" s="342">
        <f t="shared" si="1792"/>
        <v>4.283260163432423E-16</v>
      </c>
      <c r="AW715" s="342">
        <f t="shared" si="1793"/>
        <v>4.4320283212196342E-17</v>
      </c>
      <c r="AX715" s="342">
        <f t="shared" si="1794"/>
        <v>-4.7011089010610544E-16</v>
      </c>
      <c r="AY715" s="342">
        <f t="shared" si="1795"/>
        <v>3.9889719587257319E-16</v>
      </c>
      <c r="AZ715" s="342">
        <f t="shared" si="1796"/>
        <v>9.4033217179366459E-17</v>
      </c>
      <c r="BA715" s="342">
        <f t="shared" si="1797"/>
        <v>-4.8755109933577666E-16</v>
      </c>
      <c r="BB715" s="342">
        <f t="shared" si="1798"/>
        <v>3.6562677734626252E-16</v>
      </c>
      <c r="BC715" s="342">
        <f t="shared" si="1799"/>
        <v>1.4284055986130681E-16</v>
      </c>
      <c r="BD715" s="342">
        <f t="shared" si="1800"/>
        <v>-5.0029592495630066E-16</v>
      </c>
      <c r="BE715" s="342">
        <f t="shared" si="1801"/>
        <v>3.2883517308217941E-16</v>
      </c>
      <c r="BF715" s="342">
        <f t="shared" si="1802"/>
        <v>1.9027226986719704E-16</v>
      </c>
      <c r="BG715" s="342">
        <f t="shared" si="1803"/>
        <v>-5.0822262732992516E-16</v>
      </c>
      <c r="BH715" s="342">
        <f t="shared" si="1804"/>
        <v>2.8887670634172389E-16</v>
      </c>
      <c r="BI715" s="342">
        <f t="shared" si="1805"/>
        <v>2.3587155390086298E-16</v>
      </c>
      <c r="BJ715" s="342">
        <f t="shared" si="1806"/>
        <v>-5.1125486797961371E-16</v>
      </c>
      <c r="BK715" s="342">
        <f t="shared" si="1807"/>
        <v>2.4613619900313263E-16</v>
      </c>
      <c r="BL715" s="342">
        <f t="shared" si="1808"/>
        <v>2.7919926592995002E-16</v>
      </c>
      <c r="BM715" s="342">
        <f t="shared" si="1809"/>
        <v>-5.0936344477031854E-16</v>
      </c>
      <c r="BN715" s="342">
        <f t="shared" si="1810"/>
        <v>2.0102526551640191E-16</v>
      </c>
      <c r="BO715" s="342">
        <f t="shared" si="1811"/>
        <v>3.1983813640229401E-16</v>
      </c>
      <c r="BP715" s="342">
        <f t="shared" si="1812"/>
        <v>-5.0256657314150211E-16</v>
      </c>
      <c r="BQ715" s="342">
        <f t="shared" si="1813"/>
        <v>1.539783488311667E-16</v>
      </c>
      <c r="BR715" s="342">
        <f t="shared" si="1814"/>
        <v>3.5739679077977326E-16</v>
      </c>
    </row>
    <row r="716" spans="2:70">
      <c r="B716" s="339">
        <v>22</v>
      </c>
      <c r="C716" s="339">
        <f t="shared" si="1815"/>
        <v>6.8750000000000018E-3</v>
      </c>
      <c r="D716" s="340">
        <f t="shared" si="1751"/>
        <v>35.999884038528172</v>
      </c>
      <c r="E716" s="341" t="str">
        <f>AB694</f>
        <v>-0.000115961471824067</v>
      </c>
      <c r="F716" s="291">
        <v>22</v>
      </c>
      <c r="G716" s="342">
        <f t="shared" si="1816"/>
        <v>1.7024637625252049E-18</v>
      </c>
      <c r="H716" s="342">
        <f t="shared" si="1752"/>
        <v>-1.0899663014402312E-17</v>
      </c>
      <c r="I716" s="342">
        <f t="shared" si="1753"/>
        <v>1.0408592878968056E-17</v>
      </c>
      <c r="J716" s="342">
        <f t="shared" si="1754"/>
        <v>-6.6574572794659361E-19</v>
      </c>
      <c r="K716" s="342">
        <f t="shared" si="1755"/>
        <v>-9.6688558605538691E-18</v>
      </c>
      <c r="L716" s="342">
        <f t="shared" si="1756"/>
        <v>1.1409202734908307E-17</v>
      </c>
      <c r="M716" s="342">
        <f t="shared" si="1757"/>
        <v>-3.0083709834479067E-18</v>
      </c>
      <c r="N716" s="342">
        <f t="shared" si="1758"/>
        <v>-8.0664799983411811E-18</v>
      </c>
      <c r="O716" s="342">
        <f t="shared" si="1759"/>
        <v>1.1971363328100646E-17</v>
      </c>
      <c r="P716" s="342">
        <f t="shared" si="1760"/>
        <v>-5.2353862291692049E-18</v>
      </c>
      <c r="Q716" s="342">
        <f t="shared" si="1761"/>
        <v>-6.1541138335263438E-18</v>
      </c>
      <c r="R716" s="342">
        <f t="shared" si="1762"/>
        <v>1.2073471142211978E-17</v>
      </c>
      <c r="S716" s="342">
        <f t="shared" si="1763"/>
        <v>-7.2612085181419543E-18</v>
      </c>
      <c r="T716" s="342">
        <f t="shared" si="1764"/>
        <v>-4.0052485253558918E-18</v>
      </c>
      <c r="U716" s="342">
        <f t="shared" si="1765"/>
        <v>1.1711602231208732E-17</v>
      </c>
      <c r="V716" s="342">
        <f t="shared" si="1766"/>
        <v>-9.0079866358951605E-18</v>
      </c>
      <c r="W716" s="342">
        <f t="shared" si="1767"/>
        <v>-1.7024637625252626E-18</v>
      </c>
      <c r="X716" s="342">
        <f t="shared" si="1768"/>
        <v>1.0899663014402337E-17</v>
      </c>
      <c r="Y716" s="342">
        <f t="shared" si="1769"/>
        <v>-1.0408592878968025E-17</v>
      </c>
      <c r="Z716" s="342">
        <f t="shared" si="1770"/>
        <v>6.6574572794653352E-19</v>
      </c>
      <c r="AA716" s="342">
        <f t="shared" si="1771"/>
        <v>9.6688558605539046E-18</v>
      </c>
      <c r="AB716" s="342">
        <f t="shared" si="1772"/>
        <v>-1.1409202734908289E-17</v>
      </c>
      <c r="AC716" s="342">
        <f t="shared" si="1773"/>
        <v>3.0083709834478505E-18</v>
      </c>
      <c r="AD716" s="342">
        <f t="shared" si="1774"/>
        <v>8.0664799983412257E-18</v>
      </c>
      <c r="AE716" s="342">
        <f t="shared" si="1775"/>
        <v>-1.1971363328100635E-17</v>
      </c>
      <c r="AF716" s="342">
        <f t="shared" si="1776"/>
        <v>5.235386229169151E-18</v>
      </c>
      <c r="AG716" s="342">
        <f t="shared" si="1777"/>
        <v>6.1541138335263962E-18</v>
      </c>
      <c r="AH716" s="342">
        <f t="shared" si="1778"/>
        <v>-1.2073471142211981E-17</v>
      </c>
      <c r="AI716" s="342">
        <f t="shared" si="1779"/>
        <v>7.261208518141908E-18</v>
      </c>
      <c r="AJ716" s="342">
        <f t="shared" si="1780"/>
        <v>4.0052485253559473E-18</v>
      </c>
      <c r="AK716" s="342">
        <f t="shared" si="1781"/>
        <v>-1.1711602231208749E-17</v>
      </c>
      <c r="AL716" s="342">
        <f t="shared" si="1782"/>
        <v>9.007986635895122E-18</v>
      </c>
      <c r="AM716" s="342">
        <f t="shared" si="1783"/>
        <v>1.7024637625253212E-18</v>
      </c>
      <c r="AN716" s="342">
        <f t="shared" si="1784"/>
        <v>-1.0899663014402363E-17</v>
      </c>
      <c r="AO716" s="342">
        <f t="shared" si="1785"/>
        <v>1.0408592878967996E-17</v>
      </c>
      <c r="AP716" s="342">
        <f t="shared" si="1786"/>
        <v>-6.6574572794647343E-19</v>
      </c>
      <c r="AQ716" s="342">
        <f t="shared" si="1787"/>
        <v>-9.66885586055394E-18</v>
      </c>
      <c r="AR716" s="342">
        <f t="shared" si="1788"/>
        <v>1.1409202734908269E-17</v>
      </c>
      <c r="AS716" s="342">
        <f t="shared" si="1789"/>
        <v>-3.0083709834477927E-18</v>
      </c>
      <c r="AT716" s="342">
        <f t="shared" si="1790"/>
        <v>-8.0664799983412704E-18</v>
      </c>
      <c r="AU716" s="342">
        <f t="shared" si="1791"/>
        <v>1.1971363328100628E-17</v>
      </c>
      <c r="AV716" s="342">
        <f t="shared" si="1792"/>
        <v>-5.2353862291690979E-18</v>
      </c>
      <c r="AW716" s="342">
        <f t="shared" si="1793"/>
        <v>-6.1541138335264455E-18</v>
      </c>
      <c r="AX716" s="342">
        <f t="shared" si="1794"/>
        <v>1.2073471142211986E-17</v>
      </c>
      <c r="AY716" s="342">
        <f t="shared" si="1795"/>
        <v>-7.2612085181418587E-18</v>
      </c>
      <c r="AZ716" s="342">
        <f t="shared" si="1796"/>
        <v>-4.0052485253560035E-18</v>
      </c>
      <c r="BA716" s="342">
        <f t="shared" si="1797"/>
        <v>1.1711602231208763E-17</v>
      </c>
      <c r="BB716" s="342">
        <f t="shared" si="1798"/>
        <v>-9.0079866358950819E-18</v>
      </c>
      <c r="BC716" s="342">
        <f t="shared" si="1799"/>
        <v>-1.7024637625253797E-18</v>
      </c>
      <c r="BD716" s="342">
        <f t="shared" si="1800"/>
        <v>1.0899663014402389E-17</v>
      </c>
      <c r="BE716" s="342">
        <f t="shared" si="1801"/>
        <v>-1.0408592878967967E-17</v>
      </c>
      <c r="BF716" s="342">
        <f t="shared" si="1802"/>
        <v>6.6574572794641488E-19</v>
      </c>
      <c r="BG716" s="342">
        <f t="shared" si="1803"/>
        <v>9.668855860553977E-18</v>
      </c>
      <c r="BH716" s="342">
        <f t="shared" si="1804"/>
        <v>-1.140920273490825E-17</v>
      </c>
      <c r="BI716" s="342">
        <f t="shared" si="1805"/>
        <v>3.0083709834477349E-18</v>
      </c>
      <c r="BJ716" s="342">
        <f t="shared" si="1806"/>
        <v>8.0664799983413136E-18</v>
      </c>
      <c r="BK716" s="342">
        <f t="shared" si="1807"/>
        <v>-1.197136332810062E-17</v>
      </c>
      <c r="BL716" s="342">
        <f t="shared" si="1808"/>
        <v>5.2353862291690447E-18</v>
      </c>
      <c r="BM716" s="342">
        <f t="shared" si="1809"/>
        <v>6.1541138335264963E-18</v>
      </c>
      <c r="BN716" s="342">
        <f t="shared" si="1810"/>
        <v>-1.2073471142211989E-17</v>
      </c>
      <c r="BO716" s="342">
        <f t="shared" si="1811"/>
        <v>7.261208518141811E-18</v>
      </c>
      <c r="BP716" s="342">
        <f t="shared" si="1812"/>
        <v>4.0052485253560598E-18</v>
      </c>
      <c r="BQ716" s="342">
        <f t="shared" si="1813"/>
        <v>-1.1711602231208776E-17</v>
      </c>
      <c r="BR716" s="342">
        <f t="shared" si="1814"/>
        <v>9.0079866358950419E-18</v>
      </c>
    </row>
    <row r="717" spans="2:70">
      <c r="B717" s="339">
        <v>23</v>
      </c>
      <c r="C717" s="339">
        <f t="shared" si="1815"/>
        <v>7.187500000000002E-3</v>
      </c>
      <c r="D717" s="340">
        <f t="shared" si="1751"/>
        <v>35.999342751559759</v>
      </c>
      <c r="E717" s="341" t="str">
        <f>AC694</f>
        <v>-0.000657248440237746</v>
      </c>
      <c r="F717" s="291">
        <v>23</v>
      </c>
      <c r="G717" s="342">
        <f t="shared" si="1816"/>
        <v>5.1203072435652845E-16</v>
      </c>
      <c r="H717" s="342">
        <f t="shared" si="1752"/>
        <v>-7.198262314396107E-16</v>
      </c>
      <c r="I717" s="342">
        <f t="shared" si="1753"/>
        <v>4.0127512962370174E-16</v>
      </c>
      <c r="J717" s="342">
        <f t="shared" si="1754"/>
        <v>2.1069373676926586E-16</v>
      </c>
      <c r="K717" s="342">
        <f t="shared" si="1755"/>
        <v>-6.6860051286723187E-16</v>
      </c>
      <c r="L717" s="342">
        <f t="shared" si="1756"/>
        <v>6.37617613533416E-16</v>
      </c>
      <c r="M717" s="342">
        <f t="shared" si="1757"/>
        <v>-1.4040015091286772E-16</v>
      </c>
      <c r="N717" s="342">
        <f t="shared" si="1758"/>
        <v>-4.5947978786404497E-16</v>
      </c>
      <c r="O717" s="342">
        <f t="shared" si="1759"/>
        <v>7.2338193417264059E-16</v>
      </c>
      <c r="P717" s="342">
        <f t="shared" si="1760"/>
        <v>-4.5833749398481719E-16</v>
      </c>
      <c r="Q717" s="342">
        <f t="shared" si="1761"/>
        <v>-1.4184947804391434E-16</v>
      </c>
      <c r="R717" s="342">
        <f t="shared" si="1762"/>
        <v>6.3831420645117141E-16</v>
      </c>
      <c r="S717" s="342">
        <f t="shared" si="1763"/>
        <v>-6.6803501347382721E-16</v>
      </c>
      <c r="T717" s="342">
        <f t="shared" si="1764"/>
        <v>2.0927964581676078E-16</v>
      </c>
      <c r="U717" s="342">
        <f t="shared" si="1765"/>
        <v>4.0250380983723077E-16</v>
      </c>
      <c r="V717" s="342">
        <f t="shared" si="1766"/>
        <v>-7.1997107343879817E-16</v>
      </c>
      <c r="W717" s="342">
        <f t="shared" si="1767"/>
        <v>5.1098581772610125E-16</v>
      </c>
      <c r="X717" s="342">
        <f t="shared" si="1768"/>
        <v>7.1639131302186391E-17</v>
      </c>
      <c r="Y717" s="342">
        <f t="shared" si="1769"/>
        <v>-6.0188058528894715E-16</v>
      </c>
      <c r="Z717" s="342">
        <f t="shared" si="1770"/>
        <v>6.9201887104939953E-16</v>
      </c>
      <c r="AA717" s="342">
        <f t="shared" si="1771"/>
        <v>-2.7614366332754686E-16</v>
      </c>
      <c r="AB717" s="342">
        <f t="shared" si="1772"/>
        <v>-3.4165150009071794E-16</v>
      </c>
      <c r="AC717" s="342">
        <f t="shared" si="1773"/>
        <v>7.0962649769151669E-16</v>
      </c>
      <c r="AD717" s="342">
        <f t="shared" si="1774"/>
        <v>-5.5871306870941912E-16</v>
      </c>
      <c r="AE717" s="342">
        <f t="shared" si="1775"/>
        <v>-7.3886056408559931E-19</v>
      </c>
      <c r="AF717" s="342">
        <f t="shared" si="1776"/>
        <v>5.596505250689944E-16</v>
      </c>
      <c r="AG717" s="342">
        <f t="shared" si="1777"/>
        <v>-7.0933820860077171E-16</v>
      </c>
      <c r="AH717" s="342">
        <f t="shared" si="1778"/>
        <v>3.4034826640500694E-16</v>
      </c>
      <c r="AI717" s="342">
        <f t="shared" si="1779"/>
        <v>2.7750889963262363E-16</v>
      </c>
      <c r="AJ717" s="342">
        <f t="shared" si="1780"/>
        <v>-6.9244783085016431E-16</v>
      </c>
      <c r="AK717" s="342">
        <f t="shared" si="1781"/>
        <v>6.0105960741743399E-16</v>
      </c>
      <c r="AL717" s="342">
        <f t="shared" si="1782"/>
        <v>-7.016852580514961E-17</v>
      </c>
      <c r="AM717" s="342">
        <f t="shared" si="1783"/>
        <v>-5.1203072435653378E-16</v>
      </c>
      <c r="AN717" s="342">
        <f t="shared" si="1784"/>
        <v>7.198262314396108E-16</v>
      </c>
      <c r="AO717" s="342">
        <f t="shared" si="1785"/>
        <v>-4.0127512962369897E-16</v>
      </c>
      <c r="AP717" s="342">
        <f t="shared" si="1786"/>
        <v>-2.1069373676927151E-16</v>
      </c>
      <c r="AQ717" s="342">
        <f t="shared" si="1787"/>
        <v>6.6860051286723523E-16</v>
      </c>
      <c r="AR717" s="342">
        <f t="shared" si="1788"/>
        <v>-6.3761761353341511E-16</v>
      </c>
      <c r="AS717" s="342">
        <f t="shared" si="1789"/>
        <v>1.4040015091286323E-16</v>
      </c>
      <c r="AT717" s="342">
        <f t="shared" si="1790"/>
        <v>4.5947978786405059E-16</v>
      </c>
      <c r="AU717" s="342">
        <f t="shared" si="1791"/>
        <v>-7.2338193417264059E-16</v>
      </c>
      <c r="AV717" s="342">
        <f t="shared" si="1792"/>
        <v>4.5833749398481572E-16</v>
      </c>
      <c r="AW717" s="342">
        <f t="shared" si="1793"/>
        <v>1.418494780439189E-16</v>
      </c>
      <c r="AX717" s="342">
        <f t="shared" si="1794"/>
        <v>-6.3831420645117594E-16</v>
      </c>
      <c r="AY717" s="342">
        <f t="shared" si="1795"/>
        <v>6.6803501347382642E-16</v>
      </c>
      <c r="AZ717" s="342">
        <f t="shared" si="1796"/>
        <v>-2.0927964581675634E-16</v>
      </c>
      <c r="BA717" s="342">
        <f t="shared" si="1797"/>
        <v>-4.0250380983723461E-16</v>
      </c>
      <c r="BB717" s="342">
        <f t="shared" si="1798"/>
        <v>7.1997107343879817E-16</v>
      </c>
      <c r="BC717" s="342">
        <f t="shared" si="1799"/>
        <v>-5.10985817726098E-16</v>
      </c>
      <c r="BD717" s="342">
        <f t="shared" si="1800"/>
        <v>-7.1639131302190964E-17</v>
      </c>
      <c r="BE717" s="342">
        <f t="shared" si="1801"/>
        <v>6.0188058528895267E-16</v>
      </c>
      <c r="BF717" s="342">
        <f t="shared" si="1802"/>
        <v>-6.9201887104939973E-16</v>
      </c>
      <c r="BG717" s="342">
        <f t="shared" si="1803"/>
        <v>2.7614366332754252E-16</v>
      </c>
      <c r="BH717" s="342">
        <f t="shared" si="1804"/>
        <v>3.4165150009072203E-16</v>
      </c>
      <c r="BI717" s="342">
        <f t="shared" si="1805"/>
        <v>-7.0962649769151866E-16</v>
      </c>
      <c r="BJ717" s="342">
        <f t="shared" si="1806"/>
        <v>5.5871306870941616E-16</v>
      </c>
      <c r="BK717" s="342">
        <f t="shared" si="1807"/>
        <v>7.3886056407991705E-19</v>
      </c>
      <c r="BL717" s="342">
        <f t="shared" si="1808"/>
        <v>-5.5965052506900042E-16</v>
      </c>
      <c r="BM717" s="342">
        <f t="shared" si="1809"/>
        <v>7.093382086007719E-16</v>
      </c>
      <c r="BN717" s="342">
        <f t="shared" si="1810"/>
        <v>-3.4034826640499378E-16</v>
      </c>
      <c r="BO717" s="342">
        <f t="shared" si="1811"/>
        <v>-2.7750889963262792E-16</v>
      </c>
      <c r="BP717" s="342">
        <f t="shared" si="1812"/>
        <v>6.9244783085016273E-16</v>
      </c>
      <c r="BQ717" s="342">
        <f t="shared" si="1813"/>
        <v>-6.0105960741742581E-16</v>
      </c>
      <c r="BR717" s="342">
        <f t="shared" si="1814"/>
        <v>7.0168525805145024E-17</v>
      </c>
    </row>
    <row r="718" spans="2:70">
      <c r="B718" s="339">
        <v>24</v>
      </c>
      <c r="C718" s="339">
        <f t="shared" si="1815"/>
        <v>7.5000000000000023E-3</v>
      </c>
      <c r="D718" s="340">
        <f t="shared" si="1751"/>
        <v>35.998807794253118</v>
      </c>
      <c r="E718" s="341" t="str">
        <f>AD694</f>
        <v>-0.0011922057468798</v>
      </c>
      <c r="F718" s="291">
        <v>24</v>
      </c>
      <c r="G718" s="342">
        <f t="shared" si="1816"/>
        <v>-3.9168911595822384E-16</v>
      </c>
      <c r="H718" s="342">
        <f t="shared" si="1752"/>
        <v>2.3415908809509996E-16</v>
      </c>
      <c r="I718" s="342">
        <f t="shared" si="1753"/>
        <v>6.0538157821217115E-17</v>
      </c>
      <c r="J718" s="342">
        <f t="shared" si="1754"/>
        <v>-3.1977297192694809E-16</v>
      </c>
      <c r="K718" s="342">
        <f t="shared" si="1755"/>
        <v>3.9168911595822374E-16</v>
      </c>
      <c r="L718" s="342">
        <f t="shared" si="1756"/>
        <v>-2.3415908809509981E-16</v>
      </c>
      <c r="M718" s="342">
        <f t="shared" si="1757"/>
        <v>-6.0538157821216943E-17</v>
      </c>
      <c r="N718" s="342">
        <f t="shared" si="1758"/>
        <v>3.1977297192694814E-16</v>
      </c>
      <c r="O718" s="342">
        <f t="shared" si="1759"/>
        <v>-3.9168911595822369E-16</v>
      </c>
      <c r="P718" s="342">
        <f t="shared" si="1760"/>
        <v>2.3415908809509917E-16</v>
      </c>
      <c r="Q718" s="342">
        <f t="shared" si="1761"/>
        <v>6.0538157821217041E-17</v>
      </c>
      <c r="R718" s="342">
        <f t="shared" si="1762"/>
        <v>-3.1977297192694824E-16</v>
      </c>
      <c r="S718" s="342">
        <f t="shared" si="1763"/>
        <v>3.9168911595822364E-16</v>
      </c>
      <c r="T718" s="342">
        <f t="shared" si="1764"/>
        <v>-2.3415908809510016E-16</v>
      </c>
      <c r="U718" s="342">
        <f t="shared" si="1765"/>
        <v>-6.0538157821217263E-17</v>
      </c>
      <c r="V718" s="342">
        <f t="shared" si="1766"/>
        <v>3.1977297192694834E-16</v>
      </c>
      <c r="W718" s="342">
        <f t="shared" si="1767"/>
        <v>-3.9168911595822364E-16</v>
      </c>
      <c r="X718" s="342">
        <f t="shared" si="1768"/>
        <v>2.3415908809509893E-16</v>
      </c>
      <c r="Y718" s="342">
        <f t="shared" si="1769"/>
        <v>6.0538157821218816E-17</v>
      </c>
      <c r="Z718" s="342">
        <f t="shared" si="1770"/>
        <v>-3.1977297192694928E-16</v>
      </c>
      <c r="AA718" s="342">
        <f t="shared" si="1771"/>
        <v>3.9168911595822384E-16</v>
      </c>
      <c r="AB718" s="342">
        <f t="shared" si="1772"/>
        <v>-2.3415908809509991E-16</v>
      </c>
      <c r="AC718" s="342">
        <f t="shared" si="1773"/>
        <v>-6.053815782121746E-17</v>
      </c>
      <c r="AD718" s="342">
        <f t="shared" si="1774"/>
        <v>3.1977297192694849E-16</v>
      </c>
      <c r="AE718" s="342">
        <f t="shared" si="1775"/>
        <v>-3.9168911595822359E-16</v>
      </c>
      <c r="AF718" s="342">
        <f t="shared" si="1776"/>
        <v>2.3415908809509868E-16</v>
      </c>
      <c r="AG718" s="342">
        <f t="shared" si="1777"/>
        <v>6.0538157821219013E-17</v>
      </c>
      <c r="AH718" s="342">
        <f t="shared" si="1778"/>
        <v>-3.1977297192694775E-16</v>
      </c>
      <c r="AI718" s="342">
        <f t="shared" si="1779"/>
        <v>3.9168911595822335E-16</v>
      </c>
      <c r="AJ718" s="342">
        <f t="shared" si="1780"/>
        <v>-2.3415908809509972E-16</v>
      </c>
      <c r="AK718" s="342">
        <f t="shared" si="1781"/>
        <v>-6.0538157821220542E-17</v>
      </c>
      <c r="AL718" s="342">
        <f t="shared" si="1782"/>
        <v>3.1977297192694868E-16</v>
      </c>
      <c r="AM718" s="342">
        <f t="shared" si="1783"/>
        <v>-3.9168911595822404E-16</v>
      </c>
      <c r="AN718" s="342">
        <f t="shared" si="1784"/>
        <v>2.3415908809509843E-16</v>
      </c>
      <c r="AO718" s="342">
        <f t="shared" si="1785"/>
        <v>6.0538157821216597E-17</v>
      </c>
      <c r="AP718" s="342">
        <f t="shared" si="1786"/>
        <v>-3.1977297192694962E-16</v>
      </c>
      <c r="AQ718" s="342">
        <f t="shared" si="1787"/>
        <v>3.9168911595822374E-16</v>
      </c>
      <c r="AR718" s="342">
        <f t="shared" si="1788"/>
        <v>-2.341590880950972E-16</v>
      </c>
      <c r="AS718" s="342">
        <f t="shared" si="1789"/>
        <v>-6.0538157821218126E-17</v>
      </c>
      <c r="AT718" s="342">
        <f t="shared" si="1790"/>
        <v>3.1977297192695051E-16</v>
      </c>
      <c r="AU718" s="342">
        <f t="shared" si="1791"/>
        <v>-3.9168911595822355E-16</v>
      </c>
      <c r="AV718" s="342">
        <f t="shared" si="1792"/>
        <v>2.341590880951005E-16</v>
      </c>
      <c r="AW718" s="342">
        <f t="shared" si="1793"/>
        <v>6.0538157821219654E-17</v>
      </c>
      <c r="AX718" s="342">
        <f t="shared" si="1794"/>
        <v>-3.1977297192694809E-16</v>
      </c>
      <c r="AY718" s="342">
        <f t="shared" si="1795"/>
        <v>3.916891159582233E-16</v>
      </c>
      <c r="AZ718" s="342">
        <f t="shared" si="1796"/>
        <v>-2.3415908809509922E-16</v>
      </c>
      <c r="BA718" s="342">
        <f t="shared" si="1797"/>
        <v>-6.0538157821221207E-17</v>
      </c>
      <c r="BB718" s="342">
        <f t="shared" si="1798"/>
        <v>3.1977297192694903E-16</v>
      </c>
      <c r="BC718" s="342">
        <f t="shared" si="1799"/>
        <v>-3.9168911595822394E-16</v>
      </c>
      <c r="BD718" s="342">
        <f t="shared" si="1800"/>
        <v>2.3415908809509799E-16</v>
      </c>
      <c r="BE718" s="342">
        <f t="shared" si="1801"/>
        <v>6.0538157821217115E-17</v>
      </c>
      <c r="BF718" s="342">
        <f t="shared" si="1802"/>
        <v>-3.1977297192694997E-16</v>
      </c>
      <c r="BG718" s="342">
        <f t="shared" si="1803"/>
        <v>3.9168911595822369E-16</v>
      </c>
      <c r="BH718" s="342">
        <f t="shared" si="1804"/>
        <v>-2.3415908809509671E-16</v>
      </c>
      <c r="BI718" s="342">
        <f t="shared" si="1805"/>
        <v>-6.053815782122424E-17</v>
      </c>
      <c r="BJ718" s="342">
        <f t="shared" si="1806"/>
        <v>3.1977297192694755E-16</v>
      </c>
      <c r="BK718" s="342">
        <f t="shared" si="1807"/>
        <v>-3.9168911595822345E-16</v>
      </c>
      <c r="BL718" s="342">
        <f t="shared" si="1808"/>
        <v>2.3415908809509548E-16</v>
      </c>
      <c r="BM718" s="342">
        <f t="shared" si="1809"/>
        <v>6.0538157821214625E-17</v>
      </c>
      <c r="BN718" s="342">
        <f t="shared" si="1810"/>
        <v>-3.1977297192694844E-16</v>
      </c>
      <c r="BO718" s="342">
        <f t="shared" si="1811"/>
        <v>3.9168911595822325E-16</v>
      </c>
      <c r="BP718" s="342">
        <f t="shared" si="1812"/>
        <v>-2.3415908809509419E-16</v>
      </c>
      <c r="BQ718" s="342">
        <f t="shared" si="1813"/>
        <v>-6.0538157821216154E-17</v>
      </c>
      <c r="BR718" s="342">
        <f t="shared" si="1814"/>
        <v>3.1977297192694937E-16</v>
      </c>
    </row>
    <row r="719" spans="2:70">
      <c r="B719" s="339">
        <v>25</v>
      </c>
      <c r="C719" s="339">
        <f t="shared" si="1815"/>
        <v>7.8125000000000017E-3</v>
      </c>
      <c r="D719" s="340">
        <f t="shared" si="1751"/>
        <v>35.998284318539547</v>
      </c>
      <c r="E719" s="341" t="str">
        <f>AE694</f>
        <v>-0.00171568146045578</v>
      </c>
      <c r="F719" s="291">
        <v>25</v>
      </c>
      <c r="G719" s="342">
        <f t="shared" si="1816"/>
        <v>-7.6834452742368806E-17</v>
      </c>
      <c r="H719" s="342">
        <f t="shared" si="1752"/>
        <v>7.829571808692138E-17</v>
      </c>
      <c r="I719" s="342">
        <f t="shared" si="1753"/>
        <v>-4.4212364327095461E-17</v>
      </c>
      <c r="J719" s="342">
        <f t="shared" si="1754"/>
        <v>-9.9424785014682117E-18</v>
      </c>
      <c r="K719" s="342">
        <f t="shared" si="1755"/>
        <v>5.9583643955033882E-17</v>
      </c>
      <c r="L719" s="342">
        <f t="shared" si="1756"/>
        <v>-8.2175080751901117E-17</v>
      </c>
      <c r="M719" s="342">
        <f t="shared" si="1757"/>
        <v>6.7460748899259365E-17</v>
      </c>
      <c r="N719" s="342">
        <f t="shared" si="1758"/>
        <v>-2.2120647429711258E-17</v>
      </c>
      <c r="O719" s="342">
        <f t="shared" si="1759"/>
        <v>-3.326176550262267E-17</v>
      </c>
      <c r="P719" s="342">
        <f t="shared" si="1760"/>
        <v>7.3544032291365861E-17</v>
      </c>
      <c r="Q719" s="342">
        <f t="shared" si="1761"/>
        <v>-8.0438845984722463E-17</v>
      </c>
      <c r="R719" s="342">
        <f t="shared" si="1762"/>
        <v>5.0816105313885367E-17</v>
      </c>
      <c r="S719" s="342">
        <f t="shared" si="1763"/>
        <v>1.8760847710920233E-18</v>
      </c>
      <c r="T719" s="342">
        <f t="shared" si="1764"/>
        <v>-5.3716571592782917E-17</v>
      </c>
      <c r="U719" s="342">
        <f t="shared" si="1765"/>
        <v>8.1170857948966307E-17</v>
      </c>
      <c r="V719" s="342">
        <f t="shared" si="1766"/>
        <v>-7.1775271813162407E-17</v>
      </c>
      <c r="W719" s="342">
        <f t="shared" si="1767"/>
        <v>2.979521286008659E-17</v>
      </c>
      <c r="X719" s="342">
        <f t="shared" si="1768"/>
        <v>2.571124981113331E-17</v>
      </c>
      <c r="Y719" s="342">
        <f t="shared" si="1769"/>
        <v>-6.9545342606139599E-17</v>
      </c>
      <c r="Z719" s="342">
        <f t="shared" si="1770"/>
        <v>8.1807303823344574E-17</v>
      </c>
      <c r="AA719" s="342">
        <f t="shared" si="1771"/>
        <v>-5.6930459427593713E-17</v>
      </c>
      <c r="AB719" s="342">
        <f t="shared" si="1772"/>
        <v>6.2083766812018876E-18</v>
      </c>
      <c r="AC719" s="342">
        <f t="shared" si="1773"/>
        <v>4.7332179281628654E-17</v>
      </c>
      <c r="AD719" s="342">
        <f t="shared" si="1774"/>
        <v>-7.93849154114784E-17</v>
      </c>
      <c r="AE719" s="342">
        <f t="shared" si="1775"/>
        <v>7.5398559623149981E-17</v>
      </c>
      <c r="AF719" s="342">
        <f t="shared" si="1776"/>
        <v>-3.7182834102898851E-17</v>
      </c>
      <c r="AG719" s="342">
        <f t="shared" si="1777"/>
        <v>-1.7913120728763321E-17</v>
      </c>
      <c r="AH719" s="342">
        <f t="shared" si="1778"/>
        <v>6.487689325426446E-17</v>
      </c>
      <c r="AI719" s="342">
        <f t="shared" si="1779"/>
        <v>-8.2387912605726553E-17</v>
      </c>
      <c r="AJ719" s="342">
        <f t="shared" si="1780"/>
        <v>6.249654209565953E-17</v>
      </c>
      <c r="AK719" s="342">
        <f t="shared" si="1781"/>
        <v>-1.4233048072211911E-17</v>
      </c>
      <c r="AL719" s="342">
        <f t="shared" si="1782"/>
        <v>-4.0491952209591161E-17</v>
      </c>
      <c r="AM719" s="342">
        <f t="shared" si="1783"/>
        <v>7.6834452742368708E-17</v>
      </c>
      <c r="AN719" s="342">
        <f t="shared" si="1784"/>
        <v>-7.8295718086921504E-17</v>
      </c>
      <c r="AO719" s="342">
        <f t="shared" si="1785"/>
        <v>4.4212364327095991E-17</v>
      </c>
      <c r="AP719" s="342">
        <f t="shared" si="1786"/>
        <v>9.9424785014686061E-18</v>
      </c>
      <c r="AQ719" s="342">
        <f t="shared" si="1787"/>
        <v>-5.9583643955034054E-17</v>
      </c>
      <c r="AR719" s="342">
        <f t="shared" si="1788"/>
        <v>8.2175080751901117E-17</v>
      </c>
      <c r="AS719" s="342">
        <f t="shared" si="1789"/>
        <v>-6.7460748899259377E-17</v>
      </c>
      <c r="AT719" s="342">
        <f t="shared" si="1790"/>
        <v>2.2120647429711578E-17</v>
      </c>
      <c r="AU719" s="342">
        <f t="shared" si="1791"/>
        <v>3.3261765502622097E-17</v>
      </c>
      <c r="AV719" s="342">
        <f t="shared" si="1792"/>
        <v>-7.3544032291366107E-17</v>
      </c>
      <c r="AW719" s="342">
        <f t="shared" si="1793"/>
        <v>8.0438845984722402E-17</v>
      </c>
      <c r="AX719" s="342">
        <f t="shared" si="1794"/>
        <v>-5.0816105313885392E-17</v>
      </c>
      <c r="AY719" s="342">
        <f t="shared" si="1795"/>
        <v>-1.8760847710919864E-18</v>
      </c>
      <c r="AZ719" s="342">
        <f t="shared" si="1796"/>
        <v>5.371657159278288E-17</v>
      </c>
      <c r="BA719" s="342">
        <f t="shared" si="1797"/>
        <v>-8.1170857948966196E-17</v>
      </c>
      <c r="BB719" s="342">
        <f t="shared" si="1798"/>
        <v>7.1775271813162136E-17</v>
      </c>
      <c r="BC719" s="342">
        <f t="shared" si="1799"/>
        <v>-2.9795212860086072E-17</v>
      </c>
      <c r="BD719" s="342">
        <f t="shared" si="1800"/>
        <v>-2.5711249811133273E-17</v>
      </c>
      <c r="BE719" s="342">
        <f t="shared" si="1801"/>
        <v>6.9545342606139575E-17</v>
      </c>
      <c r="BF719" s="342">
        <f t="shared" si="1802"/>
        <v>-8.1807303823344574E-17</v>
      </c>
      <c r="BG719" s="342">
        <f t="shared" si="1803"/>
        <v>5.6930459427594157E-17</v>
      </c>
      <c r="BH719" s="342">
        <f t="shared" si="1804"/>
        <v>-6.2083766812025101E-18</v>
      </c>
      <c r="BI719" s="342">
        <f t="shared" si="1805"/>
        <v>-4.7332179281628142E-17</v>
      </c>
      <c r="BJ719" s="342">
        <f t="shared" si="1806"/>
        <v>7.938491541147808E-17</v>
      </c>
      <c r="BK719" s="342">
        <f t="shared" si="1807"/>
        <v>-7.5398559623150474E-17</v>
      </c>
      <c r="BL719" s="342">
        <f t="shared" si="1808"/>
        <v>3.7182834102897846E-17</v>
      </c>
      <c r="BM719" s="342">
        <f t="shared" si="1809"/>
        <v>1.7913120728764422E-17</v>
      </c>
      <c r="BN719" s="342">
        <f t="shared" si="1810"/>
        <v>-6.487689325426515E-17</v>
      </c>
      <c r="BO719" s="342">
        <f t="shared" si="1811"/>
        <v>8.2387912605726553E-17</v>
      </c>
      <c r="BP719" s="342">
        <f t="shared" si="1812"/>
        <v>-6.2496542095659543E-17</v>
      </c>
      <c r="BQ719" s="342">
        <f t="shared" si="1813"/>
        <v>1.4233048072211948E-17</v>
      </c>
      <c r="BR719" s="342">
        <f t="shared" si="1814"/>
        <v>4.0491952209591131E-17</v>
      </c>
    </row>
    <row r="720" spans="2:70">
      <c r="B720" s="339">
        <v>26</v>
      </c>
      <c r="C720" s="339">
        <f t="shared" si="1815"/>
        <v>8.125000000000002E-3</v>
      </c>
      <c r="D720" s="340">
        <f t="shared" si="1751"/>
        <v>35.997777365776322</v>
      </c>
      <c r="E720" s="341" t="str">
        <f>AF694</f>
        <v>-0.00222263422367574</v>
      </c>
      <c r="F720" s="291">
        <v>26</v>
      </c>
      <c r="G720" s="342">
        <f t="shared" si="1816"/>
        <v>1.9622073778381749E-16</v>
      </c>
      <c r="H720" s="342">
        <f t="shared" si="1752"/>
        <v>8.178841928075376E-17</v>
      </c>
      <c r="I720" s="342">
        <f t="shared" si="1753"/>
        <v>-3.3222990832423022E-16</v>
      </c>
      <c r="J720" s="342">
        <f t="shared" si="1754"/>
        <v>4.7068972685856193E-16</v>
      </c>
      <c r="K720" s="342">
        <f t="shared" si="1755"/>
        <v>-4.5049850108752867E-16</v>
      </c>
      <c r="L720" s="342">
        <f t="shared" si="1756"/>
        <v>2.7846190122568854E-16</v>
      </c>
      <c r="M720" s="342">
        <f t="shared" si="1757"/>
        <v>-1.2566717018778035E-17</v>
      </c>
      <c r="N720" s="342">
        <f t="shared" si="1758"/>
        <v>-2.5756421457065162E-16</v>
      </c>
      <c r="O720" s="342">
        <f t="shared" si="1759"/>
        <v>4.4088035228291609E-16</v>
      </c>
      <c r="P720" s="342">
        <f t="shared" si="1760"/>
        <v>-4.7559301659831951E-16</v>
      </c>
      <c r="Q720" s="342">
        <f t="shared" si="1761"/>
        <v>3.5000192996669031E-16</v>
      </c>
      <c r="R720" s="342">
        <f t="shared" si="1762"/>
        <v>-1.0643892143077268E-16</v>
      </c>
      <c r="S720" s="342">
        <f t="shared" si="1763"/>
        <v>-1.7300047249479923E-16</v>
      </c>
      <c r="T720" s="342">
        <f t="shared" si="1764"/>
        <v>3.9412819301758612E-16</v>
      </c>
      <c r="U720" s="342">
        <f t="shared" si="1765"/>
        <v>-4.8241075919687328E-16</v>
      </c>
      <c r="V720" s="342">
        <f t="shared" si="1766"/>
        <v>4.0809158082241451E-16</v>
      </c>
      <c r="W720" s="342">
        <f t="shared" si="1767"/>
        <v>-1.9622073778381759E-16</v>
      </c>
      <c r="X720" s="342">
        <f t="shared" si="1768"/>
        <v>-8.1788419280754573E-17</v>
      </c>
      <c r="Y720" s="342">
        <f t="shared" si="1769"/>
        <v>3.3222990832422889E-16</v>
      </c>
      <c r="Z720" s="342">
        <f t="shared" si="1770"/>
        <v>-4.7068972685856173E-16</v>
      </c>
      <c r="AA720" s="342">
        <f t="shared" si="1771"/>
        <v>4.5049850108752877E-16</v>
      </c>
      <c r="AB720" s="342">
        <f t="shared" si="1772"/>
        <v>-2.7846190122569075E-16</v>
      </c>
      <c r="AC720" s="342">
        <f t="shared" si="1773"/>
        <v>1.2566717018779021E-17</v>
      </c>
      <c r="AD720" s="342">
        <f t="shared" si="1774"/>
        <v>2.5756421457065084E-16</v>
      </c>
      <c r="AE720" s="342">
        <f t="shared" si="1775"/>
        <v>-4.4088035228291575E-16</v>
      </c>
      <c r="AF720" s="342">
        <f t="shared" si="1776"/>
        <v>4.7559301659831942E-16</v>
      </c>
      <c r="AG720" s="342">
        <f t="shared" si="1777"/>
        <v>-3.5000192996668859E-16</v>
      </c>
      <c r="AH720" s="342">
        <f t="shared" si="1778"/>
        <v>1.0643892143077695E-16</v>
      </c>
      <c r="AI720" s="342">
        <f t="shared" si="1779"/>
        <v>1.7300047249479521E-16</v>
      </c>
      <c r="AJ720" s="342">
        <f t="shared" si="1780"/>
        <v>-3.9412819301758553E-16</v>
      </c>
      <c r="AK720" s="342">
        <f t="shared" si="1781"/>
        <v>4.8241075919687328E-16</v>
      </c>
      <c r="AL720" s="342">
        <f t="shared" si="1782"/>
        <v>-4.0809158082241501E-16</v>
      </c>
      <c r="AM720" s="342">
        <f t="shared" si="1783"/>
        <v>1.962207377838184E-16</v>
      </c>
      <c r="AN720" s="342">
        <f t="shared" si="1784"/>
        <v>8.1788419280753612E-17</v>
      </c>
      <c r="AO720" s="342">
        <f t="shared" si="1785"/>
        <v>-3.3222990832423071E-16</v>
      </c>
      <c r="AP720" s="342">
        <f t="shared" si="1786"/>
        <v>4.7068972685856222E-16</v>
      </c>
      <c r="AQ720" s="342">
        <f t="shared" si="1787"/>
        <v>-4.5049850108753025E-16</v>
      </c>
      <c r="AR720" s="342">
        <f t="shared" si="1788"/>
        <v>2.7846190122569149E-16</v>
      </c>
      <c r="AS720" s="342">
        <f t="shared" si="1789"/>
        <v>-1.2566717018779982E-17</v>
      </c>
      <c r="AT720" s="342">
        <f t="shared" si="1790"/>
        <v>-2.5756421457065E-16</v>
      </c>
      <c r="AU720" s="342">
        <f t="shared" si="1791"/>
        <v>4.4088035228291535E-16</v>
      </c>
      <c r="AV720" s="342">
        <f t="shared" si="1792"/>
        <v>-4.7559301659831961E-16</v>
      </c>
      <c r="AW720" s="342">
        <f t="shared" si="1793"/>
        <v>3.5000192996668923E-16</v>
      </c>
      <c r="AX720" s="342">
        <f t="shared" si="1794"/>
        <v>-1.0643892143077784E-16</v>
      </c>
      <c r="AY720" s="342">
        <f t="shared" si="1795"/>
        <v>-1.7300047249479427E-16</v>
      </c>
      <c r="AZ720" s="342">
        <f t="shared" si="1796"/>
        <v>3.9412819301758504E-16</v>
      </c>
      <c r="BA720" s="342">
        <f t="shared" si="1797"/>
        <v>-4.8241075919687328E-16</v>
      </c>
      <c r="BB720" s="342">
        <f t="shared" si="1798"/>
        <v>4.0809158082241555E-16</v>
      </c>
      <c r="BC720" s="342">
        <f t="shared" si="1799"/>
        <v>-1.9622073778381926E-16</v>
      </c>
      <c r="BD720" s="342">
        <f t="shared" si="1800"/>
        <v>-8.1788419280752675E-17</v>
      </c>
      <c r="BE720" s="342">
        <f t="shared" si="1801"/>
        <v>3.3222990832422504E-16</v>
      </c>
      <c r="BF720" s="342">
        <f t="shared" si="1802"/>
        <v>-4.7068972685856202E-16</v>
      </c>
      <c r="BG720" s="342">
        <f t="shared" si="1803"/>
        <v>4.5049850108753054E-16</v>
      </c>
      <c r="BH720" s="342">
        <f t="shared" si="1804"/>
        <v>-2.7846190122568671E-16</v>
      </c>
      <c r="BI720" s="342">
        <f t="shared" si="1805"/>
        <v>1.2566717018780919E-17</v>
      </c>
      <c r="BJ720" s="342">
        <f t="shared" si="1806"/>
        <v>2.5756421457064344E-16</v>
      </c>
      <c r="BK720" s="342">
        <f t="shared" si="1807"/>
        <v>-4.4088035228291496E-16</v>
      </c>
      <c r="BL720" s="342">
        <f t="shared" si="1808"/>
        <v>4.7559301659832089E-16</v>
      </c>
      <c r="BM720" s="342">
        <f t="shared" si="1809"/>
        <v>-3.5000192996668987E-16</v>
      </c>
      <c r="BN720" s="342">
        <f t="shared" si="1810"/>
        <v>1.064389214307788E-16</v>
      </c>
      <c r="BO720" s="342">
        <f t="shared" si="1811"/>
        <v>1.7300047249479979E-16</v>
      </c>
      <c r="BP720" s="342">
        <f t="shared" si="1812"/>
        <v>-3.9412819301758445E-16</v>
      </c>
      <c r="BQ720" s="342">
        <f t="shared" si="1813"/>
        <v>4.8241075919687348E-16</v>
      </c>
      <c r="BR720" s="342">
        <f t="shared" si="1814"/>
        <v>-4.0809158082241604E-16</v>
      </c>
    </row>
    <row r="721" spans="2:70">
      <c r="B721" s="339">
        <v>27</v>
      </c>
      <c r="C721" s="339">
        <f t="shared" si="1815"/>
        <v>8.4375000000000023E-3</v>
      </c>
      <c r="D721" s="340">
        <f t="shared" si="1751"/>
        <v>35.997291818195684</v>
      </c>
      <c r="E721" s="341" t="str">
        <f>AG694</f>
        <v>-0.00270818180431524</v>
      </c>
      <c r="F721" s="291">
        <v>27</v>
      </c>
      <c r="G721" s="342">
        <f t="shared" si="1816"/>
        <v>-5.5096899120016356E-17</v>
      </c>
      <c r="H721" s="342">
        <f t="shared" si="1752"/>
        <v>-8.5850868838275035E-17</v>
      </c>
      <c r="I721" s="342">
        <f t="shared" si="1753"/>
        <v>2.0652431270252898E-16</v>
      </c>
      <c r="J721" s="342">
        <f t="shared" si="1754"/>
        <v>-2.7842549711630367E-16</v>
      </c>
      <c r="K721" s="342">
        <f t="shared" si="1755"/>
        <v>2.8457442018473062E-16</v>
      </c>
      <c r="L721" s="342">
        <f t="shared" si="1756"/>
        <v>-2.2351896778473162E-16</v>
      </c>
      <c r="M721" s="342">
        <f t="shared" si="1757"/>
        <v>1.0967784116436834E-16</v>
      </c>
      <c r="N721" s="342">
        <f t="shared" si="1758"/>
        <v>3.0064527083375205E-17</v>
      </c>
      <c r="O721" s="342">
        <f t="shared" si="1759"/>
        <v>-1.6270693263917966E-16</v>
      </c>
      <c r="P721" s="342">
        <f t="shared" si="1760"/>
        <v>2.5692488041940145E-16</v>
      </c>
      <c r="Q721" s="342">
        <f t="shared" si="1761"/>
        <v>-2.904680981248767E-16</v>
      </c>
      <c r="R721" s="342">
        <f t="shared" si="1762"/>
        <v>2.5541510428290513E-16</v>
      </c>
      <c r="S721" s="342">
        <f t="shared" si="1763"/>
        <v>-1.60043925280817E-16</v>
      </c>
      <c r="T721" s="342">
        <f t="shared" si="1764"/>
        <v>2.6877177586956577E-17</v>
      </c>
      <c r="U721" s="342">
        <f t="shared" si="1765"/>
        <v>1.1263681640160716E-16</v>
      </c>
      <c r="V721" s="342">
        <f t="shared" si="1766"/>
        <v>-2.2555078465311463E-16</v>
      </c>
      <c r="W721" s="342">
        <f t="shared" si="1767"/>
        <v>2.8519924995046995E-16</v>
      </c>
      <c r="X721" s="342">
        <f t="shared" si="1768"/>
        <v>-2.7749578156192777E-16</v>
      </c>
      <c r="Y721" s="342">
        <f t="shared" si="1769"/>
        <v>2.0425961110238959E-16</v>
      </c>
      <c r="Z721" s="342">
        <f t="shared" si="1770"/>
        <v>-8.278600739551858E-17</v>
      </c>
      <c r="AA721" s="342">
        <f t="shared" si="1771"/>
        <v>-5.8238130477173459E-17</v>
      </c>
      <c r="AB721" s="342">
        <f t="shared" si="1772"/>
        <v>1.8550889872294681E-16</v>
      </c>
      <c r="AC721" s="342">
        <f t="shared" si="1773"/>
        <v>-2.6897035454204918E-16</v>
      </c>
      <c r="AD721" s="342">
        <f t="shared" si="1774"/>
        <v>2.8891245157695222E-16</v>
      </c>
      <c r="AE721" s="342">
        <f t="shared" si="1775"/>
        <v>-2.4062571461940731E-16</v>
      </c>
      <c r="AF721" s="342">
        <f t="shared" si="1776"/>
        <v>1.3551341736679853E-16</v>
      </c>
      <c r="AG721" s="342">
        <f t="shared" si="1777"/>
        <v>1.6013858588238336E-18</v>
      </c>
      <c r="AH721" s="342">
        <f t="shared" si="1778"/>
        <v>-1.3833800984944546E-16</v>
      </c>
      <c r="AI721" s="342">
        <f t="shared" si="1779"/>
        <v>2.4240507924888947E-16</v>
      </c>
      <c r="AJ721" s="342">
        <f t="shared" si="1780"/>
        <v>-2.8922637810184445E-16</v>
      </c>
      <c r="AK721" s="342">
        <f t="shared" si="1781"/>
        <v>2.6774470686805874E-16</v>
      </c>
      <c r="AL721" s="342">
        <f t="shared" si="1782"/>
        <v>-1.8303312270547065E-16</v>
      </c>
      <c r="AM721" s="342">
        <f t="shared" si="1783"/>
        <v>5.509689912001288E-17</v>
      </c>
      <c r="AN721" s="342">
        <f t="shared" si="1784"/>
        <v>8.585086883827596E-17</v>
      </c>
      <c r="AO721" s="342">
        <f t="shared" si="1785"/>
        <v>-2.0652431270253076E-16</v>
      </c>
      <c r="AP721" s="342">
        <f t="shared" si="1786"/>
        <v>2.7842549711630367E-16</v>
      </c>
      <c r="AQ721" s="342">
        <f t="shared" si="1787"/>
        <v>-2.8457442018473032E-16</v>
      </c>
      <c r="AR721" s="342">
        <f t="shared" si="1788"/>
        <v>2.2351896778472965E-16</v>
      </c>
      <c r="AS721" s="342">
        <f t="shared" si="1789"/>
        <v>-1.0967784116436839E-16</v>
      </c>
      <c r="AT721" s="342">
        <f t="shared" si="1790"/>
        <v>-3.0064527083377226E-17</v>
      </c>
      <c r="AU721" s="342">
        <f t="shared" si="1791"/>
        <v>1.6270693263918304E-16</v>
      </c>
      <c r="AV721" s="342">
        <f t="shared" si="1792"/>
        <v>-2.5692488041940189E-16</v>
      </c>
      <c r="AW721" s="342">
        <f t="shared" si="1793"/>
        <v>2.9046809812487675E-16</v>
      </c>
      <c r="AX721" s="342">
        <f t="shared" si="1794"/>
        <v>-2.5541510428290326E-16</v>
      </c>
      <c r="AY721" s="342">
        <f t="shared" si="1795"/>
        <v>1.6004392528081534E-16</v>
      </c>
      <c r="AZ721" s="342">
        <f t="shared" si="1796"/>
        <v>-2.6877177586954605E-17</v>
      </c>
      <c r="BA721" s="342">
        <f t="shared" si="1797"/>
        <v>-1.1263681640160711E-16</v>
      </c>
      <c r="BB721" s="342">
        <f t="shared" si="1798"/>
        <v>2.2555078465311586E-16</v>
      </c>
      <c r="BC721" s="342">
        <f t="shared" si="1799"/>
        <v>-2.8519924995047074E-16</v>
      </c>
      <c r="BD721" s="342">
        <f t="shared" si="1800"/>
        <v>2.77495781561926E-16</v>
      </c>
      <c r="BE721" s="342">
        <f t="shared" si="1801"/>
        <v>-2.0425961110239109E-16</v>
      </c>
      <c r="BF721" s="342">
        <f t="shared" si="1802"/>
        <v>8.2786007395518629E-17</v>
      </c>
      <c r="BG721" s="342">
        <f t="shared" si="1803"/>
        <v>5.8238130477175406E-17</v>
      </c>
      <c r="BH721" s="342">
        <f t="shared" si="1804"/>
        <v>-1.8550889872294836E-16</v>
      </c>
      <c r="BI721" s="342">
        <f t="shared" si="1805"/>
        <v>2.6897035454205071E-16</v>
      </c>
      <c r="BJ721" s="342">
        <f t="shared" si="1806"/>
        <v>-2.8891245157695163E-16</v>
      </c>
      <c r="BK721" s="342">
        <f t="shared" si="1807"/>
        <v>2.4062571461940854E-16</v>
      </c>
      <c r="BL721" s="342">
        <f t="shared" si="1808"/>
        <v>-1.3551341736679675E-16</v>
      </c>
      <c r="BM721" s="342">
        <f t="shared" si="1809"/>
        <v>-1.6013858588258304E-18</v>
      </c>
      <c r="BN721" s="342">
        <f t="shared" si="1810"/>
        <v>1.3833800984944724E-16</v>
      </c>
      <c r="BO721" s="342">
        <f t="shared" si="1811"/>
        <v>-2.4240507924889282E-16</v>
      </c>
      <c r="BP721" s="342">
        <f t="shared" si="1812"/>
        <v>2.892263781018443E-16</v>
      </c>
      <c r="BQ721" s="342">
        <f t="shared" si="1813"/>
        <v>-2.6774470686805795E-16</v>
      </c>
      <c r="BR721" s="342">
        <f t="shared" si="1814"/>
        <v>1.830331227054691E-16</v>
      </c>
    </row>
    <row r="722" spans="2:70">
      <c r="B722" s="339">
        <v>28</v>
      </c>
      <c r="C722" s="339">
        <f t="shared" si="1815"/>
        <v>8.7500000000000026E-3</v>
      </c>
      <c r="D722" s="340">
        <f t="shared" si="1751"/>
        <v>35.996832351886276</v>
      </c>
      <c r="E722" s="341" t="str">
        <f>AH694</f>
        <v>-0.00316764811372749</v>
      </c>
      <c r="F722" s="291">
        <v>28</v>
      </c>
      <c r="G722" s="342">
        <f t="shared" si="1816"/>
        <v>-1.4018867104846222E-16</v>
      </c>
      <c r="H722" s="342">
        <f t="shared" si="1752"/>
        <v>9.206769752806086E-17</v>
      </c>
      <c r="I722" s="342">
        <f t="shared" si="1753"/>
        <v>-2.9930251654768689E-17</v>
      </c>
      <c r="J722" s="342">
        <f t="shared" si="1754"/>
        <v>-3.6763803714555276E-17</v>
      </c>
      <c r="K722" s="342">
        <f t="shared" si="1755"/>
        <v>9.7860903233048749E-17</v>
      </c>
      <c r="L722" s="342">
        <f t="shared" si="1756"/>
        <v>-1.440595673456072E-16</v>
      </c>
      <c r="M722" s="342">
        <f t="shared" si="1757"/>
        <v>1.6832646823302714E-16</v>
      </c>
      <c r="N722" s="342">
        <f t="shared" si="1758"/>
        <v>-1.6696719021520278E-16</v>
      </c>
      <c r="O722" s="342">
        <f t="shared" si="1759"/>
        <v>1.4018867104846227E-16</v>
      </c>
      <c r="P722" s="342">
        <f t="shared" si="1760"/>
        <v>-9.2067697528060626E-17</v>
      </c>
      <c r="Q722" s="342">
        <f t="shared" si="1761"/>
        <v>2.9930251654768553E-17</v>
      </c>
      <c r="R722" s="342">
        <f t="shared" si="1762"/>
        <v>3.6763803714555121E-17</v>
      </c>
      <c r="S722" s="342">
        <f t="shared" si="1763"/>
        <v>-9.786090323304886E-17</v>
      </c>
      <c r="T722" s="342">
        <f t="shared" si="1764"/>
        <v>1.4405956734560762E-16</v>
      </c>
      <c r="U722" s="342">
        <f t="shared" si="1765"/>
        <v>-1.6832646823302707E-16</v>
      </c>
      <c r="V722" s="342">
        <f t="shared" si="1766"/>
        <v>1.6696719021520273E-16</v>
      </c>
      <c r="W722" s="342">
        <f t="shared" si="1767"/>
        <v>-1.4018867104846182E-16</v>
      </c>
      <c r="X722" s="342">
        <f t="shared" si="1768"/>
        <v>9.2067697528061008E-17</v>
      </c>
      <c r="Y722" s="342">
        <f t="shared" si="1769"/>
        <v>-2.9930251654768393E-17</v>
      </c>
      <c r="Z722" s="342">
        <f t="shared" si="1770"/>
        <v>-3.6763803714555855E-17</v>
      </c>
      <c r="AA722" s="342">
        <f t="shared" si="1771"/>
        <v>9.786090323304849E-17</v>
      </c>
      <c r="AB722" s="342">
        <f t="shared" si="1772"/>
        <v>-1.4405956734560737E-16</v>
      </c>
      <c r="AC722" s="342">
        <f t="shared" si="1773"/>
        <v>1.6832646823302719E-16</v>
      </c>
      <c r="AD722" s="342">
        <f t="shared" si="1774"/>
        <v>-1.6696719021520283E-16</v>
      </c>
      <c r="AE722" s="342">
        <f t="shared" si="1775"/>
        <v>1.4018867104846141E-16</v>
      </c>
      <c r="AF722" s="342">
        <f t="shared" si="1776"/>
        <v>-9.206769752806038E-17</v>
      </c>
      <c r="AG722" s="342">
        <f t="shared" si="1777"/>
        <v>2.9930251654768855E-17</v>
      </c>
      <c r="AH722" s="342">
        <f t="shared" si="1778"/>
        <v>3.6763803714556594E-17</v>
      </c>
      <c r="AI722" s="342">
        <f t="shared" si="1779"/>
        <v>-9.7860903233049106E-17</v>
      </c>
      <c r="AJ722" s="342">
        <f t="shared" si="1780"/>
        <v>1.4405956734560715E-16</v>
      </c>
      <c r="AK722" s="342">
        <f t="shared" si="1781"/>
        <v>-1.6832646823302731E-16</v>
      </c>
      <c r="AL722" s="342">
        <f t="shared" si="1782"/>
        <v>1.6696719021520268E-16</v>
      </c>
      <c r="AM722" s="342">
        <f t="shared" si="1783"/>
        <v>-1.4018867104846237E-16</v>
      </c>
      <c r="AN722" s="342">
        <f t="shared" si="1784"/>
        <v>9.2067697528059714E-17</v>
      </c>
      <c r="AO722" s="342">
        <f t="shared" si="1785"/>
        <v>-2.9930251654768109E-17</v>
      </c>
      <c r="AP722" s="342">
        <f t="shared" si="1786"/>
        <v>-3.6763803714554955E-17</v>
      </c>
      <c r="AQ722" s="342">
        <f t="shared" si="1787"/>
        <v>9.7860903233049723E-17</v>
      </c>
      <c r="AR722" s="342">
        <f t="shared" si="1788"/>
        <v>-1.4405956734560754E-16</v>
      </c>
      <c r="AS722" s="342">
        <f t="shared" si="1789"/>
        <v>1.6832646823302704E-16</v>
      </c>
      <c r="AT722" s="342">
        <f t="shared" si="1790"/>
        <v>-1.669671902152025E-16</v>
      </c>
      <c r="AU722" s="342">
        <f t="shared" si="1791"/>
        <v>1.4018867104846195E-16</v>
      </c>
      <c r="AV722" s="342">
        <f t="shared" si="1792"/>
        <v>-9.2067697528061131E-17</v>
      </c>
      <c r="AW722" s="342">
        <f t="shared" si="1793"/>
        <v>2.993025165476737E-17</v>
      </c>
      <c r="AX722" s="342">
        <f t="shared" si="1794"/>
        <v>3.6763803714555695E-17</v>
      </c>
      <c r="AY722" s="342">
        <f t="shared" si="1795"/>
        <v>-9.7860903233048342E-17</v>
      </c>
      <c r="AZ722" s="342">
        <f t="shared" si="1796"/>
        <v>1.4405956734560794E-16</v>
      </c>
      <c r="BA722" s="342">
        <f t="shared" si="1797"/>
        <v>-1.6832646823302717E-16</v>
      </c>
      <c r="BB722" s="342">
        <f t="shared" si="1798"/>
        <v>1.6696719021520287E-16</v>
      </c>
      <c r="BC722" s="342">
        <f t="shared" si="1799"/>
        <v>-1.4018867104846288E-16</v>
      </c>
      <c r="BD722" s="342">
        <f t="shared" si="1800"/>
        <v>9.2067697528058457E-17</v>
      </c>
      <c r="BE722" s="342">
        <f t="shared" si="1801"/>
        <v>-2.9930251654766636E-17</v>
      </c>
      <c r="BF722" s="342">
        <f t="shared" si="1802"/>
        <v>-3.6763803714556428E-17</v>
      </c>
      <c r="BG722" s="342">
        <f t="shared" si="1803"/>
        <v>9.7860903233048971E-17</v>
      </c>
      <c r="BH722" s="342">
        <f t="shared" si="1804"/>
        <v>-1.4405956734560705E-16</v>
      </c>
      <c r="BI722" s="342">
        <f t="shared" si="1805"/>
        <v>1.6832646823302687E-16</v>
      </c>
      <c r="BJ722" s="342">
        <f t="shared" si="1806"/>
        <v>-1.6696719021520218E-16</v>
      </c>
      <c r="BK722" s="342">
        <f t="shared" si="1807"/>
        <v>1.4018867104846109E-16</v>
      </c>
      <c r="BL722" s="342">
        <f t="shared" si="1808"/>
        <v>-9.2067697528059862E-17</v>
      </c>
      <c r="BM722" s="342">
        <f t="shared" si="1809"/>
        <v>2.9930251654768276E-17</v>
      </c>
      <c r="BN722" s="342">
        <f t="shared" si="1810"/>
        <v>3.6763803714554795E-17</v>
      </c>
      <c r="BO722" s="342">
        <f t="shared" si="1811"/>
        <v>-9.786090323304759E-17</v>
      </c>
      <c r="BP722" s="342">
        <f t="shared" si="1812"/>
        <v>1.4405956734560875E-16</v>
      </c>
      <c r="BQ722" s="342">
        <f t="shared" si="1813"/>
        <v>-1.6832646823302741E-16</v>
      </c>
      <c r="BR722" s="342">
        <f t="shared" si="1814"/>
        <v>1.6696719021520255E-16</v>
      </c>
    </row>
    <row r="723" spans="2:70">
      <c r="B723" s="339">
        <v>29</v>
      </c>
      <c r="C723" s="339">
        <f t="shared" si="1815"/>
        <v>9.0625000000000028E-3</v>
      </c>
      <c r="D723" s="340">
        <f t="shared" si="1751"/>
        <v>35.996403391759806</v>
      </c>
      <c r="E723" s="341" t="str">
        <f>AI694</f>
        <v>-0.0035966082401971</v>
      </c>
      <c r="F723" s="291">
        <v>29</v>
      </c>
      <c r="G723" s="342">
        <f t="shared" si="1816"/>
        <v>-2.0075652790651952E-16</v>
      </c>
      <c r="H723" s="342">
        <f t="shared" si="1752"/>
        <v>2.457623318394803E-16</v>
      </c>
      <c r="I723" s="342">
        <f t="shared" si="1753"/>
        <v>-2.6960324877508611E-16</v>
      </c>
      <c r="J723" s="342">
        <f t="shared" si="1754"/>
        <v>2.7022611495516989E-16</v>
      </c>
      <c r="K723" s="342">
        <f t="shared" si="1755"/>
        <v>-2.4757728956253557E-16</v>
      </c>
      <c r="L723" s="342">
        <f t="shared" si="1756"/>
        <v>2.0360727423211564E-16</v>
      </c>
      <c r="M723" s="342">
        <f t="shared" si="1757"/>
        <v>-1.4210273715986633E-16</v>
      </c>
      <c r="N723" s="342">
        <f t="shared" si="1758"/>
        <v>6.8360407780341066E-17</v>
      </c>
      <c r="O723" s="342">
        <f t="shared" si="1759"/>
        <v>1.1269074015645733E-17</v>
      </c>
      <c r="P723" s="342">
        <f t="shared" si="1760"/>
        <v>-8.9928070724187343E-17</v>
      </c>
      <c r="Q723" s="342">
        <f t="shared" si="1761"/>
        <v>1.6084252236546244E-16</v>
      </c>
      <c r="R723" s="342">
        <f t="shared" si="1762"/>
        <v>-2.1790532398065428E-16</v>
      </c>
      <c r="S723" s="342">
        <f t="shared" si="1763"/>
        <v>2.5620226541030301E-16</v>
      </c>
      <c r="T723" s="342">
        <f t="shared" si="1764"/>
        <v>-2.724352397735215E-16</v>
      </c>
      <c r="U723" s="342">
        <f t="shared" si="1765"/>
        <v>2.6520627421801412E-16</v>
      </c>
      <c r="V723" s="342">
        <f t="shared" si="1766"/>
        <v>-2.3513792240342798E-16</v>
      </c>
      <c r="W723" s="342">
        <f t="shared" si="1767"/>
        <v>1.8481965059820693E-16</v>
      </c>
      <c r="X723" s="342">
        <f t="shared" si="1768"/>
        <v>-1.1858483458328744E-16</v>
      </c>
      <c r="Y723" s="342">
        <f t="shared" si="1769"/>
        <v>4.2137572239552246E-17</v>
      </c>
      <c r="Z723" s="342">
        <f t="shared" si="1770"/>
        <v>3.7938549531572813E-17</v>
      </c>
      <c r="AA723" s="342">
        <f t="shared" si="1771"/>
        <v>-1.1474742889142665E-16</v>
      </c>
      <c r="AB723" s="342">
        <f t="shared" si="1772"/>
        <v>1.8167433672396445E-16</v>
      </c>
      <c r="AC723" s="342">
        <f t="shared" si="1773"/>
        <v>-2.3295557266568628E-16</v>
      </c>
      <c r="AD723" s="342">
        <f t="shared" si="1774"/>
        <v>2.6417483111081972E-16</v>
      </c>
      <c r="AE723" s="342">
        <f t="shared" si="1775"/>
        <v>-2.7264353048468658E-16</v>
      </c>
      <c r="AF723" s="342">
        <f t="shared" si="1776"/>
        <v>2.5763235208364185E-16</v>
      </c>
      <c r="AG723" s="342">
        <f t="shared" si="1777"/>
        <v>-2.204340485121113E-16</v>
      </c>
      <c r="AH723" s="342">
        <f t="shared" si="1778"/>
        <v>1.6425211269633789E-16</v>
      </c>
      <c r="AI723" s="342">
        <f t="shared" si="1779"/>
        <v>-9.3924895224605093E-17</v>
      </c>
      <c r="AJ723" s="342">
        <f t="shared" si="1780"/>
        <v>1.550892884335449E-17</v>
      </c>
      <c r="AK723" s="342">
        <f t="shared" si="1781"/>
        <v>6.4242656076191953E-17</v>
      </c>
      <c r="AL723" s="342">
        <f t="shared" si="1782"/>
        <v>-1.384617065911144E-16</v>
      </c>
      <c r="AM723" s="342">
        <f t="shared" si="1783"/>
        <v>2.0075652790651937E-16</v>
      </c>
      <c r="AN723" s="342">
        <f t="shared" si="1784"/>
        <v>-2.4576233183948011E-16</v>
      </c>
      <c r="AO723" s="342">
        <f t="shared" si="1785"/>
        <v>2.6960324877508596E-16</v>
      </c>
      <c r="AP723" s="342">
        <f t="shared" si="1786"/>
        <v>-2.7022611495517004E-16</v>
      </c>
      <c r="AQ723" s="342">
        <f t="shared" si="1787"/>
        <v>2.4757728956253592E-16</v>
      </c>
      <c r="AR723" s="342">
        <f t="shared" si="1788"/>
        <v>-2.0360727423211694E-16</v>
      </c>
      <c r="AS723" s="342">
        <f t="shared" si="1789"/>
        <v>1.4210273715986801E-16</v>
      </c>
      <c r="AT723" s="342">
        <f t="shared" si="1790"/>
        <v>-6.8360407780342951E-17</v>
      </c>
      <c r="AU723" s="342">
        <f t="shared" si="1791"/>
        <v>-1.126907401564768E-17</v>
      </c>
      <c r="AV723" s="342">
        <f t="shared" si="1792"/>
        <v>8.9928070724189205E-17</v>
      </c>
      <c r="AW723" s="342">
        <f t="shared" si="1793"/>
        <v>-1.6084252236546323E-16</v>
      </c>
      <c r="AX723" s="342">
        <f t="shared" si="1794"/>
        <v>2.1790532398065428E-16</v>
      </c>
      <c r="AY723" s="342">
        <f t="shared" si="1795"/>
        <v>-2.5620226541030301E-16</v>
      </c>
      <c r="AZ723" s="342">
        <f t="shared" si="1796"/>
        <v>2.724352397735213E-16</v>
      </c>
      <c r="BA723" s="342">
        <f t="shared" si="1797"/>
        <v>-2.6520627421801412E-16</v>
      </c>
      <c r="BB723" s="342">
        <f t="shared" si="1798"/>
        <v>2.3513792240342601E-16</v>
      </c>
      <c r="BC723" s="342">
        <f t="shared" si="1799"/>
        <v>-1.8481965059820693E-16</v>
      </c>
      <c r="BD723" s="342">
        <f t="shared" si="1800"/>
        <v>1.1858483458328397E-16</v>
      </c>
      <c r="BE723" s="342">
        <f t="shared" si="1801"/>
        <v>-4.2137572239552246E-17</v>
      </c>
      <c r="BF723" s="342">
        <f t="shared" si="1802"/>
        <v>-3.7938549531576646E-17</v>
      </c>
      <c r="BG723" s="342">
        <f t="shared" si="1803"/>
        <v>1.1474742889142487E-16</v>
      </c>
      <c r="BH723" s="342">
        <f t="shared" si="1804"/>
        <v>-1.8167433672396593E-16</v>
      </c>
      <c r="BI723" s="342">
        <f t="shared" si="1805"/>
        <v>2.3295557266568628E-16</v>
      </c>
      <c r="BJ723" s="342">
        <f t="shared" si="1806"/>
        <v>-2.6417483111081972E-16</v>
      </c>
      <c r="BK723" s="342">
        <f t="shared" si="1807"/>
        <v>2.7264353048468677E-16</v>
      </c>
      <c r="BL723" s="342">
        <f t="shared" si="1808"/>
        <v>-2.5763235208364185E-16</v>
      </c>
      <c r="BM723" s="342">
        <f t="shared" si="1809"/>
        <v>2.2043404851211357E-16</v>
      </c>
      <c r="BN723" s="342">
        <f t="shared" si="1810"/>
        <v>-1.6425211269633789E-16</v>
      </c>
      <c r="BO723" s="342">
        <f t="shared" si="1811"/>
        <v>9.3924895224608753E-17</v>
      </c>
      <c r="BP723" s="342">
        <f t="shared" si="1812"/>
        <v>-1.550892884335449E-17</v>
      </c>
      <c r="BQ723" s="342">
        <f t="shared" si="1813"/>
        <v>-6.4242656076188193E-17</v>
      </c>
      <c r="BR723" s="342">
        <f t="shared" si="1814"/>
        <v>1.384617065911144E-16</v>
      </c>
    </row>
    <row r="724" spans="2:70">
      <c r="B724" s="339">
        <v>30</v>
      </c>
      <c r="C724" s="339">
        <f t="shared" si="1815"/>
        <v>9.3750000000000031E-3</v>
      </c>
      <c r="D724" s="340">
        <f t="shared" si="1751"/>
        <v>35.996009068936793</v>
      </c>
      <c r="E724" s="341" t="str">
        <f>AJ694</f>
        <v>-0.00399093106320354</v>
      </c>
      <c r="F724" s="291">
        <v>30</v>
      </c>
      <c r="G724" s="342">
        <f t="shared" si="1816"/>
        <v>6.0277051975868492E-17</v>
      </c>
      <c r="H724" s="342">
        <f t="shared" si="1752"/>
        <v>-8.4373996477559943E-17</v>
      </c>
      <c r="I724" s="342">
        <f t="shared" si="1753"/>
        <v>1.052284956121012E-16</v>
      </c>
      <c r="J724" s="342">
        <f t="shared" si="1754"/>
        <v>-1.2203912267308944E-16</v>
      </c>
      <c r="K724" s="342">
        <f t="shared" si="1755"/>
        <v>1.3415985469007933E-16</v>
      </c>
      <c r="L724" s="342">
        <f t="shared" si="1756"/>
        <v>-1.4112489872904289E-16</v>
      </c>
      <c r="M724" s="342">
        <f t="shared" si="1757"/>
        <v>1.426665920536042E-16</v>
      </c>
      <c r="N724" s="342">
        <f t="shared" si="1758"/>
        <v>-1.3872568825389211E-16</v>
      </c>
      <c r="O724" s="342">
        <f t="shared" si="1759"/>
        <v>1.2945363405284525E-16</v>
      </c>
      <c r="P724" s="342">
        <f t="shared" si="1760"/>
        <v>-1.1520674929358191E-16</v>
      </c>
      <c r="Q724" s="342">
        <f t="shared" si="1761"/>
        <v>9.6532533767655237E-17</v>
      </c>
      <c r="R724" s="342">
        <f t="shared" si="1762"/>
        <v>-7.4148627105106062E-17</v>
      </c>
      <c r="S724" s="342">
        <f t="shared" si="1763"/>
        <v>4.8915230285937695E-17</v>
      </c>
      <c r="T724" s="342">
        <f t="shared" si="1764"/>
        <v>-2.1802048598856992E-17</v>
      </c>
      <c r="U724" s="342">
        <f t="shared" si="1765"/>
        <v>-6.1489735891470817E-18</v>
      </c>
      <c r="V724" s="342">
        <f t="shared" si="1766"/>
        <v>3.3863694170505348E-17</v>
      </c>
      <c r="W724" s="342">
        <f t="shared" si="1767"/>
        <v>-6.0277051975869527E-17</v>
      </c>
      <c r="X724" s="342">
        <f t="shared" si="1768"/>
        <v>8.4373996477560362E-17</v>
      </c>
      <c r="Y724" s="342">
        <f t="shared" si="1769"/>
        <v>-1.0522849561210172E-16</v>
      </c>
      <c r="Z724" s="342">
        <f t="shared" si="1770"/>
        <v>1.2203912267308956E-16</v>
      </c>
      <c r="AA724" s="342">
        <f t="shared" si="1771"/>
        <v>-1.341598546900796E-16</v>
      </c>
      <c r="AB724" s="342">
        <f t="shared" si="1772"/>
        <v>1.4112489872904302E-16</v>
      </c>
      <c r="AC724" s="342">
        <f t="shared" si="1773"/>
        <v>-1.4266659205360415E-16</v>
      </c>
      <c r="AD724" s="342">
        <f t="shared" si="1774"/>
        <v>1.3872568825389169E-16</v>
      </c>
      <c r="AE724" s="342">
        <f t="shared" si="1775"/>
        <v>-1.2945363405284513E-16</v>
      </c>
      <c r="AF724" s="342">
        <f t="shared" si="1776"/>
        <v>1.1520674929358146E-16</v>
      </c>
      <c r="AG724" s="342">
        <f t="shared" si="1777"/>
        <v>-9.6532533767654658E-17</v>
      </c>
      <c r="AH724" s="342">
        <f t="shared" si="1778"/>
        <v>7.4148627105105421E-17</v>
      </c>
      <c r="AI724" s="342">
        <f t="shared" si="1779"/>
        <v>-4.8915230285936031E-17</v>
      </c>
      <c r="AJ724" s="342">
        <f t="shared" si="1780"/>
        <v>2.1802048598857226E-17</v>
      </c>
      <c r="AK724" s="342">
        <f t="shared" si="1781"/>
        <v>6.1489735891478551E-18</v>
      </c>
      <c r="AL724" s="342">
        <f t="shared" si="1782"/>
        <v>-3.38636941705061E-17</v>
      </c>
      <c r="AM724" s="342">
        <f t="shared" si="1783"/>
        <v>6.027705197587023E-17</v>
      </c>
      <c r="AN724" s="342">
        <f t="shared" si="1784"/>
        <v>-8.4373996477561792E-17</v>
      </c>
      <c r="AO724" s="342">
        <f t="shared" si="1785"/>
        <v>1.0522849561210154E-16</v>
      </c>
      <c r="AP724" s="342">
        <f t="shared" si="1786"/>
        <v>-1.2203912267308995E-16</v>
      </c>
      <c r="AQ724" s="342">
        <f t="shared" si="1787"/>
        <v>1.3415985469007987E-16</v>
      </c>
      <c r="AR724" s="342">
        <f t="shared" si="1788"/>
        <v>-1.4112489872904314E-16</v>
      </c>
      <c r="AS724" s="342">
        <f t="shared" si="1789"/>
        <v>1.4266659205360413E-16</v>
      </c>
      <c r="AT724" s="342">
        <f t="shared" si="1790"/>
        <v>-1.3872568825389198E-16</v>
      </c>
      <c r="AU724" s="342">
        <f t="shared" si="1791"/>
        <v>1.2945363405284481E-16</v>
      </c>
      <c r="AV724" s="342">
        <f t="shared" si="1792"/>
        <v>-1.1520674929358102E-16</v>
      </c>
      <c r="AW724" s="342">
        <f t="shared" si="1793"/>
        <v>9.6532533767654091E-17</v>
      </c>
      <c r="AX724" s="342">
        <f t="shared" si="1794"/>
        <v>-7.4148627105104755E-17</v>
      </c>
      <c r="AY724" s="342">
        <f t="shared" si="1795"/>
        <v>4.8915230285935298E-17</v>
      </c>
      <c r="AZ724" s="342">
        <f t="shared" si="1796"/>
        <v>-2.1802048598854471E-17</v>
      </c>
      <c r="BA724" s="342">
        <f t="shared" si="1797"/>
        <v>-6.1489735891506469E-18</v>
      </c>
      <c r="BB724" s="342">
        <f t="shared" si="1798"/>
        <v>3.3863694170508817E-17</v>
      </c>
      <c r="BC724" s="342">
        <f t="shared" si="1799"/>
        <v>-6.0277051975869084E-17</v>
      </c>
      <c r="BD724" s="342">
        <f t="shared" si="1800"/>
        <v>8.4373996477560781E-17</v>
      </c>
      <c r="BE724" s="342">
        <f t="shared" si="1801"/>
        <v>-1.0522849561210207E-16</v>
      </c>
      <c r="BF724" s="342">
        <f t="shared" si="1802"/>
        <v>1.2203912267309037E-16</v>
      </c>
      <c r="BG724" s="342">
        <f t="shared" si="1803"/>
        <v>-1.3415985469008011E-16</v>
      </c>
      <c r="BH724" s="342">
        <f t="shared" si="1804"/>
        <v>1.4112489872904324E-16</v>
      </c>
      <c r="BI724" s="342">
        <f t="shared" si="1805"/>
        <v>-1.4266659205360411E-16</v>
      </c>
      <c r="BJ724" s="342">
        <f t="shared" si="1806"/>
        <v>1.3872568825389132E-16</v>
      </c>
      <c r="BK724" s="342">
        <f t="shared" si="1807"/>
        <v>-1.294536340528436E-16</v>
      </c>
      <c r="BL724" s="342">
        <f t="shared" si="1808"/>
        <v>1.1520674929357937E-16</v>
      </c>
      <c r="BM724" s="342">
        <f t="shared" si="1809"/>
        <v>-9.6532533767655028E-17</v>
      </c>
      <c r="BN724" s="342">
        <f t="shared" si="1810"/>
        <v>7.414862710510584E-17</v>
      </c>
      <c r="BO724" s="342">
        <f t="shared" si="1811"/>
        <v>-4.8915230285936475E-17</v>
      </c>
      <c r="BP724" s="342">
        <f t="shared" si="1812"/>
        <v>2.1802048598855716E-17</v>
      </c>
      <c r="BQ724" s="342">
        <f t="shared" si="1813"/>
        <v>6.1489735891493897E-18</v>
      </c>
      <c r="BR724" s="342">
        <f t="shared" si="1814"/>
        <v>-3.3863694170507591E-17</v>
      </c>
    </row>
    <row r="725" spans="2:70">
      <c r="B725" s="339">
        <v>31</v>
      </c>
      <c r="C725" s="339">
        <f t="shared" si="1815"/>
        <v>9.6875000000000034E-3</v>
      </c>
      <c r="D725" s="340">
        <f t="shared" si="1751"/>
        <v>35.99565318096159</v>
      </c>
      <c r="E725" s="341" t="str">
        <f>AK694</f>
        <v>-0.00434681903841338</v>
      </c>
      <c r="F725" s="291">
        <v>31</v>
      </c>
      <c r="G725" s="342">
        <f t="shared" si="1816"/>
        <v>-9.1625962658466659E-17</v>
      </c>
      <c r="H725" s="342">
        <f t="shared" si="1752"/>
        <v>1.1040929254516695E-16</v>
      </c>
      <c r="I725" s="342">
        <f t="shared" si="1753"/>
        <v>-1.2812932058879858E-16</v>
      </c>
      <c r="J725" s="342">
        <f t="shared" si="1754"/>
        <v>1.4461539323254853E-16</v>
      </c>
      <c r="K725" s="342">
        <f t="shared" si="1755"/>
        <v>-1.5970874058465355E-16</v>
      </c>
      <c r="L725" s="342">
        <f t="shared" si="1756"/>
        <v>1.7326400545925019E-16</v>
      </c>
      <c r="M725" s="342">
        <f t="shared" si="1757"/>
        <v>-1.8515064324553409E-16</v>
      </c>
      <c r="N725" s="342">
        <f t="shared" si="1758"/>
        <v>1.9525417912372636E-16</v>
      </c>
      <c r="O725" s="342">
        <f t="shared" si="1759"/>
        <v>-2.0347731052016551E-16</v>
      </c>
      <c r="P725" s="342">
        <f t="shared" si="1760"/>
        <v>2.097408441842829E-16</v>
      </c>
      <c r="Q725" s="342">
        <f t="shared" si="1761"/>
        <v>-2.1398445886289747E-16</v>
      </c>
      <c r="R725" s="342">
        <f t="shared" si="1762"/>
        <v>2.1616728622685807E-16</v>
      </c>
      <c r="S725" s="342">
        <f t="shared" si="1763"/>
        <v>-2.1626830445539515E-16</v>
      </c>
      <c r="T725" s="342">
        <f t="shared" si="1764"/>
        <v>2.1428654068774566E-16</v>
      </c>
      <c r="U725" s="342">
        <f t="shared" si="1765"/>
        <v>-2.1024108039233442E-16</v>
      </c>
      <c r="V725" s="342">
        <f t="shared" si="1766"/>
        <v>2.0417088356327974E-16</v>
      </c>
      <c r="W725" s="342">
        <f t="shared" si="1767"/>
        <v>-1.9613440951435259E-16</v>
      </c>
      <c r="X725" s="342">
        <f t="shared" si="1768"/>
        <v>1.8620905388382763E-16</v>
      </c>
      <c r="Y725" s="342">
        <f t="shared" si="1769"/>
        <v>-1.7449040327217823E-16</v>
      </c>
      <c r="Z725" s="342">
        <f t="shared" si="1770"/>
        <v>1.6109131469086055E-16</v>
      </c>
      <c r="AA725" s="342">
        <f t="shared" si="1771"/>
        <v>-1.4614082868759964E-16</v>
      </c>
      <c r="AB725" s="342">
        <f t="shared" si="1772"/>
        <v>1.2978292661537261E-16</v>
      </c>
      <c r="AC725" s="342">
        <f t="shared" si="1773"/>
        <v>-1.1217514401327754E-16</v>
      </c>
      <c r="AD725" s="342">
        <f t="shared" si="1774"/>
        <v>9.3487053453160668E-17</v>
      </c>
      <c r="AE725" s="342">
        <f t="shared" si="1775"/>
        <v>-7.3898631463070754E-17</v>
      </c>
      <c r="AF725" s="342">
        <f t="shared" si="1776"/>
        <v>5.3598525254887398E-17</v>
      </c>
      <c r="AG725" s="342">
        <f t="shared" si="1777"/>
        <v>-3.2782235948568104E-17</v>
      </c>
      <c r="AH725" s="342">
        <f t="shared" si="1778"/>
        <v>1.1650235789468029E-17</v>
      </c>
      <c r="AI725" s="342">
        <f t="shared" si="1779"/>
        <v>9.5939625089482717E-18</v>
      </c>
      <c r="AJ725" s="342">
        <f t="shared" si="1780"/>
        <v>-3.074576570381307E-17</v>
      </c>
      <c r="AK725" s="342">
        <f t="shared" si="1781"/>
        <v>5.1601470367601931E-17</v>
      </c>
      <c r="AL725" s="342">
        <f t="shared" si="1782"/>
        <v>-7.1960224663520698E-17</v>
      </c>
      <c r="AM725" s="342">
        <f t="shared" si="1783"/>
        <v>9.162596265846942E-17</v>
      </c>
      <c r="AN725" s="342">
        <f t="shared" si="1784"/>
        <v>-1.1040929254516816E-16</v>
      </c>
      <c r="AO725" s="342">
        <f t="shared" si="1785"/>
        <v>1.281293205888008E-16</v>
      </c>
      <c r="AP725" s="342">
        <f t="shared" si="1786"/>
        <v>-1.4461539323254941E-16</v>
      </c>
      <c r="AQ725" s="342">
        <f t="shared" si="1787"/>
        <v>1.597087405846554E-16</v>
      </c>
      <c r="AR725" s="342">
        <f t="shared" si="1788"/>
        <v>-1.7326400545925071E-16</v>
      </c>
      <c r="AS725" s="342">
        <f t="shared" si="1789"/>
        <v>1.8515064324553528E-16</v>
      </c>
      <c r="AT725" s="342">
        <f t="shared" si="1790"/>
        <v>-1.952541791237267E-16</v>
      </c>
      <c r="AU725" s="342">
        <f t="shared" si="1791"/>
        <v>2.034773105201663E-16</v>
      </c>
      <c r="AV725" s="342">
        <f t="shared" si="1792"/>
        <v>-2.0974084418428309E-16</v>
      </c>
      <c r="AW725" s="342">
        <f t="shared" si="1793"/>
        <v>2.1398445886289725E-16</v>
      </c>
      <c r="AX725" s="342">
        <f t="shared" si="1794"/>
        <v>-2.1616728622685824E-16</v>
      </c>
      <c r="AY725" s="342">
        <f t="shared" si="1795"/>
        <v>2.1626830445539505E-16</v>
      </c>
      <c r="AZ725" s="342">
        <f t="shared" si="1796"/>
        <v>-2.1428654068774568E-16</v>
      </c>
      <c r="BA725" s="342">
        <f t="shared" si="1797"/>
        <v>2.1024108039233479E-16</v>
      </c>
      <c r="BB725" s="342">
        <f t="shared" si="1798"/>
        <v>-2.0417088356327871E-16</v>
      </c>
      <c r="BC725" s="342">
        <f t="shared" si="1799"/>
        <v>1.9613440951435187E-16</v>
      </c>
      <c r="BD725" s="342">
        <f t="shared" si="1800"/>
        <v>-1.8620905388382763E-16</v>
      </c>
      <c r="BE725" s="342">
        <f t="shared" si="1801"/>
        <v>1.7449040327217549E-16</v>
      </c>
      <c r="BF725" s="342">
        <f t="shared" si="1802"/>
        <v>-1.6109131469085848E-16</v>
      </c>
      <c r="BG725" s="342">
        <f t="shared" si="1803"/>
        <v>1.4614082868759848E-16</v>
      </c>
      <c r="BH725" s="342">
        <f t="shared" si="1804"/>
        <v>-1.297829266153738E-16</v>
      </c>
      <c r="BI725" s="342">
        <f t="shared" si="1805"/>
        <v>1.1217514401327357E-16</v>
      </c>
      <c r="BJ725" s="342">
        <f t="shared" si="1806"/>
        <v>-9.3487053453159239E-17</v>
      </c>
      <c r="BK725" s="342">
        <f t="shared" si="1807"/>
        <v>7.389863146306925E-17</v>
      </c>
      <c r="BL725" s="342">
        <f t="shared" si="1808"/>
        <v>-5.3598525254888827E-17</v>
      </c>
      <c r="BM725" s="342">
        <f t="shared" si="1809"/>
        <v>3.2782235948563495E-17</v>
      </c>
      <c r="BN725" s="342">
        <f t="shared" si="1810"/>
        <v>-1.1650235789466439E-17</v>
      </c>
      <c r="BO725" s="342">
        <f t="shared" si="1811"/>
        <v>-9.5939625089498617E-18</v>
      </c>
      <c r="BP725" s="342">
        <f t="shared" si="1812"/>
        <v>3.074576570381161E-17</v>
      </c>
      <c r="BQ725" s="342">
        <f t="shared" si="1813"/>
        <v>-5.1601470367606461E-17</v>
      </c>
      <c r="BR725" s="342">
        <f t="shared" si="1814"/>
        <v>7.1960224663522202E-17</v>
      </c>
    </row>
    <row r="726" spans="2:70">
      <c r="B726" s="339">
        <v>32</v>
      </c>
      <c r="C726" s="339">
        <f t="shared" si="1815"/>
        <v>1.0000000000000004E-2</v>
      </c>
      <c r="D726" s="340">
        <f t="shared" si="1751"/>
        <v>35.995339155229935</v>
      </c>
      <c r="E726" s="341" t="str">
        <f>AL694</f>
        <v>-0.0046608447700628</v>
      </c>
      <c r="F726" s="291">
        <v>32</v>
      </c>
      <c r="G726" s="342">
        <f t="shared" si="1816"/>
        <v>-1.2590555688014688E-17</v>
      </c>
      <c r="H726" s="342">
        <f t="shared" si="1752"/>
        <v>1.2590555688014678E-17</v>
      </c>
      <c r="I726" s="342">
        <f t="shared" si="1753"/>
        <v>-1.2590555688014665E-17</v>
      </c>
      <c r="J726" s="342">
        <f t="shared" si="1754"/>
        <v>1.2590555688014653E-17</v>
      </c>
      <c r="K726" s="342">
        <f t="shared" si="1755"/>
        <v>-1.2590555688014641E-17</v>
      </c>
      <c r="L726" s="342">
        <f t="shared" si="1756"/>
        <v>1.259055568801463E-17</v>
      </c>
      <c r="M726" s="342">
        <f t="shared" si="1757"/>
        <v>-1.2590555688014618E-17</v>
      </c>
      <c r="N726" s="342">
        <f t="shared" si="1758"/>
        <v>1.2590555688014605E-17</v>
      </c>
      <c r="O726" s="342">
        <f t="shared" si="1759"/>
        <v>-1.2590555688014594E-17</v>
      </c>
      <c r="P726" s="342">
        <f t="shared" si="1760"/>
        <v>1.2590555688014582E-17</v>
      </c>
      <c r="Q726" s="342">
        <f t="shared" si="1761"/>
        <v>-1.2590555688014225E-17</v>
      </c>
      <c r="R726" s="342">
        <f t="shared" si="1762"/>
        <v>1.2590555688014557E-17</v>
      </c>
      <c r="S726" s="342">
        <f t="shared" si="1763"/>
        <v>-1.2590555688014892E-17</v>
      </c>
      <c r="T726" s="342">
        <f t="shared" si="1764"/>
        <v>1.2590555688014534E-17</v>
      </c>
      <c r="U726" s="342">
        <f t="shared" si="1765"/>
        <v>-1.2590555688014177E-17</v>
      </c>
      <c r="V726" s="342">
        <f t="shared" si="1766"/>
        <v>1.259055568801451E-17</v>
      </c>
      <c r="W726" s="342">
        <f t="shared" si="1767"/>
        <v>-1.2590555688014844E-17</v>
      </c>
      <c r="X726" s="342">
        <f t="shared" si="1768"/>
        <v>1.2590555688014487E-17</v>
      </c>
      <c r="Y726" s="342">
        <f t="shared" si="1769"/>
        <v>-1.2590555688014129E-17</v>
      </c>
      <c r="Z726" s="342">
        <f t="shared" si="1770"/>
        <v>1.2590555688014463E-17</v>
      </c>
      <c r="AA726" s="342">
        <f t="shared" si="1771"/>
        <v>-1.2590555688014796E-17</v>
      </c>
      <c r="AB726" s="342">
        <f t="shared" si="1772"/>
        <v>1.2590555688013749E-17</v>
      </c>
      <c r="AC726" s="342">
        <f t="shared" si="1773"/>
        <v>-1.2590555688014083E-17</v>
      </c>
      <c r="AD726" s="342">
        <f t="shared" si="1774"/>
        <v>1.2590555688014416E-17</v>
      </c>
      <c r="AE726" s="342">
        <f t="shared" si="1775"/>
        <v>-1.2590555688014749E-17</v>
      </c>
      <c r="AF726" s="342">
        <f t="shared" si="1776"/>
        <v>1.2590555688015081E-17</v>
      </c>
      <c r="AG726" s="342">
        <f t="shared" si="1777"/>
        <v>-1.2590555688014035E-17</v>
      </c>
      <c r="AH726" s="342">
        <f t="shared" si="1778"/>
        <v>1.2590555688014368E-17</v>
      </c>
      <c r="AI726" s="342">
        <f t="shared" si="1779"/>
        <v>-1.2590555688014701E-17</v>
      </c>
      <c r="AJ726" s="342">
        <f t="shared" si="1780"/>
        <v>1.2590555688013655E-17</v>
      </c>
      <c r="AK726" s="342">
        <f t="shared" si="1781"/>
        <v>-1.2590555688013987E-17</v>
      </c>
      <c r="AL726" s="342">
        <f t="shared" si="1782"/>
        <v>1.259055568801432E-17</v>
      </c>
      <c r="AM726" s="342">
        <f t="shared" si="1783"/>
        <v>-1.2590555688014653E-17</v>
      </c>
      <c r="AN726" s="342">
        <f t="shared" si="1784"/>
        <v>1.2590555688014986E-17</v>
      </c>
      <c r="AO726" s="342">
        <f t="shared" si="1785"/>
        <v>-1.259055568801394E-17</v>
      </c>
      <c r="AP726" s="342">
        <f t="shared" si="1786"/>
        <v>1.2590555688014272E-17</v>
      </c>
      <c r="AQ726" s="342">
        <f t="shared" si="1787"/>
        <v>-1.2590555688014605E-17</v>
      </c>
      <c r="AR726" s="342">
        <f t="shared" si="1788"/>
        <v>1.2590555688013559E-17</v>
      </c>
      <c r="AS726" s="342">
        <f t="shared" si="1789"/>
        <v>-1.2590555688013892E-17</v>
      </c>
      <c r="AT726" s="342">
        <f t="shared" si="1790"/>
        <v>1.2590555688014225E-17</v>
      </c>
      <c r="AU726" s="342">
        <f t="shared" si="1791"/>
        <v>-1.2590555688013178E-17</v>
      </c>
      <c r="AV726" s="342">
        <f t="shared" si="1792"/>
        <v>1.2590555688014892E-17</v>
      </c>
      <c r="AW726" s="342">
        <f t="shared" si="1793"/>
        <v>-1.2590555688013844E-17</v>
      </c>
      <c r="AX726" s="342">
        <f t="shared" si="1794"/>
        <v>1.2590555688012798E-17</v>
      </c>
      <c r="AY726" s="342">
        <f t="shared" si="1795"/>
        <v>-1.259055568801451E-17</v>
      </c>
      <c r="AZ726" s="342">
        <f t="shared" si="1796"/>
        <v>1.2590555688013464E-17</v>
      </c>
      <c r="BA726" s="342">
        <f t="shared" si="1797"/>
        <v>-1.2590555688015177E-17</v>
      </c>
      <c r="BB726" s="342">
        <f t="shared" si="1798"/>
        <v>1.2590555688014129E-17</v>
      </c>
      <c r="BC726" s="342">
        <f t="shared" si="1799"/>
        <v>-1.2590555688013083E-17</v>
      </c>
      <c r="BD726" s="342">
        <f t="shared" si="1800"/>
        <v>1.2590555688014796E-17</v>
      </c>
      <c r="BE726" s="342">
        <f t="shared" si="1801"/>
        <v>-1.2590555688013749E-17</v>
      </c>
      <c r="BF726" s="342">
        <f t="shared" si="1802"/>
        <v>1.2590555688015462E-17</v>
      </c>
      <c r="BG726" s="342">
        <f t="shared" si="1803"/>
        <v>-1.2590555688014416E-17</v>
      </c>
      <c r="BH726" s="342">
        <f t="shared" si="1804"/>
        <v>1.2590555688013368E-17</v>
      </c>
      <c r="BI726" s="342">
        <f t="shared" si="1805"/>
        <v>-1.2590555688015081E-17</v>
      </c>
      <c r="BJ726" s="342">
        <f t="shared" si="1806"/>
        <v>1.2590555688014035E-17</v>
      </c>
      <c r="BK726" s="342">
        <f t="shared" si="1807"/>
        <v>-1.2590555688012987E-17</v>
      </c>
      <c r="BL726" s="342">
        <f t="shared" si="1808"/>
        <v>1.2590555688014701E-17</v>
      </c>
      <c r="BM726" s="342">
        <f t="shared" si="1809"/>
        <v>-1.2590555688013655E-17</v>
      </c>
      <c r="BN726" s="342">
        <f t="shared" si="1810"/>
        <v>1.2590555688012607E-17</v>
      </c>
      <c r="BO726" s="342">
        <f t="shared" si="1811"/>
        <v>-1.259055568801432E-17</v>
      </c>
      <c r="BP726" s="342">
        <f t="shared" si="1812"/>
        <v>1.2590555688013274E-17</v>
      </c>
      <c r="BQ726" s="342">
        <f t="shared" si="1813"/>
        <v>-1.2590555688014986E-17</v>
      </c>
      <c r="BR726" s="342">
        <f t="shared" si="1814"/>
        <v>1.259055568801394E-17</v>
      </c>
    </row>
    <row r="727" spans="2:70">
      <c r="B727" s="339">
        <v>33</v>
      </c>
      <c r="C727" s="339">
        <f t="shared" si="1815"/>
        <v>1.0312500000000004E-2</v>
      </c>
      <c r="D727" s="340">
        <f t="shared" ref="D727:D758" si="1817">Vo_set2+E727</f>
        <v>35.995070015981298</v>
      </c>
      <c r="E727" s="341" t="str">
        <f>AM694</f>
        <v>-0.00492998401870352</v>
      </c>
      <c r="F727" s="291">
        <v>33</v>
      </c>
      <c r="G727" s="342">
        <f t="shared" ref="G727:G744" si="1818">2*IMREAL(K658)*COS(2*PI()*B658*1/Nt_input)-2*IMAGINARY(K658)*SIN(2*PI()*B658*1/Nt_input)</f>
        <v>1.1250635578142178E-15</v>
      </c>
      <c r="H727" s="342">
        <f t="shared" ref="H727:H744" si="1819">2*IMREAL(K658)*COS(2*PI()*B658*2/Nt_input)-2*IMAGINARY(K658)*SIN(2*PI()*B658*2/Nt_input)</f>
        <v>-1.1029893437079156E-15</v>
      </c>
      <c r="I727" s="342">
        <f t="shared" ref="I727:I744" si="1820">2*IMREAL(K658)*COS(2*PI()*B658*3/Nt_input)-2*IMAGINARY(K658)*SIN(2*PI()*B658*3/Nt_input)</f>
        <v>1.0702927392663972E-15</v>
      </c>
      <c r="J727" s="342">
        <f t="shared" ref="J727:J744" si="1821">2*IMREAL(K658)*COS(2*PI()*B658*4/Nt_input)-2*IMAGINARY(K658)*SIN(2*PI()*B658*4/Nt_input)</f>
        <v>-1.0272886306642179E-15</v>
      </c>
      <c r="K727" s="342">
        <f t="shared" ref="K727:K744" si="1822">2*IMREAL(K658)*COS(2*PI()*B658*5/Nt_input)-2*IMAGINARY(K658)*SIN(2*PI()*B658*5/Nt_input)</f>
        <v>9.7439117097565215E-16</v>
      </c>
      <c r="L727" s="342">
        <f t="shared" ref="L727:L744" si="1823">2*IMREAL(K658)*COS(2*PI()*B658*6/Nt_input)-2*IMAGINARY(K658)*SIN(2*PI()*B658*6/Nt_input)</f>
        <v>-9.1210979165419535E-16</v>
      </c>
      <c r="M727" s="342">
        <f t="shared" ref="M727:M744" si="1824">2*IMREAL(K658)*COS(2*PI()*B658*7/Nt_input)-2*IMAGINARY(K658)*SIN(2*PI()*B658*7/Nt_input)</f>
        <v>8.410442964291777E-16</v>
      </c>
      <c r="N727" s="342">
        <f t="shared" ref="N727:N744" si="1825">2*IMREAL(K658)*COS(2*PI()*B658*8/Nt_input)-2*IMAGINARY(K658)*SIN(2*PI()*B658*8/Nt_input)</f>
        <v>-7.618790848679673E-16</v>
      </c>
      <c r="O727" s="342">
        <f t="shared" ref="O727:O744" si="1826">2*IMREAL(K658)*COS(2*PI()*B658*9/Nt_input)-2*IMAGINARY(K658)*SIN(2*PI()*B658*9/Nt_input)</f>
        <v>6.7537656123400552E-16</v>
      </c>
      <c r="P727" s="342">
        <f t="shared" ref="P727:P744" si="1827">2*IMREAL(K658)*COS(2*PI()*B658*10/Nt_input)-2*IMAGINARY(K658)*SIN(2*PI()*B658*10/Nt_input)</f>
        <v>-5.8236979211697339E-16</v>
      </c>
      <c r="Q727" s="342">
        <f t="shared" ref="Q727:Q744" si="1828">2*IMREAL(K658)*COS(2*PI()*B658*11/Nt_input)-2*IMAGINARY(K658)*SIN(2*PI()*B658*11/Nt_input)</f>
        <v>4.8375448354614631E-16</v>
      </c>
      <c r="R727" s="342">
        <f t="shared" ref="R727:R744" si="1829">2*IMREAL(K658)*COS(2*PI()*B658*12/Nt_input)-2*IMAGINARY(K658)*SIN(2*PI()*B658*12/Nt_input)</f>
        <v>-3.8048035485166946E-16</v>
      </c>
      <c r="S727" s="342">
        <f t="shared" ref="S727:S744" si="1830">2*IMREAL(K658)*COS(2*PI()*B658*13/Nt_input)-2*IMAGINARY(K658)*SIN(2*PI()*B658*13/Nt_input)</f>
        <v>2.7354199234825195E-16</v>
      </c>
      <c r="T727" s="342">
        <f t="shared" ref="T727:T744" si="1831">2*IMREAL(K658)*COS(2*PI()*B658*14/Nt_input)-2*IMAGINARY(K658)*SIN(2*PI()*B658*14/Nt_input)</f>
        <v>-1.6396927092525719E-16</v>
      </c>
      <c r="U727" s="342">
        <f t="shared" ref="U727:U744" si="1832">2*IMREAL(K658)*COS(2*PI()*B658*15/Nt_input)-2*IMAGINARY(K658)*SIN(2*PI()*B658*15/Nt_input)</f>
        <v>5.2817435788531008E-17</v>
      </c>
      <c r="V727" s="342">
        <f t="shared" ref="V727:V744" si="1833">2*IMREAL(K658)*COS(2*PI()*B658*16/Nt_input)-2*IMAGINARY(K658)*SIN(2*PI()*B658*16/Nt_input)</f>
        <v>5.8843060127786113E-17</v>
      </c>
      <c r="W727" s="342">
        <f t="shared" ref="W727:W744" si="1834">2*IMREAL(K658)*COS(2*PI()*B658*17/Nt_input)-2*IMAGINARY(K658)*SIN(2*PI()*B658*17/Nt_input)</f>
        <v>-1.6993686520818397E-16</v>
      </c>
      <c r="X727" s="342">
        <f t="shared" ref="X727:X744" si="1835">2*IMREAL(K658)*COS(2*PI()*B658*18/Nt_input)-2*IMAGINARY(K658)*SIN(2*PI()*B658*18/Nt_input)</f>
        <v>2.7939408537968693E-16</v>
      </c>
      <c r="Y727" s="342">
        <f t="shared" ref="Y727:Y744" si="1836">2*IMREAL(K658)*COS(2*PI()*B658*19/Nt_input)-2*IMAGINARY(K658)*SIN(2*PI()*B658*19/Nt_input)</f>
        <v>-3.8616058777664044E-16</v>
      </c>
      <c r="Z727" s="342">
        <f t="shared" ref="Z727:Z744" si="1837">2*IMREAL(K658)*COS(2*PI()*B658*20/Nt_input)-2*IMAGINARY(K658)*SIN(2*PI()*B658*20/Nt_input)</f>
        <v>4.8920815261646195E-16</v>
      </c>
      <c r="AA727" s="342">
        <f t="shared" ref="AA727:AA744" si="1838">2*IMREAL(K658)*COS(2*PI()*B658*21/Nt_input)-2*IMAGINARY(K658)*SIN(2*PI()*B658*21/Nt_input)</f>
        <v>-5.8754437551820024E-16</v>
      </c>
      <c r="AB727" s="342">
        <f t="shared" ref="AB727:AB744" si="1839">2*IMREAL(K658)*COS(2*PI()*B658*22/Nt_input)-2*IMAGINARY(K658)*SIN(2*PI()*B658*22/Nt_input)</f>
        <v>6.8022222489927137E-16</v>
      </c>
      <c r="AC727" s="342">
        <f t="shared" ref="AC727:AC744" si="1840">2*IMREAL(K658)*COS(2*PI()*B658*23/Nt_input)-2*IMAGINARY(K658)*SIN(2*PI()*B658*23/Nt_input)</f>
        <v>-7.6634916240726996E-16</v>
      </c>
      <c r="AD727" s="342">
        <f t="shared" ref="AD727:AD744" si="1841">2*IMREAL(K658)*COS(2*PI()*B658*24/Nt_input)-2*IMAGINARY(K658)*SIN(2*PI()*B658*24/Nt_input)</f>
        <v>8.4509573855222078E-16</v>
      </c>
      <c r="AE727" s="342">
        <f t="shared" ref="AE727:AE744" si="1842">2*IMREAL(K658)*COS(2*PI()*B658*25/Nt_input)-2*IMAGINARY(K658)*SIN(2*PI()*B658*25/Nt_input)</f>
        <v>-9.1570358075859036E-16</v>
      </c>
      <c r="AF727" s="342">
        <f t="shared" ref="AF727:AF744" si="1843">2*IMREAL(K658)*COS(2*PI()*B658*26/Nt_input)-2*IMAGINARY(K658)*SIN(2*PI()*B658*26/Nt_input)</f>
        <v>9.7749269690775867E-16</v>
      </c>
      <c r="AG727" s="342">
        <f t="shared" ref="AG727:AG744" si="1844">2*IMREAL(K658)*COS(2*PI()*B658*27/Nt_input)-2*IMAGINARY(K658)*SIN(2*PI()*B658*27/Nt_input)</f>
        <v>-1.0298680240338427E-15</v>
      </c>
      <c r="AH727" s="342">
        <f t="shared" ref="AH727:AH744" si="1845">2*IMREAL(K658)*COS(2*PI()*B658*28/Nt_input)-2*IMAGINARY(K658)*SIN(2*PI()*B658*28/Nt_input)</f>
        <v>1.0723251591053518E-15</v>
      </c>
      <c r="AI727" s="342">
        <f t="shared" ref="AI727:AI744" si="1846">2*IMREAL(K658)*COS(2*PI()*B658*29/Nt_input)-2*IMAGINARY(K658)*SIN(2*PI()*B658*29/Nt_input)</f>
        <v>-1.1044552167021166E-15</v>
      </c>
      <c r="AJ727" s="342">
        <f t="shared" ref="AJ727:AJ744" si="1847">2*IMREAL(K658)*COS(2*PI()*B658*30/Nt_input)-2*IMAGINARY(K658)*SIN(2*PI()*B658*30/Nt_input)</f>
        <v>1.1259487668054039E-15</v>
      </c>
      <c r="AK727" s="342">
        <f t="shared" ref="AK727:AK744" si="1848">2*IMREAL(K658)*COS(2*PI()*B658*31/Nt_input)-2*IMAGINARY(K658)*SIN(2*PI()*B658*31/Nt_input)</f>
        <v>-1.13659881477815E-15</v>
      </c>
      <c r="AL727" s="342">
        <f t="shared" ref="AL727:AL744" si="1849">2*IMREAL(K658)*COS(2*PI()*B658*32/Nt_input)-2*IMAGINARY(K658)*SIN(2*PI()*B658*32/Nt_input)</f>
        <v>1.136302794836468E-15</v>
      </c>
      <c r="AM727" s="342">
        <f t="shared" ref="AM727:AM744" si="1850">2*IMREAL(K658)*COS(2*PI()*B658*33/Nt_input)-2*IMAGINARY(K658)*SIN(2*PI()*B658*33/Nt_input)</f>
        <v>-1.125063557814218E-15</v>
      </c>
      <c r="AN727" s="342">
        <f t="shared" ref="AN727:AN744" si="1851">2*IMREAL(K658)*COS(2*PI()*B658*34/Nt_input)-2*IMAGINARY(K658)*SIN(2*PI()*B658*34/Nt_input)</f>
        <v>1.1029893437079158E-15</v>
      </c>
      <c r="AO727" s="342">
        <f t="shared" ref="AO727:AO744" si="1852">2*IMREAL(K658)*COS(2*PI()*B658*35/Nt_input)-2*IMAGINARY(K658)*SIN(2*PI()*B658*35/Nt_input)</f>
        <v>-1.0702927392663982E-15</v>
      </c>
      <c r="AP727" s="342">
        <f t="shared" ref="AP727:AP744" si="1853">2*IMREAL(K658)*COS(2*PI()*B658*36/Nt_input)-2*IMAGINARY(K658)*SIN(2*PI()*B658*36/Nt_input)</f>
        <v>1.0272886306642191E-15</v>
      </c>
      <c r="AQ727" s="342">
        <f t="shared" ref="AQ727:AQ744" si="1854">2*IMREAL(K658)*COS(2*PI()*B658*37/Nt_input)-2*IMAGINARY(K658)*SIN(2*PI()*B658*37/Nt_input)</f>
        <v>-9.7439117097565452E-16</v>
      </c>
      <c r="AR727" s="342">
        <f t="shared" ref="AR727:AR744" si="1855">2*IMREAL(K658)*COS(2*PI()*B658*38/Nt_input)-2*IMAGINARY(K658)*SIN(2*PI()*B658*38/Nt_input)</f>
        <v>9.1210979165419791E-16</v>
      </c>
      <c r="AS727" s="342">
        <f t="shared" ref="AS727:AS744" si="1856">2*IMREAL(K658)*COS(2*PI()*B658*39/Nt_input)-2*IMAGINARY(K658)*SIN(2*PI()*B658*39/Nt_input)</f>
        <v>-8.4104429642918075E-16</v>
      </c>
      <c r="AT727" s="342">
        <f t="shared" ref="AT727:AT744" si="1857">2*IMREAL(K658)*COS(2*PI()*B658*40/Nt_input)-2*IMAGINARY(K658)*SIN(2*PI()*B658*40/Nt_input)</f>
        <v>7.6187908486795882E-16</v>
      </c>
      <c r="AU727" s="342">
        <f t="shared" ref="AU727:AU744" si="1858">2*IMREAL(K658)*COS(2*PI()*B658*41/Nt_input)-2*IMAGINARY(K658)*SIN(2*PI()*B658*41/Nt_input)</f>
        <v>-6.7537656123399625E-16</v>
      </c>
      <c r="AV727" s="342">
        <f t="shared" ref="AV727:AV744" si="1859">2*IMREAL(K658)*COS(2*PI()*B658*42/Nt_input)-2*IMAGINARY(K658)*SIN(2*PI()*B658*42/Nt_input)</f>
        <v>5.8236979211696688E-16</v>
      </c>
      <c r="AW727" s="342">
        <f t="shared" ref="AW727:AW744" si="1860">2*IMREAL(K658)*COS(2*PI()*B658*43/Nt_input)-2*IMAGINARY(K658)*SIN(2*PI()*B658*43/Nt_input)</f>
        <v>-4.8375448354613951E-16</v>
      </c>
      <c r="AX727" s="342">
        <f t="shared" ref="AX727:AX744" si="1861">2*IMREAL(K658)*COS(2*PI()*B658*44/Nt_input)-2*IMAGINARY(K658)*SIN(2*PI()*B658*44/Nt_input)</f>
        <v>3.8048035485166236E-16</v>
      </c>
      <c r="AY727" s="342">
        <f t="shared" ref="AY727:AY744" si="1862">2*IMREAL(K658)*COS(2*PI()*B658*45/Nt_input)-2*IMAGINARY(K658)*SIN(2*PI()*B658*45/Nt_input)</f>
        <v>-2.7354199234824465E-16</v>
      </c>
      <c r="AZ727" s="342">
        <f t="shared" ref="AZ727:AZ744" si="1863">2*IMREAL(K658)*COS(2*PI()*B658*46/Nt_input)-2*IMAGINARY(K658)*SIN(2*PI()*B658*46/Nt_input)</f>
        <v>1.6396927092524972E-16</v>
      </c>
      <c r="BA727" s="342">
        <f t="shared" ref="BA727:BA744" si="1864">2*IMREAL(K658)*COS(2*PI()*B658*47/Nt_input)-2*IMAGINARY(K658)*SIN(2*PI()*B658*47/Nt_input)</f>
        <v>-5.2817435788523477E-17</v>
      </c>
      <c r="BB727" s="342">
        <f t="shared" ref="BB727:BB744" si="1865">2*IMREAL(K658)*COS(2*PI()*B658*48/Nt_input)-2*IMAGINARY(K658)*SIN(2*PI()*B658*48/Nt_input)</f>
        <v>-5.8843060127793632E-17</v>
      </c>
      <c r="BC727" s="342">
        <f t="shared" ref="BC727:BC744" si="1866">2*IMREAL(K658)*COS(2*PI()*B658*49/Nt_input)-2*IMAGINARY(K658)*SIN(2*PI()*B658*49/Nt_input)</f>
        <v>1.6993686520819137E-16</v>
      </c>
      <c r="BD727" s="342">
        <f t="shared" ref="BD727:BD744" si="1867">2*IMREAL(K658)*COS(2*PI()*B658*50/Nt_input)-2*IMAGINARY(K658)*SIN(2*PI()*B658*50/Nt_input)</f>
        <v>-2.7939408537969418E-16</v>
      </c>
      <c r="BE727" s="342">
        <f t="shared" ref="BE727:BE744" si="1868">2*IMREAL(K658)*COS(2*PI()*B658*51/Nt_input)-2*IMAGINARY(K658)*SIN(2*PI()*B658*51/Nt_input)</f>
        <v>3.8616058777664749E-16</v>
      </c>
      <c r="BF727" s="342">
        <f t="shared" ref="BF727:BF744" si="1869">2*IMREAL(K658)*COS(2*PI()*B658*52/Nt_input)-2*IMAGINARY(K658)*SIN(2*PI()*B658*52/Nt_input)</f>
        <v>-4.8920815261646146E-16</v>
      </c>
      <c r="BG727" s="342">
        <f t="shared" ref="BG727:BG744" si="1870">2*IMREAL(K658)*COS(2*PI()*B658*53/Nt_input)-2*IMAGINARY(K658)*SIN(2*PI()*B658*53/Nt_input)</f>
        <v>5.8754437551819975E-16</v>
      </c>
      <c r="BH727" s="342">
        <f t="shared" ref="BH727:BH744" si="1871">2*IMREAL(K658)*COS(2*PI()*B658*54/Nt_input)-2*IMAGINARY(K658)*SIN(2*PI()*B658*54/Nt_input)</f>
        <v>-6.8022222489927097E-16</v>
      </c>
      <c r="BI727" s="342">
        <f t="shared" ref="BI727:BI744" si="1872">2*IMREAL(K658)*COS(2*PI()*B658*55/Nt_input)-2*IMAGINARY(K658)*SIN(2*PI()*B658*55/Nt_input)</f>
        <v>7.6634916240726957E-16</v>
      </c>
      <c r="BJ727" s="342">
        <f t="shared" ref="BJ727:BJ744" si="1873">2*IMREAL(K658)*COS(2*PI()*B658*56/Nt_input)-2*IMAGINARY(K658)*SIN(2*PI()*B658*56/Nt_input)</f>
        <v>-8.4509573855222039E-16</v>
      </c>
      <c r="BK727" s="342">
        <f t="shared" ref="BK727:BK744" si="1874">2*IMREAL(K658)*COS(2*PI()*B658*57/Nt_input)-2*IMAGINARY(K658)*SIN(2*PI()*B658*57/Nt_input)</f>
        <v>9.1570358075858996E-16</v>
      </c>
      <c r="BL727" s="342">
        <f t="shared" ref="BL727:BL744" si="1875">2*IMREAL(K658)*COS(2*PI()*B658*58/Nt_input)-2*IMAGINARY(K658)*SIN(2*PI()*B658*58/Nt_input)</f>
        <v>-9.7749269690775848E-16</v>
      </c>
      <c r="BM727" s="342">
        <f t="shared" ref="BM727:BM744" si="1876">2*IMREAL(K658)*COS(2*PI()*B658*59/Nt_input)-2*IMAGINARY(K658)*SIN(2*PI()*B658*59/Nt_input)</f>
        <v>1.0298680240338425E-15</v>
      </c>
      <c r="BN727" s="342">
        <f t="shared" ref="BN727:BN744" si="1877">2*IMREAL(K658)*COS(2*PI()*B658*60/Nt_input)-2*IMAGINARY(K658)*SIN(2*PI()*B658*60/Nt_input)</f>
        <v>-1.0723251591053516E-15</v>
      </c>
      <c r="BO727" s="342">
        <f t="shared" ref="BO727:BO744" si="1878">2*IMREAL(K658)*COS(2*PI()*B658*61/Nt_input)-2*IMAGINARY(K658)*SIN(2*PI()*B658*61/Nt_input)</f>
        <v>1.1044552167021164E-15</v>
      </c>
      <c r="BP727" s="342">
        <f t="shared" ref="BP727:BP744" si="1879">2*IMREAL(K658)*COS(2*PI()*B658*62/Nt_input)-2*IMAGINARY(K658)*SIN(2*PI()*B658*62/Nt_input)</f>
        <v>-1.1259487668054039E-15</v>
      </c>
      <c r="BQ727" s="342">
        <f t="shared" ref="BQ727:BQ744" si="1880">2*IMREAL(K658)*COS(2*PI()*B658*63/Nt_input)-2*IMAGINARY(K658)*SIN(2*PI()*B658*63/Nt_input)</f>
        <v>1.1365988147781498E-15</v>
      </c>
      <c r="BR727" s="342">
        <f t="shared" ref="BR727:BR744" si="1881">2*IMREAL(K658)*COS(2*PI()*B658*64/Nt_input)-2*IMAGINARY(K658)*SIN(2*PI()*B658*64/Nt_input)</f>
        <v>-1.136302794836468E-15</v>
      </c>
    </row>
    <row r="728" spans="2:70">
      <c r="B728" s="339">
        <v>34</v>
      </c>
      <c r="C728" s="339">
        <f t="shared" ref="C728:C758" si="1882">C727+Div_Nt_input</f>
        <v>1.0625000000000004E-2</v>
      </c>
      <c r="D728" s="340">
        <f t="shared" si="1817"/>
        <v>35.994848355173765</v>
      </c>
      <c r="E728" s="341" t="str">
        <f>AN694</f>
        <v>-0.0051516448262375</v>
      </c>
      <c r="F728" s="291">
        <v>34</v>
      </c>
      <c r="G728" s="342">
        <f t="shared" si="1818"/>
        <v>-1.6535981244137533E-16</v>
      </c>
      <c r="H728" s="342">
        <f t="shared" si="1819"/>
        <v>9.3135392183905838E-17</v>
      </c>
      <c r="I728" s="342">
        <f t="shared" si="1820"/>
        <v>-1.7331831035738148E-17</v>
      </c>
      <c r="J728" s="342">
        <f t="shared" si="1821"/>
        <v>-5.9137782659329482E-17</v>
      </c>
      <c r="K728" s="342">
        <f t="shared" si="1822"/>
        <v>1.3333476453164968E-16</v>
      </c>
      <c r="L728" s="342">
        <f t="shared" si="1823"/>
        <v>-2.0240776617801721E-16</v>
      </c>
      <c r="M728" s="342">
        <f t="shared" si="1824"/>
        <v>2.6370235088174533E-16</v>
      </c>
      <c r="N728" s="342">
        <f t="shared" si="1825"/>
        <v>-3.1486300212707015E-16</v>
      </c>
      <c r="O728" s="342">
        <f t="shared" si="1826"/>
        <v>3.5392364477785768E-16</v>
      </c>
      <c r="P728" s="342">
        <f t="shared" si="1827"/>
        <v>-3.7938320024249893E-16</v>
      </c>
      <c r="Q728" s="342">
        <f t="shared" si="1828"/>
        <v>3.9026327208237098E-16</v>
      </c>
      <c r="R728" s="342">
        <f t="shared" si="1829"/>
        <v>-3.861457452382815E-16</v>
      </c>
      <c r="S728" s="342">
        <f t="shared" si="1830"/>
        <v>3.6718885395771414E-16</v>
      </c>
      <c r="T728" s="342">
        <f t="shared" si="1831"/>
        <v>-3.3412110094143271E-16</v>
      </c>
      <c r="U728" s="342">
        <f t="shared" si="1832"/>
        <v>2.8821326139324561E-16</v>
      </c>
      <c r="V728" s="342">
        <f t="shared" si="1833"/>
        <v>-2.3122954784157356E-16</v>
      </c>
      <c r="W728" s="342">
        <f t="shared" si="1834"/>
        <v>1.653598124413739E-16</v>
      </c>
      <c r="X728" s="342">
        <f t="shared" si="1835"/>
        <v>-9.3135392183905962E-17</v>
      </c>
      <c r="Y728" s="342">
        <f t="shared" si="1836"/>
        <v>1.7331831035737557E-17</v>
      </c>
      <c r="Z728" s="342">
        <f t="shared" si="1837"/>
        <v>5.9137782659328693E-17</v>
      </c>
      <c r="AA728" s="342">
        <f t="shared" si="1838"/>
        <v>-1.3333476453165286E-16</v>
      </c>
      <c r="AB728" s="342">
        <f t="shared" si="1839"/>
        <v>2.0240776617801773E-16</v>
      </c>
      <c r="AC728" s="342">
        <f t="shared" si="1840"/>
        <v>-2.6370235088174474E-16</v>
      </c>
      <c r="AD728" s="342">
        <f t="shared" si="1841"/>
        <v>3.1486300212707217E-16</v>
      </c>
      <c r="AE728" s="342">
        <f t="shared" si="1842"/>
        <v>-3.5392364477785852E-16</v>
      </c>
      <c r="AF728" s="342">
        <f t="shared" si="1843"/>
        <v>3.7938320024249908E-16</v>
      </c>
      <c r="AG728" s="342">
        <f t="shared" si="1844"/>
        <v>-3.9026327208237083E-16</v>
      </c>
      <c r="AH728" s="342">
        <f t="shared" si="1845"/>
        <v>3.861457452382814E-16</v>
      </c>
      <c r="AI728" s="342">
        <f t="shared" si="1846"/>
        <v>-3.6718885395771395E-16</v>
      </c>
      <c r="AJ728" s="342">
        <f t="shared" si="1847"/>
        <v>3.341211009414338E-16</v>
      </c>
      <c r="AK728" s="342">
        <f t="shared" si="1848"/>
        <v>-2.8821326139324339E-16</v>
      </c>
      <c r="AL728" s="342">
        <f t="shared" si="1849"/>
        <v>2.3122954784157307E-16</v>
      </c>
      <c r="AM728" s="342">
        <f t="shared" si="1850"/>
        <v>-1.6535981244137587E-16</v>
      </c>
      <c r="AN728" s="342">
        <f t="shared" si="1851"/>
        <v>9.3135392183902708E-17</v>
      </c>
      <c r="AO728" s="342">
        <f t="shared" si="1852"/>
        <v>-1.7331831035736965E-17</v>
      </c>
      <c r="AP728" s="342">
        <f t="shared" si="1853"/>
        <v>-5.9137782659329284E-17</v>
      </c>
      <c r="AQ728" s="342">
        <f t="shared" si="1854"/>
        <v>1.333347645316534E-16</v>
      </c>
      <c r="AR728" s="342">
        <f t="shared" si="1855"/>
        <v>-2.0240776617801819E-16</v>
      </c>
      <c r="AS728" s="342">
        <f t="shared" si="1856"/>
        <v>2.6370235088174922E-16</v>
      </c>
      <c r="AT728" s="342">
        <f t="shared" si="1857"/>
        <v>-3.1486300212706922E-16</v>
      </c>
      <c r="AU728" s="342">
        <f t="shared" si="1858"/>
        <v>3.5392364477785877E-16</v>
      </c>
      <c r="AV728" s="342">
        <f t="shared" si="1859"/>
        <v>-3.7938320024250056E-16</v>
      </c>
      <c r="AW728" s="342">
        <f t="shared" si="1860"/>
        <v>3.9026327208237078E-16</v>
      </c>
      <c r="AX728" s="342">
        <f t="shared" si="1861"/>
        <v>-3.8614574523828125E-16</v>
      </c>
      <c r="AY728" s="342">
        <f t="shared" si="1862"/>
        <v>3.6718885395771183E-16</v>
      </c>
      <c r="AZ728" s="342">
        <f t="shared" si="1863"/>
        <v>-3.3412110094143355E-16</v>
      </c>
      <c r="BA728" s="342">
        <f t="shared" si="1864"/>
        <v>2.8821326139324305E-16</v>
      </c>
      <c r="BB728" s="342">
        <f t="shared" si="1865"/>
        <v>-2.3122954784156814E-16</v>
      </c>
      <c r="BC728" s="342">
        <f t="shared" si="1866"/>
        <v>1.6535981244137533E-16</v>
      </c>
      <c r="BD728" s="342">
        <f t="shared" si="1867"/>
        <v>-9.3135392183902116E-17</v>
      </c>
      <c r="BE728" s="342">
        <f t="shared" si="1868"/>
        <v>1.7331831035741945E-17</v>
      </c>
      <c r="BF728" s="342">
        <f t="shared" si="1869"/>
        <v>5.9137782659329802E-17</v>
      </c>
      <c r="BG728" s="342">
        <f t="shared" si="1870"/>
        <v>-1.3333476453165392E-16</v>
      </c>
      <c r="BH728" s="342">
        <f t="shared" si="1871"/>
        <v>2.0240776617801395E-16</v>
      </c>
      <c r="BI728" s="342">
        <f t="shared" si="1872"/>
        <v>-2.6370235088174558E-16</v>
      </c>
      <c r="BJ728" s="342">
        <f t="shared" si="1873"/>
        <v>3.1486300212707282E-16</v>
      </c>
      <c r="BK728" s="342">
        <f t="shared" si="1874"/>
        <v>-3.5392364477785665E-16</v>
      </c>
      <c r="BL728" s="342">
        <f t="shared" si="1875"/>
        <v>3.7938320024249932E-16</v>
      </c>
      <c r="BM728" s="342">
        <f t="shared" si="1876"/>
        <v>-3.9026327208237113E-16</v>
      </c>
      <c r="BN728" s="342">
        <f t="shared" si="1877"/>
        <v>3.8614574523828204E-16</v>
      </c>
      <c r="BO728" s="342">
        <f t="shared" si="1878"/>
        <v>-3.6718885395771355E-16</v>
      </c>
      <c r="BP728" s="342">
        <f t="shared" si="1879"/>
        <v>3.3412110094143034E-16</v>
      </c>
      <c r="BQ728" s="342">
        <f t="shared" si="1880"/>
        <v>-2.8821326139324635E-16</v>
      </c>
      <c r="BR728" s="342">
        <f t="shared" si="1881"/>
        <v>2.3122954784157213E-16</v>
      </c>
    </row>
    <row r="729" spans="2:70">
      <c r="B729" s="339">
        <v>35</v>
      </c>
      <c r="C729" s="339">
        <f t="shared" si="1882"/>
        <v>1.0937500000000005E-2</v>
      </c>
      <c r="D729" s="340">
        <f t="shared" si="1817"/>
        <v>35.99467630752207</v>
      </c>
      <c r="E729" s="341" t="str">
        <f>AO694</f>
        <v>-0.00532369247792659</v>
      </c>
      <c r="F729" s="291">
        <v>35</v>
      </c>
      <c r="G729" s="342">
        <f t="shared" si="1818"/>
        <v>8.471218310218154E-18</v>
      </c>
      <c r="H729" s="342">
        <f t="shared" si="1819"/>
        <v>-1.5879760690655138E-17</v>
      </c>
      <c r="I729" s="342">
        <f t="shared" si="1820"/>
        <v>2.1920748743107187E-17</v>
      </c>
      <c r="J729" s="342">
        <f t="shared" si="1821"/>
        <v>-2.6073936632805605E-17</v>
      </c>
      <c r="K729" s="342">
        <f t="shared" si="1822"/>
        <v>2.7981654607407505E-17</v>
      </c>
      <c r="L729" s="342">
        <f t="shared" si="1823"/>
        <v>-2.7479611275904883E-17</v>
      </c>
      <c r="M729" s="342">
        <f t="shared" si="1824"/>
        <v>2.4611042272902526E-17</v>
      </c>
      <c r="N729" s="342">
        <f t="shared" si="1825"/>
        <v>-1.9622986834796989E-17</v>
      </c>
      <c r="O729" s="342">
        <f t="shared" si="1826"/>
        <v>1.2945012946616182E-17</v>
      </c>
      <c r="P729" s="342">
        <f t="shared" si="1827"/>
        <v>-5.1522232355883756E-18</v>
      </c>
      <c r="Q729" s="342">
        <f t="shared" si="1828"/>
        <v>-3.0842724809537228E-18</v>
      </c>
      <c r="R729" s="342">
        <f t="shared" si="1829"/>
        <v>1.1055152722415498E-17</v>
      </c>
      <c r="S729" s="342">
        <f t="shared" si="1830"/>
        <v>-1.8073970634564344E-17</v>
      </c>
      <c r="T729" s="342">
        <f t="shared" si="1831"/>
        <v>2.3536270331692692E-17</v>
      </c>
      <c r="U729" s="342">
        <f t="shared" si="1832"/>
        <v>-2.6971642231623731E-17</v>
      </c>
      <c r="V729" s="342">
        <f t="shared" si="1833"/>
        <v>2.8084234413065399E-17</v>
      </c>
      <c r="W729" s="342">
        <f t="shared" si="1834"/>
        <v>-2.6778231184418004E-17</v>
      </c>
      <c r="X729" s="342">
        <f t="shared" si="1835"/>
        <v>2.3166104666797955E-17</v>
      </c>
      <c r="Y729" s="342">
        <f t="shared" si="1836"/>
        <v>-1.7558928770488108E-17</v>
      </c>
      <c r="Z729" s="342">
        <f t="shared" si="1837"/>
        <v>1.0439589718660018E-17</v>
      </c>
      <c r="AA729" s="342">
        <f t="shared" si="1838"/>
        <v>-2.4212002100736096E-18</v>
      </c>
      <c r="AB729" s="342">
        <f t="shared" si="1839"/>
        <v>-5.8057014348541654E-18</v>
      </c>
      <c r="AC729" s="342">
        <f t="shared" si="1840"/>
        <v>1.353261997053461E-17</v>
      </c>
      <c r="AD729" s="342">
        <f t="shared" si="1841"/>
        <v>-2.0094118361025357E-17</v>
      </c>
      <c r="AE729" s="342">
        <f t="shared" si="1842"/>
        <v>2.492512477074983E-17</v>
      </c>
      <c r="AF729" s="342">
        <f t="shared" si="1843"/>
        <v>-2.7609596171551914E-17</v>
      </c>
      <c r="AG729" s="342">
        <f t="shared" si="1844"/>
        <v>2.7916347688921313E-17</v>
      </c>
      <c r="AH729" s="342">
        <f t="shared" si="1845"/>
        <v>-2.581896208815493E-17</v>
      </c>
      <c r="AI729" s="342">
        <f t="shared" si="1846"/>
        <v>2.1498064808871154E-17</v>
      </c>
      <c r="AJ729" s="342">
        <f t="shared" si="1847"/>
        <v>-1.5325768623432733E-17</v>
      </c>
      <c r="AK729" s="342">
        <f t="shared" si="1848"/>
        <v>7.8336275348529203E-18</v>
      </c>
      <c r="AL729" s="342">
        <f t="shared" si="1849"/>
        <v>3.3314029702663581E-19</v>
      </c>
      <c r="AM729" s="342">
        <f t="shared" si="1850"/>
        <v>-8.4712183102181109E-18</v>
      </c>
      <c r="AN729" s="342">
        <f t="shared" si="1851"/>
        <v>1.5879760690654917E-17</v>
      </c>
      <c r="AO729" s="342">
        <f t="shared" si="1852"/>
        <v>-2.1920748743107107E-17</v>
      </c>
      <c r="AP729" s="342">
        <f t="shared" si="1853"/>
        <v>2.6073936632805488E-17</v>
      </c>
      <c r="AQ729" s="342">
        <f t="shared" si="1854"/>
        <v>-2.7981654607407493E-17</v>
      </c>
      <c r="AR729" s="342">
        <f t="shared" si="1855"/>
        <v>2.7479611275904886E-17</v>
      </c>
      <c r="AS729" s="342">
        <f t="shared" si="1856"/>
        <v>-2.4611042272902634E-17</v>
      </c>
      <c r="AT729" s="342">
        <f t="shared" si="1857"/>
        <v>1.9622986834797291E-17</v>
      </c>
      <c r="AU729" s="342">
        <f t="shared" si="1858"/>
        <v>-1.2945012946616023E-17</v>
      </c>
      <c r="AV729" s="342">
        <f t="shared" si="1859"/>
        <v>5.1522232355883964E-18</v>
      </c>
      <c r="AW729" s="342">
        <f t="shared" si="1860"/>
        <v>3.0842724809535037E-18</v>
      </c>
      <c r="AX729" s="342">
        <f t="shared" si="1861"/>
        <v>-1.1055152722414929E-17</v>
      </c>
      <c r="AY729" s="342">
        <f t="shared" si="1862"/>
        <v>1.8073970634564329E-17</v>
      </c>
      <c r="AZ729" s="342">
        <f t="shared" si="1863"/>
        <v>-2.3536270331692572E-17</v>
      </c>
      <c r="BA729" s="342">
        <f t="shared" si="1864"/>
        <v>2.6971642231623613E-17</v>
      </c>
      <c r="BB729" s="342">
        <f t="shared" si="1865"/>
        <v>-2.8084234413065399E-17</v>
      </c>
      <c r="BC729" s="342">
        <f t="shared" si="1866"/>
        <v>2.677823118441801E-17</v>
      </c>
      <c r="BD729" s="342">
        <f t="shared" si="1867"/>
        <v>-2.3166104666798078E-17</v>
      </c>
      <c r="BE729" s="342">
        <f t="shared" si="1868"/>
        <v>1.7558928770488592E-17</v>
      </c>
      <c r="BF729" s="342">
        <f t="shared" si="1869"/>
        <v>-1.043958971865985E-17</v>
      </c>
      <c r="BG729" s="342">
        <f t="shared" si="1870"/>
        <v>2.4212002100738288E-18</v>
      </c>
      <c r="BH729" s="342">
        <f t="shared" si="1871"/>
        <v>5.8057014348539504E-18</v>
      </c>
      <c r="BI729" s="342">
        <f t="shared" si="1872"/>
        <v>-1.3532619970534068E-17</v>
      </c>
      <c r="BJ729" s="342">
        <f t="shared" si="1873"/>
        <v>2.0094118361025203E-17</v>
      </c>
      <c r="BK729" s="342">
        <f t="shared" si="1874"/>
        <v>-2.4925124770749732E-17</v>
      </c>
      <c r="BL729" s="342">
        <f t="shared" si="1875"/>
        <v>2.76095961715518E-17</v>
      </c>
      <c r="BM729" s="342">
        <f t="shared" si="1876"/>
        <v>-2.7916347688921288E-17</v>
      </c>
      <c r="BN729" s="342">
        <f t="shared" si="1877"/>
        <v>2.5818962088155013E-17</v>
      </c>
      <c r="BO729" s="342">
        <f t="shared" si="1878"/>
        <v>-2.1498064808871293E-17</v>
      </c>
      <c r="BP729" s="342">
        <f t="shared" si="1879"/>
        <v>1.532576862343325E-17</v>
      </c>
      <c r="BQ729" s="342">
        <f t="shared" si="1880"/>
        <v>-7.8336275348527477E-18</v>
      </c>
      <c r="BR729" s="342">
        <f t="shared" si="1881"/>
        <v>-3.3314029702641558E-19</v>
      </c>
    </row>
    <row r="730" spans="2:70">
      <c r="B730" s="339">
        <v>36</v>
      </c>
      <c r="C730" s="339">
        <f t="shared" si="1882"/>
        <v>1.1250000000000005E-2</v>
      </c>
      <c r="D730" s="340">
        <f t="shared" si="1817"/>
        <v>35.994555529939184</v>
      </c>
      <c r="E730" s="341" t="str">
        <f>AP694</f>
        <v>-0.00544447006081824</v>
      </c>
      <c r="F730" s="291">
        <v>36</v>
      </c>
      <c r="G730" s="342">
        <f t="shared" si="1818"/>
        <v>-3.2062147703535215E-16</v>
      </c>
      <c r="H730" s="342">
        <f t="shared" si="1819"/>
        <v>2.9603878567115482E-16</v>
      </c>
      <c r="I730" s="342">
        <f t="shared" si="1820"/>
        <v>-2.2638687278679905E-16</v>
      </c>
      <c r="J730" s="342">
        <f t="shared" si="1821"/>
        <v>1.2226961072276517E-16</v>
      </c>
      <c r="K730" s="342">
        <f t="shared" si="1822"/>
        <v>4.6209119702853724E-19</v>
      </c>
      <c r="L730" s="342">
        <f t="shared" si="1823"/>
        <v>-1.2312344392094124E-16</v>
      </c>
      <c r="M730" s="342">
        <f t="shared" si="1824"/>
        <v>2.2704036842469E-16</v>
      </c>
      <c r="N730" s="342">
        <f t="shared" si="1825"/>
        <v>-2.9639245496184385E-16</v>
      </c>
      <c r="O730" s="342">
        <f t="shared" si="1826"/>
        <v>3.2062147703535215E-16</v>
      </c>
      <c r="P730" s="342">
        <f t="shared" si="1827"/>
        <v>-2.9603878567115487E-16</v>
      </c>
      <c r="Q730" s="342">
        <f t="shared" si="1828"/>
        <v>2.2638687278679855E-16</v>
      </c>
      <c r="R730" s="342">
        <f t="shared" si="1829"/>
        <v>-1.2226961072276601E-16</v>
      </c>
      <c r="S730" s="342">
        <f t="shared" si="1830"/>
        <v>-4.6209119702816746E-19</v>
      </c>
      <c r="T730" s="342">
        <f t="shared" si="1831"/>
        <v>1.2312344392094196E-16</v>
      </c>
      <c r="U730" s="342">
        <f t="shared" si="1832"/>
        <v>-2.2704036842468897E-16</v>
      </c>
      <c r="V730" s="342">
        <f t="shared" si="1833"/>
        <v>2.9639245496184376E-16</v>
      </c>
      <c r="W730" s="342">
        <f t="shared" si="1834"/>
        <v>-3.2062147703535215E-16</v>
      </c>
      <c r="X730" s="342">
        <f t="shared" si="1835"/>
        <v>2.9603878567115546E-16</v>
      </c>
      <c r="Y730" s="342">
        <f t="shared" si="1836"/>
        <v>-2.2638687278679959E-16</v>
      </c>
      <c r="Z730" s="342">
        <f t="shared" si="1837"/>
        <v>1.2226961072276529E-16</v>
      </c>
      <c r="AA730" s="342">
        <f t="shared" si="1838"/>
        <v>4.6209119702898098E-19</v>
      </c>
      <c r="AB730" s="342">
        <f t="shared" si="1839"/>
        <v>-1.231234439209427E-16</v>
      </c>
      <c r="AC730" s="342">
        <f t="shared" si="1840"/>
        <v>2.2704036842468793E-16</v>
      </c>
      <c r="AD730" s="342">
        <f t="shared" si="1841"/>
        <v>-2.9639245496184316E-16</v>
      </c>
      <c r="AE730" s="342">
        <f t="shared" si="1842"/>
        <v>3.2062147703535215E-16</v>
      </c>
      <c r="AF730" s="342">
        <f t="shared" si="1843"/>
        <v>-2.9603878567115516E-16</v>
      </c>
      <c r="AG730" s="342">
        <f t="shared" si="1844"/>
        <v>2.2638687278679905E-16</v>
      </c>
      <c r="AH730" s="342">
        <f t="shared" si="1845"/>
        <v>-1.2226961072276455E-16</v>
      </c>
      <c r="AI730" s="342">
        <f t="shared" si="1846"/>
        <v>-4.6209119702518458E-19</v>
      </c>
      <c r="AJ730" s="342">
        <f t="shared" si="1847"/>
        <v>1.2312344392093919E-16</v>
      </c>
      <c r="AK730" s="342">
        <f t="shared" si="1848"/>
        <v>-2.2704036842468852E-16</v>
      </c>
      <c r="AL730" s="342">
        <f t="shared" si="1849"/>
        <v>2.9639245496184346E-16</v>
      </c>
      <c r="AM730" s="342">
        <f t="shared" si="1850"/>
        <v>-3.2062147703535215E-16</v>
      </c>
      <c r="AN730" s="342">
        <f t="shared" si="1851"/>
        <v>2.9603878567115482E-16</v>
      </c>
      <c r="AO730" s="342">
        <f t="shared" si="1852"/>
        <v>-2.2638687278679846E-16</v>
      </c>
      <c r="AP730" s="342">
        <f t="shared" si="1853"/>
        <v>1.2226961072276805E-16</v>
      </c>
      <c r="AQ730" s="342">
        <f t="shared" si="1854"/>
        <v>4.6209119702597344E-19</v>
      </c>
      <c r="AR730" s="342">
        <f t="shared" si="1855"/>
        <v>-1.2312344392093993E-16</v>
      </c>
      <c r="AS730" s="342">
        <f t="shared" si="1856"/>
        <v>2.2704036842468902E-16</v>
      </c>
      <c r="AT730" s="342">
        <f t="shared" si="1857"/>
        <v>-2.9639245496184376E-16</v>
      </c>
      <c r="AU730" s="342">
        <f t="shared" si="1858"/>
        <v>3.2062147703535215E-16</v>
      </c>
      <c r="AV730" s="342">
        <f t="shared" si="1859"/>
        <v>-2.9603878567115457E-16</v>
      </c>
      <c r="AW730" s="342">
        <f t="shared" si="1860"/>
        <v>2.2638687278679791E-16</v>
      </c>
      <c r="AX730" s="342">
        <f t="shared" si="1861"/>
        <v>-1.222696107227631E-16</v>
      </c>
      <c r="AY730" s="342">
        <f t="shared" si="1862"/>
        <v>-4.6209119702217705E-19</v>
      </c>
      <c r="AZ730" s="342">
        <f t="shared" si="1863"/>
        <v>1.2312344392093648E-16</v>
      </c>
      <c r="BA730" s="342">
        <f t="shared" si="1864"/>
        <v>-2.2704036842468635E-16</v>
      </c>
      <c r="BB730" s="342">
        <f t="shared" si="1865"/>
        <v>2.9639245496184233E-16</v>
      </c>
      <c r="BC730" s="342">
        <f t="shared" si="1866"/>
        <v>-3.2062147703535215E-16</v>
      </c>
      <c r="BD730" s="342">
        <f t="shared" si="1867"/>
        <v>2.9603878567115595E-16</v>
      </c>
      <c r="BE730" s="342">
        <f t="shared" si="1868"/>
        <v>-2.2638687278680053E-16</v>
      </c>
      <c r="BF730" s="342">
        <f t="shared" si="1869"/>
        <v>1.222696107227666E-16</v>
      </c>
      <c r="BG730" s="342">
        <f t="shared" si="1870"/>
        <v>4.6209119702755117E-19</v>
      </c>
      <c r="BH730" s="342">
        <f t="shared" si="1871"/>
        <v>-1.2312344392094139E-16</v>
      </c>
      <c r="BI730" s="342">
        <f t="shared" si="1872"/>
        <v>2.270403684246901E-16</v>
      </c>
      <c r="BJ730" s="342">
        <f t="shared" si="1873"/>
        <v>-2.9639245496184435E-16</v>
      </c>
      <c r="BK730" s="342">
        <f t="shared" si="1874"/>
        <v>3.2062147703535215E-16</v>
      </c>
      <c r="BL730" s="342">
        <f t="shared" si="1875"/>
        <v>-2.9603878567115743E-16</v>
      </c>
      <c r="BM730" s="342">
        <f t="shared" si="1876"/>
        <v>2.2638687278680324E-16</v>
      </c>
      <c r="BN730" s="342">
        <f t="shared" si="1877"/>
        <v>-1.2226961072277007E-16</v>
      </c>
      <c r="BO730" s="342">
        <f t="shared" si="1878"/>
        <v>-4.6209119702377943E-19</v>
      </c>
      <c r="BP730" s="342">
        <f t="shared" si="1879"/>
        <v>1.2312344392093791E-16</v>
      </c>
      <c r="BQ730" s="342">
        <f t="shared" si="1880"/>
        <v>-2.2704036842468754E-16</v>
      </c>
      <c r="BR730" s="342">
        <f t="shared" si="1881"/>
        <v>2.9639245496184292E-16</v>
      </c>
    </row>
    <row r="731" spans="2:70">
      <c r="B731" s="339">
        <v>37</v>
      </c>
      <c r="C731" s="339">
        <f t="shared" si="1882"/>
        <v>1.1562500000000005E-2</v>
      </c>
      <c r="D731" s="340">
        <f t="shared" si="1817"/>
        <v>35.994487185579224</v>
      </c>
      <c r="E731" s="341" t="str">
        <f>AQ694</f>
        <v>-0.00551281442077809</v>
      </c>
      <c r="F731" s="291">
        <v>37</v>
      </c>
      <c r="G731" s="342">
        <f t="shared" si="1818"/>
        <v>3.2035675425242845E-16</v>
      </c>
      <c r="H731" s="342">
        <f t="shared" si="1819"/>
        <v>-1.0103321605794587E-16</v>
      </c>
      <c r="I731" s="342">
        <f t="shared" si="1820"/>
        <v>-1.4215007095842016E-16</v>
      </c>
      <c r="J731" s="342">
        <f t="shared" si="1821"/>
        <v>3.5176355667166245E-16</v>
      </c>
      <c r="K731" s="342">
        <f t="shared" si="1822"/>
        <v>-4.7830545034467316E-16</v>
      </c>
      <c r="L731" s="342">
        <f t="shared" si="1823"/>
        <v>4.9189193835370501E-16</v>
      </c>
      <c r="M731" s="342">
        <f t="shared" si="1824"/>
        <v>-3.893144700466513E-16</v>
      </c>
      <c r="N731" s="342">
        <f t="shared" si="1825"/>
        <v>1.9479748095160103E-16</v>
      </c>
      <c r="O731" s="342">
        <f t="shared" si="1826"/>
        <v>4.5722388661229823E-17</v>
      </c>
      <c r="P731" s="342">
        <f t="shared" si="1827"/>
        <v>-2.7544457458587845E-16</v>
      </c>
      <c r="Q731" s="342">
        <f t="shared" si="1828"/>
        <v>4.401184662921178E-16</v>
      </c>
      <c r="R731" s="342">
        <f t="shared" si="1829"/>
        <v>-5.0085509392492617E-16</v>
      </c>
      <c r="S731" s="342">
        <f t="shared" si="1830"/>
        <v>4.4331104908705301E-16</v>
      </c>
      <c r="T731" s="342">
        <f t="shared" si="1831"/>
        <v>-2.810757878959705E-16</v>
      </c>
      <c r="U731" s="342">
        <f t="shared" si="1832"/>
        <v>5.2462379390798009E-17</v>
      </c>
      <c r="V731" s="342">
        <f t="shared" si="1833"/>
        <v>1.8854041196985917E-16</v>
      </c>
      <c r="W731" s="342">
        <f t="shared" si="1834"/>
        <v>-3.8501797640123416E-16</v>
      </c>
      <c r="X731" s="342">
        <f t="shared" si="1835"/>
        <v>4.9057066911938459E-16</v>
      </c>
      <c r="Y731" s="342">
        <f t="shared" si="1836"/>
        <v>-4.8027143312273908E-16</v>
      </c>
      <c r="Z731" s="342">
        <f t="shared" si="1837"/>
        <v>3.5655250994062115E-16</v>
      </c>
      <c r="AA731" s="342">
        <f t="shared" si="1838"/>
        <v>-1.4863104762407879E-16</v>
      </c>
      <c r="AB731" s="342">
        <f t="shared" si="1839"/>
        <v>-9.4390747056519574E-17</v>
      </c>
      <c r="AC731" s="342">
        <f t="shared" si="1840"/>
        <v>3.15121461597822E-16</v>
      </c>
      <c r="AD731" s="342">
        <f t="shared" si="1841"/>
        <v>-4.6143388861478655E-16</v>
      </c>
      <c r="AE731" s="342">
        <f t="shared" si="1842"/>
        <v>4.987752553228399E-16</v>
      </c>
      <c r="AF731" s="342">
        <f t="shared" si="1843"/>
        <v>-4.1832711898519953E-16</v>
      </c>
      <c r="AG731" s="342">
        <f t="shared" si="1844"/>
        <v>2.3908790805042453E-16</v>
      </c>
      <c r="AH731" s="342">
        <f t="shared" si="1845"/>
        <v>-3.3863013312610965E-18</v>
      </c>
      <c r="AI731" s="342">
        <f t="shared" si="1846"/>
        <v>-2.3311500574735759E-16</v>
      </c>
      <c r="AJ731" s="342">
        <f t="shared" si="1847"/>
        <v>4.1456446254582888E-16</v>
      </c>
      <c r="AK731" s="342">
        <f t="shared" si="1848"/>
        <v>-4.981114241772704E-16</v>
      </c>
      <c r="AL731" s="342">
        <f t="shared" si="1849"/>
        <v>4.6402565144772824E-16</v>
      </c>
      <c r="AM731" s="342">
        <f t="shared" si="1850"/>
        <v>-3.2035675425242949E-16</v>
      </c>
      <c r="AN731" s="342">
        <f t="shared" si="1851"/>
        <v>1.0103321605794814E-16</v>
      </c>
      <c r="AO731" s="342">
        <f t="shared" si="1852"/>
        <v>1.421500709584171E-16</v>
      </c>
      <c r="AP731" s="342">
        <f t="shared" si="1853"/>
        <v>-3.5176355667165954E-16</v>
      </c>
      <c r="AQ731" s="342">
        <f t="shared" si="1854"/>
        <v>4.7830545034467414E-16</v>
      </c>
      <c r="AR731" s="342">
        <f t="shared" si="1855"/>
        <v>-4.91891938353706E-16</v>
      </c>
      <c r="AS731" s="342">
        <f t="shared" si="1856"/>
        <v>3.893144700466516E-16</v>
      </c>
      <c r="AT731" s="342">
        <f t="shared" si="1857"/>
        <v>-1.9479748095160805E-16</v>
      </c>
      <c r="AU731" s="342">
        <f t="shared" si="1858"/>
        <v>-4.5722388661229305E-17</v>
      </c>
      <c r="AV731" s="342">
        <f t="shared" si="1859"/>
        <v>2.7544457458588403E-16</v>
      </c>
      <c r="AW731" s="342">
        <f t="shared" si="1860"/>
        <v>-4.4011846629211592E-16</v>
      </c>
      <c r="AX731" s="342">
        <f t="shared" si="1861"/>
        <v>5.0085509392492617E-16</v>
      </c>
      <c r="AY731" s="342">
        <f t="shared" si="1862"/>
        <v>-4.4331104908705493E-16</v>
      </c>
      <c r="AZ731" s="342">
        <f t="shared" si="1863"/>
        <v>2.8107578789597094E-16</v>
      </c>
      <c r="BA731" s="342">
        <f t="shared" si="1864"/>
        <v>-5.2462379390805577E-17</v>
      </c>
      <c r="BB731" s="342">
        <f t="shared" si="1865"/>
        <v>-1.885404119698587E-16</v>
      </c>
      <c r="BC731" s="342">
        <f t="shared" si="1866"/>
        <v>3.850179764012384E-16</v>
      </c>
      <c r="BD731" s="342">
        <f t="shared" si="1867"/>
        <v>-4.9057066911938459E-16</v>
      </c>
      <c r="BE731" s="342">
        <f t="shared" si="1868"/>
        <v>4.802714331227372E-16</v>
      </c>
      <c r="BF731" s="342">
        <f t="shared" si="1869"/>
        <v>-3.5655250994062149E-16</v>
      </c>
      <c r="BG731" s="342">
        <f t="shared" si="1870"/>
        <v>1.4863104762407929E-16</v>
      </c>
      <c r="BH731" s="342">
        <f t="shared" si="1871"/>
        <v>9.4390747056512117E-17</v>
      </c>
      <c r="BI731" s="342">
        <f t="shared" si="1872"/>
        <v>-3.1512146159782161E-16</v>
      </c>
      <c r="BJ731" s="342">
        <f t="shared" si="1873"/>
        <v>4.6143388861478912E-16</v>
      </c>
      <c r="BK731" s="342">
        <f t="shared" si="1874"/>
        <v>-4.9877525532284E-16</v>
      </c>
      <c r="BL731" s="342">
        <f t="shared" si="1875"/>
        <v>4.1832711898519588E-16</v>
      </c>
      <c r="BM731" s="342">
        <f t="shared" si="1876"/>
        <v>-2.3908790805042492E-16</v>
      </c>
      <c r="BN731" s="342">
        <f t="shared" si="1877"/>
        <v>3.3863013312616142E-18</v>
      </c>
      <c r="BO731" s="342">
        <f t="shared" si="1878"/>
        <v>2.3311500574735089E-16</v>
      </c>
      <c r="BP731" s="342">
        <f t="shared" si="1879"/>
        <v>-4.1456446254582864E-16</v>
      </c>
      <c r="BQ731" s="342">
        <f t="shared" si="1880"/>
        <v>4.9811142417726971E-16</v>
      </c>
      <c r="BR731" s="342">
        <f t="shared" si="1881"/>
        <v>-4.6402565144772844E-16</v>
      </c>
    </row>
    <row r="732" spans="2:70">
      <c r="B732" s="339">
        <v>38</v>
      </c>
      <c r="C732" s="339">
        <f t="shared" si="1882"/>
        <v>1.1875000000000005E-2</v>
      </c>
      <c r="D732" s="340">
        <f t="shared" si="1817"/>
        <v>35.99447193263574</v>
      </c>
      <c r="E732" s="341" t="str">
        <f>AR694</f>
        <v>-0.00552806736425683</v>
      </c>
      <c r="F732" s="291">
        <v>38</v>
      </c>
      <c r="G732" s="342">
        <f t="shared" si="1818"/>
        <v>1.6281088535197609E-16</v>
      </c>
      <c r="H732" s="342">
        <f t="shared" si="1819"/>
        <v>-1.0183360017838128E-16</v>
      </c>
      <c r="I732" s="342">
        <f t="shared" si="1820"/>
        <v>6.5322027674061184E-18</v>
      </c>
      <c r="J732" s="342">
        <f t="shared" si="1821"/>
        <v>9.0970943973387725E-17</v>
      </c>
      <c r="K732" s="342">
        <f t="shared" si="1822"/>
        <v>-1.5781135380010479E-16</v>
      </c>
      <c r="L732" s="342">
        <f t="shared" si="1823"/>
        <v>1.7145974634883799E-16</v>
      </c>
      <c r="M732" s="342">
        <f t="shared" si="1824"/>
        <v>-1.2731578384421776E-16</v>
      </c>
      <c r="N732" s="342">
        <f t="shared" si="1825"/>
        <v>4.0258664517054497E-17</v>
      </c>
      <c r="O732" s="342">
        <f t="shared" si="1826"/>
        <v>6.0368071488590769E-17</v>
      </c>
      <c r="P732" s="342">
        <f t="shared" si="1827"/>
        <v>-1.4064709850919617E-16</v>
      </c>
      <c r="Q732" s="342">
        <f t="shared" si="1828"/>
        <v>1.7351950544924743E-16</v>
      </c>
      <c r="R732" s="342">
        <f t="shared" si="1829"/>
        <v>-1.4790529333643462E-16</v>
      </c>
      <c r="S732" s="342">
        <f t="shared" si="1830"/>
        <v>7.2438008366631326E-17</v>
      </c>
      <c r="T732" s="342">
        <f t="shared" si="1831"/>
        <v>2.7445287871290548E-17</v>
      </c>
      <c r="U732" s="342">
        <f t="shared" si="1832"/>
        <v>-1.1807785409837979E-16</v>
      </c>
      <c r="V732" s="342">
        <f t="shared" si="1833"/>
        <v>1.6891100726610196E-16</v>
      </c>
      <c r="W732" s="342">
        <f t="shared" si="1834"/>
        <v>-1.6281088535197634E-16</v>
      </c>
      <c r="X732" s="342">
        <f t="shared" si="1835"/>
        <v>1.0183360017838163E-16</v>
      </c>
      <c r="Y732" s="342">
        <f t="shared" si="1836"/>
        <v>-6.5322027674074496E-18</v>
      </c>
      <c r="Z732" s="342">
        <f t="shared" si="1837"/>
        <v>-9.097094397338791E-17</v>
      </c>
      <c r="AA732" s="342">
        <f t="shared" si="1838"/>
        <v>1.5781135380010437E-16</v>
      </c>
      <c r="AB732" s="342">
        <f t="shared" si="1839"/>
        <v>-1.7145974634883826E-16</v>
      </c>
      <c r="AC732" s="342">
        <f t="shared" si="1840"/>
        <v>1.2731578384421764E-16</v>
      </c>
      <c r="AD732" s="342">
        <f t="shared" si="1841"/>
        <v>-4.025866451705549E-17</v>
      </c>
      <c r="AE732" s="342">
        <f t="shared" si="1842"/>
        <v>-6.0368071488588649E-17</v>
      </c>
      <c r="AF732" s="342">
        <f t="shared" si="1843"/>
        <v>1.4064709850919556E-16</v>
      </c>
      <c r="AG732" s="342">
        <f t="shared" si="1844"/>
        <v>-1.7351950544924743E-16</v>
      </c>
      <c r="AH732" s="342">
        <f t="shared" si="1845"/>
        <v>1.4790529333643578E-16</v>
      </c>
      <c r="AI732" s="342">
        <f t="shared" si="1846"/>
        <v>-7.2438008366632262E-17</v>
      </c>
      <c r="AJ732" s="342">
        <f t="shared" si="1847"/>
        <v>-2.7445287871289537E-17</v>
      </c>
      <c r="AK732" s="342">
        <f t="shared" si="1848"/>
        <v>1.1807785409837996E-16</v>
      </c>
      <c r="AL732" s="342">
        <f t="shared" si="1849"/>
        <v>-1.6891100726610174E-16</v>
      </c>
      <c r="AM732" s="342">
        <f t="shared" si="1850"/>
        <v>1.6281088535197713E-16</v>
      </c>
      <c r="AN732" s="342">
        <f t="shared" si="1851"/>
        <v>-1.0183360017838244E-16</v>
      </c>
      <c r="AO732" s="342">
        <f t="shared" si="1852"/>
        <v>6.5322027674060013E-18</v>
      </c>
      <c r="AP732" s="342">
        <f t="shared" si="1853"/>
        <v>9.0970943973387047E-17</v>
      </c>
      <c r="AQ732" s="342">
        <f t="shared" si="1854"/>
        <v>-1.5781135380010396E-16</v>
      </c>
      <c r="AR732" s="342">
        <f t="shared" si="1855"/>
        <v>1.7145974634883843E-16</v>
      </c>
      <c r="AS732" s="342">
        <f t="shared" si="1856"/>
        <v>-1.2731578384421998E-16</v>
      </c>
      <c r="AT732" s="342">
        <f t="shared" si="1857"/>
        <v>4.0258664517054078E-17</v>
      </c>
      <c r="AU732" s="342">
        <f t="shared" si="1858"/>
        <v>6.0368071488589992E-17</v>
      </c>
      <c r="AV732" s="342">
        <f t="shared" si="1859"/>
        <v>-1.4064709850919497E-16</v>
      </c>
      <c r="AW732" s="342">
        <f t="shared" si="1860"/>
        <v>1.7351950544924736E-16</v>
      </c>
      <c r="AX732" s="342">
        <f t="shared" si="1861"/>
        <v>-1.4790529333643632E-16</v>
      </c>
      <c r="AY732" s="342">
        <f t="shared" si="1862"/>
        <v>7.243800836663543E-17</v>
      </c>
      <c r="AZ732" s="342">
        <f t="shared" si="1863"/>
        <v>2.7445287871290967E-17</v>
      </c>
      <c r="BA732" s="342">
        <f t="shared" si="1864"/>
        <v>-1.180778540983792E-16</v>
      </c>
      <c r="BB732" s="342">
        <f t="shared" si="1865"/>
        <v>1.6891100726610149E-16</v>
      </c>
      <c r="BC732" s="342">
        <f t="shared" si="1866"/>
        <v>-1.628108853519775E-16</v>
      </c>
      <c r="BD732" s="342">
        <f t="shared" si="1867"/>
        <v>1.0183360017838526E-16</v>
      </c>
      <c r="BE732" s="342">
        <f t="shared" si="1868"/>
        <v>-6.5322027674070182E-18</v>
      </c>
      <c r="BF732" s="342">
        <f t="shared" si="1869"/>
        <v>-9.0970943973386172E-17</v>
      </c>
      <c r="BG732" s="342">
        <f t="shared" si="1870"/>
        <v>1.5781135380010351E-16</v>
      </c>
      <c r="BH732" s="342">
        <f t="shared" si="1871"/>
        <v>-1.7145974634883858E-16</v>
      </c>
      <c r="BI732" s="342">
        <f t="shared" si="1872"/>
        <v>1.2731578384422067E-16</v>
      </c>
      <c r="BJ732" s="342">
        <f t="shared" si="1873"/>
        <v>-4.0258664517059878E-17</v>
      </c>
      <c r="BK732" s="342">
        <f t="shared" si="1874"/>
        <v>-6.0368071488589043E-17</v>
      </c>
      <c r="BL732" s="342">
        <f t="shared" si="1875"/>
        <v>1.406470985091944E-16</v>
      </c>
      <c r="BM732" s="342">
        <f t="shared" si="1876"/>
        <v>-1.7351950544924733E-16</v>
      </c>
      <c r="BN732" s="342">
        <f t="shared" si="1877"/>
        <v>1.4790529333643684E-16</v>
      </c>
      <c r="BO732" s="342">
        <f t="shared" si="1878"/>
        <v>-7.2438008366636342E-17</v>
      </c>
      <c r="BP732" s="342">
        <f t="shared" si="1879"/>
        <v>-2.7445287871289957E-17</v>
      </c>
      <c r="BQ732" s="342">
        <f t="shared" si="1880"/>
        <v>1.1807785409837846E-16</v>
      </c>
      <c r="BR732" s="342">
        <f t="shared" si="1881"/>
        <v>-1.6891100726610127E-16</v>
      </c>
    </row>
    <row r="733" spans="2:70">
      <c r="B733" s="339">
        <v>39</v>
      </c>
      <c r="C733" s="339">
        <f t="shared" si="1882"/>
        <v>1.2187500000000006E-2</v>
      </c>
      <c r="D733" s="340">
        <f t="shared" si="1817"/>
        <v>35.994509918002933</v>
      </c>
      <c r="E733" s="341" t="str">
        <f>AS694</f>
        <v>-0.00549008199706474</v>
      </c>
      <c r="F733" s="291">
        <v>39</v>
      </c>
      <c r="G733" s="342">
        <f t="shared" si="1818"/>
        <v>-9.2507174593101171E-17</v>
      </c>
      <c r="H733" s="342">
        <f t="shared" si="1819"/>
        <v>1.9978116027946524E-16</v>
      </c>
      <c r="I733" s="342">
        <f t="shared" si="1820"/>
        <v>-2.1635867596882495E-16</v>
      </c>
      <c r="J733" s="342">
        <f t="shared" si="1821"/>
        <v>1.3471387611978063E-16</v>
      </c>
      <c r="K733" s="342">
        <f t="shared" si="1822"/>
        <v>8.0882070616184348E-18</v>
      </c>
      <c r="L733" s="342">
        <f t="shared" si="1823"/>
        <v>-1.4721841333496767E-16</v>
      </c>
      <c r="M733" s="342">
        <f t="shared" si="1824"/>
        <v>2.195145378091935E-16</v>
      </c>
      <c r="N733" s="342">
        <f t="shared" si="1825"/>
        <v>-1.9215565144822536E-16</v>
      </c>
      <c r="O733" s="342">
        <f t="shared" si="1826"/>
        <v>7.7562116675215686E-17</v>
      </c>
      <c r="P733" s="342">
        <f t="shared" si="1827"/>
        <v>7.2242997498460729E-17</v>
      </c>
      <c r="Q733" s="342">
        <f t="shared" si="1828"/>
        <v>-1.8925130117235233E-16</v>
      </c>
      <c r="R733" s="342">
        <f t="shared" si="1829"/>
        <v>2.2034347073899557E-16</v>
      </c>
      <c r="S733" s="342">
        <f t="shared" si="1830"/>
        <v>-1.5140431125058735E-16</v>
      </c>
      <c r="T733" s="342">
        <f t="shared" si="1831"/>
        <v>1.3730759822783866E-17</v>
      </c>
      <c r="U733" s="342">
        <f t="shared" si="1832"/>
        <v>1.3017626949933859E-16</v>
      </c>
      <c r="V733" s="342">
        <f t="shared" si="1833"/>
        <v>-2.1498599402828977E-16</v>
      </c>
      <c r="W733" s="342">
        <f t="shared" si="1834"/>
        <v>2.0219657192155599E-16</v>
      </c>
      <c r="X733" s="342">
        <f t="shared" si="1835"/>
        <v>-9.7614133430655934E-17</v>
      </c>
      <c r="Y733" s="342">
        <f t="shared" si="1836"/>
        <v>-5.1283080845869416E-17</v>
      </c>
      <c r="Z733" s="342">
        <f t="shared" si="1837"/>
        <v>1.7689884857966529E-16</v>
      </c>
      <c r="AA733" s="342">
        <f t="shared" si="1838"/>
        <v>-2.2220623743395598E-16</v>
      </c>
      <c r="AB733" s="342">
        <f t="shared" si="1839"/>
        <v>1.6663664009803608E-16</v>
      </c>
      <c r="AC733" s="342">
        <f t="shared" si="1840"/>
        <v>-3.5417491984095124E-17</v>
      </c>
      <c r="AD733" s="342">
        <f t="shared" si="1841"/>
        <v>-1.1188045702684332E-16</v>
      </c>
      <c r="AE733" s="342">
        <f t="shared" si="1842"/>
        <v>2.0838701760159413E-16</v>
      </c>
      <c r="AF733" s="342">
        <f t="shared" si="1843"/>
        <v>-2.1029022887539197E-16</v>
      </c>
      <c r="AG733" s="342">
        <f t="shared" si="1844"/>
        <v>1.1672607271984564E-16</v>
      </c>
      <c r="AH733" s="342">
        <f t="shared" si="1845"/>
        <v>2.9829280090550197E-17</v>
      </c>
      <c r="AI733" s="342">
        <f t="shared" si="1846"/>
        <v>-1.6284276337240872E-16</v>
      </c>
      <c r="AJ733" s="342">
        <f t="shared" si="1847"/>
        <v>2.2192903659214193E-16</v>
      </c>
      <c r="AK733" s="342">
        <f t="shared" si="1848"/>
        <v>-1.80264167008486E-16</v>
      </c>
      <c r="AL733" s="342">
        <f t="shared" si="1849"/>
        <v>5.6763134336428991E-17</v>
      </c>
      <c r="AM733" s="342">
        <f t="shared" si="1850"/>
        <v>9.2507174593100481E-17</v>
      </c>
      <c r="AN733" s="342">
        <f t="shared" si="1851"/>
        <v>-1.9978116027946404E-16</v>
      </c>
      <c r="AO733" s="342">
        <f t="shared" si="1852"/>
        <v>2.1635867596882539E-16</v>
      </c>
      <c r="AP733" s="342">
        <f t="shared" si="1853"/>
        <v>-1.3471387611978117E-16</v>
      </c>
      <c r="AQ733" s="342">
        <f t="shared" si="1854"/>
        <v>-8.0882070616189525E-18</v>
      </c>
      <c r="AR733" s="342">
        <f t="shared" si="1855"/>
        <v>1.472184133349639E-16</v>
      </c>
      <c r="AS733" s="342">
        <f t="shared" si="1856"/>
        <v>-2.1951453780919298E-16</v>
      </c>
      <c r="AT733" s="342">
        <f t="shared" si="1857"/>
        <v>1.9215565144822669E-16</v>
      </c>
      <c r="AU733" s="342">
        <f t="shared" si="1858"/>
        <v>-7.7562116675217424E-17</v>
      </c>
      <c r="AV733" s="342">
        <f t="shared" si="1859"/>
        <v>-7.2242997498460483E-17</v>
      </c>
      <c r="AW733" s="342">
        <f t="shared" si="1860"/>
        <v>1.8925130117235302E-16</v>
      </c>
      <c r="AX733" s="342">
        <f t="shared" si="1861"/>
        <v>-2.2034347073899623E-16</v>
      </c>
      <c r="AY733" s="342">
        <f t="shared" si="1862"/>
        <v>1.5140431125058986E-16</v>
      </c>
      <c r="AZ733" s="342">
        <f t="shared" si="1863"/>
        <v>-1.3730759822785721E-17</v>
      </c>
      <c r="BA733" s="342">
        <f t="shared" si="1864"/>
        <v>-1.3017626949933706E-16</v>
      </c>
      <c r="BB733" s="342">
        <f t="shared" si="1865"/>
        <v>2.1498599402828972E-16</v>
      </c>
      <c r="BC733" s="342">
        <f t="shared" si="1866"/>
        <v>-2.0219657192155543E-16</v>
      </c>
      <c r="BD733" s="342">
        <f t="shared" si="1867"/>
        <v>9.7614133430660421E-17</v>
      </c>
      <c r="BE733" s="342">
        <f t="shared" si="1868"/>
        <v>5.1283080845867604E-17</v>
      </c>
      <c r="BF733" s="342">
        <f t="shared" si="1869"/>
        <v>-1.7689884857966416E-16</v>
      </c>
      <c r="BG733" s="342">
        <f t="shared" si="1870"/>
        <v>2.2220623743395603E-16</v>
      </c>
      <c r="BH733" s="342">
        <f t="shared" si="1871"/>
        <v>-1.6663664009803522E-16</v>
      </c>
      <c r="BI733" s="342">
        <f t="shared" si="1872"/>
        <v>3.541749198409383E-17</v>
      </c>
      <c r="BJ733" s="342">
        <f t="shared" si="1873"/>
        <v>1.1188045702683898E-16</v>
      </c>
      <c r="BK733" s="342">
        <f t="shared" si="1874"/>
        <v>-2.0838701760159347E-16</v>
      </c>
      <c r="BL733" s="342">
        <f t="shared" si="1875"/>
        <v>2.1029022887539262E-16</v>
      </c>
      <c r="BM733" s="342">
        <f t="shared" si="1876"/>
        <v>-1.1672607271984722E-16</v>
      </c>
      <c r="BN733" s="342">
        <f t="shared" si="1877"/>
        <v>-2.9829280090551497E-17</v>
      </c>
      <c r="BO733" s="342">
        <f t="shared" si="1878"/>
        <v>1.628427633724096E-16</v>
      </c>
      <c r="BP733" s="342">
        <f t="shared" si="1879"/>
        <v>-2.2192903659214164E-16</v>
      </c>
      <c r="BQ733" s="342">
        <f t="shared" si="1880"/>
        <v>1.8026416700848708E-16</v>
      </c>
      <c r="BR733" s="342">
        <f t="shared" si="1881"/>
        <v>-5.676313433643079E-17</v>
      </c>
    </row>
    <row r="734" spans="2:70">
      <c r="B734" s="339">
        <v>40</v>
      </c>
      <c r="C734" s="339">
        <f t="shared" si="1882"/>
        <v>1.2500000000000006E-2</v>
      </c>
      <c r="D734" s="340">
        <f t="shared" si="1817"/>
        <v>35.994600775860938</v>
      </c>
      <c r="E734" s="341" t="str">
        <f>AT694</f>
        <v>-0.00539922413905956</v>
      </c>
      <c r="F734" s="291">
        <v>40</v>
      </c>
      <c r="G734" s="342">
        <f t="shared" si="1818"/>
        <v>-4.8567744209692452E-17</v>
      </c>
      <c r="H734" s="342">
        <f t="shared" si="1819"/>
        <v>-6.8478574695274967E-17</v>
      </c>
      <c r="I734" s="342">
        <f t="shared" si="1820"/>
        <v>1.4541107327572931E-16</v>
      </c>
      <c r="J734" s="342">
        <f t="shared" si="1821"/>
        <v>-1.3716373725048945E-16</v>
      </c>
      <c r="K734" s="342">
        <f t="shared" si="1822"/>
        <v>4.8567744209692421E-17</v>
      </c>
      <c r="L734" s="342">
        <f t="shared" si="1823"/>
        <v>6.8478574695274634E-17</v>
      </c>
      <c r="M734" s="342">
        <f t="shared" si="1824"/>
        <v>-1.4541107327572926E-16</v>
      </c>
      <c r="N734" s="342">
        <f t="shared" si="1825"/>
        <v>1.3716373725048947E-16</v>
      </c>
      <c r="O734" s="342">
        <f t="shared" si="1826"/>
        <v>-4.8567744209692514E-17</v>
      </c>
      <c r="P734" s="342">
        <f t="shared" si="1827"/>
        <v>-6.8478574695275041E-17</v>
      </c>
      <c r="Q734" s="342">
        <f t="shared" si="1828"/>
        <v>1.4541107327572944E-16</v>
      </c>
      <c r="R734" s="342">
        <f t="shared" si="1829"/>
        <v>-1.3716373725048977E-16</v>
      </c>
      <c r="S734" s="342">
        <f t="shared" si="1830"/>
        <v>4.8567744209693105E-17</v>
      </c>
      <c r="T734" s="342">
        <f t="shared" si="1831"/>
        <v>6.8478574695274462E-17</v>
      </c>
      <c r="U734" s="342">
        <f t="shared" si="1832"/>
        <v>-1.4541107327572922E-16</v>
      </c>
      <c r="V734" s="342">
        <f t="shared" si="1833"/>
        <v>1.3716373725048957E-16</v>
      </c>
      <c r="W734" s="342">
        <f t="shared" si="1834"/>
        <v>-4.8567744209692674E-17</v>
      </c>
      <c r="X734" s="342">
        <f t="shared" si="1835"/>
        <v>-6.8478574695274868E-17</v>
      </c>
      <c r="Y734" s="342">
        <f t="shared" si="1836"/>
        <v>1.4541107327572936E-16</v>
      </c>
      <c r="Z734" s="342">
        <f t="shared" si="1837"/>
        <v>-1.3716373725048937E-16</v>
      </c>
      <c r="AA734" s="342">
        <f t="shared" si="1838"/>
        <v>4.8567744209692255E-17</v>
      </c>
      <c r="AB734" s="342">
        <f t="shared" si="1839"/>
        <v>6.8478574695275275E-17</v>
      </c>
      <c r="AC734" s="342">
        <f t="shared" si="1840"/>
        <v>-1.4541107327572951E-16</v>
      </c>
      <c r="AD734" s="342">
        <f t="shared" si="1841"/>
        <v>1.3716373725049014E-16</v>
      </c>
      <c r="AE734" s="342">
        <f t="shared" si="1842"/>
        <v>-4.8567744209693894E-17</v>
      </c>
      <c r="AF734" s="342">
        <f t="shared" si="1843"/>
        <v>-6.8478574695273722E-17</v>
      </c>
      <c r="AG734" s="342">
        <f t="shared" si="1844"/>
        <v>1.4541107327572897E-16</v>
      </c>
      <c r="AH734" s="342">
        <f t="shared" si="1845"/>
        <v>-1.3716373725048994E-16</v>
      </c>
      <c r="AI734" s="342">
        <f t="shared" si="1846"/>
        <v>4.8567744209693469E-17</v>
      </c>
      <c r="AJ734" s="342">
        <f t="shared" si="1847"/>
        <v>6.8478574695274129E-17</v>
      </c>
      <c r="AK734" s="342">
        <f t="shared" si="1848"/>
        <v>-1.4541107327572912E-16</v>
      </c>
      <c r="AL734" s="342">
        <f t="shared" si="1849"/>
        <v>1.3716373725048974E-16</v>
      </c>
      <c r="AM734" s="342">
        <f t="shared" si="1850"/>
        <v>-4.8567744209695108E-17</v>
      </c>
      <c r="AN734" s="342">
        <f t="shared" si="1851"/>
        <v>-6.8478574695274536E-17</v>
      </c>
      <c r="AO734" s="342">
        <f t="shared" si="1852"/>
        <v>1.4541107327572855E-16</v>
      </c>
      <c r="AP734" s="342">
        <f t="shared" si="1853"/>
        <v>-1.3716373725048952E-16</v>
      </c>
      <c r="AQ734" s="342">
        <f t="shared" si="1854"/>
        <v>4.8567744209694677E-17</v>
      </c>
      <c r="AR734" s="342">
        <f t="shared" si="1855"/>
        <v>6.8478574695274942E-17</v>
      </c>
      <c r="AS734" s="342">
        <f t="shared" si="1856"/>
        <v>-1.454110732757287E-16</v>
      </c>
      <c r="AT734" s="342">
        <f t="shared" si="1857"/>
        <v>1.3716373725048932E-16</v>
      </c>
      <c r="AU734" s="342">
        <f t="shared" si="1858"/>
        <v>-4.8567744209694246E-17</v>
      </c>
      <c r="AV734" s="342">
        <f t="shared" si="1859"/>
        <v>-6.8478574695275337E-17</v>
      </c>
      <c r="AW734" s="342">
        <f t="shared" si="1860"/>
        <v>1.4541107327572882E-16</v>
      </c>
      <c r="AX734" s="342">
        <f t="shared" si="1861"/>
        <v>-1.3716373725048913E-16</v>
      </c>
      <c r="AY734" s="342">
        <f t="shared" si="1862"/>
        <v>4.8567744209693808E-17</v>
      </c>
      <c r="AZ734" s="342">
        <f t="shared" si="1863"/>
        <v>6.8478574695275743E-17</v>
      </c>
      <c r="BA734" s="342">
        <f t="shared" si="1864"/>
        <v>-1.4541107327572897E-16</v>
      </c>
      <c r="BB734" s="342">
        <f t="shared" si="1865"/>
        <v>1.3716373725049088E-16</v>
      </c>
      <c r="BC734" s="342">
        <f t="shared" si="1866"/>
        <v>-4.8567744209693401E-17</v>
      </c>
      <c r="BD734" s="342">
        <f t="shared" si="1867"/>
        <v>-6.8478574695272243E-17</v>
      </c>
      <c r="BE734" s="342">
        <f t="shared" si="1868"/>
        <v>1.4541107327572912E-16</v>
      </c>
      <c r="BF734" s="342">
        <f t="shared" si="1869"/>
        <v>-1.3716373725049068E-16</v>
      </c>
      <c r="BG734" s="342">
        <f t="shared" si="1870"/>
        <v>4.856774420969297E-17</v>
      </c>
      <c r="BH734" s="342">
        <f t="shared" si="1871"/>
        <v>6.847857469527265E-17</v>
      </c>
      <c r="BI734" s="342">
        <f t="shared" si="1872"/>
        <v>-1.4541107327572929E-16</v>
      </c>
      <c r="BJ734" s="342">
        <f t="shared" si="1873"/>
        <v>1.3716373725049048E-16</v>
      </c>
      <c r="BK734" s="342">
        <f t="shared" si="1874"/>
        <v>-4.8567744209692532E-17</v>
      </c>
      <c r="BL734" s="342">
        <f t="shared" si="1875"/>
        <v>-6.8478574695273056E-17</v>
      </c>
      <c r="BM734" s="342">
        <f t="shared" si="1876"/>
        <v>1.4541107327572941E-16</v>
      </c>
      <c r="BN734" s="342">
        <f t="shared" si="1877"/>
        <v>-1.3716373725049026E-16</v>
      </c>
      <c r="BO734" s="342">
        <f t="shared" si="1878"/>
        <v>4.8567744209692113E-17</v>
      </c>
      <c r="BP734" s="342">
        <f t="shared" si="1879"/>
        <v>6.8478574695273463E-17</v>
      </c>
      <c r="BQ734" s="342">
        <f t="shared" si="1880"/>
        <v>-1.4541107327572956E-16</v>
      </c>
      <c r="BR734" s="342">
        <f t="shared" si="1881"/>
        <v>1.3716373725049006E-16</v>
      </c>
    </row>
    <row r="735" spans="2:70">
      <c r="B735" s="339">
        <v>41</v>
      </c>
      <c r="C735" s="339">
        <f t="shared" si="1882"/>
        <v>1.2812500000000006E-2</v>
      </c>
      <c r="D735" s="340">
        <f t="shared" si="1817"/>
        <v>35.994743631198922</v>
      </c>
      <c r="E735" s="341" t="str">
        <f>AU694</f>
        <v>-0.00525636880107975</v>
      </c>
      <c r="F735" s="291">
        <v>41</v>
      </c>
      <c r="G735" s="342">
        <f t="shared" si="1818"/>
        <v>-1.2885433496354365E-16</v>
      </c>
      <c r="H735" s="342">
        <f t="shared" si="1819"/>
        <v>4.8378577309557712E-17</v>
      </c>
      <c r="I735" s="342">
        <f t="shared" si="1820"/>
        <v>6.7472245878393246E-17</v>
      </c>
      <c r="J735" s="342">
        <f t="shared" si="1821"/>
        <v>-1.3398645661493966E-16</v>
      </c>
      <c r="K735" s="342">
        <f t="shared" si="1822"/>
        <v>1.0252797061240942E-16</v>
      </c>
      <c r="L735" s="342">
        <f t="shared" si="1823"/>
        <v>3.900344624058942E-18</v>
      </c>
      <c r="M735" s="342">
        <f t="shared" si="1824"/>
        <v>-1.074766754832633E-16</v>
      </c>
      <c r="N735" s="342">
        <f t="shared" si="1825"/>
        <v>1.324646176375765E-16</v>
      </c>
      <c r="O735" s="342">
        <f t="shared" si="1826"/>
        <v>-6.0592652153904502E-17</v>
      </c>
      <c r="P735" s="342">
        <f t="shared" si="1827"/>
        <v>-5.558547444537535E-17</v>
      </c>
      <c r="Q735" s="342">
        <f t="shared" si="1828"/>
        <v>1.3111875552429604E-16</v>
      </c>
      <c r="R735" s="342">
        <f t="shared" si="1829"/>
        <v>-1.1077624141964188E-16</v>
      </c>
      <c r="S735" s="342">
        <f t="shared" si="1830"/>
        <v>9.4326516787264734E-18</v>
      </c>
      <c r="T735" s="342">
        <f t="shared" si="1831"/>
        <v>9.8808219665963256E-17</v>
      </c>
      <c r="U735" s="342">
        <f t="shared" si="1832"/>
        <v>-1.3479919363123348E-16</v>
      </c>
      <c r="V735" s="342">
        <f t="shared" si="1833"/>
        <v>7.2223186634695501E-17</v>
      </c>
      <c r="W735" s="342">
        <f t="shared" si="1834"/>
        <v>4.3163384507336356E-17</v>
      </c>
      <c r="X735" s="342">
        <f t="shared" si="1835"/>
        <v>-1.2698830914115037E-16</v>
      </c>
      <c r="Y735" s="342">
        <f t="shared" si="1836"/>
        <v>1.1795767646554862E-16</v>
      </c>
      <c r="Z735" s="342">
        <f t="shared" si="1837"/>
        <v>-2.2674806389433838E-17</v>
      </c>
      <c r="AA735" s="342">
        <f t="shared" si="1838"/>
        <v>-8.918818667921305E-17</v>
      </c>
      <c r="AB735" s="342">
        <f t="shared" si="1839"/>
        <v>1.3583557970148681E-16</v>
      </c>
      <c r="AC735" s="342">
        <f t="shared" si="1840"/>
        <v>-8.3158172346985279E-17</v>
      </c>
      <c r="AD735" s="342">
        <f t="shared" si="1841"/>
        <v>-3.0325607580985514E-17</v>
      </c>
      <c r="AE735" s="342">
        <f t="shared" si="1842"/>
        <v>1.2163489592210498E-16</v>
      </c>
      <c r="AF735" s="342">
        <f t="shared" si="1843"/>
        <v>-1.2400311460486798E-16</v>
      </c>
      <c r="AG735" s="342">
        <f t="shared" si="1844"/>
        <v>3.5698590319301831E-17</v>
      </c>
      <c r="AH735" s="342">
        <f t="shared" si="1845"/>
        <v>7.8709222699518977E-17</v>
      </c>
      <c r="AI735" s="342">
        <f t="shared" si="1846"/>
        <v>-1.355637948839334E-16</v>
      </c>
      <c r="AJ735" s="342">
        <f t="shared" si="1847"/>
        <v>9.329229940069092E-17</v>
      </c>
      <c r="AK735" s="342">
        <f t="shared" si="1848"/>
        <v>1.7195778475968269E-17</v>
      </c>
      <c r="AL735" s="342">
        <f t="shared" si="1849"/>
        <v>-1.1511007216293107E-16</v>
      </c>
      <c r="AM735" s="342">
        <f t="shared" si="1850"/>
        <v>1.2885433496354444E-16</v>
      </c>
      <c r="AN735" s="342">
        <f t="shared" si="1851"/>
        <v>-4.837857730956038E-17</v>
      </c>
      <c r="AO735" s="342">
        <f t="shared" si="1852"/>
        <v>-6.7472245878390546E-17</v>
      </c>
      <c r="AP735" s="342">
        <f t="shared" si="1853"/>
        <v>1.3398645661493907E-16</v>
      </c>
      <c r="AQ735" s="342">
        <f t="shared" si="1854"/>
        <v>-1.0252797061241208E-16</v>
      </c>
      <c r="AR735" s="342">
        <f t="shared" si="1855"/>
        <v>-3.9003446240587448E-18</v>
      </c>
      <c r="AS735" s="342">
        <f t="shared" si="1856"/>
        <v>1.0747667548326285E-16</v>
      </c>
      <c r="AT735" s="342">
        <f t="shared" si="1857"/>
        <v>-1.3246461763757674E-16</v>
      </c>
      <c r="AU735" s="342">
        <f t="shared" si="1858"/>
        <v>6.0592652153905538E-17</v>
      </c>
      <c r="AV735" s="342">
        <f t="shared" si="1859"/>
        <v>5.5585474445373414E-17</v>
      </c>
      <c r="AW735" s="342">
        <f t="shared" si="1860"/>
        <v>-1.3111875552429547E-16</v>
      </c>
      <c r="AX735" s="342">
        <f t="shared" si="1861"/>
        <v>1.1077624141964312E-16</v>
      </c>
      <c r="AY735" s="342">
        <f t="shared" si="1862"/>
        <v>-9.4326516787295611E-18</v>
      </c>
      <c r="AZ735" s="342">
        <f t="shared" si="1863"/>
        <v>-9.8808219665961124E-17</v>
      </c>
      <c r="BA735" s="342">
        <f t="shared" si="1864"/>
        <v>1.34799193631234E-16</v>
      </c>
      <c r="BB735" s="342">
        <f t="shared" si="1865"/>
        <v>-7.222318663469894E-17</v>
      </c>
      <c r="BC735" s="342">
        <f t="shared" si="1866"/>
        <v>-4.3163384507336165E-17</v>
      </c>
      <c r="BD735" s="342">
        <f t="shared" si="1867"/>
        <v>1.269883091411503E-16</v>
      </c>
      <c r="BE735" s="342">
        <f t="shared" si="1868"/>
        <v>-1.1795767646554971E-16</v>
      </c>
      <c r="BF735" s="342">
        <f t="shared" si="1869"/>
        <v>2.2674806389435933E-17</v>
      </c>
      <c r="BG735" s="342">
        <f t="shared" si="1870"/>
        <v>8.9188186679211448E-17</v>
      </c>
      <c r="BH735" s="342">
        <f t="shared" si="1871"/>
        <v>-1.3583557970148686E-16</v>
      </c>
      <c r="BI735" s="342">
        <f t="shared" si="1872"/>
        <v>8.3158172346986968E-17</v>
      </c>
      <c r="BJ735" s="342">
        <f t="shared" si="1873"/>
        <v>3.0325607580983444E-17</v>
      </c>
      <c r="BK735" s="342">
        <f t="shared" si="1874"/>
        <v>-1.2163489592210318E-16</v>
      </c>
      <c r="BL735" s="342">
        <f t="shared" si="1875"/>
        <v>1.2400311460486963E-16</v>
      </c>
      <c r="BM735" s="342">
        <f t="shared" si="1876"/>
        <v>-3.5698590319302028E-17</v>
      </c>
      <c r="BN735" s="342">
        <f t="shared" si="1877"/>
        <v>-7.8709222699518817E-17</v>
      </c>
      <c r="BO735" s="342">
        <f t="shared" si="1878"/>
        <v>1.355637948839334E-16</v>
      </c>
      <c r="BP735" s="342">
        <f t="shared" si="1879"/>
        <v>-9.3292299400692473E-17</v>
      </c>
      <c r="BQ735" s="342">
        <f t="shared" si="1880"/>
        <v>-1.7195778475966149E-17</v>
      </c>
      <c r="BR735" s="342">
        <f t="shared" si="1881"/>
        <v>1.1511007216292994E-16</v>
      </c>
    </row>
    <row r="736" spans="2:70">
      <c r="B736" s="339">
        <v>42</v>
      </c>
      <c r="C736" s="339">
        <f t="shared" si="1882"/>
        <v>1.3125000000000006E-2</v>
      </c>
      <c r="D736" s="340">
        <f t="shared" si="1817"/>
        <v>35.994937108241885</v>
      </c>
      <c r="E736" s="341" t="str">
        <f>AV694</f>
        <v>-0.00506289175811811</v>
      </c>
      <c r="F736" s="291">
        <v>42</v>
      </c>
      <c r="G736" s="342">
        <f t="shared" si="1818"/>
        <v>-3.5621245755865809E-17</v>
      </c>
      <c r="H736" s="342">
        <f t="shared" si="1819"/>
        <v>2.0666665560915038E-16</v>
      </c>
      <c r="I736" s="342">
        <f t="shared" si="1820"/>
        <v>-1.9401443827244928E-16</v>
      </c>
      <c r="J736" s="342">
        <f t="shared" si="1821"/>
        <v>8.9106377512333662E-18</v>
      </c>
      <c r="K736" s="342">
        <f t="shared" si="1822"/>
        <v>1.841134680888373E-16</v>
      </c>
      <c r="L736" s="342">
        <f t="shared" si="1823"/>
        <v>-2.1348656248755823E-16</v>
      </c>
      <c r="M736" s="342">
        <f t="shared" si="1824"/>
        <v>5.3100090446695864E-17</v>
      </c>
      <c r="N736" s="342">
        <f t="shared" si="1825"/>
        <v>1.5448490324189267E-16</v>
      </c>
      <c r="O736" s="342">
        <f t="shared" si="1826"/>
        <v>-2.2475451783091392E-16</v>
      </c>
      <c r="P736" s="342">
        <f t="shared" si="1827"/>
        <v>9.5248936445165631E-17</v>
      </c>
      <c r="Q736" s="342">
        <f t="shared" si="1828"/>
        <v>1.1891957019949397E-16</v>
      </c>
      <c r="R736" s="342">
        <f t="shared" si="1829"/>
        <v>-2.2738528309781328E-16</v>
      </c>
      <c r="S736" s="342">
        <f t="shared" si="1830"/>
        <v>1.3373741923226666E-16</v>
      </c>
      <c r="T736" s="342">
        <f t="shared" si="1831"/>
        <v>7.8784224765192013E-17</v>
      </c>
      <c r="U736" s="342">
        <f t="shared" si="1832"/>
        <v>-2.2127775945439957E-16</v>
      </c>
      <c r="V736" s="342">
        <f t="shared" si="1833"/>
        <v>1.6708644799908046E-16</v>
      </c>
      <c r="W736" s="342">
        <f t="shared" si="1834"/>
        <v>3.5621245755867634E-17</v>
      </c>
      <c r="X736" s="342">
        <f t="shared" si="1835"/>
        <v>-2.0666665560915048E-16</v>
      </c>
      <c r="Y736" s="342">
        <f t="shared" si="1836"/>
        <v>1.9401443827245E-16</v>
      </c>
      <c r="Z736" s="342">
        <f t="shared" si="1837"/>
        <v>-8.9106377512331689E-18</v>
      </c>
      <c r="AA736" s="342">
        <f t="shared" si="1838"/>
        <v>-1.8411346808883838E-16</v>
      </c>
      <c r="AB736" s="342">
        <f t="shared" si="1839"/>
        <v>2.1348656248755816E-16</v>
      </c>
      <c r="AC736" s="342">
        <f t="shared" si="1840"/>
        <v>-5.3100090446697219E-17</v>
      </c>
      <c r="AD736" s="342">
        <f t="shared" si="1841"/>
        <v>-1.5448490324189284E-16</v>
      </c>
      <c r="AE736" s="342">
        <f t="shared" si="1842"/>
        <v>2.2475451783091362E-16</v>
      </c>
      <c r="AF736" s="342">
        <f t="shared" si="1843"/>
        <v>-9.5248936445165447E-17</v>
      </c>
      <c r="AG736" s="342">
        <f t="shared" si="1844"/>
        <v>-1.1891957019949281E-16</v>
      </c>
      <c r="AH736" s="342">
        <f t="shared" si="1845"/>
        <v>2.2738528309781328E-16</v>
      </c>
      <c r="AI736" s="342">
        <f t="shared" si="1846"/>
        <v>-1.3373741923226519E-16</v>
      </c>
      <c r="AJ736" s="342">
        <f t="shared" si="1847"/>
        <v>-7.8784224765192222E-17</v>
      </c>
      <c r="AK736" s="342">
        <f t="shared" si="1848"/>
        <v>2.2127775945439922E-16</v>
      </c>
      <c r="AL736" s="342">
        <f t="shared" si="1849"/>
        <v>-1.6708644799908031E-16</v>
      </c>
      <c r="AM736" s="342">
        <f t="shared" si="1850"/>
        <v>-3.5621245755867856E-17</v>
      </c>
      <c r="AN736" s="342">
        <f t="shared" si="1851"/>
        <v>2.0666665560915191E-16</v>
      </c>
      <c r="AO736" s="342">
        <f t="shared" si="1852"/>
        <v>-1.940144382724499E-16</v>
      </c>
      <c r="AP736" s="342">
        <f t="shared" si="1853"/>
        <v>8.9106377512329224E-18</v>
      </c>
      <c r="AQ736" s="342">
        <f t="shared" si="1854"/>
        <v>1.8411346808883853E-16</v>
      </c>
      <c r="AR736" s="342">
        <f t="shared" si="1855"/>
        <v>-2.1348656248755919E-16</v>
      </c>
      <c r="AS736" s="342">
        <f t="shared" si="1856"/>
        <v>5.3100090446697034E-17</v>
      </c>
      <c r="AT736" s="342">
        <f t="shared" si="1857"/>
        <v>1.5448490324189302E-16</v>
      </c>
      <c r="AU736" s="342">
        <f t="shared" si="1858"/>
        <v>-2.2475451783091357E-16</v>
      </c>
      <c r="AV736" s="342">
        <f t="shared" si="1859"/>
        <v>9.5248936445162291E-17</v>
      </c>
      <c r="AW736" s="342">
        <f t="shared" si="1860"/>
        <v>1.1891957019949298E-16</v>
      </c>
      <c r="AX736" s="342">
        <f t="shared" si="1861"/>
        <v>-2.2738528309781328E-16</v>
      </c>
      <c r="AY736" s="342">
        <f t="shared" si="1862"/>
        <v>1.3373741923226499E-16</v>
      </c>
      <c r="AZ736" s="342">
        <f t="shared" si="1863"/>
        <v>7.8784224765189412E-17</v>
      </c>
      <c r="BA736" s="342">
        <f t="shared" si="1864"/>
        <v>-2.212777594543993E-16</v>
      </c>
      <c r="BB736" s="342">
        <f t="shared" si="1865"/>
        <v>1.6708644799908017E-16</v>
      </c>
      <c r="BC736" s="342">
        <f t="shared" si="1866"/>
        <v>3.5621245755868065E-17</v>
      </c>
      <c r="BD736" s="342">
        <f t="shared" si="1867"/>
        <v>-2.0666665560915201E-16</v>
      </c>
      <c r="BE736" s="342">
        <f t="shared" si="1868"/>
        <v>1.9401443827244977E-16</v>
      </c>
      <c r="BF736" s="342">
        <f t="shared" si="1869"/>
        <v>-8.9106377512327006E-18</v>
      </c>
      <c r="BG736" s="342">
        <f t="shared" si="1870"/>
        <v>-1.8411346808883866E-16</v>
      </c>
      <c r="BH736" s="342">
        <f t="shared" si="1871"/>
        <v>2.1348656248755914E-16</v>
      </c>
      <c r="BI736" s="342">
        <f t="shared" si="1872"/>
        <v>-5.3100090446696813E-17</v>
      </c>
      <c r="BJ736" s="342">
        <f t="shared" si="1873"/>
        <v>-1.5448490324189316E-16</v>
      </c>
      <c r="BK736" s="342">
        <f t="shared" si="1874"/>
        <v>2.2475451783091352E-16</v>
      </c>
      <c r="BL736" s="342">
        <f t="shared" si="1875"/>
        <v>-9.5248936445162106E-17</v>
      </c>
      <c r="BM736" s="342">
        <f t="shared" si="1876"/>
        <v>-1.1891957019949316E-16</v>
      </c>
      <c r="BN736" s="342">
        <f t="shared" si="1877"/>
        <v>2.2738528309781328E-16</v>
      </c>
      <c r="BO736" s="342">
        <f t="shared" si="1878"/>
        <v>-1.3373741923226484E-16</v>
      </c>
      <c r="BP736" s="342">
        <f t="shared" si="1879"/>
        <v>-7.8784224765189609E-17</v>
      </c>
      <c r="BQ736" s="342">
        <f t="shared" si="1880"/>
        <v>2.2127775945440085E-16</v>
      </c>
      <c r="BR736" s="342">
        <f t="shared" si="1881"/>
        <v>-1.6708644799907999E-16</v>
      </c>
    </row>
    <row r="737" spans="2:70">
      <c r="B737" s="339">
        <v>43</v>
      </c>
      <c r="C737" s="339">
        <f t="shared" si="1882"/>
        <v>1.3437500000000007E-2</v>
      </c>
      <c r="D737" s="340">
        <f t="shared" si="1817"/>
        <v>35.99517934370013</v>
      </c>
      <c r="E737" s="341" t="str">
        <f>AW694</f>
        <v>-0.0048206562998688</v>
      </c>
      <c r="F737" s="291">
        <v>43</v>
      </c>
      <c r="G737" s="342">
        <f t="shared" si="1818"/>
        <v>6.5923090650116399E-17</v>
      </c>
      <c r="H737" s="342">
        <f t="shared" si="1819"/>
        <v>-1.5963015640484306E-16</v>
      </c>
      <c r="I737" s="342">
        <f t="shared" si="1820"/>
        <v>8.4575179006416948E-17</v>
      </c>
      <c r="J737" s="342">
        <f t="shared" si="1821"/>
        <v>7.9893229604643856E-17</v>
      </c>
      <c r="K737" s="342">
        <f t="shared" si="1822"/>
        <v>-1.5989799446665559E-16</v>
      </c>
      <c r="L737" s="342">
        <f t="shared" si="1823"/>
        <v>7.0857556028561989E-17</v>
      </c>
      <c r="M737" s="342">
        <f t="shared" si="1824"/>
        <v>9.3093953083996727E-17</v>
      </c>
      <c r="N737" s="342">
        <f t="shared" si="1825"/>
        <v>-1.5862592743261922E-16</v>
      </c>
      <c r="O737" s="342">
        <f t="shared" si="1826"/>
        <v>5.6457536051471194E-17</v>
      </c>
      <c r="P737" s="342">
        <f t="shared" si="1827"/>
        <v>1.0539813090481939E-16</v>
      </c>
      <c r="Q737" s="342">
        <f t="shared" si="1828"/>
        <v>-1.5582620600365427E-16</v>
      </c>
      <c r="R737" s="342">
        <f t="shared" si="1829"/>
        <v>4.1513799139377203E-17</v>
      </c>
      <c r="S737" s="342">
        <f t="shared" si="1830"/>
        <v>1.1668726710854989E-16</v>
      </c>
      <c r="T737" s="342">
        <f t="shared" si="1831"/>
        <v>-1.5152579302760485E-16</v>
      </c>
      <c r="U737" s="342">
        <f t="shared" si="1832"/>
        <v>2.6170261647819995E-17</v>
      </c>
      <c r="V737" s="342">
        <f t="shared" si="1833"/>
        <v>1.2685264114227557E-16</v>
      </c>
      <c r="W737" s="342">
        <f t="shared" si="1834"/>
        <v>-1.4576610383227525E-16</v>
      </c>
      <c r="X737" s="342">
        <f t="shared" si="1835"/>
        <v>1.0574690230471813E-17</v>
      </c>
      <c r="Y737" s="342">
        <f t="shared" si="1836"/>
        <v>1.3579635489709378E-16</v>
      </c>
      <c r="Z737" s="342">
        <f t="shared" si="1837"/>
        <v>-1.3860260737318348E-16</v>
      </c>
      <c r="AA737" s="342">
        <f t="shared" si="1838"/>
        <v>-5.1227212345072777E-18</v>
      </c>
      <c r="AB737" s="342">
        <f t="shared" si="1839"/>
        <v>1.434322755204144E-16</v>
      </c>
      <c r="AC737" s="342">
        <f t="shared" si="1840"/>
        <v>-1.3010429203719572E-16</v>
      </c>
      <c r="AD737" s="342">
        <f t="shared" si="1841"/>
        <v>-2.0770798093633763E-17</v>
      </c>
      <c r="AE737" s="342">
        <f t="shared" si="1842"/>
        <v>1.4968686492241681E-16</v>
      </c>
      <c r="AF737" s="342">
        <f t="shared" si="1843"/>
        <v>-1.2035300124664771E-16</v>
      </c>
      <c r="AG737" s="342">
        <f t="shared" si="1844"/>
        <v>-3.6218840812645369E-17</v>
      </c>
      <c r="AH737" s="342">
        <f t="shared" si="1845"/>
        <v>1.5449988798805159E-16</v>
      </c>
      <c r="AI737" s="342">
        <f t="shared" si="1846"/>
        <v>-1.0944264526245309E-16</v>
      </c>
      <c r="AJ737" s="342">
        <f t="shared" si="1847"/>
        <v>-5.1318076295398843E-17</v>
      </c>
      <c r="AK737" s="342">
        <f t="shared" si="1848"/>
        <v>1.5782499267413203E-16</v>
      </c>
      <c r="AL737" s="342">
        <f t="shared" si="1849"/>
        <v>-9.7478296776945521E-17</v>
      </c>
      <c r="AM737" s="342">
        <f t="shared" si="1850"/>
        <v>-6.5923090650113564E-17</v>
      </c>
      <c r="AN737" s="342">
        <f t="shared" si="1851"/>
        <v>1.5963015640484301E-16</v>
      </c>
      <c r="AO737" s="342">
        <f t="shared" si="1852"/>
        <v>-8.4575179006418637E-17</v>
      </c>
      <c r="AP737" s="342">
        <f t="shared" si="1853"/>
        <v>-7.9893229604644621E-17</v>
      </c>
      <c r="AQ737" s="342">
        <f t="shared" si="1854"/>
        <v>1.5989799446665564E-16</v>
      </c>
      <c r="AR737" s="342">
        <f t="shared" si="1855"/>
        <v>-7.0857556028564269E-17</v>
      </c>
      <c r="AS737" s="342">
        <f t="shared" si="1856"/>
        <v>-9.3093953083996973E-17</v>
      </c>
      <c r="AT737" s="342">
        <f t="shared" si="1857"/>
        <v>1.5862592743261937E-16</v>
      </c>
      <c r="AU737" s="342">
        <f t="shared" si="1858"/>
        <v>-5.6457536051474633E-17</v>
      </c>
      <c r="AV737" s="342">
        <f t="shared" si="1859"/>
        <v>-1.0539813090481918E-16</v>
      </c>
      <c r="AW737" s="342">
        <f t="shared" si="1860"/>
        <v>1.5582620600365462E-16</v>
      </c>
      <c r="AX737" s="342">
        <f t="shared" si="1861"/>
        <v>-4.1513799139380759E-17</v>
      </c>
      <c r="AY737" s="342">
        <f t="shared" si="1862"/>
        <v>-1.1668726710854893E-16</v>
      </c>
      <c r="AZ737" s="342">
        <f t="shared" si="1863"/>
        <v>1.5152579302760569E-16</v>
      </c>
      <c r="BA737" s="342">
        <f t="shared" si="1864"/>
        <v>-2.6170261647819157E-17</v>
      </c>
      <c r="BB737" s="342">
        <f t="shared" si="1865"/>
        <v>-1.2685264114227471E-16</v>
      </c>
      <c r="BC737" s="342">
        <f t="shared" si="1866"/>
        <v>1.4576610383227677E-16</v>
      </c>
      <c r="BD737" s="342">
        <f t="shared" si="1867"/>
        <v>-1.0574690230473218E-17</v>
      </c>
      <c r="BE737" s="342">
        <f t="shared" si="1868"/>
        <v>-1.3579635489709302E-16</v>
      </c>
      <c r="BF737" s="342">
        <f t="shared" si="1869"/>
        <v>1.3860260737318306E-16</v>
      </c>
      <c r="BG737" s="342">
        <f t="shared" si="1870"/>
        <v>5.1227212345058602E-18</v>
      </c>
      <c r="BH737" s="342">
        <f t="shared" si="1871"/>
        <v>-1.4343227552041379E-16</v>
      </c>
      <c r="BI737" s="342">
        <f t="shared" si="1872"/>
        <v>1.301042920371952E-16</v>
      </c>
      <c r="BJ737" s="342">
        <f t="shared" si="1873"/>
        <v>2.0770798093632371E-17</v>
      </c>
      <c r="BK737" s="342">
        <f t="shared" si="1874"/>
        <v>-1.4968686492241553E-16</v>
      </c>
      <c r="BL737" s="342">
        <f t="shared" si="1875"/>
        <v>1.2035300124664865E-16</v>
      </c>
      <c r="BM737" s="342">
        <f t="shared" si="1876"/>
        <v>3.6218840812643988E-17</v>
      </c>
      <c r="BN737" s="342">
        <f t="shared" si="1877"/>
        <v>-1.5449988798805066E-16</v>
      </c>
      <c r="BO737" s="342">
        <f t="shared" si="1878"/>
        <v>1.0944264526245743E-16</v>
      </c>
      <c r="BP737" s="342">
        <f t="shared" si="1879"/>
        <v>5.1318076295401813E-17</v>
      </c>
      <c r="BQ737" s="342">
        <f t="shared" si="1880"/>
        <v>-1.5782499267413178E-16</v>
      </c>
      <c r="BR737" s="342">
        <f t="shared" si="1881"/>
        <v>9.7478296776946642E-17</v>
      </c>
    </row>
    <row r="738" spans="2:70">
      <c r="B738" s="339">
        <v>44</v>
      </c>
      <c r="C738" s="339">
        <f t="shared" si="1882"/>
        <v>1.3750000000000007E-2</v>
      </c>
      <c r="D738" s="340">
        <f t="shared" si="1817"/>
        <v>35.995468004713778</v>
      </c>
      <c r="E738" s="341" t="str">
        <f>AX694</f>
        <v>-0.00453199528622001</v>
      </c>
      <c r="F738" s="291">
        <v>44</v>
      </c>
      <c r="G738" s="342">
        <f t="shared" si="1818"/>
        <v>1.9447176809752438E-16</v>
      </c>
      <c r="H738" s="342">
        <f t="shared" si="1819"/>
        <v>-1.0025446847827458E-16</v>
      </c>
      <c r="I738" s="342">
        <f t="shared" si="1820"/>
        <v>-1.1774031988311661E-16</v>
      </c>
      <c r="J738" s="342">
        <f t="shared" si="1821"/>
        <v>1.9036900795954412E-16</v>
      </c>
      <c r="K738" s="342">
        <f t="shared" si="1822"/>
        <v>-2.7961810880674469E-17</v>
      </c>
      <c r="L738" s="342">
        <f t="shared" si="1823"/>
        <v>-1.6896796443362403E-16</v>
      </c>
      <c r="M738" s="342">
        <f t="shared" si="1824"/>
        <v>1.5728429205907799E-16</v>
      </c>
      <c r="N738" s="342">
        <f t="shared" si="1825"/>
        <v>4.8587778949061472E-17</v>
      </c>
      <c r="O738" s="342">
        <f t="shared" si="1826"/>
        <v>-1.9447176809752423E-16</v>
      </c>
      <c r="P738" s="342">
        <f t="shared" si="1827"/>
        <v>1.0025446847827544E-16</v>
      </c>
      <c r="Q738" s="342">
        <f t="shared" si="1828"/>
        <v>1.1774031988311584E-16</v>
      </c>
      <c r="R738" s="342">
        <f t="shared" si="1829"/>
        <v>-1.9036900795954434E-16</v>
      </c>
      <c r="S738" s="342">
        <f t="shared" si="1830"/>
        <v>2.7961810880675424E-17</v>
      </c>
      <c r="T738" s="342">
        <f t="shared" si="1831"/>
        <v>1.6896796443362354E-16</v>
      </c>
      <c r="U738" s="342">
        <f t="shared" si="1832"/>
        <v>-1.5728429205907858E-16</v>
      </c>
      <c r="V738" s="342">
        <f t="shared" si="1833"/>
        <v>-4.8587778949060536E-17</v>
      </c>
      <c r="W738" s="342">
        <f t="shared" si="1834"/>
        <v>1.9447176809752411E-16</v>
      </c>
      <c r="X738" s="342">
        <f t="shared" si="1835"/>
        <v>-1.0025446847827626E-16</v>
      </c>
      <c r="Y738" s="342">
        <f t="shared" si="1836"/>
        <v>-1.1774031988311508E-16</v>
      </c>
      <c r="Z738" s="342">
        <f t="shared" si="1837"/>
        <v>1.9036900795954459E-16</v>
      </c>
      <c r="AA738" s="342">
        <f t="shared" si="1838"/>
        <v>-2.796181088067638E-17</v>
      </c>
      <c r="AB738" s="342">
        <f t="shared" si="1839"/>
        <v>-1.6896796443362307E-16</v>
      </c>
      <c r="AC738" s="342">
        <f t="shared" si="1840"/>
        <v>1.5728429205907914E-16</v>
      </c>
      <c r="AD738" s="342">
        <f t="shared" si="1841"/>
        <v>4.8587778949059605E-17</v>
      </c>
      <c r="AE738" s="342">
        <f t="shared" si="1842"/>
        <v>-1.9447176809752396E-16</v>
      </c>
      <c r="AF738" s="342">
        <f t="shared" si="1843"/>
        <v>1.0025446847827709E-16</v>
      </c>
      <c r="AG738" s="342">
        <f t="shared" si="1844"/>
        <v>1.1774031988311431E-16</v>
      </c>
      <c r="AH738" s="342">
        <f t="shared" si="1845"/>
        <v>-1.9036900795954484E-16</v>
      </c>
      <c r="AI738" s="342">
        <f t="shared" si="1846"/>
        <v>2.7961810880677323E-17</v>
      </c>
      <c r="AJ738" s="342">
        <f t="shared" si="1847"/>
        <v>1.6896796443362258E-16</v>
      </c>
      <c r="AK738" s="342">
        <f t="shared" si="1848"/>
        <v>-1.5728429205907974E-16</v>
      </c>
      <c r="AL738" s="342">
        <f t="shared" si="1849"/>
        <v>-4.8587778949058674E-17</v>
      </c>
      <c r="AM738" s="342">
        <f t="shared" si="1850"/>
        <v>1.9447176809752381E-16</v>
      </c>
      <c r="AN738" s="342">
        <f t="shared" si="1851"/>
        <v>-1.002544684782779E-16</v>
      </c>
      <c r="AO738" s="342">
        <f t="shared" si="1852"/>
        <v>-1.1774031988311355E-16</v>
      </c>
      <c r="AP738" s="342">
        <f t="shared" si="1853"/>
        <v>1.9036900795954506E-16</v>
      </c>
      <c r="AQ738" s="342">
        <f t="shared" si="1854"/>
        <v>-2.796181088067829E-17</v>
      </c>
      <c r="AR738" s="342">
        <f t="shared" si="1855"/>
        <v>-1.6896796443362209E-16</v>
      </c>
      <c r="AS738" s="342">
        <f t="shared" si="1856"/>
        <v>1.5728429205908033E-16</v>
      </c>
      <c r="AT738" s="342">
        <f t="shared" si="1857"/>
        <v>4.8587778949057738E-17</v>
      </c>
      <c r="AU738" s="342">
        <f t="shared" si="1858"/>
        <v>-1.9447176809752371E-16</v>
      </c>
      <c r="AV738" s="342">
        <f t="shared" si="1859"/>
        <v>1.0025446847827873E-16</v>
      </c>
      <c r="AW738" s="342">
        <f t="shared" si="1860"/>
        <v>1.1774031988311276E-16</v>
      </c>
      <c r="AX738" s="342">
        <f t="shared" si="1861"/>
        <v>-1.9036900795954531E-16</v>
      </c>
      <c r="AY738" s="342">
        <f t="shared" si="1862"/>
        <v>2.7961810880679245E-17</v>
      </c>
      <c r="AZ738" s="342">
        <f t="shared" si="1863"/>
        <v>1.6896796443362159E-16</v>
      </c>
      <c r="BA738" s="342">
        <f t="shared" si="1864"/>
        <v>-1.5728429205908085E-16</v>
      </c>
      <c r="BB738" s="342">
        <f t="shared" si="1865"/>
        <v>-4.8587778949056807E-17</v>
      </c>
      <c r="BC738" s="342">
        <f t="shared" si="1866"/>
        <v>1.9447176809752357E-16</v>
      </c>
      <c r="BD738" s="342">
        <f t="shared" si="1867"/>
        <v>-1.0025446847827957E-16</v>
      </c>
      <c r="BE738" s="342">
        <f t="shared" si="1868"/>
        <v>-1.17740319883112E-16</v>
      </c>
      <c r="BF738" s="342">
        <f t="shared" si="1869"/>
        <v>1.9036900795954555E-16</v>
      </c>
      <c r="BG738" s="342">
        <f t="shared" si="1870"/>
        <v>-2.7961810880680201E-17</v>
      </c>
      <c r="BH738" s="342">
        <f t="shared" si="1871"/>
        <v>-1.6896796443362108E-16</v>
      </c>
      <c r="BI738" s="342">
        <f t="shared" si="1872"/>
        <v>1.5728429205908144E-16</v>
      </c>
      <c r="BJ738" s="342">
        <f t="shared" si="1873"/>
        <v>4.858777894905587E-17</v>
      </c>
      <c r="BK738" s="342">
        <f t="shared" si="1874"/>
        <v>-1.9447176809752344E-16</v>
      </c>
      <c r="BL738" s="342">
        <f t="shared" si="1875"/>
        <v>1.002544684782804E-16</v>
      </c>
      <c r="BM738" s="342">
        <f t="shared" si="1876"/>
        <v>1.1774031988311121E-16</v>
      </c>
      <c r="BN738" s="342">
        <f t="shared" si="1877"/>
        <v>-1.9036900795954577E-16</v>
      </c>
      <c r="BO738" s="342">
        <f t="shared" si="1878"/>
        <v>2.7961810880681156E-17</v>
      </c>
      <c r="BP738" s="342">
        <f t="shared" si="1879"/>
        <v>1.6896796443362061E-16</v>
      </c>
      <c r="BQ738" s="342">
        <f t="shared" si="1880"/>
        <v>-1.57284292059082E-16</v>
      </c>
      <c r="BR738" s="342">
        <f t="shared" si="1881"/>
        <v>-4.858777894905494E-17</v>
      </c>
    </row>
    <row r="739" spans="2:70">
      <c r="B739" s="339">
        <v>45</v>
      </c>
      <c r="C739" s="339">
        <f t="shared" si="1882"/>
        <v>1.4062500000000007E-2</v>
      </c>
      <c r="D739" s="340">
        <f t="shared" si="1817"/>
        <v>35.995800311319485</v>
      </c>
      <c r="E739" s="341" t="str">
        <f>AY694</f>
        <v>-0.00419968868051428</v>
      </c>
      <c r="F739" s="291">
        <v>45</v>
      </c>
      <c r="G739" s="342">
        <f t="shared" si="1818"/>
        <v>-2.8811736847126918E-16</v>
      </c>
      <c r="H739" s="342">
        <f t="shared" si="1819"/>
        <v>5.8094779995233476E-16</v>
      </c>
      <c r="I739" s="342">
        <f t="shared" si="1820"/>
        <v>-4.9163120750437339E-17</v>
      </c>
      <c r="J739" s="342">
        <f t="shared" si="1821"/>
        <v>-5.5240519867260872E-16</v>
      </c>
      <c r="K739" s="342">
        <f t="shared" si="1822"/>
        <v>3.6987265037116911E-16</v>
      </c>
      <c r="L739" s="342">
        <f t="shared" si="1823"/>
        <v>3.3766847279611502E-16</v>
      </c>
      <c r="M739" s="342">
        <f t="shared" si="1824"/>
        <v>-5.6591261766042303E-16</v>
      </c>
      <c r="N739" s="342">
        <f t="shared" si="1825"/>
        <v>-9.1169496525462588E-18</v>
      </c>
      <c r="O739" s="342">
        <f t="shared" si="1826"/>
        <v>5.712056392352927E-16</v>
      </c>
      <c r="P739" s="342">
        <f t="shared" si="1827"/>
        <v>-3.2250753961014606E-16</v>
      </c>
      <c r="Q739" s="342">
        <f t="shared" si="1828"/>
        <v>-3.839676451395692E-16</v>
      </c>
      <c r="R739" s="342">
        <f t="shared" si="1829"/>
        <v>5.4542738750113571E-16</v>
      </c>
      <c r="S739" s="342">
        <f t="shared" si="1830"/>
        <v>6.7309218846544146E-17</v>
      </c>
      <c r="T739" s="342">
        <f t="shared" si="1831"/>
        <v>-5.8450505723937516E-16</v>
      </c>
      <c r="U739" s="342">
        <f t="shared" si="1832"/>
        <v>2.7203650494211902E-16</v>
      </c>
      <c r="V739" s="342">
        <f t="shared" si="1833"/>
        <v>4.2656899916226362E-16</v>
      </c>
      <c r="W739" s="342">
        <f t="shared" si="1834"/>
        <v>-5.1968939343927615E-16</v>
      </c>
      <c r="X739" s="342">
        <f t="shared" si="1835"/>
        <v>-1.2485326346809218E-16</v>
      </c>
      <c r="Y739" s="342">
        <f t="shared" si="1836"/>
        <v>5.9217537201927619E-16</v>
      </c>
      <c r="Z739" s="342">
        <f t="shared" si="1837"/>
        <v>-2.1894561002122646E-16</v>
      </c>
      <c r="AA739" s="342">
        <f t="shared" si="1838"/>
        <v>-4.6506226053669333E-16</v>
      </c>
      <c r="AB739" s="342">
        <f t="shared" si="1839"/>
        <v>4.8894650642747203E-16</v>
      </c>
      <c r="AC739" s="342">
        <f t="shared" si="1840"/>
        <v>1.8119490291069787E-16</v>
      </c>
      <c r="AD739" s="342">
        <f t="shared" si="1841"/>
        <v>-5.9414271425064459E-16</v>
      </c>
      <c r="AE739" s="342">
        <f t="shared" si="1842"/>
        <v>1.6374614918797646E-16</v>
      </c>
      <c r="AF739" s="342">
        <f t="shared" si="1843"/>
        <v>4.9907671811325762E-16</v>
      </c>
      <c r="AG739" s="342">
        <f t="shared" si="1844"/>
        <v>-4.5349479727342734E-16</v>
      </c>
      <c r="AH739" s="342">
        <f t="shared" si="1845"/>
        <v>-2.3579153638707203E-16</v>
      </c>
      <c r="AI739" s="342">
        <f t="shared" si="1846"/>
        <v>5.9038813735233397E-16</v>
      </c>
      <c r="AJ739" s="342">
        <f t="shared" si="1847"/>
        <v>-1.0696972342529562E-16</v>
      </c>
      <c r="AK739" s="342">
        <f t="shared" si="1848"/>
        <v>-5.2828479407130611E-16</v>
      </c>
      <c r="AL739" s="342">
        <f t="shared" si="1849"/>
        <v>4.1367568531616084E-16</v>
      </c>
      <c r="AM739" s="342">
        <f t="shared" si="1850"/>
        <v>2.8811736847127327E-16</v>
      </c>
      <c r="AN739" s="342">
        <f t="shared" si="1851"/>
        <v>-5.8094779995233614E-16</v>
      </c>
      <c r="AO739" s="342">
        <f t="shared" si="1852"/>
        <v>4.9163120750438473E-17</v>
      </c>
      <c r="AP739" s="342">
        <f t="shared" si="1853"/>
        <v>5.5240519867261069E-16</v>
      </c>
      <c r="AQ739" s="342">
        <f t="shared" si="1854"/>
        <v>-3.698726503711734E-16</v>
      </c>
      <c r="AR739" s="342">
        <f t="shared" si="1855"/>
        <v>-3.3766847279611398E-16</v>
      </c>
      <c r="AS739" s="342">
        <f t="shared" si="1856"/>
        <v>5.6591261766042145E-16</v>
      </c>
      <c r="AT739" s="342">
        <f t="shared" si="1857"/>
        <v>9.116949652540934E-18</v>
      </c>
      <c r="AU739" s="342">
        <f t="shared" si="1858"/>
        <v>-5.712056392352924E-16</v>
      </c>
      <c r="AV739" s="342">
        <f t="shared" si="1859"/>
        <v>3.2250753961013995E-16</v>
      </c>
      <c r="AW739" s="342">
        <f t="shared" si="1860"/>
        <v>3.8396764513956511E-16</v>
      </c>
      <c r="AX739" s="342">
        <f t="shared" si="1861"/>
        <v>-5.454273875011362E-16</v>
      </c>
      <c r="AY739" s="342">
        <f t="shared" si="1862"/>
        <v>-6.7309218846551394E-17</v>
      </c>
      <c r="AZ739" s="342">
        <f t="shared" si="1863"/>
        <v>5.8450505723937417E-16</v>
      </c>
      <c r="BA739" s="342">
        <f t="shared" si="1864"/>
        <v>-2.7203650494212006E-16</v>
      </c>
      <c r="BB739" s="342">
        <f t="shared" si="1865"/>
        <v>-4.265689991622687E-16</v>
      </c>
      <c r="BC739" s="342">
        <f t="shared" si="1866"/>
        <v>5.1968939343927674E-16</v>
      </c>
      <c r="BD739" s="342">
        <f t="shared" si="1867"/>
        <v>1.2485326346809104E-16</v>
      </c>
      <c r="BE739" s="342">
        <f t="shared" si="1868"/>
        <v>-5.921753720192754E-16</v>
      </c>
      <c r="BF739" s="342">
        <f t="shared" si="1869"/>
        <v>2.1894561002122747E-16</v>
      </c>
      <c r="BG739" s="342">
        <f t="shared" si="1870"/>
        <v>4.6506226053669254E-16</v>
      </c>
      <c r="BH739" s="342">
        <f t="shared" si="1871"/>
        <v>-4.8894650642747746E-16</v>
      </c>
      <c r="BI739" s="342">
        <f t="shared" si="1872"/>
        <v>-1.8119490291069679E-16</v>
      </c>
      <c r="BJ739" s="342">
        <f t="shared" si="1873"/>
        <v>5.9414271425064459E-16</v>
      </c>
      <c r="BK739" s="342">
        <f t="shared" si="1874"/>
        <v>-1.6374614918798571E-16</v>
      </c>
      <c r="BL739" s="342">
        <f t="shared" si="1875"/>
        <v>-4.9907671811325703E-16</v>
      </c>
      <c r="BM739" s="342">
        <f t="shared" si="1876"/>
        <v>4.534947972734226E-16</v>
      </c>
      <c r="BN739" s="342">
        <f t="shared" si="1877"/>
        <v>2.3579153638707873E-16</v>
      </c>
      <c r="BO739" s="342">
        <f t="shared" si="1878"/>
        <v>-5.903881373523322E-16</v>
      </c>
      <c r="BP739" s="342">
        <f t="shared" si="1879"/>
        <v>1.0696972342531342E-16</v>
      </c>
      <c r="BQ739" s="342">
        <f t="shared" si="1880"/>
        <v>5.2828479407130561E-16</v>
      </c>
      <c r="BR739" s="342">
        <f t="shared" si="1881"/>
        <v>-4.1367568531616168E-16</v>
      </c>
    </row>
    <row r="740" spans="2:70">
      <c r="B740" s="339">
        <v>46</v>
      </c>
      <c r="C740" s="339">
        <f t="shared" si="1882"/>
        <v>1.4375000000000008E-2</v>
      </c>
      <c r="D740" s="340">
        <f t="shared" si="1817"/>
        <v>35.996173063222962</v>
      </c>
      <c r="E740" s="341" t="str">
        <f>AZ694</f>
        <v>-0.00382693677703485</v>
      </c>
      <c r="F740" s="291">
        <v>46</v>
      </c>
      <c r="G740" s="342">
        <f t="shared" si="1818"/>
        <v>2.9173462770488538E-16</v>
      </c>
      <c r="H740" s="342">
        <f t="shared" si="1819"/>
        <v>-4.0164075940798402E-17</v>
      </c>
      <c r="I740" s="342">
        <f t="shared" si="1820"/>
        <v>-2.7606338268734428E-16</v>
      </c>
      <c r="J740" s="342">
        <f t="shared" si="1821"/>
        <v>1.4787866439146988E-16</v>
      </c>
      <c r="K740" s="342">
        <f t="shared" si="1822"/>
        <v>2.1836399017645027E-16</v>
      </c>
      <c r="L740" s="342">
        <f t="shared" si="1823"/>
        <v>-2.3308006671197048E-16</v>
      </c>
      <c r="M740" s="342">
        <f t="shared" si="1824"/>
        <v>-1.2742065963569241E-16</v>
      </c>
      <c r="N740" s="342">
        <f t="shared" si="1825"/>
        <v>2.8279714175164025E-16</v>
      </c>
      <c r="O740" s="342">
        <f t="shared" si="1826"/>
        <v>1.7078688736555345E-17</v>
      </c>
      <c r="P740" s="342">
        <f t="shared" si="1827"/>
        <v>-2.8946091552209586E-16</v>
      </c>
      <c r="Q740" s="342">
        <f t="shared" si="1828"/>
        <v>9.5863357704023336E-17</v>
      </c>
      <c r="R740" s="342">
        <f t="shared" si="1829"/>
        <v>2.5205688887404627E-16</v>
      </c>
      <c r="S740" s="342">
        <f t="shared" si="1830"/>
        <v>-1.9421107693766433E-16</v>
      </c>
      <c r="T740" s="342">
        <f t="shared" si="1831"/>
        <v>-1.7627948579630979E-16</v>
      </c>
      <c r="U740" s="342">
        <f t="shared" si="1832"/>
        <v>2.6299192023534488E-16</v>
      </c>
      <c r="V740" s="342">
        <f t="shared" si="1833"/>
        <v>7.3665128983602803E-17</v>
      </c>
      <c r="W740" s="342">
        <f t="shared" si="1834"/>
        <v>-2.9173462770488538E-16</v>
      </c>
      <c r="X740" s="342">
        <f t="shared" si="1835"/>
        <v>4.0164075940800768E-17</v>
      </c>
      <c r="Y740" s="342">
        <f t="shared" si="1836"/>
        <v>2.7606338268734399E-16</v>
      </c>
      <c r="Z740" s="342">
        <f t="shared" si="1837"/>
        <v>-1.4787866439147237E-16</v>
      </c>
      <c r="AA740" s="342">
        <f t="shared" si="1838"/>
        <v>-2.1836399017644973E-16</v>
      </c>
      <c r="AB740" s="342">
        <f t="shared" si="1839"/>
        <v>2.3308006671197289E-16</v>
      </c>
      <c r="AC740" s="342">
        <f t="shared" si="1840"/>
        <v>1.2742065963569071E-16</v>
      </c>
      <c r="AD740" s="342">
        <f t="shared" si="1841"/>
        <v>-2.827971417516402E-16</v>
      </c>
      <c r="AE740" s="342">
        <f t="shared" si="1842"/>
        <v>-1.7078688736553496E-17</v>
      </c>
      <c r="AF740" s="342">
        <f t="shared" si="1843"/>
        <v>2.8946091552209591E-16</v>
      </c>
      <c r="AG740" s="342">
        <f t="shared" si="1844"/>
        <v>-9.5863357704025123E-17</v>
      </c>
      <c r="AH740" s="342">
        <f t="shared" si="1845"/>
        <v>-2.5205688887404534E-16</v>
      </c>
      <c r="AI740" s="342">
        <f t="shared" si="1846"/>
        <v>1.9421107693766727E-16</v>
      </c>
      <c r="AJ740" s="342">
        <f t="shared" si="1847"/>
        <v>1.7627948579630501E-16</v>
      </c>
      <c r="AK740" s="342">
        <f t="shared" si="1848"/>
        <v>-2.6299192023534389E-16</v>
      </c>
      <c r="AL740" s="342">
        <f t="shared" si="1849"/>
        <v>-7.3665128983601003E-17</v>
      </c>
      <c r="AM740" s="342">
        <f t="shared" si="1850"/>
        <v>2.9173462770488578E-16</v>
      </c>
      <c r="AN740" s="342">
        <f t="shared" si="1851"/>
        <v>-4.0164075940798488E-17</v>
      </c>
      <c r="AO740" s="342">
        <f t="shared" si="1852"/>
        <v>-2.760633826873434E-16</v>
      </c>
      <c r="AP740" s="342">
        <f t="shared" si="1853"/>
        <v>1.4787866439147397E-16</v>
      </c>
      <c r="AQ740" s="342">
        <f t="shared" si="1854"/>
        <v>2.1836399017644574E-16</v>
      </c>
      <c r="AR740" s="342">
        <f t="shared" si="1855"/>
        <v>-2.3308006671197151E-16</v>
      </c>
      <c r="AS740" s="342">
        <f t="shared" si="1856"/>
        <v>-1.2742065963568906E-16</v>
      </c>
      <c r="AT740" s="342">
        <f t="shared" si="1857"/>
        <v>2.8279714175164168E-16</v>
      </c>
      <c r="AU740" s="342">
        <f t="shared" si="1858"/>
        <v>1.7078688736555777E-17</v>
      </c>
      <c r="AV740" s="342">
        <f t="shared" si="1859"/>
        <v>-2.8946091552209567E-16</v>
      </c>
      <c r="AW740" s="342">
        <f t="shared" si="1860"/>
        <v>9.5863357704026898E-17</v>
      </c>
      <c r="AX740" s="342">
        <f t="shared" si="1861"/>
        <v>2.5205688887404228E-16</v>
      </c>
      <c r="AY740" s="342">
        <f t="shared" si="1862"/>
        <v>-1.9421107693766556E-16</v>
      </c>
      <c r="AZ740" s="342">
        <f t="shared" si="1863"/>
        <v>-1.7627948579630684E-16</v>
      </c>
      <c r="BA740" s="342">
        <f t="shared" si="1864"/>
        <v>2.629919202353465E-16</v>
      </c>
      <c r="BB740" s="342">
        <f t="shared" si="1865"/>
        <v>7.3665128983603222E-17</v>
      </c>
      <c r="BC740" s="342">
        <f t="shared" si="1866"/>
        <v>-2.9173462770488563E-16</v>
      </c>
      <c r="BD740" s="342">
        <f t="shared" si="1867"/>
        <v>4.0164075940804454E-17</v>
      </c>
      <c r="BE740" s="342">
        <f t="shared" si="1868"/>
        <v>2.7606338268734142E-16</v>
      </c>
      <c r="BF740" s="342">
        <f t="shared" si="1869"/>
        <v>-1.4787866439147202E-16</v>
      </c>
      <c r="BG740" s="342">
        <f t="shared" si="1870"/>
        <v>-2.1836399017644721E-16</v>
      </c>
      <c r="BH740" s="342">
        <f t="shared" si="1871"/>
        <v>2.3308006671197511E-16</v>
      </c>
      <c r="BI740" s="342">
        <f t="shared" si="1872"/>
        <v>1.2742065963568363E-16</v>
      </c>
      <c r="BJ740" s="342">
        <f t="shared" si="1873"/>
        <v>-2.8279714175164114E-16</v>
      </c>
      <c r="BK740" s="342">
        <f t="shared" si="1874"/>
        <v>-1.7078688736558063E-17</v>
      </c>
      <c r="BL740" s="342">
        <f t="shared" si="1875"/>
        <v>2.8946091552209488E-16</v>
      </c>
      <c r="BM740" s="342">
        <f t="shared" si="1876"/>
        <v>-9.5863357704024728E-17</v>
      </c>
      <c r="BN740" s="342">
        <f t="shared" si="1877"/>
        <v>-2.5205688887403927E-16</v>
      </c>
      <c r="BO740" s="342">
        <f t="shared" si="1878"/>
        <v>1.9421107693767008E-16</v>
      </c>
      <c r="BP740" s="342">
        <f t="shared" si="1879"/>
        <v>1.7627948579630866E-16</v>
      </c>
      <c r="BQ740" s="342">
        <f t="shared" si="1880"/>
        <v>-2.6299192023534912E-16</v>
      </c>
      <c r="BR740" s="342">
        <f t="shared" si="1881"/>
        <v>-7.3665128983597392E-17</v>
      </c>
    </row>
    <row r="741" spans="2:70">
      <c r="B741" s="339">
        <v>47</v>
      </c>
      <c r="C741" s="339">
        <f t="shared" si="1882"/>
        <v>1.4687500000000008E-2</v>
      </c>
      <c r="D741" s="340">
        <f t="shared" si="1817"/>
        <v>35.996582670619617</v>
      </c>
      <c r="E741" s="341" t="str">
        <f>BA694</f>
        <v>-0.00341732938038173</v>
      </c>
      <c r="F741" s="291">
        <v>47</v>
      </c>
      <c r="G741" s="342">
        <f t="shared" si="1818"/>
        <v>-1.8992630100267767E-16</v>
      </c>
      <c r="H741" s="342">
        <f t="shared" si="1819"/>
        <v>3.4150483325420544E-17</v>
      </c>
      <c r="I741" s="342">
        <f t="shared" si="1820"/>
        <v>1.8323163556981755E-16</v>
      </c>
      <c r="J741" s="342">
        <f t="shared" si="1821"/>
        <v>-7.0070165198343919E-17</v>
      </c>
      <c r="K741" s="342">
        <f t="shared" si="1822"/>
        <v>-1.6949548113949458E-16</v>
      </c>
      <c r="L741" s="342">
        <f t="shared" si="1823"/>
        <v>1.0329708991849631E-16</v>
      </c>
      <c r="M741" s="342">
        <f t="shared" si="1824"/>
        <v>1.4924571042314126E-16</v>
      </c>
      <c r="N741" s="342">
        <f t="shared" si="1825"/>
        <v>-1.325543654027563E-16</v>
      </c>
      <c r="O741" s="342">
        <f t="shared" si="1826"/>
        <v>-1.2326051075318614E-16</v>
      </c>
      <c r="P741" s="342">
        <f t="shared" si="1827"/>
        <v>1.5671765096193256E-16</v>
      </c>
      <c r="Q741" s="342">
        <f t="shared" si="1828"/>
        <v>9.2538478780275876E-17</v>
      </c>
      <c r="R741" s="342">
        <f t="shared" si="1829"/>
        <v>-1.7485836508291369E-16</v>
      </c>
      <c r="S741" s="342">
        <f t="shared" si="1830"/>
        <v>-5.8260244964017566E-17</v>
      </c>
      <c r="T741" s="342">
        <f t="shared" si="1831"/>
        <v>1.8627937029545913E-16</v>
      </c>
      <c r="U741" s="342">
        <f t="shared" si="1832"/>
        <v>2.1743102606512584E-17</v>
      </c>
      <c r="V741" s="342">
        <f t="shared" si="1833"/>
        <v>-1.9054176377422421E-16</v>
      </c>
      <c r="W741" s="342">
        <f t="shared" si="1834"/>
        <v>1.5609614990486921E-17</v>
      </c>
      <c r="X741" s="342">
        <f t="shared" si="1835"/>
        <v>1.8748174412819831E-16</v>
      </c>
      <c r="Y741" s="342">
        <f t="shared" si="1836"/>
        <v>-5.2362463837374988E-17</v>
      </c>
      <c r="Z741" s="342">
        <f t="shared" si="1837"/>
        <v>-1.7721690619629947E-16</v>
      </c>
      <c r="AA741" s="342">
        <f t="shared" si="1838"/>
        <v>8.7103052564203237E-17</v>
      </c>
      <c r="AB741" s="342">
        <f t="shared" si="1839"/>
        <v>1.601417219436616E-16</v>
      </c>
      <c r="AC741" s="342">
        <f t="shared" si="1840"/>
        <v>-1.1849631982894131E-16</v>
      </c>
      <c r="AD741" s="342">
        <f t="shared" si="1841"/>
        <v>-1.3691238112524239E-16</v>
      </c>
      <c r="AE741" s="342">
        <f t="shared" si="1842"/>
        <v>1.4533583997615515E-16</v>
      </c>
      <c r="AF741" s="342">
        <f t="shared" si="1843"/>
        <v>1.0842157428152822E-16</v>
      </c>
      <c r="AG741" s="342">
        <f t="shared" si="1844"/>
        <v>-1.6659018529836359E-16</v>
      </c>
      <c r="AH741" s="342">
        <f t="shared" si="1845"/>
        <v>-7.5764187141691964E-17</v>
      </c>
      <c r="AI741" s="342">
        <f t="shared" si="1846"/>
        <v>1.8144256322440922E-16</v>
      </c>
      <c r="AJ741" s="342">
        <f t="shared" si="1847"/>
        <v>4.0195224779048481E-17</v>
      </c>
      <c r="AK741" s="342">
        <f t="shared" si="1848"/>
        <v>-1.8932220519990153E-16</v>
      </c>
      <c r="AL741" s="342">
        <f t="shared" si="1849"/>
        <v>-3.0815824698879735E-18</v>
      </c>
      <c r="AM741" s="342">
        <f t="shared" si="1850"/>
        <v>1.8992630100267777E-16</v>
      </c>
      <c r="AN741" s="342">
        <f t="shared" si="1851"/>
        <v>-3.415048332541896E-17</v>
      </c>
      <c r="AO741" s="342">
        <f t="shared" si="1852"/>
        <v>-1.8323163556981807E-16</v>
      </c>
      <c r="AP741" s="342">
        <f t="shared" si="1853"/>
        <v>7.0070165198341799E-17</v>
      </c>
      <c r="AQ741" s="342">
        <f t="shared" si="1854"/>
        <v>1.6949548113949564E-16</v>
      </c>
      <c r="AR741" s="342">
        <f t="shared" si="1855"/>
        <v>-1.0329708991849381E-16</v>
      </c>
      <c r="AS741" s="342">
        <f t="shared" si="1856"/>
        <v>-1.4924571042314353E-16</v>
      </c>
      <c r="AT741" s="342">
        <f t="shared" si="1857"/>
        <v>1.3255436540275368E-16</v>
      </c>
      <c r="AU741" s="342">
        <f t="shared" si="1858"/>
        <v>1.2326051075318478E-16</v>
      </c>
      <c r="AV741" s="342">
        <f t="shared" si="1859"/>
        <v>-1.5671765096193355E-16</v>
      </c>
      <c r="AW741" s="342">
        <f t="shared" si="1860"/>
        <v>-9.2538478780275507E-17</v>
      </c>
      <c r="AX741" s="342">
        <f t="shared" si="1861"/>
        <v>1.7485836508291384E-16</v>
      </c>
      <c r="AY741" s="342">
        <f t="shared" si="1862"/>
        <v>5.8260244964017159E-17</v>
      </c>
      <c r="AZ741" s="342">
        <f t="shared" si="1863"/>
        <v>-1.8627937029545893E-16</v>
      </c>
      <c r="BA741" s="342">
        <f t="shared" si="1864"/>
        <v>-2.1743102606513515E-17</v>
      </c>
      <c r="BB741" s="342">
        <f t="shared" si="1865"/>
        <v>1.9054176377422418E-16</v>
      </c>
      <c r="BC741" s="342">
        <f t="shared" si="1866"/>
        <v>-1.560961499048599E-17</v>
      </c>
      <c r="BD741" s="342">
        <f t="shared" si="1867"/>
        <v>-1.8748174412819848E-16</v>
      </c>
      <c r="BE741" s="342">
        <f t="shared" si="1868"/>
        <v>5.2362463837374082E-17</v>
      </c>
      <c r="BF741" s="342">
        <f t="shared" si="1869"/>
        <v>1.7721690619629981E-16</v>
      </c>
      <c r="BG741" s="342">
        <f t="shared" si="1870"/>
        <v>-8.7103052564199983E-17</v>
      </c>
      <c r="BH741" s="342">
        <f t="shared" si="1871"/>
        <v>-1.601417219436636E-16</v>
      </c>
      <c r="BI741" s="342">
        <f t="shared" si="1872"/>
        <v>1.1849631982893847E-16</v>
      </c>
      <c r="BJ741" s="342">
        <f t="shared" si="1873"/>
        <v>1.3691238112524116E-16</v>
      </c>
      <c r="BK741" s="342">
        <f t="shared" si="1874"/>
        <v>-1.4533583997615278E-16</v>
      </c>
      <c r="BL741" s="342">
        <f t="shared" si="1875"/>
        <v>-1.0842157428152676E-16</v>
      </c>
      <c r="BM741" s="342">
        <f t="shared" si="1876"/>
        <v>1.6659018529836182E-16</v>
      </c>
      <c r="BN741" s="342">
        <f t="shared" si="1877"/>
        <v>7.5764187141692815E-17</v>
      </c>
      <c r="BO741" s="342">
        <f t="shared" si="1878"/>
        <v>-1.8144256322440727E-16</v>
      </c>
      <c r="BP741" s="342">
        <f t="shared" si="1879"/>
        <v>-4.0195224779049393E-17</v>
      </c>
      <c r="BQ741" s="342">
        <f t="shared" si="1880"/>
        <v>1.8932220519990081E-16</v>
      </c>
      <c r="BR741" s="342">
        <f t="shared" si="1881"/>
        <v>3.0815824698889072E-18</v>
      </c>
    </row>
    <row r="742" spans="2:70">
      <c r="B742" s="339">
        <v>48</v>
      </c>
      <c r="C742" s="339">
        <f t="shared" si="1882"/>
        <v>1.5000000000000008E-2</v>
      </c>
      <c r="D742" s="340">
        <f t="shared" si="1817"/>
        <v>35.997025188766315</v>
      </c>
      <c r="E742" s="341" t="str">
        <f>BB694</f>
        <v>-0.00297481123368496</v>
      </c>
      <c r="F742" s="291">
        <v>48</v>
      </c>
      <c r="G742" s="342">
        <f t="shared" si="1818"/>
        <v>1.3184006222118365E-16</v>
      </c>
      <c r="H742" s="342">
        <f t="shared" si="1819"/>
        <v>3.3533965925602395E-16</v>
      </c>
      <c r="I742" s="342">
        <f t="shared" si="1820"/>
        <v>-1.3184006222118377E-16</v>
      </c>
      <c r="J742" s="342">
        <f t="shared" si="1821"/>
        <v>-3.353396592560239E-16</v>
      </c>
      <c r="K742" s="342">
        <f t="shared" si="1822"/>
        <v>1.3184006222118451E-16</v>
      </c>
      <c r="L742" s="342">
        <f t="shared" si="1823"/>
        <v>3.3533965925602385E-16</v>
      </c>
      <c r="M742" s="342">
        <f t="shared" si="1824"/>
        <v>-1.3184006222118343E-16</v>
      </c>
      <c r="N742" s="342">
        <f t="shared" si="1825"/>
        <v>-3.3533965925602381E-16</v>
      </c>
      <c r="O742" s="342">
        <f t="shared" si="1826"/>
        <v>1.3184006222118476E-16</v>
      </c>
      <c r="P742" s="342">
        <f t="shared" si="1827"/>
        <v>3.3533965925602331E-16</v>
      </c>
      <c r="Q742" s="342">
        <f t="shared" si="1828"/>
        <v>-1.3184006222118367E-16</v>
      </c>
      <c r="R742" s="342">
        <f t="shared" si="1829"/>
        <v>-3.3533965925602371E-16</v>
      </c>
      <c r="S742" s="342">
        <f t="shared" si="1830"/>
        <v>1.31840062221185E-16</v>
      </c>
      <c r="T742" s="342">
        <f t="shared" si="1831"/>
        <v>3.3533965925602415E-16</v>
      </c>
      <c r="U742" s="342">
        <f t="shared" si="1832"/>
        <v>-1.3184006222118392E-16</v>
      </c>
      <c r="V742" s="342">
        <f t="shared" si="1833"/>
        <v>-3.3533965925602361E-16</v>
      </c>
      <c r="W742" s="342">
        <f t="shared" si="1834"/>
        <v>1.3184006222118525E-16</v>
      </c>
      <c r="X742" s="342">
        <f t="shared" si="1835"/>
        <v>3.3533965925602311E-16</v>
      </c>
      <c r="Y742" s="342">
        <f t="shared" si="1836"/>
        <v>-1.3184006222118656E-16</v>
      </c>
      <c r="Z742" s="342">
        <f t="shared" si="1837"/>
        <v>-3.3533965925602257E-16</v>
      </c>
      <c r="AA742" s="342">
        <f t="shared" si="1838"/>
        <v>1.3184006222118311E-16</v>
      </c>
      <c r="AB742" s="342">
        <f t="shared" si="1839"/>
        <v>3.3533965925602395E-16</v>
      </c>
      <c r="AC742" s="342">
        <f t="shared" si="1840"/>
        <v>-1.3184006222118441E-16</v>
      </c>
      <c r="AD742" s="342">
        <f t="shared" si="1841"/>
        <v>-3.3533965925602341E-16</v>
      </c>
      <c r="AE742" s="342">
        <f t="shared" si="1842"/>
        <v>1.3184006222118574E-16</v>
      </c>
      <c r="AF742" s="342">
        <f t="shared" si="1843"/>
        <v>3.3533965925602292E-16</v>
      </c>
      <c r="AG742" s="342">
        <f t="shared" si="1844"/>
        <v>-1.3184006222118705E-16</v>
      </c>
      <c r="AH742" s="342">
        <f t="shared" si="1845"/>
        <v>-3.3533965925602425E-16</v>
      </c>
      <c r="AI742" s="342">
        <f t="shared" si="1846"/>
        <v>1.3184006222118836E-16</v>
      </c>
      <c r="AJ742" s="342">
        <f t="shared" si="1847"/>
        <v>3.3533965925602376E-16</v>
      </c>
      <c r="AK742" s="342">
        <f t="shared" si="1848"/>
        <v>-1.3184006222118969E-16</v>
      </c>
      <c r="AL742" s="342">
        <f t="shared" si="1849"/>
        <v>-3.3533965925602321E-16</v>
      </c>
      <c r="AM742" s="342">
        <f t="shared" si="1850"/>
        <v>1.3184006222118145E-16</v>
      </c>
      <c r="AN742" s="342">
        <f t="shared" si="1851"/>
        <v>3.3533965925602272E-16</v>
      </c>
      <c r="AO742" s="342">
        <f t="shared" si="1852"/>
        <v>-1.3184006222118279E-16</v>
      </c>
      <c r="AP742" s="342">
        <f t="shared" si="1853"/>
        <v>-3.3533965925602218E-16</v>
      </c>
      <c r="AQ742" s="342">
        <f t="shared" si="1854"/>
        <v>1.3184006222118409E-16</v>
      </c>
      <c r="AR742" s="342">
        <f t="shared" si="1855"/>
        <v>3.3533965925602169E-16</v>
      </c>
      <c r="AS742" s="342">
        <f t="shared" si="1856"/>
        <v>-1.318400622211854E-16</v>
      </c>
      <c r="AT742" s="342">
        <f t="shared" si="1857"/>
        <v>-3.3533965925602114E-16</v>
      </c>
      <c r="AU742" s="342">
        <f t="shared" si="1858"/>
        <v>1.3184006222118673E-16</v>
      </c>
      <c r="AV742" s="342">
        <f t="shared" si="1859"/>
        <v>3.353396592560244E-16</v>
      </c>
      <c r="AW742" s="342">
        <f t="shared" si="1860"/>
        <v>-1.3184006222118804E-16</v>
      </c>
      <c r="AX742" s="342">
        <f t="shared" si="1861"/>
        <v>-3.3533965925602385E-16</v>
      </c>
      <c r="AY742" s="342">
        <f t="shared" si="1862"/>
        <v>1.3184006222118934E-16</v>
      </c>
      <c r="AZ742" s="342">
        <f t="shared" si="1863"/>
        <v>3.3533965925602336E-16</v>
      </c>
      <c r="BA742" s="342">
        <f t="shared" si="1864"/>
        <v>-1.3184006222119067E-16</v>
      </c>
      <c r="BB742" s="342">
        <f t="shared" si="1865"/>
        <v>-3.3533965925602282E-16</v>
      </c>
      <c r="BC742" s="342">
        <f t="shared" si="1866"/>
        <v>1.3184006222118244E-16</v>
      </c>
      <c r="BD742" s="342">
        <f t="shared" si="1867"/>
        <v>3.3533965925602233E-16</v>
      </c>
      <c r="BE742" s="342">
        <f t="shared" si="1868"/>
        <v>-1.3184006222118377E-16</v>
      </c>
      <c r="BF742" s="342">
        <f t="shared" si="1869"/>
        <v>-3.3533965925602178E-16</v>
      </c>
      <c r="BG742" s="342">
        <f t="shared" si="1870"/>
        <v>1.3184006222118508E-16</v>
      </c>
      <c r="BH742" s="342">
        <f t="shared" si="1871"/>
        <v>3.3533965925602129E-16</v>
      </c>
      <c r="BI742" s="342">
        <f t="shared" si="1872"/>
        <v>-1.3184006222119592E-16</v>
      </c>
      <c r="BJ742" s="342">
        <f t="shared" si="1873"/>
        <v>-3.353396592560245E-16</v>
      </c>
      <c r="BK742" s="342">
        <f t="shared" si="1874"/>
        <v>1.3184006222118772E-16</v>
      </c>
      <c r="BL742" s="342">
        <f t="shared" si="1875"/>
        <v>3.3533965925602026E-16</v>
      </c>
      <c r="BM742" s="342">
        <f t="shared" si="1876"/>
        <v>-1.3184006222117948E-16</v>
      </c>
      <c r="BN742" s="342">
        <f t="shared" si="1877"/>
        <v>-3.3533965925602351E-16</v>
      </c>
      <c r="BO742" s="342">
        <f t="shared" si="1878"/>
        <v>1.3184006222119033E-16</v>
      </c>
      <c r="BP742" s="342">
        <f t="shared" si="1879"/>
        <v>3.3533965925601922E-16</v>
      </c>
      <c r="BQ742" s="342">
        <f t="shared" si="1880"/>
        <v>-1.3184006222118212E-16</v>
      </c>
      <c r="BR742" s="342">
        <f t="shared" si="1881"/>
        <v>-3.3533965925602247E-16</v>
      </c>
    </row>
    <row r="743" spans="2:70">
      <c r="B743" s="339">
        <v>49</v>
      </c>
      <c r="C743" s="339">
        <f t="shared" si="1882"/>
        <v>1.5312500000000008E-2</v>
      </c>
      <c r="D743" s="340">
        <f t="shared" si="1817"/>
        <v>35.997496355971386</v>
      </c>
      <c r="E743" s="341" t="str">
        <f>BC694</f>
        <v>-0.0025036440286171</v>
      </c>
      <c r="F743" s="291">
        <v>49</v>
      </c>
      <c r="G743" s="342">
        <f t="shared" si="1818"/>
        <v>-1.0370746987275792E-16</v>
      </c>
      <c r="H743" s="342">
        <f t="shared" si="1819"/>
        <v>-3.5889236362254549E-16</v>
      </c>
      <c r="I743" s="342">
        <f t="shared" si="1820"/>
        <v>3.3352263535960825E-17</v>
      </c>
      <c r="J743" s="342">
        <f t="shared" si="1821"/>
        <v>3.6543055061317098E-16</v>
      </c>
      <c r="K743" s="342">
        <f t="shared" si="1822"/>
        <v>3.8284651584359019E-17</v>
      </c>
      <c r="L743" s="342">
        <f t="shared" si="1823"/>
        <v>-3.5792544647954626E-16</v>
      </c>
      <c r="M743" s="342">
        <f t="shared" si="1824"/>
        <v>-1.0845030901456998E-16</v>
      </c>
      <c r="N743" s="342">
        <f t="shared" si="1825"/>
        <v>3.3666546816461559E-16</v>
      </c>
      <c r="O743" s="342">
        <f t="shared" si="1826"/>
        <v>1.7444828188898753E-16</v>
      </c>
      <c r="P743" s="342">
        <f t="shared" si="1827"/>
        <v>-3.0246762471228793E-16</v>
      </c>
      <c r="Q743" s="342">
        <f t="shared" si="1828"/>
        <v>-2.3374230512213264E-16</v>
      </c>
      <c r="R743" s="342">
        <f t="shared" si="1829"/>
        <v>2.5664612006806671E-16</v>
      </c>
      <c r="S743" s="342">
        <f t="shared" si="1830"/>
        <v>2.8405374265363117E-16</v>
      </c>
      <c r="T743" s="342">
        <f t="shared" si="1831"/>
        <v>-2.0096184895843241E-16</v>
      </c>
      <c r="U743" s="342">
        <f t="shared" si="1832"/>
        <v>-3.2344915415412453E-16</v>
      </c>
      <c r="V743" s="342">
        <f t="shared" si="1833"/>
        <v>1.375547266940268E-16</v>
      </c>
      <c r="W743" s="342">
        <f t="shared" si="1834"/>
        <v>3.5041459605284849E-16</v>
      </c>
      <c r="X743" s="342">
        <f t="shared" si="1835"/>
        <v>-6.8861453424349105E-17</v>
      </c>
      <c r="Y743" s="342">
        <f t="shared" si="1836"/>
        <v>-3.6391380154003303E-16</v>
      </c>
      <c r="Z743" s="342">
        <f t="shared" si="1837"/>
        <v>-2.4781268824784358E-18</v>
      </c>
      <c r="AA743" s="342">
        <f t="shared" si="1838"/>
        <v>3.6342800371924481E-16</v>
      </c>
      <c r="AB743" s="342">
        <f t="shared" si="1839"/>
        <v>7.3722474162956793E-17</v>
      </c>
      <c r="AC743" s="342">
        <f t="shared" si="1840"/>
        <v>-3.489758715282983E-16</v>
      </c>
      <c r="AD743" s="342">
        <f t="shared" si="1841"/>
        <v>-1.4213370810539767E-16</v>
      </c>
      <c r="AE743" s="342">
        <f t="shared" si="1842"/>
        <v>3.2111279230244482E-16</v>
      </c>
      <c r="AF743" s="342">
        <f t="shared" si="1843"/>
        <v>2.0508282335484982E-16</v>
      </c>
      <c r="AG743" s="342">
        <f t="shared" si="1844"/>
        <v>-2.8090952855053514E-16</v>
      </c>
      <c r="AH743" s="342">
        <f t="shared" si="1845"/>
        <v>-2.6015072071454352E-16</v>
      </c>
      <c r="AI743" s="342">
        <f t="shared" si="1846"/>
        <v>2.2991106915231066E-16</v>
      </c>
      <c r="AJ743" s="342">
        <f t="shared" si="1847"/>
        <v>3.0522117177138928E-16</v>
      </c>
      <c r="AK743" s="342">
        <f t="shared" si="1848"/>
        <v>-1.7007725630216776E-16</v>
      </c>
      <c r="AL743" s="342">
        <f t="shared" si="1849"/>
        <v>-3.3856214436705975E-16</v>
      </c>
      <c r="AM743" s="342">
        <f t="shared" si="1850"/>
        <v>1.0370746987276561E-16</v>
      </c>
      <c r="AN743" s="342">
        <f t="shared" si="1851"/>
        <v>3.5889236362254361E-16</v>
      </c>
      <c r="AO743" s="342">
        <f t="shared" si="1852"/>
        <v>-3.3352263535962365E-17</v>
      </c>
      <c r="AP743" s="342">
        <f t="shared" si="1853"/>
        <v>-3.6543055061317098E-16</v>
      </c>
      <c r="AQ743" s="342">
        <f t="shared" si="1854"/>
        <v>-3.8284651584352954E-17</v>
      </c>
      <c r="AR743" s="342">
        <f t="shared" si="1855"/>
        <v>3.5792544647954774E-16</v>
      </c>
      <c r="AS743" s="342">
        <f t="shared" si="1856"/>
        <v>1.084503090145617E-16</v>
      </c>
      <c r="AT743" s="342">
        <f t="shared" si="1857"/>
        <v>-3.3666546816461594E-16</v>
      </c>
      <c r="AU743" s="342">
        <f t="shared" si="1858"/>
        <v>-1.7444828188898445E-16</v>
      </c>
      <c r="AV743" s="342">
        <f t="shared" si="1859"/>
        <v>3.0246762471229133E-16</v>
      </c>
      <c r="AW743" s="342">
        <f t="shared" si="1860"/>
        <v>2.33742305122128E-16</v>
      </c>
      <c r="AX743" s="342">
        <f t="shared" si="1861"/>
        <v>-2.5664612006807283E-16</v>
      </c>
      <c r="AY743" s="342">
        <f t="shared" si="1862"/>
        <v>-2.8405374265362412E-16</v>
      </c>
      <c r="AZ743" s="342">
        <f t="shared" si="1863"/>
        <v>2.0096184895843315E-16</v>
      </c>
      <c r="BA743" s="342">
        <f t="shared" si="1864"/>
        <v>3.2344915415412172E-16</v>
      </c>
      <c r="BB743" s="342">
        <f t="shared" si="1865"/>
        <v>-1.3755472669403245E-16</v>
      </c>
      <c r="BC743" s="342">
        <f t="shared" si="1866"/>
        <v>-3.5041459605284677E-16</v>
      </c>
      <c r="BD743" s="342">
        <f t="shared" si="1867"/>
        <v>6.8861453424360199E-17</v>
      </c>
      <c r="BE743" s="342">
        <f t="shared" si="1868"/>
        <v>3.6391380154003298E-16</v>
      </c>
      <c r="BF743" s="342">
        <f t="shared" si="1869"/>
        <v>2.4781268824723467E-18</v>
      </c>
      <c r="BG743" s="342">
        <f t="shared" si="1870"/>
        <v>-3.634280037192455E-16</v>
      </c>
      <c r="BH743" s="342">
        <f t="shared" si="1871"/>
        <v>-7.3722474162950827E-17</v>
      </c>
      <c r="BI743" s="342">
        <f t="shared" si="1872"/>
        <v>3.489758715283016E-16</v>
      </c>
      <c r="BJ743" s="342">
        <f t="shared" si="1873"/>
        <v>1.4213370810538727E-16</v>
      </c>
      <c r="BK743" s="342">
        <f t="shared" si="1874"/>
        <v>-3.2111279230245019E-16</v>
      </c>
      <c r="BL743" s="342">
        <f t="shared" si="1875"/>
        <v>-2.0508282335483611E-16</v>
      </c>
      <c r="BM743" s="342">
        <f t="shared" si="1876"/>
        <v>2.8090952855053238E-16</v>
      </c>
      <c r="BN743" s="342">
        <f t="shared" si="1877"/>
        <v>2.6015072071454653E-16</v>
      </c>
      <c r="BO743" s="342">
        <f t="shared" si="1878"/>
        <v>-2.2991106915230735E-16</v>
      </c>
      <c r="BP743" s="342">
        <f t="shared" si="1879"/>
        <v>-3.0522117177138592E-16</v>
      </c>
      <c r="BQ743" s="342">
        <f t="shared" si="1880"/>
        <v>1.7007725630217316E-16</v>
      </c>
      <c r="BR743" s="342">
        <f t="shared" si="1881"/>
        <v>3.3856214436705743E-16</v>
      </c>
    </row>
    <row r="744" spans="2:70">
      <c r="B744" s="339">
        <v>50</v>
      </c>
      <c r="C744" s="339">
        <f t="shared" si="1882"/>
        <v>1.5625000000000007E-2</v>
      </c>
      <c r="D744" s="340">
        <f t="shared" si="1817"/>
        <v>35.997991634637081</v>
      </c>
      <c r="E744" s="341" t="str">
        <f>BD694</f>
        <v>-0.00200836536291919</v>
      </c>
      <c r="F744" s="291">
        <v>50</v>
      </c>
      <c r="G744" s="342">
        <f t="shared" si="1818"/>
        <v>2.7169576946593735E-16</v>
      </c>
      <c r="H744" s="342">
        <f t="shared" si="1819"/>
        <v>-4.8379599511912648E-17</v>
      </c>
      <c r="I744" s="342">
        <f t="shared" si="1820"/>
        <v>-2.9057255276151808E-16</v>
      </c>
      <c r="J744" s="342">
        <f t="shared" si="1821"/>
        <v>-6.4996186262673326E-17</v>
      </c>
      <c r="K744" s="342">
        <f t="shared" si="1822"/>
        <v>2.652122989459076E-16</v>
      </c>
      <c r="L744" s="342">
        <f t="shared" si="1823"/>
        <v>1.6847689187066257E-16</v>
      </c>
      <c r="M744" s="342">
        <f t="shared" si="1824"/>
        <v>-1.9947587677125899E-16</v>
      </c>
      <c r="N744" s="342">
        <f t="shared" si="1825"/>
        <v>-2.4630851793817207E-16</v>
      </c>
      <c r="O744" s="342">
        <f t="shared" si="1826"/>
        <v>1.0337106061151366E-16</v>
      </c>
      <c r="P744" s="342">
        <f t="shared" si="1827"/>
        <v>2.8664190494186969E-16</v>
      </c>
      <c r="Q744" s="342">
        <f t="shared" si="1828"/>
        <v>8.4710624653383379E-18</v>
      </c>
      <c r="R744" s="342">
        <f t="shared" si="1829"/>
        <v>-2.8333666033350657E-16</v>
      </c>
      <c r="S744" s="342">
        <f t="shared" si="1830"/>
        <v>-1.1902354307221506E-16</v>
      </c>
      <c r="T744" s="342">
        <f t="shared" si="1831"/>
        <v>2.3689597764258759E-16</v>
      </c>
      <c r="U744" s="342">
        <f t="shared" si="1832"/>
        <v>2.114557681974502E-16</v>
      </c>
      <c r="V744" s="342">
        <f t="shared" si="1833"/>
        <v>-1.5439002982297148E-16</v>
      </c>
      <c r="W744" s="342">
        <f t="shared" si="1834"/>
        <v>-2.7169576946593784E-16</v>
      </c>
      <c r="X744" s="342">
        <f t="shared" si="1835"/>
        <v>4.8379599511914053E-17</v>
      </c>
      <c r="Y744" s="342">
        <f t="shared" si="1836"/>
        <v>2.9057255276151808E-16</v>
      </c>
      <c r="Z744" s="342">
        <f t="shared" si="1837"/>
        <v>6.499618626267446E-17</v>
      </c>
      <c r="AA744" s="342">
        <f t="shared" si="1838"/>
        <v>-2.6521229894590838E-16</v>
      </c>
      <c r="AB744" s="342">
        <f t="shared" si="1839"/>
        <v>-1.6847689187066264E-16</v>
      </c>
      <c r="AC744" s="342">
        <f t="shared" si="1840"/>
        <v>1.9947587677125889E-16</v>
      </c>
      <c r="AD744" s="342">
        <f t="shared" si="1841"/>
        <v>2.4630851793817104E-16</v>
      </c>
      <c r="AE744" s="342">
        <f t="shared" si="1842"/>
        <v>-1.0337106061151355E-16</v>
      </c>
      <c r="AF744" s="342">
        <f t="shared" si="1843"/>
        <v>-2.8664190494186974E-16</v>
      </c>
      <c r="AG744" s="342">
        <f t="shared" si="1844"/>
        <v>-8.4710624653405319E-18</v>
      </c>
      <c r="AH744" s="342">
        <f t="shared" si="1845"/>
        <v>2.8333666033350559E-16</v>
      </c>
      <c r="AI744" s="342">
        <f t="shared" si="1846"/>
        <v>1.1902354307221141E-16</v>
      </c>
      <c r="AJ744" s="342">
        <f t="shared" si="1847"/>
        <v>-2.3689597764258991E-16</v>
      </c>
      <c r="AK744" s="342">
        <f t="shared" si="1848"/>
        <v>-2.1145576819745028E-16</v>
      </c>
      <c r="AL744" s="342">
        <f t="shared" si="1849"/>
        <v>1.5439002982297135E-16</v>
      </c>
      <c r="AM744" s="342">
        <f t="shared" si="1850"/>
        <v>2.7169576946593794E-16</v>
      </c>
      <c r="AN744" s="342">
        <f t="shared" si="1851"/>
        <v>-4.8379599511909813E-17</v>
      </c>
      <c r="AO744" s="342">
        <f t="shared" si="1852"/>
        <v>-2.9057255276151793E-16</v>
      </c>
      <c r="AP744" s="342">
        <f t="shared" si="1853"/>
        <v>-6.4996186262670602E-17</v>
      </c>
      <c r="AQ744" s="342">
        <f t="shared" si="1854"/>
        <v>2.6521229894590833E-16</v>
      </c>
      <c r="AR744" s="342">
        <f t="shared" si="1855"/>
        <v>1.6847689187066274E-16</v>
      </c>
      <c r="AS744" s="342">
        <f t="shared" si="1856"/>
        <v>-1.9947587677125877E-16</v>
      </c>
      <c r="AT744" s="342">
        <f t="shared" si="1857"/>
        <v>-2.4630851793817331E-16</v>
      </c>
      <c r="AU744" s="342">
        <f t="shared" si="1858"/>
        <v>1.0337106061150955E-16</v>
      </c>
      <c r="AV744" s="342">
        <f t="shared" si="1859"/>
        <v>2.8664190494186905E-16</v>
      </c>
      <c r="AW744" s="342">
        <f t="shared" si="1860"/>
        <v>8.471062465336563E-18</v>
      </c>
      <c r="AX744" s="342">
        <f t="shared" si="1861"/>
        <v>-2.8333666033350652E-16</v>
      </c>
      <c r="AY744" s="342">
        <f t="shared" si="1862"/>
        <v>-1.1902354307221531E-16</v>
      </c>
      <c r="AZ744" s="342">
        <f t="shared" si="1863"/>
        <v>2.3689597764258745E-16</v>
      </c>
      <c r="BA744" s="342">
        <f t="shared" si="1864"/>
        <v>2.1145576819745324E-16</v>
      </c>
      <c r="BB744" s="342">
        <f t="shared" si="1865"/>
        <v>-1.5439002982297473E-16</v>
      </c>
      <c r="BC744" s="342">
        <f t="shared" si="1866"/>
        <v>-2.7169576946593651E-16</v>
      </c>
      <c r="BD744" s="342">
        <f t="shared" si="1867"/>
        <v>4.8379599511913745E-17</v>
      </c>
      <c r="BE744" s="342">
        <f t="shared" si="1868"/>
        <v>2.9057255276151808E-16</v>
      </c>
      <c r="BF744" s="342">
        <f t="shared" si="1869"/>
        <v>6.4996186262674744E-17</v>
      </c>
      <c r="BG744" s="342">
        <f t="shared" si="1870"/>
        <v>-2.6521229894590651E-16</v>
      </c>
      <c r="BH744" s="342">
        <f t="shared" si="1871"/>
        <v>-1.6847689187066624E-16</v>
      </c>
      <c r="BI744" s="342">
        <f t="shared" si="1872"/>
        <v>1.9947587677125566E-16</v>
      </c>
      <c r="BJ744" s="342">
        <f t="shared" si="1873"/>
        <v>2.4630851793817557E-16</v>
      </c>
      <c r="BK744" s="342">
        <f t="shared" si="1874"/>
        <v>-1.0337106061150555E-16</v>
      </c>
      <c r="BL744" s="342">
        <f t="shared" si="1875"/>
        <v>-2.8664190494186841E-16</v>
      </c>
      <c r="BM744" s="342">
        <f t="shared" si="1876"/>
        <v>-8.471062465332594E-18</v>
      </c>
      <c r="BN744" s="342">
        <f t="shared" si="1877"/>
        <v>2.8333666033350741E-16</v>
      </c>
      <c r="BO744" s="342">
        <f t="shared" si="1878"/>
        <v>1.1902354307221171E-16</v>
      </c>
      <c r="BP744" s="342">
        <f t="shared" si="1879"/>
        <v>-2.3689597764258976E-16</v>
      </c>
      <c r="BQ744" s="342">
        <f t="shared" si="1880"/>
        <v>-2.1145576819745048E-16</v>
      </c>
      <c r="BR744" s="342">
        <f t="shared" si="1881"/>
        <v>1.5439002982297111E-16</v>
      </c>
    </row>
    <row r="745" spans="2:70" s="335" customFormat="1">
      <c r="B745" s="339">
        <v>51</v>
      </c>
      <c r="C745" s="339">
        <f t="shared" si="1882"/>
        <v>1.5937500000000007E-2</v>
      </c>
      <c r="D745" s="340">
        <f t="shared" si="1817"/>
        <v>35.998506254959111</v>
      </c>
      <c r="E745" s="341" t="str">
        <f>BE694</f>
        <v>-0.0014937450408914</v>
      </c>
      <c r="F745" s="336">
        <v>51</v>
      </c>
    </row>
    <row r="746" spans="2:70">
      <c r="B746" s="339">
        <v>52</v>
      </c>
      <c r="C746" s="339">
        <f t="shared" si="1882"/>
        <v>1.6250000000000007E-2</v>
      </c>
      <c r="D746" s="340">
        <f t="shared" si="1817"/>
        <v>35.999035260862442</v>
      </c>
      <c r="E746" s="341" t="str">
        <f>BF694</f>
        <v>-0.000964739137561243</v>
      </c>
      <c r="F746" s="291">
        <v>52</v>
      </c>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c r="AX746" s="342"/>
      <c r="AY746" s="342"/>
      <c r="AZ746" s="342"/>
      <c r="BA746" s="342"/>
      <c r="BB746" s="342"/>
      <c r="BC746" s="342"/>
      <c r="BD746" s="342"/>
      <c r="BE746" s="342"/>
      <c r="BF746" s="342"/>
      <c r="BG746" s="342"/>
      <c r="BH746" s="342"/>
      <c r="BI746" s="342"/>
      <c r="BJ746" s="342"/>
      <c r="BK746" s="342"/>
      <c r="BL746" s="342"/>
      <c r="BM746" s="342"/>
      <c r="BN746" s="342"/>
      <c r="BO746" s="342"/>
      <c r="BP746" s="342"/>
      <c r="BQ746" s="342"/>
      <c r="BR746" s="342"/>
    </row>
    <row r="747" spans="2:70">
      <c r="B747" s="339">
        <v>53</v>
      </c>
      <c r="C747" s="339">
        <f t="shared" si="1882"/>
        <v>1.6562500000000008E-2</v>
      </c>
      <c r="D747" s="340">
        <f t="shared" si="1817"/>
        <v>35.999573557731054</v>
      </c>
      <c r="E747" s="341" t="str">
        <f>BG694</f>
        <v>-0.000426442268948479</v>
      </c>
      <c r="F747" s="291">
        <v>53</v>
      </c>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c r="AX747" s="342"/>
      <c r="AY747" s="342"/>
      <c r="AZ747" s="342"/>
      <c r="BA747" s="342"/>
      <c r="BB747" s="342"/>
      <c r="BC747" s="342"/>
      <c r="BD747" s="342"/>
      <c r="BE747" s="342"/>
      <c r="BF747" s="342"/>
      <c r="BG747" s="342"/>
      <c r="BH747" s="342"/>
      <c r="BI747" s="342"/>
      <c r="BJ747" s="342"/>
      <c r="BK747" s="342"/>
      <c r="BL747" s="342"/>
      <c r="BM747" s="342"/>
      <c r="BN747" s="342"/>
      <c r="BO747" s="342"/>
      <c r="BP747" s="342"/>
      <c r="BQ747" s="342"/>
      <c r="BR747" s="342"/>
    </row>
    <row r="748" spans="2:70">
      <c r="B748" s="339">
        <v>54</v>
      </c>
      <c r="C748" s="339">
        <f t="shared" si="1882"/>
        <v>1.6875000000000008E-2</v>
      </c>
      <c r="D748" s="340">
        <f t="shared" si="1817"/>
        <v>36.00011596147182</v>
      </c>
      <c r="E748" s="341" t="str">
        <f>BH694</f>
        <v>0.000115961471823595</v>
      </c>
      <c r="F748" s="291">
        <v>54</v>
      </c>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c r="AX748" s="342"/>
      <c r="AY748" s="342"/>
      <c r="AZ748" s="342"/>
      <c r="BA748" s="342"/>
      <c r="BB748" s="342"/>
      <c r="BC748" s="342"/>
      <c r="BD748" s="342"/>
      <c r="BE748" s="342"/>
      <c r="BF748" s="342"/>
      <c r="BG748" s="342"/>
      <c r="BH748" s="342"/>
      <c r="BI748" s="342"/>
      <c r="BJ748" s="342"/>
      <c r="BK748" s="342"/>
      <c r="BL748" s="342"/>
      <c r="BM748" s="342"/>
      <c r="BN748" s="342"/>
      <c r="BO748" s="342"/>
      <c r="BP748" s="342"/>
      <c r="BQ748" s="342"/>
      <c r="BR748" s="342"/>
    </row>
    <row r="749" spans="2:70">
      <c r="B749" s="339">
        <v>55</v>
      </c>
      <c r="C749" s="339">
        <f t="shared" si="1882"/>
        <v>1.7187500000000008E-2</v>
      </c>
      <c r="D749" s="340">
        <f t="shared" si="1817"/>
        <v>36.000657248440241</v>
      </c>
      <c r="E749" s="341" t="str">
        <f>BI694</f>
        <v>0.000657248440237901</v>
      </c>
      <c r="F749" s="291">
        <v>55</v>
      </c>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c r="AX749" s="342"/>
      <c r="AY749" s="342"/>
      <c r="AZ749" s="342"/>
      <c r="BA749" s="342"/>
      <c r="BB749" s="342"/>
      <c r="BC749" s="342"/>
      <c r="BD749" s="342"/>
      <c r="BE749" s="342"/>
      <c r="BF749" s="342"/>
      <c r="BG749" s="342"/>
      <c r="BH749" s="342"/>
      <c r="BI749" s="342"/>
      <c r="BJ749" s="342"/>
      <c r="BK749" s="342"/>
      <c r="BL749" s="342"/>
      <c r="BM749" s="342"/>
      <c r="BN749" s="342"/>
      <c r="BO749" s="342"/>
      <c r="BP749" s="342"/>
      <c r="BQ749" s="342"/>
      <c r="BR749" s="342"/>
    </row>
    <row r="750" spans="2:70">
      <c r="B750" s="339">
        <v>56</v>
      </c>
      <c r="C750" s="339">
        <f t="shared" si="1882"/>
        <v>1.7500000000000009E-2</v>
      </c>
      <c r="D750" s="340">
        <f t="shared" si="1817"/>
        <v>36.001192205746882</v>
      </c>
      <c r="E750" s="341" t="str">
        <f>BJ694</f>
        <v>0.0011922057468806</v>
      </c>
      <c r="F750" s="291">
        <v>56</v>
      </c>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42"/>
      <c r="BC750" s="342"/>
      <c r="BD750" s="342"/>
      <c r="BE750" s="342"/>
      <c r="BF750" s="342"/>
      <c r="BG750" s="342"/>
      <c r="BH750" s="342"/>
      <c r="BI750" s="342"/>
      <c r="BJ750" s="342"/>
      <c r="BK750" s="342"/>
      <c r="BL750" s="342"/>
      <c r="BM750" s="342"/>
      <c r="BN750" s="342"/>
      <c r="BO750" s="342"/>
      <c r="BP750" s="342"/>
      <c r="BQ750" s="342"/>
      <c r="BR750" s="342"/>
    </row>
    <row r="751" spans="2:70">
      <c r="B751" s="339">
        <v>57</v>
      </c>
      <c r="C751" s="339">
        <f t="shared" si="1882"/>
        <v>1.7812500000000009E-2</v>
      </c>
      <c r="D751" s="340">
        <f t="shared" si="1817"/>
        <v>36.001715681460453</v>
      </c>
      <c r="E751" s="341" t="str">
        <f>BK694</f>
        <v>0.0017156814604536</v>
      </c>
      <c r="F751" s="291">
        <v>57</v>
      </c>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42"/>
      <c r="BC751" s="342"/>
      <c r="BD751" s="342"/>
      <c r="BE751" s="342"/>
      <c r="BF751" s="342"/>
      <c r="BG751" s="342"/>
      <c r="BH751" s="342"/>
      <c r="BI751" s="342"/>
      <c r="BJ751" s="342"/>
      <c r="BK751" s="342"/>
      <c r="BL751" s="342"/>
      <c r="BM751" s="342"/>
      <c r="BN751" s="342"/>
      <c r="BO751" s="342"/>
      <c r="BP751" s="342"/>
      <c r="BQ751" s="342"/>
      <c r="BR751" s="342"/>
    </row>
    <row r="752" spans="2:70">
      <c r="B752" s="339">
        <v>58</v>
      </c>
      <c r="C752" s="339">
        <f t="shared" si="1882"/>
        <v>1.8125000000000009E-2</v>
      </c>
      <c r="D752" s="340">
        <f t="shared" si="1817"/>
        <v>36.002222634223678</v>
      </c>
      <c r="E752" s="341" t="str">
        <f>BL694</f>
        <v>0.00222263422367771</v>
      </c>
      <c r="F752" s="291">
        <v>58</v>
      </c>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c r="AX752" s="342"/>
      <c r="AY752" s="342"/>
      <c r="AZ752" s="342"/>
      <c r="BA752" s="342"/>
      <c r="BB752" s="342"/>
      <c r="BC752" s="342"/>
      <c r="BD752" s="342"/>
      <c r="BE752" s="342"/>
      <c r="BF752" s="342"/>
      <c r="BG752" s="342"/>
      <c r="BH752" s="342"/>
      <c r="BI752" s="342"/>
      <c r="BJ752" s="342"/>
      <c r="BK752" s="342"/>
      <c r="BL752" s="342"/>
      <c r="BM752" s="342"/>
      <c r="BN752" s="342"/>
      <c r="BO752" s="342"/>
      <c r="BP752" s="342"/>
      <c r="BQ752" s="342"/>
      <c r="BR752" s="342"/>
    </row>
    <row r="753" spans="2:70">
      <c r="B753" s="339">
        <v>59</v>
      </c>
      <c r="C753" s="339">
        <f t="shared" si="1882"/>
        <v>1.8437500000000009E-2</v>
      </c>
      <c r="D753" s="340">
        <f t="shared" si="1817"/>
        <v>36.002708181804316</v>
      </c>
      <c r="E753" s="341" t="str">
        <f>BM694</f>
        <v>0.00270818180431416</v>
      </c>
      <c r="F753" s="291">
        <v>59</v>
      </c>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c r="AX753" s="342"/>
      <c r="AY753" s="342"/>
      <c r="AZ753" s="342"/>
      <c r="BA753" s="342"/>
      <c r="BB753" s="342"/>
      <c r="BC753" s="342"/>
      <c r="BD753" s="342"/>
      <c r="BE753" s="342"/>
      <c r="BF753" s="342"/>
      <c r="BG753" s="342"/>
      <c r="BH753" s="342"/>
      <c r="BI753" s="342"/>
      <c r="BJ753" s="342"/>
      <c r="BK753" s="342"/>
      <c r="BL753" s="342"/>
      <c r="BM753" s="342"/>
      <c r="BN753" s="342"/>
      <c r="BO753" s="342"/>
      <c r="BP753" s="342"/>
      <c r="BQ753" s="342"/>
      <c r="BR753" s="342"/>
    </row>
    <row r="754" spans="2:70">
      <c r="B754" s="339">
        <v>60</v>
      </c>
      <c r="C754" s="339">
        <f t="shared" si="1882"/>
        <v>1.875000000000001E-2</v>
      </c>
      <c r="D754" s="340">
        <f t="shared" si="1817"/>
        <v>36.003167648113731</v>
      </c>
      <c r="E754" s="341" t="str">
        <f>BN694</f>
        <v>0.00316764811372763</v>
      </c>
      <c r="F754" s="291">
        <v>60</v>
      </c>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c r="AX754" s="342"/>
      <c r="AY754" s="342"/>
      <c r="AZ754" s="342"/>
      <c r="BA754" s="342"/>
      <c r="BB754" s="342"/>
      <c r="BC754" s="342"/>
      <c r="BD754" s="342"/>
      <c r="BE754" s="342"/>
      <c r="BF754" s="342"/>
      <c r="BG754" s="342"/>
      <c r="BH754" s="342"/>
      <c r="BI754" s="342"/>
      <c r="BJ754" s="342"/>
      <c r="BK754" s="342"/>
      <c r="BL754" s="342"/>
      <c r="BM754" s="342"/>
      <c r="BN754" s="342"/>
      <c r="BO754" s="342"/>
      <c r="BP754" s="342"/>
      <c r="BQ754" s="342"/>
      <c r="BR754" s="342"/>
    </row>
    <row r="755" spans="2:70">
      <c r="B755" s="339">
        <v>61</v>
      </c>
      <c r="C755" s="339">
        <f t="shared" si="1882"/>
        <v>1.906250000000001E-2</v>
      </c>
      <c r="D755" s="340">
        <f t="shared" si="1817"/>
        <v>36.003596608240194</v>
      </c>
      <c r="E755" s="341" t="str">
        <f>BO694</f>
        <v>0.00359660824019732</v>
      </c>
      <c r="F755" s="291">
        <v>61</v>
      </c>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c r="AX755" s="342"/>
      <c r="AY755" s="342"/>
      <c r="AZ755" s="342"/>
      <c r="BA755" s="342"/>
      <c r="BB755" s="342"/>
      <c r="BC755" s="342"/>
      <c r="BD755" s="342"/>
      <c r="BE755" s="342"/>
      <c r="BF755" s="342"/>
      <c r="BG755" s="342"/>
      <c r="BH755" s="342"/>
      <c r="BI755" s="342"/>
      <c r="BJ755" s="342"/>
      <c r="BK755" s="342"/>
      <c r="BL755" s="342"/>
      <c r="BM755" s="342"/>
      <c r="BN755" s="342"/>
      <c r="BO755" s="342"/>
      <c r="BP755" s="342"/>
      <c r="BQ755" s="342"/>
      <c r="BR755" s="342"/>
    </row>
    <row r="756" spans="2:70">
      <c r="B756" s="339">
        <v>62</v>
      </c>
      <c r="C756" s="339">
        <f t="shared" si="1882"/>
        <v>1.937500000000001E-2</v>
      </c>
      <c r="D756" s="340">
        <f t="shared" si="1817"/>
        <v>36.003990931063207</v>
      </c>
      <c r="E756" s="341" t="str">
        <f>BP694</f>
        <v>0.00399093106320448</v>
      </c>
      <c r="F756" s="291">
        <v>62</v>
      </c>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c r="AX756" s="342"/>
      <c r="AY756" s="342"/>
      <c r="AZ756" s="342"/>
      <c r="BA756" s="342"/>
      <c r="BB756" s="342"/>
      <c r="BC756" s="342"/>
      <c r="BD756" s="342"/>
      <c r="BE756" s="342"/>
      <c r="BF756" s="342"/>
      <c r="BG756" s="342"/>
      <c r="BH756" s="342"/>
      <c r="BI756" s="342"/>
      <c r="BJ756" s="342"/>
      <c r="BK756" s="342"/>
      <c r="BL756" s="342"/>
      <c r="BM756" s="342"/>
      <c r="BN756" s="342"/>
      <c r="BO756" s="342"/>
      <c r="BP756" s="342"/>
      <c r="BQ756" s="342"/>
      <c r="BR756" s="342"/>
    </row>
    <row r="757" spans="2:70">
      <c r="B757" s="339">
        <v>63</v>
      </c>
      <c r="C757" s="339">
        <f t="shared" si="1882"/>
        <v>1.9687500000000011E-2</v>
      </c>
      <c r="D757" s="340">
        <f t="shared" si="1817"/>
        <v>36.00434681903841</v>
      </c>
      <c r="E757" s="341" t="str">
        <f>BQ694</f>
        <v>0.00434681903841216</v>
      </c>
      <c r="F757" s="291">
        <v>63</v>
      </c>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42"/>
      <c r="BC757" s="342"/>
      <c r="BD757" s="342"/>
      <c r="BE757" s="342"/>
      <c r="BF757" s="342"/>
      <c r="BG757" s="342"/>
      <c r="BH757" s="342"/>
      <c r="BI757" s="342"/>
      <c r="BJ757" s="342"/>
      <c r="BK757" s="342"/>
      <c r="BL757" s="342"/>
      <c r="BM757" s="342"/>
      <c r="BN757" s="342"/>
      <c r="BO757" s="342"/>
      <c r="BP757" s="342"/>
      <c r="BQ757" s="342"/>
      <c r="BR757" s="342"/>
    </row>
    <row r="758" spans="2:70">
      <c r="B758" s="339">
        <v>64</v>
      </c>
      <c r="C758" s="339">
        <f t="shared" si="1882"/>
        <v>2.0000000000000011E-2</v>
      </c>
      <c r="D758" s="340">
        <f t="shared" si="1817"/>
        <v>36.004660844770065</v>
      </c>
      <c r="E758" s="341" t="str">
        <f>BR694</f>
        <v>0.00466084477006266</v>
      </c>
      <c r="F758" s="291">
        <v>64</v>
      </c>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42"/>
      <c r="BC758" s="342"/>
      <c r="BD758" s="342"/>
      <c r="BE758" s="342"/>
      <c r="BF758" s="342"/>
      <c r="BG758" s="342"/>
      <c r="BH758" s="342"/>
      <c r="BI758" s="342"/>
      <c r="BJ758" s="342"/>
      <c r="BK758" s="342"/>
      <c r="BL758" s="342"/>
      <c r="BM758" s="342"/>
      <c r="BN758" s="342"/>
      <c r="BO758" s="342"/>
      <c r="BP758" s="342"/>
      <c r="BQ758" s="342"/>
      <c r="BR758" s="342"/>
    </row>
    <row r="759" spans="2:70" s="343"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5"/>
  <cols>
    <col min="1" max="1" width="84" customWidth="1"/>
  </cols>
  <sheetData>
    <row r="2" spans="1:1" ht="15.75" thickBot="1">
      <c r="A2" s="305" t="s">
        <v>863</v>
      </c>
    </row>
    <row r="3" spans="1:1" ht="28.5" customHeight="1" thickBot="1">
      <c r="A3" s="304" t="s">
        <v>864</v>
      </c>
    </row>
    <row r="4" spans="1:1" ht="15.75" thickBot="1">
      <c r="A4" s="304" t="s">
        <v>865</v>
      </c>
    </row>
    <row r="5" spans="1:1" ht="15.75" thickBot="1">
      <c r="A5" s="304" t="s">
        <v>866</v>
      </c>
    </row>
    <row r="7" spans="1:1">
      <c r="A7" s="305" t="s">
        <v>867</v>
      </c>
    </row>
    <row r="8" spans="1:1">
      <c r="A8" s="306" t="s">
        <v>868</v>
      </c>
    </row>
    <row r="9" spans="1:1">
      <c r="A9" s="306" t="s">
        <v>869</v>
      </c>
    </row>
    <row r="10" spans="1:1">
      <c r="A10" s="306"/>
    </row>
    <row r="11" spans="1:1">
      <c r="A11" s="309" t="s">
        <v>870</v>
      </c>
    </row>
    <row r="12" spans="1:1">
      <c r="A12" s="308" t="s">
        <v>871</v>
      </c>
    </row>
    <row r="13" spans="1:1">
      <c r="A13" s="308" t="s">
        <v>872</v>
      </c>
    </row>
    <row r="14" spans="1:1">
      <c r="A14" s="308" t="s">
        <v>873</v>
      </c>
    </row>
    <row r="15" spans="1:1">
      <c r="A15" s="308" t="s">
        <v>874</v>
      </c>
    </row>
    <row r="16" spans="1:1">
      <c r="A16" s="308" t="s">
        <v>875</v>
      </c>
    </row>
    <row r="17" spans="1:1">
      <c r="A17" s="308" t="s">
        <v>876</v>
      </c>
    </row>
    <row r="18" spans="1:1">
      <c r="A18" s="308" t="s">
        <v>877</v>
      </c>
    </row>
    <row r="19" spans="1:1">
      <c r="A19" s="308"/>
    </row>
    <row r="20" spans="1:1" ht="15.75">
      <c r="A20" s="307" t="s">
        <v>878</v>
      </c>
    </row>
    <row r="21" spans="1:1">
      <c r="A21" s="308" t="s">
        <v>879</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topLeftCell="A4" workbookViewId="0">
      <selection activeCell="T15" sqref="T15"/>
    </sheetView>
  </sheetViews>
  <sheetFormatPr defaultRowHeight="15"/>
  <sheetData>
    <row r="2" spans="2:2">
      <c r="B2" t="s">
        <v>25</v>
      </c>
    </row>
    <row r="19" spans="2:2">
      <c r="B19" t="s">
        <v>26</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205" zoomScaleNormal="100" workbookViewId="0">
      <selection activeCell="C105" sqref="C105"/>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18" t="s">
        <v>27</v>
      </c>
      <c r="B1" s="419"/>
      <c r="C1" s="419"/>
      <c r="D1" s="420"/>
    </row>
    <row r="2" spans="1:4" ht="15.75" thickBot="1">
      <c r="A2" s="90" t="s">
        <v>28</v>
      </c>
      <c r="B2" s="421" t="s">
        <v>29</v>
      </c>
      <c r="C2" s="421"/>
      <c r="D2" s="422"/>
    </row>
    <row r="3" spans="1:4" ht="16.5" thickBot="1">
      <c r="A3" s="423" t="s">
        <v>30</v>
      </c>
      <c r="B3" s="424"/>
      <c r="C3" s="424"/>
      <c r="D3" s="425"/>
    </row>
    <row r="4" spans="1:4" ht="15.75">
      <c r="A4" s="1" t="s">
        <v>31</v>
      </c>
      <c r="B4" s="2" t="s">
        <v>32</v>
      </c>
      <c r="C4" s="426" t="s">
        <v>33</v>
      </c>
      <c r="D4" s="427"/>
    </row>
    <row r="5" spans="1:4" ht="15.75">
      <c r="A5" s="428" t="s">
        <v>34</v>
      </c>
      <c r="B5" s="429"/>
      <c r="C5" s="429"/>
      <c r="D5" s="430"/>
    </row>
    <row r="6" spans="1:4" ht="18.75">
      <c r="A6" s="390" t="s">
        <v>35</v>
      </c>
      <c r="B6" s="391"/>
      <c r="C6" s="391"/>
      <c r="D6" s="392"/>
    </row>
    <row r="7" spans="1:4">
      <c r="A7" s="397" t="s">
        <v>36</v>
      </c>
      <c r="B7" s="398"/>
      <c r="C7" s="398"/>
      <c r="D7" s="399"/>
    </row>
    <row r="8" spans="1:4">
      <c r="A8" s="397"/>
      <c r="B8" s="398"/>
      <c r="C8" s="398"/>
      <c r="D8" s="399"/>
    </row>
    <row r="9" spans="1:4">
      <c r="A9" s="397"/>
      <c r="B9" s="398"/>
      <c r="C9" s="398"/>
      <c r="D9" s="399"/>
    </row>
    <row r="10" spans="1:4">
      <c r="A10" s="397"/>
      <c r="B10" s="398"/>
      <c r="C10" s="398"/>
      <c r="D10" s="399"/>
    </row>
    <row r="11" spans="1:4" ht="15.75" thickBot="1">
      <c r="A11" s="397"/>
      <c r="B11" s="398"/>
      <c r="C11" s="398"/>
      <c r="D11" s="399"/>
    </row>
    <row r="12" spans="1:4">
      <c r="A12" s="400" t="s">
        <v>37</v>
      </c>
      <c r="B12" s="401"/>
      <c r="C12" s="401"/>
      <c r="D12" s="402"/>
    </row>
    <row r="13" spans="1:4">
      <c r="A13" s="403"/>
      <c r="B13" s="404"/>
      <c r="C13" s="404"/>
      <c r="D13" s="405"/>
    </row>
    <row r="14" spans="1:4">
      <c r="A14" s="403"/>
      <c r="B14" s="404"/>
      <c r="C14" s="404"/>
      <c r="D14" s="405"/>
    </row>
    <row r="15" spans="1:4">
      <c r="A15" s="403"/>
      <c r="B15" s="404"/>
      <c r="C15" s="404"/>
      <c r="D15" s="405"/>
    </row>
    <row r="16" spans="1:4" ht="15.75" thickBot="1">
      <c r="A16" s="406"/>
      <c r="B16" s="407"/>
      <c r="C16" s="407"/>
      <c r="D16" s="408"/>
    </row>
    <row r="17" spans="1:5">
      <c r="A17" s="415" t="s">
        <v>38</v>
      </c>
      <c r="B17" s="416"/>
      <c r="C17" s="416"/>
      <c r="D17" s="417"/>
    </row>
    <row r="18" spans="1:5">
      <c r="A18" s="409" t="s">
        <v>39</v>
      </c>
      <c r="B18" s="410"/>
      <c r="C18" s="410"/>
      <c r="D18" s="411"/>
    </row>
    <row r="19" spans="1:5">
      <c r="A19" s="409"/>
      <c r="B19" s="410"/>
      <c r="C19" s="410"/>
      <c r="D19" s="411"/>
    </row>
    <row r="20" spans="1:5" ht="15.75" thickBot="1">
      <c r="A20" s="412"/>
      <c r="B20" s="413"/>
      <c r="C20" s="413"/>
      <c r="D20" s="414"/>
    </row>
    <row r="21" spans="1:5">
      <c r="A21" s="3"/>
      <c r="B21" s="3"/>
      <c r="C21" s="3"/>
      <c r="D21" s="3"/>
    </row>
    <row r="22" spans="1:5" ht="15.75">
      <c r="A22" s="107" t="s">
        <v>40</v>
      </c>
      <c r="B22" s="108"/>
      <c r="C22" s="114" t="s">
        <v>41</v>
      </c>
      <c r="D22" s="108"/>
      <c r="E22" s="108" t="s">
        <v>42</v>
      </c>
    </row>
    <row r="23" spans="1:5" ht="15.75" thickBot="1">
      <c r="A23" s="393"/>
      <c r="B23" s="393"/>
      <c r="C23" s="393"/>
      <c r="D23" s="393"/>
    </row>
    <row r="24" spans="1:5" ht="15.75">
      <c r="A24" s="394" t="s">
        <v>43</v>
      </c>
      <c r="B24" s="395"/>
      <c r="C24" s="395"/>
      <c r="D24" s="396"/>
      <c r="E24" s="141"/>
    </row>
    <row r="25" spans="1:5" ht="18">
      <c r="A25" s="22" t="s">
        <v>44</v>
      </c>
      <c r="B25" s="28" t="s">
        <v>45</v>
      </c>
      <c r="C25" s="31">
        <v>36</v>
      </c>
      <c r="D25" s="27" t="s">
        <v>46</v>
      </c>
      <c r="E25" s="27" t="s">
        <v>47</v>
      </c>
    </row>
    <row r="26" spans="1:5" ht="18">
      <c r="A26" s="22" t="s">
        <v>48</v>
      </c>
      <c r="B26" s="28" t="s">
        <v>49</v>
      </c>
      <c r="C26" s="31">
        <v>200</v>
      </c>
      <c r="D26" s="27" t="s">
        <v>50</v>
      </c>
      <c r="E26" s="27" t="s">
        <v>51</v>
      </c>
    </row>
    <row r="27" spans="1:5" ht="18">
      <c r="A27" s="22" t="s">
        <v>52</v>
      </c>
      <c r="B27" s="28" t="s">
        <v>53</v>
      </c>
      <c r="C27" s="28">
        <f>Pout/Vout</f>
        <v>5.5555555555555554</v>
      </c>
      <c r="D27" s="27" t="s">
        <v>54</v>
      </c>
      <c r="E27" s="27"/>
    </row>
    <row r="28" spans="1:5" ht="18">
      <c r="A28" s="22" t="s">
        <v>55</v>
      </c>
      <c r="B28" s="28" t="s">
        <v>56</v>
      </c>
      <c r="C28" s="31">
        <v>100</v>
      </c>
      <c r="D28" s="27" t="s">
        <v>57</v>
      </c>
      <c r="E28" s="27" t="s">
        <v>58</v>
      </c>
    </row>
    <row r="29" spans="1:5" ht="15.75" thickBot="1">
      <c r="A29" s="29" t="s">
        <v>59</v>
      </c>
      <c r="B29" s="32" t="s">
        <v>60</v>
      </c>
      <c r="C29" s="100">
        <v>0.94</v>
      </c>
      <c r="D29" s="30"/>
      <c r="E29" s="145" t="s">
        <v>61</v>
      </c>
    </row>
    <row r="30" spans="1:5" ht="15.75" thickBot="1">
      <c r="A30" s="355"/>
      <c r="B30" s="356"/>
      <c r="C30" s="356"/>
      <c r="D30" s="356"/>
      <c r="E30" s="12"/>
    </row>
    <row r="31" spans="1:5" ht="15.75" customHeight="1">
      <c r="A31" s="372" t="s">
        <v>62</v>
      </c>
      <c r="B31" s="373"/>
      <c r="C31" s="373"/>
      <c r="D31" s="374"/>
      <c r="E31" s="141"/>
    </row>
    <row r="32" spans="1:5" ht="18">
      <c r="A32" s="33" t="s">
        <v>63</v>
      </c>
      <c r="B32" s="5" t="s">
        <v>64</v>
      </c>
      <c r="C32" s="92">
        <v>392</v>
      </c>
      <c r="D32" s="35" t="s">
        <v>46</v>
      </c>
      <c r="E32" s="27" t="s">
        <v>65</v>
      </c>
    </row>
    <row r="33" spans="1:5" ht="18">
      <c r="A33" s="22" t="s">
        <v>66</v>
      </c>
      <c r="B33" s="28" t="s">
        <v>67</v>
      </c>
      <c r="C33" s="91">
        <v>410</v>
      </c>
      <c r="D33" s="27" t="s">
        <v>46</v>
      </c>
      <c r="E33" s="27" t="s">
        <v>68</v>
      </c>
    </row>
    <row r="34" spans="1:5" ht="18.75" thickBot="1">
      <c r="A34" s="22" t="s">
        <v>69</v>
      </c>
      <c r="B34" s="28" t="s">
        <v>70</v>
      </c>
      <c r="C34" s="91">
        <v>350</v>
      </c>
      <c r="D34" s="27" t="s">
        <v>46</v>
      </c>
      <c r="E34" s="145" t="s">
        <v>71</v>
      </c>
    </row>
    <row r="35" spans="1:5" ht="15.75" thickBot="1">
      <c r="E35" s="12"/>
    </row>
    <row r="36" spans="1:5" ht="16.5" thickBot="1">
      <c r="A36" s="384" t="s">
        <v>72</v>
      </c>
      <c r="B36" s="385"/>
      <c r="C36" s="385"/>
      <c r="D36" s="386"/>
      <c r="E36" s="147"/>
    </row>
    <row r="37" spans="1:5" ht="18" customHeight="1" thickBot="1">
      <c r="A37" s="36" t="s">
        <v>73</v>
      </c>
      <c r="B37" s="37" t="s">
        <v>74</v>
      </c>
      <c r="C37" s="38">
        <v>130</v>
      </c>
      <c r="D37" s="39" t="s">
        <v>75</v>
      </c>
      <c r="E37" s="146" t="s">
        <v>76</v>
      </c>
    </row>
    <row r="38" spans="1:5">
      <c r="A38" s="360" t="s">
        <v>77</v>
      </c>
      <c r="B38" s="361"/>
      <c r="C38" s="361"/>
      <c r="D38" s="362"/>
      <c r="E38" s="142"/>
    </row>
    <row r="39" spans="1:5" ht="18">
      <c r="A39" s="104" t="s">
        <v>78</v>
      </c>
      <c r="B39" s="28" t="s">
        <v>79</v>
      </c>
      <c r="C39" s="106">
        <f>Vblk/2/Vout</f>
        <v>5.4444444444444446</v>
      </c>
      <c r="D39" s="105"/>
      <c r="E39" s="27"/>
    </row>
    <row r="40" spans="1:5" ht="18" customHeight="1">
      <c r="A40" s="22" t="s">
        <v>80</v>
      </c>
      <c r="B40" s="28" t="s">
        <v>81</v>
      </c>
      <c r="C40" s="115">
        <v>5.5</v>
      </c>
      <c r="D40" s="41"/>
      <c r="E40" s="27" t="s">
        <v>82</v>
      </c>
    </row>
    <row r="41" spans="1:5" ht="18" customHeight="1">
      <c r="A41" s="104" t="s">
        <v>83</v>
      </c>
      <c r="B41" s="28" t="s">
        <v>84</v>
      </c>
      <c r="C41" s="93">
        <f>Vblk/2/15</f>
        <v>13.066666666666666</v>
      </c>
      <c r="D41" s="41"/>
      <c r="E41" s="27"/>
    </row>
    <row r="42" spans="1:5" ht="18" customHeight="1">
      <c r="A42" s="22" t="s">
        <v>85</v>
      </c>
      <c r="B42" s="28" t="s">
        <v>86</v>
      </c>
      <c r="C42" s="115">
        <v>13</v>
      </c>
      <c r="D42" s="41"/>
      <c r="E42" s="27" t="s">
        <v>87</v>
      </c>
    </row>
    <row r="43" spans="1:5" ht="18" customHeight="1">
      <c r="A43" s="22" t="s">
        <v>88</v>
      </c>
      <c r="B43" s="28" t="s">
        <v>89</v>
      </c>
      <c r="C43" s="86">
        <f>(8*Nps^2*Vout)/(PI()^2*Iout*1.1)</f>
        <v>144.44347940051671</v>
      </c>
      <c r="D43" s="13" t="s">
        <v>90</v>
      </c>
      <c r="E43" s="27"/>
    </row>
    <row r="44" spans="1:5" ht="18.75" thickBot="1">
      <c r="A44" s="29" t="s">
        <v>91</v>
      </c>
      <c r="B44" s="43" t="s">
        <v>92</v>
      </c>
      <c r="C44" s="103">
        <f>(8*Nps^2*Vout)/(PI()^2*Iout)</f>
        <v>158.88782734056841</v>
      </c>
      <c r="D44" s="14" t="s">
        <v>90</v>
      </c>
      <c r="E44" s="145"/>
    </row>
    <row r="45" spans="1:5" ht="15.75" thickBot="1">
      <c r="A45" s="375" t="s">
        <v>93</v>
      </c>
      <c r="B45" s="376"/>
      <c r="C45" s="376"/>
      <c r="D45" s="377"/>
      <c r="E45" s="142"/>
    </row>
    <row r="46" spans="1:5" ht="18">
      <c r="A46" s="33" t="s">
        <v>94</v>
      </c>
      <c r="B46" s="34" t="s">
        <v>95</v>
      </c>
      <c r="C46" s="132">
        <f>Nps*(Vout+0.5)/(Vblk_max/2)</f>
        <v>0.97926829268292681</v>
      </c>
      <c r="D46" s="35"/>
      <c r="E46" s="104"/>
    </row>
    <row r="47" spans="1:5" ht="18" customHeight="1">
      <c r="A47" s="22" t="s">
        <v>96</v>
      </c>
      <c r="B47" s="28" t="s">
        <v>97</v>
      </c>
      <c r="C47" s="40">
        <f>1*Nps*(Vout+0.5+Vloss)/(Vblk_hu/2)</f>
        <v>1.1628571428571428</v>
      </c>
      <c r="D47" s="27"/>
      <c r="E47" s="104"/>
    </row>
    <row r="48" spans="1:5" ht="18.75" thickBot="1">
      <c r="A48" s="45" t="s">
        <v>98</v>
      </c>
      <c r="B48" s="46" t="s">
        <v>99</v>
      </c>
      <c r="C48" s="94">
        <v>0.5</v>
      </c>
      <c r="D48" s="47" t="s">
        <v>46</v>
      </c>
      <c r="E48" s="104" t="s">
        <v>100</v>
      </c>
    </row>
    <row r="49" spans="1:5" ht="18.75" thickBot="1">
      <c r="A49" s="378" t="s">
        <v>101</v>
      </c>
      <c r="B49" s="379"/>
      <c r="C49" s="379"/>
      <c r="D49" s="380"/>
      <c r="E49" s="142"/>
    </row>
    <row r="50" spans="1:5" ht="49.5" customHeight="1" thickBot="1">
      <c r="A50" s="363" t="s">
        <v>102</v>
      </c>
      <c r="B50" s="364"/>
      <c r="C50" s="364"/>
      <c r="D50" s="365"/>
      <c r="E50" s="27"/>
    </row>
    <row r="51" spans="1:5" ht="15.75" customHeight="1">
      <c r="A51" s="366" t="s">
        <v>103</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104</v>
      </c>
      <c r="B55" s="28" t="s">
        <v>105</v>
      </c>
      <c r="C55" s="154">
        <v>5.62</v>
      </c>
      <c r="D55" s="27"/>
      <c r="E55" s="145"/>
    </row>
    <row r="56" spans="1:5" ht="18">
      <c r="A56" s="22" t="s">
        <v>106</v>
      </c>
      <c r="B56" s="28" t="s">
        <v>107</v>
      </c>
      <c r="C56" s="154">
        <v>0.38</v>
      </c>
      <c r="D56" s="27"/>
      <c r="E56" s="150"/>
    </row>
    <row r="57" spans="1:5" ht="18">
      <c r="A57" s="22" t="s">
        <v>108</v>
      </c>
      <c r="B57" s="28" t="s">
        <v>109</v>
      </c>
      <c r="C57" s="48">
        <f>Ln_selected/(Ln_selected+1)</f>
        <v>0.84894259818731121</v>
      </c>
      <c r="D57" s="27"/>
      <c r="E57" s="151"/>
    </row>
    <row r="58" spans="1:5" ht="18.75" thickBot="1">
      <c r="A58" s="45" t="s">
        <v>110</v>
      </c>
      <c r="B58" s="46" t="s">
        <v>111</v>
      </c>
      <c r="C58" s="49">
        <f>350/fllc</f>
        <v>2.6923076923076925</v>
      </c>
      <c r="D58" s="47"/>
      <c r="E58" s="151"/>
    </row>
    <row r="59" spans="1:5" ht="16.5" customHeight="1">
      <c r="A59" s="366" t="s">
        <v>112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113</v>
      </c>
      <c r="B89" s="361"/>
      <c r="C89" s="361"/>
      <c r="D89" s="362"/>
      <c r="E89" s="142"/>
    </row>
    <row r="90" spans="1:5" ht="18">
      <c r="A90" s="302" t="s">
        <v>114</v>
      </c>
      <c r="B90" s="303"/>
      <c r="C90" s="314" t="s">
        <v>115</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116</v>
      </c>
      <c r="B92" s="28" t="s">
        <v>117</v>
      </c>
      <c r="C92" s="52">
        <f>(1/(2*PI()*fllc*1000*Re_fl*Qe_selected))/10^-6</f>
        <v>2.0276946544883063E-2</v>
      </c>
      <c r="D92" s="27" t="s">
        <v>20</v>
      </c>
      <c r="E92" s="27"/>
    </row>
    <row r="93" spans="1:5">
      <c r="A93" s="22" t="s">
        <v>118</v>
      </c>
      <c r="B93" s="28" t="s">
        <v>119</v>
      </c>
      <c r="C93" s="31">
        <v>0.02</v>
      </c>
      <c r="D93" s="27" t="s">
        <v>20</v>
      </c>
      <c r="E93" s="27" t="s">
        <v>120</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74.941703877468782</v>
      </c>
      <c r="D94" s="27" t="s">
        <v>17</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73</v>
      </c>
      <c r="D95" s="27" t="s">
        <v>17</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410.26</v>
      </c>
      <c r="D96" s="27" t="s">
        <v>17</v>
      </c>
      <c r="E96" s="27"/>
    </row>
    <row r="97" spans="1:8">
      <c r="A97" s="22" t="s">
        <v>121</v>
      </c>
      <c r="B97" s="28" t="str">
        <f>IF(C90="Integrated Leakage","",'tables and calculations'!P78)</f>
        <v>LM</v>
      </c>
      <c r="C97" s="31">
        <v>410</v>
      </c>
      <c r="D97" s="27" t="s">
        <v>17</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122</v>
      </c>
      <c r="B98" s="28" t="s">
        <v>123</v>
      </c>
      <c r="C98" s="87">
        <f>IF($D92="uF",1/(2*PI()*SQRT(Lr*uH*Cr*uF)),1/(2*PI()*SQRT(Lr*uH*Cr*picoF)))/kHz</f>
        <v>131.71756810302736</v>
      </c>
      <c r="D98" s="27" t="s">
        <v>75</v>
      </c>
      <c r="E98" s="27"/>
    </row>
    <row r="99" spans="1:8" ht="18">
      <c r="A99" s="22" t="s">
        <v>124</v>
      </c>
      <c r="B99" s="28" t="s">
        <v>125</v>
      </c>
      <c r="C99" s="87">
        <f>IF(C90="Integrated Leakage",(1/(2*PI()*SQRT(((Lr*uH)+(Lm_rec*uH))*(Cr*uF))))/kHz,(1/(2*PI()*SQRT(((Lr*uH)+(Lm*uH))*(Cr*uF))))/kHz)</f>
        <v>51.207263563633319</v>
      </c>
      <c r="D99" s="27" t="s">
        <v>75</v>
      </c>
      <c r="E99" s="27"/>
    </row>
    <row r="100" spans="1:8" ht="18" customHeight="1">
      <c r="A100" s="22" t="s">
        <v>126</v>
      </c>
      <c r="B100" s="28" t="s">
        <v>127</v>
      </c>
      <c r="C100" s="101">
        <f>Lm/Lr</f>
        <v>5.6164383561643838</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128</v>
      </c>
      <c r="B101" s="28" t="s">
        <v>129</v>
      </c>
      <c r="C101" s="102">
        <f>IF(C90="Integrated Leakage",'Integrated Leakage'!G20,IF(D$92="uF",SQRT((Lr*uH)/(Cr*uF))/(Re_fl),SQRT((Lr*uH)/(Cr*picoF))/Re_fl))</f>
        <v>0.38023825285542939</v>
      </c>
      <c r="D101" s="41"/>
      <c r="E101" s="27" t="s">
        <v>130</v>
      </c>
      <c r="F101" s="15"/>
      <c r="G101" s="15"/>
      <c r="H101" s="15"/>
    </row>
    <row r="102" spans="1:8" ht="64.5" customHeight="1">
      <c r="A102" s="22" t="s">
        <v>131</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132</v>
      </c>
      <c r="B103" s="28" t="s">
        <v>133</v>
      </c>
      <c r="C103" s="31">
        <v>0.7</v>
      </c>
      <c r="D103" s="27"/>
      <c r="E103" s="27" t="s">
        <v>134</v>
      </c>
    </row>
    <row r="104" spans="1:8" ht="18">
      <c r="A104" s="22" t="s">
        <v>135</v>
      </c>
      <c r="B104" s="28" t="s">
        <v>136</v>
      </c>
      <c r="C104" s="31">
        <v>1.1000000000000001</v>
      </c>
      <c r="D104" s="27"/>
      <c r="E104" s="27" t="s">
        <v>137</v>
      </c>
    </row>
    <row r="105" spans="1:8" ht="18">
      <c r="A105" s="22" t="s">
        <v>138</v>
      </c>
      <c r="B105" s="28" t="s">
        <v>139</v>
      </c>
      <c r="C105" s="86">
        <f>fn_Mgmin*f0</f>
        <v>144.88932491333011</v>
      </c>
      <c r="D105" s="27" t="s">
        <v>75</v>
      </c>
      <c r="E105" s="27"/>
    </row>
    <row r="106" spans="1:8" ht="18.75" thickBot="1">
      <c r="A106" s="22" t="s">
        <v>140</v>
      </c>
      <c r="B106" s="28" t="s">
        <v>141</v>
      </c>
      <c r="C106" s="86">
        <f>fn_Mgmax*f0</f>
        <v>92.202297672119144</v>
      </c>
      <c r="D106" s="27" t="s">
        <v>75</v>
      </c>
      <c r="E106" s="27"/>
    </row>
    <row r="107" spans="1:8">
      <c r="A107" s="387" t="s">
        <v>142</v>
      </c>
      <c r="B107" s="388"/>
      <c r="C107" s="388"/>
      <c r="D107" s="389"/>
      <c r="E107" s="142"/>
    </row>
    <row r="108" spans="1:8" ht="18">
      <c r="A108" s="22" t="s">
        <v>143</v>
      </c>
      <c r="B108" s="28" t="s">
        <v>144</v>
      </c>
      <c r="C108" s="42">
        <f>PI()*Iout*1.1/(2*SQRT(2)*Nps)</f>
        <v>1.2341341494884348</v>
      </c>
      <c r="D108" s="27" t="s">
        <v>54</v>
      </c>
      <c r="E108" s="27"/>
    </row>
    <row r="109" spans="1:8" ht="18">
      <c r="A109" s="22" t="s">
        <v>145</v>
      </c>
      <c r="B109" s="28" t="s">
        <v>146</v>
      </c>
      <c r="C109" s="42">
        <f>(2*SQRT(2)*Nps*Vout)/(PI()*2*PI()*fsw_min*kHz*Lm*uH)</f>
        <v>0.75050716407767148</v>
      </c>
      <c r="D109" s="27" t="s">
        <v>54</v>
      </c>
      <c r="E109" s="27"/>
    </row>
    <row r="110" spans="1:8" ht="18.75" thickBot="1">
      <c r="A110" s="22" t="s">
        <v>147</v>
      </c>
      <c r="B110" s="28" t="s">
        <v>148</v>
      </c>
      <c r="C110" s="42">
        <f>SQRT(Im^2 +Ioe^2)</f>
        <v>1.4444196420242461</v>
      </c>
      <c r="D110" s="27" t="s">
        <v>54</v>
      </c>
      <c r="E110" s="145"/>
    </row>
    <row r="111" spans="1:8">
      <c r="A111" s="387" t="s">
        <v>149</v>
      </c>
      <c r="B111" s="388"/>
      <c r="C111" s="388"/>
      <c r="D111" s="389"/>
      <c r="E111" s="142"/>
    </row>
    <row r="112" spans="1:8" ht="18">
      <c r="A112" s="22" t="s">
        <v>150</v>
      </c>
      <c r="B112" s="28" t="s">
        <v>151</v>
      </c>
      <c r="C112" s="42">
        <f>Nps*Ioe</f>
        <v>6.7877378221863918</v>
      </c>
      <c r="D112" s="27" t="s">
        <v>54</v>
      </c>
      <c r="E112" s="27"/>
    </row>
    <row r="113" spans="1:5" ht="18.75" thickBot="1">
      <c r="A113" s="29" t="s">
        <v>152</v>
      </c>
      <c r="B113" s="43" t="s">
        <v>153</v>
      </c>
      <c r="C113" s="44">
        <f>SQRT(2)*$C112/2</f>
        <v>4.7996554429844061</v>
      </c>
      <c r="D113" s="30" t="s">
        <v>54</v>
      </c>
      <c r="E113" s="145"/>
    </row>
    <row r="114" spans="1:5" ht="15.75" thickBot="1">
      <c r="A114" s="355"/>
      <c r="B114" s="356"/>
      <c r="C114" s="356"/>
      <c r="D114" s="356"/>
      <c r="E114" s="143"/>
    </row>
    <row r="115" spans="1:5">
      <c r="A115" s="360" t="s">
        <v>154</v>
      </c>
      <c r="B115" s="361"/>
      <c r="C115" s="361"/>
      <c r="D115" s="362"/>
      <c r="E115" s="142"/>
    </row>
    <row r="116" spans="1:5" ht="18">
      <c r="A116" s="22" t="s">
        <v>155</v>
      </c>
      <c r="B116" s="28" t="s">
        <v>156</v>
      </c>
      <c r="C116" s="81">
        <f>2*PI()*fsw_min*kHz*Lr*uH*Ir</f>
        <v>61.085461289096926</v>
      </c>
      <c r="D116" s="27" t="s">
        <v>46</v>
      </c>
      <c r="E116" s="27"/>
    </row>
    <row r="117" spans="1:5" ht="18">
      <c r="A117" s="22" t="s">
        <v>157</v>
      </c>
      <c r="B117" s="28" t="s">
        <v>158</v>
      </c>
      <c r="C117" s="81">
        <f>Lr</f>
        <v>73</v>
      </c>
      <c r="D117" s="27" t="str">
        <f>D95</f>
        <v>uH</v>
      </c>
      <c r="E117" s="27"/>
    </row>
    <row r="118" spans="1:5" ht="18.75" thickBot="1">
      <c r="A118" s="29" t="s">
        <v>159</v>
      </c>
      <c r="B118" s="43" t="s">
        <v>148</v>
      </c>
      <c r="C118" s="82">
        <f>Ir</f>
        <v>1.4444196420242461</v>
      </c>
      <c r="D118" s="30" t="str">
        <f>D113</f>
        <v>A</v>
      </c>
      <c r="E118" s="145"/>
    </row>
    <row r="119" spans="1:5" ht="15.75" thickBot="1">
      <c r="A119" s="50"/>
    </row>
    <row r="120" spans="1:5" s="51" customFormat="1">
      <c r="A120" s="360" t="s">
        <v>160</v>
      </c>
      <c r="B120" s="361"/>
      <c r="C120" s="361"/>
      <c r="D120" s="362"/>
      <c r="E120" s="142"/>
    </row>
    <row r="121" spans="1:5" ht="18">
      <c r="A121" s="22" t="s">
        <v>161</v>
      </c>
      <c r="B121" s="28" t="s">
        <v>162</v>
      </c>
      <c r="C121" s="85">
        <f>IF($D92="uF",Ir/(2*PI()*fsw_min*kHz*Cr*uF),Ir/(2*PI()*fsw_min*kHz*Cr*picoF))</f>
        <v>124.66420671244272</v>
      </c>
      <c r="D121" s="27" t="s">
        <v>46</v>
      </c>
      <c r="E121" s="27"/>
    </row>
    <row r="122" spans="1:5" ht="18">
      <c r="A122" s="22" t="s">
        <v>163</v>
      </c>
      <c r="B122" s="28" t="s">
        <v>164</v>
      </c>
      <c r="C122" s="85">
        <f>SQRT((Vblk_max/2)^2+Vcr^2)</f>
        <v>239.92949888507385</v>
      </c>
      <c r="D122" s="27" t="s">
        <v>46</v>
      </c>
      <c r="E122" s="27"/>
    </row>
    <row r="123" spans="1:5" ht="18">
      <c r="A123" s="22" t="s">
        <v>165</v>
      </c>
      <c r="B123" s="28" t="s">
        <v>166</v>
      </c>
      <c r="C123" s="85">
        <f>(Vblk_max/2)+(SQRT(2)*Vcr)</f>
        <v>381.30181187521953</v>
      </c>
      <c r="D123" s="27" t="s">
        <v>46</v>
      </c>
      <c r="E123" s="27"/>
    </row>
    <row r="124" spans="1:5" ht="18">
      <c r="A124" s="58" t="s">
        <v>167</v>
      </c>
      <c r="B124" s="58" t="s">
        <v>168</v>
      </c>
      <c r="C124" s="83">
        <f>Vblk_max/2-(Vcr*SQRT(2))</f>
        <v>28.698188124780472</v>
      </c>
      <c r="D124" s="27" t="s">
        <v>46</v>
      </c>
      <c r="E124" s="27"/>
    </row>
    <row r="125" spans="1:5" ht="18.75" thickBot="1">
      <c r="A125" s="22" t="s">
        <v>169</v>
      </c>
      <c r="B125" s="28" t="s">
        <v>148</v>
      </c>
      <c r="C125" s="81">
        <f>Ir</f>
        <v>1.4444196420242461</v>
      </c>
      <c r="D125" s="27" t="s">
        <v>54</v>
      </c>
      <c r="E125" s="145"/>
    </row>
    <row r="126" spans="1:5">
      <c r="A126" s="357" t="s">
        <v>170</v>
      </c>
      <c r="B126" s="358"/>
      <c r="C126" s="358"/>
      <c r="D126" s="359"/>
      <c r="E126" s="142"/>
    </row>
    <row r="127" spans="1:5" ht="18.75" thickBot="1">
      <c r="A127" s="29" t="s">
        <v>171</v>
      </c>
      <c r="B127" s="43" t="s">
        <v>172</v>
      </c>
      <c r="C127" s="82">
        <f>Cr/2</f>
        <v>0.01</v>
      </c>
      <c r="D127" s="30" t="str">
        <f>IF(D93="uF", "uF","pF")</f>
        <v>uF</v>
      </c>
      <c r="E127" s="29"/>
    </row>
    <row r="128" spans="1:5" ht="15.75" thickBot="1">
      <c r="A128" s="50"/>
      <c r="D128" s="144"/>
    </row>
    <row r="129" spans="1:5">
      <c r="A129" s="360" t="s">
        <v>173</v>
      </c>
      <c r="B129" s="361"/>
      <c r="C129" s="361"/>
      <c r="D129" s="362"/>
      <c r="E129" s="142"/>
    </row>
    <row r="130" spans="1:5" ht="18">
      <c r="A130" s="22" t="s">
        <v>174</v>
      </c>
      <c r="B130" s="28" t="s">
        <v>175</v>
      </c>
      <c r="C130" s="85">
        <f>Vblk_max*1.5</f>
        <v>615</v>
      </c>
      <c r="D130" s="27" t="s">
        <v>46</v>
      </c>
      <c r="E130" s="27"/>
    </row>
    <row r="131" spans="1:5" ht="18.75" thickBot="1">
      <c r="A131" s="29" t="s">
        <v>176</v>
      </c>
      <c r="B131" s="43" t="s">
        <v>177</v>
      </c>
      <c r="C131" s="82">
        <f>1.1*Ir</f>
        <v>1.5888616062266709</v>
      </c>
      <c r="D131" s="30" t="s">
        <v>54</v>
      </c>
      <c r="E131" s="145"/>
    </row>
    <row r="132" spans="1:5" ht="15.75" thickBot="1">
      <c r="A132" s="24"/>
      <c r="B132" s="23"/>
      <c r="C132" s="23"/>
      <c r="D132" s="23"/>
    </row>
    <row r="133" spans="1:5">
      <c r="A133" s="360" t="s">
        <v>178</v>
      </c>
      <c r="B133" s="361"/>
      <c r="C133" s="361"/>
      <c r="D133" s="362"/>
      <c r="E133" s="142"/>
    </row>
    <row r="134" spans="1:5" ht="18">
      <c r="A134" s="22" t="s">
        <v>179</v>
      </c>
      <c r="B134" s="28" t="s">
        <v>180</v>
      </c>
      <c r="C134" s="81">
        <f>(Vblk_max/Nps)*1.2</f>
        <v>89.454545454545453</v>
      </c>
      <c r="D134" s="27" t="s">
        <v>46</v>
      </c>
      <c r="E134" s="27"/>
    </row>
    <row r="135" spans="1:5" ht="18.75" thickBot="1">
      <c r="A135" s="29" t="s">
        <v>181</v>
      </c>
      <c r="B135" s="43" t="s">
        <v>182</v>
      </c>
      <c r="C135" s="82">
        <f>SQRT(2)*C112/PI()</f>
        <v>3.0555555555555554</v>
      </c>
      <c r="D135" s="30" t="s">
        <v>54</v>
      </c>
      <c r="E135" s="145"/>
    </row>
    <row r="136" spans="1:5" ht="15.75" thickBot="1">
      <c r="A136" s="50"/>
      <c r="D136" s="144"/>
    </row>
    <row r="137" spans="1:5" ht="18">
      <c r="A137" s="360" t="s">
        <v>183</v>
      </c>
      <c r="B137" s="361"/>
      <c r="C137" s="361"/>
      <c r="D137" s="362"/>
      <c r="E137" s="142"/>
    </row>
    <row r="138" spans="1:5" ht="18">
      <c r="A138" s="22" t="s">
        <v>184</v>
      </c>
      <c r="B138" s="28" t="s">
        <v>185</v>
      </c>
      <c r="C138" s="81">
        <f>PI()*Iout/(2*SQRT(2))</f>
        <v>6.1706707474421743</v>
      </c>
      <c r="D138" s="27" t="s">
        <v>54</v>
      </c>
      <c r="E138" s="27"/>
    </row>
    <row r="139" spans="1:5" ht="18">
      <c r="A139" s="22" t="s">
        <v>186</v>
      </c>
      <c r="B139" s="28" t="s">
        <v>187</v>
      </c>
      <c r="C139" s="80">
        <f>MROUND(Vout*1.25,10)</f>
        <v>50</v>
      </c>
      <c r="D139" s="27" t="s">
        <v>46</v>
      </c>
      <c r="E139" s="27"/>
    </row>
    <row r="140" spans="1:5" ht="18">
      <c r="A140" s="22" t="s">
        <v>188</v>
      </c>
      <c r="B140" s="28" t="s">
        <v>189</v>
      </c>
      <c r="C140" s="81">
        <f>SQRT((PI()*Iout/(2*SQRT(2)))^2-Iout^2)</f>
        <v>2.685699153381548</v>
      </c>
      <c r="D140" s="27" t="s">
        <v>54</v>
      </c>
      <c r="E140" s="27" t="s">
        <v>190</v>
      </c>
    </row>
    <row r="141" spans="1:5" ht="18.75" thickBot="1">
      <c r="A141" s="29" t="s">
        <v>191</v>
      </c>
      <c r="B141" s="43" t="s">
        <v>192</v>
      </c>
      <c r="C141" s="82">
        <f>Vout_pp*mV/((2*PI()*Iout)/4)/mOhm</f>
        <v>11.459155902616466</v>
      </c>
      <c r="D141" s="30" t="s">
        <v>193</v>
      </c>
      <c r="E141" s="145"/>
    </row>
    <row r="142" spans="1:5" ht="15.75" thickBot="1">
      <c r="A142" s="50"/>
      <c r="C142" s="53"/>
    </row>
    <row r="143" spans="1:5">
      <c r="A143" s="360" t="s">
        <v>194</v>
      </c>
      <c r="B143" s="361"/>
      <c r="C143" s="361"/>
      <c r="D143" s="362"/>
      <c r="E143" s="142"/>
    </row>
    <row r="144" spans="1:5" ht="18">
      <c r="A144" s="62" t="s">
        <v>195</v>
      </c>
      <c r="B144" s="54" t="s">
        <v>196</v>
      </c>
      <c r="C144" s="116">
        <f>IF($C$22="UCC256404",1,IF($C$22="UCC256404A",1,IF($C$22="UCC256404B",1,3)))</f>
        <v>3</v>
      </c>
      <c r="D144" s="63" t="s">
        <v>46</v>
      </c>
      <c r="E144" s="27"/>
    </row>
    <row r="145" spans="1:5" ht="18">
      <c r="A145" s="62" t="s">
        <v>197</v>
      </c>
      <c r="B145" s="54" t="s">
        <v>198</v>
      </c>
      <c r="C145" s="116">
        <f>IF($C$22="UCC256404", 0.9, IF($C$22="UCC256404A",0.9,IF($C$22="UCC256404B",0.9,2.2)))</f>
        <v>2.2000000000000002</v>
      </c>
      <c r="D145" s="63" t="s">
        <v>46</v>
      </c>
      <c r="E145" s="27"/>
    </row>
    <row r="146" spans="1:5" ht="18">
      <c r="A146" s="62" t="s">
        <v>199</v>
      </c>
      <c r="B146" s="55" t="s">
        <v>200</v>
      </c>
      <c r="C146" s="54">
        <f>Vblk_hu</f>
        <v>350</v>
      </c>
      <c r="D146" s="63" t="s">
        <v>46</v>
      </c>
      <c r="E146" s="27"/>
    </row>
    <row r="147" spans="1:5" ht="18">
      <c r="A147" s="62" t="s">
        <v>201</v>
      </c>
      <c r="B147" s="54" t="s">
        <v>202</v>
      </c>
      <c r="C147" s="54">
        <f>Vblk</f>
        <v>392</v>
      </c>
      <c r="D147" s="63" t="s">
        <v>46</v>
      </c>
      <c r="E147" s="27"/>
    </row>
    <row r="148" spans="1:5" ht="18">
      <c r="A148" s="62" t="s">
        <v>203</v>
      </c>
      <c r="B148" s="54" t="s">
        <v>204</v>
      </c>
      <c r="C148" s="61">
        <f>C146/C144</f>
        <v>116.66666666666667</v>
      </c>
      <c r="D148" s="63"/>
      <c r="E148" s="27"/>
    </row>
    <row r="149" spans="1:5" ht="18">
      <c r="A149" s="62" t="s">
        <v>205</v>
      </c>
      <c r="B149" s="54" t="s">
        <v>206</v>
      </c>
      <c r="C149" s="99">
        <v>300</v>
      </c>
      <c r="D149" s="63" t="s">
        <v>207</v>
      </c>
      <c r="E149" s="27" t="s">
        <v>208</v>
      </c>
    </row>
    <row r="150" spans="1:5" ht="18">
      <c r="A150" s="62" t="s">
        <v>209</v>
      </c>
      <c r="B150" s="54" t="s">
        <v>210</v>
      </c>
      <c r="C150" s="54">
        <f>C147^2/C149/10^3</f>
        <v>0.51221333333333341</v>
      </c>
      <c r="D150" s="64" t="s">
        <v>4</v>
      </c>
      <c r="E150" s="27"/>
    </row>
    <row r="151" spans="1:5" ht="18">
      <c r="A151" s="62" t="s">
        <v>211</v>
      </c>
      <c r="B151" s="54" t="s">
        <v>5</v>
      </c>
      <c r="C151" s="84">
        <f>C150/C148*1000</f>
        <v>4.3904000000000005</v>
      </c>
      <c r="D151" s="64" t="s">
        <v>6</v>
      </c>
      <c r="E151" s="27"/>
    </row>
    <row r="152" spans="1:5" ht="18">
      <c r="A152" s="62" t="s">
        <v>212</v>
      </c>
      <c r="B152" s="54" t="s">
        <v>5</v>
      </c>
      <c r="C152" s="99">
        <v>4.42</v>
      </c>
      <c r="D152" s="64" t="s">
        <v>6</v>
      </c>
      <c r="E152" s="27" t="s">
        <v>213</v>
      </c>
    </row>
    <row r="153" spans="1:5" ht="18">
      <c r="A153" s="62" t="s">
        <v>214</v>
      </c>
      <c r="B153" s="54" t="s">
        <v>3</v>
      </c>
      <c r="C153" s="84">
        <f>C150-C151/1000</f>
        <v>0.50782293333333339</v>
      </c>
      <c r="D153" s="64" t="s">
        <v>4</v>
      </c>
      <c r="E153" s="27"/>
    </row>
    <row r="154" spans="1:5" ht="18">
      <c r="A154" s="62" t="s">
        <v>215</v>
      </c>
      <c r="B154" s="54" t="s">
        <v>3</v>
      </c>
      <c r="C154" s="99">
        <v>0.52200000000000002</v>
      </c>
      <c r="D154" s="64" t="s">
        <v>4</v>
      </c>
      <c r="E154" s="27" t="s">
        <v>216</v>
      </c>
    </row>
    <row r="155" spans="1:5" ht="18">
      <c r="A155" s="62" t="s">
        <v>217</v>
      </c>
      <c r="B155" s="55" t="s">
        <v>200</v>
      </c>
      <c r="C155" s="61">
        <f>$C144*($C154*1000+$C152)/$C152</f>
        <v>357.29864253393663</v>
      </c>
      <c r="D155" s="63" t="s">
        <v>46</v>
      </c>
      <c r="E155" s="27"/>
    </row>
    <row r="156" spans="1:5" ht="18">
      <c r="A156" s="62" t="s">
        <v>218</v>
      </c>
      <c r="B156" s="54" t="s">
        <v>219</v>
      </c>
      <c r="C156" s="61">
        <f>$C145*($C154*1000+$C152)/$C152</f>
        <v>262.0190045248869</v>
      </c>
      <c r="D156" s="63" t="s">
        <v>46</v>
      </c>
      <c r="E156" s="27"/>
    </row>
    <row r="157" spans="1:5" ht="18">
      <c r="A157" s="171" t="s">
        <v>220</v>
      </c>
      <c r="B157" s="54" t="s">
        <v>221</v>
      </c>
      <c r="C157" s="172">
        <f>IF($C$22="UCC256402A",'tables and calculations'!B340,"Not Applicable")</f>
        <v>476.3981900452489</v>
      </c>
      <c r="D157" s="173" t="s">
        <v>46</v>
      </c>
      <c r="E157" s="174" t="s">
        <v>222</v>
      </c>
    </row>
    <row r="158" spans="1:5" ht="18">
      <c r="A158" s="171" t="s">
        <v>223</v>
      </c>
      <c r="B158" s="54" t="s">
        <v>224</v>
      </c>
      <c r="C158" s="172">
        <f>IF($C$22="UCC256402A",'tables and calculations'!B341,"Not Applicable")</f>
        <v>452.57828054298642</v>
      </c>
      <c r="D158" s="173" t="s">
        <v>46</v>
      </c>
      <c r="E158" s="174" t="s">
        <v>222</v>
      </c>
    </row>
    <row r="159" spans="1:5" ht="18.75" thickBot="1">
      <c r="A159" s="29" t="s">
        <v>225</v>
      </c>
      <c r="B159" s="129" t="s">
        <v>206</v>
      </c>
      <c r="C159" s="82">
        <f>1000*(C147^2)/(C152*1000+C154*1000000)</f>
        <v>291.9038030469967</v>
      </c>
      <c r="D159" s="30" t="s">
        <v>207</v>
      </c>
      <c r="E159" s="145"/>
    </row>
    <row r="160" spans="1:5" ht="15.75" thickBot="1"/>
    <row r="161" spans="1:5">
      <c r="A161" s="433" t="s">
        <v>226</v>
      </c>
      <c r="B161" s="434"/>
      <c r="C161" s="434"/>
      <c r="D161" s="435"/>
      <c r="E161" s="142"/>
    </row>
    <row r="162" spans="1:5" ht="18">
      <c r="A162" s="67" t="s">
        <v>227</v>
      </c>
      <c r="B162" s="58" t="s">
        <v>228</v>
      </c>
      <c r="C162" s="77">
        <f>Ir/0.707</f>
        <v>2.0430263677853553</v>
      </c>
      <c r="D162" s="68" t="s">
        <v>54</v>
      </c>
      <c r="E162" s="27"/>
    </row>
    <row r="163" spans="1:5" ht="18">
      <c r="A163" s="67" t="s">
        <v>229</v>
      </c>
      <c r="B163" s="58" t="s">
        <v>230</v>
      </c>
      <c r="C163" s="65">
        <f>C123-C124</f>
        <v>352.60362375043906</v>
      </c>
      <c r="D163" s="68" t="s">
        <v>46</v>
      </c>
      <c r="E163" s="27"/>
    </row>
    <row r="164" spans="1:5" ht="18">
      <c r="A164" s="67" t="s">
        <v>231</v>
      </c>
      <c r="B164" s="58" t="s">
        <v>232</v>
      </c>
      <c r="C164" s="110">
        <v>3.02</v>
      </c>
      <c r="D164" s="68" t="s">
        <v>46</v>
      </c>
      <c r="E164" s="27"/>
    </row>
    <row r="165" spans="1:5" ht="18">
      <c r="A165" s="67" t="s">
        <v>233</v>
      </c>
      <c r="B165" s="58" t="s">
        <v>234</v>
      </c>
      <c r="C165" s="95">
        <v>4.75</v>
      </c>
      <c r="D165" s="68" t="s">
        <v>46</v>
      </c>
      <c r="E165" s="27" t="s">
        <v>235</v>
      </c>
    </row>
    <row r="166" spans="1:5" ht="18">
      <c r="A166" s="67" t="s">
        <v>236</v>
      </c>
      <c r="B166" s="58" t="s">
        <v>237</v>
      </c>
      <c r="C166" s="95">
        <v>1.8</v>
      </c>
      <c r="D166" s="68" t="s">
        <v>46</v>
      </c>
      <c r="E166" s="27" t="s">
        <v>238</v>
      </c>
    </row>
    <row r="167" spans="1:5" ht="18">
      <c r="A167" s="67" t="s">
        <v>239</v>
      </c>
      <c r="B167" s="58" t="s">
        <v>240</v>
      </c>
      <c r="C167" s="111">
        <v>2</v>
      </c>
      <c r="D167" s="68" t="s">
        <v>241</v>
      </c>
      <c r="E167" s="27"/>
    </row>
    <row r="168" spans="1:5" ht="18">
      <c r="A168" s="67" t="s">
        <v>242</v>
      </c>
      <c r="B168" s="58" t="s">
        <v>243</v>
      </c>
      <c r="C168" s="110">
        <f>C163/(C165-C166)</f>
        <v>119.5266521187929</v>
      </c>
      <c r="D168" s="68"/>
      <c r="E168" s="27"/>
    </row>
    <row r="169" spans="1:5" ht="18">
      <c r="A169" s="67" t="s">
        <v>244</v>
      </c>
      <c r="B169" s="58" t="s">
        <v>15</v>
      </c>
      <c r="C169" s="127">
        <f>(1/C166)*(C167/1000)/(2*fsw_min*kHz)*1000000000000</f>
        <v>6025.3981688305457</v>
      </c>
      <c r="D169" s="68" t="s">
        <v>11</v>
      </c>
      <c r="E169" s="27"/>
    </row>
    <row r="170" spans="1:5" ht="18">
      <c r="A170" s="67" t="s">
        <v>245</v>
      </c>
      <c r="B170" s="58" t="s">
        <v>15</v>
      </c>
      <c r="C170" s="98">
        <v>5600</v>
      </c>
      <c r="D170" s="68" t="s">
        <v>11</v>
      </c>
      <c r="E170" s="27" t="s">
        <v>246</v>
      </c>
    </row>
    <row r="171" spans="1:5" ht="18">
      <c r="A171" s="67" t="s">
        <v>247</v>
      </c>
      <c r="B171" s="58" t="s">
        <v>14</v>
      </c>
      <c r="C171" s="127">
        <f>C170/(C168-1)</f>
        <v>47.246757584846158</v>
      </c>
      <c r="D171" s="68" t="s">
        <v>11</v>
      </c>
      <c r="E171" s="27"/>
    </row>
    <row r="172" spans="1:5" ht="18">
      <c r="A172" s="67" t="s">
        <v>248</v>
      </c>
      <c r="B172" s="58" t="s">
        <v>14</v>
      </c>
      <c r="C172" s="98">
        <v>47</v>
      </c>
      <c r="D172" s="68" t="s">
        <v>11</v>
      </c>
      <c r="E172" s="27" t="s">
        <v>249</v>
      </c>
    </row>
    <row r="173" spans="1:5" ht="18">
      <c r="A173" s="67" t="s">
        <v>250</v>
      </c>
      <c r="B173" s="58" t="s">
        <v>243</v>
      </c>
      <c r="C173" s="112">
        <f>C170/C172+1</f>
        <v>120.14893617021276</v>
      </c>
      <c r="D173" s="68"/>
      <c r="E173" s="27"/>
    </row>
    <row r="174" spans="1:5" ht="18">
      <c r="A174" s="67" t="s">
        <v>251</v>
      </c>
      <c r="B174" s="58" t="s">
        <v>234</v>
      </c>
      <c r="C174" s="110">
        <f>(1/C170)*(C167/1000)/(2*fsw_min*kHz)*1000000000000+C163/C173</f>
        <v>4.8714562725470705</v>
      </c>
      <c r="D174" s="68" t="s">
        <v>46</v>
      </c>
      <c r="E174" s="27"/>
    </row>
    <row r="175" spans="1:5" ht="18">
      <c r="A175" s="67" t="s">
        <v>252</v>
      </c>
      <c r="B175" s="58" t="s">
        <v>253</v>
      </c>
      <c r="C175" s="77">
        <f>C164+C174/2</f>
        <v>5.4557281362735353</v>
      </c>
      <c r="D175" s="68" t="s">
        <v>46</v>
      </c>
      <c r="E175" s="27"/>
    </row>
    <row r="176" spans="1:5" ht="18.75" thickBot="1">
      <c r="A176" s="69" t="s">
        <v>254</v>
      </c>
      <c r="B176" s="70" t="s">
        <v>255</v>
      </c>
      <c r="C176" s="78">
        <f>C164-C174/2</f>
        <v>0.58427186372646478</v>
      </c>
      <c r="D176" s="71" t="s">
        <v>46</v>
      </c>
      <c r="E176" s="145"/>
    </row>
    <row r="177" spans="1:5" ht="15.75" thickBot="1">
      <c r="A177" s="137"/>
      <c r="B177" s="56"/>
      <c r="C177" s="138"/>
      <c r="D177" s="56"/>
    </row>
    <row r="178" spans="1:5">
      <c r="A178" s="433" t="s">
        <v>256</v>
      </c>
      <c r="B178" s="434"/>
      <c r="C178" s="434"/>
      <c r="D178" s="435"/>
      <c r="E178" s="142"/>
    </row>
    <row r="179" spans="1:5" ht="18">
      <c r="A179" s="67" t="s">
        <v>257</v>
      </c>
      <c r="B179" s="58" t="s">
        <v>258</v>
      </c>
      <c r="C179" s="95">
        <v>130</v>
      </c>
      <c r="D179" s="68" t="s">
        <v>259</v>
      </c>
      <c r="E179" s="27" t="s">
        <v>260</v>
      </c>
    </row>
    <row r="180" spans="1:5" ht="31.5">
      <c r="A180" s="136" t="s">
        <v>261</v>
      </c>
      <c r="B180" s="58" t="s">
        <v>262</v>
      </c>
      <c r="C180" s="95">
        <v>1</v>
      </c>
      <c r="D180" s="68" t="s">
        <v>46</v>
      </c>
      <c r="E180" s="27" t="s">
        <v>263</v>
      </c>
    </row>
    <row r="181" spans="1:5" ht="18">
      <c r="A181" s="67" t="s">
        <v>264</v>
      </c>
      <c r="B181" s="58" t="s">
        <v>265</v>
      </c>
      <c r="C181" s="113">
        <v>-4</v>
      </c>
      <c r="D181" s="68" t="s">
        <v>46</v>
      </c>
      <c r="E181" s="27"/>
    </row>
    <row r="182" spans="1:5" ht="18">
      <c r="A182" s="67" t="s">
        <v>266</v>
      </c>
      <c r="B182" s="58" t="s">
        <v>267</v>
      </c>
      <c r="C182" s="77">
        <f>C181/C179*100</f>
        <v>-3.0769230769230771</v>
      </c>
      <c r="D182" s="68" t="s">
        <v>46</v>
      </c>
      <c r="E182" s="27"/>
    </row>
    <row r="183" spans="1:5" ht="18">
      <c r="A183" s="67" t="s">
        <v>268</v>
      </c>
      <c r="B183" s="58" t="s">
        <v>269</v>
      </c>
      <c r="C183" s="66">
        <f>(Vout+C180)*Nps/C42</f>
        <v>15.653846153846153</v>
      </c>
      <c r="D183" s="68" t="s">
        <v>46</v>
      </c>
      <c r="E183" s="27"/>
    </row>
    <row r="184" spans="1:5" ht="18">
      <c r="A184" s="67" t="s">
        <v>270</v>
      </c>
      <c r="B184" s="58" t="s">
        <v>271</v>
      </c>
      <c r="C184" s="65">
        <f>-C183*C179/(100*C181)</f>
        <v>5.0875000000000004</v>
      </c>
      <c r="D184" s="68"/>
      <c r="E184" s="27"/>
    </row>
    <row r="185" spans="1:5" ht="33">
      <c r="A185" s="117" t="s">
        <v>272</v>
      </c>
      <c r="B185" s="118" t="s">
        <v>273</v>
      </c>
      <c r="C185" s="131" t="s">
        <v>422</v>
      </c>
      <c r="D185" s="68"/>
      <c r="E185" s="148" t="s">
        <v>275</v>
      </c>
    </row>
    <row r="186" spans="1:5" ht="18">
      <c r="A186" s="117" t="s">
        <v>276</v>
      </c>
      <c r="B186" s="118" t="s">
        <v>273</v>
      </c>
      <c r="C186" s="158">
        <f>IF(C185="Option 1",0.95,IF(C185="Option 2",1,IF(C185="Option 3",0.9,IF(C185="Option 4",0.8,IF(C185="Option 5",0.6,IF(C185="Option 6",0.6,IF(C185="Option 7","Burst Disabled","")))))))</f>
        <v>0.6</v>
      </c>
      <c r="D186" s="68"/>
      <c r="E186" s="27"/>
    </row>
    <row r="187" spans="1:5" ht="18">
      <c r="A187" s="67" t="s">
        <v>277</v>
      </c>
      <c r="B187" s="58" t="s">
        <v>278</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8</v>
      </c>
      <c r="E187" s="27"/>
    </row>
    <row r="188" spans="1:5" ht="18">
      <c r="A188" s="67" t="s">
        <v>279</v>
      </c>
      <c r="B188" s="58" t="s">
        <v>9</v>
      </c>
      <c r="C188" s="120">
        <f>C187*(1+(1/(C184-1)))</f>
        <v>5.714180428134557</v>
      </c>
      <c r="D188" s="68" t="s">
        <v>8</v>
      </c>
      <c r="E188" s="27"/>
    </row>
    <row r="189" spans="1:5" ht="18">
      <c r="A189" s="67" t="s">
        <v>280</v>
      </c>
      <c r="B189" s="58" t="s">
        <v>9</v>
      </c>
      <c r="C189" s="135">
        <v>5.6</v>
      </c>
      <c r="D189" s="68" t="s">
        <v>8</v>
      </c>
      <c r="E189" s="27" t="s">
        <v>281</v>
      </c>
    </row>
    <row r="190" spans="1:5" ht="18">
      <c r="A190" s="67" t="s">
        <v>282</v>
      </c>
      <c r="B190" s="58" t="s">
        <v>7</v>
      </c>
      <c r="C190" s="122">
        <f>C189*(C184-1)</f>
        <v>22.89</v>
      </c>
      <c r="D190" s="68" t="s">
        <v>8</v>
      </c>
      <c r="E190" s="27"/>
    </row>
    <row r="191" spans="1:5" ht="18">
      <c r="A191" s="11" t="s">
        <v>283</v>
      </c>
      <c r="B191" s="58" t="s">
        <v>7</v>
      </c>
      <c r="C191" s="133">
        <v>22</v>
      </c>
      <c r="D191" s="68" t="s">
        <v>8</v>
      </c>
      <c r="E191" s="27" t="s">
        <v>284</v>
      </c>
    </row>
    <row r="192" spans="1:5" ht="18">
      <c r="A192" s="121" t="s">
        <v>285</v>
      </c>
      <c r="B192" s="58" t="s">
        <v>278</v>
      </c>
      <c r="C192" s="134">
        <f>1/((1/C189)+(1/C191))</f>
        <v>4.4637681159420293</v>
      </c>
      <c r="D192" s="68" t="s">
        <v>8</v>
      </c>
      <c r="E192" s="27"/>
    </row>
    <row r="193" spans="1:6" ht="115.5" customHeight="1">
      <c r="A193" s="117" t="s">
        <v>286</v>
      </c>
      <c r="B193" s="118" t="s">
        <v>273</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287</v>
      </c>
      <c r="B194" s="118" t="s">
        <v>273</v>
      </c>
      <c r="C194" s="124">
        <f>IF(C193="Option 1",0.95,IF(C193="Option 2",1,IF(C193="Option 3",0.9,IF(C193="Option 4",0.8,IF(C193="Option 5",0.6,IF(C193="Option 6",0.6,IF(C193="Option 7","Burst Disabled",IF(C193="Option 8",0.4,"Error"))))))))</f>
        <v>0.6</v>
      </c>
      <c r="D194" s="68"/>
      <c r="E194" s="27"/>
    </row>
    <row r="195" spans="1:6" ht="18">
      <c r="A195" s="67" t="s">
        <v>288</v>
      </c>
      <c r="B195" s="58" t="s">
        <v>258</v>
      </c>
      <c r="C195" s="66">
        <f>-C181*(C191+C189)/C189/(Vout+C180)*C42/Nps*100</f>
        <v>125.93892593892595</v>
      </c>
      <c r="D195" s="68" t="s">
        <v>259</v>
      </c>
      <c r="E195" s="27"/>
    </row>
    <row r="196" spans="1:6">
      <c r="A196" s="67" t="s">
        <v>289</v>
      </c>
      <c r="B196" s="58"/>
      <c r="C196" s="79">
        <f>1/(50*f0*10^3)/2/3.14/(C189*C191/(C189+C191))*10^9</f>
        <v>5.4165782612098559</v>
      </c>
      <c r="D196" s="68" t="s">
        <v>11</v>
      </c>
      <c r="E196" s="27"/>
    </row>
    <row r="197" spans="1:6" ht="15.75" thickBot="1">
      <c r="A197" s="74" t="s">
        <v>290</v>
      </c>
      <c r="B197" s="75"/>
      <c r="C197" s="96">
        <v>10</v>
      </c>
      <c r="D197" s="76" t="s">
        <v>11</v>
      </c>
      <c r="E197" s="145" t="s">
        <v>291</v>
      </c>
    </row>
    <row r="198" spans="1:6" ht="15.75" thickBot="1">
      <c r="A198" s="50"/>
      <c r="C198" s="53"/>
    </row>
    <row r="199" spans="1:6">
      <c r="A199" s="433" t="s">
        <v>292</v>
      </c>
      <c r="B199" s="434"/>
      <c r="C199" s="434"/>
      <c r="D199" s="435"/>
      <c r="E199" s="142"/>
    </row>
    <row r="200" spans="1:6" ht="18">
      <c r="A200" s="67" t="s">
        <v>293</v>
      </c>
      <c r="B200" s="58" t="s">
        <v>294</v>
      </c>
      <c r="C200" s="112">
        <v>37.5</v>
      </c>
      <c r="D200" s="68" t="s">
        <v>295</v>
      </c>
      <c r="E200" s="27"/>
    </row>
    <row r="201" spans="1:6" ht="18">
      <c r="A201" s="72" t="s">
        <v>296</v>
      </c>
      <c r="B201" s="59" t="s">
        <v>297</v>
      </c>
      <c r="C201" s="97">
        <v>30</v>
      </c>
      <c r="D201" s="73" t="s">
        <v>298</v>
      </c>
      <c r="E201" s="27" t="s">
        <v>299</v>
      </c>
    </row>
    <row r="202" spans="1:6" ht="18">
      <c r="A202" s="72" t="s">
        <v>300</v>
      </c>
      <c r="B202" s="59" t="s">
        <v>21</v>
      </c>
      <c r="C202" s="160">
        <f>1000000000*(C200/1000000)*((C201/1000)-(0.00078)-(0.000265))/(C174-C206)</f>
        <v>232.43554828523961</v>
      </c>
      <c r="D202" s="73" t="s">
        <v>22</v>
      </c>
      <c r="E202" s="27"/>
    </row>
    <row r="203" spans="1:6" ht="16.5" customHeight="1">
      <c r="A203" s="72" t="s">
        <v>301</v>
      </c>
      <c r="B203" s="59" t="s">
        <v>21</v>
      </c>
      <c r="C203" s="157">
        <v>220</v>
      </c>
      <c r="D203" s="73" t="s">
        <v>22</v>
      </c>
      <c r="E203" s="27" t="s">
        <v>302</v>
      </c>
      <c r="F203"/>
    </row>
    <row r="204" spans="1:6" ht="18">
      <c r="A204" s="72" t="s">
        <v>303</v>
      </c>
      <c r="B204" s="59" t="s">
        <v>304</v>
      </c>
      <c r="C204" s="161">
        <v>0.6</v>
      </c>
      <c r="D204" s="73" t="s">
        <v>46</v>
      </c>
      <c r="E204" s="27" t="s">
        <v>305</v>
      </c>
    </row>
    <row r="205" spans="1:6" ht="34.5" customHeight="1">
      <c r="A205" s="72" t="s">
        <v>306</v>
      </c>
      <c r="B205" s="59" t="s">
        <v>307</v>
      </c>
      <c r="C205" s="170">
        <f>'tables and calculations'!B259</f>
        <v>3.96055072746802E-2</v>
      </c>
      <c r="D205" s="73" t="s">
        <v>46</v>
      </c>
      <c r="E205" s="27"/>
    </row>
    <row r="206" spans="1:6" ht="33">
      <c r="A206" s="72" t="s">
        <v>308</v>
      </c>
      <c r="B206" s="59" t="s">
        <v>309</v>
      </c>
      <c r="C206" s="156">
        <v>0.2</v>
      </c>
      <c r="D206" s="73" t="s">
        <v>46</v>
      </c>
      <c r="E206" s="148" t="s">
        <v>310</v>
      </c>
    </row>
    <row r="207" spans="1:6" ht="18">
      <c r="A207" s="72" t="s">
        <v>311</v>
      </c>
      <c r="B207" s="59" t="s">
        <v>312</v>
      </c>
      <c r="C207" s="125">
        <f>'tables and calculations'!B263/1000</f>
        <v>307.27272727272737</v>
      </c>
      <c r="D207" s="64" t="s">
        <v>6</v>
      </c>
      <c r="E207" s="431"/>
      <c r="F207"/>
    </row>
    <row r="208" spans="1:6" ht="18">
      <c r="A208" s="72" t="s">
        <v>313</v>
      </c>
      <c r="B208" s="59" t="s">
        <v>314</v>
      </c>
      <c r="C208" s="125">
        <f>'tables and calculations'!B264/1000</f>
        <v>141.15913795202732</v>
      </c>
      <c r="D208" s="64" t="s">
        <v>6</v>
      </c>
      <c r="E208" s="432"/>
    </row>
    <row r="209" spans="1:7" ht="18">
      <c r="A209" s="72" t="s">
        <v>315</v>
      </c>
      <c r="B209" s="59" t="s">
        <v>312</v>
      </c>
      <c r="C209" s="130">
        <v>309</v>
      </c>
      <c r="D209" s="64" t="s">
        <v>6</v>
      </c>
      <c r="E209" s="27" t="s">
        <v>316</v>
      </c>
    </row>
    <row r="210" spans="1:7" ht="18">
      <c r="A210" s="72" t="s">
        <v>317</v>
      </c>
      <c r="B210" s="59" t="s">
        <v>314</v>
      </c>
      <c r="C210" s="130">
        <v>150</v>
      </c>
      <c r="D210" s="64" t="s">
        <v>6</v>
      </c>
      <c r="E210" s="27" t="s">
        <v>318</v>
      </c>
    </row>
    <row r="211" spans="1:7" ht="18">
      <c r="A211" s="72" t="s">
        <v>319</v>
      </c>
      <c r="B211" s="59" t="s">
        <v>309</v>
      </c>
      <c r="C211" s="126">
        <f>IF(C193="Option 5",0,IF(AND('tables and calculations'!B271&lt;0,'tables and calculations'!B274=0),0,'tables and calculations'!B271))</f>
        <v>0.1963201727745712</v>
      </c>
      <c r="D211" s="73" t="s">
        <v>46</v>
      </c>
      <c r="E211" s="27"/>
    </row>
    <row r="212" spans="1:7" ht="18">
      <c r="A212" s="72" t="s">
        <v>320</v>
      </c>
      <c r="B212" s="59" t="s">
        <v>321</v>
      </c>
      <c r="C212" s="126">
        <f>'tables and calculations'!$B$273</f>
        <v>8.0351307189542478</v>
      </c>
      <c r="D212" s="73" t="s">
        <v>46</v>
      </c>
      <c r="E212" s="27" t="s">
        <v>322</v>
      </c>
    </row>
    <row r="213" spans="1:7" ht="18">
      <c r="A213" s="72" t="str">
        <f>IF($C$194="Burst Disabled","ZCS Disabled Threshold","Actual Burst Mode Exit Threshold")</f>
        <v>Actual Burst Mode Exit Threshold</v>
      </c>
      <c r="B213" s="59" t="s">
        <v>304</v>
      </c>
      <c r="C213" s="126">
        <f>IF('tables and calculations'!B272&lt;0.2,0.2,'tables and calculations'!B272)</f>
        <v>0.74110032362459544</v>
      </c>
      <c r="D213" s="73" t="s">
        <v>46</v>
      </c>
      <c r="E213" s="27"/>
      <c r="G213"/>
    </row>
    <row r="214" spans="1:7" ht="18">
      <c r="A214" s="72" t="str">
        <f>IF($C$194="Burst Disabled","Max Switching Frequency Clamp Threshold","Actual Burst Mode Entry Threshold")</f>
        <v>Actual Burst Mode Entry Threshold</v>
      </c>
      <c r="B214" s="59" t="s">
        <v>323</v>
      </c>
      <c r="C214" s="152">
        <f>IF($C$194="burst disabled",IF(C213*0.4&lt;0.2,0.2,C213*0.4),IF($C$194="Error","Error",IF($C$194*$C$213&lt;0.2,0.2,$C$213*$C$194)))</f>
        <v>0.44466019417475727</v>
      </c>
      <c r="D214" s="68" t="s">
        <v>46</v>
      </c>
      <c r="E214" s="27"/>
    </row>
    <row r="215" spans="1:7" ht="18">
      <c r="A215" s="72" t="s">
        <v>324</v>
      </c>
      <c r="B215" s="59" t="s">
        <v>325</v>
      </c>
      <c r="C215" s="175">
        <f>IF($C$22="UCC256403",40,IF($C$22="UCC256404",40,IF($C$22="UCC256404B",40,16)))</f>
        <v>16</v>
      </c>
      <c r="D215" s="73"/>
      <c r="E215" s="174" t="s">
        <v>326</v>
      </c>
    </row>
    <row r="216" spans="1:7" ht="18.75" thickBot="1">
      <c r="A216" s="69" t="s">
        <v>327</v>
      </c>
      <c r="B216" s="70" t="s">
        <v>297</v>
      </c>
      <c r="C216" s="128">
        <f>C203*0.000001*(C174-C211)/(C200*0.000001)</f>
        <v>27.427465118665328</v>
      </c>
      <c r="D216" s="71" t="s">
        <v>298</v>
      </c>
      <c r="E216" s="145"/>
    </row>
    <row r="217" spans="1:7" ht="15.75" thickBot="1">
      <c r="A217" s="57"/>
      <c r="B217" s="56"/>
      <c r="C217" s="56"/>
      <c r="D217" s="56"/>
    </row>
    <row r="218" spans="1:7">
      <c r="A218" s="360" t="s">
        <v>328</v>
      </c>
      <c r="B218" s="361"/>
      <c r="C218" s="361"/>
      <c r="D218" s="362"/>
      <c r="E218" s="142"/>
    </row>
    <row r="219" spans="1:7">
      <c r="A219" s="67" t="s">
        <v>329</v>
      </c>
      <c r="B219" s="58"/>
      <c r="C219" s="113">
        <v>0.43</v>
      </c>
      <c r="D219" s="68" t="s">
        <v>46</v>
      </c>
      <c r="E219" s="27"/>
    </row>
    <row r="220" spans="1:7">
      <c r="A220" s="67" t="s">
        <v>330</v>
      </c>
      <c r="B220" s="58"/>
      <c r="C220" s="113">
        <v>0.6</v>
      </c>
      <c r="D220" s="68" t="s">
        <v>46</v>
      </c>
      <c r="E220" s="27"/>
    </row>
    <row r="221" spans="1:7">
      <c r="A221" s="67" t="s">
        <v>331</v>
      </c>
      <c r="B221" s="58"/>
      <c r="C221" s="113">
        <v>4</v>
      </c>
      <c r="D221" s="68" t="s">
        <v>46</v>
      </c>
      <c r="E221" s="27"/>
    </row>
    <row r="222" spans="1:7">
      <c r="A222" s="67" t="s">
        <v>332</v>
      </c>
      <c r="B222" s="58"/>
      <c r="C222" s="95">
        <v>130</v>
      </c>
      <c r="D222" s="68" t="s">
        <v>259</v>
      </c>
      <c r="E222" s="27" t="s">
        <v>333</v>
      </c>
    </row>
    <row r="223" spans="1:7">
      <c r="A223" s="67" t="s">
        <v>334</v>
      </c>
      <c r="B223" s="58"/>
      <c r="C223" s="66">
        <f>C222/C219*C220</f>
        <v>181.3953488372093</v>
      </c>
      <c r="D223" s="68" t="s">
        <v>259</v>
      </c>
      <c r="E223" s="27"/>
    </row>
    <row r="224" spans="1:7">
      <c r="A224" s="67" t="s">
        <v>335</v>
      </c>
      <c r="B224" s="58"/>
      <c r="C224" s="77">
        <f>C219/C222*100</f>
        <v>0.33076923076923076</v>
      </c>
      <c r="D224" s="68" t="s">
        <v>46</v>
      </c>
      <c r="E224" s="27"/>
    </row>
    <row r="225" spans="1:5" ht="18">
      <c r="A225" s="67" t="s">
        <v>336</v>
      </c>
      <c r="B225" s="58" t="s">
        <v>337</v>
      </c>
      <c r="C225" s="77">
        <f>C224/(Pout/eff/Vblk)</f>
        <v>0.6094092307692307</v>
      </c>
      <c r="D225" s="68"/>
      <c r="E225" s="27"/>
    </row>
    <row r="226" spans="1:5" ht="18">
      <c r="A226" s="67" t="s">
        <v>338</v>
      </c>
      <c r="B226" s="58" t="s">
        <v>10</v>
      </c>
      <c r="C226" s="95">
        <v>150</v>
      </c>
      <c r="D226" s="68" t="s">
        <v>11</v>
      </c>
      <c r="E226" s="149" t="s">
        <v>339</v>
      </c>
    </row>
    <row r="227" spans="1:5" ht="18">
      <c r="A227" s="67" t="s">
        <v>340</v>
      </c>
      <c r="B227" s="58" t="s">
        <v>12</v>
      </c>
      <c r="C227" s="109">
        <f>Cr*10^-6/(C226*10^-12)*C225</f>
        <v>81.254564102564103</v>
      </c>
      <c r="D227" s="68" t="s">
        <v>13</v>
      </c>
      <c r="E227" s="27"/>
    </row>
    <row r="228" spans="1:5" ht="18">
      <c r="A228" s="67" t="s">
        <v>341</v>
      </c>
      <c r="B228" s="58" t="s">
        <v>12</v>
      </c>
      <c r="C228" s="95">
        <v>82</v>
      </c>
      <c r="D228" s="68" t="s">
        <v>13</v>
      </c>
      <c r="E228" s="27" t="s">
        <v>342</v>
      </c>
    </row>
    <row r="229" spans="1:5" ht="18">
      <c r="A229" s="67" t="s">
        <v>343</v>
      </c>
      <c r="B229" s="58"/>
      <c r="C229" s="77">
        <f>C162*C228*C226*10^-12/(Cr*10^-6)</f>
        <v>1.2564612161879936</v>
      </c>
      <c r="D229" s="68" t="s">
        <v>46</v>
      </c>
      <c r="E229" s="27"/>
    </row>
    <row r="230" spans="1:5">
      <c r="A230" s="67" t="s">
        <v>344</v>
      </c>
      <c r="B230" s="58"/>
      <c r="C230" s="77">
        <f>C221*Cr*10^-6/(C228*C226*10^-12)</f>
        <v>6.5040650406504072</v>
      </c>
      <c r="D230" s="68" t="s">
        <v>54</v>
      </c>
      <c r="E230" s="27"/>
    </row>
    <row r="231" spans="1:5" ht="15.75" thickBot="1">
      <c r="A231" s="69" t="s">
        <v>345</v>
      </c>
      <c r="B231" s="70"/>
      <c r="C231" s="78">
        <f>C230*Nps</f>
        <v>35.772357723577237</v>
      </c>
      <c r="D231" s="71" t="s">
        <v>54</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346</v>
      </c>
      <c r="C7" s="6" t="s">
        <v>347</v>
      </c>
      <c r="D7" s="6" t="s">
        <v>348</v>
      </c>
      <c r="F7" s="6" t="s">
        <v>346</v>
      </c>
      <c r="G7" s="6" t="s">
        <v>347</v>
      </c>
      <c r="H7" s="6" t="s">
        <v>348</v>
      </c>
      <c r="J7" s="6" t="s">
        <v>346</v>
      </c>
      <c r="K7" s="6" t="s">
        <v>347</v>
      </c>
      <c r="L7" s="6"/>
      <c r="M7" s="6" t="s">
        <v>348</v>
      </c>
      <c r="O7" s="6" t="s">
        <v>346</v>
      </c>
      <c r="P7" s="6" t="s">
        <v>347</v>
      </c>
      <c r="Q7" s="6" t="s">
        <v>348</v>
      </c>
      <c r="S7" s="6" t="s">
        <v>346</v>
      </c>
      <c r="T7" s="6" t="s">
        <v>347</v>
      </c>
      <c r="U7" s="6" t="s">
        <v>348</v>
      </c>
      <c r="W7" s="6" t="s">
        <v>346</v>
      </c>
      <c r="X7" s="6" t="s">
        <v>347</v>
      </c>
      <c r="Y7" s="6" t="s">
        <v>348</v>
      </c>
      <c r="AA7" s="6" t="s">
        <v>346</v>
      </c>
      <c r="AB7" s="6" t="s">
        <v>347</v>
      </c>
      <c r="AC7" s="6" t="s">
        <v>348</v>
      </c>
      <c r="AE7" s="6" t="s">
        <v>346</v>
      </c>
      <c r="AF7" s="6" t="s">
        <v>347</v>
      </c>
      <c r="AG7" s="6" t="s">
        <v>348</v>
      </c>
      <c r="AI7" s="6" t="s">
        <v>346</v>
      </c>
      <c r="AJ7" s="6" t="s">
        <v>347</v>
      </c>
      <c r="AK7" s="6" t="s">
        <v>348</v>
      </c>
      <c r="AM7" s="6" t="s">
        <v>346</v>
      </c>
      <c r="AN7" s="6" t="s">
        <v>347</v>
      </c>
      <c r="AO7" s="6" t="s">
        <v>348</v>
      </c>
      <c r="AQ7" s="6"/>
      <c r="AR7" s="6"/>
      <c r="AS7" s="6"/>
      <c r="AU7" s="6" t="s">
        <v>346</v>
      </c>
      <c r="AV7" s="6" t="s">
        <v>347</v>
      </c>
      <c r="AW7" s="6" t="s">
        <v>348</v>
      </c>
      <c r="AY7" s="6" t="s">
        <v>346</v>
      </c>
      <c r="AZ7" s="6" t="s">
        <v>347</v>
      </c>
      <c r="BA7" s="6" t="s">
        <v>348</v>
      </c>
      <c r="BC7" s="6" t="s">
        <v>346</v>
      </c>
      <c r="BD7" s="6" t="s">
        <v>347</v>
      </c>
      <c r="BE7" s="6" t="s">
        <v>348</v>
      </c>
      <c r="BG7" s="6" t="s">
        <v>346</v>
      </c>
      <c r="BH7" s="6" t="s">
        <v>347</v>
      </c>
      <c r="BI7" s="6" t="s">
        <v>348</v>
      </c>
      <c r="BK7" s="6" t="s">
        <v>346</v>
      </c>
      <c r="BL7" s="6" t="s">
        <v>347</v>
      </c>
      <c r="BM7" s="6" t="s">
        <v>348</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349</v>
      </c>
      <c r="S60" s="119">
        <f>Compensation!C16</f>
        <v>1.0242346938775511</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350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351</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352</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353</v>
      </c>
      <c r="B65" s="20" t="s">
        <v>348</v>
      </c>
      <c r="C65" s="20" t="s">
        <v>354</v>
      </c>
      <c r="D65" s="20" t="s">
        <v>355</v>
      </c>
      <c r="E65" s="20" t="s">
        <v>356</v>
      </c>
      <c r="F65" s="20" t="s">
        <v>357</v>
      </c>
      <c r="G65" s="20" t="s">
        <v>358</v>
      </c>
      <c r="H65" s="20" t="s">
        <v>359</v>
      </c>
      <c r="I65" s="20" t="s">
        <v>360</v>
      </c>
      <c r="K65" s="20" t="s">
        <v>361</v>
      </c>
      <c r="M65" s="20" t="s">
        <v>362</v>
      </c>
      <c r="O65" s="20" t="s">
        <v>363</v>
      </c>
      <c r="S65" s="20" t="s">
        <v>364</v>
      </c>
      <c r="U65" s="21" t="s">
        <v>346</v>
      </c>
      <c r="V65" s="21" t="s">
        <v>365</v>
      </c>
      <c r="X65" s="20" t="s">
        <v>353</v>
      </c>
      <c r="Y65" s="20" t="s">
        <v>348</v>
      </c>
      <c r="Z65" s="20" t="s">
        <v>354</v>
      </c>
      <c r="AA65" s="20" t="s">
        <v>355</v>
      </c>
      <c r="AB65" s="20" t="s">
        <v>356</v>
      </c>
      <c r="AC65" s="20" t="s">
        <v>357</v>
      </c>
      <c r="AD65" s="20" t="s">
        <v>358</v>
      </c>
      <c r="AE65" s="20" t="s">
        <v>359</v>
      </c>
      <c r="AF65" s="20" t="s">
        <v>360</v>
      </c>
      <c r="AH65" s="20" t="s">
        <v>361</v>
      </c>
      <c r="AI65" s="20" t="s">
        <v>362</v>
      </c>
      <c r="AK65" s="20" t="s">
        <v>363</v>
      </c>
      <c r="AO65" s="20" t="s">
        <v>364</v>
      </c>
      <c r="AP65" s="20" t="s">
        <v>354</v>
      </c>
    </row>
    <row r="66" spans="1:44" s="20" customFormat="1">
      <c r="A66" s="20">
        <f t="shared" ref="A66:A141" si="0">Qe_selected</f>
        <v>0.38</v>
      </c>
      <c r="B66" s="20">
        <f t="shared" ref="B66:B141" si="1">Ln_selected</f>
        <v>5.62</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1.1628571428571428</v>
      </c>
      <c r="V66" s="20">
        <f t="shared" ref="V66:V141" si="5">Mg_min</f>
        <v>0.97926829268292681</v>
      </c>
      <c r="X66" s="20">
        <v>1E-3</v>
      </c>
      <c r="Y66" s="20">
        <f t="shared" ref="Y66:Y141" si="6">Ln_selected</f>
        <v>5.62</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1.0242346938775511</v>
      </c>
    </row>
    <row r="67" spans="1:44" s="20" customFormat="1">
      <c r="A67" s="20">
        <f t="shared" si="0"/>
        <v>0.38</v>
      </c>
      <c r="B67" s="20">
        <f t="shared" si="1"/>
        <v>5.62</v>
      </c>
      <c r="C67" s="20">
        <f>C66+0.05</f>
        <v>0.05</v>
      </c>
      <c r="D67" s="20">
        <f t="shared" ref="D67:D134" si="7">C67^2</f>
        <v>2.5000000000000005E-3</v>
      </c>
      <c r="E67" s="20">
        <f t="shared" ref="E67:E134" si="8">B67*D67</f>
        <v>1.4050000000000003E-2</v>
      </c>
      <c r="F67" s="20">
        <f t="shared" ref="F67:F134" si="9">C67^2-1</f>
        <v>-0.99750000000000005</v>
      </c>
      <c r="G67" s="20">
        <f>1</f>
        <v>1</v>
      </c>
      <c r="H67" s="20">
        <f t="shared" ref="H67:H134" si="10">C67*B67*A67</f>
        <v>0.10678000000000001</v>
      </c>
      <c r="I67" s="20" t="str">
        <f t="shared" ref="I67:I134" si="11">COMPLEX(G67,H67,"j")</f>
        <v>1+0.10678j</v>
      </c>
      <c r="K67" s="20" t="str">
        <f t="shared" ref="K67:K134" si="12">IMPRODUCT(I67,F67)</f>
        <v>-0.9975-0.10651305j</v>
      </c>
      <c r="M67" s="20" t="str">
        <f t="shared" si="2"/>
        <v>-0.98345-0.10651305j</v>
      </c>
      <c r="O67" s="20" t="str">
        <f t="shared" si="3"/>
        <v>-0.0141208024123105+0.00152936065217606j</v>
      </c>
      <c r="S67" s="20">
        <f t="shared" ref="S67:S134" si="13">IMABS(O67)</f>
        <v>1.4203380047437245E-2</v>
      </c>
      <c r="U67" s="20">
        <f t="shared" si="4"/>
        <v>1.1628571428571428</v>
      </c>
      <c r="V67" s="20">
        <f t="shared" si="5"/>
        <v>0.97926829268292681</v>
      </c>
      <c r="X67" s="20">
        <f>X66</f>
        <v>1E-3</v>
      </c>
      <c r="Y67" s="20">
        <f t="shared" si="6"/>
        <v>5.62</v>
      </c>
      <c r="Z67" s="20">
        <f>Z66+0.05</f>
        <v>0.05</v>
      </c>
      <c r="AA67" s="20">
        <f t="shared" ref="AA67:AA134" si="14">Z67^2</f>
        <v>2.5000000000000005E-3</v>
      </c>
      <c r="AB67" s="20">
        <f t="shared" ref="AB67:AB134" si="15">Y67*AA67</f>
        <v>1.4050000000000003E-2</v>
      </c>
      <c r="AC67" s="20">
        <f t="shared" ref="AC67:AC134" si="16">Z67^2-1</f>
        <v>-0.99750000000000005</v>
      </c>
      <c r="AD67" s="20">
        <v>1</v>
      </c>
      <c r="AE67" s="20">
        <f t="shared" ref="AE67:AE134" si="17">Z67*Y67*X67</f>
        <v>2.8100000000000005E-4</v>
      </c>
      <c r="AF67" s="20" t="str">
        <f t="shared" ref="AF67:AF134" si="18">COMPLEX(AD67,AE67,"j")</f>
        <v>1+0.000281j</v>
      </c>
      <c r="AH67" s="20" t="str">
        <f t="shared" ref="AH67:AH134" si="19">IMPRODUCT(AF67,AC67)</f>
        <v>-0.9975-0.0002802975j</v>
      </c>
      <c r="AI67" s="20" t="str">
        <f t="shared" ref="AI67:AI134" si="20">IMSUM(AH67,AB67)</f>
        <v>-0.98345-0.0002802975j</v>
      </c>
      <c r="AK67" s="20" t="str">
        <f t="shared" ref="AK67:AK134" si="21">IMDIV(AB67,AI67)</f>
        <v>-0.0142864394312602+4.07184224564914E-06j</v>
      </c>
      <c r="AO67" s="20">
        <f t="shared" ref="AO67:AO134" si="22">IMABS(AK67)</f>
        <v>1.4286440011527209E-2</v>
      </c>
      <c r="AP67" s="20">
        <v>1</v>
      </c>
      <c r="AR67" s="20">
        <f>Compensation!$C$16</f>
        <v>1.0242346938775511</v>
      </c>
    </row>
    <row r="68" spans="1:44" s="20" customFormat="1">
      <c r="A68" s="20">
        <f t="shared" si="0"/>
        <v>0.38</v>
      </c>
      <c r="B68" s="20">
        <f t="shared" si="1"/>
        <v>5.62</v>
      </c>
      <c r="C68" s="20">
        <f t="shared" ref="C68:C135" si="23">C67+0.05</f>
        <v>0.1</v>
      </c>
      <c r="D68" s="20">
        <f t="shared" si="7"/>
        <v>1.0000000000000002E-2</v>
      </c>
      <c r="E68" s="20">
        <f t="shared" si="8"/>
        <v>5.6200000000000014E-2</v>
      </c>
      <c r="F68" s="20">
        <f t="shared" si="9"/>
        <v>-0.99</v>
      </c>
      <c r="G68" s="20">
        <f>1</f>
        <v>1</v>
      </c>
      <c r="H68" s="20">
        <f t="shared" si="10"/>
        <v>0.21356000000000003</v>
      </c>
      <c r="I68" s="20" t="str">
        <f t="shared" si="11"/>
        <v>1+0.21356j</v>
      </c>
      <c r="K68" s="20" t="str">
        <f t="shared" si="12"/>
        <v>-0.99-0.2114244j</v>
      </c>
      <c r="M68" s="20" t="str">
        <f t="shared" si="2"/>
        <v>-0.9338-0.2114244j</v>
      </c>
      <c r="O68" s="20" t="str">
        <f t="shared" si="3"/>
        <v>-0.0572494266899608+0.0129620108034579j</v>
      </c>
      <c r="S68" s="20">
        <f t="shared" si="13"/>
        <v>5.8698471704109592E-2</v>
      </c>
      <c r="U68" s="20">
        <f t="shared" si="4"/>
        <v>1.1628571428571428</v>
      </c>
      <c r="V68" s="20">
        <f t="shared" si="5"/>
        <v>0.97926829268292681</v>
      </c>
      <c r="X68" s="20">
        <f t="shared" ref="X68:X135" si="24">X67</f>
        <v>1E-3</v>
      </c>
      <c r="Y68" s="20">
        <f t="shared" si="6"/>
        <v>5.62</v>
      </c>
      <c r="Z68" s="20">
        <f t="shared" ref="Z68:Z135" si="25">Z67+0.05</f>
        <v>0.1</v>
      </c>
      <c r="AA68" s="20">
        <f t="shared" si="14"/>
        <v>1.0000000000000002E-2</v>
      </c>
      <c r="AB68" s="20">
        <f t="shared" si="15"/>
        <v>5.6200000000000014E-2</v>
      </c>
      <c r="AC68" s="20">
        <f t="shared" si="16"/>
        <v>-0.99</v>
      </c>
      <c r="AD68" s="20">
        <v>1</v>
      </c>
      <c r="AE68" s="20">
        <f t="shared" si="17"/>
        <v>5.6200000000000011E-4</v>
      </c>
      <c r="AF68" s="20" t="str">
        <f t="shared" si="18"/>
        <v>1+0.000562j</v>
      </c>
      <c r="AH68" s="20" t="str">
        <f t="shared" si="19"/>
        <v>-0.99-0.00055638j</v>
      </c>
      <c r="AI68" s="20" t="str">
        <f t="shared" si="20"/>
        <v>-0.9338-0.00055638j</v>
      </c>
      <c r="AK68" s="20" t="str">
        <f t="shared" si="21"/>
        <v>-0.060184172251755+0.0000358591451675214j</v>
      </c>
      <c r="AO68" s="20">
        <f t="shared" si="22"/>
        <v>6.0184182934615041E-2</v>
      </c>
      <c r="AP68" s="20">
        <v>2</v>
      </c>
      <c r="AR68" s="20">
        <f>Compensation!$C$16</f>
        <v>1.0242346938775511</v>
      </c>
    </row>
    <row r="69" spans="1:44" s="20" customFormat="1">
      <c r="A69" s="20">
        <f t="shared" si="0"/>
        <v>0.38</v>
      </c>
      <c r="B69" s="20">
        <f t="shared" si="1"/>
        <v>5.62</v>
      </c>
      <c r="C69" s="20">
        <f t="shared" si="23"/>
        <v>0.15000000000000002</v>
      </c>
      <c r="D69" s="20">
        <f t="shared" si="7"/>
        <v>2.2500000000000006E-2</v>
      </c>
      <c r="E69" s="20">
        <f t="shared" si="8"/>
        <v>0.12645000000000003</v>
      </c>
      <c r="F69" s="20">
        <f t="shared" si="9"/>
        <v>-0.97750000000000004</v>
      </c>
      <c r="G69" s="20">
        <f>1</f>
        <v>1</v>
      </c>
      <c r="H69" s="20">
        <f t="shared" si="10"/>
        <v>0.32034000000000007</v>
      </c>
      <c r="I69" s="20" t="str">
        <f t="shared" si="11"/>
        <v>1+0.32034j</v>
      </c>
      <c r="K69" s="20" t="str">
        <f t="shared" si="12"/>
        <v>-0.9775-0.31313235j</v>
      </c>
      <c r="M69" s="20" t="str">
        <f t="shared" si="2"/>
        <v>-0.85105-0.31313235j</v>
      </c>
      <c r="O69" s="20" t="str">
        <f t="shared" si="3"/>
        <v>-0.130865016914987+0.0481500150160152j</v>
      </c>
      <c r="S69" s="20">
        <f t="shared" si="13"/>
        <v>0.13944201876838389</v>
      </c>
      <c r="U69" s="20">
        <f t="shared" si="4"/>
        <v>1.1628571428571428</v>
      </c>
      <c r="V69" s="20">
        <f t="shared" si="5"/>
        <v>0.97926829268292681</v>
      </c>
      <c r="X69" s="20">
        <f t="shared" si="24"/>
        <v>1E-3</v>
      </c>
      <c r="Y69" s="20">
        <f t="shared" si="6"/>
        <v>5.62</v>
      </c>
      <c r="Z69" s="20">
        <f t="shared" si="25"/>
        <v>0.15000000000000002</v>
      </c>
      <c r="AA69" s="20">
        <f t="shared" si="14"/>
        <v>2.2500000000000006E-2</v>
      </c>
      <c r="AB69" s="20">
        <f t="shared" si="15"/>
        <v>0.12645000000000003</v>
      </c>
      <c r="AC69" s="20">
        <f t="shared" si="16"/>
        <v>-0.97750000000000004</v>
      </c>
      <c r="AD69" s="20">
        <v>1</v>
      </c>
      <c r="AE69" s="20">
        <f t="shared" si="17"/>
        <v>8.4300000000000022E-4</v>
      </c>
      <c r="AF69" s="20" t="str">
        <f t="shared" si="18"/>
        <v>1+0.000843j</v>
      </c>
      <c r="AH69" s="20" t="str">
        <f t="shared" si="19"/>
        <v>-0.9775-0.0008240325j</v>
      </c>
      <c r="AI69" s="20" t="str">
        <f t="shared" si="20"/>
        <v>-0.85105-0.0008240325j</v>
      </c>
      <c r="AK69" s="20" t="str">
        <f t="shared" si="21"/>
        <v>-0.148581025146885+0.000143864160277716j</v>
      </c>
      <c r="AO69" s="20">
        <f t="shared" si="22"/>
        <v>0.14858109479538736</v>
      </c>
      <c r="AP69" s="20">
        <v>3</v>
      </c>
      <c r="AR69" s="20">
        <f>Compensation!$C$16</f>
        <v>1.0242346938775511</v>
      </c>
    </row>
    <row r="70" spans="1:44" s="20" customFormat="1">
      <c r="A70" s="20">
        <f t="shared" si="0"/>
        <v>0.38</v>
      </c>
      <c r="B70" s="20">
        <f t="shared" si="1"/>
        <v>5.62</v>
      </c>
      <c r="C70" s="20">
        <f t="shared" si="23"/>
        <v>0.2</v>
      </c>
      <c r="D70" s="20">
        <f t="shared" si="7"/>
        <v>4.0000000000000008E-2</v>
      </c>
      <c r="E70" s="20">
        <f t="shared" si="8"/>
        <v>0.22480000000000006</v>
      </c>
      <c r="F70" s="20">
        <f t="shared" si="9"/>
        <v>-0.96</v>
      </c>
      <c r="G70" s="20">
        <f>1</f>
        <v>1</v>
      </c>
      <c r="H70" s="20">
        <f t="shared" si="10"/>
        <v>0.42712000000000006</v>
      </c>
      <c r="I70" s="20" t="str">
        <f t="shared" si="11"/>
        <v>1+0.42712j</v>
      </c>
      <c r="K70" s="20" t="str">
        <f t="shared" si="12"/>
        <v>-0.96-0.4100352j</v>
      </c>
      <c r="M70" s="20" t="str">
        <f t="shared" si="2"/>
        <v>-0.7352-0.4100352j</v>
      </c>
      <c r="O70" s="20" t="str">
        <f t="shared" si="3"/>
        <v>-0.233222957096374+0.130072935062028j</v>
      </c>
      <c r="P70" s="303" t="s">
        <v>366</v>
      </c>
      <c r="S70" s="20">
        <f t="shared" si="13"/>
        <v>0.26704291069494368</v>
      </c>
      <c r="U70" s="20">
        <f t="shared" si="4"/>
        <v>1.1628571428571428</v>
      </c>
      <c r="V70" s="20">
        <f t="shared" si="5"/>
        <v>0.97926829268292681</v>
      </c>
      <c r="X70" s="20">
        <f t="shared" si="24"/>
        <v>1E-3</v>
      </c>
      <c r="Y70" s="20">
        <f t="shared" si="6"/>
        <v>5.62</v>
      </c>
      <c r="Z70" s="20">
        <f t="shared" si="25"/>
        <v>0.2</v>
      </c>
      <c r="AA70" s="20">
        <f t="shared" si="14"/>
        <v>4.0000000000000008E-2</v>
      </c>
      <c r="AB70" s="20">
        <f t="shared" si="15"/>
        <v>0.22480000000000006</v>
      </c>
      <c r="AC70" s="20">
        <f t="shared" si="16"/>
        <v>-0.96</v>
      </c>
      <c r="AD70" s="20">
        <v>1</v>
      </c>
      <c r="AE70" s="20">
        <f t="shared" si="17"/>
        <v>1.1240000000000002E-3</v>
      </c>
      <c r="AF70" s="20" t="str">
        <f t="shared" si="18"/>
        <v>1+0.001124j</v>
      </c>
      <c r="AH70" s="20" t="str">
        <f t="shared" si="19"/>
        <v>-0.96-0.00107904j</v>
      </c>
      <c r="AI70" s="20" t="str">
        <f t="shared" si="20"/>
        <v>-0.7352-0.00107904j</v>
      </c>
      <c r="AK70" s="20" t="str">
        <f t="shared" si="21"/>
        <v>-0.305766479544798+0.000448768038748666j</v>
      </c>
      <c r="AO70" s="20">
        <f t="shared" si="22"/>
        <v>0.30576680886906604</v>
      </c>
      <c r="AP70" s="20">
        <v>4</v>
      </c>
      <c r="AR70" s="20">
        <f>Compensation!$C$16</f>
        <v>1.0242346938775511</v>
      </c>
    </row>
    <row r="71" spans="1:44" s="20" customFormat="1" ht="18">
      <c r="A71" s="20">
        <f t="shared" si="0"/>
        <v>0.38</v>
      </c>
      <c r="B71" s="20">
        <f t="shared" si="1"/>
        <v>5.62</v>
      </c>
      <c r="C71" s="20">
        <f t="shared" si="23"/>
        <v>0.25</v>
      </c>
      <c r="D71" s="20">
        <f t="shared" si="7"/>
        <v>6.25E-2</v>
      </c>
      <c r="E71" s="20">
        <f t="shared" si="8"/>
        <v>0.35125000000000001</v>
      </c>
      <c r="F71" s="20">
        <f t="shared" si="9"/>
        <v>-0.9375</v>
      </c>
      <c r="G71" s="20">
        <f>1</f>
        <v>1</v>
      </c>
      <c r="H71" s="20">
        <f t="shared" si="10"/>
        <v>0.53390000000000004</v>
      </c>
      <c r="I71" s="20" t="str">
        <f t="shared" si="11"/>
        <v>1+0.5339j</v>
      </c>
      <c r="K71" s="20" t="str">
        <f t="shared" si="12"/>
        <v>-0.9375-0.50053125j</v>
      </c>
      <c r="M71" s="20" t="str">
        <f t="shared" si="2"/>
        <v>-0.58625-0.50053125j</v>
      </c>
      <c r="O71" s="20" t="str">
        <f t="shared" si="3"/>
        <v>-0.346538498206641+0.295869249774828j</v>
      </c>
      <c r="P71" s="28" t="s">
        <v>367</v>
      </c>
      <c r="S71" s="20">
        <f t="shared" si="13"/>
        <v>0.45566165485108984</v>
      </c>
      <c r="U71" s="20">
        <f t="shared" si="4"/>
        <v>1.1628571428571428</v>
      </c>
      <c r="V71" s="20">
        <f t="shared" si="5"/>
        <v>0.97926829268292681</v>
      </c>
      <c r="X71" s="20">
        <f t="shared" si="24"/>
        <v>1E-3</v>
      </c>
      <c r="Y71" s="20">
        <f t="shared" si="6"/>
        <v>5.62</v>
      </c>
      <c r="Z71" s="20">
        <f t="shared" si="25"/>
        <v>0.25</v>
      </c>
      <c r="AA71" s="20">
        <f t="shared" si="14"/>
        <v>6.25E-2</v>
      </c>
      <c r="AB71" s="20">
        <f t="shared" si="15"/>
        <v>0.35125000000000001</v>
      </c>
      <c r="AC71" s="20">
        <f t="shared" si="16"/>
        <v>-0.9375</v>
      </c>
      <c r="AD71" s="20">
        <v>1</v>
      </c>
      <c r="AE71" s="20">
        <f t="shared" si="17"/>
        <v>1.405E-3</v>
      </c>
      <c r="AF71" s="20" t="str">
        <f t="shared" si="18"/>
        <v>1+0.001405j</v>
      </c>
      <c r="AH71" s="20" t="str">
        <f t="shared" si="19"/>
        <v>-0.9375-0.0013171875j</v>
      </c>
      <c r="AI71" s="20" t="str">
        <f t="shared" si="20"/>
        <v>-0.58625-0.0013171875j</v>
      </c>
      <c r="AK71" s="20" t="str">
        <f t="shared" si="21"/>
        <v>-0.599144096985138+0.0013461579791004j</v>
      </c>
      <c r="AO71" s="20">
        <f t="shared" si="22"/>
        <v>0.59914560925825133</v>
      </c>
      <c r="AP71" s="20">
        <v>5</v>
      </c>
      <c r="AR71" s="20">
        <f>Compensation!$C$16</f>
        <v>1.0242346938775511</v>
      </c>
    </row>
    <row r="72" spans="1:44" s="20" customFormat="1" ht="18">
      <c r="A72" s="20">
        <f t="shared" si="0"/>
        <v>0.38</v>
      </c>
      <c r="B72" s="20">
        <f t="shared" si="1"/>
        <v>5.62</v>
      </c>
      <c r="C72" s="20">
        <f t="shared" si="23"/>
        <v>0.3</v>
      </c>
      <c r="D72" s="20">
        <f t="shared" si="7"/>
        <v>0.09</v>
      </c>
      <c r="E72" s="20">
        <f t="shared" si="8"/>
        <v>0.50580000000000003</v>
      </c>
      <c r="F72" s="20">
        <f t="shared" si="9"/>
        <v>-0.91</v>
      </c>
      <c r="G72" s="20">
        <f>1</f>
        <v>1</v>
      </c>
      <c r="H72" s="20">
        <f t="shared" si="10"/>
        <v>0.64068000000000003</v>
      </c>
      <c r="I72" s="20" t="str">
        <f t="shared" si="11"/>
        <v>1+0.64068j</v>
      </c>
      <c r="K72" s="20" t="str">
        <f t="shared" si="12"/>
        <v>-0.91-0.5830188j</v>
      </c>
      <c r="M72" s="20" t="str">
        <f t="shared" si="2"/>
        <v>-0.4042-0.5830188j</v>
      </c>
      <c r="O72" s="20" t="str">
        <f t="shared" si="3"/>
        <v>-0.40621698123131+0.585928097320883j</v>
      </c>
      <c r="P72" s="28" t="s">
        <v>368</v>
      </c>
      <c r="S72" s="20">
        <f t="shared" si="13"/>
        <v>0.71296842221149503</v>
      </c>
      <c r="U72" s="20">
        <f t="shared" si="4"/>
        <v>1.1628571428571428</v>
      </c>
      <c r="V72" s="20">
        <f t="shared" si="5"/>
        <v>0.97926829268292681</v>
      </c>
      <c r="X72" s="20">
        <f t="shared" si="24"/>
        <v>1E-3</v>
      </c>
      <c r="Y72" s="20">
        <f t="shared" si="6"/>
        <v>5.62</v>
      </c>
      <c r="Z72" s="20">
        <f t="shared" si="25"/>
        <v>0.3</v>
      </c>
      <c r="AA72" s="20">
        <f t="shared" si="14"/>
        <v>0.09</v>
      </c>
      <c r="AB72" s="20">
        <f t="shared" si="15"/>
        <v>0.50580000000000003</v>
      </c>
      <c r="AC72" s="20">
        <f t="shared" si="16"/>
        <v>-0.91</v>
      </c>
      <c r="AD72" s="20">
        <v>1</v>
      </c>
      <c r="AE72" s="20">
        <f t="shared" si="17"/>
        <v>1.686E-3</v>
      </c>
      <c r="AF72" s="20" t="str">
        <f t="shared" si="18"/>
        <v>1+0.001686j</v>
      </c>
      <c r="AH72" s="20" t="str">
        <f t="shared" si="19"/>
        <v>-0.91-0.00153426j</v>
      </c>
      <c r="AI72" s="20" t="str">
        <f t="shared" si="20"/>
        <v>-0.4042-0.00153426j</v>
      </c>
      <c r="AK72" s="20" t="str">
        <f t="shared" si="21"/>
        <v>-1.25134268310646+0.00474983925032885j</v>
      </c>
      <c r="AO72" s="20">
        <f t="shared" si="22"/>
        <v>1.2513516977800359</v>
      </c>
      <c r="AP72" s="20">
        <v>6</v>
      </c>
      <c r="AR72" s="20">
        <f>Compensation!$C$16</f>
        <v>1.0242346938775511</v>
      </c>
    </row>
    <row r="73" spans="1:44" s="20" customFormat="1" ht="18">
      <c r="A73" s="20">
        <f t="shared" si="0"/>
        <v>0.38</v>
      </c>
      <c r="B73" s="20">
        <f t="shared" si="1"/>
        <v>5.62</v>
      </c>
      <c r="C73" s="20">
        <f t="shared" si="23"/>
        <v>0.35</v>
      </c>
      <c r="D73" s="20">
        <f t="shared" si="7"/>
        <v>0.12249999999999998</v>
      </c>
      <c r="E73" s="20">
        <f t="shared" si="8"/>
        <v>0.6884499999999999</v>
      </c>
      <c r="F73" s="20">
        <f t="shared" si="9"/>
        <v>-0.87750000000000006</v>
      </c>
      <c r="G73" s="20">
        <f>1</f>
        <v>1</v>
      </c>
      <c r="H73" s="20">
        <f t="shared" si="10"/>
        <v>0.7474599999999999</v>
      </c>
      <c r="I73" s="20" t="str">
        <f t="shared" si="11"/>
        <v>1+0.74746j</v>
      </c>
      <c r="K73" s="20" t="str">
        <f t="shared" si="12"/>
        <v>-0.8775-0.65589615j</v>
      </c>
      <c r="M73" s="20" t="str">
        <f t="shared" si="2"/>
        <v>-0.18905-0.65589615j</v>
      </c>
      <c r="O73" s="20" t="str">
        <f t="shared" si="3"/>
        <v>-0.279331173306097+0.969120556183295j</v>
      </c>
      <c r="P73" s="28" t="s">
        <v>369</v>
      </c>
      <c r="S73" s="20">
        <f t="shared" si="13"/>
        <v>1.0085735257270934</v>
      </c>
      <c r="U73" s="20">
        <f t="shared" si="4"/>
        <v>1.1628571428571428</v>
      </c>
      <c r="V73" s="20">
        <f t="shared" si="5"/>
        <v>0.97926829268292681</v>
      </c>
      <c r="X73" s="20">
        <f t="shared" si="24"/>
        <v>1E-3</v>
      </c>
      <c r="Y73" s="20">
        <f t="shared" si="6"/>
        <v>5.62</v>
      </c>
      <c r="Z73" s="20">
        <f t="shared" si="25"/>
        <v>0.35</v>
      </c>
      <c r="AA73" s="20">
        <f t="shared" si="14"/>
        <v>0.12249999999999998</v>
      </c>
      <c r="AB73" s="20">
        <f t="shared" si="15"/>
        <v>0.6884499999999999</v>
      </c>
      <c r="AC73" s="20">
        <f t="shared" si="16"/>
        <v>-0.87750000000000006</v>
      </c>
      <c r="AD73" s="20">
        <v>1</v>
      </c>
      <c r="AE73" s="20">
        <f t="shared" si="17"/>
        <v>1.967E-3</v>
      </c>
      <c r="AF73" s="20" t="str">
        <f t="shared" si="18"/>
        <v>1+0.001967j</v>
      </c>
      <c r="AH73" s="20" t="str">
        <f t="shared" si="19"/>
        <v>-0.8775-0.0017260425j</v>
      </c>
      <c r="AI73" s="20" t="str">
        <f t="shared" si="20"/>
        <v>-0.18905-0.0017260425j</v>
      </c>
      <c r="AK73" s="20" t="str">
        <f t="shared" si="21"/>
        <v>-3.64132566337814+0.0332456114854872j</v>
      </c>
      <c r="AO73" s="20">
        <f t="shared" si="22"/>
        <v>3.6414774278387743</v>
      </c>
      <c r="AP73" s="20">
        <v>7</v>
      </c>
      <c r="AR73" s="20">
        <f>Compensation!$C$16</f>
        <v>1.0242346938775511</v>
      </c>
    </row>
    <row r="74" spans="1:44" s="20" customFormat="1" ht="18">
      <c r="A74" s="20">
        <f t="shared" si="0"/>
        <v>0.38</v>
      </c>
      <c r="B74" s="20">
        <f t="shared" si="1"/>
        <v>5.62</v>
      </c>
      <c r="C74" s="20">
        <f t="shared" si="23"/>
        <v>0.39999999999999997</v>
      </c>
      <c r="D74" s="20">
        <f t="shared" si="7"/>
        <v>0.15999999999999998</v>
      </c>
      <c r="E74" s="20">
        <f t="shared" si="8"/>
        <v>0.89919999999999989</v>
      </c>
      <c r="F74" s="20">
        <f t="shared" si="9"/>
        <v>-0.84000000000000008</v>
      </c>
      <c r="G74" s="20">
        <f>1</f>
        <v>1</v>
      </c>
      <c r="H74" s="20">
        <f t="shared" si="10"/>
        <v>0.85423999999999989</v>
      </c>
      <c r="I74" s="20" t="str">
        <f t="shared" si="11"/>
        <v>1+0.85424j</v>
      </c>
      <c r="K74" s="20" t="str">
        <f t="shared" si="12"/>
        <v>-0.84-0.7175616j</v>
      </c>
      <c r="M74" s="20" t="str">
        <f t="shared" si="2"/>
        <v>0.0591999999999999-0.7175616j</v>
      </c>
      <c r="O74" s="20" t="str">
        <f t="shared" si="3"/>
        <v>0.102686560433167+1.24466102369797j</v>
      </c>
      <c r="P74" s="28" t="s">
        <v>158</v>
      </c>
      <c r="S74" s="20">
        <f t="shared" si="13"/>
        <v>1.2488897443755687</v>
      </c>
      <c r="U74" s="20">
        <f t="shared" si="4"/>
        <v>1.1628571428571428</v>
      </c>
      <c r="V74" s="20">
        <f t="shared" si="5"/>
        <v>0.97926829268292681</v>
      </c>
      <c r="X74" s="20">
        <f t="shared" si="24"/>
        <v>1E-3</v>
      </c>
      <c r="Y74" s="20">
        <f t="shared" si="6"/>
        <v>5.62</v>
      </c>
      <c r="Z74" s="20">
        <f t="shared" si="25"/>
        <v>0.39999999999999997</v>
      </c>
      <c r="AA74" s="20">
        <f t="shared" si="14"/>
        <v>0.15999999999999998</v>
      </c>
      <c r="AB74" s="20">
        <f t="shared" si="15"/>
        <v>0.89919999999999989</v>
      </c>
      <c r="AC74" s="20">
        <f t="shared" si="16"/>
        <v>-0.84000000000000008</v>
      </c>
      <c r="AD74" s="20">
        <v>1</v>
      </c>
      <c r="AE74" s="20">
        <f t="shared" si="17"/>
        <v>2.248E-3</v>
      </c>
      <c r="AF74" s="20" t="str">
        <f t="shared" si="18"/>
        <v>1+0.002248j</v>
      </c>
      <c r="AH74" s="20" t="str">
        <f t="shared" si="19"/>
        <v>-0.84-0.00188832j</v>
      </c>
      <c r="AI74" s="20" t="str">
        <f t="shared" si="20"/>
        <v>0.0591999999999999-0.00188832j</v>
      </c>
      <c r="AK74" s="20" t="str">
        <f t="shared" si="21"/>
        <v>15.1737508449278+0.48400164181578j</v>
      </c>
      <c r="AO74" s="20">
        <f t="shared" si="22"/>
        <v>15.181468054612752</v>
      </c>
      <c r="AP74" s="20">
        <v>8</v>
      </c>
      <c r="AR74" s="20">
        <f>Compensation!$C$16</f>
        <v>1.0242346938775511</v>
      </c>
    </row>
    <row r="75" spans="1:44" s="20" customFormat="1" ht="18">
      <c r="P75" s="28" t="s">
        <v>370</v>
      </c>
    </row>
    <row r="76" spans="1:44" s="20" customFormat="1" ht="18">
      <c r="P76" s="28" t="s">
        <v>371</v>
      </c>
    </row>
    <row r="77" spans="1:44" s="20" customFormat="1" ht="18">
      <c r="A77" s="20">
        <f t="shared" si="0"/>
        <v>0.38</v>
      </c>
      <c r="B77" s="20">
        <f t="shared" si="1"/>
        <v>5.62</v>
      </c>
      <c r="C77" s="20">
        <f>C74+0.05</f>
        <v>0.44999999999999996</v>
      </c>
      <c r="D77" s="20">
        <f t="shared" si="7"/>
        <v>0.20249999999999996</v>
      </c>
      <c r="E77" s="20">
        <f t="shared" si="8"/>
        <v>1.1380499999999998</v>
      </c>
      <c r="F77" s="20">
        <f t="shared" si="9"/>
        <v>-0.7975000000000001</v>
      </c>
      <c r="G77" s="20">
        <f>1</f>
        <v>1</v>
      </c>
      <c r="H77" s="20">
        <f t="shared" si="10"/>
        <v>0.96101999999999999</v>
      </c>
      <c r="I77" s="20" t="str">
        <f t="shared" si="11"/>
        <v>1+0.96102j</v>
      </c>
      <c r="K77" s="20" t="str">
        <f t="shared" si="12"/>
        <v>-0.7975-0.76641345j</v>
      </c>
      <c r="M77" s="20" t="str">
        <f t="shared" si="2"/>
        <v>0.34055-0.76641345j</v>
      </c>
      <c r="O77" s="20" t="str">
        <f t="shared" si="3"/>
        <v>0.551013407368428+1.24006485549109j</v>
      </c>
      <c r="P77" s="28" t="s">
        <v>372</v>
      </c>
      <c r="S77" s="20">
        <f t="shared" si="13"/>
        <v>1.3569733309552929</v>
      </c>
      <c r="U77" s="20">
        <f t="shared" si="4"/>
        <v>1.1628571428571428</v>
      </c>
      <c r="V77" s="20">
        <f t="shared" si="5"/>
        <v>0.97926829268292681</v>
      </c>
      <c r="X77" s="20">
        <f>X74</f>
        <v>1E-3</v>
      </c>
      <c r="Y77" s="20">
        <f t="shared" si="6"/>
        <v>5.62</v>
      </c>
      <c r="Z77" s="20">
        <f>Z74+0.05</f>
        <v>0.44999999999999996</v>
      </c>
      <c r="AA77" s="20">
        <f t="shared" si="14"/>
        <v>0.20249999999999996</v>
      </c>
      <c r="AB77" s="20">
        <f t="shared" si="15"/>
        <v>1.1380499999999998</v>
      </c>
      <c r="AC77" s="20">
        <f t="shared" si="16"/>
        <v>-0.7975000000000001</v>
      </c>
      <c r="AD77" s="20">
        <v>1</v>
      </c>
      <c r="AE77" s="20">
        <f t="shared" si="17"/>
        <v>2.529E-3</v>
      </c>
      <c r="AF77" s="20" t="str">
        <f t="shared" si="18"/>
        <v>1+0.002529j</v>
      </c>
      <c r="AH77" s="20" t="str">
        <f t="shared" si="19"/>
        <v>-0.7975-0.0020168775j</v>
      </c>
      <c r="AI77" s="20" t="str">
        <f t="shared" si="20"/>
        <v>0.34055-0.0020168775j</v>
      </c>
      <c r="AK77" s="20" t="str">
        <f t="shared" si="21"/>
        <v>3.34168281994914+0.019790823349558j</v>
      </c>
      <c r="AO77" s="20">
        <f t="shared" si="22"/>
        <v>3.3417414241428212</v>
      </c>
      <c r="AP77" s="20">
        <v>9</v>
      </c>
      <c r="AR77" s="20">
        <f>Compensation!$C$16</f>
        <v>1.0242346938775511</v>
      </c>
    </row>
    <row r="78" spans="1:44" s="20" customFormat="1" ht="18">
      <c r="A78" s="20">
        <f t="shared" si="0"/>
        <v>0.38</v>
      </c>
      <c r="B78" s="20">
        <f t="shared" si="1"/>
        <v>5.62</v>
      </c>
      <c r="C78" s="20">
        <f t="shared" si="23"/>
        <v>0.49999999999999994</v>
      </c>
      <c r="D78" s="20">
        <f t="shared" si="7"/>
        <v>0.24999999999999994</v>
      </c>
      <c r="E78" s="20">
        <f t="shared" si="8"/>
        <v>1.4049999999999998</v>
      </c>
      <c r="F78" s="20">
        <f t="shared" si="9"/>
        <v>-0.75</v>
      </c>
      <c r="G78" s="20">
        <f>1</f>
        <v>1</v>
      </c>
      <c r="H78" s="20">
        <f t="shared" si="10"/>
        <v>1.0677999999999999</v>
      </c>
      <c r="I78" s="20" t="str">
        <f t="shared" si="11"/>
        <v>1+1.0678j</v>
      </c>
      <c r="K78" s="20" t="str">
        <f t="shared" si="12"/>
        <v>-0.75-0.80085j</v>
      </c>
      <c r="M78" s="20" t="str">
        <f t="shared" si="2"/>
        <v>0.655-0.80085j</v>
      </c>
      <c r="O78" s="20" t="str">
        <f t="shared" si="3"/>
        <v>0.859760159964204+1.051204464286j</v>
      </c>
      <c r="P78" s="28" t="s">
        <v>373</v>
      </c>
      <c r="S78" s="20">
        <f t="shared" si="13"/>
        <v>1.3580200139896648</v>
      </c>
      <c r="U78" s="20">
        <f t="shared" si="4"/>
        <v>1.1628571428571428</v>
      </c>
      <c r="V78" s="20">
        <f t="shared" si="5"/>
        <v>0.97926829268292681</v>
      </c>
      <c r="X78" s="20">
        <f t="shared" si="24"/>
        <v>1E-3</v>
      </c>
      <c r="Y78" s="20">
        <f t="shared" si="6"/>
        <v>5.62</v>
      </c>
      <c r="Z78" s="20">
        <f t="shared" si="25"/>
        <v>0.49999999999999994</v>
      </c>
      <c r="AA78" s="20">
        <f t="shared" si="14"/>
        <v>0.24999999999999994</v>
      </c>
      <c r="AB78" s="20">
        <f t="shared" si="15"/>
        <v>1.4049999999999998</v>
      </c>
      <c r="AC78" s="20">
        <f t="shared" si="16"/>
        <v>-0.75</v>
      </c>
      <c r="AD78" s="20">
        <v>1</v>
      </c>
      <c r="AE78" s="20">
        <f t="shared" si="17"/>
        <v>2.8099999999999996E-3</v>
      </c>
      <c r="AF78" s="20" t="str">
        <f t="shared" si="18"/>
        <v>1+0.00281j</v>
      </c>
      <c r="AH78" s="20" t="str">
        <f t="shared" si="19"/>
        <v>-0.75-0.0021075j</v>
      </c>
      <c r="AI78" s="20" t="str">
        <f t="shared" si="20"/>
        <v>0.655-0.0021075j</v>
      </c>
      <c r="AK78" s="20" t="str">
        <f t="shared" si="21"/>
        <v>2.14501596128652+0.00690171166169671j</v>
      </c>
      <c r="AO78" s="20">
        <f t="shared" si="22"/>
        <v>2.1450270645839868</v>
      </c>
      <c r="AP78" s="20">
        <v>10</v>
      </c>
      <c r="AR78" s="20">
        <f>Compensation!$C$16</f>
        <v>1.0242346938775511</v>
      </c>
    </row>
    <row r="79" spans="1:44" s="20" customFormat="1" ht="18">
      <c r="P79" s="28" t="s">
        <v>374</v>
      </c>
    </row>
    <row r="80" spans="1:44" s="20" customFormat="1">
      <c r="P80" s="28"/>
    </row>
    <row r="81" spans="1:44" s="20" customFormat="1" ht="18">
      <c r="A81" s="20">
        <f t="shared" si="0"/>
        <v>0.38</v>
      </c>
      <c r="B81" s="20">
        <f t="shared" si="1"/>
        <v>5.62</v>
      </c>
      <c r="C81" s="20">
        <f>C78+0.05</f>
        <v>0.54999999999999993</v>
      </c>
      <c r="D81" s="20">
        <f t="shared" si="7"/>
        <v>0.30249999999999994</v>
      </c>
      <c r="E81" s="20">
        <f t="shared" si="8"/>
        <v>1.7000499999999996</v>
      </c>
      <c r="F81" s="20">
        <f t="shared" si="9"/>
        <v>-0.69750000000000001</v>
      </c>
      <c r="G81" s="20">
        <f>1</f>
        <v>1</v>
      </c>
      <c r="H81" s="20">
        <f t="shared" si="10"/>
        <v>1.17458</v>
      </c>
      <c r="I81" s="20" t="str">
        <f t="shared" si="11"/>
        <v>1+1.17458j</v>
      </c>
      <c r="K81" s="20" t="str">
        <f t="shared" si="12"/>
        <v>-0.6975-0.81926955j</v>
      </c>
      <c r="M81" s="20" t="str">
        <f t="shared" si="2"/>
        <v>1.00255-0.81926955j</v>
      </c>
      <c r="O81" s="20" t="str">
        <f t="shared" si="3"/>
        <v>1.01674871864344+0.830872540208555j</v>
      </c>
      <c r="P81" s="28" t="s">
        <v>123</v>
      </c>
      <c r="S81" s="20">
        <f t="shared" si="13"/>
        <v>1.3130602175588499</v>
      </c>
      <c r="U81" s="20">
        <f t="shared" si="4"/>
        <v>1.1628571428571428</v>
      </c>
      <c r="V81" s="20">
        <f t="shared" si="5"/>
        <v>0.97926829268292681</v>
      </c>
      <c r="X81" s="20">
        <f>X78</f>
        <v>1E-3</v>
      </c>
      <c r="Y81" s="20">
        <f t="shared" si="6"/>
        <v>5.62</v>
      </c>
      <c r="Z81" s="20">
        <f>Z78+0.05</f>
        <v>0.54999999999999993</v>
      </c>
      <c r="AA81" s="20">
        <f t="shared" si="14"/>
        <v>0.30249999999999994</v>
      </c>
      <c r="AB81" s="20">
        <f t="shared" si="15"/>
        <v>1.7000499999999996</v>
      </c>
      <c r="AC81" s="20">
        <f t="shared" si="16"/>
        <v>-0.69750000000000001</v>
      </c>
      <c r="AD81" s="20">
        <v>1</v>
      </c>
      <c r="AE81" s="20">
        <f t="shared" si="17"/>
        <v>3.091E-3</v>
      </c>
      <c r="AF81" s="20" t="str">
        <f t="shared" si="18"/>
        <v>1+0.003091j</v>
      </c>
      <c r="AH81" s="20" t="str">
        <f t="shared" si="19"/>
        <v>-0.6975-0.0021559725j</v>
      </c>
      <c r="AI81" s="20" t="str">
        <f t="shared" si="20"/>
        <v>1.00255-0.0021559725j</v>
      </c>
      <c r="AK81" s="20" t="str">
        <f t="shared" si="21"/>
        <v>1.69571805693674+0.00364662261085138j</v>
      </c>
      <c r="AO81" s="20">
        <f t="shared" si="22"/>
        <v>1.6957219779426633</v>
      </c>
      <c r="AP81" s="20">
        <v>11</v>
      </c>
      <c r="AR81" s="20">
        <f>Compensation!$C$16</f>
        <v>1.0242346938775511</v>
      </c>
    </row>
    <row r="82" spans="1:44" s="20" customFormat="1" ht="18">
      <c r="A82" s="20">
        <f t="shared" si="0"/>
        <v>0.38</v>
      </c>
      <c r="B82" s="20">
        <f t="shared" si="1"/>
        <v>5.62</v>
      </c>
      <c r="C82" s="20">
        <f t="shared" si="23"/>
        <v>0.6</v>
      </c>
      <c r="D82" s="20">
        <f t="shared" si="7"/>
        <v>0.36</v>
      </c>
      <c r="E82" s="20">
        <f t="shared" si="8"/>
        <v>2.0232000000000001</v>
      </c>
      <c r="F82" s="20">
        <f t="shared" si="9"/>
        <v>-0.64</v>
      </c>
      <c r="G82" s="20">
        <f>1</f>
        <v>1</v>
      </c>
      <c r="H82" s="20">
        <f t="shared" si="10"/>
        <v>1.2813600000000001</v>
      </c>
      <c r="I82" s="20" t="str">
        <f t="shared" si="11"/>
        <v>1+1.28136j</v>
      </c>
      <c r="K82" s="20" t="str">
        <f t="shared" si="12"/>
        <v>-0.64-0.8200704j</v>
      </c>
      <c r="M82" s="20" t="str">
        <f t="shared" si="2"/>
        <v>1.3832-0.8200704j</v>
      </c>
      <c r="O82" s="20" t="str">
        <f t="shared" si="3"/>
        <v>1.08227087130599+0.641655802732976j</v>
      </c>
      <c r="P82" s="28" t="s">
        <v>125</v>
      </c>
      <c r="S82" s="20">
        <f t="shared" si="13"/>
        <v>1.2581861579505342</v>
      </c>
      <c r="U82" s="20">
        <f t="shared" si="4"/>
        <v>1.1628571428571428</v>
      </c>
      <c r="V82" s="20">
        <f t="shared" si="5"/>
        <v>0.97926829268292681</v>
      </c>
      <c r="X82" s="20">
        <f t="shared" si="24"/>
        <v>1E-3</v>
      </c>
      <c r="Y82" s="20">
        <f t="shared" si="6"/>
        <v>5.62</v>
      </c>
      <c r="Z82" s="20">
        <f t="shared" si="25"/>
        <v>0.6</v>
      </c>
      <c r="AA82" s="20">
        <f t="shared" si="14"/>
        <v>0.36</v>
      </c>
      <c r="AB82" s="20">
        <f t="shared" si="15"/>
        <v>2.0232000000000001</v>
      </c>
      <c r="AC82" s="20">
        <f t="shared" si="16"/>
        <v>-0.64</v>
      </c>
      <c r="AD82" s="20">
        <v>1</v>
      </c>
      <c r="AE82" s="20">
        <f t="shared" si="17"/>
        <v>3.372E-3</v>
      </c>
      <c r="AF82" s="20" t="str">
        <f t="shared" si="18"/>
        <v>1+0.003372j</v>
      </c>
      <c r="AH82" s="20" t="str">
        <f t="shared" si="19"/>
        <v>-0.64-0.00215808j</v>
      </c>
      <c r="AI82" s="20" t="str">
        <f t="shared" si="20"/>
        <v>1.3832-0.00215808j</v>
      </c>
      <c r="AK82" s="20" t="str">
        <f t="shared" si="21"/>
        <v>1.46269163898067+0.00228210350798974j</v>
      </c>
      <c r="AO82" s="20">
        <f t="shared" si="22"/>
        <v>1.4626934192579044</v>
      </c>
      <c r="AP82" s="20">
        <v>12</v>
      </c>
      <c r="AR82" s="20">
        <f>Compensation!$C$16</f>
        <v>1.0242346938775511</v>
      </c>
    </row>
    <row r="83" spans="1:44" s="20" customFormat="1" ht="18">
      <c r="A83" s="20">
        <f t="shared" si="0"/>
        <v>0.38</v>
      </c>
      <c r="B83" s="20">
        <f t="shared" si="1"/>
        <v>5.62</v>
      </c>
      <c r="C83" s="20">
        <f t="shared" si="23"/>
        <v>0.65</v>
      </c>
      <c r="D83" s="20">
        <f t="shared" si="7"/>
        <v>0.42250000000000004</v>
      </c>
      <c r="E83" s="20">
        <f t="shared" si="8"/>
        <v>2.3744500000000004</v>
      </c>
      <c r="F83" s="20">
        <f t="shared" si="9"/>
        <v>-0.5774999999999999</v>
      </c>
      <c r="G83" s="20">
        <f>1</f>
        <v>1</v>
      </c>
      <c r="H83" s="20">
        <f t="shared" si="10"/>
        <v>1.3881399999999999</v>
      </c>
      <c r="I83" s="20" t="str">
        <f t="shared" si="11"/>
        <v>1+1.38814j</v>
      </c>
      <c r="K83" s="20" t="str">
        <f t="shared" si="12"/>
        <v>-0.5775-0.80165085j</v>
      </c>
      <c r="M83" s="20" t="str">
        <f t="shared" si="2"/>
        <v>1.79695-0.80165085j</v>
      </c>
      <c r="O83" s="20" t="str">
        <f t="shared" si="3"/>
        <v>1.10204748699585+0.491642674916156j</v>
      </c>
      <c r="P83" s="28" t="s">
        <v>127</v>
      </c>
      <c r="S83" s="20">
        <f t="shared" si="13"/>
        <v>1.2067398988152258</v>
      </c>
      <c r="U83" s="20">
        <f t="shared" si="4"/>
        <v>1.1628571428571428</v>
      </c>
      <c r="V83" s="20">
        <f t="shared" si="5"/>
        <v>0.97926829268292681</v>
      </c>
      <c r="X83" s="20">
        <f t="shared" si="24"/>
        <v>1E-3</v>
      </c>
      <c r="Y83" s="20">
        <f t="shared" si="6"/>
        <v>5.62</v>
      </c>
      <c r="Z83" s="20">
        <f t="shared" si="25"/>
        <v>0.65</v>
      </c>
      <c r="AA83" s="20">
        <f t="shared" si="14"/>
        <v>0.42250000000000004</v>
      </c>
      <c r="AB83" s="20">
        <f t="shared" si="15"/>
        <v>2.3744500000000004</v>
      </c>
      <c r="AC83" s="20">
        <f t="shared" si="16"/>
        <v>-0.5774999999999999</v>
      </c>
      <c r="AD83" s="20">
        <v>1</v>
      </c>
      <c r="AE83" s="20">
        <f t="shared" si="17"/>
        <v>3.653E-3</v>
      </c>
      <c r="AF83" s="20" t="str">
        <f t="shared" si="18"/>
        <v>1+0.003653j</v>
      </c>
      <c r="AH83" s="20" t="str">
        <f t="shared" si="19"/>
        <v>-0.5775-0.0021096075j</v>
      </c>
      <c r="AI83" s="20" t="str">
        <f t="shared" si="20"/>
        <v>1.79695-0.0021096075j</v>
      </c>
      <c r="AK83" s="20" t="str">
        <f t="shared" si="21"/>
        <v>1.32137606911359+0.00155128682808234j</v>
      </c>
      <c r="AO83" s="20">
        <f t="shared" si="22"/>
        <v>1.3213769797135508</v>
      </c>
      <c r="AP83" s="20">
        <v>13</v>
      </c>
      <c r="AR83" s="20">
        <f>Compensation!$C$16</f>
        <v>1.0242346938775511</v>
      </c>
    </row>
    <row r="84" spans="1:44" s="20" customFormat="1" ht="18">
      <c r="A84" s="20">
        <f t="shared" si="0"/>
        <v>0.38</v>
      </c>
      <c r="B84" s="20">
        <f t="shared" si="1"/>
        <v>5.62</v>
      </c>
      <c r="C84" s="20">
        <f t="shared" si="23"/>
        <v>0.70000000000000007</v>
      </c>
      <c r="D84" s="20">
        <f t="shared" si="7"/>
        <v>0.4900000000000001</v>
      </c>
      <c r="E84" s="20">
        <f t="shared" si="8"/>
        <v>2.7538000000000005</v>
      </c>
      <c r="F84" s="20">
        <f t="shared" si="9"/>
        <v>-0.5099999999999999</v>
      </c>
      <c r="G84" s="20">
        <f>1</f>
        <v>1</v>
      </c>
      <c r="H84" s="20">
        <f t="shared" si="10"/>
        <v>1.4949200000000002</v>
      </c>
      <c r="I84" s="20" t="str">
        <f t="shared" si="11"/>
        <v>1+1.49492j</v>
      </c>
      <c r="K84" s="20" t="str">
        <f t="shared" si="12"/>
        <v>-0.51-0.7624092j</v>
      </c>
      <c r="M84" s="20" t="str">
        <f t="shared" si="2"/>
        <v>2.2438-0.7624092j</v>
      </c>
      <c r="O84" s="20" t="str">
        <f t="shared" si="3"/>
        <v>1.10026346396659+0.373852833297084j</v>
      </c>
      <c r="P84" s="28" t="s">
        <v>129</v>
      </c>
      <c r="S84" s="20">
        <f t="shared" si="13"/>
        <v>1.1620437302890185</v>
      </c>
      <c r="U84" s="20">
        <f t="shared" si="4"/>
        <v>1.1628571428571428</v>
      </c>
      <c r="V84" s="20">
        <f t="shared" si="5"/>
        <v>0.97926829268292681</v>
      </c>
      <c r="X84" s="20">
        <f t="shared" si="24"/>
        <v>1E-3</v>
      </c>
      <c r="Y84" s="20">
        <f t="shared" si="6"/>
        <v>5.62</v>
      </c>
      <c r="Z84" s="20">
        <f t="shared" si="25"/>
        <v>0.70000000000000007</v>
      </c>
      <c r="AA84" s="20">
        <f t="shared" si="14"/>
        <v>0.4900000000000001</v>
      </c>
      <c r="AB84" s="20">
        <f t="shared" si="15"/>
        <v>2.7538000000000005</v>
      </c>
      <c r="AC84" s="20">
        <f t="shared" si="16"/>
        <v>-0.5099999999999999</v>
      </c>
      <c r="AD84" s="20">
        <v>1</v>
      </c>
      <c r="AE84" s="20">
        <f t="shared" si="17"/>
        <v>3.9340000000000009E-3</v>
      </c>
      <c r="AF84" s="20" t="str">
        <f t="shared" si="18"/>
        <v>1+0.003934j</v>
      </c>
      <c r="AH84" s="20" t="str">
        <f t="shared" si="19"/>
        <v>-0.51-0.00200634j</v>
      </c>
      <c r="AI84" s="20" t="str">
        <f t="shared" si="20"/>
        <v>2.2438-0.00200634j</v>
      </c>
      <c r="AK84" s="20" t="str">
        <f t="shared" si="21"/>
        <v>1.22729200384418+0.00109740843167516j</v>
      </c>
      <c r="AO84" s="20">
        <f t="shared" si="22"/>
        <v>1.2272924944792616</v>
      </c>
      <c r="AP84" s="20">
        <v>14</v>
      </c>
      <c r="AR84" s="20">
        <f>Compensation!$C$16</f>
        <v>1.0242346938775511</v>
      </c>
    </row>
    <row r="85" spans="1:44" s="20" customFormat="1">
      <c r="A85" s="20">
        <f t="shared" si="0"/>
        <v>0.38</v>
      </c>
      <c r="B85" s="20">
        <f t="shared" si="1"/>
        <v>5.62</v>
      </c>
      <c r="C85" s="20">
        <f t="shared" si="23"/>
        <v>0.75000000000000011</v>
      </c>
      <c r="D85" s="20">
        <f t="shared" si="7"/>
        <v>0.56250000000000022</v>
      </c>
      <c r="E85" s="20">
        <f t="shared" si="8"/>
        <v>3.1612500000000012</v>
      </c>
      <c r="F85" s="20">
        <f t="shared" si="9"/>
        <v>-0.43749999999999978</v>
      </c>
      <c r="G85" s="20">
        <f>1</f>
        <v>1</v>
      </c>
      <c r="H85" s="20">
        <f t="shared" si="10"/>
        <v>1.6017000000000003</v>
      </c>
      <c r="I85" s="20" t="str">
        <f t="shared" si="11"/>
        <v>1+1.6017j</v>
      </c>
      <c r="K85" s="20" t="str">
        <f t="shared" si="12"/>
        <v>-0.4375-0.70074375j</v>
      </c>
      <c r="M85" s="20" t="str">
        <f t="shared" si="2"/>
        <v>2.72375-0.70074375j</v>
      </c>
      <c r="O85" s="20" t="str">
        <f t="shared" si="3"/>
        <v>1.08857289358169+0.280058981770273j</v>
      </c>
      <c r="S85" s="20">
        <f t="shared" si="13"/>
        <v>1.1240213422844851</v>
      </c>
      <c r="U85" s="20">
        <f t="shared" si="4"/>
        <v>1.1628571428571428</v>
      </c>
      <c r="V85" s="20">
        <f t="shared" si="5"/>
        <v>0.97926829268292681</v>
      </c>
      <c r="X85" s="20">
        <f t="shared" si="24"/>
        <v>1E-3</v>
      </c>
      <c r="Y85" s="20">
        <f t="shared" si="6"/>
        <v>5.62</v>
      </c>
      <c r="Z85" s="20">
        <f t="shared" si="25"/>
        <v>0.75000000000000011</v>
      </c>
      <c r="AA85" s="20">
        <f t="shared" si="14"/>
        <v>0.56250000000000022</v>
      </c>
      <c r="AB85" s="20">
        <f t="shared" si="15"/>
        <v>3.1612500000000012</v>
      </c>
      <c r="AC85" s="20">
        <f t="shared" si="16"/>
        <v>-0.43749999999999978</v>
      </c>
      <c r="AD85" s="20">
        <v>1</v>
      </c>
      <c r="AE85" s="20">
        <f t="shared" si="17"/>
        <v>4.2150000000000009E-3</v>
      </c>
      <c r="AF85" s="20" t="str">
        <f t="shared" si="18"/>
        <v>1+0.004215j</v>
      </c>
      <c r="AH85" s="20" t="str">
        <f t="shared" si="19"/>
        <v>-0.4375-0.0018440625j</v>
      </c>
      <c r="AI85" s="20" t="str">
        <f t="shared" si="20"/>
        <v>2.72375-0.0018440625j</v>
      </c>
      <c r="AK85" s="20" t="str">
        <f t="shared" si="21"/>
        <v>1.16062360751776+0.000785777869201733j</v>
      </c>
      <c r="AO85" s="20">
        <f t="shared" si="22"/>
        <v>1.1606238735156189</v>
      </c>
      <c r="AP85" s="20">
        <v>15</v>
      </c>
      <c r="AR85" s="20">
        <f>Compensation!$C$16</f>
        <v>1.0242346938775511</v>
      </c>
    </row>
    <row r="86" spans="1:44" s="20" customFormat="1">
      <c r="A86" s="20">
        <f t="shared" si="0"/>
        <v>0.38</v>
      </c>
      <c r="B86" s="20">
        <f t="shared" si="1"/>
        <v>5.62</v>
      </c>
      <c r="C86" s="20">
        <f t="shared" si="23"/>
        <v>0.80000000000000016</v>
      </c>
      <c r="D86" s="20">
        <f t="shared" si="7"/>
        <v>0.64000000000000024</v>
      </c>
      <c r="E86" s="20">
        <f t="shared" si="8"/>
        <v>3.5968000000000013</v>
      </c>
      <c r="F86" s="20">
        <f t="shared" si="9"/>
        <v>-0.35999999999999976</v>
      </c>
      <c r="G86" s="20">
        <f>1</f>
        <v>1</v>
      </c>
      <c r="H86" s="20">
        <f t="shared" si="10"/>
        <v>1.7084800000000004</v>
      </c>
      <c r="I86" s="20" t="str">
        <f t="shared" si="11"/>
        <v>1+1.70848j</v>
      </c>
      <c r="K86" s="20" t="str">
        <f t="shared" si="12"/>
        <v>-0.36-0.6150528j</v>
      </c>
      <c r="M86" s="20" t="str">
        <f t="shared" si="2"/>
        <v>3.2368-0.6150528j</v>
      </c>
      <c r="O86" s="20" t="str">
        <f t="shared" si="3"/>
        <v>1.07249619072275+0.203794421988805j</v>
      </c>
      <c r="S86" s="20">
        <f t="shared" si="13"/>
        <v>1.0916868807256777</v>
      </c>
      <c r="U86" s="20">
        <f t="shared" si="4"/>
        <v>1.1628571428571428</v>
      </c>
      <c r="V86" s="20">
        <f t="shared" si="5"/>
        <v>0.97926829268292681</v>
      </c>
      <c r="X86" s="20">
        <f t="shared" si="24"/>
        <v>1E-3</v>
      </c>
      <c r="Y86" s="20">
        <f t="shared" si="6"/>
        <v>5.62</v>
      </c>
      <c r="Z86" s="20">
        <f t="shared" si="25"/>
        <v>0.80000000000000016</v>
      </c>
      <c r="AA86" s="20">
        <f t="shared" si="14"/>
        <v>0.64000000000000024</v>
      </c>
      <c r="AB86" s="20">
        <f t="shared" si="15"/>
        <v>3.5968000000000013</v>
      </c>
      <c r="AC86" s="20">
        <f t="shared" si="16"/>
        <v>-0.35999999999999976</v>
      </c>
      <c r="AD86" s="20">
        <v>1</v>
      </c>
      <c r="AE86" s="20">
        <f t="shared" si="17"/>
        <v>4.4960000000000017E-3</v>
      </c>
      <c r="AF86" s="20" t="str">
        <f t="shared" si="18"/>
        <v>1+0.004496j</v>
      </c>
      <c r="AH86" s="20" t="str">
        <f t="shared" si="19"/>
        <v>-0.36-0.00161856j</v>
      </c>
      <c r="AI86" s="20" t="str">
        <f t="shared" si="20"/>
        <v>3.2368-0.00161856j</v>
      </c>
      <c r="AK86" s="20" t="str">
        <f t="shared" si="21"/>
        <v>1.11122068111172+0.000555665269902431j</v>
      </c>
      <c r="AO86" s="20">
        <f t="shared" si="22"/>
        <v>1.1112208200417626</v>
      </c>
      <c r="AP86" s="20">
        <v>16</v>
      </c>
      <c r="AR86" s="20">
        <f>Compensation!$C$16</f>
        <v>1.0242346938775511</v>
      </c>
    </row>
    <row r="87" spans="1:44" s="20" customFormat="1">
      <c r="A87" s="20">
        <f t="shared" si="0"/>
        <v>0.38</v>
      </c>
      <c r="B87" s="20">
        <f t="shared" si="1"/>
        <v>5.62</v>
      </c>
      <c r="C87" s="20">
        <f t="shared" si="23"/>
        <v>0.8500000000000002</v>
      </c>
      <c r="D87" s="20">
        <f t="shared" si="7"/>
        <v>0.72250000000000036</v>
      </c>
      <c r="E87" s="20">
        <f t="shared" si="8"/>
        <v>4.0604500000000021</v>
      </c>
      <c r="F87" s="20">
        <f t="shared" si="9"/>
        <v>-0.27749999999999964</v>
      </c>
      <c r="G87" s="20">
        <f>1</f>
        <v>1</v>
      </c>
      <c r="H87" s="20">
        <f t="shared" si="10"/>
        <v>1.8152600000000003</v>
      </c>
      <c r="I87" s="20" t="str">
        <f t="shared" si="11"/>
        <v>1+1.81526j</v>
      </c>
      <c r="K87" s="20" t="str">
        <f t="shared" si="12"/>
        <v>-0.2775-0.503734649999999j</v>
      </c>
      <c r="M87" s="20" t="str">
        <f t="shared" si="2"/>
        <v>3.78295-0.503734649999999j</v>
      </c>
      <c r="O87" s="20" t="str">
        <f t="shared" si="3"/>
        <v>1.05465496596797+0.140437026699437j</v>
      </c>
      <c r="S87" s="20">
        <f t="shared" si="13"/>
        <v>1.0639641233185817</v>
      </c>
      <c r="U87" s="20">
        <f t="shared" si="4"/>
        <v>1.1628571428571428</v>
      </c>
      <c r="V87" s="20">
        <f t="shared" si="5"/>
        <v>0.97926829268292681</v>
      </c>
      <c r="X87" s="20">
        <f t="shared" si="24"/>
        <v>1E-3</v>
      </c>
      <c r="Y87" s="20">
        <f t="shared" si="6"/>
        <v>5.62</v>
      </c>
      <c r="Z87" s="20">
        <f t="shared" si="25"/>
        <v>0.8500000000000002</v>
      </c>
      <c r="AA87" s="20">
        <f t="shared" si="14"/>
        <v>0.72250000000000036</v>
      </c>
      <c r="AB87" s="20">
        <f t="shared" si="15"/>
        <v>4.0604500000000021</v>
      </c>
      <c r="AC87" s="20">
        <f t="shared" si="16"/>
        <v>-0.27749999999999964</v>
      </c>
      <c r="AD87" s="20">
        <v>1</v>
      </c>
      <c r="AE87" s="20">
        <f t="shared" si="17"/>
        <v>4.7770000000000009E-3</v>
      </c>
      <c r="AF87" s="20" t="str">
        <f t="shared" si="18"/>
        <v>1+0.004777j</v>
      </c>
      <c r="AH87" s="20" t="str">
        <f t="shared" si="19"/>
        <v>-0.2775-0.0013256175j</v>
      </c>
      <c r="AI87" s="20" t="str">
        <f t="shared" si="20"/>
        <v>3.78295-0.0013256175j</v>
      </c>
      <c r="AK87" s="20" t="str">
        <f t="shared" si="21"/>
        <v>1.07335531831067+0.000376124081383759j</v>
      </c>
      <c r="AO87" s="20">
        <f t="shared" si="22"/>
        <v>1.0733553842111776</v>
      </c>
      <c r="AP87" s="20">
        <v>17</v>
      </c>
      <c r="AR87" s="20">
        <f>Compensation!$C$16</f>
        <v>1.0242346938775511</v>
      </c>
    </row>
    <row r="88" spans="1:44" s="20" customFormat="1">
      <c r="A88" s="20">
        <f t="shared" si="0"/>
        <v>0.38</v>
      </c>
      <c r="B88" s="20">
        <f t="shared" si="1"/>
        <v>5.62</v>
      </c>
      <c r="C88" s="20">
        <f t="shared" si="23"/>
        <v>0.90000000000000024</v>
      </c>
      <c r="D88" s="20">
        <f t="shared" si="7"/>
        <v>0.81000000000000039</v>
      </c>
      <c r="E88" s="20">
        <f t="shared" si="8"/>
        <v>4.5522000000000027</v>
      </c>
      <c r="F88" s="20">
        <f t="shared" si="9"/>
        <v>-0.18999999999999961</v>
      </c>
      <c r="G88" s="20">
        <f>1</f>
        <v>1</v>
      </c>
      <c r="H88" s="20">
        <f t="shared" si="10"/>
        <v>1.9220400000000006</v>
      </c>
      <c r="I88" s="20" t="str">
        <f t="shared" si="11"/>
        <v>1+1.92204j</v>
      </c>
      <c r="K88" s="20" t="str">
        <f t="shared" si="12"/>
        <v>-0.19-0.365187599999999j</v>
      </c>
      <c r="M88" s="20" t="str">
        <f t="shared" si="2"/>
        <v>4.3622-0.365187599999999j</v>
      </c>
      <c r="O88" s="20" t="str">
        <f t="shared" si="3"/>
        <v>1.03629321276213+0.0867547180929099j</v>
      </c>
      <c r="S88" s="20">
        <f t="shared" si="13"/>
        <v>1.0399182679077417</v>
      </c>
      <c r="U88" s="20">
        <f t="shared" si="4"/>
        <v>1.1628571428571428</v>
      </c>
      <c r="V88" s="20">
        <f t="shared" si="5"/>
        <v>0.97926829268292681</v>
      </c>
      <c r="X88" s="20">
        <f t="shared" si="24"/>
        <v>1E-3</v>
      </c>
      <c r="Y88" s="20">
        <f t="shared" si="6"/>
        <v>5.62</v>
      </c>
      <c r="Z88" s="20">
        <f t="shared" si="25"/>
        <v>0.90000000000000024</v>
      </c>
      <c r="AA88" s="20">
        <f t="shared" si="14"/>
        <v>0.81000000000000039</v>
      </c>
      <c r="AB88" s="20">
        <f t="shared" si="15"/>
        <v>4.5522000000000027</v>
      </c>
      <c r="AC88" s="20">
        <f t="shared" si="16"/>
        <v>-0.18999999999999961</v>
      </c>
      <c r="AD88" s="20">
        <v>1</v>
      </c>
      <c r="AE88" s="20">
        <f t="shared" si="17"/>
        <v>5.0580000000000017E-3</v>
      </c>
      <c r="AF88" s="20" t="str">
        <f t="shared" si="18"/>
        <v>1+0.005058j</v>
      </c>
      <c r="AH88" s="20" t="str">
        <f t="shared" si="19"/>
        <v>-0.19-0.000961019999999998j</v>
      </c>
      <c r="AI88" s="20" t="str">
        <f t="shared" si="20"/>
        <v>4.3622-0.000961019999999998j</v>
      </c>
      <c r="AK88" s="20" t="str">
        <f t="shared" si="21"/>
        <v>1.04355595320244+0.000229901916956261j</v>
      </c>
      <c r="AO88" s="20">
        <f t="shared" si="22"/>
        <v>1.0435559785268564</v>
      </c>
      <c r="AP88" s="20">
        <v>18</v>
      </c>
      <c r="AR88" s="20">
        <f>Compensation!$C$16</f>
        <v>1.0242346938775511</v>
      </c>
    </row>
    <row r="89" spans="1:44" s="20" customFormat="1">
      <c r="A89" s="20">
        <f t="shared" si="0"/>
        <v>0.38</v>
      </c>
      <c r="B89" s="20">
        <f t="shared" si="1"/>
        <v>5.62</v>
      </c>
      <c r="C89" s="20">
        <f t="shared" si="23"/>
        <v>0.95000000000000029</v>
      </c>
      <c r="D89" s="20">
        <f t="shared" si="7"/>
        <v>0.90250000000000052</v>
      </c>
      <c r="E89" s="20">
        <f t="shared" si="8"/>
        <v>5.0720500000000026</v>
      </c>
      <c r="F89" s="20">
        <f t="shared" si="9"/>
        <v>-9.7499999999999476E-2</v>
      </c>
      <c r="G89" s="20">
        <f>1</f>
        <v>1</v>
      </c>
      <c r="H89" s="20">
        <f t="shared" si="10"/>
        <v>2.0288200000000005</v>
      </c>
      <c r="I89" s="20" t="str">
        <f t="shared" si="11"/>
        <v>1+2.02882j</v>
      </c>
      <c r="K89" s="20" t="str">
        <f t="shared" si="12"/>
        <v>-0.0974999999999995-0.197809949999999j</v>
      </c>
      <c r="M89" s="20" t="str">
        <f t="shared" si="2"/>
        <v>4.97455-0.197809949999999j</v>
      </c>
      <c r="O89" s="20" t="str">
        <f t="shared" si="3"/>
        <v>1.01799010993733+0.0404797565100755j</v>
      </c>
      <c r="S89" s="20">
        <f t="shared" si="13"/>
        <v>1.018794618467006</v>
      </c>
      <c r="U89" s="20">
        <f t="shared" si="4"/>
        <v>1.1628571428571428</v>
      </c>
      <c r="V89" s="20">
        <f t="shared" si="5"/>
        <v>0.97926829268292681</v>
      </c>
      <c r="X89" s="20">
        <f t="shared" si="24"/>
        <v>1E-3</v>
      </c>
      <c r="Y89" s="20">
        <f t="shared" si="6"/>
        <v>5.62</v>
      </c>
      <c r="Z89" s="20">
        <f t="shared" si="25"/>
        <v>0.95000000000000029</v>
      </c>
      <c r="AA89" s="20">
        <f t="shared" si="14"/>
        <v>0.90250000000000052</v>
      </c>
      <c r="AB89" s="20">
        <f t="shared" si="15"/>
        <v>5.0720500000000026</v>
      </c>
      <c r="AC89" s="20">
        <f t="shared" si="16"/>
        <v>-9.7499999999999476E-2</v>
      </c>
      <c r="AD89" s="20">
        <v>1</v>
      </c>
      <c r="AE89" s="20">
        <f t="shared" si="17"/>
        <v>5.3390000000000017E-3</v>
      </c>
      <c r="AF89" s="20" t="str">
        <f t="shared" si="18"/>
        <v>1+0.005339j</v>
      </c>
      <c r="AH89" s="20" t="str">
        <f t="shared" si="19"/>
        <v>-0.0974999999999995-0.000520552499999997j</v>
      </c>
      <c r="AI89" s="20" t="str">
        <f t="shared" si="20"/>
        <v>4.97455-0.000520552499999997j</v>
      </c>
      <c r="AK89" s="20" t="str">
        <f t="shared" si="21"/>
        <v>1.01959975162781+0.000106694112976899j</v>
      </c>
      <c r="AO89" s="20">
        <f t="shared" si="22"/>
        <v>1.0195997572102129</v>
      </c>
      <c r="AP89" s="20">
        <v>19</v>
      </c>
      <c r="AR89" s="20">
        <f>Compensation!$C$16</f>
        <v>1.0242346938775511</v>
      </c>
    </row>
    <row r="90" spans="1:44" s="20" customFormat="1">
      <c r="A90" s="20">
        <f t="shared" si="0"/>
        <v>0.38</v>
      </c>
      <c r="B90" s="20">
        <f t="shared" si="1"/>
        <v>5.62</v>
      </c>
      <c r="C90" s="20">
        <f t="shared" si="23"/>
        <v>1.0000000000000002</v>
      </c>
      <c r="D90" s="20">
        <f t="shared" si="7"/>
        <v>1.0000000000000004</v>
      </c>
      <c r="E90" s="20">
        <f t="shared" si="8"/>
        <v>5.6200000000000028</v>
      </c>
      <c r="F90" s="20">
        <f t="shared" si="9"/>
        <v>0</v>
      </c>
      <c r="G90" s="20">
        <f>1</f>
        <v>1</v>
      </c>
      <c r="H90" s="20">
        <f t="shared" si="10"/>
        <v>2.1356000000000006</v>
      </c>
      <c r="I90" s="20" t="str">
        <f t="shared" si="11"/>
        <v>1+2.1356j</v>
      </c>
      <c r="K90" s="20" t="str">
        <f t="shared" si="12"/>
        <v>0</v>
      </c>
      <c r="M90" s="20" t="str">
        <f t="shared" si="2"/>
        <v>5.62</v>
      </c>
      <c r="O90" s="20" t="str">
        <f t="shared" si="3"/>
        <v>1</v>
      </c>
      <c r="S90" s="20">
        <f t="shared" si="13"/>
        <v>1</v>
      </c>
      <c r="U90" s="20">
        <f t="shared" si="4"/>
        <v>1.1628571428571428</v>
      </c>
      <c r="V90" s="20">
        <f t="shared" si="5"/>
        <v>0.97926829268292681</v>
      </c>
      <c r="X90" s="20">
        <f t="shared" si="24"/>
        <v>1E-3</v>
      </c>
      <c r="Y90" s="20">
        <f t="shared" si="6"/>
        <v>5.62</v>
      </c>
      <c r="Z90" s="20">
        <f t="shared" si="25"/>
        <v>1.0000000000000002</v>
      </c>
      <c r="AA90" s="20">
        <f t="shared" si="14"/>
        <v>1.0000000000000004</v>
      </c>
      <c r="AB90" s="20">
        <f t="shared" si="15"/>
        <v>5.6200000000000028</v>
      </c>
      <c r="AC90" s="20">
        <f t="shared" si="16"/>
        <v>0</v>
      </c>
      <c r="AD90" s="20">
        <v>1</v>
      </c>
      <c r="AE90" s="20">
        <f t="shared" si="17"/>
        <v>5.6200000000000009E-3</v>
      </c>
      <c r="AF90" s="20" t="str">
        <f t="shared" si="18"/>
        <v>1+0.00562j</v>
      </c>
      <c r="AH90" s="20" t="str">
        <f t="shared" si="19"/>
        <v>0</v>
      </c>
      <c r="AI90" s="20" t="str">
        <f t="shared" si="20"/>
        <v>5.62</v>
      </c>
      <c r="AK90" s="20" t="str">
        <f t="shared" si="21"/>
        <v>1</v>
      </c>
      <c r="AO90" s="20">
        <f t="shared" si="22"/>
        <v>1</v>
      </c>
      <c r="AP90" s="20">
        <v>20</v>
      </c>
      <c r="AR90" s="20">
        <f>Compensation!$C$16</f>
        <v>1.0242346938775511</v>
      </c>
    </row>
    <row r="91" spans="1:44" s="20" customFormat="1">
      <c r="A91" s="20">
        <f t="shared" si="0"/>
        <v>0.38</v>
      </c>
      <c r="B91" s="20">
        <f t="shared" si="1"/>
        <v>5.62</v>
      </c>
      <c r="C91" s="20">
        <f t="shared" si="23"/>
        <v>1.0500000000000003</v>
      </c>
      <c r="D91" s="20">
        <f t="shared" si="7"/>
        <v>1.1025000000000005</v>
      </c>
      <c r="E91" s="20">
        <f t="shared" si="8"/>
        <v>6.1960500000000032</v>
      </c>
      <c r="F91" s="20">
        <f t="shared" si="9"/>
        <v>0.10250000000000048</v>
      </c>
      <c r="G91" s="20">
        <f>1</f>
        <v>1</v>
      </c>
      <c r="H91" s="20">
        <f t="shared" si="10"/>
        <v>2.2423800000000007</v>
      </c>
      <c r="I91" s="20" t="str">
        <f t="shared" si="11"/>
        <v>1+2.24238j</v>
      </c>
      <c r="K91" s="20" t="str">
        <f t="shared" si="12"/>
        <v>0.1025+0.229843950000001j</v>
      </c>
      <c r="M91" s="20" t="str">
        <f t="shared" si="2"/>
        <v>6.29855+0.229843950000001j</v>
      </c>
      <c r="O91" s="20" t="str">
        <f t="shared" si="3"/>
        <v>0.982418191408387-0.035849977798884j</v>
      </c>
      <c r="S91" s="20">
        <f t="shared" si="13"/>
        <v>0.98307208470096763</v>
      </c>
      <c r="U91" s="20">
        <f t="shared" si="4"/>
        <v>1.1628571428571428</v>
      </c>
      <c r="V91" s="20">
        <f t="shared" si="5"/>
        <v>0.97926829268292681</v>
      </c>
      <c r="X91" s="20">
        <f t="shared" si="24"/>
        <v>1E-3</v>
      </c>
      <c r="Y91" s="20">
        <f t="shared" si="6"/>
        <v>5.62</v>
      </c>
      <c r="Z91" s="20">
        <f t="shared" si="25"/>
        <v>1.0500000000000003</v>
      </c>
      <c r="AA91" s="20">
        <f t="shared" si="14"/>
        <v>1.1025000000000005</v>
      </c>
      <c r="AB91" s="20">
        <f t="shared" si="15"/>
        <v>6.1960500000000032</v>
      </c>
      <c r="AC91" s="20">
        <f t="shared" si="16"/>
        <v>0.10250000000000048</v>
      </c>
      <c r="AD91" s="20">
        <v>1</v>
      </c>
      <c r="AE91" s="20">
        <f t="shared" si="17"/>
        <v>5.9010000000000017E-3</v>
      </c>
      <c r="AF91" s="20" t="str">
        <f t="shared" si="18"/>
        <v>1+0.005901j</v>
      </c>
      <c r="AH91" s="20" t="str">
        <f t="shared" si="19"/>
        <v>0.1025+0.000604852500000003j</v>
      </c>
      <c r="AI91" s="20" t="str">
        <f t="shared" si="20"/>
        <v>6.29855+0.000604852500000003j</v>
      </c>
      <c r="AK91" s="20" t="str">
        <f t="shared" si="21"/>
        <v>0.983726404150319-0.0000944676750786029j</v>
      </c>
      <c r="AO91" s="20">
        <f t="shared" si="22"/>
        <v>0.98372640868620498</v>
      </c>
      <c r="AP91" s="20">
        <v>21</v>
      </c>
      <c r="AR91" s="20">
        <f>Compensation!$C$16</f>
        <v>1.0242346938775511</v>
      </c>
    </row>
    <row r="92" spans="1:44" s="20" customFormat="1">
      <c r="A92" s="20">
        <f t="shared" si="0"/>
        <v>0.38</v>
      </c>
      <c r="B92" s="20">
        <f t="shared" si="1"/>
        <v>5.62</v>
      </c>
      <c r="C92" s="20">
        <f t="shared" si="23"/>
        <v>1.1000000000000003</v>
      </c>
      <c r="D92" s="20">
        <f t="shared" si="7"/>
        <v>1.2100000000000006</v>
      </c>
      <c r="E92" s="20">
        <f t="shared" si="8"/>
        <v>6.8002000000000038</v>
      </c>
      <c r="F92" s="20">
        <f t="shared" si="9"/>
        <v>0.21000000000000063</v>
      </c>
      <c r="G92" s="20">
        <f>1</f>
        <v>1</v>
      </c>
      <c r="H92" s="20">
        <f t="shared" si="10"/>
        <v>2.3491600000000008</v>
      </c>
      <c r="I92" s="20" t="str">
        <f t="shared" si="11"/>
        <v>1+2.34916j</v>
      </c>
      <c r="K92" s="20" t="str">
        <f t="shared" si="12"/>
        <v>0.210000000000001+0.493323600000001j</v>
      </c>
      <c r="M92" s="20" t="str">
        <f t="shared" si="2"/>
        <v>7.0102+0.493323600000001j</v>
      </c>
      <c r="O92" s="20" t="str">
        <f t="shared" si="3"/>
        <v>0.965263420432457-0.067927766043202j</v>
      </c>
      <c r="S92" s="20">
        <f t="shared" si="13"/>
        <v>0.96765058374631607</v>
      </c>
      <c r="U92" s="20">
        <f t="shared" si="4"/>
        <v>1.1628571428571428</v>
      </c>
      <c r="V92" s="20">
        <f t="shared" si="5"/>
        <v>0.97926829268292681</v>
      </c>
      <c r="X92" s="20">
        <f t="shared" si="24"/>
        <v>1E-3</v>
      </c>
      <c r="Y92" s="20">
        <f t="shared" si="6"/>
        <v>5.62</v>
      </c>
      <c r="Z92" s="20">
        <f t="shared" si="25"/>
        <v>1.1000000000000003</v>
      </c>
      <c r="AA92" s="20">
        <f t="shared" si="14"/>
        <v>1.2100000000000006</v>
      </c>
      <c r="AB92" s="20">
        <f t="shared" si="15"/>
        <v>6.8002000000000038</v>
      </c>
      <c r="AC92" s="20">
        <f t="shared" si="16"/>
        <v>0.21000000000000063</v>
      </c>
      <c r="AD92" s="20">
        <v>1</v>
      </c>
      <c r="AE92" s="20">
        <f t="shared" si="17"/>
        <v>6.1820000000000026E-3</v>
      </c>
      <c r="AF92" s="20" t="str">
        <f t="shared" si="18"/>
        <v>1+0.006182j</v>
      </c>
      <c r="AH92" s="20" t="str">
        <f t="shared" si="19"/>
        <v>0.210000000000001+0.00129822j</v>
      </c>
      <c r="AI92" s="20" t="str">
        <f t="shared" si="20"/>
        <v>7.0102+0.00129822j</v>
      </c>
      <c r="AK92" s="20" t="str">
        <f t="shared" si="21"/>
        <v>0.970043617412411-0.000179642524463944j</v>
      </c>
      <c r="AO92" s="20">
        <f t="shared" si="22"/>
        <v>0.97004363404642391</v>
      </c>
      <c r="AP92" s="20">
        <v>22</v>
      </c>
      <c r="AR92" s="20">
        <f>Compensation!$C$16</f>
        <v>1.0242346938775511</v>
      </c>
    </row>
    <row r="93" spans="1:44" s="20" customFormat="1">
      <c r="A93" s="20">
        <f t="shared" si="0"/>
        <v>0.38</v>
      </c>
      <c r="B93" s="20">
        <f t="shared" si="1"/>
        <v>5.62</v>
      </c>
      <c r="C93" s="20">
        <f t="shared" si="23"/>
        <v>1.1500000000000004</v>
      </c>
      <c r="D93" s="20">
        <f t="shared" si="7"/>
        <v>1.3225000000000009</v>
      </c>
      <c r="E93" s="20">
        <f t="shared" si="8"/>
        <v>7.4324500000000056</v>
      </c>
      <c r="F93" s="20">
        <f t="shared" si="9"/>
        <v>0.3225000000000009</v>
      </c>
      <c r="G93" s="20">
        <f>1</f>
        <v>1</v>
      </c>
      <c r="H93" s="20">
        <f t="shared" si="10"/>
        <v>2.4559400000000009</v>
      </c>
      <c r="I93" s="20" t="str">
        <f t="shared" si="11"/>
        <v>1+2.45594j</v>
      </c>
      <c r="K93" s="20" t="str">
        <f t="shared" si="12"/>
        <v>0.322500000000001+0.792040650000002j</v>
      </c>
      <c r="M93" s="20" t="str">
        <f t="shared" si="2"/>
        <v>7.75495000000001+0.792040650000002j</v>
      </c>
      <c r="O93" s="20" t="str">
        <f t="shared" si="3"/>
        <v>0.948519402035077-0.0968756631216803j</v>
      </c>
      <c r="S93" s="20">
        <f t="shared" si="13"/>
        <v>0.95345369585640882</v>
      </c>
      <c r="U93" s="20">
        <f t="shared" si="4"/>
        <v>1.1628571428571428</v>
      </c>
      <c r="V93" s="20">
        <f t="shared" si="5"/>
        <v>0.97926829268292681</v>
      </c>
      <c r="X93" s="20">
        <f t="shared" si="24"/>
        <v>1E-3</v>
      </c>
      <c r="Y93" s="20">
        <f t="shared" si="6"/>
        <v>5.62</v>
      </c>
      <c r="Z93" s="20">
        <f t="shared" si="25"/>
        <v>1.1500000000000004</v>
      </c>
      <c r="AA93" s="20">
        <f t="shared" si="14"/>
        <v>1.3225000000000009</v>
      </c>
      <c r="AB93" s="20">
        <f t="shared" si="15"/>
        <v>7.4324500000000056</v>
      </c>
      <c r="AC93" s="20">
        <f t="shared" si="16"/>
        <v>0.3225000000000009</v>
      </c>
      <c r="AD93" s="20">
        <v>1</v>
      </c>
      <c r="AE93" s="20">
        <f t="shared" si="17"/>
        <v>6.4630000000000017E-3</v>
      </c>
      <c r="AF93" s="20" t="str">
        <f t="shared" si="18"/>
        <v>1+0.006463j</v>
      </c>
      <c r="AH93" s="20" t="str">
        <f t="shared" si="19"/>
        <v>0.322500000000001+0.00208431750000001j</v>
      </c>
      <c r="AI93" s="20" t="str">
        <f t="shared" si="20"/>
        <v>7.75495000000001+0.00208431750000001j</v>
      </c>
      <c r="AK93" s="20" t="str">
        <f t="shared" si="21"/>
        <v>0.958413589138515-0.000257595241243235j</v>
      </c>
      <c r="AO93" s="20">
        <f t="shared" si="22"/>
        <v>0.95841362375577621</v>
      </c>
      <c r="AP93" s="20">
        <v>23</v>
      </c>
      <c r="AR93" s="20">
        <f>Compensation!$C$16</f>
        <v>1.0242346938775511</v>
      </c>
    </row>
    <row r="94" spans="1:44" s="20" customFormat="1">
      <c r="A94" s="20">
        <f t="shared" si="0"/>
        <v>0.38</v>
      </c>
      <c r="B94" s="20">
        <f t="shared" si="1"/>
        <v>5.62</v>
      </c>
      <c r="C94" s="20">
        <f t="shared" si="23"/>
        <v>1.2000000000000004</v>
      </c>
      <c r="D94" s="20">
        <f t="shared" si="7"/>
        <v>1.4400000000000011</v>
      </c>
      <c r="E94" s="20">
        <f t="shared" si="8"/>
        <v>8.0928000000000058</v>
      </c>
      <c r="F94" s="20">
        <f t="shared" si="9"/>
        <v>0.44000000000000106</v>
      </c>
      <c r="G94" s="20">
        <f>1</f>
        <v>1</v>
      </c>
      <c r="H94" s="20">
        <f t="shared" si="10"/>
        <v>2.562720000000001</v>
      </c>
      <c r="I94" s="20" t="str">
        <f t="shared" si="11"/>
        <v>1+2.56272j</v>
      </c>
      <c r="K94" s="20" t="str">
        <f t="shared" si="12"/>
        <v>0.440000000000001+1.1275968j</v>
      </c>
      <c r="M94" s="20" t="str">
        <f t="shared" si="2"/>
        <v>8.53280000000001+1.1275968j</v>
      </c>
      <c r="O94" s="20" t="str">
        <f t="shared" si="3"/>
        <v>0.932155826933924-0.12318300294769j</v>
      </c>
      <c r="S94" s="20">
        <f t="shared" si="13"/>
        <v>0.94025982467724212</v>
      </c>
      <c r="U94" s="20">
        <f t="shared" si="4"/>
        <v>1.1628571428571428</v>
      </c>
      <c r="V94" s="20">
        <f t="shared" si="5"/>
        <v>0.97926829268292681</v>
      </c>
      <c r="X94" s="20">
        <f t="shared" si="24"/>
        <v>1E-3</v>
      </c>
      <c r="Y94" s="20">
        <f t="shared" si="6"/>
        <v>5.62</v>
      </c>
      <c r="Z94" s="20">
        <f t="shared" si="25"/>
        <v>1.2000000000000004</v>
      </c>
      <c r="AA94" s="20">
        <f t="shared" si="14"/>
        <v>1.4400000000000011</v>
      </c>
      <c r="AB94" s="20">
        <f t="shared" si="15"/>
        <v>8.0928000000000058</v>
      </c>
      <c r="AC94" s="20">
        <f t="shared" si="16"/>
        <v>0.44000000000000106</v>
      </c>
      <c r="AD94" s="20">
        <v>1</v>
      </c>
      <c r="AE94" s="20">
        <f t="shared" si="17"/>
        <v>6.7440000000000026E-3</v>
      </c>
      <c r="AF94" s="20" t="str">
        <f t="shared" si="18"/>
        <v>1+0.006744j</v>
      </c>
      <c r="AH94" s="20" t="str">
        <f t="shared" si="19"/>
        <v>0.440000000000001+0.00296736000000001j</v>
      </c>
      <c r="AI94" s="20" t="str">
        <f t="shared" si="20"/>
        <v>8.53280000000001+0.00296736000000001j</v>
      </c>
      <c r="AK94" s="20" t="str">
        <f t="shared" si="21"/>
        <v>0.948434162442027-0.000329826738733356j</v>
      </c>
      <c r="AO94" s="20">
        <f t="shared" si="22"/>
        <v>0.94843421979217246</v>
      </c>
      <c r="AP94" s="20">
        <v>24</v>
      </c>
      <c r="AR94" s="20">
        <f>Compensation!$C$16</f>
        <v>1.0242346938775511</v>
      </c>
    </row>
    <row r="95" spans="1:44" s="20" customFormat="1">
      <c r="A95" s="20">
        <f t="shared" si="0"/>
        <v>0.38</v>
      </c>
      <c r="B95" s="20">
        <f t="shared" si="1"/>
        <v>5.62</v>
      </c>
      <c r="C95" s="20">
        <f t="shared" si="23"/>
        <v>1.2500000000000004</v>
      </c>
      <c r="D95" s="20">
        <f t="shared" si="7"/>
        <v>1.5625000000000011</v>
      </c>
      <c r="E95" s="20">
        <f t="shared" si="8"/>
        <v>8.7812500000000071</v>
      </c>
      <c r="F95" s="20">
        <f t="shared" si="9"/>
        <v>0.56250000000000111</v>
      </c>
      <c r="G95" s="20">
        <f>1</f>
        <v>1</v>
      </c>
      <c r="H95" s="20">
        <f t="shared" si="10"/>
        <v>2.6695000000000011</v>
      </c>
      <c r="I95" s="20" t="str">
        <f t="shared" si="11"/>
        <v>1+2.6695j</v>
      </c>
      <c r="K95" s="20" t="str">
        <f t="shared" si="12"/>
        <v>0.562500000000001+1.50159375j</v>
      </c>
      <c r="M95" s="20" t="str">
        <f t="shared" si="2"/>
        <v>9.34375000000001+1.50159375j</v>
      </c>
      <c r="O95" s="20" t="str">
        <f t="shared" si="3"/>
        <v>0.916138838682391-0.1472287201924j</v>
      </c>
      <c r="S95" s="20">
        <f t="shared" si="13"/>
        <v>0.92789367267581468</v>
      </c>
      <c r="U95" s="20">
        <f t="shared" si="4"/>
        <v>1.1628571428571428</v>
      </c>
      <c r="V95" s="20">
        <f t="shared" si="5"/>
        <v>0.97926829268292681</v>
      </c>
      <c r="X95" s="20">
        <f t="shared" si="24"/>
        <v>1E-3</v>
      </c>
      <c r="Y95" s="20">
        <f t="shared" si="6"/>
        <v>5.62</v>
      </c>
      <c r="Z95" s="20">
        <f t="shared" si="25"/>
        <v>1.2500000000000004</v>
      </c>
      <c r="AA95" s="20">
        <f t="shared" si="14"/>
        <v>1.5625000000000011</v>
      </c>
      <c r="AB95" s="20">
        <f t="shared" si="15"/>
        <v>8.7812500000000071</v>
      </c>
      <c r="AC95" s="20">
        <f t="shared" si="16"/>
        <v>0.56250000000000111</v>
      </c>
      <c r="AD95" s="20">
        <v>1</v>
      </c>
      <c r="AE95" s="20">
        <f t="shared" si="17"/>
        <v>7.0250000000000035E-3</v>
      </c>
      <c r="AF95" s="20" t="str">
        <f t="shared" si="18"/>
        <v>1+0.007025j</v>
      </c>
      <c r="AH95" s="20" t="str">
        <f t="shared" si="19"/>
        <v>0.562500000000001+0.00395156250000001j</v>
      </c>
      <c r="AI95" s="20" t="str">
        <f t="shared" si="20"/>
        <v>9.34375000000001+0.00395156250000001j</v>
      </c>
      <c r="AK95" s="20" t="str">
        <f t="shared" si="21"/>
        <v>0.939799163018142-0.000397450181149312j</v>
      </c>
      <c r="AO95" s="20">
        <f t="shared" si="22"/>
        <v>0.93979924706090656</v>
      </c>
      <c r="AP95" s="20">
        <v>25</v>
      </c>
      <c r="AR95" s="20">
        <f>Compensation!$C$16</f>
        <v>1.0242346938775511</v>
      </c>
    </row>
    <row r="96" spans="1:44" s="20" customFormat="1">
      <c r="A96" s="20">
        <f t="shared" si="0"/>
        <v>0.38</v>
      </c>
      <c r="B96" s="20">
        <f t="shared" si="1"/>
        <v>5.62</v>
      </c>
      <c r="C96" s="20">
        <f t="shared" si="23"/>
        <v>1.3000000000000005</v>
      </c>
      <c r="D96" s="20">
        <f t="shared" si="7"/>
        <v>1.6900000000000013</v>
      </c>
      <c r="E96" s="20">
        <f t="shared" si="8"/>
        <v>9.4978000000000069</v>
      </c>
      <c r="F96" s="20">
        <f t="shared" si="9"/>
        <v>0.69000000000000128</v>
      </c>
      <c r="G96" s="20">
        <f>1</f>
        <v>1</v>
      </c>
      <c r="H96" s="20">
        <f t="shared" si="10"/>
        <v>2.7762800000000012</v>
      </c>
      <c r="I96" s="20" t="str">
        <f t="shared" si="11"/>
        <v>1+2.77628j</v>
      </c>
      <c r="K96" s="20" t="str">
        <f t="shared" si="12"/>
        <v>0.690000000000001+1.9156332j</v>
      </c>
      <c r="M96" s="20" t="str">
        <f t="shared" si="2"/>
        <v>10.1878+1.9156332j</v>
      </c>
      <c r="O96" s="20" t="str">
        <f t="shared" si="3"/>
        <v>0.900436059760283-0.169310863047369j</v>
      </c>
      <c r="S96" s="20">
        <f t="shared" si="13"/>
        <v>0.91621573118041855</v>
      </c>
      <c r="U96" s="20">
        <f t="shared" si="4"/>
        <v>1.1628571428571428</v>
      </c>
      <c r="V96" s="20">
        <f t="shared" si="5"/>
        <v>0.97926829268292681</v>
      </c>
      <c r="X96" s="20">
        <f t="shared" si="24"/>
        <v>1E-3</v>
      </c>
      <c r="Y96" s="20">
        <f t="shared" si="6"/>
        <v>5.62</v>
      </c>
      <c r="Z96" s="20">
        <f t="shared" si="25"/>
        <v>1.3000000000000005</v>
      </c>
      <c r="AA96" s="20">
        <f t="shared" si="14"/>
        <v>1.6900000000000013</v>
      </c>
      <c r="AB96" s="20">
        <f t="shared" si="15"/>
        <v>9.4978000000000069</v>
      </c>
      <c r="AC96" s="20">
        <f t="shared" si="16"/>
        <v>0.69000000000000128</v>
      </c>
      <c r="AD96" s="20">
        <v>1</v>
      </c>
      <c r="AE96" s="20">
        <f t="shared" si="17"/>
        <v>7.3060000000000026E-3</v>
      </c>
      <c r="AF96" s="20" t="str">
        <f t="shared" si="18"/>
        <v>1+0.007306j</v>
      </c>
      <c r="AH96" s="20" t="str">
        <f t="shared" si="19"/>
        <v>0.690000000000001+0.00504114000000001j</v>
      </c>
      <c r="AI96" s="20" t="str">
        <f t="shared" si="20"/>
        <v>10.1878+0.00504114000000001j</v>
      </c>
      <c r="AK96" s="20" t="str">
        <f t="shared" si="21"/>
        <v>0.932271704831516-0.000461307856661336j</v>
      </c>
      <c r="AO96" s="20">
        <f t="shared" si="22"/>
        <v>0.93227181896397582</v>
      </c>
      <c r="AP96" s="20">
        <v>26</v>
      </c>
      <c r="AR96" s="20">
        <f>Compensation!$C$16</f>
        <v>1.0242346938775511</v>
      </c>
    </row>
    <row r="97" spans="1:44" s="20" customFormat="1">
      <c r="A97" s="20">
        <f t="shared" si="0"/>
        <v>0.38</v>
      </c>
      <c r="B97" s="20">
        <f t="shared" si="1"/>
        <v>5.62</v>
      </c>
      <c r="C97" s="20">
        <f t="shared" si="23"/>
        <v>1.3500000000000005</v>
      </c>
      <c r="D97" s="20">
        <f t="shared" si="7"/>
        <v>1.8225000000000013</v>
      </c>
      <c r="E97" s="20">
        <f t="shared" si="8"/>
        <v>10.242450000000007</v>
      </c>
      <c r="F97" s="20">
        <f t="shared" si="9"/>
        <v>0.82250000000000134</v>
      </c>
      <c r="G97" s="20">
        <f>1</f>
        <v>1</v>
      </c>
      <c r="H97" s="20">
        <f t="shared" si="10"/>
        <v>2.8830600000000013</v>
      </c>
      <c r="I97" s="20" t="str">
        <f t="shared" si="11"/>
        <v>1+2.88306j</v>
      </c>
      <c r="K97" s="20" t="str">
        <f t="shared" si="12"/>
        <v>0.822500000000001+2.37131685j</v>
      </c>
      <c r="M97" s="20" t="str">
        <f t="shared" si="2"/>
        <v>11.06495+2.37131685j</v>
      </c>
      <c r="O97" s="20" t="str">
        <f t="shared" si="3"/>
        <v>0.885018782088513-0.189667368630944j</v>
      </c>
      <c r="S97" s="20">
        <f t="shared" si="13"/>
        <v>0.90511433276289543</v>
      </c>
      <c r="U97" s="20">
        <f t="shared" si="4"/>
        <v>1.1628571428571428</v>
      </c>
      <c r="V97" s="20">
        <f t="shared" si="5"/>
        <v>0.97926829268292681</v>
      </c>
      <c r="X97" s="20">
        <f t="shared" si="24"/>
        <v>1E-3</v>
      </c>
      <c r="Y97" s="20">
        <f t="shared" si="6"/>
        <v>5.62</v>
      </c>
      <c r="Z97" s="20">
        <f t="shared" si="25"/>
        <v>1.3500000000000005</v>
      </c>
      <c r="AA97" s="20">
        <f t="shared" si="14"/>
        <v>1.8225000000000013</v>
      </c>
      <c r="AB97" s="20">
        <f t="shared" si="15"/>
        <v>10.242450000000007</v>
      </c>
      <c r="AC97" s="20">
        <f t="shared" si="16"/>
        <v>0.82250000000000134</v>
      </c>
      <c r="AD97" s="20">
        <v>1</v>
      </c>
      <c r="AE97" s="20">
        <f t="shared" si="17"/>
        <v>7.5870000000000035E-3</v>
      </c>
      <c r="AF97" s="20" t="str">
        <f t="shared" si="18"/>
        <v>1+0.007587j</v>
      </c>
      <c r="AH97" s="20" t="str">
        <f t="shared" si="19"/>
        <v>0.822500000000001+0.00624030750000001j</v>
      </c>
      <c r="AI97" s="20" t="str">
        <f t="shared" si="20"/>
        <v>11.06495+0.00624030750000001j</v>
      </c>
      <c r="AK97" s="20" t="str">
        <f t="shared" si="21"/>
        <v>0.925665885725401-0.000522048429426827j</v>
      </c>
      <c r="AO97" s="20">
        <f t="shared" si="22"/>
        <v>0.92566603293539618</v>
      </c>
      <c r="AP97" s="20">
        <v>27</v>
      </c>
      <c r="AR97" s="20">
        <f>Compensation!$C$16</f>
        <v>1.0242346938775511</v>
      </c>
    </row>
    <row r="98" spans="1:44" s="20" customFormat="1">
      <c r="A98" s="20">
        <f t="shared" si="0"/>
        <v>0.38</v>
      </c>
      <c r="B98" s="20">
        <f t="shared" si="1"/>
        <v>5.62</v>
      </c>
      <c r="C98" s="20">
        <f t="shared" si="23"/>
        <v>1.4000000000000006</v>
      </c>
      <c r="D98" s="20">
        <f t="shared" si="7"/>
        <v>1.9600000000000015</v>
      </c>
      <c r="E98" s="20">
        <f t="shared" si="8"/>
        <v>11.015200000000009</v>
      </c>
      <c r="F98" s="20">
        <f t="shared" si="9"/>
        <v>0.96000000000000152</v>
      </c>
      <c r="G98" s="20">
        <f>1</f>
        <v>1</v>
      </c>
      <c r="H98" s="20">
        <f t="shared" si="10"/>
        <v>2.9898400000000014</v>
      </c>
      <c r="I98" s="20" t="str">
        <f t="shared" si="11"/>
        <v>1+2.98984j</v>
      </c>
      <c r="K98" s="20" t="str">
        <f t="shared" si="12"/>
        <v>0.960000000000002+2.8702464j</v>
      </c>
      <c r="M98" s="20" t="str">
        <f t="shared" si="2"/>
        <v>11.9752+2.8702464j</v>
      </c>
      <c r="O98" s="20" t="str">
        <f t="shared" si="3"/>
        <v>0.869862694158093-0.208490903400492j</v>
      </c>
      <c r="S98" s="20">
        <f t="shared" si="13"/>
        <v>0.89449961625968832</v>
      </c>
      <c r="U98" s="20">
        <f t="shared" si="4"/>
        <v>1.1628571428571428</v>
      </c>
      <c r="V98" s="20">
        <f t="shared" si="5"/>
        <v>0.97926829268292681</v>
      </c>
      <c r="X98" s="20">
        <f t="shared" si="24"/>
        <v>1E-3</v>
      </c>
      <c r="Y98" s="20">
        <f t="shared" si="6"/>
        <v>5.62</v>
      </c>
      <c r="Z98" s="20">
        <f t="shared" si="25"/>
        <v>1.4000000000000006</v>
      </c>
      <c r="AA98" s="20">
        <f t="shared" si="14"/>
        <v>1.9600000000000015</v>
      </c>
      <c r="AB98" s="20">
        <f t="shared" si="15"/>
        <v>11.015200000000009</v>
      </c>
      <c r="AC98" s="20">
        <f t="shared" si="16"/>
        <v>0.96000000000000152</v>
      </c>
      <c r="AD98" s="20">
        <v>1</v>
      </c>
      <c r="AE98" s="20">
        <f t="shared" si="17"/>
        <v>7.8680000000000035E-3</v>
      </c>
      <c r="AF98" s="20" t="str">
        <f t="shared" si="18"/>
        <v>1+0.007868j</v>
      </c>
      <c r="AH98" s="20" t="str">
        <f t="shared" si="19"/>
        <v>0.960000000000002+0.00755328000000001j</v>
      </c>
      <c r="AI98" s="20" t="str">
        <f t="shared" si="20"/>
        <v>11.9752+0.00755328000000001j</v>
      </c>
      <c r="AK98" s="20" t="str">
        <f t="shared" si="21"/>
        <v>0.919833958325801-0.000580179323998189j</v>
      </c>
      <c r="AO98" s="20">
        <f t="shared" si="22"/>
        <v>0.91983414129796204</v>
      </c>
      <c r="AP98" s="20">
        <v>28</v>
      </c>
      <c r="AR98" s="20">
        <f>Compensation!$C$16</f>
        <v>1.0242346938775511</v>
      </c>
    </row>
    <row r="99" spans="1:44" s="20" customFormat="1">
      <c r="A99" s="20">
        <f t="shared" si="0"/>
        <v>0.38</v>
      </c>
      <c r="B99" s="20">
        <f t="shared" si="1"/>
        <v>5.62</v>
      </c>
      <c r="C99" s="20">
        <f t="shared" si="23"/>
        <v>1.4500000000000006</v>
      </c>
      <c r="D99" s="20">
        <f t="shared" si="7"/>
        <v>2.1025000000000018</v>
      </c>
      <c r="E99" s="20">
        <f t="shared" si="8"/>
        <v>11.816050000000011</v>
      </c>
      <c r="F99" s="20">
        <f t="shared" si="9"/>
        <v>1.1025000000000018</v>
      </c>
      <c r="G99" s="20">
        <f>1</f>
        <v>1</v>
      </c>
      <c r="H99" s="20">
        <f t="shared" si="10"/>
        <v>3.0966200000000019</v>
      </c>
      <c r="I99" s="20" t="str">
        <f t="shared" si="11"/>
        <v>1+3.09662j</v>
      </c>
      <c r="K99" s="20" t="str">
        <f t="shared" si="12"/>
        <v>1.1025+3.41402355000001j</v>
      </c>
      <c r="M99" s="20" t="str">
        <f t="shared" si="2"/>
        <v>12.91855+3.41402355000001j</v>
      </c>
      <c r="O99" s="20" t="str">
        <f t="shared" si="3"/>
        <v>0.854947872969636-0.225939611824915j</v>
      </c>
      <c r="S99" s="20">
        <f t="shared" si="13"/>
        <v>0.8842989164795455</v>
      </c>
      <c r="U99" s="20">
        <f t="shared" si="4"/>
        <v>1.1628571428571428</v>
      </c>
      <c r="V99" s="20">
        <f t="shared" si="5"/>
        <v>0.97926829268292681</v>
      </c>
      <c r="X99" s="20">
        <f t="shared" si="24"/>
        <v>1E-3</v>
      </c>
      <c r="Y99" s="20">
        <f t="shared" si="6"/>
        <v>5.62</v>
      </c>
      <c r="Z99" s="20">
        <f t="shared" si="25"/>
        <v>1.4500000000000006</v>
      </c>
      <c r="AA99" s="20">
        <f t="shared" si="14"/>
        <v>2.1025000000000018</v>
      </c>
      <c r="AB99" s="20">
        <f t="shared" si="15"/>
        <v>11.816050000000011</v>
      </c>
      <c r="AC99" s="20">
        <f t="shared" si="16"/>
        <v>1.1025000000000018</v>
      </c>
      <c r="AD99" s="20">
        <v>1</v>
      </c>
      <c r="AE99" s="20">
        <f t="shared" si="17"/>
        <v>8.1490000000000052E-3</v>
      </c>
      <c r="AF99" s="20" t="str">
        <f t="shared" si="18"/>
        <v>1+0.00814900000000001j</v>
      </c>
      <c r="AH99" s="20" t="str">
        <f t="shared" si="19"/>
        <v>1.1025+0.00898427250000003j</v>
      </c>
      <c r="AI99" s="20" t="str">
        <f t="shared" si="20"/>
        <v>12.91855+0.00898427250000003j</v>
      </c>
      <c r="AK99" s="20" t="str">
        <f t="shared" si="21"/>
        <v>0.914657162380978-0.000636103060398224j</v>
      </c>
      <c r="AO99" s="20">
        <f t="shared" si="22"/>
        <v>0.91465738357153503</v>
      </c>
      <c r="AP99" s="20">
        <v>29</v>
      </c>
      <c r="AR99" s="20">
        <f>Compensation!$C$16</f>
        <v>1.0242346938775511</v>
      </c>
    </row>
    <row r="100" spans="1:44" s="20" customFormat="1">
      <c r="A100" s="20">
        <f t="shared" si="0"/>
        <v>0.38</v>
      </c>
      <c r="B100" s="20">
        <f t="shared" si="1"/>
        <v>5.62</v>
      </c>
      <c r="C100" s="20">
        <f t="shared" si="23"/>
        <v>1.5000000000000007</v>
      </c>
      <c r="D100" s="20">
        <f t="shared" si="7"/>
        <v>2.2500000000000018</v>
      </c>
      <c r="E100" s="20">
        <f t="shared" si="8"/>
        <v>12.64500000000001</v>
      </c>
      <c r="F100" s="20">
        <f t="shared" si="9"/>
        <v>1.2500000000000018</v>
      </c>
      <c r="G100" s="20">
        <f>1</f>
        <v>1</v>
      </c>
      <c r="H100" s="20">
        <f t="shared" si="10"/>
        <v>3.2034000000000011</v>
      </c>
      <c r="I100" s="20" t="str">
        <f t="shared" si="11"/>
        <v>1+3.2034j</v>
      </c>
      <c r="K100" s="20" t="str">
        <f t="shared" si="12"/>
        <v>1.25+4.00425000000001j</v>
      </c>
      <c r="M100" s="20" t="str">
        <f t="shared" si="2"/>
        <v>13.895+4.00425000000001j</v>
      </c>
      <c r="O100" s="20" t="str">
        <f t="shared" si="3"/>
        <v>0.840258429097207-0.242145002858042j</v>
      </c>
      <c r="S100" s="20">
        <f t="shared" si="13"/>
        <v>0.87445321777555796</v>
      </c>
      <c r="U100" s="20">
        <f t="shared" si="4"/>
        <v>1.1628571428571428</v>
      </c>
      <c r="V100" s="20">
        <f t="shared" si="5"/>
        <v>0.97926829268292681</v>
      </c>
      <c r="X100" s="20">
        <f t="shared" si="24"/>
        <v>1E-3</v>
      </c>
      <c r="Y100" s="20">
        <f t="shared" si="6"/>
        <v>5.62</v>
      </c>
      <c r="Z100" s="20">
        <f t="shared" si="25"/>
        <v>1.5000000000000007</v>
      </c>
      <c r="AA100" s="20">
        <f t="shared" si="14"/>
        <v>2.2500000000000018</v>
      </c>
      <c r="AB100" s="20">
        <f t="shared" si="15"/>
        <v>12.64500000000001</v>
      </c>
      <c r="AC100" s="20">
        <f t="shared" si="16"/>
        <v>1.2500000000000018</v>
      </c>
      <c r="AD100" s="20">
        <v>1</v>
      </c>
      <c r="AE100" s="20">
        <f t="shared" si="17"/>
        <v>8.4300000000000035E-3</v>
      </c>
      <c r="AF100" s="20" t="str">
        <f t="shared" si="18"/>
        <v>1+0.00843j</v>
      </c>
      <c r="AH100" s="20" t="str">
        <f t="shared" si="19"/>
        <v>1.25+0.0105375j</v>
      </c>
      <c r="AI100" s="20" t="str">
        <f t="shared" si="20"/>
        <v>13.895+0.0105375j</v>
      </c>
      <c r="AK100" s="20" t="str">
        <f t="shared" si="21"/>
        <v>0.910039059202479-0.000690142971309545j</v>
      </c>
      <c r="AO100" s="20">
        <f t="shared" si="22"/>
        <v>0.91003932089303363</v>
      </c>
      <c r="AP100" s="20">
        <v>30</v>
      </c>
      <c r="AR100" s="20">
        <f>Compensation!$C$16</f>
        <v>1.0242346938775511</v>
      </c>
    </row>
    <row r="101" spans="1:44" s="20" customFormat="1">
      <c r="A101" s="20">
        <f t="shared" si="0"/>
        <v>0.38</v>
      </c>
      <c r="B101" s="20">
        <f t="shared" si="1"/>
        <v>5.62</v>
      </c>
      <c r="C101" s="20">
        <f t="shared" si="23"/>
        <v>1.5500000000000007</v>
      </c>
      <c r="D101" s="20">
        <f t="shared" si="7"/>
        <v>2.4025000000000021</v>
      </c>
      <c r="E101" s="20">
        <f t="shared" si="8"/>
        <v>13.502050000000011</v>
      </c>
      <c r="F101" s="20">
        <f t="shared" si="9"/>
        <v>1.4025000000000021</v>
      </c>
      <c r="G101" s="20">
        <f>1</f>
        <v>1</v>
      </c>
      <c r="H101" s="20">
        <f t="shared" si="10"/>
        <v>3.3101800000000017</v>
      </c>
      <c r="I101" s="20" t="str">
        <f t="shared" si="11"/>
        <v>1+3.31018j</v>
      </c>
      <c r="K101" s="20" t="str">
        <f t="shared" si="12"/>
        <v>1.4025+4.64252745000001j</v>
      </c>
      <c r="M101" s="20" t="str">
        <f t="shared" si="2"/>
        <v>14.90455+4.64252745000001j</v>
      </c>
      <c r="O101" s="20" t="str">
        <f t="shared" si="3"/>
        <v>0.82578201111728-0.257217806262395j</v>
      </c>
      <c r="S101" s="20">
        <f t="shared" si="13"/>
        <v>0.86491440602139269</v>
      </c>
      <c r="U101" s="20">
        <f t="shared" si="4"/>
        <v>1.1628571428571428</v>
      </c>
      <c r="V101" s="20">
        <f t="shared" si="5"/>
        <v>0.97926829268292681</v>
      </c>
      <c r="X101" s="20">
        <f t="shared" si="24"/>
        <v>1E-3</v>
      </c>
      <c r="Y101" s="20">
        <f t="shared" si="6"/>
        <v>5.62</v>
      </c>
      <c r="Z101" s="20">
        <f t="shared" si="25"/>
        <v>1.5500000000000007</v>
      </c>
      <c r="AA101" s="20">
        <f t="shared" si="14"/>
        <v>2.4025000000000021</v>
      </c>
      <c r="AB101" s="20">
        <f t="shared" si="15"/>
        <v>13.502050000000011</v>
      </c>
      <c r="AC101" s="20">
        <f t="shared" si="16"/>
        <v>1.4025000000000021</v>
      </c>
      <c r="AD101" s="20">
        <v>1</v>
      </c>
      <c r="AE101" s="20">
        <f t="shared" si="17"/>
        <v>8.7110000000000035E-3</v>
      </c>
      <c r="AF101" s="20" t="str">
        <f t="shared" si="18"/>
        <v>1+0.008711j</v>
      </c>
      <c r="AH101" s="20" t="str">
        <f t="shared" si="19"/>
        <v>1.4025+0.0122171775j</v>
      </c>
      <c r="AI101" s="20" t="str">
        <f t="shared" si="20"/>
        <v>14.90455+0.0122171775j</v>
      </c>
      <c r="AK101" s="20" t="str">
        <f t="shared" si="21"/>
        <v>0.905900609410647-0.000742561737357253j</v>
      </c>
      <c r="AO101" s="20">
        <f t="shared" si="22"/>
        <v>0.90590091374747783</v>
      </c>
      <c r="AP101" s="20">
        <v>31</v>
      </c>
      <c r="AR101" s="20">
        <f>Compensation!$C$16</f>
        <v>1.0242346938775511</v>
      </c>
    </row>
    <row r="102" spans="1:44" s="20" customFormat="1">
      <c r="A102" s="20">
        <f t="shared" si="0"/>
        <v>0.38</v>
      </c>
      <c r="B102" s="20">
        <f t="shared" si="1"/>
        <v>5.62</v>
      </c>
      <c r="C102" s="20">
        <f t="shared" si="23"/>
        <v>1.6000000000000008</v>
      </c>
      <c r="D102" s="20">
        <f t="shared" si="7"/>
        <v>2.5600000000000023</v>
      </c>
      <c r="E102" s="20">
        <f t="shared" si="8"/>
        <v>14.387200000000012</v>
      </c>
      <c r="F102" s="20">
        <f t="shared" si="9"/>
        <v>1.5600000000000023</v>
      </c>
      <c r="G102" s="20">
        <f>1</f>
        <v>1</v>
      </c>
      <c r="H102" s="20">
        <f t="shared" si="10"/>
        <v>3.4169600000000018</v>
      </c>
      <c r="I102" s="20" t="str">
        <f t="shared" si="11"/>
        <v>1+3.41696j</v>
      </c>
      <c r="K102" s="20" t="str">
        <f t="shared" si="12"/>
        <v>1.56+5.33045760000001j</v>
      </c>
      <c r="M102" s="20" t="str">
        <f t="shared" ref="M102:M133" si="26">IMSUM(K102,E102)</f>
        <v>15.9472+5.33045760000001j</v>
      </c>
      <c r="O102" s="20" t="str">
        <f t="shared" ref="O102:O133" si="27">IMDIV(E102,M102)</f>
        <v>0.811509277070264-0.27125236991006j</v>
      </c>
      <c r="S102" s="20">
        <f t="shared" si="13"/>
        <v>0.85564312359354966</v>
      </c>
      <c r="U102" s="20">
        <f t="shared" si="4"/>
        <v>1.1628571428571428</v>
      </c>
      <c r="V102" s="20">
        <f t="shared" si="5"/>
        <v>0.97926829268292681</v>
      </c>
      <c r="X102" s="20">
        <f t="shared" si="24"/>
        <v>1E-3</v>
      </c>
      <c r="Y102" s="20">
        <f t="shared" si="6"/>
        <v>5.62</v>
      </c>
      <c r="Z102" s="20">
        <f t="shared" si="25"/>
        <v>1.6000000000000008</v>
      </c>
      <c r="AA102" s="20">
        <f t="shared" si="14"/>
        <v>2.5600000000000023</v>
      </c>
      <c r="AB102" s="20">
        <f t="shared" si="15"/>
        <v>14.387200000000012</v>
      </c>
      <c r="AC102" s="20">
        <f t="shared" si="16"/>
        <v>1.5600000000000023</v>
      </c>
      <c r="AD102" s="20">
        <v>1</v>
      </c>
      <c r="AE102" s="20">
        <f t="shared" si="17"/>
        <v>8.9920000000000052E-3</v>
      </c>
      <c r="AF102" s="20" t="str">
        <f t="shared" si="18"/>
        <v>1+0.00899200000000001j</v>
      </c>
      <c r="AH102" s="20" t="str">
        <f t="shared" si="19"/>
        <v>1.56+0.01402752j</v>
      </c>
      <c r="AI102" s="20" t="str">
        <f t="shared" si="20"/>
        <v>15.9472+0.01402752j</v>
      </c>
      <c r="AK102" s="20" t="str">
        <f t="shared" si="21"/>
        <v>0.902176486662944-0.000793574966777502j</v>
      </c>
      <c r="AO102" s="20">
        <f t="shared" si="22"/>
        <v>0.90217683568617579</v>
      </c>
      <c r="AP102" s="20">
        <v>32</v>
      </c>
      <c r="AR102" s="20">
        <f>Compensation!$C$16</f>
        <v>1.0242346938775511</v>
      </c>
    </row>
    <row r="103" spans="1:44" s="20" customFormat="1">
      <c r="A103" s="20">
        <f t="shared" si="0"/>
        <v>0.38</v>
      </c>
      <c r="B103" s="20">
        <f t="shared" si="1"/>
        <v>5.62</v>
      </c>
      <c r="C103" s="20">
        <f t="shared" si="23"/>
        <v>1.6500000000000008</v>
      </c>
      <c r="D103" s="20">
        <f t="shared" si="7"/>
        <v>2.7225000000000028</v>
      </c>
      <c r="E103" s="20">
        <f t="shared" si="8"/>
        <v>15.300450000000016</v>
      </c>
      <c r="F103" s="20">
        <f t="shared" si="9"/>
        <v>1.7225000000000028</v>
      </c>
      <c r="G103" s="20">
        <f>1</f>
        <v>1</v>
      </c>
      <c r="H103" s="20">
        <f t="shared" si="10"/>
        <v>3.5237400000000019</v>
      </c>
      <c r="I103" s="20" t="str">
        <f t="shared" si="11"/>
        <v>1+3.52374j</v>
      </c>
      <c r="K103" s="20" t="str">
        <f t="shared" si="12"/>
        <v>1.7225+6.06964215000001j</v>
      </c>
      <c r="M103" s="20" t="str">
        <f t="shared" si="26"/>
        <v>17.02295+6.06964215000001j</v>
      </c>
      <c r="O103" s="20" t="str">
        <f t="shared" si="27"/>
        <v>0.797433386965521-0.284329995526227j</v>
      </c>
      <c r="S103" s="20">
        <f t="shared" si="13"/>
        <v>0.84660708301032217</v>
      </c>
      <c r="U103" s="20">
        <f t="shared" si="4"/>
        <v>1.1628571428571428</v>
      </c>
      <c r="V103" s="20">
        <f t="shared" si="5"/>
        <v>0.97926829268292681</v>
      </c>
      <c r="X103" s="20">
        <f t="shared" si="24"/>
        <v>1E-3</v>
      </c>
      <c r="Y103" s="20">
        <f t="shared" si="6"/>
        <v>5.62</v>
      </c>
      <c r="Z103" s="20">
        <f t="shared" si="25"/>
        <v>1.6500000000000008</v>
      </c>
      <c r="AA103" s="20">
        <f t="shared" si="14"/>
        <v>2.7225000000000028</v>
      </c>
      <c r="AB103" s="20">
        <f t="shared" si="15"/>
        <v>15.300450000000016</v>
      </c>
      <c r="AC103" s="20">
        <f t="shared" si="16"/>
        <v>1.7225000000000028</v>
      </c>
      <c r="AD103" s="20">
        <v>1</v>
      </c>
      <c r="AE103" s="20">
        <f t="shared" si="17"/>
        <v>9.2730000000000052E-3</v>
      </c>
      <c r="AF103" s="20" t="str">
        <f t="shared" si="18"/>
        <v>1+0.00927300000000001j</v>
      </c>
      <c r="AH103" s="20" t="str">
        <f t="shared" si="19"/>
        <v>1.7225+0.0159727425j</v>
      </c>
      <c r="AI103" s="20" t="str">
        <f t="shared" si="20"/>
        <v>17.02295+0.0159727425j</v>
      </c>
      <c r="AK103" s="20" t="str">
        <f t="shared" si="21"/>
        <v>0.89881228160849-0.000843361293428571j</v>
      </c>
      <c r="AO103" s="20">
        <f t="shared" si="22"/>
        <v>0.89881267727404179</v>
      </c>
      <c r="AP103" s="20">
        <v>33</v>
      </c>
      <c r="AR103" s="20">
        <f>Compensation!$C$16</f>
        <v>1.0242346938775511</v>
      </c>
    </row>
    <row r="104" spans="1:44" s="20" customFormat="1">
      <c r="A104" s="20">
        <f t="shared" si="0"/>
        <v>0.38</v>
      </c>
      <c r="B104" s="20">
        <f t="shared" si="1"/>
        <v>5.62</v>
      </c>
      <c r="C104" s="20">
        <f t="shared" si="23"/>
        <v>1.7000000000000008</v>
      </c>
      <c r="D104" s="20">
        <f t="shared" si="7"/>
        <v>2.8900000000000028</v>
      </c>
      <c r="E104" s="20">
        <f t="shared" si="8"/>
        <v>16.241800000000016</v>
      </c>
      <c r="F104" s="20">
        <f t="shared" si="9"/>
        <v>1.8900000000000028</v>
      </c>
      <c r="G104" s="20">
        <f>1</f>
        <v>1</v>
      </c>
      <c r="H104" s="20">
        <f t="shared" si="10"/>
        <v>3.630520000000002</v>
      </c>
      <c r="I104" s="20" t="str">
        <f t="shared" si="11"/>
        <v>1+3.63052j</v>
      </c>
      <c r="K104" s="20" t="str">
        <f t="shared" si="12"/>
        <v>1.89+6.86168280000001j</v>
      </c>
      <c r="M104" s="20" t="str">
        <f t="shared" si="26"/>
        <v>18.1318+6.86168280000001j</v>
      </c>
      <c r="O104" s="20" t="str">
        <f t="shared" si="27"/>
        <v>0.783549541169974-0.296521493155335j</v>
      </c>
      <c r="S104" s="20">
        <f t="shared" si="13"/>
        <v>0.83777973201238642</v>
      </c>
      <c r="U104" s="20">
        <f t="shared" si="4"/>
        <v>1.1628571428571428</v>
      </c>
      <c r="V104" s="20">
        <f t="shared" si="5"/>
        <v>0.97926829268292681</v>
      </c>
      <c r="X104" s="20">
        <f t="shared" si="24"/>
        <v>1E-3</v>
      </c>
      <c r="Y104" s="20">
        <f t="shared" si="6"/>
        <v>5.62</v>
      </c>
      <c r="Z104" s="20">
        <f t="shared" si="25"/>
        <v>1.7000000000000008</v>
      </c>
      <c r="AA104" s="20">
        <f t="shared" si="14"/>
        <v>2.8900000000000028</v>
      </c>
      <c r="AB104" s="20">
        <f t="shared" si="15"/>
        <v>16.241800000000016</v>
      </c>
      <c r="AC104" s="20">
        <f t="shared" si="16"/>
        <v>1.8900000000000028</v>
      </c>
      <c r="AD104" s="20">
        <v>1</v>
      </c>
      <c r="AE104" s="20">
        <f t="shared" si="17"/>
        <v>9.5540000000000052E-3</v>
      </c>
      <c r="AF104" s="20" t="str">
        <f t="shared" si="18"/>
        <v>1+0.00955400000000001j</v>
      </c>
      <c r="AH104" s="20" t="str">
        <f t="shared" si="19"/>
        <v>1.89+0.01805706j</v>
      </c>
      <c r="AI104" s="20" t="str">
        <f t="shared" si="20"/>
        <v>18.1318+0.01805706j</v>
      </c>
      <c r="AK104" s="20" t="str">
        <f t="shared" si="21"/>
        <v>0.895762356293292-0.000892069988270848j</v>
      </c>
      <c r="AO104" s="20">
        <f t="shared" si="22"/>
        <v>0.895762800489602</v>
      </c>
      <c r="AP104" s="20">
        <v>34</v>
      </c>
      <c r="AR104" s="20">
        <f>Compensation!$C$16</f>
        <v>1.0242346938775511</v>
      </c>
    </row>
    <row r="105" spans="1:44" s="20" customFormat="1">
      <c r="A105" s="20">
        <f t="shared" si="0"/>
        <v>0.38</v>
      </c>
      <c r="B105" s="20">
        <f t="shared" si="1"/>
        <v>5.62</v>
      </c>
      <c r="C105" s="20">
        <f t="shared" si="23"/>
        <v>1.7500000000000009</v>
      </c>
      <c r="D105" s="20">
        <f t="shared" si="7"/>
        <v>3.0625000000000031</v>
      </c>
      <c r="E105" s="20">
        <f t="shared" si="8"/>
        <v>17.211250000000017</v>
      </c>
      <c r="F105" s="20">
        <f t="shared" si="9"/>
        <v>2.0625000000000031</v>
      </c>
      <c r="G105" s="20">
        <f>1</f>
        <v>1</v>
      </c>
      <c r="H105" s="20">
        <f t="shared" si="10"/>
        <v>3.7373000000000016</v>
      </c>
      <c r="I105" s="20" t="str">
        <f t="shared" si="11"/>
        <v>1+3.7373j</v>
      </c>
      <c r="K105" s="20" t="str">
        <f t="shared" si="12"/>
        <v>2.0625+7.70818125000001j</v>
      </c>
      <c r="M105" s="20" t="str">
        <f t="shared" si="26"/>
        <v>19.27375+7.70818125000001j</v>
      </c>
      <c r="O105" s="20" t="str">
        <f t="shared" si="27"/>
        <v>0.769854573828983-0.307889154482927j</v>
      </c>
      <c r="S105" s="20">
        <f t="shared" si="13"/>
        <v>0.82913918993955216</v>
      </c>
      <c r="U105" s="20">
        <f t="shared" si="4"/>
        <v>1.1628571428571428</v>
      </c>
      <c r="V105" s="20">
        <f t="shared" si="5"/>
        <v>0.97926829268292681</v>
      </c>
      <c r="X105" s="20">
        <f t="shared" si="24"/>
        <v>1E-3</v>
      </c>
      <c r="Y105" s="20">
        <f t="shared" si="6"/>
        <v>5.62</v>
      </c>
      <c r="Z105" s="20">
        <f t="shared" si="25"/>
        <v>1.7500000000000009</v>
      </c>
      <c r="AA105" s="20">
        <f t="shared" si="14"/>
        <v>3.0625000000000031</v>
      </c>
      <c r="AB105" s="20">
        <f t="shared" si="15"/>
        <v>17.211250000000017</v>
      </c>
      <c r="AC105" s="20">
        <f t="shared" si="16"/>
        <v>2.0625000000000031</v>
      </c>
      <c r="AD105" s="20">
        <v>1</v>
      </c>
      <c r="AE105" s="20">
        <f t="shared" si="17"/>
        <v>9.8350000000000052E-3</v>
      </c>
      <c r="AF105" s="20" t="str">
        <f t="shared" si="18"/>
        <v>1+0.00983500000000001j</v>
      </c>
      <c r="AH105" s="20" t="str">
        <f t="shared" si="19"/>
        <v>2.0625+0.0202846875000001j</v>
      </c>
      <c r="AI105" s="20" t="str">
        <f t="shared" si="20"/>
        <v>19.27375+0.0202846875000001j</v>
      </c>
      <c r="AK105" s="20" t="str">
        <f t="shared" si="21"/>
        <v>0.892988180084712-0.000939826768232036j</v>
      </c>
      <c r="AO105" s="20">
        <f t="shared" si="22"/>
        <v>0.89298867464563092</v>
      </c>
      <c r="AP105" s="20">
        <v>35</v>
      </c>
      <c r="AR105" s="20">
        <f>Compensation!$C$16</f>
        <v>1.0242346938775511</v>
      </c>
    </row>
    <row r="106" spans="1:44" s="20" customFormat="1">
      <c r="A106" s="20">
        <f t="shared" si="0"/>
        <v>0.38</v>
      </c>
      <c r="B106" s="20">
        <f t="shared" si="1"/>
        <v>5.62</v>
      </c>
      <c r="C106" s="20">
        <f t="shared" si="23"/>
        <v>1.8000000000000009</v>
      </c>
      <c r="D106" s="20">
        <f t="shared" si="7"/>
        <v>3.2400000000000033</v>
      </c>
      <c r="E106" s="20">
        <f t="shared" si="8"/>
        <v>18.208800000000018</v>
      </c>
      <c r="F106" s="20">
        <f t="shared" si="9"/>
        <v>2.2400000000000033</v>
      </c>
      <c r="G106" s="20">
        <f>1</f>
        <v>1</v>
      </c>
      <c r="H106" s="20">
        <f t="shared" si="10"/>
        <v>3.8440800000000022</v>
      </c>
      <c r="I106" s="20" t="str">
        <f t="shared" si="11"/>
        <v>1+3.84408j</v>
      </c>
      <c r="K106" s="20" t="str">
        <f t="shared" si="12"/>
        <v>2.24+8.61073920000001j</v>
      </c>
      <c r="M106" s="20" t="str">
        <f t="shared" si="26"/>
        <v>20.4488+8.61073920000001j</v>
      </c>
      <c r="O106" s="20" t="str">
        <f t="shared" si="27"/>
        <v>0.756346602239141-0.3184882896154j</v>
      </c>
      <c r="S106" s="20">
        <f t="shared" si="13"/>
        <v>0.82066739507600528</v>
      </c>
      <c r="U106" s="20">
        <f t="shared" si="4"/>
        <v>1.1628571428571428</v>
      </c>
      <c r="V106" s="20">
        <f t="shared" si="5"/>
        <v>0.97926829268292681</v>
      </c>
      <c r="X106" s="20">
        <f t="shared" si="24"/>
        <v>1E-3</v>
      </c>
      <c r="Y106" s="20">
        <f t="shared" si="6"/>
        <v>5.62</v>
      </c>
      <c r="Z106" s="20">
        <f t="shared" si="25"/>
        <v>1.8000000000000009</v>
      </c>
      <c r="AA106" s="20">
        <f t="shared" si="14"/>
        <v>3.2400000000000033</v>
      </c>
      <c r="AB106" s="20">
        <f t="shared" si="15"/>
        <v>18.208800000000018</v>
      </c>
      <c r="AC106" s="20">
        <f t="shared" si="16"/>
        <v>2.2400000000000033</v>
      </c>
      <c r="AD106" s="20">
        <v>1</v>
      </c>
      <c r="AE106" s="20">
        <f t="shared" si="17"/>
        <v>1.0116000000000005E-2</v>
      </c>
      <c r="AF106" s="20" t="str">
        <f t="shared" si="18"/>
        <v>1+0.010116j</v>
      </c>
      <c r="AH106" s="20" t="str">
        <f t="shared" si="19"/>
        <v>2.24+0.02265984j</v>
      </c>
      <c r="AI106" s="20" t="str">
        <f t="shared" si="20"/>
        <v>20.4488+0.02265984j</v>
      </c>
      <c r="AK106" s="20" t="str">
        <f t="shared" si="21"/>
        <v>0.890457026361863-0.000986738280204002j</v>
      </c>
      <c r="AO106" s="20">
        <f t="shared" si="22"/>
        <v>0.89045757307669926</v>
      </c>
      <c r="AP106" s="20">
        <v>36</v>
      </c>
      <c r="AR106" s="20">
        <f>Compensation!$C$16</f>
        <v>1.0242346938775511</v>
      </c>
    </row>
    <row r="107" spans="1:44" s="20" customFormat="1">
      <c r="A107" s="20">
        <f t="shared" si="0"/>
        <v>0.38</v>
      </c>
      <c r="B107" s="20">
        <f t="shared" si="1"/>
        <v>5.62</v>
      </c>
      <c r="C107" s="20">
        <f t="shared" si="23"/>
        <v>1.850000000000001</v>
      </c>
      <c r="D107" s="20">
        <f t="shared" si="7"/>
        <v>3.4225000000000034</v>
      </c>
      <c r="E107" s="20">
        <f t="shared" si="8"/>
        <v>19.23445000000002</v>
      </c>
      <c r="F107" s="20">
        <f t="shared" si="9"/>
        <v>2.4225000000000034</v>
      </c>
      <c r="G107" s="20">
        <f>1</f>
        <v>1</v>
      </c>
      <c r="H107" s="20">
        <f t="shared" si="10"/>
        <v>3.9508600000000023</v>
      </c>
      <c r="I107" s="20" t="str">
        <f t="shared" si="11"/>
        <v>1+3.95086j</v>
      </c>
      <c r="K107" s="20" t="str">
        <f t="shared" si="12"/>
        <v>2.4225+9.57095835000001j</v>
      </c>
      <c r="M107" s="20" t="str">
        <f t="shared" si="26"/>
        <v>21.65695+9.57095835000001j</v>
      </c>
      <c r="O107" s="20" t="str">
        <f t="shared" si="27"/>
        <v>0.743024728997317-0.328368432962784j</v>
      </c>
      <c r="S107" s="20">
        <f t="shared" si="13"/>
        <v>0.81234941722633791</v>
      </c>
      <c r="U107" s="20">
        <f t="shared" si="4"/>
        <v>1.1628571428571428</v>
      </c>
      <c r="V107" s="20">
        <f t="shared" si="5"/>
        <v>0.97926829268292681</v>
      </c>
      <c r="X107" s="20">
        <f t="shared" si="24"/>
        <v>1E-3</v>
      </c>
      <c r="Y107" s="20">
        <f t="shared" si="6"/>
        <v>5.62</v>
      </c>
      <c r="Z107" s="20">
        <f t="shared" si="25"/>
        <v>1.850000000000001</v>
      </c>
      <c r="AA107" s="20">
        <f t="shared" si="14"/>
        <v>3.4225000000000034</v>
      </c>
      <c r="AB107" s="20">
        <f t="shared" si="15"/>
        <v>19.23445000000002</v>
      </c>
      <c r="AC107" s="20">
        <f t="shared" si="16"/>
        <v>2.4225000000000034</v>
      </c>
      <c r="AD107" s="20">
        <v>1</v>
      </c>
      <c r="AE107" s="20">
        <f t="shared" si="17"/>
        <v>1.0397000000000005E-2</v>
      </c>
      <c r="AF107" s="20" t="str">
        <f t="shared" si="18"/>
        <v>1+0.010397j</v>
      </c>
      <c r="AH107" s="20" t="str">
        <f t="shared" si="19"/>
        <v>2.4225+0.0251867325j</v>
      </c>
      <c r="AI107" s="20" t="str">
        <f t="shared" si="20"/>
        <v>21.65695+0.0251867325j</v>
      </c>
      <c r="AK107" s="20" t="str">
        <f t="shared" si="21"/>
        <v>0.888140942502747-0.00103289559892388j</v>
      </c>
      <c r="AO107" s="20">
        <f t="shared" si="22"/>
        <v>0.88814154312417237</v>
      </c>
      <c r="AP107" s="20">
        <v>37</v>
      </c>
      <c r="AR107" s="20">
        <f>Compensation!$C$16</f>
        <v>1.0242346938775511</v>
      </c>
    </row>
    <row r="108" spans="1:44" s="20" customFormat="1">
      <c r="A108" s="20">
        <f t="shared" si="0"/>
        <v>0.38</v>
      </c>
      <c r="B108" s="20">
        <f t="shared" si="1"/>
        <v>5.62</v>
      </c>
      <c r="C108" s="20">
        <f t="shared" si="23"/>
        <v>1.900000000000001</v>
      </c>
      <c r="D108" s="20">
        <f t="shared" si="7"/>
        <v>3.6100000000000039</v>
      </c>
      <c r="E108" s="20">
        <f t="shared" si="8"/>
        <v>20.288200000000021</v>
      </c>
      <c r="F108" s="20">
        <f t="shared" si="9"/>
        <v>2.6100000000000039</v>
      </c>
      <c r="G108" s="20">
        <f>1</f>
        <v>1</v>
      </c>
      <c r="H108" s="20">
        <f t="shared" si="10"/>
        <v>4.0576400000000028</v>
      </c>
      <c r="I108" s="20" t="str">
        <f t="shared" si="11"/>
        <v>1+4.05764j</v>
      </c>
      <c r="K108" s="20" t="str">
        <f t="shared" si="12"/>
        <v>2.61+10.5904404j</v>
      </c>
      <c r="M108" s="20" t="str">
        <f t="shared" si="26"/>
        <v>22.8982+10.5904404j</v>
      </c>
      <c r="O108" s="20" t="str">
        <f t="shared" si="27"/>
        <v>0.729888791930158-0.337574296213865j</v>
      </c>
      <c r="S108" s="20">
        <f t="shared" si="13"/>
        <v>0.80417290059386592</v>
      </c>
      <c r="U108" s="20">
        <f t="shared" si="4"/>
        <v>1.1628571428571428</v>
      </c>
      <c r="V108" s="20">
        <f t="shared" si="5"/>
        <v>0.97926829268292681</v>
      </c>
      <c r="X108" s="20">
        <f t="shared" si="24"/>
        <v>1E-3</v>
      </c>
      <c r="Y108" s="20">
        <f t="shared" si="6"/>
        <v>5.62</v>
      </c>
      <c r="Z108" s="20">
        <f t="shared" si="25"/>
        <v>1.900000000000001</v>
      </c>
      <c r="AA108" s="20">
        <f t="shared" si="14"/>
        <v>3.6100000000000039</v>
      </c>
      <c r="AB108" s="20">
        <f t="shared" si="15"/>
        <v>20.288200000000021</v>
      </c>
      <c r="AC108" s="20">
        <f t="shared" si="16"/>
        <v>2.6100000000000039</v>
      </c>
      <c r="AD108" s="20">
        <v>1</v>
      </c>
      <c r="AE108" s="20">
        <f t="shared" si="17"/>
        <v>1.0678000000000007E-2</v>
      </c>
      <c r="AF108" s="20" t="str">
        <f t="shared" si="18"/>
        <v>1+0.010678j</v>
      </c>
      <c r="AH108" s="20" t="str">
        <f t="shared" si="19"/>
        <v>2.61+0.02786958j</v>
      </c>
      <c r="AI108" s="20" t="str">
        <f t="shared" si="20"/>
        <v>22.8982+0.02786958j</v>
      </c>
      <c r="AK108" s="20" t="str">
        <f t="shared" si="21"/>
        <v>0.886015929028764-0.00107837698226679j</v>
      </c>
      <c r="AO108" s="20">
        <f t="shared" si="22"/>
        <v>0.88601658527909055</v>
      </c>
      <c r="AP108" s="20">
        <v>38</v>
      </c>
      <c r="AR108" s="20">
        <f>Compensation!$C$16</f>
        <v>1.0242346938775511</v>
      </c>
    </row>
    <row r="109" spans="1:44" s="20" customFormat="1">
      <c r="A109" s="20">
        <f t="shared" si="0"/>
        <v>0.38</v>
      </c>
      <c r="B109" s="20">
        <f t="shared" si="1"/>
        <v>5.62</v>
      </c>
      <c r="C109" s="20">
        <f t="shared" si="23"/>
        <v>1.9500000000000011</v>
      </c>
      <c r="D109" s="20">
        <f t="shared" si="7"/>
        <v>3.8025000000000042</v>
      </c>
      <c r="E109" s="20">
        <f t="shared" si="8"/>
        <v>21.370050000000024</v>
      </c>
      <c r="F109" s="20">
        <f t="shared" si="9"/>
        <v>2.8025000000000042</v>
      </c>
      <c r="G109" s="20">
        <f>1</f>
        <v>1</v>
      </c>
      <c r="H109" s="20">
        <f t="shared" si="10"/>
        <v>4.1644200000000025</v>
      </c>
      <c r="I109" s="20" t="str">
        <f t="shared" si="11"/>
        <v>1+4.16442j</v>
      </c>
      <c r="K109" s="20" t="str">
        <f t="shared" si="12"/>
        <v>2.8025+11.67078705j</v>
      </c>
      <c r="M109" s="20" t="str">
        <f t="shared" si="26"/>
        <v>24.17255+11.67078705j</v>
      </c>
      <c r="O109" s="20" t="str">
        <f t="shared" si="27"/>
        <v>0.716939156219991-0.346146526537341j</v>
      </c>
      <c r="S109" s="20">
        <f t="shared" si="13"/>
        <v>0.7961276100948258</v>
      </c>
      <c r="U109" s="20">
        <f t="shared" si="4"/>
        <v>1.1628571428571428</v>
      </c>
      <c r="V109" s="20">
        <f t="shared" si="5"/>
        <v>0.97926829268292681</v>
      </c>
      <c r="X109" s="20">
        <f t="shared" si="24"/>
        <v>1E-3</v>
      </c>
      <c r="Y109" s="20">
        <f t="shared" si="6"/>
        <v>5.62</v>
      </c>
      <c r="Z109" s="20">
        <f t="shared" si="25"/>
        <v>1.9500000000000011</v>
      </c>
      <c r="AA109" s="20">
        <f t="shared" si="14"/>
        <v>3.8025000000000042</v>
      </c>
      <c r="AB109" s="20">
        <f t="shared" si="15"/>
        <v>21.370050000000024</v>
      </c>
      <c r="AC109" s="20">
        <f t="shared" si="16"/>
        <v>2.8025000000000042</v>
      </c>
      <c r="AD109" s="20">
        <v>1</v>
      </c>
      <c r="AE109" s="20">
        <f t="shared" si="17"/>
        <v>1.0959000000000007E-2</v>
      </c>
      <c r="AF109" s="20" t="str">
        <f t="shared" si="18"/>
        <v>1+0.010959j</v>
      </c>
      <c r="AH109" s="20" t="str">
        <f t="shared" si="19"/>
        <v>2.8025+0.0307125975j</v>
      </c>
      <c r="AI109" s="20" t="str">
        <f t="shared" si="20"/>
        <v>24.17255+0.0307125975j</v>
      </c>
      <c r="AK109" s="20" t="str">
        <f t="shared" si="21"/>
        <v>0.8840612803396-0.0011232500612639j</v>
      </c>
      <c r="AO109" s="20">
        <f t="shared" si="22"/>
        <v>0.8840619939158072</v>
      </c>
      <c r="AP109" s="20">
        <v>39</v>
      </c>
      <c r="AR109" s="20">
        <f>Compensation!$C$16</f>
        <v>1.0242346938775511</v>
      </c>
    </row>
    <row r="110" spans="1:44" s="20" customFormat="1">
      <c r="A110" s="20">
        <f t="shared" si="0"/>
        <v>0.38</v>
      </c>
      <c r="B110" s="20">
        <f t="shared" si="1"/>
        <v>5.62</v>
      </c>
      <c r="C110" s="20">
        <f t="shared" si="23"/>
        <v>2.0000000000000009</v>
      </c>
      <c r="D110" s="20">
        <f t="shared" si="7"/>
        <v>4.0000000000000036</v>
      </c>
      <c r="E110" s="20">
        <f t="shared" si="8"/>
        <v>22.480000000000022</v>
      </c>
      <c r="F110" s="20">
        <f t="shared" si="9"/>
        <v>3.0000000000000036</v>
      </c>
      <c r="G110" s="20">
        <f>1</f>
        <v>1</v>
      </c>
      <c r="H110" s="20">
        <f t="shared" si="10"/>
        <v>4.2712000000000021</v>
      </c>
      <c r="I110" s="20" t="str">
        <f t="shared" si="11"/>
        <v>1+4.2712j</v>
      </c>
      <c r="K110" s="20" t="str">
        <f t="shared" si="12"/>
        <v>3+12.8136j</v>
      </c>
      <c r="M110" s="20" t="str">
        <f t="shared" si="26"/>
        <v>25.48+12.8136j</v>
      </c>
      <c r="O110" s="20" t="str">
        <f t="shared" si="27"/>
        <v>0.704176543199982-0.354122313734195j</v>
      </c>
      <c r="S110" s="20">
        <f t="shared" si="13"/>
        <v>0.78820506029683413</v>
      </c>
      <c r="U110" s="20">
        <f t="shared" si="4"/>
        <v>1.1628571428571428</v>
      </c>
      <c r="V110" s="20">
        <f t="shared" si="5"/>
        <v>0.97926829268292681</v>
      </c>
      <c r="X110" s="20">
        <f t="shared" si="24"/>
        <v>1E-3</v>
      </c>
      <c r="Y110" s="20">
        <f t="shared" si="6"/>
        <v>5.62</v>
      </c>
      <c r="Z110" s="20">
        <f t="shared" si="25"/>
        <v>2.0000000000000009</v>
      </c>
      <c r="AA110" s="20">
        <f t="shared" si="14"/>
        <v>4.0000000000000036</v>
      </c>
      <c r="AB110" s="20">
        <f t="shared" si="15"/>
        <v>22.480000000000022</v>
      </c>
      <c r="AC110" s="20">
        <f t="shared" si="16"/>
        <v>3.0000000000000036</v>
      </c>
      <c r="AD110" s="20">
        <v>1</v>
      </c>
      <c r="AE110" s="20">
        <f t="shared" si="17"/>
        <v>1.1240000000000005E-2</v>
      </c>
      <c r="AF110" s="20" t="str">
        <f t="shared" si="18"/>
        <v>1+0.01124j</v>
      </c>
      <c r="AH110" s="20" t="str">
        <f t="shared" si="19"/>
        <v>3+0.03372j</v>
      </c>
      <c r="AI110" s="20" t="str">
        <f t="shared" si="20"/>
        <v>25.48+0.03372j</v>
      </c>
      <c r="AK110" s="20" t="str">
        <f t="shared" si="21"/>
        <v>0.882259051390046-0.00116757359548165j</v>
      </c>
      <c r="AO110" s="20">
        <f t="shared" si="22"/>
        <v>0.88225982396784031</v>
      </c>
      <c r="AP110" s="20">
        <v>40</v>
      </c>
      <c r="AR110" s="20">
        <f>Compensation!$C$16</f>
        <v>1.0242346938775511</v>
      </c>
    </row>
    <row r="111" spans="1:44" s="20" customFormat="1">
      <c r="A111" s="20">
        <f t="shared" si="0"/>
        <v>0.38</v>
      </c>
      <c r="B111" s="20">
        <f t="shared" si="1"/>
        <v>5.62</v>
      </c>
      <c r="C111" s="20">
        <f t="shared" si="23"/>
        <v>2.0500000000000007</v>
      </c>
      <c r="D111" s="20">
        <f t="shared" si="7"/>
        <v>4.2025000000000032</v>
      </c>
      <c r="E111" s="20">
        <f t="shared" si="8"/>
        <v>23.618050000000018</v>
      </c>
      <c r="F111" s="20">
        <f t="shared" si="9"/>
        <v>3.2025000000000032</v>
      </c>
      <c r="G111" s="20">
        <f>1</f>
        <v>1</v>
      </c>
      <c r="H111" s="20">
        <f t="shared" si="10"/>
        <v>4.3779800000000018</v>
      </c>
      <c r="I111" s="20" t="str">
        <f t="shared" si="11"/>
        <v>1+4.37798j</v>
      </c>
      <c r="K111" s="20" t="str">
        <f t="shared" si="12"/>
        <v>3.2025+14.02048095j</v>
      </c>
      <c r="M111" s="20" t="str">
        <f t="shared" si="26"/>
        <v>26.82055+14.02048095j</v>
      </c>
      <c r="O111" s="20" t="str">
        <f t="shared" si="27"/>
        <v>0.691601890664597-0.361535879504595j</v>
      </c>
      <c r="S111" s="20">
        <f t="shared" si="13"/>
        <v>0.78039821074884974</v>
      </c>
      <c r="U111" s="20">
        <f t="shared" si="4"/>
        <v>1.1628571428571428</v>
      </c>
      <c r="V111" s="20">
        <f t="shared" si="5"/>
        <v>0.97926829268292681</v>
      </c>
      <c r="X111" s="20">
        <f t="shared" si="24"/>
        <v>1E-3</v>
      </c>
      <c r="Y111" s="20">
        <f t="shared" si="6"/>
        <v>5.62</v>
      </c>
      <c r="Z111" s="20">
        <f t="shared" si="25"/>
        <v>2.0500000000000007</v>
      </c>
      <c r="AA111" s="20">
        <f t="shared" si="14"/>
        <v>4.2025000000000032</v>
      </c>
      <c r="AB111" s="20">
        <f t="shared" si="15"/>
        <v>23.618050000000018</v>
      </c>
      <c r="AC111" s="20">
        <f t="shared" si="16"/>
        <v>3.2025000000000032</v>
      </c>
      <c r="AD111" s="20">
        <v>1</v>
      </c>
      <c r="AE111" s="20">
        <f t="shared" si="17"/>
        <v>1.1521000000000005E-2</v>
      </c>
      <c r="AF111" s="20" t="str">
        <f t="shared" si="18"/>
        <v>1+0.011521j</v>
      </c>
      <c r="AH111" s="20" t="str">
        <f t="shared" si="19"/>
        <v>3.2025+0.0368960025j</v>
      </c>
      <c r="AI111" s="20" t="str">
        <f t="shared" si="20"/>
        <v>26.82055+0.0368960025j</v>
      </c>
      <c r="AK111" s="20" t="str">
        <f t="shared" si="21"/>
        <v>0.880593623330748-0.00121139889107029j</v>
      </c>
      <c r="AO111" s="20">
        <f t="shared" si="22"/>
        <v>0.88059445656786228</v>
      </c>
      <c r="AP111" s="20">
        <v>41</v>
      </c>
      <c r="AR111" s="20">
        <f>Compensation!$C$16</f>
        <v>1.0242346938775511</v>
      </c>
    </row>
    <row r="112" spans="1:44" s="20" customFormat="1">
      <c r="A112" s="20">
        <f t="shared" si="0"/>
        <v>0.38</v>
      </c>
      <c r="B112" s="20">
        <f t="shared" si="1"/>
        <v>5.62</v>
      </c>
      <c r="C112" s="20">
        <f t="shared" si="23"/>
        <v>2.1000000000000005</v>
      </c>
      <c r="D112" s="20">
        <f t="shared" si="7"/>
        <v>4.4100000000000019</v>
      </c>
      <c r="E112" s="20">
        <f t="shared" si="8"/>
        <v>24.784200000000013</v>
      </c>
      <c r="F112" s="20">
        <f t="shared" si="9"/>
        <v>3.4100000000000019</v>
      </c>
      <c r="G112" s="20">
        <f>1</f>
        <v>1</v>
      </c>
      <c r="H112" s="20">
        <f t="shared" si="10"/>
        <v>4.4847600000000014</v>
      </c>
      <c r="I112" s="20" t="str">
        <f t="shared" si="11"/>
        <v>1+4.48476j</v>
      </c>
      <c r="K112" s="20" t="str">
        <f t="shared" si="12"/>
        <v>3.41+15.2930316j</v>
      </c>
      <c r="M112" s="20" t="str">
        <f t="shared" si="26"/>
        <v>28.1942+15.2930316j</v>
      </c>
      <c r="O112" s="20" t="str">
        <f t="shared" si="27"/>
        <v>0.679216240048872-0.36841887417627j</v>
      </c>
      <c r="S112" s="20">
        <f t="shared" si="13"/>
        <v>0.77270121495662036</v>
      </c>
      <c r="U112" s="20">
        <f t="shared" si="4"/>
        <v>1.1628571428571428</v>
      </c>
      <c r="V112" s="20">
        <f t="shared" si="5"/>
        <v>0.97926829268292681</v>
      </c>
      <c r="X112" s="20">
        <f t="shared" si="24"/>
        <v>1E-3</v>
      </c>
      <c r="Y112" s="20">
        <f t="shared" si="6"/>
        <v>5.62</v>
      </c>
      <c r="Z112" s="20">
        <f t="shared" si="25"/>
        <v>2.1000000000000005</v>
      </c>
      <c r="AA112" s="20">
        <f t="shared" si="14"/>
        <v>4.4100000000000019</v>
      </c>
      <c r="AB112" s="20">
        <f t="shared" si="15"/>
        <v>24.784200000000013</v>
      </c>
      <c r="AC112" s="20">
        <f t="shared" si="16"/>
        <v>3.4100000000000019</v>
      </c>
      <c r="AD112" s="20">
        <v>1</v>
      </c>
      <c r="AE112" s="20">
        <f t="shared" si="17"/>
        <v>1.1802000000000003E-2</v>
      </c>
      <c r="AF112" s="20" t="str">
        <f t="shared" si="18"/>
        <v>1+0.011802j</v>
      </c>
      <c r="AH112" s="20" t="str">
        <f t="shared" si="19"/>
        <v>3.41+0.04024482j</v>
      </c>
      <c r="AI112" s="20" t="str">
        <f t="shared" si="20"/>
        <v>28.1942+0.04024482j</v>
      </c>
      <c r="AK112" s="20" t="str">
        <f t="shared" si="21"/>
        <v>0.879051347510084-0.00125477095471057j</v>
      </c>
      <c r="AO112" s="20">
        <f t="shared" si="22"/>
        <v>0.87905224304898</v>
      </c>
      <c r="AP112" s="20">
        <v>42</v>
      </c>
      <c r="AR112" s="20">
        <f>Compensation!$C$16</f>
        <v>1.0242346938775511</v>
      </c>
    </row>
    <row r="113" spans="1:44" s="20" customFormat="1">
      <c r="A113" s="20">
        <f t="shared" si="0"/>
        <v>0.38</v>
      </c>
      <c r="B113" s="20">
        <f t="shared" si="1"/>
        <v>5.62</v>
      </c>
      <c r="C113" s="20">
        <f t="shared" si="23"/>
        <v>2.1500000000000004</v>
      </c>
      <c r="D113" s="20">
        <f t="shared" si="7"/>
        <v>4.6225000000000014</v>
      </c>
      <c r="E113" s="20">
        <f t="shared" si="8"/>
        <v>25.978450000000009</v>
      </c>
      <c r="F113" s="20">
        <f t="shared" si="9"/>
        <v>3.6225000000000014</v>
      </c>
      <c r="G113" s="20">
        <f>1</f>
        <v>1</v>
      </c>
      <c r="H113" s="20">
        <f t="shared" si="10"/>
        <v>4.5915400000000011</v>
      </c>
      <c r="I113" s="20" t="str">
        <f t="shared" si="11"/>
        <v>1+4.59154j</v>
      </c>
      <c r="K113" s="20" t="str">
        <f t="shared" si="12"/>
        <v>3.6225+16.63285365j</v>
      </c>
      <c r="M113" s="20" t="str">
        <f t="shared" si="26"/>
        <v>29.60095+16.63285365j</v>
      </c>
      <c r="O113" s="20" t="str">
        <f t="shared" si="27"/>
        <v>0.667020646372818-0.374800700404801j</v>
      </c>
      <c r="S113" s="20">
        <f t="shared" si="13"/>
        <v>0.76510921293076928</v>
      </c>
      <c r="U113" s="20">
        <f t="shared" si="4"/>
        <v>1.1628571428571428</v>
      </c>
      <c r="V113" s="20">
        <f t="shared" si="5"/>
        <v>0.97926829268292681</v>
      </c>
      <c r="X113" s="20">
        <f t="shared" si="24"/>
        <v>1E-3</v>
      </c>
      <c r="Y113" s="20">
        <f t="shared" si="6"/>
        <v>5.62</v>
      </c>
      <c r="Z113" s="20">
        <f t="shared" si="25"/>
        <v>2.1500000000000004</v>
      </c>
      <c r="AA113" s="20">
        <f t="shared" si="14"/>
        <v>4.6225000000000014</v>
      </c>
      <c r="AB113" s="20">
        <f t="shared" si="15"/>
        <v>25.978450000000009</v>
      </c>
      <c r="AC113" s="20">
        <f t="shared" si="16"/>
        <v>3.6225000000000014</v>
      </c>
      <c r="AD113" s="20">
        <v>1</v>
      </c>
      <c r="AE113" s="20">
        <f t="shared" si="17"/>
        <v>1.2083000000000002E-2</v>
      </c>
      <c r="AF113" s="20" t="str">
        <f t="shared" si="18"/>
        <v>1+0.012083j</v>
      </c>
      <c r="AH113" s="20" t="str">
        <f t="shared" si="19"/>
        <v>3.6225+0.0437706675j</v>
      </c>
      <c r="AI113" s="20" t="str">
        <f t="shared" si="20"/>
        <v>29.60095+0.0437706675j</v>
      </c>
      <c r="AK113" s="20" t="str">
        <f t="shared" si="21"/>
        <v>0.877620251968813-0.00129772943909547j</v>
      </c>
      <c r="AO113" s="20">
        <f t="shared" si="22"/>
        <v>0.87762121143890992</v>
      </c>
      <c r="AP113" s="20">
        <v>43</v>
      </c>
      <c r="AR113" s="20">
        <f>Compensation!$C$16</f>
        <v>1.0242346938775511</v>
      </c>
    </row>
    <row r="114" spans="1:44" s="20" customFormat="1">
      <c r="A114" s="20">
        <f t="shared" si="0"/>
        <v>0.38</v>
      </c>
      <c r="B114" s="20">
        <f t="shared" si="1"/>
        <v>5.62</v>
      </c>
      <c r="C114" s="20">
        <f t="shared" si="23"/>
        <v>2.2000000000000002</v>
      </c>
      <c r="D114" s="20">
        <f t="shared" si="7"/>
        <v>4.8400000000000007</v>
      </c>
      <c r="E114" s="20">
        <f t="shared" si="8"/>
        <v>27.200800000000005</v>
      </c>
      <c r="F114" s="20">
        <f t="shared" si="9"/>
        <v>3.8400000000000007</v>
      </c>
      <c r="G114" s="20">
        <f>1</f>
        <v>1</v>
      </c>
      <c r="H114" s="20">
        <f t="shared" si="10"/>
        <v>4.6983200000000007</v>
      </c>
      <c r="I114" s="20" t="str">
        <f t="shared" si="11"/>
        <v>1+4.69832j</v>
      </c>
      <c r="K114" s="20" t="str">
        <f t="shared" si="12"/>
        <v>3.84+18.0415488j</v>
      </c>
      <c r="M114" s="20" t="str">
        <f t="shared" si="26"/>
        <v>31.0408+18.0415488j</v>
      </c>
      <c r="O114" s="20" t="str">
        <f t="shared" si="27"/>
        <v>0.655016107374265-0.380708778961201j</v>
      </c>
      <c r="S114" s="20">
        <f t="shared" si="13"/>
        <v>0.75761815929785048</v>
      </c>
      <c r="U114" s="20">
        <f t="shared" si="4"/>
        <v>1.1628571428571428</v>
      </c>
      <c r="V114" s="20">
        <f t="shared" si="5"/>
        <v>0.97926829268292681</v>
      </c>
      <c r="X114" s="20">
        <f t="shared" si="24"/>
        <v>1E-3</v>
      </c>
      <c r="Y114" s="20">
        <f t="shared" si="6"/>
        <v>5.62</v>
      </c>
      <c r="Z114" s="20">
        <f t="shared" si="25"/>
        <v>2.2000000000000002</v>
      </c>
      <c r="AA114" s="20">
        <f t="shared" si="14"/>
        <v>4.8400000000000007</v>
      </c>
      <c r="AB114" s="20">
        <f t="shared" si="15"/>
        <v>27.200800000000005</v>
      </c>
      <c r="AC114" s="20">
        <f t="shared" si="16"/>
        <v>3.8400000000000007</v>
      </c>
      <c r="AD114" s="20">
        <v>1</v>
      </c>
      <c r="AE114" s="20">
        <f t="shared" si="17"/>
        <v>1.2364000000000002E-2</v>
      </c>
      <c r="AF114" s="20" t="str">
        <f t="shared" si="18"/>
        <v>1+0.012364j</v>
      </c>
      <c r="AH114" s="20" t="str">
        <f t="shared" si="19"/>
        <v>3.84+0.04747776j</v>
      </c>
      <c r="AI114" s="20" t="str">
        <f t="shared" si="20"/>
        <v>31.0408+0.04747776j</v>
      </c>
      <c r="AK114" s="20" t="str">
        <f t="shared" si="21"/>
        <v>0.876289798108003-0.0013403094225993j</v>
      </c>
      <c r="AO114" s="20">
        <f t="shared" si="22"/>
        <v>0.8762908231275236</v>
      </c>
      <c r="AP114" s="20">
        <v>44</v>
      </c>
      <c r="AR114" s="20">
        <f>Compensation!$C$16</f>
        <v>1.0242346938775511</v>
      </c>
    </row>
    <row r="115" spans="1:44" s="20" customFormat="1">
      <c r="A115" s="20">
        <f t="shared" si="0"/>
        <v>0.38</v>
      </c>
      <c r="B115" s="20">
        <f t="shared" si="1"/>
        <v>5.62</v>
      </c>
      <c r="C115" s="20">
        <f t="shared" si="23"/>
        <v>2.25</v>
      </c>
      <c r="D115" s="20">
        <f t="shared" si="7"/>
        <v>5.0625</v>
      </c>
      <c r="E115" s="20">
        <f t="shared" si="8"/>
        <v>28.451250000000002</v>
      </c>
      <c r="F115" s="20">
        <f t="shared" si="9"/>
        <v>4.0625</v>
      </c>
      <c r="G115" s="20">
        <f>1</f>
        <v>1</v>
      </c>
      <c r="H115" s="20">
        <f t="shared" si="10"/>
        <v>4.8050999999999995</v>
      </c>
      <c r="I115" s="20" t="str">
        <f t="shared" si="11"/>
        <v>1+4.8051j</v>
      </c>
      <c r="K115" s="20" t="str">
        <f t="shared" si="12"/>
        <v>4.0625+19.52071875j</v>
      </c>
      <c r="M115" s="20" t="str">
        <f t="shared" si="26"/>
        <v>32.51375+19.52071875j</v>
      </c>
      <c r="O115" s="20" t="str">
        <f t="shared" si="27"/>
        <v>0.643203508739954-0.386168768386477j</v>
      </c>
      <c r="S115" s="20">
        <f t="shared" si="13"/>
        <v>0.75022468056743952</v>
      </c>
      <c r="U115" s="20">
        <f t="shared" si="4"/>
        <v>1.1628571428571428</v>
      </c>
      <c r="V115" s="20">
        <f t="shared" si="5"/>
        <v>0.97926829268292681</v>
      </c>
      <c r="X115" s="20">
        <f t="shared" si="24"/>
        <v>1E-3</v>
      </c>
      <c r="Y115" s="20">
        <f t="shared" si="6"/>
        <v>5.62</v>
      </c>
      <c r="Z115" s="20">
        <f t="shared" si="25"/>
        <v>2.25</v>
      </c>
      <c r="AA115" s="20">
        <f t="shared" si="14"/>
        <v>5.0625</v>
      </c>
      <c r="AB115" s="20">
        <f t="shared" si="15"/>
        <v>28.451250000000002</v>
      </c>
      <c r="AC115" s="20">
        <f t="shared" si="16"/>
        <v>4.0625</v>
      </c>
      <c r="AD115" s="20">
        <v>1</v>
      </c>
      <c r="AE115" s="20">
        <f t="shared" si="17"/>
        <v>1.2645E-2</v>
      </c>
      <c r="AF115" s="20" t="str">
        <f t="shared" si="18"/>
        <v>1+0.012645j</v>
      </c>
      <c r="AH115" s="20" t="str">
        <f t="shared" si="19"/>
        <v>4.0625+0.0513703125j</v>
      </c>
      <c r="AI115" s="20" t="str">
        <f t="shared" si="20"/>
        <v>32.51375+0.0513703125j</v>
      </c>
      <c r="AK115" s="20" t="str">
        <f t="shared" si="21"/>
        <v>0.8750506778942-0.0013825420561074j</v>
      </c>
      <c r="AO115" s="20">
        <f t="shared" si="22"/>
        <v>0.87505177007171164</v>
      </c>
      <c r="AP115" s="20">
        <v>45</v>
      </c>
      <c r="AR115" s="20">
        <f>Compensation!$C$16</f>
        <v>1.0242346938775511</v>
      </c>
    </row>
    <row r="116" spans="1:44" s="20" customFormat="1">
      <c r="A116" s="20">
        <f t="shared" si="0"/>
        <v>0.38</v>
      </c>
      <c r="B116" s="20">
        <f t="shared" si="1"/>
        <v>5.62</v>
      </c>
      <c r="C116" s="20">
        <f t="shared" si="23"/>
        <v>2.2999999999999998</v>
      </c>
      <c r="D116" s="20">
        <f t="shared" si="7"/>
        <v>5.2899999999999991</v>
      </c>
      <c r="E116" s="20">
        <f t="shared" si="8"/>
        <v>29.729799999999997</v>
      </c>
      <c r="F116" s="20">
        <f t="shared" si="9"/>
        <v>4.2899999999999991</v>
      </c>
      <c r="G116" s="20">
        <f>1</f>
        <v>1</v>
      </c>
      <c r="H116" s="20">
        <f t="shared" si="10"/>
        <v>4.9118799999999991</v>
      </c>
      <c r="I116" s="20" t="str">
        <f t="shared" si="11"/>
        <v>1+4.91188j</v>
      </c>
      <c r="K116" s="20" t="str">
        <f t="shared" si="12"/>
        <v>4.29+21.0719652j</v>
      </c>
      <c r="M116" s="20" t="str">
        <f t="shared" si="26"/>
        <v>34.0198+21.0719652j</v>
      </c>
      <c r="O116" s="20" t="str">
        <f t="shared" si="27"/>
        <v>0.631583582781017-0.391204747742577j</v>
      </c>
      <c r="S116" s="20">
        <f t="shared" si="13"/>
        <v>0.74292595640133552</v>
      </c>
      <c r="U116" s="20">
        <f t="shared" si="4"/>
        <v>1.1628571428571428</v>
      </c>
      <c r="V116" s="20">
        <f t="shared" si="5"/>
        <v>0.97926829268292681</v>
      </c>
      <c r="X116" s="20">
        <f t="shared" si="24"/>
        <v>1E-3</v>
      </c>
      <c r="Y116" s="20">
        <f t="shared" si="6"/>
        <v>5.62</v>
      </c>
      <c r="Z116" s="20">
        <f t="shared" si="25"/>
        <v>2.2999999999999998</v>
      </c>
      <c r="AA116" s="20">
        <f t="shared" si="14"/>
        <v>5.2899999999999991</v>
      </c>
      <c r="AB116" s="20">
        <f t="shared" si="15"/>
        <v>29.729799999999997</v>
      </c>
      <c r="AC116" s="20">
        <f t="shared" si="16"/>
        <v>4.2899999999999991</v>
      </c>
      <c r="AD116" s="20">
        <v>1</v>
      </c>
      <c r="AE116" s="20">
        <f t="shared" si="17"/>
        <v>1.2925999999999998E-2</v>
      </c>
      <c r="AF116" s="20" t="str">
        <f t="shared" si="18"/>
        <v>1+0.012926j</v>
      </c>
      <c r="AH116" s="20" t="str">
        <f t="shared" si="19"/>
        <v>4.29+0.05545254j</v>
      </c>
      <c r="AI116" s="20" t="str">
        <f t="shared" si="20"/>
        <v>34.0198+0.05545254j</v>
      </c>
      <c r="AK116" s="20" t="str">
        <f t="shared" si="21"/>
        <v>0.873894644011618-0.00142445510270019j</v>
      </c>
      <c r="AO116" s="20">
        <f t="shared" si="22"/>
        <v>0.87389580494732444</v>
      </c>
      <c r="AP116" s="20">
        <v>46</v>
      </c>
      <c r="AR116" s="20">
        <f>Compensation!$C$16</f>
        <v>1.0242346938775511</v>
      </c>
    </row>
    <row r="117" spans="1:44" s="20" customFormat="1">
      <c r="A117" s="20">
        <f t="shared" si="0"/>
        <v>0.38</v>
      </c>
      <c r="B117" s="20">
        <f t="shared" si="1"/>
        <v>5.62</v>
      </c>
      <c r="C117" s="20">
        <f t="shared" si="23"/>
        <v>2.3499999999999996</v>
      </c>
      <c r="D117" s="20">
        <f t="shared" si="7"/>
        <v>5.5224999999999982</v>
      </c>
      <c r="E117" s="20">
        <f t="shared" si="8"/>
        <v>31.036449999999991</v>
      </c>
      <c r="F117" s="20">
        <f t="shared" si="9"/>
        <v>4.5224999999999982</v>
      </c>
      <c r="G117" s="20">
        <f>1</f>
        <v>1</v>
      </c>
      <c r="H117" s="20">
        <f t="shared" si="10"/>
        <v>5.0186599999999997</v>
      </c>
      <c r="I117" s="20" t="str">
        <f t="shared" si="11"/>
        <v>1+5.01866j</v>
      </c>
      <c r="K117" s="20" t="str">
        <f t="shared" si="12"/>
        <v>4.5225+22.69688985j</v>
      </c>
      <c r="M117" s="20" t="str">
        <f t="shared" si="26"/>
        <v>35.55895+22.69688985j</v>
      </c>
      <c r="O117" s="20" t="str">
        <f t="shared" si="27"/>
        <v>0.620156878283403-0.395839369725997j</v>
      </c>
      <c r="S117" s="20">
        <f t="shared" si="13"/>
        <v>0.73571962071654051</v>
      </c>
      <c r="U117" s="20">
        <f t="shared" si="4"/>
        <v>1.1628571428571428</v>
      </c>
      <c r="V117" s="20">
        <f t="shared" si="5"/>
        <v>0.97926829268292681</v>
      </c>
      <c r="X117" s="20">
        <f t="shared" si="24"/>
        <v>1E-3</v>
      </c>
      <c r="Y117" s="20">
        <f t="shared" si="6"/>
        <v>5.62</v>
      </c>
      <c r="Z117" s="20">
        <f t="shared" si="25"/>
        <v>2.3499999999999996</v>
      </c>
      <c r="AA117" s="20">
        <f t="shared" si="14"/>
        <v>5.5224999999999982</v>
      </c>
      <c r="AB117" s="20">
        <f t="shared" si="15"/>
        <v>31.036449999999991</v>
      </c>
      <c r="AC117" s="20">
        <f t="shared" si="16"/>
        <v>4.5224999999999982</v>
      </c>
      <c r="AD117" s="20">
        <v>1</v>
      </c>
      <c r="AE117" s="20">
        <f t="shared" si="17"/>
        <v>1.3207E-2</v>
      </c>
      <c r="AF117" s="20" t="str">
        <f t="shared" si="18"/>
        <v>1+0.013207j</v>
      </c>
      <c r="AH117" s="20" t="str">
        <f t="shared" si="19"/>
        <v>4.5225+0.0597286575j</v>
      </c>
      <c r="AI117" s="20" t="str">
        <f t="shared" si="20"/>
        <v>35.55895+0.0597286575j</v>
      </c>
      <c r="AK117" s="20" t="str">
        <f t="shared" si="21"/>
        <v>0.87281436694291-0.00146607339036199j</v>
      </c>
      <c r="AO117" s="20">
        <f t="shared" si="22"/>
        <v>0.87281559822973998</v>
      </c>
      <c r="AP117" s="20">
        <v>47</v>
      </c>
      <c r="AR117" s="20">
        <f>Compensation!$C$16</f>
        <v>1.0242346938775511</v>
      </c>
    </row>
    <row r="118" spans="1:44" s="20" customFormat="1">
      <c r="A118" s="20">
        <f t="shared" si="0"/>
        <v>0.38</v>
      </c>
      <c r="B118" s="20">
        <f t="shared" si="1"/>
        <v>5.62</v>
      </c>
      <c r="C118" s="20">
        <f t="shared" si="23"/>
        <v>2.3999999999999995</v>
      </c>
      <c r="D118" s="20">
        <f t="shared" si="7"/>
        <v>5.7599999999999971</v>
      </c>
      <c r="E118" s="20">
        <f t="shared" si="8"/>
        <v>32.371199999999988</v>
      </c>
      <c r="F118" s="20">
        <f t="shared" si="9"/>
        <v>4.7599999999999971</v>
      </c>
      <c r="G118" s="20">
        <f>1</f>
        <v>1</v>
      </c>
      <c r="H118" s="20">
        <f t="shared" si="10"/>
        <v>5.1254399999999993</v>
      </c>
      <c r="I118" s="20" t="str">
        <f t="shared" si="11"/>
        <v>1+5.12544j</v>
      </c>
      <c r="K118" s="20" t="str">
        <f t="shared" si="12"/>
        <v>4.76+24.3970944j</v>
      </c>
      <c r="M118" s="20" t="str">
        <f t="shared" si="26"/>
        <v>37.1312+24.3970944j</v>
      </c>
      <c r="O118" s="20" t="str">
        <f t="shared" si="27"/>
        <v>0.608923739598744-0.400093989889677j</v>
      </c>
      <c r="S118" s="20">
        <f t="shared" si="13"/>
        <v>0.72860367923361458</v>
      </c>
      <c r="U118" s="20">
        <f t="shared" si="4"/>
        <v>1.1628571428571428</v>
      </c>
      <c r="V118" s="20">
        <f t="shared" si="5"/>
        <v>0.97926829268292681</v>
      </c>
      <c r="X118" s="20">
        <f t="shared" si="24"/>
        <v>1E-3</v>
      </c>
      <c r="Y118" s="20">
        <f t="shared" si="6"/>
        <v>5.62</v>
      </c>
      <c r="Z118" s="20">
        <f t="shared" si="25"/>
        <v>2.3999999999999995</v>
      </c>
      <c r="AA118" s="20">
        <f t="shared" si="14"/>
        <v>5.7599999999999971</v>
      </c>
      <c r="AB118" s="20">
        <f t="shared" si="15"/>
        <v>32.371199999999988</v>
      </c>
      <c r="AC118" s="20">
        <f t="shared" si="16"/>
        <v>4.7599999999999971</v>
      </c>
      <c r="AD118" s="20">
        <v>1</v>
      </c>
      <c r="AE118" s="20">
        <f t="shared" si="17"/>
        <v>1.3487999999999998E-2</v>
      </c>
      <c r="AF118" s="20" t="str">
        <f t="shared" si="18"/>
        <v>1+0.013488j</v>
      </c>
      <c r="AH118" s="20" t="str">
        <f t="shared" si="19"/>
        <v>4.76+0.06420288j</v>
      </c>
      <c r="AI118" s="20" t="str">
        <f t="shared" si="20"/>
        <v>37.1312+0.06420288j</v>
      </c>
      <c r="AK118" s="20" t="str">
        <f t="shared" si="21"/>
        <v>0.87180331417639-0.0015074191936611j</v>
      </c>
      <c r="AO118" s="20">
        <f t="shared" si="22"/>
        <v>0.87180461740091908</v>
      </c>
      <c r="AP118" s="20">
        <v>48</v>
      </c>
      <c r="AR118" s="20">
        <f>Compensation!$C$16</f>
        <v>1.0242346938775511</v>
      </c>
    </row>
    <row r="119" spans="1:44" s="20" customFormat="1">
      <c r="A119" s="20">
        <f t="shared" si="0"/>
        <v>0.38</v>
      </c>
      <c r="B119" s="20">
        <f t="shared" si="1"/>
        <v>5.62</v>
      </c>
      <c r="C119" s="20">
        <f t="shared" si="23"/>
        <v>2.4499999999999993</v>
      </c>
      <c r="D119" s="20">
        <f t="shared" si="7"/>
        <v>6.0024999999999968</v>
      </c>
      <c r="E119" s="20">
        <f t="shared" si="8"/>
        <v>33.734049999999982</v>
      </c>
      <c r="F119" s="20">
        <f t="shared" si="9"/>
        <v>5.0024999999999968</v>
      </c>
      <c r="G119" s="20">
        <f>1</f>
        <v>1</v>
      </c>
      <c r="H119" s="20">
        <f t="shared" si="10"/>
        <v>5.232219999999999</v>
      </c>
      <c r="I119" s="20" t="str">
        <f t="shared" si="11"/>
        <v>1+5.23222j</v>
      </c>
      <c r="K119" s="20" t="str">
        <f t="shared" si="12"/>
        <v>5.0025+26.17418055j</v>
      </c>
      <c r="M119" s="20" t="str">
        <f t="shared" si="26"/>
        <v>38.73655+26.17418055j</v>
      </c>
      <c r="O119" s="20" t="str">
        <f t="shared" si="27"/>
        <v>0.597884293330823-0.403988776534052j</v>
      </c>
      <c r="S119" s="20">
        <f t="shared" si="13"/>
        <v>0.72157644070270044</v>
      </c>
      <c r="U119" s="20">
        <f t="shared" si="4"/>
        <v>1.1628571428571428</v>
      </c>
      <c r="V119" s="20">
        <f t="shared" si="5"/>
        <v>0.97926829268292681</v>
      </c>
      <c r="X119" s="20">
        <f t="shared" si="24"/>
        <v>1E-3</v>
      </c>
      <c r="Y119" s="20">
        <f t="shared" si="6"/>
        <v>5.62</v>
      </c>
      <c r="Z119" s="20">
        <f t="shared" si="25"/>
        <v>2.4499999999999993</v>
      </c>
      <c r="AA119" s="20">
        <f t="shared" si="14"/>
        <v>6.0024999999999968</v>
      </c>
      <c r="AB119" s="20">
        <f t="shared" si="15"/>
        <v>33.734049999999982</v>
      </c>
      <c r="AC119" s="20">
        <f t="shared" si="16"/>
        <v>5.0024999999999968</v>
      </c>
      <c r="AD119" s="20">
        <v>1</v>
      </c>
      <c r="AE119" s="20">
        <f t="shared" si="17"/>
        <v>1.3768999999999997E-2</v>
      </c>
      <c r="AF119" s="20" t="str">
        <f t="shared" si="18"/>
        <v>1+0.013769j</v>
      </c>
      <c r="AH119" s="20" t="str">
        <f t="shared" si="19"/>
        <v>5.0025+0.0688794225j</v>
      </c>
      <c r="AI119" s="20" t="str">
        <f t="shared" si="20"/>
        <v>38.73655+0.0688794225j</v>
      </c>
      <c r="AK119" s="20" t="str">
        <f t="shared" si="21"/>
        <v>0.870855647685437-0.00154851255709237j</v>
      </c>
      <c r="AO119" s="20">
        <f t="shared" si="22"/>
        <v>0.87085702442867241</v>
      </c>
      <c r="AP119" s="20">
        <v>49</v>
      </c>
      <c r="AR119" s="20">
        <f>Compensation!$C$16</f>
        <v>1.0242346938775511</v>
      </c>
    </row>
    <row r="120" spans="1:44" s="20" customFormat="1">
      <c r="A120" s="20">
        <f t="shared" si="0"/>
        <v>0.38</v>
      </c>
      <c r="B120" s="20">
        <f t="shared" si="1"/>
        <v>5.62</v>
      </c>
      <c r="C120" s="20">
        <f t="shared" si="23"/>
        <v>2.4999999999999991</v>
      </c>
      <c r="D120" s="20">
        <f t="shared" si="7"/>
        <v>6.2499999999999956</v>
      </c>
      <c r="E120" s="20">
        <f t="shared" si="8"/>
        <v>35.124999999999979</v>
      </c>
      <c r="F120" s="20">
        <f t="shared" si="9"/>
        <v>5.2499999999999956</v>
      </c>
      <c r="G120" s="20">
        <f>1</f>
        <v>1</v>
      </c>
      <c r="H120" s="20">
        <f t="shared" si="10"/>
        <v>5.3389999999999986</v>
      </c>
      <c r="I120" s="20" t="str">
        <f t="shared" si="11"/>
        <v>1+5.339j</v>
      </c>
      <c r="K120" s="20" t="str">
        <f t="shared" si="12"/>
        <v>5.25+28.02975j</v>
      </c>
      <c r="M120" s="20" t="str">
        <f t="shared" si="26"/>
        <v>40.375+28.02975j</v>
      </c>
      <c r="O120" s="20" t="str">
        <f t="shared" si="27"/>
        <v>0.58703844122221-0.407542804900266j</v>
      </c>
      <c r="S120" s="20">
        <f t="shared" si="13"/>
        <v>0.71463645953630051</v>
      </c>
      <c r="U120" s="20">
        <f t="shared" si="4"/>
        <v>1.1628571428571428</v>
      </c>
      <c r="V120" s="20">
        <f t="shared" si="5"/>
        <v>0.97926829268292681</v>
      </c>
      <c r="X120" s="20">
        <f t="shared" si="24"/>
        <v>1E-3</v>
      </c>
      <c r="Y120" s="20">
        <f t="shared" si="6"/>
        <v>5.62</v>
      </c>
      <c r="Z120" s="20">
        <f t="shared" si="25"/>
        <v>2.4999999999999991</v>
      </c>
      <c r="AA120" s="20">
        <f t="shared" si="14"/>
        <v>6.2499999999999956</v>
      </c>
      <c r="AB120" s="20">
        <f t="shared" si="15"/>
        <v>35.124999999999979</v>
      </c>
      <c r="AC120" s="20">
        <f t="shared" si="16"/>
        <v>5.2499999999999956</v>
      </c>
      <c r="AD120" s="20">
        <v>1</v>
      </c>
      <c r="AE120" s="20">
        <f t="shared" si="17"/>
        <v>1.4049999999999997E-2</v>
      </c>
      <c r="AF120" s="20" t="str">
        <f t="shared" si="18"/>
        <v>1+0.01405j</v>
      </c>
      <c r="AH120" s="20" t="str">
        <f t="shared" si="19"/>
        <v>5.25+0.0737624999999999j</v>
      </c>
      <c r="AI120" s="20" t="str">
        <f t="shared" si="20"/>
        <v>40.375+0.0737624999999999j</v>
      </c>
      <c r="AK120" s="20" t="str">
        <f t="shared" si="21"/>
        <v>0.869966136569152-0.00158937157024599j</v>
      </c>
      <c r="AO120" s="20">
        <f t="shared" si="22"/>
        <v>0.86996758840720312</v>
      </c>
      <c r="AP120" s="20">
        <v>50</v>
      </c>
      <c r="AR120" s="20">
        <f>Compensation!$C$16</f>
        <v>1.0242346938775511</v>
      </c>
    </row>
    <row r="121" spans="1:44" s="20" customFormat="1">
      <c r="A121" s="20">
        <f t="shared" si="0"/>
        <v>0.38</v>
      </c>
      <c r="B121" s="20">
        <f t="shared" si="1"/>
        <v>5.62</v>
      </c>
      <c r="C121" s="20">
        <f t="shared" si="23"/>
        <v>2.5499999999999989</v>
      </c>
      <c r="D121" s="20">
        <f t="shared" si="7"/>
        <v>6.5024999999999942</v>
      </c>
      <c r="E121" s="20">
        <f t="shared" si="8"/>
        <v>36.54404999999997</v>
      </c>
      <c r="F121" s="20">
        <f t="shared" si="9"/>
        <v>5.5024999999999942</v>
      </c>
      <c r="G121" s="20">
        <f>1</f>
        <v>1</v>
      </c>
      <c r="H121" s="20">
        <f t="shared" si="10"/>
        <v>5.4457799999999983</v>
      </c>
      <c r="I121" s="20" t="str">
        <f t="shared" si="11"/>
        <v>1+5.44578j</v>
      </c>
      <c r="K121" s="20" t="str">
        <f t="shared" si="12"/>
        <v>5.50249999999999+29.96540445j</v>
      </c>
      <c r="M121" s="20" t="str">
        <f t="shared" si="26"/>
        <v>42.04655+29.96540445j</v>
      </c>
      <c r="O121" s="20" t="str">
        <f t="shared" si="27"/>
        <v>0.576385858059704-0.410774138568309j</v>
      </c>
      <c r="S121" s="20">
        <f t="shared" si="13"/>
        <v>0.70778248797759724</v>
      </c>
      <c r="U121" s="20">
        <f t="shared" si="4"/>
        <v>1.1628571428571428</v>
      </c>
      <c r="V121" s="20">
        <f t="shared" si="5"/>
        <v>0.97926829268292681</v>
      </c>
      <c r="X121" s="20">
        <f t="shared" si="24"/>
        <v>1E-3</v>
      </c>
      <c r="Y121" s="20">
        <f t="shared" si="6"/>
        <v>5.62</v>
      </c>
      <c r="Z121" s="20">
        <f t="shared" si="25"/>
        <v>2.5499999999999989</v>
      </c>
      <c r="AA121" s="20">
        <f t="shared" si="14"/>
        <v>6.5024999999999942</v>
      </c>
      <c r="AB121" s="20">
        <f t="shared" si="15"/>
        <v>36.54404999999997</v>
      </c>
      <c r="AC121" s="20">
        <f t="shared" si="16"/>
        <v>5.5024999999999942</v>
      </c>
      <c r="AD121" s="20">
        <v>1</v>
      </c>
      <c r="AE121" s="20">
        <f t="shared" si="17"/>
        <v>1.4330999999999995E-2</v>
      </c>
      <c r="AF121" s="20" t="str">
        <f t="shared" si="18"/>
        <v>1+0.014331j</v>
      </c>
      <c r="AH121" s="20" t="str">
        <f t="shared" si="19"/>
        <v>5.50249999999999+0.0788563274999999j</v>
      </c>
      <c r="AI121" s="20" t="str">
        <f t="shared" si="20"/>
        <v>42.04655+0.0788563274999999j</v>
      </c>
      <c r="AK121" s="20" t="str">
        <f t="shared" si="21"/>
        <v>0.869130082329997-0.00163001260299159j</v>
      </c>
      <c r="AO121" s="20">
        <f t="shared" si="22"/>
        <v>0.86913161083464985</v>
      </c>
      <c r="AP121" s="20">
        <v>51</v>
      </c>
      <c r="AR121" s="20">
        <f>Compensation!$C$16</f>
        <v>1.0242346938775511</v>
      </c>
    </row>
    <row r="122" spans="1:44" s="20" customFormat="1">
      <c r="A122" s="20">
        <f t="shared" si="0"/>
        <v>0.38</v>
      </c>
      <c r="B122" s="20">
        <f t="shared" si="1"/>
        <v>5.62</v>
      </c>
      <c r="C122" s="20">
        <f t="shared" si="23"/>
        <v>2.5999999999999988</v>
      </c>
      <c r="D122" s="20">
        <f t="shared" si="7"/>
        <v>6.7599999999999936</v>
      </c>
      <c r="E122" s="20">
        <f t="shared" si="8"/>
        <v>37.991199999999964</v>
      </c>
      <c r="F122" s="20">
        <f t="shared" si="9"/>
        <v>5.7599999999999936</v>
      </c>
      <c r="G122" s="20">
        <f>1</f>
        <v>1</v>
      </c>
      <c r="H122" s="20">
        <f t="shared" si="10"/>
        <v>5.5525599999999971</v>
      </c>
      <c r="I122" s="20" t="str">
        <f t="shared" si="11"/>
        <v>1+5.55256j</v>
      </c>
      <c r="K122" s="20" t="str">
        <f t="shared" si="12"/>
        <v>5.75999999999999+31.9827456j</v>
      </c>
      <c r="M122" s="20" t="str">
        <f t="shared" si="26"/>
        <v>43.7512+31.9827456j</v>
      </c>
      <c r="O122" s="20" t="str">
        <f t="shared" si="27"/>
        <v>0.565925993600599-0.413699900385708j</v>
      </c>
      <c r="S122" s="20">
        <f t="shared" si="13"/>
        <v>0.70101343625637447</v>
      </c>
      <c r="U122" s="20">
        <f t="shared" si="4"/>
        <v>1.1628571428571428</v>
      </c>
      <c r="V122" s="20">
        <f t="shared" si="5"/>
        <v>0.97926829268292681</v>
      </c>
      <c r="X122" s="20">
        <f t="shared" si="24"/>
        <v>1E-3</v>
      </c>
      <c r="Y122" s="20">
        <f t="shared" si="6"/>
        <v>5.62</v>
      </c>
      <c r="Z122" s="20">
        <f t="shared" si="25"/>
        <v>2.5999999999999988</v>
      </c>
      <c r="AA122" s="20">
        <f t="shared" si="14"/>
        <v>6.7599999999999936</v>
      </c>
      <c r="AB122" s="20">
        <f t="shared" si="15"/>
        <v>37.991199999999964</v>
      </c>
      <c r="AC122" s="20">
        <f t="shared" si="16"/>
        <v>5.7599999999999936</v>
      </c>
      <c r="AD122" s="20">
        <v>1</v>
      </c>
      <c r="AE122" s="20">
        <f t="shared" si="17"/>
        <v>1.4611999999999993E-2</v>
      </c>
      <c r="AF122" s="20" t="str">
        <f t="shared" si="18"/>
        <v>1+0.014612j</v>
      </c>
      <c r="AH122" s="20" t="str">
        <f t="shared" si="19"/>
        <v>5.75999999999999+0.0841651199999999j</v>
      </c>
      <c r="AI122" s="20" t="str">
        <f t="shared" si="20"/>
        <v>43.7512+0.0841651199999999j</v>
      </c>
      <c r="AK122" s="20" t="str">
        <f t="shared" si="21"/>
        <v>0.868343254729757-0.00167045050731227j</v>
      </c>
      <c r="AO122" s="20">
        <f t="shared" si="22"/>
        <v>0.86834486146897016</v>
      </c>
      <c r="AP122" s="20">
        <v>52</v>
      </c>
      <c r="AR122" s="20">
        <f>Compensation!$C$16</f>
        <v>1.0242346938775511</v>
      </c>
    </row>
    <row r="123" spans="1:44" s="20" customFormat="1">
      <c r="A123" s="20">
        <f t="shared" si="0"/>
        <v>0.38</v>
      </c>
      <c r="B123" s="20">
        <f t="shared" si="1"/>
        <v>5.62</v>
      </c>
      <c r="C123" s="20">
        <f t="shared" si="23"/>
        <v>2.6499999999999986</v>
      </c>
      <c r="D123" s="20">
        <f t="shared" si="7"/>
        <v>7.0224999999999929</v>
      </c>
      <c r="E123" s="20">
        <f t="shared" si="8"/>
        <v>39.466449999999959</v>
      </c>
      <c r="F123" s="20">
        <f t="shared" si="9"/>
        <v>6.0224999999999929</v>
      </c>
      <c r="G123" s="20">
        <f>1</f>
        <v>1</v>
      </c>
      <c r="H123" s="20">
        <f t="shared" si="10"/>
        <v>5.6593399999999967</v>
      </c>
      <c r="I123" s="20" t="str">
        <f t="shared" si="11"/>
        <v>1+5.65934j</v>
      </c>
      <c r="K123" s="20" t="str">
        <f t="shared" si="12"/>
        <v>6.02249999999999+34.08337515j</v>
      </c>
      <c r="M123" s="20" t="str">
        <f t="shared" si="26"/>
        <v>45.4889499999999+34.08337515j</v>
      </c>
      <c r="O123" s="20" t="str">
        <f t="shared" si="27"/>
        <v>0.5556580776787-0.416336334794516j</v>
      </c>
      <c r="S123" s="20">
        <f t="shared" si="13"/>
        <v>0.69432833944735362</v>
      </c>
      <c r="U123" s="20">
        <f t="shared" si="4"/>
        <v>1.1628571428571428</v>
      </c>
      <c r="V123" s="20">
        <f t="shared" si="5"/>
        <v>0.97926829268292681</v>
      </c>
      <c r="X123" s="20">
        <f t="shared" si="24"/>
        <v>1E-3</v>
      </c>
      <c r="Y123" s="20">
        <f t="shared" si="6"/>
        <v>5.62</v>
      </c>
      <c r="Z123" s="20">
        <f t="shared" si="25"/>
        <v>2.6499999999999986</v>
      </c>
      <c r="AA123" s="20">
        <f t="shared" si="14"/>
        <v>7.0224999999999929</v>
      </c>
      <c r="AB123" s="20">
        <f t="shared" si="15"/>
        <v>39.466449999999959</v>
      </c>
      <c r="AC123" s="20">
        <f t="shared" si="16"/>
        <v>6.0224999999999929</v>
      </c>
      <c r="AD123" s="20">
        <v>1</v>
      </c>
      <c r="AE123" s="20">
        <f t="shared" si="17"/>
        <v>1.4892999999999991E-2</v>
      </c>
      <c r="AF123" s="20" t="str">
        <f t="shared" si="18"/>
        <v>1+0.014893j</v>
      </c>
      <c r="AH123" s="20" t="str">
        <f t="shared" si="19"/>
        <v>6.02249999999999+0.0896930924999999j</v>
      </c>
      <c r="AI123" s="20" t="str">
        <f t="shared" si="20"/>
        <v>45.4889499999999+0.0896930924999999j</v>
      </c>
      <c r="AK123" s="20" t="str">
        <f t="shared" si="21"/>
        <v>0.867601836536898-0.00171069879119377j</v>
      </c>
      <c r="AO123" s="20">
        <f t="shared" si="22"/>
        <v>0.8676035230752307</v>
      </c>
      <c r="AP123" s="20">
        <v>53</v>
      </c>
      <c r="AR123" s="20">
        <f>Compensation!$C$16</f>
        <v>1.0242346938775511</v>
      </c>
    </row>
    <row r="124" spans="1:44" s="20" customFormat="1">
      <c r="A124" s="20">
        <f t="shared" si="0"/>
        <v>0.38</v>
      </c>
      <c r="B124" s="20">
        <f t="shared" si="1"/>
        <v>5.62</v>
      </c>
      <c r="C124" s="20">
        <f t="shared" si="23"/>
        <v>2.6999999999999984</v>
      </c>
      <c r="D124" s="20">
        <f t="shared" si="7"/>
        <v>7.2899999999999912</v>
      </c>
      <c r="E124" s="20">
        <f t="shared" si="8"/>
        <v>40.96979999999995</v>
      </c>
      <c r="F124" s="20">
        <f t="shared" si="9"/>
        <v>6.2899999999999912</v>
      </c>
      <c r="G124" s="20">
        <f>1</f>
        <v>1</v>
      </c>
      <c r="H124" s="20">
        <f t="shared" si="10"/>
        <v>5.7661199999999964</v>
      </c>
      <c r="I124" s="20" t="str">
        <f t="shared" si="11"/>
        <v>1+5.76612j</v>
      </c>
      <c r="K124" s="20" t="str">
        <f t="shared" si="12"/>
        <v>6.28999999999999+36.2688947999999j</v>
      </c>
      <c r="M124" s="20" t="str">
        <f t="shared" si="26"/>
        <v>47.2597999999999+36.2688947999999j</v>
      </c>
      <c r="O124" s="20" t="str">
        <f t="shared" si="27"/>
        <v>0.545581127783141-0.418698863059769j</v>
      </c>
      <c r="S124" s="20">
        <f t="shared" si="13"/>
        <v>0.68772632996030281</v>
      </c>
      <c r="U124" s="20">
        <f t="shared" si="4"/>
        <v>1.1628571428571428</v>
      </c>
      <c r="V124" s="20">
        <f t="shared" si="5"/>
        <v>0.97926829268292681</v>
      </c>
      <c r="X124" s="20">
        <f t="shared" si="24"/>
        <v>1E-3</v>
      </c>
      <c r="Y124" s="20">
        <f t="shared" si="6"/>
        <v>5.62</v>
      </c>
      <c r="Z124" s="20">
        <f t="shared" si="25"/>
        <v>2.6999999999999984</v>
      </c>
      <c r="AA124" s="20">
        <f t="shared" si="14"/>
        <v>7.2899999999999912</v>
      </c>
      <c r="AB124" s="20">
        <f t="shared" si="15"/>
        <v>40.96979999999995</v>
      </c>
      <c r="AC124" s="20">
        <f t="shared" si="16"/>
        <v>6.2899999999999912</v>
      </c>
      <c r="AD124" s="20">
        <v>1</v>
      </c>
      <c r="AE124" s="20">
        <f t="shared" si="17"/>
        <v>1.5173999999999991E-2</v>
      </c>
      <c r="AF124" s="20" t="str">
        <f t="shared" si="18"/>
        <v>1+0.015174j</v>
      </c>
      <c r="AH124" s="20" t="str">
        <f t="shared" si="19"/>
        <v>6.28999999999999+0.0954444599999999j</v>
      </c>
      <c r="AI124" s="20" t="str">
        <f t="shared" si="20"/>
        <v>47.2597999999999+0.0954444599999999j</v>
      </c>
      <c r="AK124" s="20" t="str">
        <f t="shared" si="21"/>
        <v>0.866902375776555-0.00175076976899417j</v>
      </c>
      <c r="AO124" s="20">
        <f t="shared" si="22"/>
        <v>0.86690414367553892</v>
      </c>
      <c r="AP124" s="20">
        <v>54</v>
      </c>
      <c r="AR124" s="20">
        <f>Compensation!$C$16</f>
        <v>1.0242346938775511</v>
      </c>
    </row>
    <row r="125" spans="1:44" s="20" customFormat="1">
      <c r="A125" s="20">
        <f t="shared" si="0"/>
        <v>0.38</v>
      </c>
      <c r="B125" s="20">
        <f t="shared" si="1"/>
        <v>5.62</v>
      </c>
      <c r="C125" s="20">
        <f t="shared" si="23"/>
        <v>2.7499999999999982</v>
      </c>
      <c r="D125" s="20">
        <f t="shared" si="7"/>
        <v>7.5624999999999902</v>
      </c>
      <c r="E125" s="20">
        <f t="shared" si="8"/>
        <v>42.501249999999949</v>
      </c>
      <c r="F125" s="20">
        <f t="shared" si="9"/>
        <v>6.5624999999999902</v>
      </c>
      <c r="G125" s="20">
        <f>1</f>
        <v>1</v>
      </c>
      <c r="H125" s="20">
        <f t="shared" si="10"/>
        <v>5.8728999999999969</v>
      </c>
      <c r="I125" s="20" t="str">
        <f t="shared" si="11"/>
        <v>1+5.8729j</v>
      </c>
      <c r="K125" s="20" t="str">
        <f t="shared" si="12"/>
        <v>6.56249999999999+38.5409062499999j</v>
      </c>
      <c r="M125" s="20" t="str">
        <f t="shared" si="26"/>
        <v>49.0637499999999+38.5409062499999j</v>
      </c>
      <c r="O125" s="20" t="str">
        <f t="shared" si="27"/>
        <v>0.535693958517621-0.420802132611531j</v>
      </c>
      <c r="S125" s="20">
        <f t="shared" si="13"/>
        <v>0.6812066147672754</v>
      </c>
      <c r="U125" s="20">
        <f t="shared" si="4"/>
        <v>1.1628571428571428</v>
      </c>
      <c r="V125" s="20">
        <f t="shared" si="5"/>
        <v>0.97926829268292681</v>
      </c>
      <c r="X125" s="20">
        <f t="shared" si="24"/>
        <v>1E-3</v>
      </c>
      <c r="Y125" s="20">
        <f t="shared" si="6"/>
        <v>5.62</v>
      </c>
      <c r="Z125" s="20">
        <f t="shared" si="25"/>
        <v>2.7499999999999982</v>
      </c>
      <c r="AA125" s="20">
        <f t="shared" si="14"/>
        <v>7.5624999999999902</v>
      </c>
      <c r="AB125" s="20">
        <f t="shared" si="15"/>
        <v>42.501249999999949</v>
      </c>
      <c r="AC125" s="20">
        <f t="shared" si="16"/>
        <v>6.5624999999999902</v>
      </c>
      <c r="AD125" s="20">
        <v>1</v>
      </c>
      <c r="AE125" s="20">
        <f t="shared" si="17"/>
        <v>1.5454999999999991E-2</v>
      </c>
      <c r="AF125" s="20" t="str">
        <f t="shared" si="18"/>
        <v>1+0.015455j</v>
      </c>
      <c r="AH125" s="20" t="str">
        <f t="shared" si="19"/>
        <v>6.56249999999999+0.1014234375j</v>
      </c>
      <c r="AI125" s="20" t="str">
        <f t="shared" si="20"/>
        <v>49.0637499999999+0.1014234375j</v>
      </c>
      <c r="AK125" s="20" t="str">
        <f t="shared" si="21"/>
        <v>0.86624174433502-0.00179067469193557j</v>
      </c>
      <c r="AO125" s="20">
        <f t="shared" si="22"/>
        <v>0.86624359515348259</v>
      </c>
      <c r="AP125" s="20">
        <v>55</v>
      </c>
      <c r="AR125" s="20">
        <f>Compensation!$C$16</f>
        <v>1.0242346938775511</v>
      </c>
    </row>
    <row r="126" spans="1:44" s="20" customFormat="1">
      <c r="A126" s="20">
        <f t="shared" si="0"/>
        <v>0.38</v>
      </c>
      <c r="B126" s="20">
        <f t="shared" si="1"/>
        <v>5.62</v>
      </c>
      <c r="C126" s="20">
        <f t="shared" si="23"/>
        <v>2.799999999999998</v>
      </c>
      <c r="D126" s="20">
        <f t="shared" si="7"/>
        <v>7.8399999999999892</v>
      </c>
      <c r="E126" s="20">
        <f t="shared" si="8"/>
        <v>44.060799999999944</v>
      </c>
      <c r="F126" s="20">
        <f t="shared" si="9"/>
        <v>6.8399999999999892</v>
      </c>
      <c r="G126" s="20">
        <f>1</f>
        <v>1</v>
      </c>
      <c r="H126" s="20">
        <f t="shared" si="10"/>
        <v>5.9796799999999966</v>
      </c>
      <c r="I126" s="20" t="str">
        <f t="shared" si="11"/>
        <v>1+5.97968j</v>
      </c>
      <c r="K126" s="20" t="str">
        <f t="shared" si="12"/>
        <v>6.83999999999999+40.9010111999999j</v>
      </c>
      <c r="M126" s="20" t="str">
        <f t="shared" si="26"/>
        <v>50.9007999999999+40.9010111999999j</v>
      </c>
      <c r="O126" s="20" t="str">
        <f t="shared" si="27"/>
        <v>0.525995192445516-0.422660061479588j</v>
      </c>
      <c r="S126" s="20">
        <f t="shared" si="13"/>
        <v>0.67476845661732332</v>
      </c>
      <c r="U126" s="20">
        <f t="shared" si="4"/>
        <v>1.1628571428571428</v>
      </c>
      <c r="V126" s="20">
        <f t="shared" si="5"/>
        <v>0.97926829268292681</v>
      </c>
      <c r="X126" s="20">
        <f t="shared" si="24"/>
        <v>1E-3</v>
      </c>
      <c r="Y126" s="20">
        <f t="shared" si="6"/>
        <v>5.62</v>
      </c>
      <c r="Z126" s="20">
        <f t="shared" si="25"/>
        <v>2.799999999999998</v>
      </c>
      <c r="AA126" s="20">
        <f t="shared" si="14"/>
        <v>7.8399999999999892</v>
      </c>
      <c r="AB126" s="20">
        <f t="shared" si="15"/>
        <v>44.060799999999944</v>
      </c>
      <c r="AC126" s="20">
        <f t="shared" si="16"/>
        <v>6.8399999999999892</v>
      </c>
      <c r="AD126" s="20">
        <v>1</v>
      </c>
      <c r="AE126" s="20">
        <f t="shared" si="17"/>
        <v>1.573599999999999E-2</v>
      </c>
      <c r="AF126" s="20" t="str">
        <f t="shared" si="18"/>
        <v>1+0.015736j</v>
      </c>
      <c r="AH126" s="20" t="str">
        <f t="shared" si="19"/>
        <v>6.83999999999999+0.10763424j</v>
      </c>
      <c r="AI126" s="20" t="str">
        <f t="shared" si="20"/>
        <v>50.9007999999999+0.10763424j</v>
      </c>
      <c r="AK126" s="20" t="str">
        <f t="shared" si="21"/>
        <v>0.865617101965368-0.00183042386172801j</v>
      </c>
      <c r="AO126" s="20">
        <f t="shared" si="22"/>
        <v>0.8656190372597149</v>
      </c>
      <c r="AP126" s="20">
        <v>56</v>
      </c>
      <c r="AR126" s="20">
        <f>Compensation!$C$16</f>
        <v>1.0242346938775511</v>
      </c>
    </row>
    <row r="127" spans="1:44" s="20" customFormat="1">
      <c r="A127" s="20">
        <f t="shared" si="0"/>
        <v>0.38</v>
      </c>
      <c r="B127" s="20">
        <f t="shared" si="1"/>
        <v>5.62</v>
      </c>
      <c r="C127" s="20">
        <f t="shared" si="23"/>
        <v>2.8499999999999979</v>
      </c>
      <c r="D127" s="20">
        <f t="shared" si="7"/>
        <v>8.1224999999999881</v>
      </c>
      <c r="E127" s="20">
        <f t="shared" si="8"/>
        <v>45.648449999999933</v>
      </c>
      <c r="F127" s="20">
        <f t="shared" si="9"/>
        <v>7.1224999999999881</v>
      </c>
      <c r="G127" s="20">
        <f>1</f>
        <v>1</v>
      </c>
      <c r="H127" s="20">
        <f t="shared" si="10"/>
        <v>6.0864599999999962</v>
      </c>
      <c r="I127" s="20" t="str">
        <f t="shared" si="11"/>
        <v>1+6.08646j</v>
      </c>
      <c r="K127" s="20" t="str">
        <f t="shared" si="12"/>
        <v>7.12249999999999+43.3508113499999j</v>
      </c>
      <c r="M127" s="20" t="str">
        <f t="shared" si="26"/>
        <v>52.7709499999999+43.3508113499999j</v>
      </c>
      <c r="O127" s="20" t="str">
        <f t="shared" si="27"/>
        <v>0.516483271909693-0.424285878612909j</v>
      </c>
      <c r="S127" s="20">
        <f t="shared" si="13"/>
        <v>0.66841115860888356</v>
      </c>
      <c r="U127" s="20">
        <f t="shared" si="4"/>
        <v>1.1628571428571428</v>
      </c>
      <c r="V127" s="20">
        <f t="shared" si="5"/>
        <v>0.97926829268292681</v>
      </c>
      <c r="X127" s="20">
        <f t="shared" si="24"/>
        <v>1E-3</v>
      </c>
      <c r="Y127" s="20">
        <f t="shared" si="6"/>
        <v>5.62</v>
      </c>
      <c r="Z127" s="20">
        <f t="shared" si="25"/>
        <v>2.8499999999999979</v>
      </c>
      <c r="AA127" s="20">
        <f t="shared" si="14"/>
        <v>8.1224999999999881</v>
      </c>
      <c r="AB127" s="20">
        <f t="shared" si="15"/>
        <v>45.648449999999933</v>
      </c>
      <c r="AC127" s="20">
        <f t="shared" si="16"/>
        <v>7.1224999999999881</v>
      </c>
      <c r="AD127" s="20">
        <v>1</v>
      </c>
      <c r="AE127" s="20">
        <f t="shared" si="17"/>
        <v>1.601699999999999E-2</v>
      </c>
      <c r="AF127" s="20" t="str">
        <f t="shared" si="18"/>
        <v>1+0.016017j</v>
      </c>
      <c r="AH127" s="20" t="str">
        <f t="shared" si="19"/>
        <v>7.12249999999999+0.1140810825j</v>
      </c>
      <c r="AI127" s="20" t="str">
        <f t="shared" si="20"/>
        <v>52.7709499999999+0.1140810825j</v>
      </c>
      <c r="AK127" s="20" t="str">
        <f t="shared" si="21"/>
        <v>0.865025864899654-0.00187002672982486j</v>
      </c>
      <c r="AO127" s="20">
        <f t="shared" si="22"/>
        <v>0.86502788622411753</v>
      </c>
      <c r="AP127" s="20">
        <v>57</v>
      </c>
      <c r="AR127" s="20">
        <f>Compensation!$C$16</f>
        <v>1.0242346938775511</v>
      </c>
    </row>
    <row r="128" spans="1:44" s="20" customFormat="1">
      <c r="A128" s="20">
        <f t="shared" si="0"/>
        <v>0.38</v>
      </c>
      <c r="B128" s="20">
        <f t="shared" si="1"/>
        <v>5.62</v>
      </c>
      <c r="C128" s="20">
        <f t="shared" si="23"/>
        <v>2.8999999999999977</v>
      </c>
      <c r="D128" s="20">
        <f t="shared" si="7"/>
        <v>8.4099999999999859</v>
      </c>
      <c r="E128" s="20">
        <f t="shared" si="8"/>
        <v>47.264199999999924</v>
      </c>
      <c r="F128" s="20">
        <f t="shared" si="9"/>
        <v>7.4099999999999859</v>
      </c>
      <c r="G128" s="20">
        <f>1</f>
        <v>1</v>
      </c>
      <c r="H128" s="20">
        <f t="shared" si="10"/>
        <v>6.193239999999995</v>
      </c>
      <c r="I128" s="20" t="str">
        <f t="shared" si="11"/>
        <v>1+6.19323999999999j</v>
      </c>
      <c r="K128" s="20" t="str">
        <f t="shared" si="12"/>
        <v>7.40999999999999+45.8919083999998j</v>
      </c>
      <c r="M128" s="20" t="str">
        <f t="shared" si="26"/>
        <v>54.6741999999999+45.8919083999998j</v>
      </c>
      <c r="O128" s="20" t="str">
        <f t="shared" si="27"/>
        <v>0.507156471487043-0.425692160725727j</v>
      </c>
      <c r="S128" s="20">
        <f t="shared" si="13"/>
        <v>0.66213405158965066</v>
      </c>
      <c r="U128" s="20">
        <f t="shared" si="4"/>
        <v>1.1628571428571428</v>
      </c>
      <c r="V128" s="20">
        <f t="shared" si="5"/>
        <v>0.97926829268292681</v>
      </c>
      <c r="X128" s="20">
        <f t="shared" si="24"/>
        <v>1E-3</v>
      </c>
      <c r="Y128" s="20">
        <f t="shared" si="6"/>
        <v>5.62</v>
      </c>
      <c r="Z128" s="20">
        <f t="shared" si="25"/>
        <v>2.8999999999999977</v>
      </c>
      <c r="AA128" s="20">
        <f t="shared" si="14"/>
        <v>8.4099999999999859</v>
      </c>
      <c r="AB128" s="20">
        <f t="shared" si="15"/>
        <v>47.264199999999924</v>
      </c>
      <c r="AC128" s="20">
        <f t="shared" si="16"/>
        <v>7.4099999999999859</v>
      </c>
      <c r="AD128" s="20">
        <v>1</v>
      </c>
      <c r="AE128" s="20">
        <f t="shared" si="17"/>
        <v>1.629799999999999E-2</v>
      </c>
      <c r="AF128" s="20" t="str">
        <f t="shared" si="18"/>
        <v>1+0.016298j</v>
      </c>
      <c r="AH128" s="20" t="str">
        <f t="shared" si="19"/>
        <v>7.40999999999999+0.12076818j</v>
      </c>
      <c r="AI128" s="20" t="str">
        <f t="shared" si="20"/>
        <v>54.6741999999999+0.12076818j</v>
      </c>
      <c r="AK128" s="20" t="str">
        <f t="shared" si="21"/>
        <v>0.864465678402763-0.00190949198439423j</v>
      </c>
      <c r="AO128" s="20">
        <f t="shared" si="22"/>
        <v>0.86446778730961849</v>
      </c>
      <c r="AP128" s="20">
        <v>58</v>
      </c>
      <c r="AR128" s="20">
        <f>Compensation!$C$16</f>
        <v>1.0242346938775511</v>
      </c>
    </row>
    <row r="129" spans="1:83" s="20" customFormat="1">
      <c r="A129" s="20">
        <f t="shared" si="0"/>
        <v>0.38</v>
      </c>
      <c r="B129" s="20">
        <f t="shared" si="1"/>
        <v>5.62</v>
      </c>
      <c r="C129" s="20">
        <f t="shared" si="23"/>
        <v>2.9499999999999975</v>
      </c>
      <c r="D129" s="20">
        <f t="shared" si="7"/>
        <v>8.7024999999999846</v>
      </c>
      <c r="E129" s="20">
        <f t="shared" si="8"/>
        <v>48.908049999999918</v>
      </c>
      <c r="F129" s="20">
        <f t="shared" si="9"/>
        <v>7.7024999999999846</v>
      </c>
      <c r="G129" s="20">
        <f>1</f>
        <v>1</v>
      </c>
      <c r="H129" s="20">
        <f t="shared" si="10"/>
        <v>6.3000199999999946</v>
      </c>
      <c r="I129" s="20" t="str">
        <f t="shared" si="11"/>
        <v>1+6.30001999999999j</v>
      </c>
      <c r="K129" s="20" t="str">
        <f t="shared" si="12"/>
        <v>7.70249999999998+48.5259040499998j</v>
      </c>
      <c r="M129" s="20" t="str">
        <f t="shared" si="26"/>
        <v>56.6105499999999+48.5259040499998j</v>
      </c>
      <c r="O129" s="20" t="str">
        <f t="shared" si="27"/>
        <v>0.498012910798223-0.42689086619112j</v>
      </c>
      <c r="S129" s="20">
        <f t="shared" si="13"/>
        <v>0.65593648393661064</v>
      </c>
      <c r="U129" s="20">
        <f t="shared" si="4"/>
        <v>1.1628571428571428</v>
      </c>
      <c r="V129" s="20">
        <f t="shared" si="5"/>
        <v>0.97926829268292681</v>
      </c>
      <c r="X129" s="20">
        <f t="shared" si="24"/>
        <v>1E-3</v>
      </c>
      <c r="Y129" s="20">
        <f t="shared" si="6"/>
        <v>5.62</v>
      </c>
      <c r="Z129" s="20">
        <f t="shared" si="25"/>
        <v>2.9499999999999975</v>
      </c>
      <c r="AA129" s="20">
        <f t="shared" si="14"/>
        <v>8.7024999999999846</v>
      </c>
      <c r="AB129" s="20">
        <f t="shared" si="15"/>
        <v>48.908049999999918</v>
      </c>
      <c r="AC129" s="20">
        <f t="shared" si="16"/>
        <v>7.7024999999999846</v>
      </c>
      <c r="AD129" s="20">
        <v>1</v>
      </c>
      <c r="AE129" s="20">
        <f t="shared" si="17"/>
        <v>1.6578999999999986E-2</v>
      </c>
      <c r="AF129" s="20" t="str">
        <f t="shared" si="18"/>
        <v>1+0.016579j</v>
      </c>
      <c r="AH129" s="20" t="str">
        <f t="shared" si="19"/>
        <v>7.70249999999998+0.1276997475j</v>
      </c>
      <c r="AI129" s="20" t="str">
        <f t="shared" si="20"/>
        <v>56.6105499999999+0.1276997475j</v>
      </c>
      <c r="AK129" s="20" t="str">
        <f t="shared" si="21"/>
        <v>0.863934392709559-0.00194882762675114j</v>
      </c>
      <c r="AO129" s="20">
        <f t="shared" si="22"/>
        <v>0.86393659074931717</v>
      </c>
      <c r="AP129" s="20">
        <v>59</v>
      </c>
      <c r="AR129" s="20">
        <f>Compensation!$C$16</f>
        <v>1.0242346938775511</v>
      </c>
    </row>
    <row r="130" spans="1:83" s="20" customFormat="1">
      <c r="A130" s="20">
        <f t="shared" si="0"/>
        <v>0.38</v>
      </c>
      <c r="B130" s="20">
        <f t="shared" si="1"/>
        <v>5.62</v>
      </c>
      <c r="C130" s="20">
        <f t="shared" si="23"/>
        <v>2.9999999999999973</v>
      </c>
      <c r="D130" s="20">
        <f t="shared" si="7"/>
        <v>8.999999999999984</v>
      </c>
      <c r="E130" s="20">
        <f t="shared" si="8"/>
        <v>50.579999999999913</v>
      </c>
      <c r="F130" s="20">
        <f t="shared" si="9"/>
        <v>7.999999999999984</v>
      </c>
      <c r="G130" s="20">
        <f>1</f>
        <v>1</v>
      </c>
      <c r="H130" s="20">
        <f t="shared" si="10"/>
        <v>6.4067999999999943</v>
      </c>
      <c r="I130" s="20" t="str">
        <f t="shared" si="11"/>
        <v>1+6.40679999999999j</v>
      </c>
      <c r="K130" s="20" t="str">
        <f t="shared" si="12"/>
        <v>7.99999999999998+51.2543999999998j</v>
      </c>
      <c r="M130" s="20" t="str">
        <f t="shared" si="26"/>
        <v>58.5799999999999+51.2543999999998j</v>
      </c>
      <c r="O130" s="20" t="str">
        <f t="shared" si="27"/>
        <v>0.489050567444627-0.427893366405494j</v>
      </c>
      <c r="S130" s="20">
        <f t="shared" si="13"/>
        <v>0.64981781333827571</v>
      </c>
      <c r="U130" s="20">
        <f t="shared" si="4"/>
        <v>1.1628571428571428</v>
      </c>
      <c r="V130" s="20">
        <f t="shared" si="5"/>
        <v>0.97926829268292681</v>
      </c>
      <c r="X130" s="20">
        <f t="shared" si="24"/>
        <v>1E-3</v>
      </c>
      <c r="Y130" s="20">
        <f t="shared" si="6"/>
        <v>5.62</v>
      </c>
      <c r="Z130" s="20">
        <f t="shared" si="25"/>
        <v>2.9999999999999973</v>
      </c>
      <c r="AA130" s="20">
        <f t="shared" si="14"/>
        <v>8.999999999999984</v>
      </c>
      <c r="AB130" s="20">
        <f t="shared" si="15"/>
        <v>50.579999999999913</v>
      </c>
      <c r="AC130" s="20">
        <f t="shared" si="16"/>
        <v>7.999999999999984</v>
      </c>
      <c r="AD130" s="20">
        <v>1</v>
      </c>
      <c r="AE130" s="20">
        <f t="shared" si="17"/>
        <v>1.6859999999999986E-2</v>
      </c>
      <c r="AF130" s="20" t="str">
        <f t="shared" si="18"/>
        <v>1+0.01686j</v>
      </c>
      <c r="AH130" s="20" t="str">
        <f t="shared" si="19"/>
        <v>7.99999999999998+0.13488j</v>
      </c>
      <c r="AI130" s="20" t="str">
        <f t="shared" si="20"/>
        <v>58.5799999999999+0.13488j</v>
      </c>
      <c r="AK130" s="20" t="str">
        <f t="shared" si="21"/>
        <v>0.863430041874782-0.00198804103871749j</v>
      </c>
      <c r="AO130" s="20">
        <f t="shared" si="22"/>
        <v>0.86343233059635849</v>
      </c>
      <c r="AP130" s="20">
        <v>60</v>
      </c>
      <c r="AR130" s="20">
        <f>Compensation!$C$16</f>
        <v>1.0242346938775511</v>
      </c>
    </row>
    <row r="131" spans="1:83" s="20" customFormat="1">
      <c r="A131" s="20">
        <f t="shared" si="0"/>
        <v>0.38</v>
      </c>
      <c r="B131" s="20">
        <f t="shared" si="1"/>
        <v>5.62</v>
      </c>
      <c r="C131" s="20">
        <f t="shared" si="23"/>
        <v>3.0499999999999972</v>
      </c>
      <c r="D131" s="20">
        <f t="shared" si="7"/>
        <v>9.3024999999999824</v>
      </c>
      <c r="E131" s="20">
        <f t="shared" si="8"/>
        <v>52.280049999999903</v>
      </c>
      <c r="F131" s="20">
        <f t="shared" si="9"/>
        <v>8.3024999999999824</v>
      </c>
      <c r="G131" s="20">
        <f>1</f>
        <v>1</v>
      </c>
      <c r="H131" s="20">
        <f t="shared" si="10"/>
        <v>6.5135799999999939</v>
      </c>
      <c r="I131" s="20" t="str">
        <f t="shared" si="11"/>
        <v>1+6.51357999999999j</v>
      </c>
      <c r="K131" s="20" t="str">
        <f t="shared" si="12"/>
        <v>8.30249999999998+54.0789979499998j</v>
      </c>
      <c r="M131" s="20" t="str">
        <f t="shared" si="26"/>
        <v>60.5825499999999+54.0789979499998j</v>
      </c>
      <c r="O131" s="20" t="str">
        <f t="shared" si="27"/>
        <v>0.480267289888264-0.428710474968773j</v>
      </c>
      <c r="S131" s="20">
        <f t="shared" si="13"/>
        <v>0.64377740025925789</v>
      </c>
      <c r="U131" s="20">
        <f t="shared" si="4"/>
        <v>1.1628571428571428</v>
      </c>
      <c r="V131" s="20">
        <f t="shared" si="5"/>
        <v>0.97926829268292681</v>
      </c>
      <c r="X131" s="20">
        <f t="shared" si="24"/>
        <v>1E-3</v>
      </c>
      <c r="Y131" s="20">
        <f t="shared" si="6"/>
        <v>5.62</v>
      </c>
      <c r="Z131" s="20">
        <f t="shared" si="25"/>
        <v>3.0499999999999972</v>
      </c>
      <c r="AA131" s="20">
        <f t="shared" si="14"/>
        <v>9.3024999999999824</v>
      </c>
      <c r="AB131" s="20">
        <f t="shared" si="15"/>
        <v>52.280049999999903</v>
      </c>
      <c r="AC131" s="20">
        <f t="shared" si="16"/>
        <v>8.3024999999999824</v>
      </c>
      <c r="AD131" s="20">
        <v>1</v>
      </c>
      <c r="AE131" s="20">
        <f t="shared" si="17"/>
        <v>1.7140999999999986E-2</v>
      </c>
      <c r="AF131" s="20" t="str">
        <f t="shared" si="18"/>
        <v>1+0.017141j</v>
      </c>
      <c r="AH131" s="20" t="str">
        <f t="shared" si="19"/>
        <v>8.30249999999998+0.1423131525j</v>
      </c>
      <c r="AI131" s="20" t="str">
        <f t="shared" si="20"/>
        <v>60.5825499999999+0.1423131525j</v>
      </c>
      <c r="AK131" s="20" t="str">
        <f t="shared" si="21"/>
        <v>0.862950825137805-0.00202713904214724j</v>
      </c>
      <c r="AO131" s="20">
        <f t="shared" si="22"/>
        <v>0.86295320608866999</v>
      </c>
      <c r="AP131" s="20">
        <v>61</v>
      </c>
      <c r="AR131" s="20">
        <f>Compensation!$C$16</f>
        <v>1.0242346938775511</v>
      </c>
    </row>
    <row r="132" spans="1:83" s="20" customFormat="1">
      <c r="A132" s="20">
        <f t="shared" si="0"/>
        <v>0.38</v>
      </c>
      <c r="B132" s="20">
        <f t="shared" si="1"/>
        <v>5.62</v>
      </c>
      <c r="C132" s="20">
        <f t="shared" si="23"/>
        <v>3.099999999999997</v>
      </c>
      <c r="D132" s="20">
        <f t="shared" si="7"/>
        <v>9.6099999999999817</v>
      </c>
      <c r="E132" s="20">
        <f t="shared" si="8"/>
        <v>54.008199999999896</v>
      </c>
      <c r="F132" s="20">
        <f t="shared" si="9"/>
        <v>8.6099999999999817</v>
      </c>
      <c r="G132" s="20">
        <f>1</f>
        <v>1</v>
      </c>
      <c r="H132" s="20">
        <f t="shared" si="10"/>
        <v>6.6203599999999936</v>
      </c>
      <c r="I132" s="20" t="str">
        <f t="shared" si="11"/>
        <v>1+6.62035999999999j</v>
      </c>
      <c r="K132" s="20" t="str">
        <f t="shared" si="12"/>
        <v>8.60999999999998+57.0012995999998j</v>
      </c>
      <c r="M132" s="20" t="str">
        <f t="shared" si="26"/>
        <v>62.6181999999999+57.0012995999998j</v>
      </c>
      <c r="O132" s="20" t="str">
        <f t="shared" si="27"/>
        <v>0.471660810127257-0.429352474961631j</v>
      </c>
      <c r="S132" s="20">
        <f t="shared" si="13"/>
        <v>0.63781460281619329</v>
      </c>
      <c r="U132" s="20">
        <f t="shared" si="4"/>
        <v>1.1628571428571428</v>
      </c>
      <c r="V132" s="20">
        <f t="shared" si="5"/>
        <v>0.97926829268292681</v>
      </c>
      <c r="X132" s="20">
        <f t="shared" si="24"/>
        <v>1E-3</v>
      </c>
      <c r="Y132" s="20">
        <f t="shared" si="6"/>
        <v>5.62</v>
      </c>
      <c r="Z132" s="20">
        <f t="shared" si="25"/>
        <v>3.099999999999997</v>
      </c>
      <c r="AA132" s="20">
        <f t="shared" si="14"/>
        <v>9.6099999999999817</v>
      </c>
      <c r="AB132" s="20">
        <f t="shared" si="15"/>
        <v>54.008199999999896</v>
      </c>
      <c r="AC132" s="20">
        <f t="shared" si="16"/>
        <v>8.6099999999999817</v>
      </c>
      <c r="AD132" s="20">
        <v>1</v>
      </c>
      <c r="AE132" s="20">
        <f t="shared" si="17"/>
        <v>1.7421999999999983E-2</v>
      </c>
      <c r="AF132" s="20" t="str">
        <f t="shared" si="18"/>
        <v>1+0.017422j</v>
      </c>
      <c r="AH132" s="20" t="str">
        <f t="shared" si="19"/>
        <v>8.60999999999998+0.15000342j</v>
      </c>
      <c r="AI132" s="20" t="str">
        <f t="shared" si="20"/>
        <v>62.6181999999999+0.15000342j</v>
      </c>
      <c r="AK132" s="20" t="str">
        <f t="shared" si="21"/>
        <v>0.86249509046477-0.00206612795166461j</v>
      </c>
      <c r="AO132" s="20">
        <f t="shared" si="22"/>
        <v>0.86249756519108178</v>
      </c>
      <c r="AP132" s="20">
        <v>62</v>
      </c>
      <c r="AR132" s="20">
        <f>Compensation!$C$16</f>
        <v>1.0242346938775511</v>
      </c>
    </row>
    <row r="133" spans="1:83" s="20" customFormat="1">
      <c r="A133" s="20">
        <f t="shared" si="0"/>
        <v>0.38</v>
      </c>
      <c r="B133" s="20">
        <f t="shared" si="1"/>
        <v>5.62</v>
      </c>
      <c r="C133" s="20">
        <f t="shared" si="23"/>
        <v>3.1499999999999968</v>
      </c>
      <c r="D133" s="20">
        <f t="shared" si="7"/>
        <v>9.9224999999999799</v>
      </c>
      <c r="E133" s="20">
        <f t="shared" si="8"/>
        <v>55.76444999999989</v>
      </c>
      <c r="F133" s="20">
        <f t="shared" si="9"/>
        <v>8.9224999999999799</v>
      </c>
      <c r="G133" s="20">
        <f>1</f>
        <v>1</v>
      </c>
      <c r="H133" s="20">
        <f t="shared" si="10"/>
        <v>6.7271399999999932</v>
      </c>
      <c r="I133" s="20" t="str">
        <f t="shared" si="11"/>
        <v>1+6.72713999999999j</v>
      </c>
      <c r="K133" s="20" t="str">
        <f t="shared" si="12"/>
        <v>8.92249999999998+60.0229066499998j</v>
      </c>
      <c r="M133" s="20" t="str">
        <f t="shared" si="26"/>
        <v>64.6869499999999+60.0229066499998j</v>
      </c>
      <c r="O133" s="20" t="str">
        <f t="shared" si="27"/>
        <v>0.46322875605097-0.429829144549912j</v>
      </c>
      <c r="S133" s="20">
        <f t="shared" si="13"/>
        <v>0.63192877283522875</v>
      </c>
      <c r="U133" s="20">
        <f t="shared" si="4"/>
        <v>1.1628571428571428</v>
      </c>
      <c r="V133" s="20">
        <f t="shared" si="5"/>
        <v>0.97926829268292681</v>
      </c>
      <c r="X133" s="20">
        <f t="shared" si="24"/>
        <v>1E-3</v>
      </c>
      <c r="Y133" s="20">
        <f t="shared" si="6"/>
        <v>5.62</v>
      </c>
      <c r="Z133" s="20">
        <f t="shared" si="25"/>
        <v>3.1499999999999968</v>
      </c>
      <c r="AA133" s="20">
        <f t="shared" si="14"/>
        <v>9.9224999999999799</v>
      </c>
      <c r="AB133" s="20">
        <f t="shared" si="15"/>
        <v>55.76444999999989</v>
      </c>
      <c r="AC133" s="20">
        <f t="shared" si="16"/>
        <v>8.9224999999999799</v>
      </c>
      <c r="AD133" s="20">
        <v>1</v>
      </c>
      <c r="AE133" s="20">
        <f t="shared" si="17"/>
        <v>1.7702999999999983E-2</v>
      </c>
      <c r="AF133" s="20" t="str">
        <f t="shared" si="18"/>
        <v>1+0.017703j</v>
      </c>
      <c r="AH133" s="20" t="str">
        <f t="shared" si="19"/>
        <v>8.92249999999998+0.1579550175j</v>
      </c>
      <c r="AI133" s="20" t="str">
        <f t="shared" si="20"/>
        <v>64.6869499999999+0.1579550175j</v>
      </c>
      <c r="AK133" s="20" t="str">
        <f t="shared" si="21"/>
        <v>0.86206131998087-0.0021050136215056j</v>
      </c>
      <c r="AO133" s="20">
        <f t="shared" si="22"/>
        <v>0.86206389002759332</v>
      </c>
      <c r="AP133" s="20">
        <v>63</v>
      </c>
      <c r="AR133" s="20">
        <f>Compensation!$C$16</f>
        <v>1.0242346938775511</v>
      </c>
    </row>
    <row r="134" spans="1:83" s="20" customFormat="1">
      <c r="A134" s="20">
        <f t="shared" si="0"/>
        <v>0.38</v>
      </c>
      <c r="B134" s="20">
        <f t="shared" si="1"/>
        <v>5.62</v>
      </c>
      <c r="C134" s="20">
        <f t="shared" si="23"/>
        <v>3.1999999999999966</v>
      </c>
      <c r="D134" s="20">
        <f t="shared" si="7"/>
        <v>10.239999999999979</v>
      </c>
      <c r="E134" s="20">
        <f t="shared" si="8"/>
        <v>57.548799999999879</v>
      </c>
      <c r="F134" s="20">
        <f t="shared" si="9"/>
        <v>9.2399999999999789</v>
      </c>
      <c r="G134" s="20">
        <f>1</f>
        <v>1</v>
      </c>
      <c r="H134" s="20">
        <f t="shared" si="10"/>
        <v>6.8339199999999929</v>
      </c>
      <c r="I134" s="20" t="str">
        <f t="shared" si="11"/>
        <v>1+6.83391999999999j</v>
      </c>
      <c r="K134" s="20" t="str">
        <f t="shared" si="12"/>
        <v>9.23999999999998+63.1454207999998j</v>
      </c>
      <c r="M134" s="20" t="str">
        <f t="shared" ref="M134:M141" si="28">IMSUM(K134,E134)</f>
        <v>66.7887999999999+63.1454207999998j</v>
      </c>
      <c r="O134" s="20" t="str">
        <f t="shared" ref="O134:O141" si="29">IMDIV(E134,M134)</f>
        <v>0.454968663385117-0.430149781105016j</v>
      </c>
      <c r="S134" s="20">
        <f t="shared" si="13"/>
        <v>0.62611925289607007</v>
      </c>
      <c r="U134" s="20">
        <f t="shared" si="4"/>
        <v>1.1628571428571428</v>
      </c>
      <c r="V134" s="20">
        <f t="shared" si="5"/>
        <v>0.97926829268292681</v>
      </c>
      <c r="X134" s="20">
        <f t="shared" si="24"/>
        <v>1E-3</v>
      </c>
      <c r="Y134" s="20">
        <f t="shared" si="6"/>
        <v>5.62</v>
      </c>
      <c r="Z134" s="20">
        <f t="shared" si="25"/>
        <v>3.1999999999999966</v>
      </c>
      <c r="AA134" s="20">
        <f t="shared" si="14"/>
        <v>10.239999999999979</v>
      </c>
      <c r="AB134" s="20">
        <f t="shared" si="15"/>
        <v>57.548799999999879</v>
      </c>
      <c r="AC134" s="20">
        <f t="shared" si="16"/>
        <v>9.2399999999999789</v>
      </c>
      <c r="AD134" s="20">
        <v>1</v>
      </c>
      <c r="AE134" s="20">
        <f t="shared" si="17"/>
        <v>1.7983999999999979E-2</v>
      </c>
      <c r="AF134" s="20" t="str">
        <f t="shared" si="18"/>
        <v>1+0.017984j</v>
      </c>
      <c r="AH134" s="20" t="str">
        <f t="shared" si="19"/>
        <v>9.23999999999998+0.16617216j</v>
      </c>
      <c r="AI134" s="20" t="str">
        <f t="shared" si="20"/>
        <v>66.7887999999999+0.16617216j</v>
      </c>
      <c r="AK134" s="20" t="str">
        <f t="shared" si="21"/>
        <v>0.861648117047712-0.00214380148722168j</v>
      </c>
      <c r="AO134" s="20">
        <f t="shared" si="22"/>
        <v>0.8616507839587243</v>
      </c>
      <c r="AP134" s="20">
        <v>64</v>
      </c>
      <c r="AR134" s="20">
        <f>Compensation!$C$16</f>
        <v>1.0242346938775511</v>
      </c>
    </row>
    <row r="135" spans="1:83" s="20" customFormat="1">
      <c r="A135" s="20">
        <f t="shared" si="0"/>
        <v>0.38</v>
      </c>
      <c r="B135" s="20">
        <f t="shared" si="1"/>
        <v>5.62</v>
      </c>
      <c r="C135" s="20">
        <f t="shared" si="23"/>
        <v>3.2499999999999964</v>
      </c>
      <c r="D135" s="20">
        <f t="shared" ref="D135:D141" si="30">C135^2</f>
        <v>10.562499999999977</v>
      </c>
      <c r="E135" s="20">
        <f t="shared" ref="E135:E141" si="31">B135*D135</f>
        <v>59.36124999999987</v>
      </c>
      <c r="F135" s="20">
        <f t="shared" ref="F135:F141" si="32">C135^2-1</f>
        <v>9.5624999999999769</v>
      </c>
      <c r="G135" s="20">
        <f>1</f>
        <v>1</v>
      </c>
      <c r="H135" s="20">
        <f t="shared" ref="H135:H141" si="33">C135*B135*A135</f>
        <v>6.9406999999999925</v>
      </c>
      <c r="I135" s="20" t="str">
        <f t="shared" ref="I135:I141" si="34">COMPLEX(G135,H135,"j")</f>
        <v>1+6.94069999999999j</v>
      </c>
      <c r="K135" s="20" t="str">
        <f t="shared" ref="K135:K141" si="35">IMPRODUCT(I135,F135)</f>
        <v>9.56249999999998+66.3704437499997j</v>
      </c>
      <c r="M135" s="20" t="str">
        <f t="shared" si="28"/>
        <v>68.9237499999999+66.3704437499997j</v>
      </c>
      <c r="O135" s="20" t="str">
        <f t="shared" si="29"/>
        <v>0.44687798715936-0.430323223995697j</v>
      </c>
      <c r="S135" s="20">
        <f t="shared" ref="S135:S141" si="36">IMABS(O135)</f>
        <v>0.62038537419708073</v>
      </c>
      <c r="U135" s="20">
        <f t="shared" si="4"/>
        <v>1.1628571428571428</v>
      </c>
      <c r="V135" s="20">
        <f t="shared" si="5"/>
        <v>0.97926829268292681</v>
      </c>
      <c r="X135" s="20">
        <f t="shared" si="24"/>
        <v>1E-3</v>
      </c>
      <c r="Y135" s="20">
        <f t="shared" si="6"/>
        <v>5.62</v>
      </c>
      <c r="Z135" s="20">
        <f t="shared" si="25"/>
        <v>3.2499999999999964</v>
      </c>
      <c r="AA135" s="20">
        <f t="shared" ref="AA135:AA141" si="37">Z135^2</f>
        <v>10.562499999999977</v>
      </c>
      <c r="AB135" s="20">
        <f t="shared" ref="AB135:AB141" si="38">Y135*AA135</f>
        <v>59.36124999999987</v>
      </c>
      <c r="AC135" s="20">
        <f t="shared" ref="AC135:AC141" si="39">Z135^2-1</f>
        <v>9.5624999999999769</v>
      </c>
      <c r="AD135" s="20">
        <v>1</v>
      </c>
      <c r="AE135" s="20">
        <f t="shared" ref="AE135:AE141" si="40">Z135*Y135*X135</f>
        <v>1.8264999999999979E-2</v>
      </c>
      <c r="AF135" s="20" t="str">
        <f t="shared" ref="AF135:AF141" si="41">COMPLEX(AD135,AE135,"j")</f>
        <v>1+0.018265j</v>
      </c>
      <c r="AH135" s="20" t="str">
        <f t="shared" ref="AH135:AH141" si="42">IMPRODUCT(AF135,AC135)</f>
        <v>9.56249999999998+0.1746590625j</v>
      </c>
      <c r="AI135" s="20" t="str">
        <f t="shared" ref="AI135:AI141" si="43">IMSUM(AH135,AB135)</f>
        <v>68.9237499999999+0.1746590625j</v>
      </c>
      <c r="AK135" s="20" t="str">
        <f t="shared" ref="AK135:AK141" si="44">IMDIV(AB135,AI135)</f>
        <v>0.861254194775957-0.00218249660289467j</v>
      </c>
      <c r="AO135" s="20">
        <f t="shared" ref="AO135:AO141" si="45">IMABS(AK135)</f>
        <v>0.86125696009414265</v>
      </c>
      <c r="AP135" s="20">
        <v>65</v>
      </c>
      <c r="AR135" s="20">
        <f>Compensation!$C$16</f>
        <v>1.0242346938775511</v>
      </c>
    </row>
    <row r="136" spans="1:83" s="20" customFormat="1">
      <c r="A136" s="20">
        <f t="shared" si="0"/>
        <v>0.38</v>
      </c>
      <c r="B136" s="20">
        <f t="shared" si="1"/>
        <v>5.62</v>
      </c>
      <c r="C136" s="20">
        <f t="shared" ref="C136:C141" si="46">C135+0.05</f>
        <v>3.2999999999999963</v>
      </c>
      <c r="D136" s="20">
        <f t="shared" si="30"/>
        <v>10.889999999999976</v>
      </c>
      <c r="E136" s="20">
        <f t="shared" si="31"/>
        <v>61.201799999999864</v>
      </c>
      <c r="F136" s="20">
        <f t="shared" si="32"/>
        <v>9.8899999999999757</v>
      </c>
      <c r="G136" s="20">
        <f>1</f>
        <v>1</v>
      </c>
      <c r="H136" s="20">
        <f t="shared" si="33"/>
        <v>7.0474799999999913</v>
      </c>
      <c r="I136" s="20" t="str">
        <f t="shared" si="34"/>
        <v>1+7.04747999999999j</v>
      </c>
      <c r="K136" s="20" t="str">
        <f t="shared" si="35"/>
        <v>9.88999999999998+69.6995771999997j</v>
      </c>
      <c r="M136" s="20" t="str">
        <f t="shared" si="28"/>
        <v>71.0917999999998+69.6995771999997j</v>
      </c>
      <c r="O136" s="20" t="str">
        <f t="shared" si="29"/>
        <v>0.438954112648436-0.430357876179772j</v>
      </c>
      <c r="S136" s="20">
        <f t="shared" si="36"/>
        <v>0.61472645510091706</v>
      </c>
      <c r="U136" s="20">
        <f t="shared" si="4"/>
        <v>1.1628571428571428</v>
      </c>
      <c r="V136" s="20">
        <f t="shared" si="5"/>
        <v>0.97926829268292681</v>
      </c>
      <c r="X136" s="20">
        <f t="shared" ref="X136:X141" si="47">X135</f>
        <v>1E-3</v>
      </c>
      <c r="Y136" s="20">
        <f t="shared" si="6"/>
        <v>5.62</v>
      </c>
      <c r="Z136" s="20">
        <f t="shared" ref="Z136:Z141" si="48">Z135+0.05</f>
        <v>3.2999999999999963</v>
      </c>
      <c r="AA136" s="20">
        <f t="shared" si="37"/>
        <v>10.889999999999976</v>
      </c>
      <c r="AB136" s="20">
        <f t="shared" si="38"/>
        <v>61.201799999999864</v>
      </c>
      <c r="AC136" s="20">
        <f t="shared" si="39"/>
        <v>9.8899999999999757</v>
      </c>
      <c r="AD136" s="20">
        <v>1</v>
      </c>
      <c r="AE136" s="20">
        <f t="shared" si="40"/>
        <v>1.8545999999999979E-2</v>
      </c>
      <c r="AF136" s="20" t="str">
        <f t="shared" si="41"/>
        <v>1+0.018546j</v>
      </c>
      <c r="AH136" s="20" t="str">
        <f t="shared" si="42"/>
        <v>9.88999999999998+0.18341994j</v>
      </c>
      <c r="AI136" s="20" t="str">
        <f t="shared" si="43"/>
        <v>71.0917999999998+0.18341994j</v>
      </c>
      <c r="AK136" s="20" t="str">
        <f t="shared" si="44"/>
        <v>0.860878365793205-0.00222110367441939j</v>
      </c>
      <c r="AO136" s="20">
        <f t="shared" si="45"/>
        <v>0.86088123106054038</v>
      </c>
      <c r="AP136" s="20">
        <v>66</v>
      </c>
      <c r="AR136" s="20">
        <f>Compensation!$C$16</f>
        <v>1.0242346938775511</v>
      </c>
    </row>
    <row r="137" spans="1:83" s="20" customFormat="1">
      <c r="A137" s="20">
        <f t="shared" si="0"/>
        <v>0.38</v>
      </c>
      <c r="B137" s="20">
        <f t="shared" si="1"/>
        <v>5.62</v>
      </c>
      <c r="C137" s="20">
        <f t="shared" si="46"/>
        <v>3.3499999999999961</v>
      </c>
      <c r="D137" s="20">
        <f t="shared" si="30"/>
        <v>11.222499999999973</v>
      </c>
      <c r="E137" s="20">
        <f t="shared" si="31"/>
        <v>63.070449999999852</v>
      </c>
      <c r="F137" s="20">
        <f t="shared" si="32"/>
        <v>10.222499999999973</v>
      </c>
      <c r="G137" s="20">
        <f>1</f>
        <v>1</v>
      </c>
      <c r="H137" s="20">
        <f t="shared" si="33"/>
        <v>7.154259999999991</v>
      </c>
      <c r="I137" s="20" t="str">
        <f t="shared" si="34"/>
        <v>1+7.15425999999999j</v>
      </c>
      <c r="K137" s="20" t="str">
        <f t="shared" si="35"/>
        <v>10.2225+73.1344228499997j</v>
      </c>
      <c r="M137" s="20" t="str">
        <f t="shared" si="28"/>
        <v>73.2929499999998+73.1344228499997j</v>
      </c>
      <c r="O137" s="20" t="str">
        <f t="shared" si="29"/>
        <v>0.431194365753256-0.430261724702528j</v>
      </c>
      <c r="S137" s="20">
        <f t="shared" si="36"/>
        <v>0.60914180024141062</v>
      </c>
      <c r="U137" s="20">
        <f t="shared" si="4"/>
        <v>1.1628571428571428</v>
      </c>
      <c r="V137" s="20">
        <f t="shared" si="5"/>
        <v>0.97926829268292681</v>
      </c>
      <c r="X137" s="20">
        <f t="shared" si="47"/>
        <v>1E-3</v>
      </c>
      <c r="Y137" s="20">
        <f t="shared" si="6"/>
        <v>5.62</v>
      </c>
      <c r="Z137" s="20">
        <f t="shared" si="48"/>
        <v>3.3499999999999961</v>
      </c>
      <c r="AA137" s="20">
        <f t="shared" si="37"/>
        <v>11.222499999999973</v>
      </c>
      <c r="AB137" s="20">
        <f t="shared" si="38"/>
        <v>63.070449999999852</v>
      </c>
      <c r="AC137" s="20">
        <f t="shared" si="39"/>
        <v>10.222499999999973</v>
      </c>
      <c r="AD137" s="20">
        <v>1</v>
      </c>
      <c r="AE137" s="20">
        <f t="shared" si="40"/>
        <v>1.8826999999999976E-2</v>
      </c>
      <c r="AF137" s="20" t="str">
        <f t="shared" si="41"/>
        <v>1+0.018827j</v>
      </c>
      <c r="AH137" s="20" t="str">
        <f t="shared" si="42"/>
        <v>10.2225+0.1924590075j</v>
      </c>
      <c r="AI137" s="20" t="str">
        <f t="shared" si="43"/>
        <v>73.2929499999998+0.1924590075j</v>
      </c>
      <c r="AK137" s="20" t="str">
        <f t="shared" si="44"/>
        <v>0.860519533112163-0.00225962708933302j</v>
      </c>
      <c r="AO137" s="20">
        <f t="shared" si="45"/>
        <v>0.86052249986979301</v>
      </c>
      <c r="AP137" s="20">
        <v>67</v>
      </c>
      <c r="AR137" s="20">
        <f>Compensation!$C$16</f>
        <v>1.0242346938775511</v>
      </c>
    </row>
    <row r="138" spans="1:83" s="20" customFormat="1">
      <c r="A138" s="20">
        <f t="shared" si="0"/>
        <v>0.38</v>
      </c>
      <c r="B138" s="20">
        <f t="shared" si="1"/>
        <v>5.62</v>
      </c>
      <c r="C138" s="20">
        <f t="shared" si="46"/>
        <v>3.3999999999999959</v>
      </c>
      <c r="D138" s="20">
        <f t="shared" si="30"/>
        <v>11.559999999999972</v>
      </c>
      <c r="E138" s="20">
        <f t="shared" si="31"/>
        <v>64.967199999999849</v>
      </c>
      <c r="F138" s="20">
        <f t="shared" si="32"/>
        <v>10.559999999999972</v>
      </c>
      <c r="G138" s="20">
        <f>1</f>
        <v>1</v>
      </c>
      <c r="H138" s="20">
        <f t="shared" si="33"/>
        <v>7.2610399999999906</v>
      </c>
      <c r="I138" s="20" t="str">
        <f t="shared" si="34"/>
        <v>1+7.26103999999999j</v>
      </c>
      <c r="K138" s="20" t="str">
        <f t="shared" si="35"/>
        <v>10.56+76.6765823999997j</v>
      </c>
      <c r="M138" s="20" t="str">
        <f t="shared" si="28"/>
        <v>75.5271999999999+76.6765823999997j</v>
      </c>
      <c r="O138" s="20" t="str">
        <f t="shared" si="29"/>
        <v>0.423596022801217-0.430042360191159j</v>
      </c>
      <c r="S138" s="20">
        <f t="shared" si="36"/>
        <v>0.60363070009053688</v>
      </c>
      <c r="U138" s="20">
        <f t="shared" si="4"/>
        <v>1.1628571428571428</v>
      </c>
      <c r="V138" s="20">
        <f t="shared" si="5"/>
        <v>0.97926829268292681</v>
      </c>
      <c r="X138" s="20">
        <f t="shared" si="47"/>
        <v>1E-3</v>
      </c>
      <c r="Y138" s="20">
        <f t="shared" si="6"/>
        <v>5.62</v>
      </c>
      <c r="Z138" s="20">
        <f t="shared" si="48"/>
        <v>3.3999999999999959</v>
      </c>
      <c r="AA138" s="20">
        <f t="shared" si="37"/>
        <v>11.559999999999972</v>
      </c>
      <c r="AB138" s="20">
        <f t="shared" si="38"/>
        <v>64.967199999999849</v>
      </c>
      <c r="AC138" s="20">
        <f t="shared" si="39"/>
        <v>10.559999999999972</v>
      </c>
      <c r="AD138" s="20">
        <v>1</v>
      </c>
      <c r="AE138" s="20">
        <f t="shared" si="40"/>
        <v>1.9107999999999976E-2</v>
      </c>
      <c r="AF138" s="20" t="str">
        <f t="shared" si="41"/>
        <v>1+0.019108j</v>
      </c>
      <c r="AH138" s="20" t="str">
        <f t="shared" si="42"/>
        <v>10.56+0.201780479999999j</v>
      </c>
      <c r="AI138" s="20" t="str">
        <f t="shared" si="43"/>
        <v>75.5271999999999+0.201780479999999j</v>
      </c>
      <c r="AK138" s="20" t="str">
        <f t="shared" si="44"/>
        <v>0.860176681965462-0.00229807094360439j</v>
      </c>
      <c r="AO138" s="20">
        <f t="shared" si="45"/>
        <v>0.86017975175376771</v>
      </c>
      <c r="AP138" s="20">
        <v>68</v>
      </c>
      <c r="AR138" s="20">
        <f>Compensation!$C$16</f>
        <v>1.0242346938775511</v>
      </c>
    </row>
    <row r="139" spans="1:83" s="20" customFormat="1">
      <c r="A139" s="20">
        <f t="shared" si="0"/>
        <v>0.38</v>
      </c>
      <c r="B139" s="20">
        <f t="shared" si="1"/>
        <v>5.62</v>
      </c>
      <c r="C139" s="20">
        <f t="shared" si="46"/>
        <v>3.4499999999999957</v>
      </c>
      <c r="D139" s="20">
        <f t="shared" si="30"/>
        <v>11.902499999999971</v>
      </c>
      <c r="E139" s="20">
        <f t="shared" si="31"/>
        <v>66.892049999999841</v>
      </c>
      <c r="F139" s="20">
        <f t="shared" si="32"/>
        <v>10.902499999999971</v>
      </c>
      <c r="G139" s="20">
        <f>1</f>
        <v>1</v>
      </c>
      <c r="H139" s="20">
        <f t="shared" si="33"/>
        <v>7.367819999999992</v>
      </c>
      <c r="I139" s="20" t="str">
        <f t="shared" si="34"/>
        <v>1+7.36781999999999j</v>
      </c>
      <c r="K139" s="20" t="str">
        <f t="shared" si="35"/>
        <v>10.9025+80.3276575499997j</v>
      </c>
      <c r="M139" s="20" t="str">
        <f t="shared" si="28"/>
        <v>77.7945499999998+80.3276575499997j</v>
      </c>
      <c r="O139" s="20" t="str">
        <f t="shared" si="29"/>
        <v>0.416156319755434-0.429706995420408j</v>
      </c>
      <c r="S139" s="20">
        <f t="shared" si="36"/>
        <v>0.5981924308996408</v>
      </c>
      <c r="U139" s="20">
        <f t="shared" si="4"/>
        <v>1.1628571428571428</v>
      </c>
      <c r="V139" s="20">
        <f t="shared" si="5"/>
        <v>0.97926829268292681</v>
      </c>
      <c r="X139" s="20">
        <f t="shared" si="47"/>
        <v>1E-3</v>
      </c>
      <c r="Y139" s="20">
        <f t="shared" si="6"/>
        <v>5.62</v>
      </c>
      <c r="Z139" s="20">
        <f t="shared" si="48"/>
        <v>3.4499999999999957</v>
      </c>
      <c r="AA139" s="20">
        <f t="shared" si="37"/>
        <v>11.902499999999971</v>
      </c>
      <c r="AB139" s="20">
        <f t="shared" si="38"/>
        <v>66.892049999999841</v>
      </c>
      <c r="AC139" s="20">
        <f t="shared" si="39"/>
        <v>10.902499999999971</v>
      </c>
      <c r="AD139" s="20">
        <v>1</v>
      </c>
      <c r="AE139" s="20">
        <f t="shared" si="40"/>
        <v>1.9388999999999979E-2</v>
      </c>
      <c r="AF139" s="20" t="str">
        <f t="shared" si="41"/>
        <v>1+0.019389j</v>
      </c>
      <c r="AH139" s="20" t="str">
        <f t="shared" si="42"/>
        <v>10.9025+0.211388572499999j</v>
      </c>
      <c r="AI139" s="20" t="str">
        <f t="shared" si="43"/>
        <v>77.7945499999998+0.211388572499999j</v>
      </c>
      <c r="AK139" s="20" t="str">
        <f t="shared" si="44"/>
        <v>0.859848872491468-0.00233643906574054j</v>
      </c>
      <c r="AO139" s="20">
        <f t="shared" si="45"/>
        <v>0.85985204685012906</v>
      </c>
      <c r="AP139" s="20">
        <v>69</v>
      </c>
      <c r="AR139" s="20">
        <f>Compensation!$C$16</f>
        <v>1.0242346938775511</v>
      </c>
    </row>
    <row r="140" spans="1:83" s="20" customFormat="1">
      <c r="A140" s="20">
        <f t="shared" si="0"/>
        <v>0.38</v>
      </c>
      <c r="B140" s="20">
        <f t="shared" si="1"/>
        <v>5.62</v>
      </c>
      <c r="C140" s="20">
        <f t="shared" si="46"/>
        <v>3.4999999999999956</v>
      </c>
      <c r="D140" s="20">
        <f t="shared" si="30"/>
        <v>12.249999999999968</v>
      </c>
      <c r="E140" s="20">
        <f t="shared" si="31"/>
        <v>68.844999999999828</v>
      </c>
      <c r="F140" s="20">
        <f t="shared" si="32"/>
        <v>11.249999999999968</v>
      </c>
      <c r="G140" s="20">
        <f>1</f>
        <v>1</v>
      </c>
      <c r="H140" s="20">
        <f t="shared" si="33"/>
        <v>7.4745999999999917</v>
      </c>
      <c r="I140" s="20" t="str">
        <f t="shared" si="34"/>
        <v>1+7.47459999999999j</v>
      </c>
      <c r="K140" s="20" t="str">
        <f t="shared" si="35"/>
        <v>11.25+84.0892499999997j</v>
      </c>
      <c r="M140" s="20" t="str">
        <f t="shared" si="28"/>
        <v>80.0949999999998+84.0892499999997j</v>
      </c>
      <c r="O140" s="20" t="str">
        <f t="shared" si="29"/>
        <v>0.408872460831196-0.429262483013292j</v>
      </c>
      <c r="S140" s="20">
        <f t="shared" si="36"/>
        <v>0.59282625494228469</v>
      </c>
      <c r="U140" s="20">
        <f t="shared" si="4"/>
        <v>1.1628571428571428</v>
      </c>
      <c r="V140" s="20">
        <f t="shared" si="5"/>
        <v>0.97926829268292681</v>
      </c>
      <c r="X140" s="20">
        <f t="shared" si="47"/>
        <v>1E-3</v>
      </c>
      <c r="Y140" s="20">
        <f t="shared" si="6"/>
        <v>5.62</v>
      </c>
      <c r="Z140" s="20">
        <f t="shared" si="48"/>
        <v>3.4999999999999956</v>
      </c>
      <c r="AA140" s="20">
        <f t="shared" si="37"/>
        <v>12.249999999999968</v>
      </c>
      <c r="AB140" s="20">
        <f t="shared" si="38"/>
        <v>68.844999999999828</v>
      </c>
      <c r="AC140" s="20">
        <f t="shared" si="39"/>
        <v>11.249999999999968</v>
      </c>
      <c r="AD140" s="20">
        <v>1</v>
      </c>
      <c r="AE140" s="20">
        <f t="shared" si="40"/>
        <v>1.9669999999999976E-2</v>
      </c>
      <c r="AF140" s="20" t="str">
        <f t="shared" si="41"/>
        <v>1+0.01967j</v>
      </c>
      <c r="AH140" s="20" t="str">
        <f t="shared" si="42"/>
        <v>11.25+0.221287499999999j</v>
      </c>
      <c r="AI140" s="20" t="str">
        <f t="shared" si="43"/>
        <v>80.0949999999998+0.221287499999999j</v>
      </c>
      <c r="AK140" s="20" t="str">
        <f t="shared" si="44"/>
        <v>0.859535233170862-0.00237473503852047j</v>
      </c>
      <c r="AO140" s="20">
        <f t="shared" si="45"/>
        <v>0.85953851363891265</v>
      </c>
      <c r="AP140" s="20">
        <v>70</v>
      </c>
      <c r="AR140" s="20">
        <f>Compensation!$C$16</f>
        <v>1.0242346938775511</v>
      </c>
    </row>
    <row r="141" spans="1:83" s="20" customFormat="1">
      <c r="A141" s="20">
        <f t="shared" si="0"/>
        <v>0.38</v>
      </c>
      <c r="B141" s="20">
        <f t="shared" si="1"/>
        <v>5.62</v>
      </c>
      <c r="C141" s="20">
        <f t="shared" si="46"/>
        <v>3.5499999999999954</v>
      </c>
      <c r="D141" s="20">
        <f t="shared" si="30"/>
        <v>12.602499999999967</v>
      </c>
      <c r="E141" s="20">
        <f t="shared" si="31"/>
        <v>70.82604999999981</v>
      </c>
      <c r="F141" s="20">
        <f t="shared" si="32"/>
        <v>11.602499999999967</v>
      </c>
      <c r="G141" s="20">
        <f>1</f>
        <v>1</v>
      </c>
      <c r="H141" s="20">
        <f t="shared" si="33"/>
        <v>7.5813799999999905</v>
      </c>
      <c r="I141" s="20" t="str">
        <f t="shared" si="34"/>
        <v>1+7.58137999999999j</v>
      </c>
      <c r="K141" s="20" t="str">
        <f t="shared" si="35"/>
        <v>11.6025+87.9629614499996j</v>
      </c>
      <c r="M141" s="20" t="str">
        <f t="shared" si="28"/>
        <v>82.4285499999998+87.9629614499996j</v>
      </c>
      <c r="O141" s="20" t="str">
        <f t="shared" si="29"/>
        <v>0.401741626524865-0.428715332331661j</v>
      </c>
      <c r="S141" s="20">
        <f t="shared" si="36"/>
        <v>0.5875314209972865</v>
      </c>
      <c r="U141" s="20">
        <f t="shared" si="4"/>
        <v>1.1628571428571428</v>
      </c>
      <c r="V141" s="20">
        <f t="shared" si="5"/>
        <v>0.97926829268292681</v>
      </c>
      <c r="X141" s="20">
        <f t="shared" si="47"/>
        <v>1E-3</v>
      </c>
      <c r="Y141" s="20">
        <f t="shared" si="6"/>
        <v>5.62</v>
      </c>
      <c r="Z141" s="20">
        <f t="shared" si="48"/>
        <v>3.5499999999999954</v>
      </c>
      <c r="AA141" s="20">
        <f t="shared" si="37"/>
        <v>12.602499999999967</v>
      </c>
      <c r="AB141" s="20">
        <f t="shared" si="38"/>
        <v>70.82604999999981</v>
      </c>
      <c r="AC141" s="20">
        <f t="shared" si="39"/>
        <v>11.602499999999967</v>
      </c>
      <c r="AD141" s="20">
        <v>1</v>
      </c>
      <c r="AE141" s="20">
        <f t="shared" si="40"/>
        <v>1.9950999999999976E-2</v>
      </c>
      <c r="AF141" s="20" t="str">
        <f t="shared" si="41"/>
        <v>1+0.019951j</v>
      </c>
      <c r="AH141" s="20" t="str">
        <f t="shared" si="42"/>
        <v>11.6025+0.231481477499999j</v>
      </c>
      <c r="AI141" s="20" t="str">
        <f t="shared" si="43"/>
        <v>82.4285499999998+0.231481477499999j</v>
      </c>
      <c r="AK141" s="20" t="str">
        <f t="shared" si="44"/>
        <v>0.859234954926909-0.00241296221862603j</v>
      </c>
      <c r="AO141" s="20">
        <f t="shared" si="45"/>
        <v>0.85923834304278801</v>
      </c>
      <c r="AP141" s="20">
        <v>71</v>
      </c>
      <c r="AR141" s="20">
        <f>Compensation!$C$16</f>
        <v>1.0242346938775511</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375</v>
      </c>
      <c r="CC179" s="18"/>
      <c r="CD179" s="18"/>
      <c r="CE179" s="18"/>
    </row>
    <row r="180" spans="1:83">
      <c r="CC180" s="18"/>
      <c r="CD180" s="18"/>
      <c r="CE180" s="18"/>
    </row>
    <row r="181" spans="1:83">
      <c r="A181" t="s">
        <v>376</v>
      </c>
      <c r="J181" t="s">
        <v>377</v>
      </c>
      <c r="CC181" s="18"/>
      <c r="CD181" s="18"/>
      <c r="CE181" s="18"/>
    </row>
    <row r="182" spans="1:83" ht="18.75">
      <c r="A182" s="8" t="s">
        <v>378</v>
      </c>
      <c r="B182" s="9">
        <f>10^-3</f>
        <v>1E-3</v>
      </c>
      <c r="E182" s="437" t="s">
        <v>379</v>
      </c>
      <c r="F182" s="437"/>
      <c r="G182" s="437"/>
      <c r="J182" s="10" t="s">
        <v>380</v>
      </c>
      <c r="K182" s="7">
        <f>(1/(2*PI()*fllc*kHz*Re_fl*Qe_selected))/picoF</f>
        <v>20276.946544883063</v>
      </c>
      <c r="L182" s="7"/>
      <c r="M182" s="10" t="s">
        <v>11</v>
      </c>
      <c r="CC182" s="18"/>
      <c r="CD182" s="18"/>
      <c r="CE182" s="18"/>
    </row>
    <row r="183" spans="1:83" ht="18.75">
      <c r="A183" s="8" t="s">
        <v>381</v>
      </c>
      <c r="B183" s="9">
        <f>(10^-6)</f>
        <v>9.9999999999999995E-7</v>
      </c>
      <c r="E183" s="437" t="s">
        <v>382</v>
      </c>
      <c r="F183" s="437"/>
      <c r="G183" s="437"/>
      <c r="J183" s="10" t="s">
        <v>383</v>
      </c>
      <c r="K183" s="10">
        <f>(IF(Cr_initial&lt;10000,K184*10^INT(LOG(Cr_initial)),K185*10^INT(LOG(Cr_initial))))*10^-6</f>
        <v>2.1999999999999999E-2</v>
      </c>
      <c r="L183" s="10"/>
      <c r="M183" s="10" t="str">
        <f>IF(Cr_initial&lt;10000,"pF","uF")</f>
        <v>uF</v>
      </c>
      <c r="CC183" s="18"/>
      <c r="CD183" s="18"/>
      <c r="CE183" s="18"/>
    </row>
    <row r="184" spans="1:83">
      <c r="A184" s="8" t="s">
        <v>384</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2.2000000000000002</v>
      </c>
      <c r="L184" s="10"/>
      <c r="M184" s="10"/>
      <c r="CC184" s="18"/>
      <c r="CD184" s="18"/>
      <c r="CE184" s="18"/>
    </row>
    <row r="185" spans="1:83">
      <c r="A185" s="8" t="s">
        <v>385</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2.2000000000000002</v>
      </c>
      <c r="L185" s="10"/>
      <c r="M185" s="10"/>
      <c r="CC185" s="18"/>
      <c r="CD185" s="18"/>
      <c r="CE185" s="18"/>
    </row>
    <row r="186" spans="1:83">
      <c r="A186" s="8" t="s">
        <v>386</v>
      </c>
      <c r="B186" s="9">
        <f>10^-3</f>
        <v>1E-3</v>
      </c>
      <c r="E186" s="10">
        <v>1.5</v>
      </c>
      <c r="F186" s="10">
        <v>1.8</v>
      </c>
      <c r="G186" s="10"/>
      <c r="CC186" s="18"/>
      <c r="CD186" s="18"/>
      <c r="CE186" s="18"/>
    </row>
    <row r="187" spans="1:83">
      <c r="A187" s="8" t="s">
        <v>387</v>
      </c>
      <c r="B187" s="9">
        <f>10^-3</f>
        <v>1E-3</v>
      </c>
      <c r="E187" s="10">
        <v>1.8</v>
      </c>
      <c r="F187" s="10">
        <v>2.2000000000000002</v>
      </c>
      <c r="G187" s="10"/>
      <c r="CC187" s="18"/>
      <c r="CD187" s="18"/>
      <c r="CE187" s="18"/>
    </row>
    <row r="188" spans="1:83">
      <c r="A188" s="8" t="s">
        <v>388</v>
      </c>
      <c r="B188" s="9">
        <f>10^-6</f>
        <v>9.9999999999999995E-7</v>
      </c>
      <c r="E188" s="10">
        <v>2.2000000000000002</v>
      </c>
      <c r="F188" s="10">
        <v>2.7</v>
      </c>
      <c r="G188" s="10"/>
      <c r="J188" t="s">
        <v>389</v>
      </c>
      <c r="CC188" s="18"/>
      <c r="CD188" s="18"/>
      <c r="CE188" s="18"/>
    </row>
    <row r="189" spans="1:83">
      <c r="A189" s="8" t="s">
        <v>390</v>
      </c>
      <c r="B189" s="9">
        <f>10^-6</f>
        <v>9.9999999999999995E-7</v>
      </c>
      <c r="E189" s="10">
        <v>2.7</v>
      </c>
      <c r="F189" s="10">
        <v>3.3</v>
      </c>
      <c r="G189" s="10"/>
      <c r="J189" t="s">
        <v>391</v>
      </c>
      <c r="K189" t="e">
        <f>1/(2*PI()*10*kHz*Rcs_LLC*mOhm)/picoF</f>
        <v>#REF!</v>
      </c>
      <c r="M189" s="10" t="s">
        <v>11</v>
      </c>
      <c r="CC189" s="18"/>
      <c r="CD189" s="18"/>
      <c r="CE189" s="18"/>
    </row>
    <row r="190" spans="1:83">
      <c r="A190" s="8" t="s">
        <v>392</v>
      </c>
      <c r="B190" s="9">
        <f>10^-9</f>
        <v>1.0000000000000001E-9</v>
      </c>
      <c r="E190" s="10">
        <v>3.3</v>
      </c>
      <c r="F190" s="10">
        <v>3.9</v>
      </c>
      <c r="G190" s="10"/>
      <c r="J190" t="s">
        <v>393</v>
      </c>
      <c r="K190" t="e">
        <f>(IF(C_1initial&lt;10000,K191*10^INT(LOG(C_1initial)),K192*10^INT(LOG(C_1initial))))*10^-6</f>
        <v>#REF!</v>
      </c>
      <c r="M190" s="10" t="e">
        <f>IF(C_1initial&lt;10000,"pF","uF")</f>
        <v>#REF!</v>
      </c>
      <c r="CC190" s="18"/>
      <c r="CD190" s="18"/>
      <c r="CE190" s="18"/>
    </row>
    <row r="191" spans="1:83">
      <c r="A191" s="8" t="s">
        <v>394</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395</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396</v>
      </c>
      <c r="B193" s="9">
        <f>10^6</f>
        <v>1000000</v>
      </c>
      <c r="E193" s="10">
        <v>5.6</v>
      </c>
      <c r="F193" s="10">
        <v>6.8</v>
      </c>
      <c r="G193" s="10"/>
      <c r="CC193" s="18"/>
      <c r="CD193" s="18"/>
      <c r="CE193" s="18"/>
    </row>
    <row r="194" spans="1:83">
      <c r="A194" s="8" t="s">
        <v>397</v>
      </c>
      <c r="B194" s="9">
        <f>10^-6</f>
        <v>9.9999999999999995E-7</v>
      </c>
      <c r="E194" s="10">
        <v>6.8</v>
      </c>
      <c r="F194" s="10">
        <v>8.1999999999999993</v>
      </c>
      <c r="G194" s="10"/>
      <c r="CC194" s="18"/>
      <c r="CD194" s="18"/>
      <c r="CE194" s="18"/>
    </row>
    <row r="195" spans="1:83">
      <c r="A195" s="8" t="s">
        <v>398</v>
      </c>
      <c r="B195" s="9">
        <f>10^3</f>
        <v>1000</v>
      </c>
      <c r="E195" s="10">
        <v>8.1999999999999993</v>
      </c>
      <c r="F195" s="10">
        <v>10</v>
      </c>
      <c r="G195" s="10"/>
      <c r="J195" t="s">
        <v>399</v>
      </c>
      <c r="CC195" s="18"/>
      <c r="CD195" s="18"/>
      <c r="CE195" s="18"/>
    </row>
    <row r="196" spans="1:83">
      <c r="A196" s="8" t="s">
        <v>400</v>
      </c>
      <c r="B196" s="9">
        <f>10^-9</f>
        <v>1.0000000000000001E-9</v>
      </c>
      <c r="E196" s="437" t="s">
        <v>401</v>
      </c>
      <c r="F196" s="437"/>
      <c r="G196" s="437"/>
      <c r="J196" t="s">
        <v>402</v>
      </c>
      <c r="K196" t="e">
        <f>Ihfr_pfc/(8*f_pfc*kHz*deltaVin)/picoF</f>
        <v>#REF!</v>
      </c>
      <c r="M196" t="s">
        <v>11</v>
      </c>
      <c r="CC196" s="18"/>
      <c r="CD196" s="18"/>
      <c r="CE196" s="18"/>
    </row>
    <row r="197" spans="1:83">
      <c r="A197" s="8" t="s">
        <v>403</v>
      </c>
      <c r="B197" s="9">
        <f>10^-9</f>
        <v>1.0000000000000001E-9</v>
      </c>
      <c r="E197" s="10">
        <v>1</v>
      </c>
      <c r="F197" s="10">
        <v>1.5</v>
      </c>
      <c r="G197" s="10"/>
      <c r="J197" t="s">
        <v>404</v>
      </c>
      <c r="K197" t="e">
        <f>(IF(Cin_initial&lt;10000,K198*10^INT(LOG(Cin_initial)),K199*10^INT(LOG(Cin_initial))))*10^-6</f>
        <v>#REF!</v>
      </c>
      <c r="M197" t="e">
        <f>IF(Cin_initial&lt;10000,"pF","uF")</f>
        <v>#REF!</v>
      </c>
      <c r="CC197" s="18"/>
      <c r="CD197" s="18"/>
      <c r="CE197" s="18"/>
    </row>
    <row r="198" spans="1:83">
      <c r="A198" s="8" t="s">
        <v>405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406</v>
      </c>
      <c r="CC202" s="18"/>
      <c r="CD202" s="18"/>
      <c r="CE202" s="18"/>
    </row>
    <row r="203" spans="1:83">
      <c r="E203" s="10">
        <v>6.8</v>
      </c>
      <c r="F203" s="10">
        <v>10</v>
      </c>
      <c r="J203" t="s">
        <v>407</v>
      </c>
      <c r="K203" t="e">
        <f>((2*Pout*tH*ms)/(Vblk_min^2-Vblk_hu^2))/picoF</f>
        <v>#REF!</v>
      </c>
      <c r="M203" t="s">
        <v>11</v>
      </c>
      <c r="CC203" s="18"/>
      <c r="CD203" s="18"/>
      <c r="CE203" s="18"/>
    </row>
    <row r="204" spans="1:83">
      <c r="J204" t="s">
        <v>408</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409</v>
      </c>
      <c r="CC209" s="18"/>
      <c r="CD209" s="18"/>
      <c r="CE209" s="18"/>
    </row>
    <row r="210" spans="1:83">
      <c r="A210" t="s">
        <v>410</v>
      </c>
      <c r="CC210" s="18"/>
      <c r="CD210" s="18"/>
      <c r="CE210" s="18"/>
    </row>
    <row r="211" spans="1:83">
      <c r="A211" t="s">
        <v>41</v>
      </c>
      <c r="CC211" s="18"/>
      <c r="CD211" s="18"/>
      <c r="CE211" s="18"/>
    </row>
    <row r="212" spans="1:83">
      <c r="A212" t="s">
        <v>411</v>
      </c>
      <c r="CC212" s="18"/>
      <c r="CD212" s="18"/>
      <c r="CE212" s="18"/>
    </row>
    <row r="213" spans="1:83">
      <c r="A213" t="s">
        <v>412</v>
      </c>
      <c r="CC213" s="18"/>
      <c r="CD213" s="18"/>
      <c r="CE213" s="18"/>
    </row>
    <row r="214" spans="1:83">
      <c r="A214" t="s">
        <v>413</v>
      </c>
      <c r="CC214" s="18"/>
      <c r="CD214" s="18"/>
      <c r="CE214" s="18"/>
    </row>
    <row r="215" spans="1:83">
      <c r="A215" t="s">
        <v>414</v>
      </c>
      <c r="CC215" s="18"/>
      <c r="CD215" s="18"/>
      <c r="CE215" s="18"/>
    </row>
    <row r="216" spans="1:83">
      <c r="A216" t="s">
        <v>415</v>
      </c>
      <c r="CC216" s="18"/>
      <c r="CD216" s="18"/>
      <c r="CE216" s="18"/>
    </row>
    <row r="217" spans="1:83">
      <c r="CC217" s="18"/>
      <c r="CD217" s="18"/>
      <c r="CE217" s="18"/>
    </row>
    <row r="218" spans="1:83">
      <c r="CC218" s="18"/>
      <c r="CD218" s="18"/>
      <c r="CE218" s="18"/>
    </row>
    <row r="219" spans="1:83">
      <c r="A219" t="s">
        <v>115</v>
      </c>
      <c r="CC219" s="18"/>
      <c r="CD219" s="18"/>
      <c r="CE219" s="18"/>
    </row>
    <row r="220" spans="1:83">
      <c r="A220" t="s">
        <v>416</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417</v>
      </c>
      <c r="B225" s="438" t="s">
        <v>256</v>
      </c>
      <c r="C225" s="438"/>
      <c r="D225" s="438"/>
      <c r="CC225" s="18"/>
      <c r="CD225" s="18"/>
      <c r="CE225" s="18"/>
    </row>
    <row r="226" spans="1:83">
      <c r="A226" t="s">
        <v>418</v>
      </c>
      <c r="B226" s="54">
        <v>24730</v>
      </c>
      <c r="C226" s="167">
        <v>28000</v>
      </c>
      <c r="D226" s="88">
        <f>(B226+C226)/2000</f>
        <v>26.364999999999998</v>
      </c>
      <c r="CC226" s="18"/>
      <c r="CD226" s="18"/>
      <c r="CE226" s="18"/>
    </row>
    <row r="227" spans="1:83">
      <c r="A227" t="s">
        <v>419</v>
      </c>
      <c r="B227" s="54">
        <v>17125</v>
      </c>
      <c r="C227" s="54">
        <v>19976</v>
      </c>
      <c r="D227" s="88">
        <f t="shared" ref="D227:D233" si="49">(B227+C227)/2000</f>
        <v>18.5505</v>
      </c>
      <c r="CC227" s="18"/>
      <c r="CD227" s="18"/>
      <c r="CE227" s="18"/>
    </row>
    <row r="228" spans="1:83">
      <c r="A228" t="s">
        <v>420</v>
      </c>
      <c r="B228" s="54">
        <v>12562</v>
      </c>
      <c r="C228" s="54">
        <v>13624</v>
      </c>
      <c r="D228" s="88">
        <f t="shared" si="49"/>
        <v>13.093</v>
      </c>
      <c r="CC228" s="18"/>
      <c r="CD228" s="18"/>
      <c r="CE228" s="18"/>
    </row>
    <row r="229" spans="1:83">
      <c r="A229" t="s">
        <v>421</v>
      </c>
      <c r="B229" s="54">
        <v>9018</v>
      </c>
      <c r="C229" s="54">
        <v>9813</v>
      </c>
      <c r="D229" s="88">
        <f t="shared" si="49"/>
        <v>9.4154999999999998</v>
      </c>
      <c r="CC229" s="18"/>
      <c r="CD229" s="18"/>
      <c r="CE229" s="18"/>
    </row>
    <row r="230" spans="1:83">
      <c r="A230" t="s">
        <v>274</v>
      </c>
      <c r="B230" s="54">
        <v>6478</v>
      </c>
      <c r="C230" s="54">
        <v>6849</v>
      </c>
      <c r="D230" s="88">
        <f t="shared" si="49"/>
        <v>6.6635</v>
      </c>
      <c r="CC230" s="18"/>
      <c r="CD230" s="18"/>
      <c r="CE230" s="18"/>
    </row>
    <row r="231" spans="1:83">
      <c r="A231" t="s">
        <v>422</v>
      </c>
      <c r="B231" s="54">
        <v>4450</v>
      </c>
      <c r="C231" s="54">
        <v>4732</v>
      </c>
      <c r="D231" s="88">
        <f t="shared" si="49"/>
        <v>4.5910000000000002</v>
      </c>
      <c r="CC231" s="18"/>
      <c r="CD231" s="18"/>
      <c r="CE231" s="18"/>
    </row>
    <row r="232" spans="1:83">
      <c r="A232" t="s">
        <v>423</v>
      </c>
      <c r="B232" s="54">
        <v>2422</v>
      </c>
      <c r="C232" s="54">
        <v>3038</v>
      </c>
      <c r="D232" s="88">
        <f t="shared" si="49"/>
        <v>2.73</v>
      </c>
      <c r="CC232" s="18"/>
      <c r="CD232" s="18"/>
      <c r="CE232" s="18"/>
    </row>
    <row r="233" spans="1:83">
      <c r="A233" t="s">
        <v>424</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425</v>
      </c>
      <c r="B247" t="s">
        <v>426</v>
      </c>
      <c r="CC247" s="18"/>
      <c r="CD247" s="18"/>
      <c r="CE247" s="18"/>
    </row>
    <row r="248" spans="1:83">
      <c r="CC248" s="18"/>
      <c r="CD248" s="18"/>
      <c r="CE248" s="18"/>
    </row>
    <row r="249" spans="1:83">
      <c r="A249" s="139" t="s">
        <v>427</v>
      </c>
      <c r="B249" s="119" t="e">
        <f>('DESIGN INPUTS AND CALCULATIONS'!#REF!*PI()/('DESIGN INPUTS AND CALCULATIONS'!C29))*'DESIGN INPUTS AND CALCULATIONS'!C27/(2*SQRT(2)*'DESIGN INPUTS AND CALCULATIONS'!C40)</f>
        <v>#REF!</v>
      </c>
      <c r="CC249" s="18"/>
      <c r="CD249" s="18"/>
      <c r="CE249" s="18"/>
    </row>
    <row r="250" spans="1:83">
      <c r="A250" s="139" t="s">
        <v>428</v>
      </c>
      <c r="B250" t="e">
        <f>(2*SQRT(2)/PI())*'DESIGN INPUTS AND CALCULATIONS'!C25*'DESIGN INPUTS AND CALCULATIONS'!C40/(2*PI()*'DESIGN INPUTS AND CALCULATIONS'!C97*0.000001*'DESIGN INPUTS AND CALCULATIONS'!#REF!*1000)</f>
        <v>#REF!</v>
      </c>
      <c r="CC250" s="18"/>
      <c r="CD250" s="18"/>
      <c r="CE250" s="18"/>
    </row>
    <row r="251" spans="1:83">
      <c r="A251" s="139" t="s">
        <v>429</v>
      </c>
      <c r="B251" t="e">
        <f>SQRT(B249*B249+B250*B250)</f>
        <v>#REF!</v>
      </c>
      <c r="CC251" s="18"/>
      <c r="CD251" s="18"/>
      <c r="CE251" s="18"/>
    </row>
    <row r="252" spans="1:83">
      <c r="A252" s="139" t="s">
        <v>430</v>
      </c>
      <c r="B252" t="e">
        <f>B251/(2*PI()*'DESIGN INPUTS AND CALCULATIONS'!C92*0.000001*'DESIGN INPUTS AND CALCULATIONS'!#REF!*1000)</f>
        <v>#REF!</v>
      </c>
      <c r="CC252" s="18"/>
      <c r="CD252" s="18"/>
      <c r="CE252" s="18"/>
    </row>
    <row r="253" spans="1:83">
      <c r="A253" s="139" t="s">
        <v>431</v>
      </c>
      <c r="B253" t="e">
        <f>'DESIGN INPUTS AND CALCULATIONS'!C32/2+SQRT(2)*B252</f>
        <v>#REF!</v>
      </c>
      <c r="CC253" s="18"/>
      <c r="CD253" s="18"/>
      <c r="CE253" s="18"/>
    </row>
    <row r="254" spans="1:83">
      <c r="A254" s="139" t="s">
        <v>432</v>
      </c>
      <c r="B254" t="e">
        <f>'DESIGN INPUTS AND CALCULATIONS'!C32/2-SQRT(2)*B252</f>
        <v>#REF!</v>
      </c>
      <c r="CC254" s="18"/>
      <c r="CD254" s="18"/>
      <c r="CE254" s="18"/>
    </row>
    <row r="255" spans="1:83">
      <c r="A255" s="139" t="s">
        <v>433</v>
      </c>
      <c r="B255" t="e">
        <f>B253-B254</f>
        <v>#REF!</v>
      </c>
      <c r="CC255" s="18"/>
      <c r="CD255" s="18"/>
      <c r="CE255" s="18"/>
    </row>
    <row r="256" spans="1:83">
      <c r="A256" s="140" t="s">
        <v>434</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435</v>
      </c>
      <c r="B258" s="54" t="s">
        <v>292</v>
      </c>
      <c r="CC258" s="18"/>
      <c r="CD258" s="18"/>
      <c r="CE258" s="18"/>
    </row>
    <row r="259" spans="1:83">
      <c r="A259" s="123" t="s">
        <v>436</v>
      </c>
      <c r="B259" s="54">
        <f>(26*B260/(19))*(1200+0.000776/('DESIGN INPUTS AND CALCULATIONS'!C203/1000000000))</f>
        <v>3.96055072746802E-2</v>
      </c>
      <c r="CC259" s="18"/>
      <c r="CD259" s="18"/>
      <c r="CE259" s="18"/>
    </row>
    <row r="260" spans="1:83">
      <c r="A260" s="123" t="s">
        <v>437</v>
      </c>
      <c r="B260" s="168">
        <f>'DESIGN INPUTS AND CALCULATIONS'!C204/(98000)</f>
        <v>6.1224489795918363E-6</v>
      </c>
      <c r="CC260" s="18"/>
      <c r="CD260" s="18"/>
      <c r="CE260" s="18"/>
    </row>
    <row r="261" spans="1:83" ht="14.45" customHeight="1">
      <c r="A261" s="123" t="s">
        <v>438</v>
      </c>
      <c r="B261" s="54">
        <f>3.5/(1-((B260/'DESIGN INPUTS AND CALCULATIONS'!C206)*(1200+(0.000776)/('DESIGN INPUTS AND CALCULATIONS'!C203/1000000000))))</f>
        <v>4.0921908893709329</v>
      </c>
      <c r="CC261" s="18"/>
      <c r="CD261" s="18"/>
      <c r="CE261" s="18"/>
    </row>
    <row r="262" spans="1:83">
      <c r="A262" s="123" t="s">
        <v>439</v>
      </c>
      <c r="B262" s="169">
        <f>(B261-3.5)/B260</f>
        <v>96724.511930585708</v>
      </c>
      <c r="CC262" s="18"/>
      <c r="CD262" s="18"/>
      <c r="CE262" s="18"/>
    </row>
    <row r="263" spans="1:83">
      <c r="A263" s="123" t="s">
        <v>440</v>
      </c>
      <c r="B263" s="54">
        <f>B262*13/B261</f>
        <v>307272.72727272735</v>
      </c>
      <c r="CC263" s="18"/>
      <c r="CD263" s="18"/>
      <c r="CE263" s="18"/>
    </row>
    <row r="264" spans="1:83">
      <c r="A264" s="123" t="s">
        <v>441</v>
      </c>
      <c r="B264" s="54">
        <f>B262*B263/(B263-B262)</f>
        <v>141159.13795202732</v>
      </c>
      <c r="CC264" s="18"/>
      <c r="CD264" s="18"/>
      <c r="CE264" s="18"/>
    </row>
    <row r="265" spans="1:83">
      <c r="A265" s="123" t="s">
        <v>442</v>
      </c>
      <c r="B265" s="54">
        <f>'DESIGN INPUTS AND CALCULATIONS'!C209*1000</f>
        <v>309000</v>
      </c>
      <c r="CC265" s="18"/>
      <c r="CD265" s="18"/>
      <c r="CE265" s="18"/>
    </row>
    <row r="266" spans="1:83">
      <c r="A266" s="123" t="s">
        <v>443</v>
      </c>
      <c r="B266" s="54">
        <f>'DESIGN INPUTS AND CALCULATIONS'!C210*1000</f>
        <v>150000</v>
      </c>
      <c r="CC266" s="18"/>
      <c r="CD266" s="18"/>
      <c r="CE266" s="18"/>
    </row>
    <row r="267" spans="1:83">
      <c r="A267" t="s">
        <v>439</v>
      </c>
      <c r="B267" s="54">
        <f>B265*B266/(B265+B266)</f>
        <v>100980.39215686274</v>
      </c>
      <c r="CC267" s="18"/>
      <c r="CD267" s="18"/>
      <c r="CE267" s="18"/>
    </row>
    <row r="268" spans="1:83">
      <c r="A268" s="123" t="s">
        <v>438</v>
      </c>
      <c r="B268" s="54">
        <f>13*B266/(B265+B266)</f>
        <v>4.2483660130718954</v>
      </c>
      <c r="CC268" s="18"/>
      <c r="CD268" s="18"/>
      <c r="CE268" s="18"/>
    </row>
    <row r="269" spans="1:83">
      <c r="A269" s="123" t="s">
        <v>437</v>
      </c>
      <c r="B269" s="54">
        <f>(B268-3.5)/B267</f>
        <v>7.4110032362459548E-6</v>
      </c>
      <c r="CC269" s="18"/>
      <c r="CD269" s="18"/>
      <c r="CE269" s="18"/>
    </row>
    <row r="270" spans="1:83">
      <c r="A270" s="123" t="s">
        <v>444</v>
      </c>
      <c r="B270" s="54">
        <f>(-0.000776)/(B267*'DESIGN INPUTS AND CALCULATIONS'!C203/1000000000)</f>
        <v>-3.4930273609885265E-2</v>
      </c>
      <c r="CC270" s="18"/>
      <c r="CD270" s="18"/>
      <c r="CE270" s="18"/>
    </row>
    <row r="271" spans="1:83">
      <c r="A271" s="123" t="s">
        <v>445</v>
      </c>
      <c r="B271" s="54">
        <f>(1200*13/B265)+B268*(1-EXP(B270))</f>
        <v>0.1963201727745712</v>
      </c>
      <c r="CC271" s="18"/>
      <c r="CD271" s="18"/>
      <c r="CE271" s="18"/>
    </row>
    <row r="272" spans="1:83">
      <c r="A272" s="123" t="s">
        <v>446</v>
      </c>
      <c r="B272" s="54">
        <f>B269*100000</f>
        <v>0.74110032362459544</v>
      </c>
      <c r="CC272" s="18"/>
      <c r="CD272" s="18"/>
      <c r="CE272" s="18"/>
    </row>
    <row r="273" spans="1:83">
      <c r="A273" s="123" t="s">
        <v>447</v>
      </c>
      <c r="B273" s="54">
        <f>B268+'DESIGN INPUTS AND CALCULATIONS'!C200*0.000001*'tables and calculations'!B267</f>
        <v>8.0351307189542478</v>
      </c>
      <c r="CC273" s="18"/>
      <c r="CD273" s="18"/>
      <c r="CE273" s="18"/>
    </row>
    <row r="274" spans="1:83">
      <c r="A274" s="123" t="s">
        <v>448</v>
      </c>
      <c r="B274" s="54">
        <v>0</v>
      </c>
      <c r="CC274" s="18"/>
      <c r="CD274" s="18"/>
      <c r="CE274" s="18"/>
    </row>
    <row r="275" spans="1:83">
      <c r="CC275" s="18"/>
      <c r="CD275" s="18"/>
      <c r="CE275" s="18"/>
    </row>
    <row r="276" spans="1:83">
      <c r="A276" s="123" t="s">
        <v>449</v>
      </c>
      <c r="CC276" s="18"/>
      <c r="CD276" s="18"/>
      <c r="CE276" s="18"/>
    </row>
    <row r="277" spans="1:83">
      <c r="A277" s="123" t="s">
        <v>450</v>
      </c>
      <c r="B277" s="119" t="e">
        <f>'DESIGN INPUTS AND CALCULATIONS'!#REF!*1000</f>
        <v>#REF!</v>
      </c>
      <c r="CC277" s="18"/>
      <c r="CD277" s="18"/>
      <c r="CE277" s="18"/>
    </row>
    <row r="278" spans="1:83">
      <c r="A278" s="123" t="s">
        <v>451</v>
      </c>
      <c r="B278" s="159">
        <f>'DESIGN INPUTS AND CALCULATIONS'!C167/1000</f>
        <v>2E-3</v>
      </c>
      <c r="CC278" s="18"/>
      <c r="CD278" s="18"/>
      <c r="CE278" s="18"/>
    </row>
    <row r="279" spans="1:83">
      <c r="A279" s="123" t="s">
        <v>452</v>
      </c>
      <c r="B279" s="159">
        <f>'DESIGN INPUTS AND CALCULATIONS'!C170</f>
        <v>5600</v>
      </c>
      <c r="CC279" s="18"/>
      <c r="CD279" s="18"/>
      <c r="CE279" s="18"/>
    </row>
    <row r="280" spans="1:83">
      <c r="A280" s="123" t="s">
        <v>453</v>
      </c>
      <c r="B280" t="e">
        <f>B278/(2*B277*B279/(1000000000000))</f>
        <v>#REF!</v>
      </c>
      <c r="CC280" s="18"/>
      <c r="CD280" s="18"/>
      <c r="CE280" s="18"/>
    </row>
    <row r="281" spans="1:83">
      <c r="A281" s="123" t="s">
        <v>454</v>
      </c>
      <c r="B281" t="e">
        <f>B280/0.4</f>
        <v>#REF!</v>
      </c>
      <c r="CC281" s="18"/>
      <c r="CD281" s="18"/>
      <c r="CE281" s="18"/>
    </row>
    <row r="282" spans="1:83">
      <c r="CC282" s="18"/>
      <c r="CD282" s="18"/>
      <c r="CE282" s="18"/>
    </row>
    <row r="283" spans="1:83">
      <c r="K283" s="436" t="s">
        <v>455</v>
      </c>
      <c r="L283" s="436"/>
      <c r="CC283" s="18"/>
      <c r="CD283" s="18"/>
      <c r="CE283" s="18"/>
    </row>
    <row r="284" spans="1:83">
      <c r="A284" s="123" t="s">
        <v>456</v>
      </c>
      <c r="D284" t="s">
        <v>457</v>
      </c>
      <c r="E284" s="163" t="s">
        <v>458</v>
      </c>
      <c r="F284" t="s">
        <v>459</v>
      </c>
      <c r="G284" t="s">
        <v>460</v>
      </c>
      <c r="H284" t="s">
        <v>461</v>
      </c>
      <c r="I284" t="s">
        <v>462</v>
      </c>
      <c r="K284" t="s">
        <v>463</v>
      </c>
      <c r="L284" t="s">
        <v>464</v>
      </c>
      <c r="M284" t="s">
        <v>461</v>
      </c>
      <c r="N284" t="s">
        <v>462</v>
      </c>
      <c r="P284" t="s">
        <v>465</v>
      </c>
      <c r="Q284" t="s">
        <v>461</v>
      </c>
      <c r="R284" t="s">
        <v>462</v>
      </c>
      <c r="CC284" s="18"/>
      <c r="CD284" s="18"/>
      <c r="CE284" s="18"/>
    </row>
    <row r="285" spans="1:83">
      <c r="A285" s="123" t="s">
        <v>354</v>
      </c>
      <c r="B285">
        <f>Compensation!C21</f>
        <v>0.8</v>
      </c>
      <c r="D285" s="18">
        <v>10</v>
      </c>
      <c r="E285" s="18">
        <f>2*PI()*D285</f>
        <v>62.831853071795862</v>
      </c>
      <c r="F285" t="str">
        <f>COMPLEX(0,E285)</f>
        <v>62.8318530717959i</v>
      </c>
      <c r="G285" t="str">
        <f>IMPRODUCT($B$293,IMDIV(IMSUM(1,IMPRODUCT($B$294,F285)),IMSUM(1,IMPRODUCT($B$295,F285))))</f>
        <v>3.93342242561398-0.766167415718506i</v>
      </c>
      <c r="H285">
        <f>20*LOG10(IMABS(G285))</f>
        <v>12.057137515657443</v>
      </c>
      <c r="I285">
        <f>IMARGUMENT(G285)*180/PI()</f>
        <v>-11.022281241679435</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-8.58051266748713-103.774544732223i</v>
      </c>
      <c r="Q285">
        <f>20*LOG10(IMABS(P285))</f>
        <v>40.351406993804027</v>
      </c>
      <c r="R285">
        <f>IMARGUMENT(P285)*180/PI()+180</f>
        <v>85.273297783254165</v>
      </c>
      <c r="CC285" s="18"/>
      <c r="CD285" s="18"/>
      <c r="CE285" s="18"/>
    </row>
    <row r="286" spans="1:83">
      <c r="A286" s="123" t="s">
        <v>348</v>
      </c>
      <c r="B286" s="119">
        <f>Compensation!C13</f>
        <v>5.6164383561643838</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3.54470423607091-1.38090273058479i</v>
      </c>
      <c r="H286">
        <f t="shared" ref="H286:H321" si="53">20*LOG10(IMABS(G286))</f>
        <v>11.605231663267388</v>
      </c>
      <c r="I286">
        <f t="shared" ref="I286:I321" si="54">IMARGUMENT(G286)*180/PI()</f>
        <v>-21.284287874009312</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-7.75653793820555-49.7707696372758i</v>
      </c>
      <c r="Q286">
        <f t="shared" ref="Q286:Q321" si="60">20*LOG10(IMABS(P286))</f>
        <v>34.043706882533598</v>
      </c>
      <c r="R286">
        <f t="shared" ref="R286:R321" si="61">IMARGUMENT(P286)*180/PI()+180</f>
        <v>81.14198014318184</v>
      </c>
      <c r="CC286" s="18"/>
      <c r="CD286" s="18"/>
      <c r="CE286" s="18"/>
    </row>
    <row r="287" spans="1:83">
      <c r="A287" s="123" t="s">
        <v>353</v>
      </c>
      <c r="B287" s="119">
        <f>Compensation!C14</f>
        <v>0.38023825285542939</v>
      </c>
      <c r="D287" s="18">
        <f t="shared" ref="D287:D294" si="62">D286+10</f>
        <v>30</v>
      </c>
      <c r="E287" s="18">
        <f t="shared" si="50"/>
        <v>188.49555921538757</v>
      </c>
      <c r="F287" t="str">
        <f t="shared" si="51"/>
        <v>188.495559215388i</v>
      </c>
      <c r="G287" t="str">
        <f t="shared" si="52"/>
        <v>3.04342905169467-1.77843306857303i</v>
      </c>
      <c r="H287">
        <f t="shared" si="53"/>
        <v>10.943063440190135</v>
      </c>
      <c r="I287">
        <f t="shared" si="54"/>
        <v>-30.299954012506202</v>
      </c>
      <c r="K287" t="str">
        <f t="shared" si="55"/>
        <v>0.219224098582163-3.55582405227236i</v>
      </c>
      <c r="L287" t="str">
        <f t="shared" si="56"/>
        <v>2.84903546250306-8.63951921027488i</v>
      </c>
      <c r="M287">
        <f t="shared" si="57"/>
        <v>19.178115359983487</v>
      </c>
      <c r="N287">
        <f t="shared" si="58"/>
        <v>108.25089287889847</v>
      </c>
      <c r="P287" t="str">
        <f t="shared" si="59"/>
        <v>-6.69396936423462-31.3605826372775i</v>
      </c>
      <c r="Q287">
        <f t="shared" si="60"/>
        <v>30.121178800173634</v>
      </c>
      <c r="R287">
        <f t="shared" si="61"/>
        <v>77.950938866392292</v>
      </c>
      <c r="CC287" s="18"/>
      <c r="CD287" s="18"/>
      <c r="CE287" s="18"/>
    </row>
    <row r="288" spans="1:83">
      <c r="A288" s="123" t="s">
        <v>54</v>
      </c>
      <c r="B288">
        <f>B286*B285*B285</f>
        <v>3.5945205479452058</v>
      </c>
      <c r="D288" s="18">
        <f t="shared" si="62"/>
        <v>40</v>
      </c>
      <c r="E288" s="18">
        <f t="shared" si="50"/>
        <v>251.32741228718345</v>
      </c>
      <c r="F288" t="str">
        <f t="shared" si="51"/>
        <v>251.327412287183i</v>
      </c>
      <c r="G288" t="str">
        <f t="shared" si="52"/>
        <v>2.54046450991204-1.97936648310035i</v>
      </c>
      <c r="H288">
        <f t="shared" si="53"/>
        <v>10.158562942980405</v>
      </c>
      <c r="I288">
        <f t="shared" si="54"/>
        <v>-37.923427585163793</v>
      </c>
      <c r="K288" t="str">
        <f t="shared" si="55"/>
        <v>0.219223952743723-2.66698630763934i</v>
      </c>
      <c r="L288" t="str">
        <f t="shared" si="56"/>
        <v>2.84872314042739-6.49949997817158i</v>
      </c>
      <c r="M288">
        <f t="shared" si="57"/>
        <v>17.020747129924246</v>
      </c>
      <c r="N288">
        <f t="shared" si="58"/>
        <v>113.66778219292165</v>
      </c>
      <c r="P288" t="str">
        <f t="shared" si="59"/>
        <v>-5.62781237688333-22.1504161305133i</v>
      </c>
      <c r="Q288">
        <f t="shared" si="60"/>
        <v>27.179310072904638</v>
      </c>
      <c r="R288">
        <f t="shared" si="61"/>
        <v>75.744354607757828</v>
      </c>
      <c r="CC288" s="18"/>
      <c r="CD288" s="18"/>
      <c r="CE288" s="18"/>
    </row>
    <row r="289" spans="1:83">
      <c r="A289" s="123" t="s">
        <v>466</v>
      </c>
      <c r="B289">
        <f>((B286+1)*B285^2-1)^2+((B285^2-1)*B285*B287*B286)^2</f>
        <v>10.840407704319423</v>
      </c>
      <c r="D289" s="18">
        <f t="shared" si="62"/>
        <v>50</v>
      </c>
      <c r="E289" s="18">
        <f t="shared" si="50"/>
        <v>314.15926535897933</v>
      </c>
      <c r="F289" t="str">
        <f t="shared" si="51"/>
        <v>314.159265358979i</v>
      </c>
      <c r="G289" t="str">
        <f t="shared" si="52"/>
        <v>2.09526251652424-2.04061716977507i</v>
      </c>
      <c r="H289">
        <f t="shared" si="53"/>
        <v>9.3218160576040017</v>
      </c>
      <c r="I289">
        <f t="shared" si="54"/>
        <v>-44.24302305554162</v>
      </c>
      <c r="K289" t="str">
        <f t="shared" si="55"/>
        <v>0.219223765237442-2.13371069345968i</v>
      </c>
      <c r="L289" t="str">
        <f t="shared" si="56"/>
        <v>2.84832168252446-5.22002295325671i</v>
      </c>
      <c r="M289">
        <f t="shared" si="57"/>
        <v>15.485316129608563</v>
      </c>
      <c r="N289">
        <f t="shared" si="58"/>
        <v>118.61922648173332</v>
      </c>
      <c r="P289" t="str">
        <f t="shared" si="59"/>
        <v>-4.68408680863886-16.749652559757i</v>
      </c>
      <c r="Q289">
        <f t="shared" si="60"/>
        <v>24.807132187212574</v>
      </c>
      <c r="R289">
        <f t="shared" si="61"/>
        <v>74.376203426191708</v>
      </c>
      <c r="CC289" s="18"/>
      <c r="CD289" s="18"/>
      <c r="CE289" s="18"/>
    </row>
    <row r="290" spans="1:83">
      <c r="A290" s="123" t="s">
        <v>467</v>
      </c>
      <c r="B290" s="18">
        <f>2*((B286+1)*B285^2-1)*(B286+1)+((B285^2-1)*B287*B286)^2+2*(B285*B287*B286)^2*(B285^2-1)</f>
        <v>41.291500493391844</v>
      </c>
      <c r="D290" s="18">
        <f t="shared" si="62"/>
        <v>60</v>
      </c>
      <c r="E290" s="18">
        <f t="shared" si="50"/>
        <v>376.99111843077515</v>
      </c>
      <c r="F290" t="str">
        <f t="shared" si="51"/>
        <v>376.991118430775i</v>
      </c>
      <c r="G290" t="str">
        <f t="shared" si="52"/>
        <v>1.72564986697559-2.01677301233564i</v>
      </c>
      <c r="H290">
        <f t="shared" si="53"/>
        <v>8.4789584437162642</v>
      </c>
      <c r="I290">
        <f t="shared" si="54"/>
        <v>-49.448081979207991</v>
      </c>
      <c r="K290" t="str">
        <f t="shared" si="55"/>
        <v>0.219223536063534-1.77821614439113i</v>
      </c>
      <c r="L290" t="str">
        <f t="shared" si="56"/>
        <v>2.84783116301989-4.37081388172365i</v>
      </c>
      <c r="M290">
        <f t="shared" si="57"/>
        <v>14.347948751037887</v>
      </c>
      <c r="N290">
        <f t="shared" si="58"/>
        <v>123.08650653961962</v>
      </c>
      <c r="P290" t="str">
        <f t="shared" si="59"/>
        <v>-3.90058001096803-13.2859234268384i</v>
      </c>
      <c r="Q290">
        <f t="shared" si="60"/>
        <v>22.826907194754146</v>
      </c>
      <c r="R290">
        <f t="shared" si="61"/>
        <v>73.638424560411607</v>
      </c>
      <c r="CC290" s="18"/>
      <c r="CD290" s="18"/>
      <c r="CE290" s="18"/>
    </row>
    <row r="291" spans="1:83">
      <c r="A291" s="123" t="s">
        <v>468</v>
      </c>
      <c r="B291" s="18">
        <f>0.001*Compensation!C3/Compensation!C6*B285/Compensation!C15*(B286/SQRT(B289)-0.5*B288/(B289*SQRT(B289))*B290)</f>
        <v>-1.6163545413715066E-4</v>
      </c>
      <c r="D291" s="18">
        <f t="shared" si="62"/>
        <v>70</v>
      </c>
      <c r="E291" s="18">
        <f t="shared" si="50"/>
        <v>439.82297150257102</v>
      </c>
      <c r="F291" t="str">
        <f t="shared" si="51"/>
        <v>439.822971502571i</v>
      </c>
      <c r="G291" t="str">
        <f t="shared" si="52"/>
        <v>1.42795373817844-1.94699692754838i</v>
      </c>
      <c r="H291">
        <f t="shared" si="53"/>
        <v>7.6565729977562693</v>
      </c>
      <c r="I291">
        <f t="shared" si="54"/>
        <v>-53.743177240140703</v>
      </c>
      <c r="K291" t="str">
        <f t="shared" si="55"/>
        <v>0.219223265222262-1.52431077526494i</v>
      </c>
      <c r="L291" t="str">
        <f t="shared" si="56"/>
        <v>2.84725167256408-3.76746891444346i</v>
      </c>
      <c r="M291">
        <f t="shared" si="57"/>
        <v>13.483177964221227</v>
      </c>
      <c r="N291">
        <f t="shared" si="58"/>
        <v>127.0800393884755</v>
      </c>
      <c r="P291" t="str">
        <f t="shared" si="59"/>
        <v>-3.26950673168275-10.9233615782899i</v>
      </c>
      <c r="Q291">
        <f t="shared" si="60"/>
        <v>21.139750961977523</v>
      </c>
      <c r="R291">
        <f t="shared" si="61"/>
        <v>73.336862148334873</v>
      </c>
      <c r="CC291" s="18"/>
      <c r="CD291" s="18"/>
      <c r="CE291" s="18"/>
    </row>
    <row r="292" spans="1:83">
      <c r="A292" s="123" t="s">
        <v>469</v>
      </c>
      <c r="B292">
        <f>(1-Compensation!C4/(2*1000*Compensation!C22*B291))</f>
        <v>2.056822830103858</v>
      </c>
      <c r="D292" s="18">
        <f t="shared" si="62"/>
        <v>80</v>
      </c>
      <c r="E292" s="18">
        <f t="shared" si="50"/>
        <v>502.6548245743669</v>
      </c>
      <c r="F292" t="str">
        <f t="shared" si="51"/>
        <v>502.654824574367i</v>
      </c>
      <c r="G292" t="str">
        <f t="shared" si="52"/>
        <v>1.19090141180658-1.85574750602475i</v>
      </c>
      <c r="H292">
        <f t="shared" si="53"/>
        <v>6.8681897218253489</v>
      </c>
      <c r="I292">
        <f t="shared" si="54"/>
        <v>-57.310218352925844</v>
      </c>
      <c r="K292" t="str">
        <f t="shared" si="55"/>
        <v>0.219222952713933-1.3338986434775i</v>
      </c>
      <c r="L292" t="str">
        <f t="shared" si="56"/>
        <v>2.84658331819015-3.31778560537341i</v>
      </c>
      <c r="M292">
        <f t="shared" si="57"/>
        <v>12.812774565120455</v>
      </c>
      <c r="N292">
        <f t="shared" si="58"/>
        <v>130.6288302739153</v>
      </c>
      <c r="P292" t="str">
        <f t="shared" si="59"/>
        <v>-2.76697227023881-9.23369545493377i</v>
      </c>
      <c r="Q292">
        <f t="shared" si="60"/>
        <v>19.680964286945802</v>
      </c>
      <c r="R292">
        <f t="shared" si="61"/>
        <v>73.31861192098944</v>
      </c>
      <c r="CC292" s="18"/>
      <c r="CD292" s="18"/>
      <c r="CE292" s="18"/>
    </row>
    <row r="293" spans="1:83">
      <c r="A293" t="s">
        <v>470</v>
      </c>
      <c r="B293">
        <f>Compensation!C12*0.000001*(Compensation!C17*0.000000000001+Compensation!C18*0.000000000001)*Compensation!C22*1000*Compensation!C9*Compensation!C3*Compensation!C7/(2*Compensation!C18*0.000000000001*Compensation!C4*B292)</f>
        <v>4.0826595136740407</v>
      </c>
      <c r="D293" s="18">
        <f t="shared" si="62"/>
        <v>90</v>
      </c>
      <c r="E293" s="18">
        <f t="shared" si="50"/>
        <v>565.48667764616278</v>
      </c>
      <c r="F293" t="str">
        <f t="shared" si="51"/>
        <v>565.486677646163i</v>
      </c>
      <c r="G293" t="str">
        <f t="shared" si="52"/>
        <v>1.00232173235451-1.75712535159255i</v>
      </c>
      <c r="H293">
        <f t="shared" si="53"/>
        <v>6.1195030890806521</v>
      </c>
      <c r="I293">
        <f t="shared" si="54"/>
        <v>-60.298151680770047</v>
      </c>
      <c r="K293" t="str">
        <f t="shared" si="55"/>
        <v>0.219222598538902-1.18581533645409i</v>
      </c>
      <c r="L293" t="str">
        <f t="shared" si="56"/>
        <v>2.84582622326473-2.97053991123944i</v>
      </c>
      <c r="M293">
        <f t="shared" si="57"/>
        <v>12.284731009735738</v>
      </c>
      <c r="N293">
        <f t="shared" si="58"/>
        <v>133.77166033924178</v>
      </c>
      <c r="P293" t="str">
        <f t="shared" si="59"/>
        <v>-2.36717751587371-7.97791011298706i</v>
      </c>
      <c r="Q293">
        <f t="shared" si="60"/>
        <v>18.404234098816385</v>
      </c>
      <c r="R293">
        <f t="shared" si="61"/>
        <v>73.473508658471715</v>
      </c>
      <c r="CC293" s="18"/>
      <c r="CD293" s="18"/>
      <c r="CE293" s="18"/>
    </row>
    <row r="294" spans="1:83">
      <c r="A294" s="163" t="s">
        <v>471</v>
      </c>
      <c r="B294" s="164">
        <f>Compensation!C19*0.001*Compensation!C20*0.001</f>
        <v>0</v>
      </c>
      <c r="D294" s="18">
        <f t="shared" si="62"/>
        <v>100</v>
      </c>
      <c r="E294" s="18">
        <f t="shared" si="50"/>
        <v>628.31853071795865</v>
      </c>
      <c r="F294" t="str">
        <f t="shared" si="51"/>
        <v>628.318530717959i</v>
      </c>
      <c r="G294" t="str">
        <f t="shared" si="52"/>
        <v>0.851604853886989-1.6587892667391i</v>
      </c>
      <c r="H294">
        <f t="shared" si="53"/>
        <v>5.4118129018780614</v>
      </c>
      <c r="I294">
        <f t="shared" si="54"/>
        <v>-62.824515733106459</v>
      </c>
      <c r="K294" t="str">
        <f t="shared" si="55"/>
        <v>0.219222202697576-1.0673622066345i</v>
      </c>
      <c r="L294" t="str">
        <f t="shared" si="56"/>
        <v>2.84498052743112-2.69499699159954i</v>
      </c>
      <c r="M294">
        <f t="shared" si="57"/>
        <v>11.863042063213925</v>
      </c>
      <c r="N294">
        <f t="shared" si="58"/>
        <v>136.55078698273596</v>
      </c>
      <c r="P294" t="str">
        <f t="shared" si="59"/>
        <v>-2.04763285718517-7.01429568224149i</v>
      </c>
      <c r="Q294">
        <f t="shared" si="60"/>
        <v>17.27485496509199</v>
      </c>
      <c r="R294">
        <f t="shared" si="61"/>
        <v>73.726271249629534</v>
      </c>
      <c r="CC294" s="18"/>
      <c r="CD294" s="18"/>
      <c r="CE294" s="18"/>
    </row>
    <row r="295" spans="1:83">
      <c r="A295" s="163" t="s">
        <v>472</v>
      </c>
      <c r="B295">
        <f>Compensation!C19*0.001*(Compensation!C7/(2*B292)+Compensation!C20*0.001)</f>
        <v>3.1000822757680261E-3</v>
      </c>
      <c r="D295" s="18">
        <f>D294+100</f>
        <v>200</v>
      </c>
      <c r="E295" s="18">
        <f t="shared" si="50"/>
        <v>1256.6370614359173</v>
      </c>
      <c r="F295" t="str">
        <f t="shared" si="51"/>
        <v>1256.63706143592i</v>
      </c>
      <c r="G295" t="str">
        <f t="shared" si="52"/>
        <v>0.252385104989949-0.983211172015477i</v>
      </c>
      <c r="H295">
        <f t="shared" si="53"/>
        <v>0.13006882642718082</v>
      </c>
      <c r="I295">
        <f t="shared" si="54"/>
        <v>-75.603313985575326</v>
      </c>
      <c r="K295" t="str">
        <f t="shared" si="55"/>
        <v>0.219215952760852-0.534694787000647i</v>
      </c>
      <c r="L295" t="str">
        <f t="shared" si="56"/>
        <v>2.83169272781126-1.51649142039382i</v>
      </c>
      <c r="M295">
        <f t="shared" si="57"/>
        <v>10.136052015236057</v>
      </c>
      <c r="N295">
        <f t="shared" si="58"/>
        <v>151.82906421372809</v>
      </c>
      <c r="P295" t="str">
        <f t="shared" si="59"/>
        <v>-0.776354240388903-3.16689177205146i</v>
      </c>
      <c r="Q295">
        <f t="shared" si="60"/>
        <v>10.266120841663231</v>
      </c>
      <c r="R295">
        <f t="shared" si="61"/>
        <v>76.225750228152776</v>
      </c>
      <c r="CC295" s="18"/>
      <c r="CD295" s="18"/>
      <c r="CE295" s="18"/>
    </row>
    <row r="296" spans="1:83">
      <c r="D296" s="18">
        <f t="shared" ref="D296:D303" si="63">D295+100</f>
        <v>300</v>
      </c>
      <c r="E296" s="18">
        <f t="shared" si="50"/>
        <v>1884.9555921538758</v>
      </c>
      <c r="F296" t="str">
        <f t="shared" si="51"/>
        <v>1884.95559215388i</v>
      </c>
      <c r="G296" t="str">
        <f t="shared" si="52"/>
        <v>0.11616054977128-0.678786196319694i</v>
      </c>
      <c r="H296">
        <f t="shared" si="53"/>
        <v>-3.2399817911654782</v>
      </c>
      <c r="I296">
        <f t="shared" si="54"/>
        <v>-80.289051602149755</v>
      </c>
      <c r="K296" t="str">
        <f t="shared" si="55"/>
        <v>0.219205536991531-0.357589420912823i</v>
      </c>
      <c r="L296" t="str">
        <f t="shared" si="56"/>
        <v>2.8098159003716-1.19647658104894i</v>
      </c>
      <c r="M296">
        <f t="shared" si="57"/>
        <v>9.6972435704895243</v>
      </c>
      <c r="N296">
        <f t="shared" si="58"/>
        <v>156.93471174114572</v>
      </c>
      <c r="P296" t="str">
        <f t="shared" si="59"/>
        <v>-0.485762027692553-2.04624762481494i</v>
      </c>
      <c r="Q296">
        <f t="shared" si="60"/>
        <v>6.4572617793240417</v>
      </c>
      <c r="R296">
        <f t="shared" si="61"/>
        <v>76.645660138995964</v>
      </c>
      <c r="CC296" s="18"/>
      <c r="CD296" s="18"/>
      <c r="CE296" s="18"/>
    </row>
    <row r="297" spans="1:83">
      <c r="A297" t="s">
        <v>473</v>
      </c>
      <c r="D297" s="18">
        <f t="shared" si="63"/>
        <v>400</v>
      </c>
      <c r="E297" s="18">
        <f t="shared" si="50"/>
        <v>2513.2741228718346</v>
      </c>
      <c r="F297" t="str">
        <f t="shared" si="51"/>
        <v>2513.27412287183i</v>
      </c>
      <c r="G297" t="str">
        <f t="shared" si="52"/>
        <v>0.0661639061228351-0.51550658416823i</v>
      </c>
      <c r="H297">
        <f t="shared" si="53"/>
        <v>-5.6843570115817137</v>
      </c>
      <c r="I297">
        <f t="shared" si="54"/>
        <v>-82.686223439090554</v>
      </c>
      <c r="K297" t="str">
        <f t="shared" si="55"/>
        <v>0.219190956577209-0.269374471902931i</v>
      </c>
      <c r="L297" t="str">
        <f t="shared" si="56"/>
        <v>2.77974152649593-1.08859219507271i</v>
      </c>
      <c r="M297">
        <f t="shared" si="57"/>
        <v>9.4997497906869324</v>
      </c>
      <c r="N297">
        <f t="shared" si="58"/>
        <v>158.61387735098006</v>
      </c>
      <c r="P297" t="str">
        <f t="shared" si="59"/>
        <v>-0.377257886629305-1.50500057099534i</v>
      </c>
      <c r="Q297">
        <f t="shared" si="60"/>
        <v>3.8153927791052182</v>
      </c>
      <c r="R297">
        <f t="shared" si="61"/>
        <v>75.927653911889507</v>
      </c>
      <c r="CC297" s="18"/>
      <c r="CD297" s="18"/>
      <c r="CE297" s="18"/>
    </row>
    <row r="298" spans="1:83">
      <c r="A298" t="s">
        <v>474</v>
      </c>
      <c r="D298" s="18">
        <f t="shared" si="63"/>
        <v>500</v>
      </c>
      <c r="E298" s="18">
        <f t="shared" si="50"/>
        <v>3141.5926535897929</v>
      </c>
      <c r="F298" t="str">
        <f t="shared" si="51"/>
        <v>3141.59265358979i</v>
      </c>
      <c r="G298" t="str">
        <f t="shared" si="52"/>
        <v>0.0425933978411178-0.414825437233652i</v>
      </c>
      <c r="H298">
        <f t="shared" si="53"/>
        <v>-7.5971455111434452</v>
      </c>
      <c r="I298">
        <f t="shared" si="54"/>
        <v>-84.137535195882222</v>
      </c>
      <c r="K298" t="str">
        <f t="shared" si="55"/>
        <v>0.219172213180043-0.216715581889345i</v>
      </c>
      <c r="L298" t="str">
        <f t="shared" si="56"/>
        <v>2.74199321987132-1.06289326832187i</v>
      </c>
      <c r="M298">
        <f t="shared" si="57"/>
        <v>9.3692918552918805</v>
      </c>
      <c r="N298">
        <f t="shared" si="58"/>
        <v>158.81191249478729</v>
      </c>
      <c r="P298" t="str">
        <f t="shared" si="59"/>
        <v>-0.324124356672698-1.18272077216511i</v>
      </c>
      <c r="Q298">
        <f t="shared" si="60"/>
        <v>1.7721463441484409</v>
      </c>
      <c r="R298">
        <f t="shared" si="61"/>
        <v>74.674377298905114</v>
      </c>
      <c r="CC298" s="18"/>
      <c r="CD298" s="18"/>
      <c r="CE298" s="18"/>
    </row>
    <row r="299" spans="1:83">
      <c r="A299" t="s">
        <v>475</v>
      </c>
      <c r="D299" s="18">
        <f t="shared" si="63"/>
        <v>600</v>
      </c>
      <c r="E299" s="18">
        <f t="shared" si="50"/>
        <v>3769.9111843077517</v>
      </c>
      <c r="F299" t="str">
        <f t="shared" si="51"/>
        <v>3769.91118430775i</v>
      </c>
      <c r="G299" t="str">
        <f t="shared" si="52"/>
        <v>0.0296733407938378-0.346793367786333i</v>
      </c>
      <c r="H299">
        <f t="shared" si="53"/>
        <v>-9.166903935134842</v>
      </c>
      <c r="I299">
        <f t="shared" si="54"/>
        <v>-85.109404242816169</v>
      </c>
      <c r="K299" t="str">
        <f t="shared" si="55"/>
        <v>0.219149308936283-0.181834605880466i</v>
      </c>
      <c r="L299" t="str">
        <f t="shared" si="56"/>
        <v>2.69720466966642-1.0755976327651i</v>
      </c>
      <c r="M299">
        <f t="shared" si="57"/>
        <v>9.2592149662955716</v>
      </c>
      <c r="N299">
        <f t="shared" si="58"/>
        <v>158.25875873976256</v>
      </c>
      <c r="P299" t="str">
        <f t="shared" si="59"/>
        <v>-0.292975052095874-0.967289266116725i</v>
      </c>
      <c r="Q299">
        <f t="shared" si="60"/>
        <v>9.2311031160725199E-2</v>
      </c>
      <c r="R299">
        <f t="shared" si="61"/>
        <v>73.149354496946387</v>
      </c>
      <c r="CC299" s="18"/>
      <c r="CD299" s="18"/>
      <c r="CE299" s="18"/>
    </row>
    <row r="300" spans="1:83">
      <c r="D300" s="18">
        <f t="shared" si="63"/>
        <v>700</v>
      </c>
      <c r="E300" s="18">
        <f t="shared" si="50"/>
        <v>4398.22971502571</v>
      </c>
      <c r="F300" t="str">
        <f t="shared" si="51"/>
        <v>4398.22971502571i</v>
      </c>
      <c r="G300" t="str">
        <f t="shared" si="52"/>
        <v>0.0218429411586965-0.297825750145471i</v>
      </c>
      <c r="H300">
        <f t="shared" si="53"/>
        <v>-10.497457220764613</v>
      </c>
      <c r="I300">
        <f t="shared" si="54"/>
        <v>-85.805360619675312</v>
      </c>
      <c r="K300" t="str">
        <f t="shared" si="55"/>
        <v>0.21912224645566-0.157112316938613i</v>
      </c>
      <c r="L300" t="str">
        <f t="shared" si="56"/>
        <v>2.64609436696012-1.10763301157003i</v>
      </c>
      <c r="M300">
        <f t="shared" si="57"/>
        <v>9.1532944990761642</v>
      </c>
      <c r="N300">
        <f t="shared" si="58"/>
        <v>157.28622141126607</v>
      </c>
      <c r="P300" t="str">
        <f t="shared" si="59"/>
        <v>-0.272083148998863-0.812269002492757i</v>
      </c>
      <c r="Q300">
        <f t="shared" si="60"/>
        <v>-1.3441627216884502</v>
      </c>
      <c r="R300">
        <f t="shared" si="61"/>
        <v>71.480860791590814</v>
      </c>
      <c r="CC300" s="18"/>
      <c r="CD300" s="18"/>
      <c r="CE300" s="18"/>
    </row>
    <row r="301" spans="1:83">
      <c r="A301" t="s">
        <v>476</v>
      </c>
      <c r="B301">
        <f>Compensation!C27*1000</f>
        <v>16900</v>
      </c>
      <c r="D301" s="18">
        <f t="shared" si="63"/>
        <v>800</v>
      </c>
      <c r="E301" s="18">
        <f t="shared" si="50"/>
        <v>5026.5482457436692</v>
      </c>
      <c r="F301" t="str">
        <f t="shared" si="51"/>
        <v>5026.54824574367i</v>
      </c>
      <c r="G301" t="str">
        <f t="shared" si="52"/>
        <v>0.0167444985411483-0.260924717187402i</v>
      </c>
      <c r="H301">
        <f t="shared" si="53"/>
        <v>-11.6518469197184</v>
      </c>
      <c r="I301">
        <f t="shared" si="54"/>
        <v>-86.328154163881578</v>
      </c>
      <c r="K301" t="str">
        <f t="shared" si="55"/>
        <v>0.219091028820639-0.138739082426451i</v>
      </c>
      <c r="L301" t="str">
        <f t="shared" si="56"/>
        <v>2.58943888877042-1.14927837667587i</v>
      </c>
      <c r="M301">
        <f t="shared" si="57"/>
        <v>9.0450102469828906</v>
      </c>
      <c r="N301">
        <f t="shared" si="58"/>
        <v>156.06677317087733</v>
      </c>
      <c r="P301" t="str">
        <f t="shared" si="59"/>
        <v>-0.256516279708339-0.694892699828105i</v>
      </c>
      <c r="Q301">
        <f t="shared" si="60"/>
        <v>-2.6068366727355086</v>
      </c>
      <c r="R301">
        <f t="shared" si="61"/>
        <v>69.738619006995734</v>
      </c>
      <c r="CC301" s="18"/>
      <c r="CD301" s="18"/>
      <c r="CE301" s="18"/>
    </row>
    <row r="302" spans="1:83">
      <c r="A302" t="s">
        <v>477</v>
      </c>
      <c r="B302">
        <f>Compensation!C26*1000</f>
        <v>147000</v>
      </c>
      <c r="D302" s="18">
        <f t="shared" si="63"/>
        <v>900</v>
      </c>
      <c r="E302" s="18">
        <f t="shared" si="50"/>
        <v>5654.8667764616275</v>
      </c>
      <c r="F302" t="str">
        <f t="shared" si="51"/>
        <v>5654.86677646163i</v>
      </c>
      <c r="G302" t="str">
        <f t="shared" si="52"/>
        <v>0.0132416192093938-0.232132897630633i</v>
      </c>
      <c r="H302">
        <f t="shared" si="53"/>
        <v>-12.671157432573796</v>
      </c>
      <c r="I302">
        <f t="shared" si="54"/>
        <v>-86.735199546223541</v>
      </c>
      <c r="K302" t="str">
        <f t="shared" si="55"/>
        <v>0.219055659585553-0.124598422760642i</v>
      </c>
      <c r="L302" t="str">
        <f t="shared" si="56"/>
        <v>2.52804643017069-1.19504369937244i</v>
      </c>
      <c r="M302">
        <f t="shared" si="57"/>
        <v>8.9315944440189199</v>
      </c>
      <c r="N302">
        <f t="shared" si="58"/>
        <v>154.69922888290938</v>
      </c>
      <c r="P302" t="str">
        <f t="shared" si="59"/>
        <v>-0.243933528558568-0.602667056785975i</v>
      </c>
      <c r="Q302">
        <f t="shared" si="60"/>
        <v>-3.7395629885548756</v>
      </c>
      <c r="R302">
        <f t="shared" si="61"/>
        <v>67.964029336685826</v>
      </c>
      <c r="CC302" s="18"/>
      <c r="CD302" s="18"/>
      <c r="CE302" s="18"/>
    </row>
    <row r="303" spans="1:83">
      <c r="A303" t="s">
        <v>478</v>
      </c>
      <c r="B303">
        <f>Compensation!C28*1000</f>
        <v>33200</v>
      </c>
      <c r="D303" s="18">
        <f t="shared" si="63"/>
        <v>1000</v>
      </c>
      <c r="E303" s="18">
        <f t="shared" si="50"/>
        <v>6283.1853071795858</v>
      </c>
      <c r="F303" t="str">
        <f t="shared" si="51"/>
        <v>6283.18530717959i</v>
      </c>
      <c r="G303" t="str">
        <f t="shared" si="52"/>
        <v>0.0107323252728427-0.209048432362583i</v>
      </c>
      <c r="H303">
        <f t="shared" si="53"/>
        <v>-13.583630112346368</v>
      </c>
      <c r="I303">
        <f t="shared" si="54"/>
        <v>-87.061075534296421</v>
      </c>
      <c r="K303" t="str">
        <f t="shared" si="55"/>
        <v>0.219016142775582-0.113420434917639i</v>
      </c>
      <c r="L303" t="str">
        <f t="shared" si="56"/>
        <v>2.46273203959018-1.24161751340808i</v>
      </c>
      <c r="M303">
        <f t="shared" si="57"/>
        <v>8.8119418449228757</v>
      </c>
      <c r="N303">
        <f t="shared" si="58"/>
        <v>153.24446483308176</v>
      </c>
      <c r="P303" t="str">
        <f t="shared" si="59"/>
        <v>-0.233127353463154-0.528155715223787i</v>
      </c>
      <c r="Q303">
        <f t="shared" si="60"/>
        <v>-4.7716882674234986</v>
      </c>
      <c r="R303">
        <f t="shared" si="61"/>
        <v>66.183389298785372</v>
      </c>
      <c r="CC303" s="18"/>
      <c r="CD303" s="18"/>
      <c r="CE303" s="18"/>
    </row>
    <row r="304" spans="1:83">
      <c r="A304" t="s">
        <v>479</v>
      </c>
      <c r="B304">
        <f>Compensation!C29*0.000000001</f>
        <v>1E-8</v>
      </c>
      <c r="D304" s="18">
        <f>D303+1000</f>
        <v>2000</v>
      </c>
      <c r="E304" s="18">
        <f t="shared" si="50"/>
        <v>12566.370614359172</v>
      </c>
      <c r="F304" t="str">
        <f t="shared" si="51"/>
        <v>12566.3706143592i</v>
      </c>
      <c r="G304" t="str">
        <f t="shared" si="52"/>
        <v>0.00268838164748163-0.104730699957534i</v>
      </c>
      <c r="H304">
        <f t="shared" si="53"/>
        <v>-19.595659159489671</v>
      </c>
      <c r="I304">
        <f t="shared" si="54"/>
        <v>-88.529570568392685</v>
      </c>
      <c r="K304" t="str">
        <f t="shared" si="55"/>
        <v>0.218394077568986-0.0667995572021568i</v>
      </c>
      <c r="L304" t="str">
        <f t="shared" si="56"/>
        <v>1.74526510622165-1.53239910460691i</v>
      </c>
      <c r="M304">
        <f t="shared" si="57"/>
        <v>7.3192682785752972</v>
      </c>
      <c r="N304">
        <f t="shared" si="58"/>
        <v>138.71582286872169</v>
      </c>
      <c r="P304" t="str">
        <f t="shared" si="59"/>
        <v>-0.155797292158224-0.186902509815496i</v>
      </c>
      <c r="Q304">
        <f t="shared" si="60"/>
        <v>-12.276390880914361</v>
      </c>
      <c r="R304">
        <f t="shared" si="61"/>
        <v>50.18625230032896</v>
      </c>
      <c r="CC304" s="18"/>
      <c r="CD304" s="18"/>
      <c r="CE304" s="18"/>
    </row>
    <row r="305" spans="1:83">
      <c r="A305" t="s">
        <v>480</v>
      </c>
      <c r="B305">
        <f>Compensation!C30*0.000000000001</f>
        <v>1.5E-10</v>
      </c>
      <c r="D305" s="18">
        <f t="shared" ref="D305:D312" si="64">D304+1000</f>
        <v>3000</v>
      </c>
      <c r="E305" s="18">
        <f t="shared" si="50"/>
        <v>18849.555921538758</v>
      </c>
      <c r="F305" t="str">
        <f t="shared" si="51"/>
        <v>18849.5559215388i</v>
      </c>
      <c r="G305" t="str">
        <f t="shared" si="52"/>
        <v>0.0011952735506026-0.0698460181681812i</v>
      </c>
      <c r="H305">
        <f t="shared" si="53"/>
        <v>-23.115895285283909</v>
      </c>
      <c r="I305">
        <f t="shared" si="54"/>
        <v>-89.01959413725551</v>
      </c>
      <c r="K305" t="str">
        <f t="shared" si="55"/>
        <v>0.217365117821916-0.0556589076420397i</v>
      </c>
      <c r="L305" t="str">
        <f t="shared" si="56"/>
        <v>1.16738713776188-1.51000359825444i</v>
      </c>
      <c r="M305">
        <f t="shared" si="57"/>
        <v>5.6144767845776471</v>
      </c>
      <c r="N305">
        <f t="shared" si="58"/>
        <v>127.70768924341787</v>
      </c>
      <c r="P305" t="str">
        <f t="shared" si="59"/>
        <v>-0.104072391788618-0.0833422105957256i</v>
      </c>
      <c r="Q305">
        <f t="shared" si="60"/>
        <v>-17.501418500706269</v>
      </c>
      <c r="R305">
        <f t="shared" si="61"/>
        <v>38.688095106162393</v>
      </c>
      <c r="CC305" s="18"/>
      <c r="CD305" s="18"/>
      <c r="CE305" s="18"/>
    </row>
    <row r="306" spans="1:83">
      <c r="A306" t="s">
        <v>481</v>
      </c>
      <c r="B306">
        <f>Compensation!C31*1000</f>
        <v>1210</v>
      </c>
      <c r="D306" s="18">
        <f t="shared" si="64"/>
        <v>4000</v>
      </c>
      <c r="E306" s="18">
        <f t="shared" si="50"/>
        <v>25132.741228718343</v>
      </c>
      <c r="F306" t="str">
        <f t="shared" si="51"/>
        <v>25132.7412287183i</v>
      </c>
      <c r="G306" t="str">
        <f t="shared" si="52"/>
        <v>0.000672427500870222-0.052391224216847i</v>
      </c>
      <c r="H306">
        <f t="shared" si="53"/>
        <v>-25.614113710697936</v>
      </c>
      <c r="I306">
        <f t="shared" si="54"/>
        <v>-89.264664205197448</v>
      </c>
      <c r="K306" t="str">
        <f t="shared" si="55"/>
        <v>0.21594075646524-0.0532951126052341i</v>
      </c>
      <c r="L306" t="str">
        <f t="shared" si="56"/>
        <v>0.790291754783991-1.37037445672277i</v>
      </c>
      <c r="M306">
        <f t="shared" si="57"/>
        <v>3.9837186639635074</v>
      </c>
      <c r="N306">
        <f t="shared" si="58"/>
        <v>119.97194864589653</v>
      </c>
      <c r="P306" t="str">
        <f t="shared" si="59"/>
        <v>-0.0712641815135748-0.042325829992804i</v>
      </c>
      <c r="Q306">
        <f t="shared" si="60"/>
        <v>-21.630395046734428</v>
      </c>
      <c r="R306">
        <f t="shared" si="61"/>
        <v>30.707284440699084</v>
      </c>
      <c r="CC306" s="18"/>
      <c r="CD306" s="18"/>
      <c r="CE306" s="18"/>
    </row>
    <row r="307" spans="1:83">
      <c r="A307" t="s">
        <v>482</v>
      </c>
      <c r="B307">
        <f>Compensation!C32*0.000000001</f>
        <v>4.7000000000000007E-9</v>
      </c>
      <c r="D307" s="18">
        <f t="shared" si="64"/>
        <v>5000</v>
      </c>
      <c r="E307" s="18">
        <f t="shared" si="50"/>
        <v>31415.926535897932</v>
      </c>
      <c r="F307" t="str">
        <f t="shared" si="51"/>
        <v>31415.9265358979i</v>
      </c>
      <c r="G307" t="str">
        <f t="shared" si="52"/>
        <v>0.000430379119107194-0.0419154646750274i</v>
      </c>
      <c r="H307">
        <f t="shared" si="53"/>
        <v>-27.552056456178594</v>
      </c>
      <c r="I307">
        <f t="shared" si="54"/>
        <v>-89.411719736714574</v>
      </c>
      <c r="K307" t="str">
        <f t="shared" si="55"/>
        <v>0.21413663499512-0.0543405829619523i</v>
      </c>
      <c r="L307" t="str">
        <f t="shared" si="56"/>
        <v>0.552028282564975-1.21542236067912i</v>
      </c>
      <c r="M307">
        <f t="shared" si="57"/>
        <v>2.5090446797014527</v>
      </c>
      <c r="N307">
        <f t="shared" si="58"/>
        <v>114.42690188579456</v>
      </c>
      <c r="P307" t="str">
        <f t="shared" si="59"/>
        <v>-0.0507074115783115-0.0236616143824005i</v>
      </c>
      <c r="Q307">
        <f t="shared" si="60"/>
        <v>-25.043011776477144</v>
      </c>
      <c r="R307">
        <f t="shared" si="61"/>
        <v>25.015182149079976</v>
      </c>
      <c r="CC307" s="18"/>
      <c r="CD307" s="18"/>
      <c r="CE307" s="18"/>
    </row>
    <row r="308" spans="1:83">
      <c r="A308" t="s">
        <v>483</v>
      </c>
      <c r="B308" s="119">
        <f>Compensation!C33</f>
        <v>0</v>
      </c>
      <c r="D308" s="18">
        <f t="shared" si="64"/>
        <v>6000</v>
      </c>
      <c r="E308" s="18">
        <f t="shared" si="50"/>
        <v>37699.111843077517</v>
      </c>
      <c r="F308" t="str">
        <f t="shared" si="51"/>
        <v>37699.1118430775i</v>
      </c>
      <c r="G308" t="str">
        <f t="shared" si="52"/>
        <v>0.000298884015489053-0.0349306790324318i</v>
      </c>
      <c r="H308">
        <f t="shared" si="53"/>
        <v>-29.135541486212951</v>
      </c>
      <c r="I308">
        <f t="shared" si="54"/>
        <v>-89.509761183521391</v>
      </c>
      <c r="K308" t="str">
        <f t="shared" si="55"/>
        <v>0.211972122581602-0.0569859691598898i</v>
      </c>
      <c r="L308" t="str">
        <f t="shared" si="56"/>
        <v>0.398113287004894-1.07595217066396i</v>
      </c>
      <c r="M308">
        <f t="shared" si="57"/>
        <v>1.1931108435030997</v>
      </c>
      <c r="N308">
        <f t="shared" si="58"/>
        <v>110.30498818097944</v>
      </c>
      <c r="P308" t="str">
        <f t="shared" si="59"/>
        <v>-0.0374647502298715-0.0142279523521566i</v>
      </c>
      <c r="Q308">
        <f t="shared" si="60"/>
        <v>-27.942430642709848</v>
      </c>
      <c r="R308">
        <f t="shared" si="61"/>
        <v>20.795226997458087</v>
      </c>
      <c r="CC308" s="18"/>
      <c r="CD308" s="18"/>
      <c r="CE308" s="18"/>
    </row>
    <row r="309" spans="1:83">
      <c r="A309" t="s">
        <v>484</v>
      </c>
      <c r="B309">
        <f>Compensation!C34*1000</f>
        <v>9090</v>
      </c>
      <c r="D309" s="18">
        <f t="shared" si="64"/>
        <v>7000</v>
      </c>
      <c r="E309" s="18">
        <f t="shared" si="50"/>
        <v>43982.297150257102</v>
      </c>
      <c r="F309" t="str">
        <f t="shared" si="51"/>
        <v>43982.2971502571i</v>
      </c>
      <c r="G309" t="str">
        <f t="shared" si="52"/>
        <v>0.00021959252132981-0.0299411635622832i</v>
      </c>
      <c r="H309">
        <f t="shared" si="53"/>
        <v>-30.474392926836103</v>
      </c>
      <c r="I309">
        <f t="shared" si="54"/>
        <v>-89.579792579617234</v>
      </c>
      <c r="K309" t="str">
        <f t="shared" si="55"/>
        <v>0.20946981197312-0.060440897519404i</v>
      </c>
      <c r="L309" t="str">
        <f t="shared" si="56"/>
        <v>0.295111546010777-0.957511831976837i</v>
      </c>
      <c r="M309">
        <f t="shared" si="57"/>
        <v>1.6989907730162512E-2</v>
      </c>
      <c r="N309">
        <f t="shared" si="58"/>
        <v>107.12964773869331</v>
      </c>
      <c r="P309" t="str">
        <f t="shared" si="59"/>
        <v>-0.0286042140855779-0.00904624550561386i</v>
      </c>
      <c r="Q309">
        <f t="shared" si="60"/>
        <v>-30.457403019105932</v>
      </c>
      <c r="R309">
        <f t="shared" si="61"/>
        <v>17.54985515907606</v>
      </c>
      <c r="CC309" s="18"/>
      <c r="CD309" s="18"/>
      <c r="CE309" s="18"/>
    </row>
    <row r="310" spans="1:83">
      <c r="A310" t="s">
        <v>485</v>
      </c>
      <c r="B310" s="119">
        <f>Compensation!C35</f>
        <v>0.22</v>
      </c>
      <c r="D310" s="18">
        <f t="shared" si="64"/>
        <v>8000</v>
      </c>
      <c r="E310" s="18">
        <f t="shared" si="50"/>
        <v>50265.482457436687</v>
      </c>
      <c r="F310" t="str">
        <f t="shared" si="51"/>
        <v>50265.4824574367i</v>
      </c>
      <c r="G310" t="str">
        <f t="shared" si="52"/>
        <v>0.000168127643601037-0.0261988483860423i</v>
      </c>
      <c r="H310">
        <f t="shared" si="53"/>
        <v>-31.634177117827772</v>
      </c>
      <c r="I310">
        <f t="shared" si="54"/>
        <v>-89.632316962114899</v>
      </c>
      <c r="K310" t="str">
        <f t="shared" si="55"/>
        <v>0.206654955860219-0.0642993957317733i</v>
      </c>
      <c r="L310" t="str">
        <f t="shared" si="56"/>
        <v>0.223697384123109-0.858386158269275i</v>
      </c>
      <c r="M310">
        <f t="shared" si="57"/>
        <v>-1.0409849334058674</v>
      </c>
      <c r="N310">
        <f t="shared" si="58"/>
        <v>104.60653415210405</v>
      </c>
      <c r="P310" t="str">
        <f t="shared" si="59"/>
        <v>-0.0224511191031017-0.00600493229308516i</v>
      </c>
      <c r="Q310">
        <f t="shared" si="60"/>
        <v>-32.675162051233642</v>
      </c>
      <c r="R310">
        <f t="shared" si="61"/>
        <v>14.974217189989133</v>
      </c>
      <c r="CC310" s="18"/>
      <c r="CD310" s="18"/>
      <c r="CE310" s="18"/>
    </row>
    <row r="311" spans="1:83">
      <c r="A311" t="s">
        <v>486</v>
      </c>
      <c r="B311" s="119">
        <f>Compensation!C36*1000</f>
        <v>16000</v>
      </c>
      <c r="D311" s="18">
        <f t="shared" si="64"/>
        <v>9000</v>
      </c>
      <c r="E311" s="18">
        <f t="shared" si="50"/>
        <v>56548.667764616279</v>
      </c>
      <c r="F311" t="str">
        <f t="shared" si="51"/>
        <v>56548.6677646163i</v>
      </c>
      <c r="G311" t="str">
        <f t="shared" si="52"/>
        <v>0.000132842743091573-0.0232880665086429i</v>
      </c>
      <c r="H311">
        <f t="shared" si="53"/>
        <v>-32.657190030942743</v>
      </c>
      <c r="I311">
        <f t="shared" si="54"/>
        <v>-89.673169691395657</v>
      </c>
      <c r="K311" t="str">
        <f t="shared" si="55"/>
        <v>0.203554868633623-0.0683284927526649i</v>
      </c>
      <c r="L311" t="str">
        <f t="shared" si="56"/>
        <v>0.172588047307123-0.775347998817558i</v>
      </c>
      <c r="M311">
        <f t="shared" si="57"/>
        <v>-2.0000426144435997</v>
      </c>
      <c r="N311">
        <f t="shared" si="58"/>
        <v>102.54912152985401</v>
      </c>
      <c r="P311" t="str">
        <f t="shared" si="59"/>
        <v>-0.0180334286941774-0.00412224127929857i</v>
      </c>
      <c r="Q311">
        <f t="shared" si="60"/>
        <v>-34.65723264538633</v>
      </c>
      <c r="R311">
        <f t="shared" si="61"/>
        <v>12.875951838458349</v>
      </c>
      <c r="CC311" s="18"/>
      <c r="CD311" s="18"/>
      <c r="CE311" s="18"/>
    </row>
    <row r="312" spans="1:83">
      <c r="A312" t="s">
        <v>487</v>
      </c>
      <c r="B312" s="18">
        <v>100000</v>
      </c>
      <c r="D312" s="18">
        <f t="shared" si="64"/>
        <v>10000</v>
      </c>
      <c r="E312" s="18">
        <f t="shared" si="50"/>
        <v>62831.853071795864</v>
      </c>
      <c r="F312" t="str">
        <f t="shared" si="51"/>
        <v>62831.8530717959i</v>
      </c>
      <c r="G312" t="str">
        <f t="shared" si="52"/>
        <v>0.000107603287137217-0.0209593894344744i</v>
      </c>
      <c r="H312">
        <f t="shared" si="53"/>
        <v>-33.572312992796846</v>
      </c>
      <c r="I312">
        <f t="shared" si="54"/>
        <v>-89.705852116084813</v>
      </c>
      <c r="K312" t="str">
        <f t="shared" si="55"/>
        <v>0.200198318076047-0.0723836914125539i</v>
      </c>
      <c r="L312" t="str">
        <f t="shared" si="56"/>
        <v>0.134996754916761-0.705317068704762i</v>
      </c>
      <c r="M312">
        <f t="shared" si="57"/>
        <v>-2.8760599191675285</v>
      </c>
      <c r="N312">
        <f t="shared" si="58"/>
        <v>100.83529338934207</v>
      </c>
      <c r="P312" t="str">
        <f t="shared" si="59"/>
        <v>-0.0147684890231831-0.00290534399375731i</v>
      </c>
      <c r="Q312">
        <f t="shared" si="60"/>
        <v>-36.448372911964398</v>
      </c>
      <c r="R312">
        <f t="shared" si="61"/>
        <v>11.129441273257299</v>
      </c>
      <c r="CC312" s="18"/>
      <c r="CD312" s="18"/>
      <c r="CE312" s="18"/>
    </row>
    <row r="313" spans="1:83">
      <c r="D313" s="18">
        <f>D312+10000</f>
        <v>20000</v>
      </c>
      <c r="E313" s="18">
        <f t="shared" si="50"/>
        <v>125663.70614359173</v>
      </c>
      <c r="F313" t="str">
        <f t="shared" si="51"/>
        <v>125663.706143592i</v>
      </c>
      <c r="G313" t="str">
        <f t="shared" si="52"/>
        <v>0.0000269013535468833-0.0104799018748302i</v>
      </c>
      <c r="H313">
        <f t="shared" si="53"/>
        <v>-39.592827057668913</v>
      </c>
      <c r="I313">
        <f t="shared" si="54"/>
        <v>-89.852925088950897</v>
      </c>
      <c r="K313" t="str">
        <f t="shared" si="55"/>
        <v>0.158841786002943-0.103268431611915i</v>
      </c>
      <c r="L313" t="str">
        <f t="shared" si="56"/>
        <v>0.0134273826029202-0.355393014316317i</v>
      </c>
      <c r="M313">
        <f t="shared" si="57"/>
        <v>-8.9796272868207527</v>
      </c>
      <c r="N313">
        <f t="shared" si="58"/>
        <v>92.163707700254577</v>
      </c>
      <c r="P313" t="str">
        <f t="shared" si="59"/>
        <v>-0.00372412270226852-0.000150278205240622i</v>
      </c>
      <c r="Q313">
        <f t="shared" si="60"/>
        <v>-48.572454344489657</v>
      </c>
      <c r="R313">
        <f t="shared" si="61"/>
        <v>2.310782611303722</v>
      </c>
      <c r="CC313" s="18"/>
      <c r="CD313" s="18"/>
      <c r="CE313" s="18"/>
    </row>
    <row r="314" spans="1:83">
      <c r="D314" s="18">
        <f t="shared" ref="D314:D321" si="65">D313+10000</f>
        <v>30000</v>
      </c>
      <c r="E314" s="18">
        <f t="shared" si="50"/>
        <v>188495.55921538759</v>
      </c>
      <c r="F314" t="str">
        <f t="shared" si="51"/>
        <v>188495.559215388i</v>
      </c>
      <c r="G314" t="str">
        <f t="shared" si="52"/>
        <v>0.0000119562008994409-0.00698662682549743i</v>
      </c>
      <c r="H314">
        <f t="shared" si="53"/>
        <v>-43.114636340743104</v>
      </c>
      <c r="I314">
        <f t="shared" si="54"/>
        <v>-89.901949939657968</v>
      </c>
      <c r="K314" t="str">
        <f t="shared" si="55"/>
        <v>0.118159797187301-0.112833979234188i</v>
      </c>
      <c r="L314" t="str">
        <f t="shared" si="56"/>
        <v>-0.00365541939365712-0.230021143127179i</v>
      </c>
      <c r="M314">
        <f t="shared" si="57"/>
        <v>-12.763548200830597</v>
      </c>
      <c r="N314">
        <f t="shared" si="58"/>
        <v>89.089551193388758</v>
      </c>
      <c r="P314" t="str">
        <f t="shared" si="59"/>
        <v>-0.00160711559393257+0.0000227888721958208i</v>
      </c>
      <c r="Q314">
        <f t="shared" si="60"/>
        <v>-55.878184541573724</v>
      </c>
      <c r="R314">
        <f t="shared" si="61"/>
        <v>359.1876012537308</v>
      </c>
      <c r="CC314" s="18"/>
      <c r="CD314" s="18"/>
      <c r="CE314" s="18"/>
    </row>
    <row r="315" spans="1:83">
      <c r="A315" s="54" t="s">
        <v>488</v>
      </c>
      <c r="B315" s="18">
        <f>B310*B312/B309</f>
        <v>2.4202420242024201</v>
      </c>
      <c r="D315" s="18">
        <f t="shared" si="65"/>
        <v>40000</v>
      </c>
      <c r="E315" s="18">
        <f t="shared" si="50"/>
        <v>251327.41228718346</v>
      </c>
      <c r="F315" t="str">
        <f t="shared" si="51"/>
        <v>251327.412287183i</v>
      </c>
      <c r="G315" t="str">
        <f t="shared" si="52"/>
        <v>0.0000067253716227033-0.0052399768327541i</v>
      </c>
      <c r="H315">
        <f t="shared" si="53"/>
        <v>-45.613405508581444</v>
      </c>
      <c r="I315">
        <f t="shared" si="54"/>
        <v>-89.926462423337199</v>
      </c>
      <c r="K315" t="str">
        <f t="shared" si="55"/>
        <v>0.0869741033834978-0.109915683634803i</v>
      </c>
      <c r="L315" t="str">
        <f t="shared" si="56"/>
        <v>-0.00624820964168893-0.167875909109795i</v>
      </c>
      <c r="M315">
        <f t="shared" si="57"/>
        <v>-15.494220461016281</v>
      </c>
      <c r="N315">
        <f t="shared" si="58"/>
        <v>87.868479914236275</v>
      </c>
      <c r="P315" t="str">
        <f t="shared" si="59"/>
        <v>-0.000879707896044676+0.0000316114458933783i</v>
      </c>
      <c r="Q315">
        <f t="shared" si="60"/>
        <v>-61.107625969597727</v>
      </c>
      <c r="R315">
        <f t="shared" si="61"/>
        <v>357.94201749089905</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4.30424039106768E-06-0.00419198395216958i</v>
      </c>
      <c r="H316">
        <f t="shared" si="53"/>
        <v>-47.55160319325141</v>
      </c>
      <c r="I316">
        <f t="shared" si="54"/>
        <v>-89.941169927040448</v>
      </c>
      <c r="K316" t="str">
        <f t="shared" si="55"/>
        <v>0.0649382178103279-0.102228638940344i</v>
      </c>
      <c r="L316" t="str">
        <f t="shared" si="56"/>
        <v>-0.00590025456098929-0.131566820645976i</v>
      </c>
      <c r="M316">
        <f t="shared" si="57"/>
        <v>-17.608346772905609</v>
      </c>
      <c r="N316">
        <f t="shared" si="58"/>
        <v>87.432230071271448</v>
      </c>
      <c r="P316" t="str">
        <f t="shared" si="59"/>
        <v>-0.000551551396899904+0.0000241674772098337i</v>
      </c>
      <c r="Q316">
        <f t="shared" si="60"/>
        <v>-65.159949966157015</v>
      </c>
      <c r="R316">
        <f t="shared" si="61"/>
        <v>357.49106014423103</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2.98905679002261E-06-0.00349332108547687i</v>
      </c>
      <c r="H317">
        <f t="shared" si="53"/>
        <v>-49.135226715171058</v>
      </c>
      <c r="I317">
        <f t="shared" si="54"/>
        <v>-89.950974933936081</v>
      </c>
      <c r="K317" t="str">
        <f t="shared" si="55"/>
        <v>0.0495838762068556-0.0934916541188807i</v>
      </c>
      <c r="L317" t="str">
        <f t="shared" si="56"/>
        <v>-0.00501860110923326-0.108024427390227i</v>
      </c>
      <c r="M317">
        <f t="shared" si="57"/>
        <v>-19.320197058079362</v>
      </c>
      <c r="N317">
        <f t="shared" si="58"/>
        <v>87.340064064548869</v>
      </c>
      <c r="P317" t="str">
        <f t="shared" si="59"/>
        <v>-0.000377379010832567+0.0000172086939263031i</v>
      </c>
      <c r="Q317">
        <f t="shared" si="60"/>
        <v>-68.455423773250416</v>
      </c>
      <c r="R317">
        <f t="shared" si="61"/>
        <v>357.38908913061283</v>
      </c>
      <c r="CC317" s="18"/>
      <c r="CD317" s="18"/>
      <c r="CE317" s="18"/>
    </row>
    <row r="318" spans="1:83">
      <c r="A318" s="54">
        <v>1</v>
      </c>
      <c r="D318" s="18">
        <f t="shared" si="65"/>
        <v>70000</v>
      </c>
      <c r="E318" s="18">
        <f t="shared" si="50"/>
        <v>439822.97150257102</v>
      </c>
      <c r="F318" t="str">
        <f t="shared" si="51"/>
        <v>439822.971502571i</v>
      </c>
      <c r="G318" t="str">
        <f t="shared" si="52"/>
        <v>2.19604214984074E-06-0.00299427579773063i</v>
      </c>
      <c r="H318">
        <f t="shared" si="53"/>
        <v>-50.474161664210413</v>
      </c>
      <c r="I318">
        <f t="shared" si="54"/>
        <v>-89.95797851208161</v>
      </c>
      <c r="K318" t="str">
        <f t="shared" si="55"/>
        <v>0.0387544961570726-0.0851540701570526i</v>
      </c>
      <c r="L318" t="str">
        <f t="shared" si="56"/>
        <v>-0.00416478900960367-0.0916078417581582i</v>
      </c>
      <c r="M318">
        <f t="shared" si="57"/>
        <v>-20.752379776315138</v>
      </c>
      <c r="N318">
        <f t="shared" si="58"/>
        <v>87.396940842662019</v>
      </c>
      <c r="P318" t="str">
        <f t="shared" si="59"/>
        <v>-0.000274308289511001+0.0000122693522523539i</v>
      </c>
      <c r="Q318">
        <f t="shared" si="60"/>
        <v>-71.226541440525551</v>
      </c>
      <c r="R318">
        <f t="shared" si="61"/>
        <v>357.43896233058041</v>
      </c>
      <c r="CC318" s="18"/>
      <c r="CD318" s="18"/>
      <c r="CE318" s="18"/>
    </row>
    <row r="319" spans="1:83">
      <c r="A319" s="54"/>
      <c r="D319" s="18">
        <f t="shared" si="65"/>
        <v>80000</v>
      </c>
      <c r="E319" s="18">
        <f t="shared" si="50"/>
        <v>502654.82457436691</v>
      </c>
      <c r="F319" t="str">
        <f t="shared" si="51"/>
        <v>502654.824574367i</v>
      </c>
      <c r="G319" t="str">
        <f t="shared" si="52"/>
        <v>1.68134498293755E-06-0.00261999165331441i</v>
      </c>
      <c r="H319">
        <f t="shared" si="53"/>
        <v>-51.634000056252759</v>
      </c>
      <c r="I319">
        <f t="shared" si="54"/>
        <v>-89.96323119652628</v>
      </c>
      <c r="K319" t="str">
        <f t="shared" si="55"/>
        <v>0.0309539199715364-0.0776727701293295i</v>
      </c>
      <c r="L319" t="str">
        <f t="shared" si="56"/>
        <v>-0.00345218753202618-0.0795332325089407i</v>
      </c>
      <c r="M319">
        <f t="shared" si="57"/>
        <v>-21.980852709457604</v>
      </c>
      <c r="N319">
        <f t="shared" si="58"/>
        <v>87.514602501472609</v>
      </c>
      <c r="P319" t="str">
        <f t="shared" si="59"/>
        <v>-0.000208382209652726+8.91097971812895E-06i</v>
      </c>
      <c r="Q319">
        <f t="shared" si="60"/>
        <v>-73.614852765710367</v>
      </c>
      <c r="R319">
        <f t="shared" si="61"/>
        <v>357.55137130494637</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1.32847022479847E-06-0.00232888167090409i</v>
      </c>
      <c r="H320">
        <f t="shared" si="53"/>
        <v>-52.657050129828413</v>
      </c>
      <c r="I320">
        <f t="shared" si="54"/>
        <v>-89.967316618192811</v>
      </c>
      <c r="K320" t="str">
        <f t="shared" si="55"/>
        <v>0.0252043242550911-0.0711147575797923i</v>
      </c>
      <c r="L320" t="str">
        <f t="shared" si="56"/>
        <v>-0.00288116002336776-0.0702863242492569i</v>
      </c>
      <c r="M320">
        <f t="shared" si="57"/>
        <v>-23.055291934875282</v>
      </c>
      <c r="N320">
        <f t="shared" si="58"/>
        <v>87.652659423938488</v>
      </c>
      <c r="P320" t="str">
        <f t="shared" si="59"/>
        <v>-0.00016369235979462+6.61650748038711E-06i</v>
      </c>
      <c r="Q320">
        <f t="shared" si="60"/>
        <v>-75.712342064703691</v>
      </c>
      <c r="R320">
        <f t="shared" si="61"/>
        <v>357.68534280574568</v>
      </c>
      <c r="CC320" s="18"/>
      <c r="CD320" s="18"/>
      <c r="CE320" s="18"/>
    </row>
    <row r="321" spans="1:83">
      <c r="A321" s="54">
        <f>B302*(B304+B305)</f>
        <v>1.49205E-3</v>
      </c>
      <c r="D321" s="18">
        <f t="shared" si="65"/>
        <v>100000</v>
      </c>
      <c r="E321" s="18">
        <f t="shared" si="50"/>
        <v>628318.53071795858</v>
      </c>
      <c r="F321" t="str">
        <f t="shared" si="51"/>
        <v>628318.530717959i</v>
      </c>
      <c r="G321" t="str">
        <f t="shared" si="52"/>
        <v>1.07606094861395E-06-0.00209599363339794i</v>
      </c>
      <c r="H321">
        <f t="shared" si="53"/>
        <v>-53.572199672540464</v>
      </c>
      <c r="I321">
        <f t="shared" si="54"/>
        <v>-89.97058495576735</v>
      </c>
      <c r="K321" t="str">
        <f t="shared" si="55"/>
        <v>0.0208714262992654-0.0654087961983113i</v>
      </c>
      <c r="L321" t="str">
        <f t="shared" si="56"/>
        <v>-0.00242745715552676-0.0629790977278091i</v>
      </c>
      <c r="M321">
        <f t="shared" si="57"/>
        <v>-24.00962409626683</v>
      </c>
      <c r="N321">
        <f t="shared" si="58"/>
        <v>87.792692479755402</v>
      </c>
      <c r="P321" t="str">
        <f t="shared" si="59"/>
        <v>-0.000132006399966484+5.02016539568653E-06i</v>
      </c>
      <c r="Q321">
        <f t="shared" si="60"/>
        <v>-77.581823768807297</v>
      </c>
      <c r="R321">
        <f t="shared" si="61"/>
        <v>357.82210752398805</v>
      </c>
      <c r="CC321" s="18"/>
      <c r="CD321" s="18"/>
      <c r="CE321" s="18"/>
    </row>
    <row r="322" spans="1:83">
      <c r="A322" s="54">
        <v>0</v>
      </c>
      <c r="D322" s="18"/>
      <c r="E322" s="18"/>
      <c r="K322" s="436" t="s">
        <v>489</v>
      </c>
      <c r="L322" s="436"/>
      <c r="M322" s="436"/>
      <c r="N322" s="436"/>
      <c r="CC322" s="18"/>
      <c r="CD322" s="18"/>
      <c r="CE322" s="18"/>
    </row>
    <row r="323" spans="1:83">
      <c r="D323" s="18"/>
      <c r="E323" s="18"/>
      <c r="K323" t="s">
        <v>463</v>
      </c>
      <c r="L323" t="s">
        <v>490</v>
      </c>
      <c r="M323" t="s">
        <v>486</v>
      </c>
      <c r="N323" t="s">
        <v>491</v>
      </c>
      <c r="O323" t="s">
        <v>461</v>
      </c>
      <c r="P323" t="s">
        <v>462</v>
      </c>
      <c r="Q323" t="s">
        <v>492</v>
      </c>
      <c r="R323" t="s">
        <v>461</v>
      </c>
      <c r="S323" t="s">
        <v>462</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-8.30195215077171-103.797677498897i</v>
      </c>
      <c r="R324">
        <f>20*LOG10(IMABS(Q324))</f>
        <v>40.351446619502838</v>
      </c>
      <c r="S324">
        <f>IMARGUMENT(Q324)*180/PI()+180</f>
        <v>85.427100046668357</v>
      </c>
      <c r="CC324" s="18"/>
      <c r="CD324" s="18"/>
      <c r="CE324" s="18"/>
    </row>
    <row r="325" spans="1:83">
      <c r="A325" t="s">
        <v>493</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-7.48936198480289-49.8126033363761i</v>
      </c>
      <c r="R325">
        <f t="shared" ref="R325:R360" si="73">20*LOG10(IMABS(Q325))</f>
        <v>34.043865383098812</v>
      </c>
      <c r="S325">
        <f t="shared" ref="S325:S360" si="74">IMARGUMENT(Q325)*180/PI()+180</f>
        <v>81.449581450567223</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-6.44147766590446-31.4147604782894i</v>
      </c>
      <c r="R326">
        <f t="shared" si="73"/>
        <v>30.12153541808334</v>
      </c>
      <c r="S326">
        <f t="shared" si="74"/>
        <v>78.412332779220719</v>
      </c>
      <c r="CC326" s="18"/>
      <c r="CD326" s="18"/>
      <c r="CE326" s="18"/>
    </row>
    <row r="327" spans="1:83">
      <c r="A327" t="s">
        <v>494</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-5.39006000274732-22.2111843658523i</v>
      </c>
      <c r="R327">
        <f t="shared" si="73"/>
        <v>27.1799440394892</v>
      </c>
      <c r="S327">
        <f t="shared" si="74"/>
        <v>76.359531469132108</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-4.45938892198635-16.8129230098273i</v>
      </c>
      <c r="R328">
        <f t="shared" si="73"/>
        <v>24.808122718198252</v>
      </c>
      <c r="S328">
        <f t="shared" si="74"/>
        <v>75.145150361918866</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-3.68673005658922-13.3492053989487i</v>
      </c>
      <c r="R329">
        <f t="shared" si="73"/>
        <v>22.828333485809942</v>
      </c>
      <c r="S329">
        <f t="shared" si="74"/>
        <v>74.561125480433958</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-3.06440563641366-10.985310444158i</v>
      </c>
      <c r="R330">
        <f t="shared" si="73"/>
        <v>21.141692184265256</v>
      </c>
      <c r="S330">
        <f t="shared" si="74"/>
        <v>74.413297748517834</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-2.56885085825016-9.29368231827737i</v>
      </c>
      <c r="R331">
        <f t="shared" si="73"/>
        <v>19.683499582675427</v>
      </c>
      <c r="S331">
        <f t="shared" si="74"/>
        <v>74.548759685266077</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-2.17462280104009-8.03571867583732i</v>
      </c>
      <c r="R332">
        <f t="shared" si="73"/>
        <v>18.407442576805849</v>
      </c>
      <c r="S332">
        <f t="shared" si="74"/>
        <v>74.857342861343341</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-1.85954234922533-7.06993372122166i</v>
      </c>
      <c r="R333">
        <f t="shared" si="73"/>
        <v>17.27881569633383</v>
      </c>
      <c r="S333">
        <f t="shared" si="74"/>
        <v>75.263762959020369</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-0.606638891666048-3.2097850089654i</v>
      </c>
      <c r="R334">
        <f t="shared" si="73"/>
        <v>10.281941534817513</v>
      </c>
      <c r="S334">
        <f t="shared" si="74"/>
        <v>79.297523039951997</v>
      </c>
      <c r="CC334" s="18"/>
      <c r="CD334" s="18"/>
      <c r="CE334" s="18"/>
    </row>
    <row r="335" spans="1:83">
      <c r="A335" t="s">
        <v>495</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-0.321413976685258-2.08712827492959i</v>
      </c>
      <c r="R335">
        <f t="shared" si="73"/>
        <v>6.49277537836279</v>
      </c>
      <c r="S335">
        <f t="shared" si="74"/>
        <v>81.245328311795944</v>
      </c>
      <c r="CC335" s="18"/>
      <c r="CD335" s="18"/>
      <c r="CE335" s="18"/>
    </row>
    <row r="336" spans="1:83">
      <c r="A336" t="s">
        <v>496</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-0.216270903972641-1.54780947489724i</v>
      </c>
      <c r="R336">
        <f t="shared" si="73"/>
        <v>3.8783230969498521</v>
      </c>
      <c r="S336">
        <f t="shared" si="74"/>
        <v>82.04572654238082</v>
      </c>
      <c r="CC336" s="18"/>
      <c r="CD336" s="18"/>
      <c r="CE336" s="18"/>
    </row>
    <row r="337" spans="1:83">
      <c r="A337" t="s">
        <v>497</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-0.166209278187003-1.22904552857862i</v>
      </c>
      <c r="R337">
        <f t="shared" si="73"/>
        <v>1.8700671846086092</v>
      </c>
      <c r="S337">
        <f t="shared" si="74"/>
        <v>82.298360898578551</v>
      </c>
      <c r="CC337" s="18"/>
      <c r="CD337" s="18"/>
      <c r="CE337" s="18"/>
    </row>
    <row r="338" spans="1:83">
      <c r="A338" t="s">
        <v>498</v>
      </c>
      <c r="B338" s="119">
        <f>'DESIGN INPUTS AND CALCULATIONS'!C152*1000</f>
        <v>4420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-0.138264370638296-1.01779330652874i</v>
      </c>
      <c r="R338">
        <f t="shared" si="73"/>
        <v>0.23260795950602919</v>
      </c>
      <c r="S338">
        <f t="shared" si="74"/>
        <v>82.263885448806519</v>
      </c>
      <c r="CC338" s="18"/>
      <c r="CD338" s="18"/>
      <c r="CE338" s="18"/>
    </row>
    <row r="339" spans="1:83">
      <c r="A339" t="s">
        <v>499</v>
      </c>
      <c r="B339" s="119">
        <f>'DESIGN INPUTS AND CALCULATIONS'!C154*1000000</f>
        <v>522000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-0.120826711636422-0.867178277969833i</v>
      </c>
      <c r="R339">
        <f t="shared" si="73"/>
        <v>-1.1543273733450008</v>
      </c>
      <c r="S339">
        <f t="shared" si="74"/>
        <v>82.067864267013348</v>
      </c>
      <c r="CC339" s="18"/>
      <c r="CD339" s="18"/>
      <c r="CE339" s="18"/>
    </row>
    <row r="340" spans="1:83">
      <c r="A340" t="s">
        <v>500</v>
      </c>
      <c r="B340">
        <f>B336*(B338+B339)/B338</f>
        <v>476.3981900452489</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-0.108983877740058-0.754196729266442i</v>
      </c>
      <c r="R340">
        <f t="shared" si="73"/>
        <v>-2.3605550921271785</v>
      </c>
      <c r="S340">
        <f t="shared" si="74"/>
        <v>81.777490387557421</v>
      </c>
      <c r="CC340" s="18"/>
      <c r="CD340" s="18"/>
      <c r="CE340" s="18"/>
    </row>
    <row r="341" spans="1:83">
      <c r="A341" t="s">
        <v>501</v>
      </c>
      <c r="B341">
        <f>B337*(B338+B339)/B338</f>
        <v>452.57828054298642</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-0.100377157901956-0.666216320804992i</v>
      </c>
      <c r="R341">
        <f t="shared" si="73"/>
        <v>-3.4302091123352527</v>
      </c>
      <c r="S341">
        <f t="shared" si="74"/>
        <v>81.431833826843757</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-0.0937651417672074-0.59571536879806i</v>
      </c>
      <c r="R342">
        <f t="shared" si="73"/>
        <v>-4.3929407300518513</v>
      </c>
      <c r="S342">
        <f t="shared" si="74"/>
        <v>81.055075236610961</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-0.0619114378958706-0.277255425362886i</v>
      </c>
      <c r="R343">
        <f t="shared" si="73"/>
        <v>-10.931071079315871</v>
      </c>
      <c r="S343">
        <f t="shared" si="74"/>
        <v>77.412300273794514</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-0.0466008030342844-0.173313510768446i</v>
      </c>
      <c r="R344">
        <f t="shared" si="73"/>
        <v>-14.920199559312845</v>
      </c>
      <c r="S344">
        <f t="shared" si="74"/>
        <v>74.950170678345529</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-0.0374448246854397-0.123679264481284i</v>
      </c>
      <c r="R345">
        <f t="shared" si="73"/>
        <v>-17.773179783957701</v>
      </c>
      <c r="S345">
        <f t="shared" si="74"/>
        <v>73.155918287246834</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-0.0317149597780445-0.0951134579149984i</v>
      </c>
      <c r="R346">
        <f t="shared" si="73"/>
        <v>-19.977298691122201</v>
      </c>
      <c r="S346">
        <f t="shared" si="74"/>
        <v>71.55937294206187</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-0.0279243580576196-0.0766148076595239i</v>
      </c>
      <c r="R347">
        <f t="shared" si="73"/>
        <v>-21.772045747516788</v>
      </c>
      <c r="S347">
        <f t="shared" si="74"/>
        <v>69.974350096360595</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-0.0252591649207495-0.0636318446838531i</v>
      </c>
      <c r="R348">
        <f t="shared" si="73"/>
        <v>-23.291016115767178</v>
      </c>
      <c r="S348">
        <f t="shared" si="74"/>
        <v>68.349004983499768</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-0.023270914483841-0.0539841890635348i</v>
      </c>
      <c r="R349">
        <f t="shared" si="73"/>
        <v>-24.614478646168049</v>
      </c>
      <c r="S349">
        <f t="shared" si="74"/>
        <v>66.680620149219919</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-0.0217055730138684-0.0465087865737303i</v>
      </c>
      <c r="R350">
        <f t="shared" si="73"/>
        <v>-25.793513982786607</v>
      </c>
      <c r="S350">
        <f t="shared" si="74"/>
        <v>64.981616807970553</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-0.020414398389182-0.0405319397085539i</v>
      </c>
      <c r="R351">
        <f t="shared" si="73"/>
        <v>-26.862201115112438</v>
      </c>
      <c r="S351">
        <f t="shared" si="74"/>
        <v>63.267340453236514</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-0.0126481649443173-0.0137665271100483i</v>
      </c>
      <c r="R352">
        <f t="shared" si="73"/>
        <v>-34.565610894481495</v>
      </c>
      <c r="S352">
        <f t="shared" si="74"/>
        <v>47.424377520670419</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-0.00814803858551605-0.00590776594223049i</v>
      </c>
      <c r="R353">
        <f t="shared" si="73"/>
        <v>-39.944238623198601</v>
      </c>
      <c r="S353">
        <f t="shared" si="74"/>
        <v>35.944130483049008</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-0.00542811923756579-0.0029131780569298i</v>
      </c>
      <c r="R354">
        <f t="shared" si="73"/>
        <v>-44.207758050904864</v>
      </c>
      <c r="S354">
        <f t="shared" si="74"/>
        <v>28.22168879717006</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-0.00378398445366203-0.00160351792020725i</v>
      </c>
      <c r="R355">
        <f t="shared" si="73"/>
        <v>-47.723752856781715</v>
      </c>
      <c r="S355">
        <f t="shared" si="74"/>
        <v>22.965501867473023</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-0.00275535572784286-0.000962670349602264i</v>
      </c>
      <c r="R356">
        <f t="shared" si="73"/>
        <v>-50.696256874058122</v>
      </c>
      <c r="S356">
        <f t="shared" si="74"/>
        <v>19.258470630750509</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-0.00208280598811379-0.000618589249479762i</v>
      </c>
      <c r="R357">
        <f t="shared" si="73"/>
        <v>-53.259905213227796</v>
      </c>
      <c r="S357">
        <f t="shared" si="74"/>
        <v>16.54131513566378</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-0.00162401195137838-0.000419364402873156i</v>
      </c>
      <c r="R358">
        <f t="shared" si="73"/>
        <v>-55.507868373752338</v>
      </c>
      <c r="S358">
        <f t="shared" si="74"/>
        <v>14.479044229422811</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-0.00129908730227314-0.000296731836773333i</v>
      </c>
      <c r="R359">
        <f t="shared" si="73"/>
        <v>-57.506358833961812</v>
      </c>
      <c r="S359">
        <f t="shared" si="74"/>
        <v>12.866517558674474</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-0.00106145095357495-0.000217378361800787i</v>
      </c>
      <c r="R360">
        <f t="shared" si="73"/>
        <v>-59.303572515978367</v>
      </c>
      <c r="S360">
        <f t="shared" si="74"/>
        <v>11.573776842611807</v>
      </c>
      <c r="CC360" s="18"/>
      <c r="CD360" s="18"/>
      <c r="CE360" s="18"/>
    </row>
    <row r="361" spans="4:83">
      <c r="D361" s="18"/>
      <c r="E361" s="18"/>
      <c r="CC361" s="18"/>
      <c r="CD361" s="18"/>
      <c r="CE361" s="18"/>
    </row>
    <row r="362" spans="4:83">
      <c r="D362" s="18"/>
      <c r="E362" s="18"/>
      <c r="K362" t="s">
        <v>502</v>
      </c>
      <c r="L362" t="s">
        <v>503</v>
      </c>
      <c r="M362" t="s">
        <v>461</v>
      </c>
      <c r="N362" t="s">
        <v>462</v>
      </c>
      <c r="O362" t="s">
        <v>504</v>
      </c>
      <c r="P362" t="s">
        <v>461</v>
      </c>
      <c r="Q362" t="s">
        <v>462</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-18.0929183670384-101.882879025297i</v>
      </c>
      <c r="P363">
        <f>20*LOG10(IMABS(O363))</f>
        <v>40.296870582630078</v>
      </c>
      <c r="Q363">
        <f>IMARGUMENT(O363)*180/PI()+180</f>
        <v>79.930083543996261</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-16.3088036071397-46.3614814798859i</v>
      </c>
      <c r="P364">
        <f t="shared" ref="P364:P399" si="80">20*LOG10(IMABS(O364))</f>
        <v>33.829825962445945</v>
      </c>
      <c r="Q364">
        <f t="shared" ref="Q364:Q399" si="81">IMARGUMENT(O364)*180/PI()+180</f>
        <v>70.619409820886574</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-14.0080810030755-26.9701768397653i</v>
      </c>
      <c r="P365">
        <f t="shared" si="80"/>
        <v>29.654918107642708</v>
      </c>
      <c r="Q365">
        <f t="shared" si="81"/>
        <v>62.553018245411579</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-11.6996034706477-17.2644947153446i</v>
      </c>
      <c r="P366">
        <f t="shared" si="80"/>
        <v>26.384328440751034</v>
      </c>
      <c r="Q366">
        <f t="shared" si="81"/>
        <v>55.875745163069212</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-9.65623941738626-11.7132371419823i</v>
      </c>
      <c r="P367">
        <f t="shared" si="80"/>
        <v>23.625633018546228</v>
      </c>
      <c r="Q367">
        <f t="shared" si="81"/>
        <v>50.498276324862985</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-7.95980908547351-8.30920129730867i</v>
      </c>
      <c r="P368">
        <f t="shared" si="80"/>
        <v>21.21892534269886</v>
      </c>
      <c r="Q368">
        <f t="shared" si="81"/>
        <v>46.230291324834354</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-6.59345519680445-6.11978598755356i</v>
      </c>
      <c r="P369">
        <f t="shared" si="80"/>
        <v>19.080850262683683</v>
      </c>
      <c r="Q369">
        <f t="shared" si="81"/>
        <v>42.866264093434239</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-5.50543897933842-4.65630588558978i</v>
      </c>
      <c r="P370">
        <f t="shared" si="80"/>
        <v>17.159285287588723</v>
      </c>
      <c r="Q370">
        <f t="shared" si="81"/>
        <v>40.22336200668542</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-4.63989807399392-3.6449169204195i</v>
      </c>
      <c r="P371">
        <f t="shared" si="80"/>
        <v>15.417548417957095</v>
      </c>
      <c r="Q371">
        <f t="shared" si="81"/>
        <v>38.151749714162207</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-3.94813611683215-2.92499160110072i</v>
      </c>
      <c r="P372">
        <f t="shared" si="80"/>
        <v>13.827976141724292</v>
      </c>
      <c r="Q372">
        <f t="shared" si="81"/>
        <v>36.533037483111542</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-1.1976941875466-0.754190812807945i</v>
      </c>
      <c r="P373">
        <f t="shared" si="80"/>
        <v>3.0174060355650441</v>
      </c>
      <c r="Q373">
        <f t="shared" si="81"/>
        <v>32.198716474709556</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-0.572158580819903-0.393242392910988i</v>
      </c>
      <c r="P374">
        <f t="shared" si="80"/>
        <v>-3.1694843756411357</v>
      </c>
      <c r="Q374">
        <f t="shared" si="81"/>
        <v>34.500591372056363</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-0.342273250536011-0.262845246025308i</v>
      </c>
      <c r="P375">
        <f t="shared" si="80"/>
        <v>-7.2993029847043935</v>
      </c>
      <c r="Q375">
        <f t="shared" si="81"/>
        <v>37.522092416295493</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-0.233571186656833-0.196522889619157i</v>
      </c>
      <c r="P376">
        <f t="shared" si="80"/>
        <v>-10.30692463322824</v>
      </c>
      <c r="Q376">
        <f t="shared" si="81"/>
        <v>40.076695574729428</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-0.173654926464975-0.156079525943617i</v>
      </c>
      <c r="P377">
        <f t="shared" si="80"/>
        <v>-12.63469230607863</v>
      </c>
      <c r="Q377">
        <f t="shared" si="81"/>
        <v>41.948925902571347</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-0.137011799493287-0.128588282541333i</v>
      </c>
      <c r="P378">
        <f t="shared" si="80"/>
        <v>-14.521369731732337</v>
      </c>
      <c r="Q378">
        <f t="shared" si="81"/>
        <v>43.183471004775271</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-0.112831280320433-0.108531707988833i</v>
      </c>
      <c r="P379">
        <f t="shared" si="80"/>
        <v>-16.10656166784716</v>
      </c>
      <c r="Q379">
        <f t="shared" si="81"/>
        <v>43.887273892433853</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-0.0959087509795319-0.0931655375419901i</v>
      </c>
      <c r="P380">
        <f t="shared" si="80"/>
        <v>-17.476736361644996</v>
      </c>
      <c r="Q380">
        <f t="shared" si="81"/>
        <v>44.168773679238114</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-0.0834925141715898-0.0809693781061635i</v>
      </c>
      <c r="P381">
        <f t="shared" si="80"/>
        <v>-18.687972220987156</v>
      </c>
      <c r="Q381">
        <f t="shared" si="81"/>
        <v>44.121050443950907</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-0.0366946139167913-0.0269718933006748i</v>
      </c>
      <c r="P382">
        <f t="shared" si="80"/>
        <v>-26.831959136589379</v>
      </c>
      <c r="Q382">
        <f t="shared" si="81"/>
        <v>36.317257079311162</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-0.0218844201815785-0.0111233651321829i</v>
      </c>
      <c r="P383">
        <f t="shared" si="80"/>
        <v>-32.199297236260655</v>
      </c>
      <c r="Q383">
        <f t="shared" si="81"/>
        <v>26.943220299363162</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-0.0142910608427941-0.00501955611948342i</v>
      </c>
      <c r="P384">
        <f t="shared" si="80"/>
        <v>-36.393491065192414</v>
      </c>
      <c r="Q384">
        <f t="shared" si="81"/>
        <v>19.353186259263936</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-0.00989722329658562-0.00234666262285613i</v>
      </c>
      <c r="P385">
        <f t="shared" si="80"/>
        <v>-39.852197415724994</v>
      </c>
      <c r="Q385">
        <f t="shared" si="81"/>
        <v>13.338691689674675</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-0.00717148386296849-0.00106408232756445i</v>
      </c>
      <c r="P386">
        <f t="shared" si="80"/>
        <v>-42.793243834829539</v>
      </c>
      <c r="Q386">
        <f t="shared" si="81"/>
        <v>8.4397919375971355</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-0.00538576255595415-0.000406435357704744i</v>
      </c>
      <c r="P387">
        <f t="shared" si="80"/>
        <v>-45.350393331119449</v>
      </c>
      <c r="Q387">
        <f t="shared" si="81"/>
        <v>4.3156330822231439</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-0.00416215582237462-0.000053851127983353i</v>
      </c>
      <c r="P388">
        <f t="shared" si="80"/>
        <v>-47.612906351021003</v>
      </c>
      <c r="Q388">
        <f t="shared" si="81"/>
        <v>0.74126734743643397</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-0.00329191948270832+0.000139721775565084i</v>
      </c>
      <c r="P389">
        <f t="shared" si="80"/>
        <v>-49.643199219760163</v>
      </c>
      <c r="Q389">
        <f t="shared" si="81"/>
        <v>357.56960458983002</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-0.00265350695621154+0.000246027792219441i</v>
      </c>
      <c r="P390">
        <f t="shared" si="80"/>
        <v>-51.486420293630047</v>
      </c>
      <c r="Q390">
        <f t="shared" si="81"/>
        <v>354.70279604789727</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-0.000547247833217726+0.000262503846781095i</v>
      </c>
      <c r="P391">
        <f t="shared" si="80"/>
        <v>-64.336939821773313</v>
      </c>
      <c r="Q391">
        <f t="shared" si="81"/>
        <v>334.37389688605231</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-0.000182281775738643+0.000146188763343337i</v>
      </c>
      <c r="P392">
        <f t="shared" si="80"/>
        <v>-72.628248543519888</v>
      </c>
      <c r="Q392">
        <f t="shared" si="81"/>
        <v>321.27062050591087</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-0.0000756705370777996+0.0000838342816616741i</v>
      </c>
      <c r="P393">
        <f t="shared" si="80"/>
        <v>-78.94346199455272</v>
      </c>
      <c r="Q393">
        <f t="shared" si="81"/>
        <v>312.07005518683434</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-0.0000362031733369747+0.0000509444956212504i</v>
      </c>
      <c r="P394">
        <f t="shared" si="80"/>
        <v>-84.082664942164968</v>
      </c>
      <c r="Q394">
        <f t="shared" si="81"/>
        <v>305.39910683021589</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-0.0000192093306062154+0.0000327169179970785i</v>
      </c>
      <c r="P395">
        <f t="shared" si="80"/>
        <v>-88.418199783951565</v>
      </c>
      <c r="Q395">
        <f t="shared" si="81"/>
        <v>300.41879444964644</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-0.0000110350432512484+0.0000220401270289469i</v>
      </c>
      <c r="P396">
        <f t="shared" si="80"/>
        <v>-92.164255670595892</v>
      </c>
      <c r="Q396">
        <f t="shared" si="81"/>
        <v>296.59619591013001</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-6.74988757563342E-06+0.0000154586644928222i</v>
      </c>
      <c r="P397">
        <f t="shared" si="80"/>
        <v>-95.458699668520595</v>
      </c>
      <c r="Q397">
        <f t="shared" si="81"/>
        <v>293.58805728859977</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-4.34338451682601E-06+0.0000112161332871821i</v>
      </c>
      <c r="P398">
        <f t="shared" si="80"/>
        <v>-98.396316203411544</v>
      </c>
      <c r="Q398">
        <f t="shared" si="81"/>
        <v>291.16861424349651</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-2.91370601473052E-06+8.37380251932076E-06i</v>
      </c>
      <c r="P399">
        <f t="shared" si="80"/>
        <v>-101.04520814973856</v>
      </c>
      <c r="Q399">
        <f t="shared" si="81"/>
        <v>289.18559408604546</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502</v>
      </c>
      <c r="L402" t="s">
        <v>455</v>
      </c>
      <c r="M402" t="s">
        <v>489</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94" t="s">
        <v>505</v>
      </c>
      <c r="B2" s="395"/>
      <c r="C2" s="395"/>
      <c r="D2" s="396"/>
      <c r="E2" s="141"/>
      <c r="F2" s="16"/>
      <c r="G2" s="16"/>
      <c r="H2" s="16"/>
      <c r="I2" s="16"/>
      <c r="J2" s="16"/>
      <c r="K2" s="16"/>
      <c r="L2" s="16"/>
      <c r="M2" s="16"/>
      <c r="N2" s="16"/>
      <c r="O2" s="16"/>
      <c r="P2" s="16"/>
      <c r="Q2" s="16"/>
      <c r="R2" s="16"/>
      <c r="S2" s="16"/>
      <c r="T2" s="16"/>
      <c r="U2" s="16"/>
      <c r="V2" s="16"/>
    </row>
    <row r="3" spans="1:22" ht="18">
      <c r="A3" s="22" t="s">
        <v>63</v>
      </c>
      <c r="B3" s="5" t="s">
        <v>64</v>
      </c>
      <c r="C3" s="28">
        <f>'DESIGN INPUTS AND CALCULATIONS'!C32</f>
        <v>392</v>
      </c>
      <c r="D3" s="27" t="s">
        <v>46</v>
      </c>
      <c r="E3" s="27"/>
      <c r="F3" s="16"/>
      <c r="G3" s="16"/>
      <c r="H3" s="16"/>
      <c r="I3" s="16"/>
      <c r="J3" s="16"/>
      <c r="K3" s="16"/>
      <c r="L3" s="16"/>
      <c r="M3" s="16"/>
      <c r="N3" s="16"/>
      <c r="O3" s="16"/>
      <c r="P3" s="16"/>
      <c r="Q3" s="16"/>
      <c r="R3" s="16"/>
      <c r="S3" s="16"/>
      <c r="T3" s="16"/>
      <c r="U3" s="16"/>
      <c r="V3" s="16"/>
    </row>
    <row r="4" spans="1:22" ht="18">
      <c r="A4" s="22" t="s">
        <v>44</v>
      </c>
      <c r="B4" s="28" t="s">
        <v>45</v>
      </c>
      <c r="C4" s="28">
        <f>'DESIGN INPUTS AND CALCULATIONS'!C25</f>
        <v>36</v>
      </c>
      <c r="D4" s="27" t="s">
        <v>46</v>
      </c>
      <c r="E4" s="27"/>
      <c r="F4" s="16"/>
      <c r="G4" s="16"/>
      <c r="H4" s="16"/>
      <c r="I4" s="16"/>
      <c r="J4" s="16"/>
      <c r="K4" s="16"/>
      <c r="L4" s="16"/>
      <c r="M4" s="16"/>
      <c r="N4" s="16"/>
      <c r="O4" s="16"/>
      <c r="P4" s="16"/>
      <c r="Q4" s="16"/>
      <c r="R4" s="16"/>
      <c r="S4" s="16"/>
      <c r="T4" s="16"/>
      <c r="U4" s="16"/>
      <c r="V4" s="16"/>
    </row>
    <row r="5" spans="1:22" ht="18">
      <c r="A5" s="22" t="s">
        <v>506</v>
      </c>
      <c r="B5" s="28" t="s">
        <v>49</v>
      </c>
      <c r="C5" s="28">
        <f>'DESIGN INPUTS AND CALCULATIONS'!C26</f>
        <v>200</v>
      </c>
      <c r="D5" s="27" t="s">
        <v>50</v>
      </c>
      <c r="E5" s="27"/>
      <c r="F5" s="16"/>
      <c r="G5" s="16"/>
      <c r="H5" s="16"/>
      <c r="I5" s="16"/>
      <c r="J5" s="16"/>
      <c r="K5" s="16"/>
      <c r="L5" s="16"/>
      <c r="M5" s="16"/>
      <c r="N5" s="16"/>
      <c r="O5" s="16"/>
      <c r="P5" s="16"/>
      <c r="Q5" s="16"/>
      <c r="R5" s="16"/>
      <c r="S5" s="16"/>
      <c r="T5" s="16"/>
      <c r="U5" s="16"/>
      <c r="V5" s="16"/>
    </row>
    <row r="6" spans="1:22" ht="18">
      <c r="A6" s="22" t="s">
        <v>507</v>
      </c>
      <c r="B6" s="28" t="s">
        <v>81</v>
      </c>
      <c r="C6" s="162">
        <f>'DESIGN INPUTS AND CALCULATIONS'!C40</f>
        <v>5.5</v>
      </c>
      <c r="D6" s="27"/>
      <c r="E6" s="27"/>
      <c r="F6" s="16"/>
      <c r="G6" s="16"/>
      <c r="H6" s="16"/>
      <c r="I6" s="16"/>
      <c r="J6" s="16"/>
      <c r="K6" s="16"/>
      <c r="L6" s="16"/>
      <c r="M6" s="16"/>
      <c r="N6" s="16"/>
      <c r="O6" s="16"/>
      <c r="P6" s="16"/>
      <c r="Q6" s="16"/>
      <c r="R6" s="16"/>
      <c r="S6" s="16"/>
      <c r="T6" s="16"/>
      <c r="U6" s="16"/>
      <c r="V6" s="16"/>
    </row>
    <row r="7" spans="1:22" ht="18">
      <c r="A7" s="22" t="s">
        <v>508</v>
      </c>
      <c r="B7" s="28" t="s">
        <v>509</v>
      </c>
      <c r="C7" s="162">
        <f>C4*C4/C5</f>
        <v>6.48</v>
      </c>
      <c r="D7" s="13" t="s">
        <v>13</v>
      </c>
      <c r="E7" s="27"/>
      <c r="F7" s="16"/>
      <c r="G7" s="16"/>
      <c r="H7" s="16"/>
      <c r="I7" s="16"/>
      <c r="J7" s="16"/>
      <c r="K7" s="16"/>
      <c r="L7" s="16"/>
      <c r="M7" s="16"/>
      <c r="N7" s="16"/>
      <c r="O7" s="16"/>
      <c r="P7" s="16"/>
      <c r="Q7" s="16"/>
      <c r="R7" s="16"/>
      <c r="S7" s="16"/>
      <c r="T7" s="16"/>
      <c r="U7" s="16"/>
      <c r="V7" s="16"/>
    </row>
    <row r="8" spans="1:22">
      <c r="A8" s="22" t="s">
        <v>510</v>
      </c>
      <c r="B8" s="28" t="s">
        <v>511</v>
      </c>
      <c r="C8" s="162">
        <f>'DESIGN INPUTS AND CALCULATIONS'!C44</f>
        <v>158.88782734056841</v>
      </c>
      <c r="D8" s="13" t="s">
        <v>13</v>
      </c>
      <c r="E8" s="27"/>
      <c r="F8" s="16"/>
      <c r="G8" s="16"/>
      <c r="H8" s="16"/>
      <c r="I8" s="16"/>
      <c r="J8" s="16"/>
      <c r="K8" s="16"/>
      <c r="L8" s="16"/>
      <c r="M8" s="16"/>
      <c r="N8" s="16"/>
      <c r="O8" s="16"/>
      <c r="P8" s="16"/>
      <c r="Q8" s="16"/>
      <c r="R8" s="16"/>
      <c r="S8" s="16"/>
      <c r="T8" s="16"/>
      <c r="U8" s="16"/>
      <c r="V8" s="16"/>
    </row>
    <row r="9" spans="1:22">
      <c r="A9" s="22" t="s">
        <v>512</v>
      </c>
      <c r="B9" s="28" t="s">
        <v>513</v>
      </c>
      <c r="C9" s="162">
        <f>'DESIGN INPUTS AND CALCULATIONS'!C29</f>
        <v>0.94</v>
      </c>
      <c r="D9" s="13"/>
      <c r="E9" s="27"/>
      <c r="F9" s="16"/>
      <c r="G9" s="16"/>
      <c r="H9" s="16"/>
      <c r="I9" s="16"/>
      <c r="J9" s="16"/>
      <c r="K9" s="16"/>
      <c r="L9" s="16"/>
      <c r="M9" s="16"/>
      <c r="N9" s="16"/>
      <c r="O9" s="16"/>
      <c r="P9" s="16"/>
      <c r="Q9" s="16"/>
      <c r="R9" s="16"/>
      <c r="S9" s="16"/>
      <c r="T9" s="16"/>
      <c r="U9" s="16"/>
      <c r="V9" s="16"/>
    </row>
    <row r="10" spans="1:22" ht="18">
      <c r="A10" s="22" t="s">
        <v>514</v>
      </c>
      <c r="B10" s="28" t="s">
        <v>373</v>
      </c>
      <c r="C10" s="162">
        <f>'DESIGN INPUTS AND CALCULATIONS'!C97</f>
        <v>410</v>
      </c>
      <c r="D10" s="27" t="s">
        <v>17</v>
      </c>
      <c r="E10" s="27"/>
      <c r="F10" s="16"/>
      <c r="G10" s="16"/>
      <c r="H10" s="16"/>
      <c r="I10" s="16"/>
      <c r="J10" s="16"/>
      <c r="K10" s="16"/>
      <c r="L10" s="16"/>
      <c r="M10" s="16"/>
      <c r="N10" s="16"/>
      <c r="O10" s="16"/>
      <c r="P10" s="16"/>
      <c r="Q10" s="16"/>
      <c r="R10" s="16"/>
      <c r="S10" s="16"/>
      <c r="T10" s="16"/>
      <c r="U10" s="16"/>
      <c r="V10" s="16"/>
    </row>
    <row r="11" spans="1:22" ht="18">
      <c r="A11" s="22" t="s">
        <v>515</v>
      </c>
      <c r="B11" s="28" t="s">
        <v>158</v>
      </c>
      <c r="C11" s="162">
        <f>'DESIGN INPUTS AND CALCULATIONS'!C95</f>
        <v>73</v>
      </c>
      <c r="D11" s="27" t="s">
        <v>17</v>
      </c>
      <c r="E11" s="27"/>
      <c r="F11" s="16"/>
      <c r="G11" s="16"/>
      <c r="H11" s="16"/>
      <c r="I11" s="16"/>
      <c r="J11" s="16"/>
      <c r="K11" s="16"/>
      <c r="L11" s="16"/>
      <c r="M11" s="16"/>
      <c r="N11" s="16"/>
      <c r="O11" s="16"/>
      <c r="P11" s="16"/>
      <c r="Q11" s="16"/>
      <c r="R11" s="16"/>
      <c r="S11" s="16"/>
      <c r="T11" s="16"/>
      <c r="U11" s="16"/>
      <c r="V11" s="16"/>
    </row>
    <row r="12" spans="1:22" ht="18">
      <c r="A12" s="22" t="s">
        <v>516</v>
      </c>
      <c r="B12" s="28" t="s">
        <v>368</v>
      </c>
      <c r="C12" s="162">
        <f>'DESIGN INPUTS AND CALCULATIONS'!C93</f>
        <v>0.02</v>
      </c>
      <c r="D12" s="27" t="s">
        <v>20</v>
      </c>
      <c r="E12" s="27"/>
      <c r="F12" s="16"/>
      <c r="G12" s="16"/>
      <c r="H12" s="16"/>
      <c r="I12" s="16"/>
      <c r="J12" s="16"/>
      <c r="K12" s="16"/>
      <c r="L12" s="16"/>
      <c r="M12" s="16"/>
      <c r="N12" s="16"/>
      <c r="O12" s="16"/>
      <c r="P12" s="16"/>
      <c r="Q12" s="16"/>
      <c r="R12" s="16"/>
      <c r="S12" s="16"/>
      <c r="T12" s="16"/>
      <c r="U12" s="16"/>
      <c r="V12" s="16"/>
    </row>
    <row r="13" spans="1:22" ht="18">
      <c r="A13" s="22" t="s">
        <v>126</v>
      </c>
      <c r="B13" s="28" t="s">
        <v>127</v>
      </c>
      <c r="C13" s="162">
        <f>'DESIGN INPUTS AND CALCULATIONS'!C100</f>
        <v>5.6164383561643838</v>
      </c>
      <c r="D13" s="27"/>
      <c r="E13" s="27"/>
      <c r="F13" s="16"/>
      <c r="G13" s="16"/>
      <c r="H13" s="16"/>
      <c r="I13" s="16"/>
      <c r="J13" s="16"/>
      <c r="K13" s="16"/>
      <c r="L13" s="16"/>
      <c r="M13" s="16"/>
      <c r="N13" s="16"/>
      <c r="O13" s="16"/>
      <c r="P13" s="16"/>
      <c r="Q13" s="16"/>
      <c r="R13" s="16"/>
      <c r="S13" s="16"/>
      <c r="T13" s="16"/>
      <c r="U13" s="16"/>
      <c r="V13" s="16"/>
    </row>
    <row r="14" spans="1:22" ht="18">
      <c r="A14" s="22" t="s">
        <v>128</v>
      </c>
      <c r="B14" s="28" t="s">
        <v>129</v>
      </c>
      <c r="C14" s="162">
        <f>'DESIGN INPUTS AND CALCULATIONS'!C101</f>
        <v>0.38023825285542939</v>
      </c>
      <c r="D14" s="27"/>
      <c r="E14" s="27"/>
      <c r="F14" s="16"/>
      <c r="G14" s="16"/>
      <c r="H14" s="16"/>
      <c r="I14" s="16"/>
      <c r="J14" s="16"/>
      <c r="K14" s="16"/>
      <c r="L14" s="16"/>
      <c r="M14" s="16"/>
      <c r="N14" s="16"/>
      <c r="O14" s="16"/>
      <c r="P14" s="16"/>
      <c r="Q14" s="16"/>
      <c r="R14" s="16"/>
      <c r="S14" s="16"/>
      <c r="T14" s="16"/>
      <c r="U14" s="16"/>
      <c r="V14" s="16"/>
    </row>
    <row r="15" spans="1:22" ht="18">
      <c r="A15" s="22" t="s">
        <v>122</v>
      </c>
      <c r="B15" s="28" t="s">
        <v>123</v>
      </c>
      <c r="C15" s="162">
        <f>'DESIGN INPUTS AND CALCULATIONS'!C98</f>
        <v>131.71756810302736</v>
      </c>
      <c r="D15" s="27" t="s">
        <v>75</v>
      </c>
      <c r="E15" s="27"/>
      <c r="F15" s="16"/>
      <c r="G15" s="16"/>
      <c r="H15" s="16"/>
      <c r="I15" s="16"/>
      <c r="J15" s="16"/>
      <c r="K15" s="16"/>
      <c r="L15" s="16"/>
      <c r="M15" s="16"/>
      <c r="N15" s="16"/>
      <c r="O15" s="16"/>
      <c r="P15" s="16"/>
      <c r="Q15" s="16"/>
      <c r="R15" s="16"/>
      <c r="S15" s="16"/>
      <c r="T15" s="16"/>
      <c r="U15" s="16"/>
      <c r="V15" s="16"/>
    </row>
    <row r="16" spans="1:22" ht="18">
      <c r="A16" s="22" t="s">
        <v>517</v>
      </c>
      <c r="B16" s="34" t="s">
        <v>518</v>
      </c>
      <c r="C16" s="162">
        <f>C6*(C4+0.5)/(C3/2)</f>
        <v>1.0242346938775511</v>
      </c>
      <c r="D16" s="27"/>
      <c r="E16" s="27"/>
      <c r="F16" s="16"/>
      <c r="G16" s="16"/>
      <c r="H16" s="16"/>
      <c r="I16" s="16"/>
      <c r="J16" s="16"/>
      <c r="K16" s="16"/>
      <c r="L16" s="16"/>
      <c r="M16" s="16"/>
      <c r="N16" s="16"/>
      <c r="O16" s="16"/>
      <c r="P16" s="16"/>
      <c r="Q16" s="16"/>
      <c r="R16" s="16"/>
      <c r="S16" s="16"/>
      <c r="T16" s="16"/>
      <c r="U16" s="16"/>
      <c r="V16" s="16"/>
    </row>
    <row r="17" spans="1:22" ht="18">
      <c r="A17" s="67" t="s">
        <v>245</v>
      </c>
      <c r="B17" s="58" t="s">
        <v>15</v>
      </c>
      <c r="C17" s="162">
        <f>'DESIGN INPUTS AND CALCULATIONS'!C170</f>
        <v>5600</v>
      </c>
      <c r="D17" s="68" t="s">
        <v>11</v>
      </c>
      <c r="E17" s="27"/>
      <c r="F17" s="16"/>
      <c r="G17" s="16"/>
      <c r="H17" s="16"/>
      <c r="I17" s="16"/>
      <c r="J17" s="16"/>
      <c r="K17" s="16"/>
      <c r="L17" s="16"/>
      <c r="M17" s="16"/>
      <c r="N17" s="16"/>
      <c r="O17" s="16"/>
      <c r="P17" s="16"/>
      <c r="Q17" s="16"/>
      <c r="R17" s="16"/>
      <c r="S17" s="16"/>
      <c r="T17" s="16"/>
      <c r="U17" s="16"/>
      <c r="V17" s="16"/>
    </row>
    <row r="18" spans="1:22" ht="18">
      <c r="A18" s="67" t="s">
        <v>248</v>
      </c>
      <c r="B18" s="58" t="s">
        <v>14</v>
      </c>
      <c r="C18" s="162">
        <f>'DESIGN INPUTS AND CALCULATIONS'!C172</f>
        <v>47</v>
      </c>
      <c r="D18" s="68" t="s">
        <v>11</v>
      </c>
      <c r="E18" s="27"/>
      <c r="F18" s="16"/>
      <c r="G18" s="16"/>
      <c r="H18" s="16"/>
      <c r="I18" s="16"/>
      <c r="J18" s="16"/>
      <c r="K18" s="16"/>
      <c r="L18" s="16"/>
      <c r="M18" s="16"/>
      <c r="N18" s="16"/>
      <c r="O18" s="16"/>
      <c r="P18" s="16"/>
      <c r="Q18" s="16"/>
      <c r="R18" s="16"/>
      <c r="S18" s="16"/>
      <c r="T18" s="16"/>
      <c r="U18" s="16"/>
      <c r="V18" s="16"/>
    </row>
    <row r="19" spans="1:22" ht="18">
      <c r="A19" s="22" t="s">
        <v>519</v>
      </c>
      <c r="B19" s="28" t="s">
        <v>520</v>
      </c>
      <c r="C19" s="31">
        <v>1.968</v>
      </c>
      <c r="D19" s="27" t="s">
        <v>521</v>
      </c>
      <c r="E19" s="148" t="s">
        <v>522</v>
      </c>
      <c r="F19" s="16"/>
      <c r="G19" s="16"/>
      <c r="H19" s="16"/>
      <c r="I19" s="16"/>
      <c r="J19" s="16"/>
      <c r="K19" s="16"/>
      <c r="L19" s="16"/>
      <c r="M19" s="16"/>
      <c r="N19" s="16"/>
      <c r="O19" s="16"/>
      <c r="P19" s="16"/>
      <c r="Q19" s="16"/>
      <c r="R19" s="16"/>
      <c r="S19" s="16"/>
      <c r="T19" s="16"/>
      <c r="U19" s="16"/>
      <c r="V19" s="16"/>
    </row>
    <row r="20" spans="1:22" ht="30">
      <c r="A20" s="22" t="s">
        <v>523</v>
      </c>
      <c r="B20" s="28" t="s">
        <v>524</v>
      </c>
      <c r="C20" s="31">
        <v>0</v>
      </c>
      <c r="D20" s="27" t="s">
        <v>525</v>
      </c>
      <c r="E20" s="148" t="s">
        <v>526</v>
      </c>
      <c r="F20" s="16"/>
      <c r="G20" s="16"/>
      <c r="H20" s="16"/>
      <c r="I20" s="16"/>
      <c r="J20" s="16"/>
      <c r="K20" s="16"/>
      <c r="L20" s="16"/>
      <c r="M20" s="16"/>
      <c r="N20" s="16"/>
      <c r="O20" s="16"/>
      <c r="P20" s="16"/>
      <c r="Q20" s="16"/>
      <c r="R20" s="16"/>
      <c r="S20" s="16"/>
      <c r="T20" s="16"/>
      <c r="U20" s="16"/>
      <c r="V20" s="16"/>
    </row>
    <row r="21" spans="1:22" ht="66">
      <c r="A21" s="22" t="s">
        <v>527</v>
      </c>
      <c r="B21" s="28" t="s">
        <v>528</v>
      </c>
      <c r="C21" s="31">
        <v>0.8</v>
      </c>
      <c r="D21" s="27"/>
      <c r="E21" s="148" t="s">
        <v>529</v>
      </c>
    </row>
    <row r="22" spans="1:22" ht="18">
      <c r="A22" s="22" t="s">
        <v>530</v>
      </c>
      <c r="B22" s="28" t="s">
        <v>531</v>
      </c>
      <c r="C22" s="86">
        <f>$C$21*$C$15</f>
        <v>105.3740544824219</v>
      </c>
      <c r="D22" s="27" t="s">
        <v>75</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94" t="s">
        <v>532</v>
      </c>
      <c r="B24" s="395"/>
      <c r="C24" s="395"/>
      <c r="D24" s="396"/>
      <c r="E24" s="141"/>
      <c r="F24" s="16"/>
      <c r="G24" s="16"/>
      <c r="H24" s="16"/>
      <c r="I24" s="16"/>
      <c r="J24" s="16"/>
      <c r="K24" s="16"/>
      <c r="L24" s="16"/>
      <c r="M24" s="16"/>
      <c r="N24" s="16"/>
      <c r="O24" s="16"/>
      <c r="P24" s="16"/>
      <c r="Q24" s="16"/>
      <c r="R24" s="16"/>
      <c r="S24" s="16"/>
      <c r="T24" s="16"/>
      <c r="U24" s="16"/>
      <c r="V24" s="16"/>
    </row>
    <row r="25" spans="1:22" ht="18.600000000000001" customHeight="1">
      <c r="A25" s="22" t="s">
        <v>533</v>
      </c>
      <c r="B25" s="5"/>
      <c r="C25" s="165" t="s">
        <v>474</v>
      </c>
      <c r="D25" s="27"/>
      <c r="E25" s="27"/>
      <c r="F25" s="16"/>
      <c r="G25" s="16"/>
      <c r="H25" s="16"/>
      <c r="I25" s="16"/>
      <c r="J25" s="16"/>
      <c r="K25" s="16"/>
      <c r="L25" s="16"/>
      <c r="M25" s="16"/>
      <c r="N25" s="16"/>
      <c r="O25" s="16"/>
      <c r="P25" s="16"/>
      <c r="Q25" s="16"/>
      <c r="R25" s="16"/>
      <c r="S25" s="16"/>
      <c r="T25" s="16"/>
      <c r="U25" s="16"/>
      <c r="V25" s="16"/>
    </row>
    <row r="26" spans="1:22" ht="18">
      <c r="A26" s="22" t="s">
        <v>534</v>
      </c>
      <c r="B26" s="28" t="s">
        <v>535</v>
      </c>
      <c r="C26" s="165">
        <v>147</v>
      </c>
      <c r="D26" s="27" t="s">
        <v>536</v>
      </c>
      <c r="E26" s="27"/>
      <c r="F26" s="16"/>
      <c r="G26" s="16"/>
      <c r="H26" s="16"/>
      <c r="I26" s="16"/>
      <c r="J26" s="16"/>
      <c r="K26" s="16"/>
      <c r="L26" s="16"/>
      <c r="M26" s="16"/>
      <c r="N26" s="16"/>
      <c r="O26" s="16"/>
      <c r="P26" s="16"/>
      <c r="Q26" s="16"/>
      <c r="R26" s="16"/>
      <c r="S26" s="16"/>
      <c r="T26" s="16"/>
      <c r="U26" s="16"/>
      <c r="V26" s="16"/>
    </row>
    <row r="27" spans="1:22" ht="18" hidden="1">
      <c r="A27" s="22" t="s">
        <v>537</v>
      </c>
      <c r="B27" s="28" t="s">
        <v>538</v>
      </c>
      <c r="C27" s="165">
        <v>16.899999999999999</v>
      </c>
      <c r="D27" s="27" t="s">
        <v>536</v>
      </c>
      <c r="E27" s="27"/>
      <c r="F27" s="16"/>
      <c r="G27" s="16"/>
      <c r="H27" s="16"/>
      <c r="I27" s="16"/>
      <c r="J27" s="16"/>
      <c r="K27" s="16"/>
      <c r="L27" s="16"/>
      <c r="M27" s="16"/>
      <c r="N27" s="16"/>
      <c r="O27" s="16"/>
      <c r="P27" s="16"/>
      <c r="Q27" s="16"/>
      <c r="R27" s="16"/>
      <c r="S27" s="16"/>
      <c r="T27" s="16"/>
      <c r="U27" s="16"/>
      <c r="V27" s="16"/>
    </row>
    <row r="28" spans="1:22" ht="18">
      <c r="A28" s="22" t="s">
        <v>539</v>
      </c>
      <c r="B28" s="28" t="s">
        <v>540</v>
      </c>
      <c r="C28" s="165">
        <v>33.200000000000003</v>
      </c>
      <c r="D28" s="27" t="s">
        <v>536</v>
      </c>
      <c r="E28" s="27"/>
      <c r="F28" s="16"/>
      <c r="G28" s="16"/>
      <c r="H28" s="16"/>
      <c r="I28" s="16"/>
      <c r="J28" s="16"/>
      <c r="K28" s="16"/>
      <c r="L28" s="16"/>
      <c r="M28" s="16"/>
      <c r="N28" s="16"/>
      <c r="O28" s="16"/>
      <c r="P28" s="16"/>
      <c r="Q28" s="16"/>
      <c r="R28" s="16"/>
      <c r="S28" s="16"/>
      <c r="T28" s="16"/>
      <c r="U28" s="16"/>
      <c r="V28" s="16"/>
    </row>
    <row r="29" spans="1:22" ht="18">
      <c r="A29" s="22" t="s">
        <v>541</v>
      </c>
      <c r="B29" s="28" t="s">
        <v>542</v>
      </c>
      <c r="C29" s="166">
        <v>10</v>
      </c>
      <c r="D29" s="27" t="s">
        <v>22</v>
      </c>
      <c r="E29" s="27"/>
      <c r="F29" s="16"/>
      <c r="G29" s="16"/>
      <c r="H29" s="16"/>
      <c r="I29" s="16"/>
      <c r="J29" s="16"/>
      <c r="K29" s="16"/>
      <c r="L29" s="16"/>
      <c r="M29" s="16"/>
      <c r="N29" s="16"/>
      <c r="O29" s="16"/>
      <c r="P29" s="16"/>
      <c r="Q29" s="16"/>
      <c r="R29" s="16"/>
      <c r="S29" s="16"/>
      <c r="T29" s="16"/>
      <c r="U29" s="16"/>
      <c r="V29" s="16"/>
    </row>
    <row r="30" spans="1:22" ht="18">
      <c r="A30" s="22" t="s">
        <v>543</v>
      </c>
      <c r="B30" s="28" t="s">
        <v>544</v>
      </c>
      <c r="C30" s="166">
        <v>150</v>
      </c>
      <c r="D30" s="13" t="s">
        <v>11</v>
      </c>
      <c r="E30" s="27"/>
      <c r="F30" s="16"/>
      <c r="G30" s="16"/>
      <c r="H30" s="16"/>
      <c r="I30" s="16"/>
      <c r="J30" s="16"/>
      <c r="K30" s="16"/>
      <c r="L30" s="16"/>
      <c r="M30" s="16"/>
      <c r="N30" s="16"/>
      <c r="O30" s="16"/>
      <c r="P30" s="16"/>
      <c r="Q30" s="16"/>
      <c r="R30" s="16"/>
      <c r="S30" s="16"/>
      <c r="T30" s="16"/>
      <c r="U30" s="16"/>
      <c r="V30" s="16"/>
    </row>
    <row r="31" spans="1:22" ht="18">
      <c r="A31" s="22" t="s">
        <v>545</v>
      </c>
      <c r="B31" s="28" t="s">
        <v>546</v>
      </c>
      <c r="C31" s="166">
        <v>1.21</v>
      </c>
      <c r="D31" s="27" t="s">
        <v>536</v>
      </c>
      <c r="E31" s="27"/>
      <c r="F31" s="16"/>
      <c r="G31" s="16"/>
      <c r="H31" s="16"/>
      <c r="I31" s="16"/>
      <c r="J31" s="16"/>
      <c r="K31" s="16"/>
      <c r="L31" s="16"/>
      <c r="M31" s="16"/>
      <c r="N31" s="16"/>
      <c r="O31" s="16"/>
      <c r="P31" s="16"/>
      <c r="Q31" s="16"/>
      <c r="R31" s="16"/>
      <c r="S31" s="16"/>
      <c r="T31" s="16"/>
      <c r="U31" s="16"/>
      <c r="V31" s="16"/>
    </row>
    <row r="32" spans="1:22" ht="18">
      <c r="A32" s="22" t="s">
        <v>547</v>
      </c>
      <c r="B32" s="28" t="s">
        <v>548</v>
      </c>
      <c r="C32" s="166">
        <v>4.7</v>
      </c>
      <c r="D32" s="13" t="s">
        <v>22</v>
      </c>
      <c r="E32" s="27"/>
      <c r="F32" s="16"/>
      <c r="G32" s="16"/>
      <c r="H32" s="16"/>
      <c r="I32" s="16"/>
      <c r="J32" s="16"/>
      <c r="K32" s="16"/>
      <c r="L32" s="16"/>
      <c r="M32" s="16"/>
      <c r="N32" s="16"/>
      <c r="O32" s="16"/>
      <c r="P32" s="16"/>
      <c r="Q32" s="16"/>
      <c r="R32" s="16"/>
      <c r="S32" s="16"/>
      <c r="T32" s="16"/>
      <c r="U32" s="16"/>
      <c r="V32" s="16"/>
    </row>
    <row r="33" spans="1:22" ht="18" hidden="1">
      <c r="A33" s="22" t="s">
        <v>549</v>
      </c>
      <c r="B33" s="28" t="s">
        <v>550</v>
      </c>
      <c r="C33" s="166"/>
      <c r="D33" s="13" t="s">
        <v>46</v>
      </c>
      <c r="E33" s="27"/>
      <c r="F33" s="16"/>
      <c r="G33" s="16"/>
      <c r="H33" s="16"/>
      <c r="I33" s="16"/>
      <c r="J33" s="16"/>
      <c r="K33" s="16"/>
      <c r="L33" s="16"/>
      <c r="M33" s="16"/>
      <c r="N33" s="16"/>
      <c r="O33" s="16"/>
      <c r="P33" s="16"/>
      <c r="Q33" s="16"/>
      <c r="R33" s="16"/>
      <c r="S33" s="16"/>
      <c r="T33" s="16"/>
      <c r="U33" s="16"/>
      <c r="V33" s="16"/>
    </row>
    <row r="34" spans="1:22" ht="18">
      <c r="A34" s="22" t="s">
        <v>551</v>
      </c>
      <c r="B34" s="28" t="s">
        <v>552</v>
      </c>
      <c r="C34" s="166">
        <v>9.09</v>
      </c>
      <c r="D34" s="27" t="s">
        <v>536</v>
      </c>
      <c r="E34" s="27"/>
      <c r="F34" s="16"/>
      <c r="G34" s="16"/>
      <c r="H34" s="16"/>
      <c r="I34" s="16"/>
      <c r="J34" s="16"/>
      <c r="K34" s="16"/>
      <c r="L34" s="16"/>
      <c r="M34" s="16"/>
      <c r="N34" s="16"/>
      <c r="O34" s="16"/>
      <c r="P34" s="16"/>
      <c r="Q34" s="16"/>
      <c r="R34" s="16"/>
      <c r="S34" s="16"/>
      <c r="T34" s="16"/>
      <c r="U34" s="16"/>
      <c r="V34" s="16"/>
    </row>
    <row r="35" spans="1:22">
      <c r="A35" s="22" t="s">
        <v>553</v>
      </c>
      <c r="B35" s="28" t="s">
        <v>485</v>
      </c>
      <c r="C35" s="166">
        <v>0.22</v>
      </c>
      <c r="D35" s="13"/>
      <c r="E35" s="27"/>
      <c r="F35" s="16"/>
      <c r="G35" s="16"/>
      <c r="H35" s="16"/>
      <c r="I35" s="16"/>
      <c r="J35" s="16"/>
      <c r="K35" s="16"/>
      <c r="L35" s="16"/>
      <c r="M35" s="16"/>
      <c r="N35" s="16"/>
      <c r="O35" s="16"/>
      <c r="P35" s="16"/>
      <c r="Q35" s="16"/>
      <c r="R35" s="16"/>
      <c r="S35" s="16"/>
      <c r="T35" s="16"/>
      <c r="U35" s="16"/>
      <c r="V35" s="16"/>
    </row>
    <row r="36" spans="1:22" ht="18">
      <c r="A36" s="22" t="s">
        <v>554</v>
      </c>
      <c r="B36" s="28" t="s">
        <v>555</v>
      </c>
      <c r="C36" s="166">
        <v>16</v>
      </c>
      <c r="D36" s="13" t="s">
        <v>75</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556</v>
      </c>
      <c r="B2" t="s">
        <v>557</v>
      </c>
    </row>
    <row r="3" spans="1:2">
      <c r="B3" t="s">
        <v>558</v>
      </c>
    </row>
    <row r="4" spans="1:2">
      <c r="B4" t="s">
        <v>559</v>
      </c>
    </row>
    <row r="5" spans="1:2">
      <c r="B5" t="s">
        <v>560</v>
      </c>
    </row>
    <row r="7" spans="1:2">
      <c r="A7" t="s">
        <v>561</v>
      </c>
      <c r="B7" t="s">
        <v>562</v>
      </c>
    </row>
    <row r="8" spans="1:2">
      <c r="B8" t="s">
        <v>563</v>
      </c>
    </row>
    <row r="9" spans="1:2">
      <c r="B9" t="s">
        <v>564</v>
      </c>
    </row>
    <row r="10" spans="1:2">
      <c r="B10" t="s">
        <v>565</v>
      </c>
    </row>
    <row r="11" spans="1:2">
      <c r="B11" t="s">
        <v>566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567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568</v>
      </c>
      <c r="G15">
        <f>C19/(2*PI()*fllc*1000)*1000000</f>
        <v>73.91813526911973</v>
      </c>
      <c r="H15" t="s">
        <v>17</v>
      </c>
    </row>
    <row r="16" spans="6:8" ht="45">
      <c r="F16" s="123" t="s">
        <v>569</v>
      </c>
      <c r="G16">
        <f>Lr/(1-(C17^2))</f>
        <v>384.21052631578959</v>
      </c>
      <c r="H16" t="s">
        <v>17</v>
      </c>
    </row>
    <row r="17" spans="2:52">
      <c r="B17" t="s">
        <v>366</v>
      </c>
      <c r="C17">
        <f>'DESIGN INPUTS AND CALCULATIONS'!C91</f>
        <v>0.9</v>
      </c>
      <c r="F17" t="s">
        <v>570</v>
      </c>
      <c r="G17">
        <f>G15*(1-C17)/(1-C17^2)</f>
        <v>38.904281720589339</v>
      </c>
      <c r="H17" t="s">
        <v>17</v>
      </c>
    </row>
    <row r="18" spans="2:52">
      <c r="B18" t="s">
        <v>571</v>
      </c>
      <c r="C18">
        <f>1/C17</f>
        <v>1.1111111111111112</v>
      </c>
    </row>
    <row r="19" spans="2:52">
      <c r="B19" t="s">
        <v>572</v>
      </c>
      <c r="C19">
        <f>Qe_selected*Re_fl</f>
        <v>60.377374389415998</v>
      </c>
      <c r="F19" t="s">
        <v>573</v>
      </c>
      <c r="G19">
        <f>SQRT(Lr/Cr)</f>
        <v>60.415229867972862</v>
      </c>
      <c r="L19" t="str">
        <f>'DESIGN INPUTS AND CALCULATIONS'!C90</f>
        <v>Discrete Inductor</v>
      </c>
    </row>
    <row r="20" spans="2:52">
      <c r="F20" t="s">
        <v>574</v>
      </c>
      <c r="G20">
        <f>G19/Re_fl</f>
        <v>0.38023825285542939</v>
      </c>
    </row>
    <row r="21" spans="2:52">
      <c r="B21" t="s">
        <v>351</v>
      </c>
    </row>
    <row r="22" spans="2:52">
      <c r="B22" t="s">
        <v>575</v>
      </c>
    </row>
    <row r="23" spans="2:52">
      <c r="B23" s="20" t="s">
        <v>353</v>
      </c>
      <c r="C23" s="20" t="s">
        <v>348</v>
      </c>
      <c r="D23" s="20" t="s">
        <v>576</v>
      </c>
      <c r="E23" s="20" t="s">
        <v>577</v>
      </c>
      <c r="F23" s="20"/>
      <c r="G23" s="20"/>
      <c r="H23" s="20" t="s">
        <v>578</v>
      </c>
      <c r="I23" s="20" t="s">
        <v>579</v>
      </c>
      <c r="J23" s="20" t="s">
        <v>580</v>
      </c>
      <c r="K23" s="20" t="s">
        <v>581</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0.38</v>
      </c>
      <c r="C24" s="20">
        <f t="shared" ref="C24:C95" si="1">Ln_selected</f>
        <v>5.62</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0.38</v>
      </c>
      <c r="C25" s="20">
        <f t="shared" si="1"/>
        <v>5.62</v>
      </c>
      <c r="D25" s="20">
        <f>D24+0.05</f>
        <v>0.05</v>
      </c>
      <c r="E25" s="20">
        <f t="shared" ref="E25:E88" si="2">D25^2</f>
        <v>2.5000000000000005E-3</v>
      </c>
      <c r="F25" s="20">
        <f t="shared" ref="F25:F88" si="3">($C$18*(1-(1-($C$17^2))/(E25)))^2</f>
        <v>6944.4444444444362</v>
      </c>
      <c r="G25" s="20">
        <f t="shared" ref="G25:G88" si="4">((B25/$C$17)*(D25-(1/D25)))^2</f>
        <v>70.952544444444456</v>
      </c>
      <c r="H25" s="20">
        <f t="shared" ref="H25:H88" si="5">SQRT(F25+G25)</f>
        <v>83.75796671892698</v>
      </c>
      <c r="I25" s="20">
        <f t="shared" ref="I25:I88" si="6">1/(H25)</f>
        <v>1.1939162794576623E-2</v>
      </c>
      <c r="J25" s="20">
        <f t="shared" ref="J25:J88" si="7">SQRT(F25)</f>
        <v>83.333333333333286</v>
      </c>
      <c r="K25" s="20">
        <f t="shared" ref="K25:K88" si="8">1/J25</f>
        <v>1.2000000000000007E-2</v>
      </c>
      <c r="L25" s="20">
        <f>IF('DESIGN INPUTS AND CALCULATIONS'!$C$90="Integrated Leakage",'Integrated Leakage'!I25,'tables and calculations'!$S67)</f>
        <v>1.4203380047437245E-2</v>
      </c>
      <c r="M25" s="20">
        <f>IF('DESIGN INPUTS AND CALCULATIONS'!$C$90="Integrated Leakage",'Integrated Leakage'!K25,'tables and calculations'!$AO67)</f>
        <v>1.4286440011527209E-2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0.38</v>
      </c>
      <c r="C26" s="20">
        <f t="shared" si="1"/>
        <v>5.62</v>
      </c>
      <c r="D26" s="20">
        <f t="shared" ref="D26:D89" si="9">D25+0.05</f>
        <v>0.1</v>
      </c>
      <c r="E26" s="20">
        <f t="shared" si="2"/>
        <v>1.0000000000000002E-2</v>
      </c>
      <c r="F26" s="20">
        <f t="shared" si="3"/>
        <v>399.99999999999955</v>
      </c>
      <c r="G26" s="20">
        <f t="shared" si="4"/>
        <v>17.472399999999997</v>
      </c>
      <c r="H26" s="20">
        <f t="shared" si="5"/>
        <v>20.432141346417893</v>
      </c>
      <c r="I26" s="20">
        <f t="shared" si="6"/>
        <v>4.8942496189970673E-2</v>
      </c>
      <c r="J26" s="20">
        <f t="shared" si="7"/>
        <v>19.999999999999989</v>
      </c>
      <c r="K26" s="20">
        <f t="shared" si="8"/>
        <v>5.0000000000000024E-2</v>
      </c>
      <c r="L26" s="20">
        <f>IF('DESIGN INPUTS AND CALCULATIONS'!$C$90="Integrated Leakage",'Integrated Leakage'!I26,'tables and calculations'!$S68)</f>
        <v>5.8698471704109592E-2</v>
      </c>
      <c r="M26" s="20">
        <f>IF('DESIGN INPUTS AND CALCULATIONS'!$C$90="Integrated Leakage",'Integrated Leakage'!K26,'tables and calculations'!$AO68)</f>
        <v>6.0184182934615041E-2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0.38</v>
      </c>
      <c r="C27" s="20">
        <f t="shared" si="1"/>
        <v>5.62</v>
      </c>
      <c r="D27" s="20">
        <f t="shared" si="9"/>
        <v>0.15000000000000002</v>
      </c>
      <c r="E27" s="20">
        <f t="shared" si="2"/>
        <v>2.2500000000000006E-2</v>
      </c>
      <c r="F27" s="20">
        <f t="shared" si="3"/>
        <v>68.419448254839111</v>
      </c>
      <c r="G27" s="20">
        <f t="shared" si="4"/>
        <v>7.570650342935525</v>
      </c>
      <c r="H27" s="20">
        <f t="shared" si="5"/>
        <v>8.7172299842194505</v>
      </c>
      <c r="I27" s="20">
        <f t="shared" si="6"/>
        <v>0.11471533982816458</v>
      </c>
      <c r="J27" s="20">
        <f t="shared" si="7"/>
        <v>8.271604938271599</v>
      </c>
      <c r="K27" s="20">
        <f t="shared" si="8"/>
        <v>0.12089552238805978</v>
      </c>
      <c r="L27" s="20">
        <f>IF('DESIGN INPUTS AND CALCULATIONS'!$C$90="Integrated Leakage",'Integrated Leakage'!I27,'tables and calculations'!$S69)</f>
        <v>0.13944201876838389</v>
      </c>
      <c r="M27" s="20">
        <f>IF('DESIGN INPUTS AND CALCULATIONS'!$C$90="Integrated Leakage",'Integrated Leakage'!K27,'tables and calculations'!$AO69)</f>
        <v>0.14858109479538736</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0.38</v>
      </c>
      <c r="C28" s="20">
        <f t="shared" si="1"/>
        <v>5.62</v>
      </c>
      <c r="D28" s="20">
        <f t="shared" si="9"/>
        <v>0.2</v>
      </c>
      <c r="E28" s="20">
        <f t="shared" si="2"/>
        <v>4.0000000000000008E-2</v>
      </c>
      <c r="F28" s="20">
        <f t="shared" si="3"/>
        <v>17.361111111111093</v>
      </c>
      <c r="G28" s="20">
        <f t="shared" si="4"/>
        <v>4.1073777777777769</v>
      </c>
      <c r="H28" s="20">
        <f t="shared" si="5"/>
        <v>4.6334100713069715</v>
      </c>
      <c r="I28" s="20">
        <f t="shared" si="6"/>
        <v>0.21582376362339206</v>
      </c>
      <c r="J28" s="20">
        <f t="shared" si="7"/>
        <v>4.1666666666666643</v>
      </c>
      <c r="K28" s="20">
        <f t="shared" si="8"/>
        <v>0.24000000000000013</v>
      </c>
      <c r="L28" s="20">
        <f>IF('DESIGN INPUTS AND CALCULATIONS'!$C$90="Integrated Leakage",'Integrated Leakage'!I28,'tables and calculations'!$S70)</f>
        <v>0.26704291069494368</v>
      </c>
      <c r="M28" s="20">
        <f>IF('DESIGN INPUTS AND CALCULATIONS'!$C$90="Integrated Leakage",'Integrated Leakage'!K28,'tables and calculations'!$AO70)</f>
        <v>0.30576680886906604</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0.38</v>
      </c>
      <c r="C29" s="20">
        <f t="shared" si="1"/>
        <v>5.62</v>
      </c>
      <c r="D29" s="20">
        <f t="shared" si="9"/>
        <v>0.25</v>
      </c>
      <c r="E29" s="20">
        <f t="shared" si="2"/>
        <v>6.25E-2</v>
      </c>
      <c r="F29" s="20">
        <f t="shared" si="3"/>
        <v>5.1377777777777736</v>
      </c>
      <c r="G29" s="20">
        <f t="shared" si="4"/>
        <v>2.5069444444444442</v>
      </c>
      <c r="H29" s="20">
        <f t="shared" si="5"/>
        <v>2.7649090802813423</v>
      </c>
      <c r="I29" s="20">
        <f t="shared" si="6"/>
        <v>0.36167554554750325</v>
      </c>
      <c r="J29" s="20">
        <f t="shared" si="7"/>
        <v>2.2666666666666657</v>
      </c>
      <c r="K29" s="20">
        <f t="shared" si="8"/>
        <v>0.4411764705882355</v>
      </c>
      <c r="L29" s="20">
        <f>IF('DESIGN INPUTS AND CALCULATIONS'!$C$90="Integrated Leakage",'Integrated Leakage'!I29,'tables and calculations'!$S71)</f>
        <v>0.45566165485108984</v>
      </c>
      <c r="M29" s="20">
        <f>IF('DESIGN INPUTS AND CALCULATIONS'!$C$90="Integrated Leakage",'Integrated Leakage'!K29,'tables and calculations'!$AO71)</f>
        <v>0.59914560925825133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0.38</v>
      </c>
      <c r="C30" s="20">
        <f t="shared" si="1"/>
        <v>5.62</v>
      </c>
      <c r="D30" s="20">
        <f t="shared" si="9"/>
        <v>0.3</v>
      </c>
      <c r="E30" s="20">
        <f t="shared" si="2"/>
        <v>0.09</v>
      </c>
      <c r="F30" s="20">
        <f t="shared" si="3"/>
        <v>1.5241579027587251</v>
      </c>
      <c r="G30" s="20">
        <f t="shared" si="4"/>
        <v>1.6402968449931419</v>
      </c>
      <c r="H30" s="20">
        <f t="shared" si="5"/>
        <v>1.7788914378769343</v>
      </c>
      <c r="I30" s="20">
        <f t="shared" si="6"/>
        <v>0.56214785158192504</v>
      </c>
      <c r="J30" s="20">
        <f t="shared" si="7"/>
        <v>1.2345679012345676</v>
      </c>
      <c r="K30" s="20">
        <f t="shared" si="8"/>
        <v>0.81000000000000016</v>
      </c>
      <c r="L30" s="20">
        <f>IF('DESIGN INPUTS AND CALCULATIONS'!$C$90="Integrated Leakage",'Integrated Leakage'!I30,'tables and calculations'!$S72)</f>
        <v>0.71296842221149503</v>
      </c>
      <c r="M30" s="20">
        <f>IF('DESIGN INPUTS AND CALCULATIONS'!$C$90="Integrated Leakage",'Integrated Leakage'!K30,'tables and calculations'!$AO72)</f>
        <v>1.2513516977800359</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0.38</v>
      </c>
      <c r="C31" s="20">
        <f t="shared" si="1"/>
        <v>5.62</v>
      </c>
      <c r="D31" s="20">
        <f t="shared" si="9"/>
        <v>0.35</v>
      </c>
      <c r="E31" s="20">
        <f t="shared" si="2"/>
        <v>0.12249999999999998</v>
      </c>
      <c r="F31" s="20">
        <f t="shared" si="3"/>
        <v>0.37484381507705083</v>
      </c>
      <c r="G31" s="20">
        <f t="shared" si="4"/>
        <v>1.1205734693877549</v>
      </c>
      <c r="H31" s="20">
        <f t="shared" si="5"/>
        <v>1.2228725544654298</v>
      </c>
      <c r="I31" s="20">
        <f t="shared" si="6"/>
        <v>0.8177467033244058</v>
      </c>
      <c r="J31" s="20">
        <f t="shared" si="7"/>
        <v>0.61224489795918335</v>
      </c>
      <c r="K31" s="20">
        <f t="shared" si="8"/>
        <v>1.6333333333333342</v>
      </c>
      <c r="L31" s="20">
        <f>IF('DESIGN INPUTS AND CALCULATIONS'!$C$90="Integrated Leakage",'Integrated Leakage'!I31,'tables and calculations'!$S73)</f>
        <v>1.0085735257270934</v>
      </c>
      <c r="M31" s="20">
        <f>IF('DESIGN INPUTS AND CALCULATIONS'!$C$90="Integrated Leakage",'Integrated Leakage'!K31,'tables and calculations'!$AO73)</f>
        <v>3.6414774278387743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0.38</v>
      </c>
      <c r="C32" s="20">
        <f t="shared" si="1"/>
        <v>5.62</v>
      </c>
      <c r="D32" s="20">
        <f t="shared" si="9"/>
        <v>0.39999999999999997</v>
      </c>
      <c r="E32" s="20">
        <f t="shared" si="2"/>
        <v>0.15999999999999998</v>
      </c>
      <c r="F32" s="20">
        <f t="shared" si="3"/>
        <v>4.3402777777777679E-2</v>
      </c>
      <c r="G32" s="20">
        <f t="shared" si="4"/>
        <v>0.78617777777777786</v>
      </c>
      <c r="H32" s="20">
        <f t="shared" si="5"/>
        <v>0.91081312877865106</v>
      </c>
      <c r="I32" s="20">
        <f t="shared" si="6"/>
        <v>1.0979200545132057</v>
      </c>
      <c r="J32" s="20">
        <f t="shared" si="7"/>
        <v>0.20833333333333309</v>
      </c>
      <c r="K32" s="20">
        <f t="shared" si="8"/>
        <v>4.8000000000000052</v>
      </c>
      <c r="L32" s="20">
        <f>IF('DESIGN INPUTS AND CALCULATIONS'!$C$90="Integrated Leakage",'Integrated Leakage'!I32,'tables and calculations'!$S74)</f>
        <v>1.2488897443755687</v>
      </c>
      <c r="M32" s="20">
        <f>IF('DESIGN INPUTS AND CALCULATIONS'!$C$90="Integrated Leakage",'Integrated Leakage'!K32,'tables and calculations'!$AO74)</f>
        <v>15.181468054612752</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0.38</v>
      </c>
      <c r="C33" s="20">
        <f t="shared" si="1"/>
        <v>5.62</v>
      </c>
      <c r="D33" s="20">
        <f t="shared" si="9"/>
        <v>0.44999999999999996</v>
      </c>
      <c r="E33" s="20">
        <f t="shared" si="2"/>
        <v>0.20249999999999996</v>
      </c>
      <c r="F33" s="20">
        <f t="shared" si="3"/>
        <v>4.7041910578973101E-3</v>
      </c>
      <c r="G33" s="20">
        <f t="shared" si="4"/>
        <v>0.55991039475689697</v>
      </c>
      <c r="H33" s="20">
        <f t="shared" si="5"/>
        <v>0.75140840148004351</v>
      </c>
      <c r="I33" s="20">
        <f t="shared" si="6"/>
        <v>1.33083420152118</v>
      </c>
      <c r="J33" s="20">
        <f t="shared" si="7"/>
        <v>6.8587105624142719E-2</v>
      </c>
      <c r="K33" s="20">
        <f t="shared" si="8"/>
        <v>14.579999999999988</v>
      </c>
      <c r="L33" s="20">
        <f>IF('DESIGN INPUTS AND CALCULATIONS'!$C$90="Integrated Leakage",'Integrated Leakage'!I33,'tables and calculations'!$S77)</f>
        <v>1.3569733309552929</v>
      </c>
      <c r="M33" s="20">
        <f>IF('DESIGN INPUTS AND CALCULATIONS'!$C$90="Integrated Leakage",'Integrated Leakage'!K33,'tables and calculations'!$AO77)</f>
        <v>3.3417414241428212</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0.38</v>
      </c>
      <c r="C34" s="20">
        <f t="shared" si="1"/>
        <v>5.62</v>
      </c>
      <c r="D34" s="20">
        <f t="shared" si="9"/>
        <v>0.49999999999999994</v>
      </c>
      <c r="E34" s="20">
        <f t="shared" si="2"/>
        <v>0.24999999999999994</v>
      </c>
      <c r="F34" s="20">
        <f t="shared" si="3"/>
        <v>7.1111111111111111E-2</v>
      </c>
      <c r="G34" s="20">
        <f t="shared" si="4"/>
        <v>0.40111111111111108</v>
      </c>
      <c r="H34" s="20">
        <f t="shared" si="5"/>
        <v>0.68718427093627676</v>
      </c>
      <c r="I34" s="20">
        <f t="shared" si="6"/>
        <v>1.4552137502179978</v>
      </c>
      <c r="J34" s="20">
        <f t="shared" si="7"/>
        <v>0.26666666666666666</v>
      </c>
      <c r="K34" s="20">
        <f t="shared" si="8"/>
        <v>3.75</v>
      </c>
      <c r="L34" s="20">
        <f>IF('DESIGN INPUTS AND CALCULATIONS'!$C$90="Integrated Leakage",'Integrated Leakage'!I34,'tables and calculations'!$S78)</f>
        <v>1.3580200139896648</v>
      </c>
      <c r="M34" s="20">
        <f>IF('DESIGN INPUTS AND CALCULATIONS'!$C$90="Integrated Leakage",'Integrated Leakage'!K34,'tables and calculations'!$AO78)</f>
        <v>2.1450270645839868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0.38</v>
      </c>
      <c r="C35" s="20">
        <f t="shared" si="1"/>
        <v>5.62</v>
      </c>
      <c r="D35" s="20">
        <f t="shared" si="9"/>
        <v>0.54999999999999993</v>
      </c>
      <c r="E35" s="20">
        <f t="shared" si="2"/>
        <v>0.30249999999999994</v>
      </c>
      <c r="F35" s="20">
        <f t="shared" si="3"/>
        <v>0.17075336384126777</v>
      </c>
      <c r="G35" s="20">
        <f t="shared" si="4"/>
        <v>0.28671157024793409</v>
      </c>
      <c r="H35" s="20">
        <f t="shared" si="5"/>
        <v>0.67636154095956835</v>
      </c>
      <c r="I35" s="20">
        <f t="shared" si="6"/>
        <v>1.4784992041109832</v>
      </c>
      <c r="J35" s="20">
        <f t="shared" si="7"/>
        <v>0.41322314049586789</v>
      </c>
      <c r="K35" s="20">
        <f t="shared" si="8"/>
        <v>2.4199999999999995</v>
      </c>
      <c r="L35" s="20">
        <f>IF('DESIGN INPUTS AND CALCULATIONS'!$C$90="Integrated Leakage",'Integrated Leakage'!I35,'tables and calculations'!$S81)</f>
        <v>1.3130602175588499</v>
      </c>
      <c r="M35" s="20">
        <f>IF('DESIGN INPUTS AND CALCULATIONS'!$C$90="Integrated Leakage",'Integrated Leakage'!K35,'tables and calculations'!$AO81)</f>
        <v>1.6957219779426633</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0.38</v>
      </c>
      <c r="C36" s="20">
        <f t="shared" si="1"/>
        <v>5.62</v>
      </c>
      <c r="D36" s="20">
        <f t="shared" si="9"/>
        <v>0.6</v>
      </c>
      <c r="E36" s="20">
        <f t="shared" si="2"/>
        <v>0.36</v>
      </c>
      <c r="F36" s="20">
        <f t="shared" si="3"/>
        <v>0.27530102118579497</v>
      </c>
      <c r="G36" s="20">
        <f t="shared" si="4"/>
        <v>0.20283347050754469</v>
      </c>
      <c r="H36" s="20">
        <f t="shared" si="5"/>
        <v>0.69147269772084252</v>
      </c>
      <c r="I36" s="20">
        <f t="shared" si="6"/>
        <v>1.4461886973933922</v>
      </c>
      <c r="J36" s="20">
        <f t="shared" si="7"/>
        <v>0.52469135802469147</v>
      </c>
      <c r="K36" s="20">
        <f t="shared" si="8"/>
        <v>1.9058823529411761</v>
      </c>
      <c r="L36" s="20">
        <f>IF('DESIGN INPUTS AND CALCULATIONS'!$C$90="Integrated Leakage",'Integrated Leakage'!I36,'tables and calculations'!$S82)</f>
        <v>1.2581861579505342</v>
      </c>
      <c r="M36" s="20">
        <f>IF('DESIGN INPUTS AND CALCULATIONS'!$C$90="Integrated Leakage",'Integrated Leakage'!K36,'tables and calculations'!$AO82)</f>
        <v>1.4626934192579044</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0.38</v>
      </c>
      <c r="C37" s="20">
        <f t="shared" si="1"/>
        <v>5.62</v>
      </c>
      <c r="D37" s="20">
        <f t="shared" si="9"/>
        <v>0.65</v>
      </c>
      <c r="E37" s="20">
        <f t="shared" si="2"/>
        <v>0.42250000000000004</v>
      </c>
      <c r="F37" s="20">
        <f t="shared" si="3"/>
        <v>0.37385868064065636</v>
      </c>
      <c r="G37" s="20">
        <f t="shared" si="4"/>
        <v>0.1407211702827087</v>
      </c>
      <c r="H37" s="20">
        <f t="shared" si="5"/>
        <v>0.71734221325903091</v>
      </c>
      <c r="I37" s="20">
        <f t="shared" si="6"/>
        <v>1.394034787743492</v>
      </c>
      <c r="J37" s="20">
        <f t="shared" si="7"/>
        <v>0.61143984220907321</v>
      </c>
      <c r="K37" s="20">
        <f t="shared" si="8"/>
        <v>1.6354838709677413</v>
      </c>
      <c r="L37" s="20">
        <f>IF('DESIGN INPUTS AND CALCULATIONS'!$C$90="Integrated Leakage",'Integrated Leakage'!I37,'tables and calculations'!$S83)</f>
        <v>1.2067398988152258</v>
      </c>
      <c r="M37" s="20">
        <f>IF('DESIGN INPUTS AND CALCULATIONS'!$C$90="Integrated Leakage",'Integrated Leakage'!K37,'tables and calculations'!$AO83)</f>
        <v>1.3213769797135508</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0.38</v>
      </c>
      <c r="C38" s="20">
        <f t="shared" si="1"/>
        <v>5.62</v>
      </c>
      <c r="D38" s="20">
        <f t="shared" si="9"/>
        <v>0.70000000000000007</v>
      </c>
      <c r="E38" s="20">
        <f t="shared" si="2"/>
        <v>0.4900000000000001</v>
      </c>
      <c r="F38" s="20">
        <f t="shared" si="3"/>
        <v>0.46277014207043404</v>
      </c>
      <c r="G38" s="20">
        <f t="shared" si="4"/>
        <v>9.4629478458049823E-2</v>
      </c>
      <c r="H38" s="20">
        <f t="shared" si="5"/>
        <v>0.74659200406144444</v>
      </c>
      <c r="I38" s="20">
        <f t="shared" si="6"/>
        <v>1.3394196489649253</v>
      </c>
      <c r="J38" s="20">
        <f t="shared" si="7"/>
        <v>0.68027210884353773</v>
      </c>
      <c r="K38" s="20">
        <f t="shared" si="8"/>
        <v>1.4699999999999993</v>
      </c>
      <c r="L38" s="20">
        <f>IF('DESIGN INPUTS AND CALCULATIONS'!$C$90="Integrated Leakage",'Integrated Leakage'!I38,'tables and calculations'!$S84)</f>
        <v>1.1620437302890185</v>
      </c>
      <c r="M38" s="20">
        <f>IF('DESIGN INPUTS AND CALCULATIONS'!$C$90="Integrated Leakage",'Integrated Leakage'!K38,'tables and calculations'!$AO84)</f>
        <v>1.2272924944792616</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0.38</v>
      </c>
      <c r="C39" s="20">
        <f t="shared" si="1"/>
        <v>5.62</v>
      </c>
      <c r="D39" s="20">
        <f t="shared" si="9"/>
        <v>0.75000000000000011</v>
      </c>
      <c r="E39" s="20">
        <f t="shared" si="2"/>
        <v>0.56250000000000022</v>
      </c>
      <c r="F39" s="20">
        <f t="shared" si="3"/>
        <v>0.54140527358634405</v>
      </c>
      <c r="G39" s="20">
        <f t="shared" si="4"/>
        <v>6.0661865569272895E-2</v>
      </c>
      <c r="H39" s="20">
        <f t="shared" si="5"/>
        <v>0.77592985453300922</v>
      </c>
      <c r="I39" s="20">
        <f t="shared" si="6"/>
        <v>1.2887762909984262</v>
      </c>
      <c r="J39" s="20">
        <f t="shared" si="7"/>
        <v>0.73580246913580283</v>
      </c>
      <c r="K39" s="20">
        <f t="shared" si="8"/>
        <v>1.3590604026845632</v>
      </c>
      <c r="L39" s="20">
        <f>IF('DESIGN INPUTS AND CALCULATIONS'!$C$90="Integrated Leakage",'Integrated Leakage'!I39,'tables and calculations'!$S85)</f>
        <v>1.1240213422844851</v>
      </c>
      <c r="M39" s="20">
        <f>IF('DESIGN INPUTS AND CALCULATIONS'!$C$90="Integrated Leakage",'Integrated Leakage'!K39,'tables and calculations'!$AO85)</f>
        <v>1.1606238735156189</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0.38</v>
      </c>
      <c r="C40" s="20">
        <f t="shared" si="1"/>
        <v>5.62</v>
      </c>
      <c r="D40" s="20">
        <f t="shared" si="9"/>
        <v>0.80000000000000016</v>
      </c>
      <c r="E40" s="20">
        <f t="shared" si="2"/>
        <v>0.64000000000000024</v>
      </c>
      <c r="F40" s="20">
        <f t="shared" si="3"/>
        <v>0.61035156250000056</v>
      </c>
      <c r="G40" s="20">
        <f t="shared" si="4"/>
        <v>3.6099999999999938E-2</v>
      </c>
      <c r="H40" s="20">
        <f t="shared" si="5"/>
        <v>0.80402211567841864</v>
      </c>
      <c r="I40" s="20">
        <f t="shared" si="6"/>
        <v>1.2437468827038656</v>
      </c>
      <c r="J40" s="20">
        <f t="shared" si="7"/>
        <v>0.78125000000000033</v>
      </c>
      <c r="K40" s="20">
        <f t="shared" si="8"/>
        <v>1.2799999999999994</v>
      </c>
      <c r="L40" s="20">
        <f>IF('DESIGN INPUTS AND CALCULATIONS'!$C$90="Integrated Leakage",'Integrated Leakage'!I40,'tables and calculations'!$S86)</f>
        <v>1.0916868807256777</v>
      </c>
      <c r="M40" s="20">
        <f>IF('DESIGN INPUTS AND CALCULATIONS'!$C$90="Integrated Leakage",'Integrated Leakage'!K40,'tables and calculations'!$AO86)</f>
        <v>1.1112208200417626</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0.38</v>
      </c>
      <c r="C41" s="20">
        <f t="shared" si="1"/>
        <v>5.62</v>
      </c>
      <c r="D41" s="20">
        <f t="shared" si="9"/>
        <v>0.8500000000000002</v>
      </c>
      <c r="E41" s="20">
        <f t="shared" si="2"/>
        <v>0.72250000000000036</v>
      </c>
      <c r="F41" s="20">
        <f t="shared" si="3"/>
        <v>0.67062309013435129</v>
      </c>
      <c r="G41" s="20">
        <f t="shared" si="4"/>
        <v>1.9000730488273696E-2</v>
      </c>
      <c r="H41" s="20">
        <f t="shared" si="5"/>
        <v>0.83043592204493721</v>
      </c>
      <c r="I41" s="20">
        <f t="shared" si="6"/>
        <v>1.2041868294154636</v>
      </c>
      <c r="J41" s="20">
        <f t="shared" si="7"/>
        <v>0.81891580161476385</v>
      </c>
      <c r="K41" s="20">
        <f t="shared" si="8"/>
        <v>1.2211267605633798</v>
      </c>
      <c r="L41" s="20">
        <f>IF('DESIGN INPUTS AND CALCULATIONS'!$C$90="Integrated Leakage",'Integrated Leakage'!I41,'tables and calculations'!$S87)</f>
        <v>1.0639641233185817</v>
      </c>
      <c r="M41" s="20">
        <f>IF('DESIGN INPUTS AND CALCULATIONS'!$C$90="Integrated Leakage",'Integrated Leakage'!K41,'tables and calculations'!$AO87)</f>
        <v>1.0733553842111776</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0.38</v>
      </c>
      <c r="C42" s="20">
        <f t="shared" si="1"/>
        <v>5.62</v>
      </c>
      <c r="D42" s="20">
        <f t="shared" si="9"/>
        <v>0.90000000000000024</v>
      </c>
      <c r="E42" s="20">
        <f t="shared" si="2"/>
        <v>0.81000000000000039</v>
      </c>
      <c r="F42" s="20">
        <f t="shared" si="3"/>
        <v>0.72331641706228955</v>
      </c>
      <c r="G42" s="20">
        <f t="shared" si="4"/>
        <v>7.9451912818167495E-3</v>
      </c>
      <c r="H42" s="20">
        <f t="shared" si="5"/>
        <v>0.85513835625827606</v>
      </c>
      <c r="I42" s="20">
        <f t="shared" si="6"/>
        <v>1.1694014105221255</v>
      </c>
      <c r="J42" s="20">
        <f t="shared" si="7"/>
        <v>0.85048010973936927</v>
      </c>
      <c r="K42" s="20">
        <f t="shared" si="8"/>
        <v>1.1758064516129028</v>
      </c>
      <c r="L42" s="20">
        <f>IF('DESIGN INPUTS AND CALCULATIONS'!$C$90="Integrated Leakage",'Integrated Leakage'!I42,'tables and calculations'!$S88)</f>
        <v>1.0399182679077417</v>
      </c>
      <c r="M42" s="20">
        <f>IF('DESIGN INPUTS AND CALCULATIONS'!$C$90="Integrated Leakage",'Integrated Leakage'!K42,'tables and calculations'!$AO88)</f>
        <v>1.0435559785268564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0.38</v>
      </c>
      <c r="C43" s="20">
        <f t="shared" si="1"/>
        <v>5.62</v>
      </c>
      <c r="D43" s="20">
        <f t="shared" si="9"/>
        <v>0.95000000000000029</v>
      </c>
      <c r="E43" s="20">
        <f t="shared" si="2"/>
        <v>0.90250000000000052</v>
      </c>
      <c r="F43" s="20">
        <f t="shared" si="3"/>
        <v>0.76946752847029909</v>
      </c>
      <c r="G43" s="20">
        <f t="shared" si="4"/>
        <v>1.8777777777777569E-3</v>
      </c>
      <c r="H43" s="20">
        <f t="shared" si="5"/>
        <v>0.87826266358537453</v>
      </c>
      <c r="I43" s="20">
        <f t="shared" si="6"/>
        <v>1.1386115355486606</v>
      </c>
      <c r="J43" s="20">
        <f t="shared" si="7"/>
        <v>0.87719298245614064</v>
      </c>
      <c r="K43" s="20">
        <f t="shared" si="8"/>
        <v>1.1399999999999997</v>
      </c>
      <c r="L43" s="20">
        <f>IF('DESIGN INPUTS AND CALCULATIONS'!$C$90="Integrated Leakage",'Integrated Leakage'!I43,'tables and calculations'!$S89)</f>
        <v>1.018794618467006</v>
      </c>
      <c r="M43" s="20">
        <f>IF('DESIGN INPUTS AND CALCULATIONS'!$C$90="Integrated Leakage",'Integrated Leakage'!K43,'tables and calculations'!$AO89)</f>
        <v>1.0195997572102129</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0.38</v>
      </c>
      <c r="C44" s="20">
        <f t="shared" si="1"/>
        <v>5.62</v>
      </c>
      <c r="D44" s="20">
        <f t="shared" si="9"/>
        <v>1.0000000000000002</v>
      </c>
      <c r="E44" s="20">
        <f t="shared" si="2"/>
        <v>1.0000000000000004</v>
      </c>
      <c r="F44" s="20">
        <f t="shared" si="3"/>
        <v>0.81000000000000039</v>
      </c>
      <c r="G44" s="20">
        <f t="shared" si="4"/>
        <v>3.5157874911701883E-32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0.38</v>
      </c>
      <c r="C45" s="20">
        <f t="shared" si="1"/>
        <v>5.62</v>
      </c>
      <c r="D45" s="20">
        <f t="shared" si="9"/>
        <v>1.0500000000000003</v>
      </c>
      <c r="E45" s="20">
        <f t="shared" si="2"/>
        <v>1.1025000000000005</v>
      </c>
      <c r="F45" s="20">
        <f t="shared" si="3"/>
        <v>0.84571402163694853</v>
      </c>
      <c r="G45" s="20">
        <f t="shared" si="4"/>
        <v>1.6988354189412577E-3</v>
      </c>
      <c r="H45" s="20">
        <f t="shared" si="5"/>
        <v>0.92055030120895065</v>
      </c>
      <c r="I45" s="20">
        <f t="shared" si="6"/>
        <v>1.0863067435714362</v>
      </c>
      <c r="J45" s="20">
        <f t="shared" si="7"/>
        <v>0.91962711010330078</v>
      </c>
      <c r="K45" s="20">
        <f t="shared" si="8"/>
        <v>1.0873972602739723</v>
      </c>
      <c r="L45" s="20">
        <f>IF('DESIGN INPUTS AND CALCULATIONS'!$C$90="Integrated Leakage",'Integrated Leakage'!I45,'tables and calculations'!$S91)</f>
        <v>0.98307208470096763</v>
      </c>
      <c r="M45" s="20">
        <f>IF('DESIGN INPUTS AND CALCULATIONS'!$C$90="Integrated Leakage",'Integrated Leakage'!K45,'tables and calculations'!$AO91)</f>
        <v>0.98372640868620498</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0.38</v>
      </c>
      <c r="C46" s="20">
        <f t="shared" si="1"/>
        <v>5.62</v>
      </c>
      <c r="D46" s="20">
        <f t="shared" si="9"/>
        <v>1.1000000000000003</v>
      </c>
      <c r="E46" s="20">
        <f t="shared" si="2"/>
        <v>1.2100000000000006</v>
      </c>
      <c r="F46" s="20">
        <f t="shared" si="3"/>
        <v>0.8772928382244688</v>
      </c>
      <c r="G46" s="20">
        <f t="shared" si="4"/>
        <v>6.4973370064279543E-3</v>
      </c>
      <c r="H46" s="20">
        <f t="shared" si="5"/>
        <v>0.94010115159534657</v>
      </c>
      <c r="I46" s="20">
        <f t="shared" si="6"/>
        <v>1.063715322870316</v>
      </c>
      <c r="J46" s="20">
        <f t="shared" si="7"/>
        <v>0.93663911845730041</v>
      </c>
      <c r="K46" s="20">
        <f t="shared" si="8"/>
        <v>1.0676470588235292</v>
      </c>
      <c r="L46" s="20">
        <f>IF('DESIGN INPUTS AND CALCULATIONS'!$C$90="Integrated Leakage",'Integrated Leakage'!I46,'tables and calculations'!$S92)</f>
        <v>0.96765058374631607</v>
      </c>
      <c r="M46" s="20">
        <f>IF('DESIGN INPUTS AND CALCULATIONS'!$C$90="Integrated Leakage",'Integrated Leakage'!K46,'tables and calculations'!$AO92)</f>
        <v>0.97004363404642391</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0.38</v>
      </c>
      <c r="C47" s="20">
        <f t="shared" si="1"/>
        <v>5.62</v>
      </c>
      <c r="D47" s="20">
        <f t="shared" si="9"/>
        <v>1.1500000000000004</v>
      </c>
      <c r="E47" s="20">
        <f t="shared" si="2"/>
        <v>1.3225000000000009</v>
      </c>
      <c r="F47" s="20">
        <f t="shared" si="3"/>
        <v>0.90531567727546924</v>
      </c>
      <c r="G47" s="20">
        <f t="shared" si="4"/>
        <v>1.4019932787229633E-2</v>
      </c>
      <c r="H47" s="20">
        <f t="shared" si="5"/>
        <v>0.95881990491577662</v>
      </c>
      <c r="I47" s="20">
        <f t="shared" si="6"/>
        <v>1.0429487277778622</v>
      </c>
      <c r="J47" s="20">
        <f t="shared" si="7"/>
        <v>0.95148078134845648</v>
      </c>
      <c r="K47" s="20">
        <f t="shared" si="8"/>
        <v>1.0509933774834435</v>
      </c>
      <c r="L47" s="20">
        <f>IF('DESIGN INPUTS AND CALCULATIONS'!$C$90="Integrated Leakage",'Integrated Leakage'!I47,'tables and calculations'!$S93)</f>
        <v>0.95345369585640882</v>
      </c>
      <c r="M47" s="20">
        <f>IF('DESIGN INPUTS AND CALCULATIONS'!$C$90="Integrated Leakage",'Integrated Leakage'!K47,'tables and calculations'!$AO93)</f>
        <v>0.95841362375577621</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0.38</v>
      </c>
      <c r="C48" s="20">
        <f t="shared" si="1"/>
        <v>5.62</v>
      </c>
      <c r="D48" s="20">
        <f t="shared" si="9"/>
        <v>1.2000000000000004</v>
      </c>
      <c r="E48" s="20">
        <f t="shared" si="2"/>
        <v>1.4400000000000011</v>
      </c>
      <c r="F48" s="20">
        <f t="shared" si="3"/>
        <v>0.93027215744551173</v>
      </c>
      <c r="G48" s="20">
        <f t="shared" si="4"/>
        <v>2.3967626886145493E-2</v>
      </c>
      <c r="H48" s="20">
        <f t="shared" si="5"/>
        <v>0.97685197667387524</v>
      </c>
      <c r="I48" s="20">
        <f t="shared" si="6"/>
        <v>1.023696551656621</v>
      </c>
      <c r="J48" s="20">
        <f t="shared" si="7"/>
        <v>0.96450617283950635</v>
      </c>
      <c r="K48" s="20">
        <f t="shared" si="8"/>
        <v>1.0367999999999997</v>
      </c>
      <c r="L48" s="20">
        <f>IF('DESIGN INPUTS AND CALCULATIONS'!$C$90="Integrated Leakage",'Integrated Leakage'!I48,'tables and calculations'!$S94)</f>
        <v>0.94025982467724212</v>
      </c>
      <c r="M48" s="20">
        <f>IF('DESIGN INPUTS AND CALCULATIONS'!$C$90="Integrated Leakage",'Integrated Leakage'!K48,'tables and calculations'!$AO94)</f>
        <v>0.94843421979217246</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0.38</v>
      </c>
      <c r="C49" s="20">
        <f t="shared" si="1"/>
        <v>5.62</v>
      </c>
      <c r="D49" s="20">
        <f t="shared" si="9"/>
        <v>1.2500000000000004</v>
      </c>
      <c r="E49" s="20">
        <f t="shared" si="2"/>
        <v>1.5625000000000011</v>
      </c>
      <c r="F49" s="20">
        <f t="shared" si="3"/>
        <v>0.9525760000000002</v>
      </c>
      <c r="G49" s="20">
        <f t="shared" si="4"/>
        <v>3.6100000000000118E-2</v>
      </c>
      <c r="H49" s="20">
        <f t="shared" si="5"/>
        <v>0.99432187947364425</v>
      </c>
      <c r="I49" s="20">
        <f t="shared" si="6"/>
        <v>1.0057105456930722</v>
      </c>
      <c r="J49" s="20">
        <f t="shared" si="7"/>
        <v>0.97600000000000009</v>
      </c>
      <c r="K49" s="20">
        <f t="shared" si="8"/>
        <v>1.0245901639344261</v>
      </c>
      <c r="L49" s="20">
        <f>IF('DESIGN INPUTS AND CALCULATIONS'!$C$90="Integrated Leakage",'Integrated Leakage'!I49,'tables and calculations'!$S95)</f>
        <v>0.92789367267581468</v>
      </c>
      <c r="M49" s="20">
        <f>IF('DESIGN INPUTS AND CALCULATIONS'!$C$90="Integrated Leakage",'Integrated Leakage'!K49,'tables and calculations'!$AO95)</f>
        <v>0.93979924706090656</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0.38</v>
      </c>
      <c r="C50" s="20">
        <f t="shared" si="1"/>
        <v>5.62</v>
      </c>
      <c r="D50" s="20">
        <f t="shared" si="9"/>
        <v>1.3000000000000005</v>
      </c>
      <c r="E50" s="20">
        <f t="shared" si="2"/>
        <v>1.6900000000000013</v>
      </c>
      <c r="F50" s="20">
        <f t="shared" si="3"/>
        <v>0.97257721290493282</v>
      </c>
      <c r="G50" s="20">
        <f t="shared" si="4"/>
        <v>5.0221959237344002E-2</v>
      </c>
      <c r="H50" s="20">
        <f t="shared" si="5"/>
        <v>1.0113353410922992</v>
      </c>
      <c r="I50" s="20">
        <f t="shared" si="6"/>
        <v>0.98879170871250643</v>
      </c>
      <c r="J50" s="20">
        <f t="shared" si="7"/>
        <v>0.98619329388560173</v>
      </c>
      <c r="K50" s="20">
        <f t="shared" si="8"/>
        <v>1.0139999999999998</v>
      </c>
      <c r="L50" s="20">
        <f>IF('DESIGN INPUTS AND CALCULATIONS'!$C$90="Integrated Leakage",'Integrated Leakage'!I50,'tables and calculations'!$S96)</f>
        <v>0.91621573118041855</v>
      </c>
      <c r="M50" s="20">
        <f>IF('DESIGN INPUTS AND CALCULATIONS'!$C$90="Integrated Leakage",'Integrated Leakage'!K50,'tables and calculations'!$AO96)</f>
        <v>0.93227181896397582</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0.38</v>
      </c>
      <c r="C51" s="20">
        <f t="shared" si="1"/>
        <v>5.62</v>
      </c>
      <c r="D51" s="20">
        <f t="shared" si="9"/>
        <v>1.3500000000000005</v>
      </c>
      <c r="E51" s="20">
        <f t="shared" si="2"/>
        <v>1.8225000000000013</v>
      </c>
      <c r="F51" s="20">
        <f t="shared" si="3"/>
        <v>0.99057254558366981</v>
      </c>
      <c r="G51" s="20">
        <f t="shared" si="4"/>
        <v>6.617385730495029E-2</v>
      </c>
      <c r="H51" s="20">
        <f t="shared" si="5"/>
        <v>1.0279817133045803</v>
      </c>
      <c r="I51" s="20">
        <f t="shared" si="6"/>
        <v>0.97277995032165554</v>
      </c>
      <c r="J51" s="20">
        <f t="shared" si="7"/>
        <v>0.99527511050144812</v>
      </c>
      <c r="K51" s="20">
        <f t="shared" si="8"/>
        <v>1.0047473200612556</v>
      </c>
      <c r="L51" s="20">
        <f>IF('DESIGN INPUTS AND CALCULATIONS'!$C$90="Integrated Leakage",'Integrated Leakage'!I51,'tables and calculations'!$S97)</f>
        <v>0.90511433276289543</v>
      </c>
      <c r="M51" s="20">
        <f>IF('DESIGN INPUTS AND CALCULATIONS'!$C$90="Integrated Leakage",'Integrated Leakage'!K51,'tables and calculations'!$AO97)</f>
        <v>0.92566603293539618</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0.38</v>
      </c>
      <c r="C52" s="20">
        <f t="shared" si="1"/>
        <v>5.62</v>
      </c>
      <c r="D52" s="20">
        <f t="shared" si="9"/>
        <v>1.4000000000000006</v>
      </c>
      <c r="E52" s="20">
        <f t="shared" si="2"/>
        <v>1.9600000000000015</v>
      </c>
      <c r="F52" s="20">
        <f t="shared" si="3"/>
        <v>1.0068142903419874</v>
      </c>
      <c r="G52" s="20">
        <f t="shared" si="4"/>
        <v>8.3824036281179362E-2</v>
      </c>
      <c r="H52" s="20">
        <f t="shared" si="5"/>
        <v>1.0443363091567615</v>
      </c>
      <c r="I52" s="20">
        <f t="shared" si="6"/>
        <v>0.95754594686786254</v>
      </c>
      <c r="J52" s="20">
        <f t="shared" si="7"/>
        <v>1.0034013605442178</v>
      </c>
      <c r="K52" s="20">
        <f t="shared" si="8"/>
        <v>0.99661016949152526</v>
      </c>
      <c r="L52" s="20">
        <f>IF('DESIGN INPUTS AND CALCULATIONS'!$C$90="Integrated Leakage",'Integrated Leakage'!I52,'tables and calculations'!$S98)</f>
        <v>0.89449961625968832</v>
      </c>
      <c r="M52" s="20">
        <f>IF('DESIGN INPUTS AND CALCULATIONS'!$C$90="Integrated Leakage",'Integrated Leakage'!K52,'tables and calculations'!$AO98)</f>
        <v>0.91983414129796204</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0.38</v>
      </c>
      <c r="C53" s="20">
        <f t="shared" si="1"/>
        <v>5.62</v>
      </c>
      <c r="D53" s="20">
        <f t="shared" si="9"/>
        <v>1.4500000000000006</v>
      </c>
      <c r="E53" s="20">
        <f t="shared" si="2"/>
        <v>2.1025000000000018</v>
      </c>
      <c r="F53" s="20">
        <f t="shared" si="3"/>
        <v>1.0215176146397262</v>
      </c>
      <c r="G53" s="20">
        <f t="shared" si="4"/>
        <v>0.10306313912009536</v>
      </c>
      <c r="H53" s="20">
        <f t="shared" si="5"/>
        <v>1.0604625187906556</v>
      </c>
      <c r="I53" s="20">
        <f t="shared" si="6"/>
        <v>0.94298476587403901</v>
      </c>
      <c r="J53" s="20">
        <f t="shared" si="7"/>
        <v>1.0107015457788349</v>
      </c>
      <c r="K53" s="20">
        <f t="shared" si="8"/>
        <v>0.98941176470588221</v>
      </c>
      <c r="L53" s="20">
        <f>IF('DESIGN INPUTS AND CALCULATIONS'!$C$90="Integrated Leakage",'Integrated Leakage'!I53,'tables and calculations'!$S99)</f>
        <v>0.8842989164795455</v>
      </c>
      <c r="M53" s="20">
        <f>IF('DESIGN INPUTS AND CALCULATIONS'!$C$90="Integrated Leakage",'Integrated Leakage'!K53,'tables and calculations'!$AO99)</f>
        <v>0.91465738357153503</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0.38</v>
      </c>
      <c r="C54" s="20">
        <f t="shared" si="1"/>
        <v>5.62</v>
      </c>
      <c r="D54" s="20">
        <f t="shared" si="9"/>
        <v>1.5000000000000007</v>
      </c>
      <c r="E54" s="20">
        <f t="shared" si="2"/>
        <v>2.2500000000000018</v>
      </c>
      <c r="F54" s="20">
        <f t="shared" si="3"/>
        <v>1.034866636183509</v>
      </c>
      <c r="G54" s="20">
        <f t="shared" si="4"/>
        <v>0.12379972565157778</v>
      </c>
      <c r="H54" s="20">
        <f t="shared" si="5"/>
        <v>1.0764136573989977</v>
      </c>
      <c r="I54" s="20">
        <f t="shared" si="6"/>
        <v>0.92901088083215089</v>
      </c>
      <c r="J54" s="20">
        <f t="shared" si="7"/>
        <v>1.0172839506172842</v>
      </c>
      <c r="K54" s="20">
        <f t="shared" si="8"/>
        <v>0.98300970873786386</v>
      </c>
      <c r="L54" s="20">
        <f>IF('DESIGN INPUTS AND CALCULATIONS'!$C$90="Integrated Leakage",'Integrated Leakage'!I54,'tables and calculations'!$S100)</f>
        <v>0.87445321777555796</v>
      </c>
      <c r="M54" s="20">
        <f>IF('DESIGN INPUTS AND CALCULATIONS'!$C$90="Integrated Leakage",'Integrated Leakage'!K54,'tables and calculations'!$AO100)</f>
        <v>0.91003932089303363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0.38</v>
      </c>
      <c r="C55" s="20">
        <f t="shared" si="1"/>
        <v>5.62</v>
      </c>
      <c r="D55" s="20">
        <f t="shared" si="9"/>
        <v>1.5500000000000007</v>
      </c>
      <c r="E55" s="20">
        <f t="shared" si="2"/>
        <v>2.4025000000000021</v>
      </c>
      <c r="F55" s="20">
        <f t="shared" si="3"/>
        <v>1.0470194445437024</v>
      </c>
      <c r="G55" s="20">
        <f t="shared" si="4"/>
        <v>0.14595686206497893</v>
      </c>
      <c r="H55" s="20">
        <f t="shared" si="5"/>
        <v>1.0922345474341495</v>
      </c>
      <c r="I55" s="20">
        <f t="shared" si="6"/>
        <v>0.91555426657138372</v>
      </c>
      <c r="J55" s="20">
        <f t="shared" si="7"/>
        <v>1.023239680887964</v>
      </c>
      <c r="K55" s="20">
        <f t="shared" si="8"/>
        <v>0.97728813559322025</v>
      </c>
      <c r="L55" s="20">
        <f>IF('DESIGN INPUTS AND CALCULATIONS'!$C$90="Integrated Leakage",'Integrated Leakage'!I55,'tables and calculations'!$S101)</f>
        <v>0.86491440602139269</v>
      </c>
      <c r="M55" s="20">
        <f>IF('DESIGN INPUTS AND CALCULATIONS'!$C$90="Integrated Leakage",'Integrated Leakage'!K55,'tables and calculations'!$AO101)</f>
        <v>0.90590091374747783</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0.38</v>
      </c>
      <c r="C56" s="20">
        <f t="shared" si="1"/>
        <v>5.62</v>
      </c>
      <c r="D56" s="20">
        <f t="shared" si="9"/>
        <v>1.6000000000000008</v>
      </c>
      <c r="E56" s="20">
        <f t="shared" si="2"/>
        <v>2.5600000000000023</v>
      </c>
      <c r="F56" s="20">
        <f t="shared" si="3"/>
        <v>1.0581122504340281</v>
      </c>
      <c r="G56" s="20">
        <f t="shared" si="4"/>
        <v>0.16946944444444481</v>
      </c>
      <c r="H56" s="20">
        <f t="shared" si="5"/>
        <v>1.1079628580771437</v>
      </c>
      <c r="I56" s="20">
        <f t="shared" si="6"/>
        <v>0.90255733097000024</v>
      </c>
      <c r="J56" s="20">
        <f t="shared" si="7"/>
        <v>1.0286458333333335</v>
      </c>
      <c r="K56" s="20">
        <f t="shared" si="8"/>
        <v>0.97215189873417707</v>
      </c>
      <c r="L56" s="20">
        <f>IF('DESIGN INPUTS AND CALCULATIONS'!$C$90="Integrated Leakage",'Integrated Leakage'!I56,'tables and calculations'!$S102)</f>
        <v>0.85564312359354966</v>
      </c>
      <c r="M56" s="20">
        <f>IF('DESIGN INPUTS AND CALCULATIONS'!$C$90="Integrated Leakage",'Integrated Leakage'!K56,'tables and calculations'!$AO102)</f>
        <v>0.90217683568617579</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0.38</v>
      </c>
      <c r="C57" s="20">
        <f t="shared" si="1"/>
        <v>5.62</v>
      </c>
      <c r="D57" s="20">
        <f t="shared" si="9"/>
        <v>1.6500000000000008</v>
      </c>
      <c r="E57" s="20">
        <f t="shared" si="2"/>
        <v>2.7225000000000028</v>
      </c>
      <c r="F57" s="20">
        <f t="shared" si="3"/>
        <v>1.0682628173731432</v>
      </c>
      <c r="G57" s="20">
        <f t="shared" si="4"/>
        <v>0.19428208119352944</v>
      </c>
      <c r="H57" s="20">
        <f t="shared" si="5"/>
        <v>1.1236302321345188</v>
      </c>
      <c r="I57" s="20">
        <f t="shared" si="6"/>
        <v>0.88997249397636524</v>
      </c>
      <c r="J57" s="20">
        <f t="shared" si="7"/>
        <v>1.033568003264973</v>
      </c>
      <c r="K57" s="20">
        <f t="shared" si="8"/>
        <v>0.96752221125370186</v>
      </c>
      <c r="L57" s="20">
        <f>IF('DESIGN INPUTS AND CALCULATIONS'!$C$90="Integrated Leakage",'Integrated Leakage'!I57,'tables and calculations'!$S103)</f>
        <v>0.84660708301032217</v>
      </c>
      <c r="M57" s="20">
        <f>IF('DESIGN INPUTS AND CALCULATIONS'!$C$90="Integrated Leakage",'Integrated Leakage'!K57,'tables and calculations'!$AO103)</f>
        <v>0.89881267727404179</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0.38</v>
      </c>
      <c r="C58" s="20">
        <f t="shared" si="1"/>
        <v>5.62</v>
      </c>
      <c r="D58" s="20">
        <f t="shared" si="9"/>
        <v>1.7000000000000008</v>
      </c>
      <c r="E58" s="20">
        <f t="shared" si="2"/>
        <v>2.8900000000000028</v>
      </c>
      <c r="F58" s="20">
        <f t="shared" si="3"/>
        <v>1.0775733049173264</v>
      </c>
      <c r="G58" s="20">
        <f t="shared" si="4"/>
        <v>0.22034740484429113</v>
      </c>
      <c r="H58" s="20">
        <f t="shared" si="5"/>
        <v>1.1392632311110622</v>
      </c>
      <c r="I58" s="20">
        <f t="shared" si="6"/>
        <v>0.87776026882281954</v>
      </c>
      <c r="J58" s="20">
        <f t="shared" si="7"/>
        <v>1.0380622837370244</v>
      </c>
      <c r="K58" s="20">
        <f t="shared" si="8"/>
        <v>0.96333333333333315</v>
      </c>
      <c r="L58" s="20">
        <f>IF('DESIGN INPUTS AND CALCULATIONS'!$C$90="Integrated Leakage",'Integrated Leakage'!I58,'tables and calculations'!$S104)</f>
        <v>0.83777973201238642</v>
      </c>
      <c r="M58" s="20">
        <f>IF('DESIGN INPUTS AND CALCULATIONS'!$C$90="Integrated Leakage",'Integrated Leakage'!K58,'tables and calculations'!$AO104)</f>
        <v>0.895762800489602</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0.38</v>
      </c>
      <c r="C59" s="20">
        <f t="shared" si="1"/>
        <v>5.62</v>
      </c>
      <c r="D59" s="20">
        <f t="shared" si="9"/>
        <v>1.7500000000000009</v>
      </c>
      <c r="E59" s="20">
        <f t="shared" si="2"/>
        <v>3.0625000000000031</v>
      </c>
      <c r="F59" s="20">
        <f t="shared" si="3"/>
        <v>1.0861326299227176</v>
      </c>
      <c r="G59" s="20">
        <f t="shared" si="4"/>
        <v>0.24762471655328849</v>
      </c>
      <c r="H59" s="20">
        <f t="shared" si="5"/>
        <v>1.1548841268612215</v>
      </c>
      <c r="I59" s="20">
        <f t="shared" si="6"/>
        <v>0.8658877343113458</v>
      </c>
      <c r="J59" s="20">
        <f t="shared" si="7"/>
        <v>1.0421768707482995</v>
      </c>
      <c r="K59" s="20">
        <f t="shared" si="8"/>
        <v>0.95953002610966043</v>
      </c>
      <c r="L59" s="20">
        <f>IF('DESIGN INPUTS AND CALCULATIONS'!$C$90="Integrated Leakage",'Integrated Leakage'!I59,'tables and calculations'!$S105)</f>
        <v>0.82913918993955216</v>
      </c>
      <c r="M59" s="20">
        <f>IF('DESIGN INPUTS AND CALCULATIONS'!$C$90="Integrated Leakage",'Integrated Leakage'!K59,'tables and calculations'!$AO105)</f>
        <v>0.89298867464563092</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0.38</v>
      </c>
      <c r="C60" s="20">
        <f t="shared" si="1"/>
        <v>5.62</v>
      </c>
      <c r="D60" s="20">
        <f t="shared" si="9"/>
        <v>1.8000000000000009</v>
      </c>
      <c r="E60" s="20">
        <f t="shared" si="2"/>
        <v>3.2400000000000033</v>
      </c>
      <c r="F60" s="20">
        <f t="shared" si="3"/>
        <v>1.0940184329022415</v>
      </c>
      <c r="G60" s="20">
        <f t="shared" si="4"/>
        <v>0.27607889041304734</v>
      </c>
      <c r="H60" s="20">
        <f t="shared" si="5"/>
        <v>1.1705115647934834</v>
      </c>
      <c r="I60" s="20">
        <f t="shared" si="6"/>
        <v>0.85432731301243725</v>
      </c>
      <c r="J60" s="20">
        <f t="shared" si="7"/>
        <v>1.0459533607681757</v>
      </c>
      <c r="K60" s="20">
        <f t="shared" si="8"/>
        <v>0.95606557377049173</v>
      </c>
      <c r="L60" s="20">
        <f>IF('DESIGN INPUTS AND CALCULATIONS'!$C$90="Integrated Leakage",'Integrated Leakage'!I60,'tables and calculations'!$S106)</f>
        <v>0.82066739507600528</v>
      </c>
      <c r="M60" s="20">
        <f>IF('DESIGN INPUTS AND CALCULATIONS'!$C$90="Integrated Leakage",'Integrated Leakage'!K60,'tables and calculations'!$AO106)</f>
        <v>0.89045757307669926</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0.38</v>
      </c>
      <c r="C61" s="20">
        <f t="shared" si="1"/>
        <v>5.62</v>
      </c>
      <c r="D61" s="20">
        <f t="shared" si="9"/>
        <v>1.850000000000001</v>
      </c>
      <c r="E61" s="20">
        <f t="shared" si="2"/>
        <v>3.4225000000000034</v>
      </c>
      <c r="F61" s="20">
        <f t="shared" si="3"/>
        <v>1.1012987203933446</v>
      </c>
      <c r="G61" s="20">
        <f t="shared" si="4"/>
        <v>0.30567948218488811</v>
      </c>
      <c r="H61" s="20">
        <f t="shared" si="5"/>
        <v>1.1861611199909701</v>
      </c>
      <c r="I61" s="20">
        <f t="shared" si="6"/>
        <v>0.84305578993148311</v>
      </c>
      <c r="J61" s="20">
        <f t="shared" si="7"/>
        <v>1.049427806184563</v>
      </c>
      <c r="K61" s="20">
        <f t="shared" si="8"/>
        <v>0.95290023201856144</v>
      </c>
      <c r="L61" s="20">
        <f>IF('DESIGN INPUTS AND CALCULATIONS'!$C$90="Integrated Leakage",'Integrated Leakage'!I61,'tables and calculations'!$S107)</f>
        <v>0.81234941722633791</v>
      </c>
      <c r="M61" s="20">
        <f>IF('DESIGN INPUTS AND CALCULATIONS'!$C$90="Integrated Leakage",'Integrated Leakage'!K61,'tables and calculations'!$AO107)</f>
        <v>0.88814154312417237</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0.38</v>
      </c>
      <c r="C62" s="20">
        <f t="shared" si="1"/>
        <v>5.62</v>
      </c>
      <c r="D62" s="20">
        <f t="shared" si="9"/>
        <v>1.900000000000001</v>
      </c>
      <c r="E62" s="20">
        <f t="shared" si="2"/>
        <v>3.6100000000000039</v>
      </c>
      <c r="F62" s="20">
        <f t="shared" si="3"/>
        <v>1.1080332409972302</v>
      </c>
      <c r="G62" s="20">
        <f t="shared" si="4"/>
        <v>0.33640000000000075</v>
      </c>
      <c r="H62" s="20">
        <f t="shared" si="5"/>
        <v>1.2018457642298495</v>
      </c>
      <c r="I62" s="20">
        <f t="shared" si="6"/>
        <v>0.83205352114445941</v>
      </c>
      <c r="J62" s="20">
        <f t="shared" si="7"/>
        <v>1.0526315789473686</v>
      </c>
      <c r="K62" s="20">
        <f t="shared" si="8"/>
        <v>0.94999999999999984</v>
      </c>
      <c r="L62" s="20">
        <f>IF('DESIGN INPUTS AND CALCULATIONS'!$C$90="Integrated Leakage",'Integrated Leakage'!I62,'tables and calculations'!$S108)</f>
        <v>0.80417290059386592</v>
      </c>
      <c r="M62" s="20">
        <f>IF('DESIGN INPUTS AND CALCULATIONS'!$C$90="Integrated Leakage",'Integrated Leakage'!K62,'tables and calculations'!$AO108)</f>
        <v>0.88601658527909055</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0.38</v>
      </c>
      <c r="C63" s="20">
        <f t="shared" si="1"/>
        <v>5.62</v>
      </c>
      <c r="D63" s="20">
        <f t="shared" si="9"/>
        <v>1.9500000000000011</v>
      </c>
      <c r="E63" s="20">
        <f t="shared" si="2"/>
        <v>3.8025000000000042</v>
      </c>
      <c r="F63" s="20">
        <f t="shared" si="3"/>
        <v>1.1142746419620424</v>
      </c>
      <c r="G63" s="20">
        <f t="shared" si="4"/>
        <v>0.36821730424266114</v>
      </c>
      <c r="H63" s="20">
        <f t="shared" si="5"/>
        <v>1.2175762588867702</v>
      </c>
      <c r="I63" s="20">
        <f t="shared" si="6"/>
        <v>0.82130379325423097</v>
      </c>
      <c r="J63" s="20">
        <f t="shared" si="7"/>
        <v>1.055592081233107</v>
      </c>
      <c r="K63" s="20">
        <f t="shared" si="8"/>
        <v>0.94733564013840821</v>
      </c>
      <c r="L63" s="20">
        <f>IF('DESIGN INPUTS AND CALCULATIONS'!$C$90="Integrated Leakage",'Integrated Leakage'!I63,'tables and calculations'!$S109)</f>
        <v>0.7961276100948258</v>
      </c>
      <c r="M63" s="20">
        <f>IF('DESIGN INPUTS AND CALCULATIONS'!$C$90="Integrated Leakage",'Integrated Leakage'!K63,'tables and calculations'!$AO109)</f>
        <v>0.8840619939158072</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0.38</v>
      </c>
      <c r="C64" s="20">
        <f t="shared" si="1"/>
        <v>5.62</v>
      </c>
      <c r="D64" s="20">
        <f t="shared" si="9"/>
        <v>2.0000000000000009</v>
      </c>
      <c r="E64" s="20">
        <f t="shared" si="2"/>
        <v>4.0000000000000036</v>
      </c>
      <c r="F64" s="20">
        <f t="shared" si="3"/>
        <v>1.1200694444444446</v>
      </c>
      <c r="G64" s="20">
        <f t="shared" si="4"/>
        <v>0.40111111111111164</v>
      </c>
      <c r="H64" s="20">
        <f t="shared" si="5"/>
        <v>1.2333614861651698</v>
      </c>
      <c r="I64" s="20">
        <f t="shared" si="6"/>
        <v>0.81079230316267681</v>
      </c>
      <c r="J64" s="20">
        <f t="shared" si="7"/>
        <v>1.0583333333333333</v>
      </c>
      <c r="K64" s="20">
        <f t="shared" si="8"/>
        <v>0.94488188976377951</v>
      </c>
      <c r="L64" s="20">
        <f>IF('DESIGN INPUTS AND CALCULATIONS'!$C$90="Integrated Leakage",'Integrated Leakage'!I64,'tables and calculations'!$S110)</f>
        <v>0.78820506029683413</v>
      </c>
      <c r="M64" s="20">
        <f>IF('DESIGN INPUTS AND CALCULATIONS'!$C$90="Integrated Leakage",'Integrated Leakage'!K64,'tables and calculations'!$AO110)</f>
        <v>0.88225982396784031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0.38</v>
      </c>
      <c r="C65" s="20">
        <f t="shared" si="1"/>
        <v>5.62</v>
      </c>
      <c r="D65" s="20">
        <f t="shared" si="9"/>
        <v>2.0500000000000007</v>
      </c>
      <c r="E65" s="20">
        <f t="shared" si="2"/>
        <v>4.2025000000000032</v>
      </c>
      <c r="F65" s="20">
        <f t="shared" si="3"/>
        <v>1.1254588685234801</v>
      </c>
      <c r="G65" s="20">
        <f t="shared" si="4"/>
        <v>0.43506357987970179</v>
      </c>
      <c r="H65" s="20">
        <f t="shared" si="5"/>
        <v>1.2492087289173022</v>
      </c>
      <c r="I65" s="20">
        <f t="shared" si="6"/>
        <v>0.80050673426426255</v>
      </c>
      <c r="J65" s="20">
        <f t="shared" si="7"/>
        <v>1.0608764624231608</v>
      </c>
      <c r="K65" s="20">
        <f t="shared" si="8"/>
        <v>0.94261682242990652</v>
      </c>
      <c r="L65" s="20">
        <f>IF('DESIGN INPUTS AND CALCULATIONS'!$C$90="Integrated Leakage",'Integrated Leakage'!I65,'tables and calculations'!$S111)</f>
        <v>0.78039821074884974</v>
      </c>
      <c r="M65" s="20">
        <f>IF('DESIGN INPUTS AND CALCULATIONS'!$C$90="Integrated Leakage",'Integrated Leakage'!K65,'tables and calculations'!$AO111)</f>
        <v>0.88059445656786228</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0.38</v>
      </c>
      <c r="C66" s="20">
        <f t="shared" si="1"/>
        <v>5.62</v>
      </c>
      <c r="D66" s="20">
        <f t="shared" si="9"/>
        <v>2.1000000000000005</v>
      </c>
      <c r="E66" s="20">
        <f t="shared" si="2"/>
        <v>4.4100000000000019</v>
      </c>
      <c r="F66" s="20">
        <f t="shared" si="3"/>
        <v>1.1304795333397957</v>
      </c>
      <c r="G66" s="20">
        <f t="shared" si="4"/>
        <v>0.47005896811399495</v>
      </c>
      <c r="H66" s="20">
        <f t="shared" si="5"/>
        <v>1.2651239075496876</v>
      </c>
      <c r="I66" s="20">
        <f t="shared" si="6"/>
        <v>0.79043641024602573</v>
      </c>
      <c r="J66" s="20">
        <f t="shared" si="7"/>
        <v>1.0632401108591585</v>
      </c>
      <c r="K66" s="20">
        <f t="shared" si="8"/>
        <v>0.94052132701421798</v>
      </c>
      <c r="L66" s="20">
        <f>IF('DESIGN INPUTS AND CALCULATIONS'!$C$90="Integrated Leakage",'Integrated Leakage'!I66,'tables and calculations'!$S112)</f>
        <v>0.77270121495662036</v>
      </c>
      <c r="M66" s="20">
        <f>IF('DESIGN INPUTS AND CALCULATIONS'!$C$90="Integrated Leakage",'Integrated Leakage'!K66,'tables and calculations'!$AO112)</f>
        <v>0.87905224304898</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0.38</v>
      </c>
      <c r="C67" s="20">
        <f t="shared" si="1"/>
        <v>5.62</v>
      </c>
      <c r="D67" s="20">
        <f t="shared" si="9"/>
        <v>2.1500000000000004</v>
      </c>
      <c r="E67" s="20">
        <f t="shared" si="2"/>
        <v>4.6225000000000014</v>
      </c>
      <c r="F67" s="20">
        <f t="shared" si="3"/>
        <v>1.1351640531285681</v>
      </c>
      <c r="G67" s="20">
        <f t="shared" si="4"/>
        <v>0.50608334234721497</v>
      </c>
      <c r="H67" s="20">
        <f t="shared" si="5"/>
        <v>1.2811117810229453</v>
      </c>
      <c r="I67" s="20">
        <f t="shared" si="6"/>
        <v>0.78057201160192091</v>
      </c>
      <c r="J67" s="20">
        <f t="shared" si="7"/>
        <v>1.0654407787993512</v>
      </c>
      <c r="K67" s="20">
        <f t="shared" si="8"/>
        <v>0.93857868020304558</v>
      </c>
      <c r="L67" s="20">
        <f>IF('DESIGN INPUTS AND CALCULATIONS'!$C$90="Integrated Leakage",'Integrated Leakage'!I67,'tables and calculations'!$S113)</f>
        <v>0.76510921293076928</v>
      </c>
      <c r="M67" s="20">
        <f>IF('DESIGN INPUTS AND CALCULATIONS'!$C$90="Integrated Leakage",'Integrated Leakage'!K67,'tables and calculations'!$AO113)</f>
        <v>0.87762121143890992</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0.38</v>
      </c>
      <c r="C68" s="20">
        <f t="shared" si="1"/>
        <v>5.62</v>
      </c>
      <c r="D68" s="20">
        <f t="shared" si="9"/>
        <v>2.2000000000000002</v>
      </c>
      <c r="E68" s="20">
        <f t="shared" si="2"/>
        <v>4.8400000000000007</v>
      </c>
      <c r="F68" s="20">
        <f t="shared" si="3"/>
        <v>1.1395415461906826</v>
      </c>
      <c r="G68" s="20">
        <f t="shared" si="4"/>
        <v>0.54312433425160711</v>
      </c>
      <c r="H68" s="20">
        <f t="shared" si="5"/>
        <v>1.2971761177428027</v>
      </c>
      <c r="I68" s="20">
        <f t="shared" si="6"/>
        <v>0.77090534301547686</v>
      </c>
      <c r="J68" s="20">
        <f t="shared" si="7"/>
        <v>1.0674931129476586</v>
      </c>
      <c r="K68" s="20">
        <f t="shared" si="8"/>
        <v>0.93677419354838698</v>
      </c>
      <c r="L68" s="20">
        <f>IF('DESIGN INPUTS AND CALCULATIONS'!$C$90="Integrated Leakage",'Integrated Leakage'!I68,'tables and calculations'!$S114)</f>
        <v>0.75761815929785048</v>
      </c>
      <c r="M68" s="20">
        <f>IF('DESIGN INPUTS AND CALCULATIONS'!$C$90="Integrated Leakage",'Integrated Leakage'!K68,'tables and calculations'!$AO114)</f>
        <v>0.8762908231275236</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0.38</v>
      </c>
      <c r="C69" s="20">
        <f t="shared" si="1"/>
        <v>5.62</v>
      </c>
      <c r="D69" s="20">
        <f t="shared" si="9"/>
        <v>2.25</v>
      </c>
      <c r="E69" s="20">
        <f t="shared" si="2"/>
        <v>5.0625</v>
      </c>
      <c r="F69" s="20">
        <f t="shared" si="3"/>
        <v>1.1436380708300642</v>
      </c>
      <c r="G69" s="20">
        <f t="shared" si="4"/>
        <v>0.58117093430879452</v>
      </c>
      <c r="H69" s="20">
        <f t="shared" si="5"/>
        <v>1.3133198411426132</v>
      </c>
      <c r="I69" s="20">
        <f t="shared" si="6"/>
        <v>0.76142914214254231</v>
      </c>
      <c r="J69" s="20">
        <f t="shared" si="7"/>
        <v>1.0694101508916325</v>
      </c>
      <c r="K69" s="20">
        <f t="shared" si="8"/>
        <v>0.93509492047203679</v>
      </c>
      <c r="L69" s="20">
        <f>IF('DESIGN INPUTS AND CALCULATIONS'!$C$90="Integrated Leakage",'Integrated Leakage'!I69,'tables and calculations'!$S115)</f>
        <v>0.75022468056743952</v>
      </c>
      <c r="M69" s="20">
        <f>IF('DESIGN INPUTS AND CALCULATIONS'!$C$90="Integrated Leakage",'Integrated Leakage'!K69,'tables and calculations'!$AO115)</f>
        <v>0.87505177007171164</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0.38</v>
      </c>
      <c r="C70" s="20">
        <f t="shared" si="1"/>
        <v>5.62</v>
      </c>
      <c r="D70" s="20">
        <f t="shared" si="9"/>
        <v>2.2999999999999998</v>
      </c>
      <c r="E70" s="20">
        <f t="shared" si="2"/>
        <v>5.2899999999999991</v>
      </c>
      <c r="F70" s="20">
        <f t="shared" si="3"/>
        <v>1.1474769998360179</v>
      </c>
      <c r="G70" s="20">
        <f t="shared" si="4"/>
        <v>0.62021331653014056</v>
      </c>
      <c r="H70" s="20">
        <f t="shared" si="5"/>
        <v>1.3295451539403085</v>
      </c>
      <c r="I70" s="20">
        <f t="shared" si="6"/>
        <v>0.75213692219203576</v>
      </c>
      <c r="J70" s="20">
        <f t="shared" si="7"/>
        <v>1.0712035286704473</v>
      </c>
      <c r="K70" s="20">
        <f t="shared" si="8"/>
        <v>0.93352941176470594</v>
      </c>
      <c r="L70" s="20">
        <f>IF('DESIGN INPUTS AND CALCULATIONS'!$C$90="Integrated Leakage",'Integrated Leakage'!I70,'tables and calculations'!$S116)</f>
        <v>0.74292595640133552</v>
      </c>
      <c r="M70" s="20">
        <f>IF('DESIGN INPUTS AND CALCULATIONS'!$C$90="Integrated Leakage",'Integrated Leakage'!K70,'tables and calculations'!$AO116)</f>
        <v>0.87389580494732444</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0.38</v>
      </c>
      <c r="C71" s="20">
        <f t="shared" si="1"/>
        <v>5.62</v>
      </c>
      <c r="D71" s="20">
        <f t="shared" si="9"/>
        <v>2.3499999999999996</v>
      </c>
      <c r="E71" s="20">
        <f t="shared" si="2"/>
        <v>5.5224999999999982</v>
      </c>
      <c r="F71" s="20">
        <f t="shared" si="3"/>
        <v>1.1510793430964033</v>
      </c>
      <c r="G71" s="20">
        <f t="shared" si="4"/>
        <v>0.66024268899954686</v>
      </c>
      <c r="H71" s="20">
        <f t="shared" si="5"/>
        <v>1.3458536443818658</v>
      </c>
      <c r="I71" s="20">
        <f t="shared" si="6"/>
        <v>0.74302284217485459</v>
      </c>
      <c r="J71" s="20">
        <f t="shared" si="7"/>
        <v>1.072883657763694</v>
      </c>
      <c r="K71" s="20">
        <f t="shared" si="8"/>
        <v>0.93206751054852321</v>
      </c>
      <c r="L71" s="20">
        <f>IF('DESIGN INPUTS AND CALCULATIONS'!$C$90="Integrated Leakage",'Integrated Leakage'!I71,'tables and calculations'!$S117)</f>
        <v>0.73571962071654051</v>
      </c>
      <c r="M71" s="20">
        <f>IF('DESIGN INPUTS AND CALCULATIONS'!$C$90="Integrated Leakage",'Integrated Leakage'!K71,'tables and calculations'!$AO117)</f>
        <v>0.87281559822973998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0.38</v>
      </c>
      <c r="C72" s="20">
        <f t="shared" si="1"/>
        <v>5.62</v>
      </c>
      <c r="D72" s="20">
        <f t="shared" si="9"/>
        <v>2.3999999999999995</v>
      </c>
      <c r="E72" s="20">
        <f t="shared" si="2"/>
        <v>5.7599999999999971</v>
      </c>
      <c r="F72" s="20">
        <f t="shared" si="3"/>
        <v>1.1544640263012498</v>
      </c>
      <c r="G72" s="20">
        <f t="shared" si="4"/>
        <v>0.70125116598079518</v>
      </c>
      <c r="H72" s="20">
        <f t="shared" si="5"/>
        <v>1.3622463772321236</v>
      </c>
      <c r="I72" s="20">
        <f t="shared" si="6"/>
        <v>0.73408159985849775</v>
      </c>
      <c r="J72" s="20">
        <f t="shared" si="7"/>
        <v>1.0744598765432098</v>
      </c>
      <c r="K72" s="20">
        <f t="shared" si="8"/>
        <v>0.93070017953321371</v>
      </c>
      <c r="L72" s="20">
        <f>IF('DESIGN INPUTS AND CALCULATIONS'!$C$90="Integrated Leakage",'Integrated Leakage'!I72,'tables and calculations'!$S118)</f>
        <v>0.72860367923361458</v>
      </c>
      <c r="M72" s="20">
        <f>IF('DESIGN INPUTS AND CALCULATIONS'!$C$90="Integrated Leakage",'Integrated Leakage'!K72,'tables and calculations'!$AO118)</f>
        <v>0.87180461740091908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0.38</v>
      </c>
      <c r="C73" s="20">
        <f t="shared" si="1"/>
        <v>5.62</v>
      </c>
      <c r="D73" s="20">
        <f t="shared" si="9"/>
        <v>2.4499999999999993</v>
      </c>
      <c r="E73" s="20">
        <f t="shared" si="2"/>
        <v>6.0024999999999968</v>
      </c>
      <c r="F73" s="20">
        <f t="shared" si="3"/>
        <v>1.1576481323659069</v>
      </c>
      <c r="G73" s="20">
        <f t="shared" si="4"/>
        <v>0.74323165810541858</v>
      </c>
      <c r="H73" s="20">
        <f t="shared" si="5"/>
        <v>1.3787239718200759</v>
      </c>
      <c r="I73" s="20">
        <f t="shared" si="6"/>
        <v>0.72530834339514949</v>
      </c>
      <c r="J73" s="20">
        <f t="shared" si="7"/>
        <v>1.0759405803137583</v>
      </c>
      <c r="K73" s="20">
        <f t="shared" si="8"/>
        <v>0.92941935483870952</v>
      </c>
      <c r="L73" s="20">
        <f>IF('DESIGN INPUTS AND CALCULATIONS'!$C$90="Integrated Leakage",'Integrated Leakage'!I73,'tables and calculations'!$S119)</f>
        <v>0.72157644070270044</v>
      </c>
      <c r="M73" s="20">
        <f>IF('DESIGN INPUTS AND CALCULATIONS'!$C$90="Integrated Leakage",'Integrated Leakage'!K73,'tables and calculations'!$AO119)</f>
        <v>0.87085702442867241</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0.38</v>
      </c>
      <c r="C74" s="20">
        <f t="shared" si="1"/>
        <v>5.62</v>
      </c>
      <c r="D74" s="20">
        <f t="shared" si="9"/>
        <v>2.4999999999999991</v>
      </c>
      <c r="E74" s="20">
        <f t="shared" si="2"/>
        <v>6.2499999999999956</v>
      </c>
      <c r="F74" s="20">
        <f t="shared" si="3"/>
        <v>1.1606471111111114</v>
      </c>
      <c r="G74" s="20">
        <f t="shared" si="4"/>
        <v>0.78617777777777686</v>
      </c>
      <c r="H74" s="20">
        <f t="shared" si="5"/>
        <v>1.3952866690715884</v>
      </c>
      <c r="I74" s="20">
        <f t="shared" si="6"/>
        <v>0.71669859833563188</v>
      </c>
      <c r="J74" s="20">
        <f t="shared" si="7"/>
        <v>1.0773333333333335</v>
      </c>
      <c r="K74" s="20">
        <f t="shared" si="8"/>
        <v>0.92821782178217804</v>
      </c>
      <c r="L74" s="20">
        <f>IF('DESIGN INPUTS AND CALCULATIONS'!$C$90="Integrated Leakage",'Integrated Leakage'!I74,'tables and calculations'!$S120)</f>
        <v>0.71463645953630051</v>
      </c>
      <c r="M74" s="20">
        <f>IF('DESIGN INPUTS AND CALCULATIONS'!$C$90="Integrated Leakage",'Integrated Leakage'!K74,'tables and calculations'!$AO120)</f>
        <v>0.86996758840720312</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0.38</v>
      </c>
      <c r="C75" s="20">
        <f t="shared" si="1"/>
        <v>5.62</v>
      </c>
      <c r="D75" s="20">
        <f t="shared" si="9"/>
        <v>2.5499999999999989</v>
      </c>
      <c r="E75" s="20">
        <f t="shared" si="2"/>
        <v>6.5024999999999942</v>
      </c>
      <c r="F75" s="20">
        <f t="shared" si="3"/>
        <v>1.1634749618390705</v>
      </c>
      <c r="G75" s="20">
        <f t="shared" si="4"/>
        <v>0.83008375743422413</v>
      </c>
      <c r="H75" s="20">
        <f t="shared" si="5"/>
        <v>1.4119343891531555</v>
      </c>
      <c r="I75" s="20">
        <f t="shared" si="6"/>
        <v>0.70824820734041061</v>
      </c>
      <c r="J75" s="20">
        <f t="shared" si="7"/>
        <v>1.0786449656115169</v>
      </c>
      <c r="K75" s="20">
        <f t="shared" si="8"/>
        <v>0.92708910891089114</v>
      </c>
      <c r="L75" s="20">
        <f>IF('DESIGN INPUTS AND CALCULATIONS'!$C$90="Integrated Leakage",'Integrated Leakage'!I75,'tables and calculations'!$S121)</f>
        <v>0.70778248797759724</v>
      </c>
      <c r="M75" s="20">
        <f>IF('DESIGN INPUTS AND CALCULATIONS'!$C$90="Integrated Leakage",'Integrated Leakage'!K75,'tables and calculations'!$AO121)</f>
        <v>0.86913161083464985</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0.38</v>
      </c>
      <c r="C76" s="20">
        <f t="shared" si="1"/>
        <v>5.62</v>
      </c>
      <c r="D76" s="20">
        <f t="shared" si="9"/>
        <v>2.5999999999999988</v>
      </c>
      <c r="E76" s="20">
        <f t="shared" si="2"/>
        <v>6.7599999999999936</v>
      </c>
      <c r="F76" s="20">
        <f t="shared" si="3"/>
        <v>1.1661443927033368</v>
      </c>
      <c r="G76" s="20">
        <f t="shared" si="4"/>
        <v>0.87494437869822361</v>
      </c>
      <c r="H76" s="20">
        <f t="shared" si="5"/>
        <v>1.4286667810940243</v>
      </c>
      <c r="I76" s="20">
        <f t="shared" si="6"/>
        <v>0.69995328038231142</v>
      </c>
      <c r="J76" s="20">
        <f t="shared" si="7"/>
        <v>1.0798816568047338</v>
      </c>
      <c r="K76" s="20">
        <f t="shared" si="8"/>
        <v>0.92602739726027394</v>
      </c>
      <c r="L76" s="20">
        <f>IF('DESIGN INPUTS AND CALCULATIONS'!$C$90="Integrated Leakage",'Integrated Leakage'!I76,'tables and calculations'!$S122)</f>
        <v>0.70101343625637447</v>
      </c>
      <c r="M76" s="20">
        <f>IF('DESIGN INPUTS AND CALCULATIONS'!$C$90="Integrated Leakage",'Integrated Leakage'!K76,'tables and calculations'!$AO122)</f>
        <v>0.86834486146897016</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0.38</v>
      </c>
      <c r="C77" s="20">
        <f t="shared" si="1"/>
        <v>5.62</v>
      </c>
      <c r="D77" s="20">
        <f t="shared" si="9"/>
        <v>2.6499999999999986</v>
      </c>
      <c r="E77" s="20">
        <f t="shared" si="2"/>
        <v>7.0224999999999929</v>
      </c>
      <c r="F77" s="20">
        <f t="shared" si="3"/>
        <v>1.1686669601567312</v>
      </c>
      <c r="G77" s="20">
        <f t="shared" si="4"/>
        <v>0.92075491080257765</v>
      </c>
      <c r="H77" s="20">
        <f t="shared" si="5"/>
        <v>1.4454832655410816</v>
      </c>
      <c r="I77" s="20">
        <f t="shared" si="6"/>
        <v>0.6918101536275304</v>
      </c>
      <c r="J77" s="20">
        <f t="shared" si="7"/>
        <v>1.0810490091372968</v>
      </c>
      <c r="K77" s="20">
        <f t="shared" si="8"/>
        <v>0.92502744237102086</v>
      </c>
      <c r="L77" s="20">
        <f>IF('DESIGN INPUTS AND CALCULATIONS'!$C$90="Integrated Leakage",'Integrated Leakage'!I77,'tables and calculations'!$S123)</f>
        <v>0.69432833944735362</v>
      </c>
      <c r="M77" s="20">
        <f>IF('DESIGN INPUTS AND CALCULATIONS'!$C$90="Integrated Leakage",'Integrated Leakage'!K77,'tables and calculations'!$AO123)</f>
        <v>0.8676035230752307</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0.38</v>
      </c>
      <c r="C78" s="20">
        <f t="shared" si="1"/>
        <v>5.62</v>
      </c>
      <c r="D78" s="20">
        <f t="shared" si="9"/>
        <v>2.6999999999999984</v>
      </c>
      <c r="E78" s="20">
        <f t="shared" si="2"/>
        <v>7.2899999999999912</v>
      </c>
      <c r="F78" s="20">
        <f t="shared" si="3"/>
        <v>1.1710531912523605</v>
      </c>
      <c r="G78" s="20">
        <f t="shared" si="4"/>
        <v>0.96751105691882844</v>
      </c>
      <c r="H78" s="20">
        <f t="shared" si="5"/>
        <v>1.4623830716235706</v>
      </c>
      <c r="I78" s="20">
        <f t="shared" si="6"/>
        <v>0.68381535550037342</v>
      </c>
      <c r="J78" s="20">
        <f t="shared" si="7"/>
        <v>1.0821521109586953</v>
      </c>
      <c r="K78" s="20">
        <f t="shared" si="8"/>
        <v>0.92408450704225353</v>
      </c>
      <c r="L78" s="20">
        <f>IF('DESIGN INPUTS AND CALCULATIONS'!$C$90="Integrated Leakage",'Integrated Leakage'!I78,'tables and calculations'!$S124)</f>
        <v>0.68772632996030281</v>
      </c>
      <c r="M78" s="20">
        <f>IF('DESIGN INPUTS AND CALCULATIONS'!$C$90="Integrated Leakage",'Integrated Leakage'!K78,'tables and calculations'!$AO124)</f>
        <v>0.86690414367553892</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0.38</v>
      </c>
      <c r="C79" s="20">
        <f t="shared" si="1"/>
        <v>5.62</v>
      </c>
      <c r="D79" s="20">
        <f t="shared" si="9"/>
        <v>2.7499999999999982</v>
      </c>
      <c r="E79" s="20">
        <f t="shared" si="2"/>
        <v>7.5624999999999902</v>
      </c>
      <c r="F79" s="20">
        <f t="shared" si="3"/>
        <v>1.1733126911489045</v>
      </c>
      <c r="G79" s="20">
        <f t="shared" si="4"/>
        <v>1.01520890725436</v>
      </c>
      <c r="H79" s="20">
        <f t="shared" si="5"/>
        <v>1.4793652687565924</v>
      </c>
      <c r="I79" s="20">
        <f t="shared" si="6"/>
        <v>0.67596557869747798</v>
      </c>
      <c r="J79" s="20">
        <f t="shared" si="7"/>
        <v>1.0831955922865013</v>
      </c>
      <c r="K79" s="20">
        <f t="shared" si="8"/>
        <v>0.92319430315361151</v>
      </c>
      <c r="L79" s="20">
        <f>IF('DESIGN INPUTS AND CALCULATIONS'!$C$90="Integrated Leakage",'Integrated Leakage'!I79,'tables and calculations'!$S125)</f>
        <v>0.6812066147672754</v>
      </c>
      <c r="M79" s="20">
        <f>IF('DESIGN INPUTS AND CALCULATIONS'!$C$90="Integrated Leakage",'Integrated Leakage'!K79,'tables and calculations'!$AO125)</f>
        <v>0.86624359515348259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0.38</v>
      </c>
      <c r="C80" s="20">
        <f t="shared" si="1"/>
        <v>5.62</v>
      </c>
      <c r="D80" s="20">
        <f t="shared" si="9"/>
        <v>2.799999999999998</v>
      </c>
      <c r="E80" s="20">
        <f t="shared" si="2"/>
        <v>7.8399999999999892</v>
      </c>
      <c r="F80" s="20">
        <f t="shared" si="3"/>
        <v>1.1754542378175759</v>
      </c>
      <c r="G80" s="20">
        <f t="shared" si="4"/>
        <v>1.0638448979591817</v>
      </c>
      <c r="H80" s="20">
        <f t="shared" si="5"/>
        <v>1.4964287940883649</v>
      </c>
      <c r="I80" s="20">
        <f t="shared" si="6"/>
        <v>0.6682576571304264</v>
      </c>
      <c r="J80" s="20">
        <f t="shared" si="7"/>
        <v>1.0841836734693877</v>
      </c>
      <c r="K80" s="20">
        <f t="shared" si="8"/>
        <v>0.9223529411764706</v>
      </c>
      <c r="L80" s="20">
        <f>IF('DESIGN INPUTS AND CALCULATIONS'!$C$90="Integrated Leakage",'Integrated Leakage'!I80,'tables and calculations'!$S126)</f>
        <v>0.67476845661732332</v>
      </c>
      <c r="M80" s="20">
        <f>IF('DESIGN INPUTS AND CALCULATIONS'!$C$90="Integrated Leakage",'Integrated Leakage'!K80,'tables and calculations'!$AO126)</f>
        <v>0.8656190372597149</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0.38</v>
      </c>
      <c r="C81" s="20">
        <f t="shared" si="1"/>
        <v>5.62</v>
      </c>
      <c r="D81" s="20">
        <f t="shared" si="9"/>
        <v>2.8499999999999979</v>
      </c>
      <c r="E81" s="20">
        <f t="shared" si="2"/>
        <v>8.1224999999999881</v>
      </c>
      <c r="F81" s="20">
        <f t="shared" si="3"/>
        <v>1.1774858656520251</v>
      </c>
      <c r="G81" s="20">
        <f t="shared" si="4"/>
        <v>1.1134157750342912</v>
      </c>
      <c r="H81" s="20">
        <f t="shared" si="5"/>
        <v>1.5135724761921103</v>
      </c>
      <c r="I81" s="20">
        <f t="shared" si="6"/>
        <v>0.66068854695074075</v>
      </c>
      <c r="J81" s="20">
        <f t="shared" si="7"/>
        <v>1.0851202079272255</v>
      </c>
      <c r="K81" s="20">
        <f t="shared" si="8"/>
        <v>0.92155688622754484</v>
      </c>
      <c r="L81" s="20">
        <f>IF('DESIGN INPUTS AND CALCULATIONS'!$C$90="Integrated Leakage",'Integrated Leakage'!I81,'tables and calculations'!$S127)</f>
        <v>0.66841115860888356</v>
      </c>
      <c r="M81" s="20">
        <f>IF('DESIGN INPUTS AND CALCULATIONS'!$C$90="Integrated Leakage",'Integrated Leakage'!K81,'tables and calculations'!$AO127)</f>
        <v>0.86502788622411753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0.38</v>
      </c>
      <c r="C82" s="20">
        <f t="shared" si="1"/>
        <v>5.62</v>
      </c>
      <c r="D82" s="20">
        <f t="shared" si="9"/>
        <v>2.8999999999999977</v>
      </c>
      <c r="E82" s="20">
        <f t="shared" si="2"/>
        <v>8.4099999999999859</v>
      </c>
      <c r="F82" s="20">
        <f t="shared" si="3"/>
        <v>1.1794149394339422</v>
      </c>
      <c r="G82" s="20">
        <f t="shared" si="4"/>
        <v>1.1639185625577995</v>
      </c>
      <c r="H82" s="20">
        <f t="shared" si="5"/>
        <v>1.5307950555158394</v>
      </c>
      <c r="I82" s="20">
        <f t="shared" si="6"/>
        <v>0.65325531095540756</v>
      </c>
      <c r="J82" s="20">
        <f t="shared" si="7"/>
        <v>1.0860087197780421</v>
      </c>
      <c r="K82" s="20">
        <f t="shared" si="8"/>
        <v>0.92080291970802908</v>
      </c>
      <c r="L82" s="20">
        <f>IF('DESIGN INPUTS AND CALCULATIONS'!$C$90="Integrated Leakage",'Integrated Leakage'!I82,'tables and calculations'!$S128)</f>
        <v>0.66213405158965066</v>
      </c>
      <c r="M82" s="20">
        <f>IF('DESIGN INPUTS AND CALCULATIONS'!$C$90="Integrated Leakage",'Integrated Leakage'!K82,'tables and calculations'!$AO128)</f>
        <v>0.86446778730961849</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0.38</v>
      </c>
      <c r="C83" s="20">
        <f t="shared" si="1"/>
        <v>5.62</v>
      </c>
      <c r="D83" s="20">
        <f t="shared" si="9"/>
        <v>2.9499999999999975</v>
      </c>
      <c r="E83" s="20">
        <f t="shared" si="2"/>
        <v>8.7024999999999846</v>
      </c>
      <c r="F83" s="20">
        <f t="shared" si="3"/>
        <v>1.1812482198979721</v>
      </c>
      <c r="G83" s="20">
        <f t="shared" si="4"/>
        <v>1.2153505346484059</v>
      </c>
      <c r="H83" s="20">
        <f t="shared" si="5"/>
        <v>1.5480952020293772</v>
      </c>
      <c r="I83" s="20">
        <f t="shared" si="6"/>
        <v>0.64595510579007898</v>
      </c>
      <c r="J83" s="20">
        <f t="shared" si="7"/>
        <v>1.086852437039165</v>
      </c>
      <c r="K83" s="20">
        <f t="shared" si="8"/>
        <v>0.92008810572687227</v>
      </c>
      <c r="L83" s="20">
        <f>IF('DESIGN INPUTS AND CALCULATIONS'!$C$90="Integrated Leakage",'Integrated Leakage'!I83,'tables and calculations'!$S129)</f>
        <v>0.65593648393661064</v>
      </c>
      <c r="M83" s="20">
        <f>IF('DESIGN INPUTS AND CALCULATIONS'!$C$90="Integrated Leakage",'Integrated Leakage'!K83,'tables and calculations'!$AO129)</f>
        <v>0.86393659074931717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0.38</v>
      </c>
      <c r="C84" s="20">
        <f t="shared" si="1"/>
        <v>5.62</v>
      </c>
      <c r="D84" s="20">
        <f t="shared" si="9"/>
        <v>2.9999999999999973</v>
      </c>
      <c r="E84" s="20">
        <f t="shared" si="2"/>
        <v>8.999999999999984</v>
      </c>
      <c r="F84" s="20">
        <f t="shared" si="3"/>
        <v>1.1829919219631155</v>
      </c>
      <c r="G84" s="20">
        <f t="shared" si="4"/>
        <v>1.2677091906721507</v>
      </c>
      <c r="H84" s="20">
        <f t="shared" si="5"/>
        <v>1.5654715304454649</v>
      </c>
      <c r="I84" s="20">
        <f t="shared" si="6"/>
        <v>0.63878517146552238</v>
      </c>
      <c r="J84" s="20">
        <f t="shared" si="7"/>
        <v>1.0876543209876544</v>
      </c>
      <c r="K84" s="20">
        <f t="shared" si="8"/>
        <v>0.91940976163450616</v>
      </c>
      <c r="L84" s="20">
        <f>IF('DESIGN INPUTS AND CALCULATIONS'!$C$90="Integrated Leakage",'Integrated Leakage'!I84,'tables and calculations'!$S130)</f>
        <v>0.64981781333827571</v>
      </c>
      <c r="M84" s="20">
        <f>IF('DESIGN INPUTS AND CALCULATIONS'!$C$90="Integrated Leakage",'Integrated Leakage'!K84,'tables and calculations'!$AO130)</f>
        <v>0.86343233059635849</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0.38</v>
      </c>
      <c r="C85" s="20">
        <f t="shared" si="1"/>
        <v>5.62</v>
      </c>
      <c r="D85" s="20">
        <f t="shared" si="9"/>
        <v>3.0499999999999972</v>
      </c>
      <c r="E85" s="20">
        <f t="shared" si="2"/>
        <v>9.3024999999999824</v>
      </c>
      <c r="F85" s="20">
        <f t="shared" si="3"/>
        <v>1.184651766548525</v>
      </c>
      <c r="G85" s="20">
        <f t="shared" si="4"/>
        <v>1.3209922332706232</v>
      </c>
      <c r="H85" s="20">
        <f t="shared" si="5"/>
        <v>1.5829226133387406</v>
      </c>
      <c r="I85" s="20">
        <f t="shared" si="6"/>
        <v>0.6317428227844788</v>
      </c>
      <c r="J85" s="20">
        <f t="shared" si="7"/>
        <v>1.0884170921795215</v>
      </c>
      <c r="K85" s="20">
        <f t="shared" si="8"/>
        <v>0.91876543209876549</v>
      </c>
      <c r="L85" s="20">
        <f>IF('DESIGN INPUTS AND CALCULATIONS'!$C$90="Integrated Leakage",'Integrated Leakage'!I85,'tables and calculations'!$S131)</f>
        <v>0.64377740025925789</v>
      </c>
      <c r="M85" s="20">
        <f>IF('DESIGN INPUTS AND CALCULATIONS'!$C$90="Integrated Leakage",'Integrated Leakage'!K85,'tables and calculations'!$AO131)</f>
        <v>0.86295320608866999</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0.38</v>
      </c>
      <c r="C86" s="20">
        <f t="shared" si="1"/>
        <v>5.62</v>
      </c>
      <c r="D86" s="20">
        <f t="shared" si="9"/>
        <v>3.099999999999997</v>
      </c>
      <c r="E86" s="20">
        <f t="shared" si="2"/>
        <v>9.6099999999999817</v>
      </c>
      <c r="F86" s="20">
        <f t="shared" si="3"/>
        <v>1.1862330267650778</v>
      </c>
      <c r="G86" s="20">
        <f t="shared" si="4"/>
        <v>1.3751975488495747</v>
      </c>
      <c r="H86" s="20">
        <f t="shared" si="5"/>
        <v>1.600446992441378</v>
      </c>
      <c r="I86" s="20">
        <f t="shared" si="6"/>
        <v>0.62482544234380732</v>
      </c>
      <c r="J86" s="20">
        <f t="shared" si="7"/>
        <v>1.0891432535553245</v>
      </c>
      <c r="K86" s="20">
        <f t="shared" si="8"/>
        <v>0.91815286624203807</v>
      </c>
      <c r="L86" s="20">
        <f>IF('DESIGN INPUTS AND CALCULATIONS'!$C$90="Integrated Leakage",'Integrated Leakage'!I86,'tables and calculations'!$S132)</f>
        <v>0.63781460281619329</v>
      </c>
      <c r="M86" s="20">
        <f>IF('DESIGN INPUTS AND CALCULATIONS'!$C$90="Integrated Leakage",'Integrated Leakage'!K86,'tables and calculations'!$AO132)</f>
        <v>0.86249756519108178</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0.38</v>
      </c>
      <c r="C87" s="20">
        <f t="shared" si="1"/>
        <v>5.62</v>
      </c>
      <c r="D87" s="20">
        <f t="shared" si="9"/>
        <v>3.1499999999999968</v>
      </c>
      <c r="E87" s="20">
        <f t="shared" si="2"/>
        <v>9.9224999999999799</v>
      </c>
      <c r="F87" s="20">
        <f t="shared" si="3"/>
        <v>1.1877405691664908</v>
      </c>
      <c r="G87" s="20">
        <f t="shared" si="4"/>
        <v>1.4303231902180134</v>
      </c>
      <c r="H87" s="20">
        <f t="shared" si="5"/>
        <v>1.6180431883557695</v>
      </c>
      <c r="I87" s="20">
        <f t="shared" si="6"/>
        <v>0.6180304748331128</v>
      </c>
      <c r="J87" s="20">
        <f t="shared" si="7"/>
        <v>1.0898351109991322</v>
      </c>
      <c r="K87" s="20">
        <f t="shared" si="8"/>
        <v>0.91756999743128687</v>
      </c>
      <c r="L87" s="20">
        <f>IF('DESIGN INPUTS AND CALCULATIONS'!$C$90="Integrated Leakage",'Integrated Leakage'!I87,'tables and calculations'!$S133)</f>
        <v>0.63192877283522875</v>
      </c>
      <c r="M87" s="20">
        <f>IF('DESIGN INPUTS AND CALCULATIONS'!$C$90="Integrated Leakage",'Integrated Leakage'!K87,'tables and calculations'!$AO133)</f>
        <v>0.86206389002759332</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0.38</v>
      </c>
      <c r="C88" s="20">
        <f t="shared" si="1"/>
        <v>5.62</v>
      </c>
      <c r="D88" s="20">
        <f t="shared" si="9"/>
        <v>3.1999999999999966</v>
      </c>
      <c r="E88" s="20">
        <f t="shared" si="2"/>
        <v>10.239999999999979</v>
      </c>
      <c r="F88" s="20">
        <f t="shared" si="3"/>
        <v>1.189178890652127</v>
      </c>
      <c r="G88" s="20">
        <f t="shared" si="4"/>
        <v>1.486367361111107</v>
      </c>
      <c r="H88" s="20">
        <f t="shared" si="5"/>
        <v>1.635709708891903</v>
      </c>
      <c r="I88" s="20">
        <f t="shared" si="6"/>
        <v>0.61135542239792728</v>
      </c>
      <c r="J88" s="20">
        <f t="shared" si="7"/>
        <v>1.0904947916666667</v>
      </c>
      <c r="K88" s="20">
        <f t="shared" si="8"/>
        <v>0.91701492537313423</v>
      </c>
      <c r="L88" s="20">
        <f>IF('DESIGN INPUTS AND CALCULATIONS'!$C$90="Integrated Leakage",'Integrated Leakage'!I88,'tables and calculations'!$S134)</f>
        <v>0.62611925289607007</v>
      </c>
      <c r="M88" s="20">
        <f>IF('DESIGN INPUTS AND CALCULATIONS'!$C$90="Integrated Leakage",'Integrated Leakage'!K88,'tables and calculations'!$AO134)</f>
        <v>0.8616507839587243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0.38</v>
      </c>
      <c r="C89" s="20">
        <f t="shared" si="1"/>
        <v>5.62</v>
      </c>
      <c r="D89" s="20">
        <f t="shared" si="9"/>
        <v>3.2499999999999964</v>
      </c>
      <c r="E89" s="20">
        <f t="shared" ref="E89:E95" si="10">D89^2</f>
        <v>10.562499999999977</v>
      </c>
      <c r="F89" s="20">
        <f t="shared" ref="F89:F95" si="11">($C$18*(1-(1-($C$17^2))/(E89)))^2</f>
        <v>1.1905521515353101</v>
      </c>
      <c r="G89" s="20">
        <f t="shared" ref="G89:G95" si="12">((B89/$C$17)*(D89-(1/D89)))^2</f>
        <v>1.5433284023668601</v>
      </c>
      <c r="H89" s="20">
        <f t="shared" ref="H89:H95" si="13">SQRT(F89+G89)</f>
        <v>1.6534450562090566</v>
      </c>
      <c r="I89" s="20">
        <f t="shared" ref="I89:I95" si="14">1/(H89)</f>
        <v>0.60479784087458843</v>
      </c>
      <c r="J89" s="20">
        <f t="shared" ref="J89:J95" si="15">SQRT(F89)</f>
        <v>1.0911242603550295</v>
      </c>
      <c r="K89" s="20">
        <f t="shared" ref="K89:K95" si="16">1/J89</f>
        <v>0.91648590021691978</v>
      </c>
      <c r="L89" s="20">
        <f>IF('DESIGN INPUTS AND CALCULATIONS'!$C$90="Integrated Leakage",'Integrated Leakage'!I89,'tables and calculations'!$S135)</f>
        <v>0.62038537419708073</v>
      </c>
      <c r="M89" s="20">
        <f>IF('DESIGN INPUTS AND CALCULATIONS'!$C$90="Integrated Leakage",'Integrated Leakage'!K89,'tables and calculations'!$AO135)</f>
        <v>0.86125696009414265</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0.38</v>
      </c>
      <c r="C90" s="20">
        <f t="shared" si="1"/>
        <v>5.62</v>
      </c>
      <c r="D90" s="20">
        <f t="shared" ref="D90:D95" si="17">D89+0.05</f>
        <v>3.2999999999999963</v>
      </c>
      <c r="E90" s="20">
        <f t="shared" si="10"/>
        <v>10.889999999999976</v>
      </c>
      <c r="F90" s="20">
        <f t="shared" si="11"/>
        <v>1.1918642052240049</v>
      </c>
      <c r="G90" s="20">
        <f t="shared" si="12"/>
        <v>1.6012047795576374</v>
      </c>
      <c r="H90" s="20">
        <f t="shared" si="13"/>
        <v>1.6712477329174278</v>
      </c>
      <c r="I90" s="20">
        <f t="shared" si="14"/>
        <v>0.59835533673654806</v>
      </c>
      <c r="J90" s="20">
        <f t="shared" si="15"/>
        <v>1.0917253341495767</v>
      </c>
      <c r="K90" s="20">
        <f t="shared" si="16"/>
        <v>0.91598130841121483</v>
      </c>
      <c r="L90" s="20">
        <f>IF('DESIGN INPUTS AND CALCULATIONS'!$C$90="Integrated Leakage",'Integrated Leakage'!I90,'tables and calculations'!$S136)</f>
        <v>0.61472645510091706</v>
      </c>
      <c r="M90" s="20">
        <f>IF('DESIGN INPUTS AND CALCULATIONS'!$C$90="Integrated Leakage",'Integrated Leakage'!K90,'tables and calculations'!$AO136)</f>
        <v>0.86088123106054038</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0.38</v>
      </c>
      <c r="C91" s="20">
        <f t="shared" si="1"/>
        <v>5.62</v>
      </c>
      <c r="D91" s="20">
        <f t="shared" si="17"/>
        <v>3.3499999999999961</v>
      </c>
      <c r="E91" s="20">
        <f t="shared" si="10"/>
        <v>11.222499999999973</v>
      </c>
      <c r="F91" s="20">
        <f t="shared" si="11"/>
        <v>1.1931186249031891</v>
      </c>
      <c r="G91" s="20">
        <f t="shared" si="12"/>
        <v>1.6599950719041559</v>
      </c>
      <c r="H91" s="20">
        <f t="shared" si="13"/>
        <v>1.6891162472746939</v>
      </c>
      <c r="I91" s="20">
        <f t="shared" si="14"/>
        <v>0.59202556461904321</v>
      </c>
      <c r="J91" s="20">
        <f t="shared" si="15"/>
        <v>1.0922996955520903</v>
      </c>
      <c r="K91" s="20">
        <f t="shared" si="16"/>
        <v>0.91549966009517336</v>
      </c>
      <c r="L91" s="20">
        <f>IF('DESIGN INPUTS AND CALCULATIONS'!$C$90="Integrated Leakage",'Integrated Leakage'!I91,'tables and calculations'!$S137)</f>
        <v>0.60914180024141062</v>
      </c>
      <c r="M91" s="20">
        <f>IF('DESIGN INPUTS AND CALCULATIONS'!$C$90="Integrated Leakage",'Integrated Leakage'!K91,'tables and calculations'!$AO137)</f>
        <v>0.86052249986979301</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0.38</v>
      </c>
      <c r="C92" s="20">
        <f t="shared" si="1"/>
        <v>5.62</v>
      </c>
      <c r="D92" s="20">
        <f t="shared" si="17"/>
        <v>3.3999999999999959</v>
      </c>
      <c r="E92" s="20">
        <f t="shared" si="10"/>
        <v>11.559999999999972</v>
      </c>
      <c r="F92" s="20">
        <f t="shared" si="11"/>
        <v>1.1943187275588705</v>
      </c>
      <c r="G92" s="20">
        <f t="shared" si="12"/>
        <v>1.7196979623221789</v>
      </c>
      <c r="H92" s="20">
        <f t="shared" si="13"/>
        <v>1.7070491175947602</v>
      </c>
      <c r="I92" s="20">
        <f t="shared" si="14"/>
        <v>0.58580622531178506</v>
      </c>
      <c r="J92" s="20">
        <f t="shared" si="15"/>
        <v>1.0928489042675893</v>
      </c>
      <c r="K92" s="20">
        <f t="shared" si="16"/>
        <v>0.91503957783641166</v>
      </c>
      <c r="L92" s="20">
        <f>IF('DESIGN INPUTS AND CALCULATIONS'!$C$90="Integrated Leakage",'Integrated Leakage'!I92,'tables and calculations'!$S138)</f>
        <v>0.60363070009053688</v>
      </c>
      <c r="M92" s="20">
        <f>IF('DESIGN INPUTS AND CALCULATIONS'!$C$90="Integrated Leakage",'Integrated Leakage'!K92,'tables and calculations'!$AO138)</f>
        <v>0.86017975175376771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0.38</v>
      </c>
      <c r="C93" s="20">
        <f t="shared" si="1"/>
        <v>5.62</v>
      </c>
      <c r="D93" s="20">
        <f t="shared" si="17"/>
        <v>3.4499999999999957</v>
      </c>
      <c r="E93" s="20">
        <f t="shared" si="10"/>
        <v>11.902499999999971</v>
      </c>
      <c r="F93" s="20">
        <f t="shared" si="11"/>
        <v>1.1954675956410745</v>
      </c>
      <c r="G93" s="20">
        <f t="shared" si="12"/>
        <v>1.7803122284715525</v>
      </c>
      <c r="H93" s="20">
        <f t="shared" si="13"/>
        <v>1.7250448759706594</v>
      </c>
      <c r="I93" s="20">
        <f t="shared" si="14"/>
        <v>0.57969506412829608</v>
      </c>
      <c r="J93" s="20">
        <f t="shared" si="15"/>
        <v>1.0933744078041494</v>
      </c>
      <c r="K93" s="20">
        <f t="shared" si="16"/>
        <v>0.91459978655282825</v>
      </c>
      <c r="L93" s="20">
        <f>IF('DESIGN INPUTS AND CALCULATIONS'!$C$90="Integrated Leakage",'Integrated Leakage'!I93,'tables and calculations'!$S139)</f>
        <v>0.5981924308996408</v>
      </c>
      <c r="M93" s="20">
        <f>IF('DESIGN INPUTS AND CALCULATIONS'!$C$90="Integrated Leakage",'Integrated Leakage'!K93,'tables and calculations'!$AO139)</f>
        <v>0.85985204685012906</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0.38</v>
      </c>
      <c r="C94" s="20">
        <f t="shared" si="1"/>
        <v>5.62</v>
      </c>
      <c r="D94" s="20">
        <f t="shared" si="17"/>
        <v>3.4999999999999956</v>
      </c>
      <c r="E94" s="20">
        <f t="shared" si="10"/>
        <v>12.249999999999968</v>
      </c>
      <c r="F94" s="20">
        <f t="shared" si="11"/>
        <v>1.1965680966264056</v>
      </c>
      <c r="G94" s="20">
        <f t="shared" si="12"/>
        <v>1.8418367346938722</v>
      </c>
      <c r="H94" s="20">
        <f t="shared" si="13"/>
        <v>1.7431020714003749</v>
      </c>
      <c r="I94" s="20">
        <f t="shared" si="14"/>
        <v>0.57368986957638068</v>
      </c>
      <c r="J94" s="20">
        <f t="shared" si="15"/>
        <v>1.0938775510204082</v>
      </c>
      <c r="K94" s="20">
        <f t="shared" si="16"/>
        <v>0.91417910447761197</v>
      </c>
      <c r="L94" s="20">
        <f>IF('DESIGN INPUTS AND CALCULATIONS'!$C$90="Integrated Leakage",'Integrated Leakage'!I94,'tables and calculations'!$S140)</f>
        <v>0.59282625494228469</v>
      </c>
      <c r="M94" s="20">
        <f>IF('DESIGN INPUTS AND CALCULATIONS'!$C$90="Integrated Leakage",'Integrated Leakage'!K94,'tables and calculations'!$AO140)</f>
        <v>0.85953851363891265</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0.38</v>
      </c>
      <c r="C95" s="20">
        <f t="shared" si="1"/>
        <v>5.62</v>
      </c>
      <c r="D95" s="20">
        <f t="shared" si="17"/>
        <v>3.5499999999999954</v>
      </c>
      <c r="E95" s="20">
        <f t="shared" si="10"/>
        <v>12.602499999999967</v>
      </c>
      <c r="F95" s="20">
        <f t="shared" si="11"/>
        <v>1.1976229007089738</v>
      </c>
      <c r="G95" s="20">
        <f t="shared" si="12"/>
        <v>1.9042704247393536</v>
      </c>
      <c r="H95" s="20">
        <f t="shared" si="13"/>
        <v>1.761219272392943</v>
      </c>
      <c r="I95" s="20">
        <f t="shared" si="14"/>
        <v>0.56778847226746199</v>
      </c>
      <c r="J95" s="20">
        <f t="shared" si="15"/>
        <v>1.0943595847384779</v>
      </c>
      <c r="K95" s="20">
        <f t="shared" si="16"/>
        <v>0.91377643504531714</v>
      </c>
      <c r="L95" s="20">
        <f>IF('DESIGN INPUTS AND CALCULATIONS'!$C$90="Integrated Leakage",'Integrated Leakage'!I95,'tables and calculations'!$S141)</f>
        <v>0.5875314209972865</v>
      </c>
      <c r="M95" s="20">
        <f>IF('DESIGN INPUTS AND CALCULATIONS'!$C$90="Integrated Leakage",'Integrated Leakage'!K95,'tables and calculations'!$AO141)</f>
        <v>0.85923834304278801</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P14" sqref="P14"/>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2" t="s">
        <v>582</v>
      </c>
      <c r="D3" s="442"/>
      <c r="E3" s="442"/>
      <c r="F3" s="442"/>
      <c r="G3" s="442"/>
      <c r="H3" s="442"/>
      <c r="I3" s="442"/>
      <c r="J3" s="442"/>
      <c r="K3" s="442"/>
      <c r="L3" s="442"/>
      <c r="M3" s="442"/>
      <c r="N3" s="442"/>
      <c r="O3" s="442"/>
      <c r="P3" s="442"/>
      <c r="Q3" s="442"/>
      <c r="R3" s="442"/>
      <c r="S3" s="442"/>
    </row>
    <row r="4" spans="2:21" ht="15.75" thickBot="1"/>
    <row r="5" spans="2:21">
      <c r="B5" s="448" t="s">
        <v>583</v>
      </c>
      <c r="C5" s="449"/>
      <c r="D5" s="449"/>
      <c r="E5" s="449"/>
      <c r="F5" s="191"/>
      <c r="G5" s="450" t="s">
        <v>584</v>
      </c>
      <c r="H5" s="451"/>
      <c r="I5" s="451"/>
      <c r="J5" s="452"/>
      <c r="K5" s="221"/>
      <c r="L5" s="448" t="s">
        <v>585</v>
      </c>
      <c r="M5" s="449"/>
      <c r="N5" s="449"/>
      <c r="O5" s="449"/>
      <c r="P5" s="449"/>
      <c r="Q5" s="449"/>
      <c r="R5" s="191"/>
      <c r="S5" s="191"/>
      <c r="T5" s="191"/>
      <c r="U5" s="190"/>
    </row>
    <row r="6" spans="2:21">
      <c r="B6" s="212" t="s">
        <v>586</v>
      </c>
      <c r="C6" s="210" t="s">
        <v>587</v>
      </c>
      <c r="D6" s="310">
        <v>390</v>
      </c>
      <c r="E6" s="210" t="s">
        <v>588</v>
      </c>
      <c r="G6" s="212" t="s">
        <v>589</v>
      </c>
      <c r="H6" s="210" t="s">
        <v>590</v>
      </c>
      <c r="I6" s="204">
        <f>'DESIGN INPUTS AND CALCULATIONS'!C172</f>
        <v>47</v>
      </c>
      <c r="J6" s="220" t="s">
        <v>591</v>
      </c>
      <c r="K6" s="453"/>
      <c r="L6" s="443" t="s">
        <v>592</v>
      </c>
      <c r="M6" s="444"/>
      <c r="N6" s="444"/>
      <c r="O6" s="210" t="s">
        <v>593</v>
      </c>
      <c r="P6" s="317">
        <v>50</v>
      </c>
      <c r="Q6" s="210" t="s">
        <v>594</v>
      </c>
      <c r="U6" s="180"/>
    </row>
    <row r="7" spans="2:21">
      <c r="B7" s="212" t="s">
        <v>595</v>
      </c>
      <c r="C7" s="210" t="s">
        <v>596</v>
      </c>
      <c r="D7" s="301">
        <f>Vloss</f>
        <v>0.5</v>
      </c>
      <c r="E7" s="210" t="s">
        <v>588</v>
      </c>
      <c r="G7" s="212" t="s">
        <v>597</v>
      </c>
      <c r="H7" s="210" t="s">
        <v>598</v>
      </c>
      <c r="I7" s="204">
        <f>'DESIGN INPUTS AND CALCULATIONS'!C170/1000</f>
        <v>5.6</v>
      </c>
      <c r="J7" s="220" t="s">
        <v>599</v>
      </c>
      <c r="K7" s="453"/>
      <c r="L7" s="443" t="s">
        <v>600</v>
      </c>
      <c r="M7" s="444"/>
      <c r="N7" s="444"/>
      <c r="O7" s="210" t="s">
        <v>601</v>
      </c>
      <c r="P7" s="312">
        <v>5</v>
      </c>
      <c r="Q7" s="210" t="s">
        <v>594</v>
      </c>
      <c r="U7" s="180"/>
    </row>
    <row r="8" spans="2:21">
      <c r="B8" s="212" t="s">
        <v>602</v>
      </c>
      <c r="C8" s="210" t="s">
        <v>603</v>
      </c>
      <c r="D8" s="301">
        <f>Vout</f>
        <v>36</v>
      </c>
      <c r="E8" s="210" t="s">
        <v>588</v>
      </c>
      <c r="G8" s="212" t="s">
        <v>604</v>
      </c>
      <c r="H8" s="210" t="s">
        <v>605</v>
      </c>
      <c r="I8" s="219">
        <f>CdivH2*picoF2*CdivL2*nanoF2*1000000000000/(CdivH2*picoF2+CdivL2*nanoF2)</f>
        <v>46.608818841862934</v>
      </c>
      <c r="J8" s="220" t="s">
        <v>591</v>
      </c>
      <c r="K8" s="453"/>
      <c r="L8" s="443" t="s">
        <v>606</v>
      </c>
      <c r="M8" s="444"/>
      <c r="N8" s="444"/>
      <c r="O8" s="210" t="s">
        <v>607</v>
      </c>
      <c r="P8" s="312">
        <v>0.35</v>
      </c>
      <c r="Q8" s="210"/>
      <c r="U8" s="180"/>
    </row>
    <row r="9" spans="2:21">
      <c r="B9" s="212" t="s">
        <v>608</v>
      </c>
      <c r="C9" s="210" t="s">
        <v>609</v>
      </c>
      <c r="D9" s="310">
        <v>7</v>
      </c>
      <c r="E9" s="210" t="s">
        <v>610</v>
      </c>
      <c r="G9" s="212" t="s">
        <v>611</v>
      </c>
      <c r="H9" s="210" t="s">
        <v>612</v>
      </c>
      <c r="I9" s="219">
        <f>(CdivH2*picoF2+CdivL2*nanoF2)*1000000000</f>
        <v>5.6470000000000002</v>
      </c>
      <c r="J9" s="220" t="s">
        <v>599</v>
      </c>
      <c r="K9" s="453"/>
      <c r="L9" s="443" t="s">
        <v>613</v>
      </c>
      <c r="M9" s="444"/>
      <c r="N9" s="444"/>
      <c r="O9" s="210" t="s">
        <v>614</v>
      </c>
      <c r="P9" s="312">
        <v>8</v>
      </c>
      <c r="Q9" s="210" t="s">
        <v>615</v>
      </c>
      <c r="U9" s="180"/>
    </row>
    <row r="10" spans="2:21">
      <c r="B10" s="212" t="s">
        <v>616</v>
      </c>
      <c r="C10" s="210" t="s">
        <v>617</v>
      </c>
      <c r="D10" s="310">
        <v>930</v>
      </c>
      <c r="E10" s="210" t="s">
        <v>618</v>
      </c>
      <c r="G10" s="212" t="s">
        <v>619</v>
      </c>
      <c r="H10" s="210" t="s">
        <v>620</v>
      </c>
      <c r="I10" s="219">
        <f>CdivH2*picoF2/(CdivH2*picoF2+CdivL2*nanoF2)</f>
        <v>8.3230033646183813E-3</v>
      </c>
      <c r="J10" s="220"/>
      <c r="K10" s="453"/>
      <c r="L10" s="443" t="s">
        <v>621</v>
      </c>
      <c r="M10" s="444"/>
      <c r="N10" s="444"/>
      <c r="O10" s="210" t="s">
        <v>622</v>
      </c>
      <c r="P10" s="312">
        <v>1210</v>
      </c>
      <c r="Q10" s="216" t="s">
        <v>623</v>
      </c>
      <c r="U10" s="180"/>
    </row>
    <row r="11" spans="2:21" ht="15.75" thickBot="1">
      <c r="B11" s="212" t="s">
        <v>624</v>
      </c>
      <c r="C11" s="210" t="s">
        <v>625</v>
      </c>
      <c r="D11" s="310">
        <v>2</v>
      </c>
      <c r="E11" s="210" t="s">
        <v>626</v>
      </c>
      <c r="G11" s="212" t="s">
        <v>627</v>
      </c>
      <c r="H11" s="210" t="s">
        <v>628</v>
      </c>
      <c r="I11" s="311">
        <v>0.188</v>
      </c>
      <c r="J11" s="220" t="s">
        <v>599</v>
      </c>
      <c r="K11" s="453"/>
      <c r="L11" s="443" t="s">
        <v>629</v>
      </c>
      <c r="M11" s="444"/>
      <c r="N11" s="444"/>
      <c r="O11" s="210" t="s">
        <v>630</v>
      </c>
      <c r="P11" s="219">
        <f>0.9*1000000000/((Rzero2+Rfeedforward2*kiliOhm2)*2*PI()*F_roll2*kilihertz2)</f>
        <v>2.8832417226792635</v>
      </c>
      <c r="Q11" s="216" t="s">
        <v>599</v>
      </c>
      <c r="U11" s="180"/>
    </row>
    <row r="12" spans="2:21">
      <c r="B12" s="212" t="s">
        <v>631</v>
      </c>
      <c r="C12" s="210" t="s">
        <v>632</v>
      </c>
      <c r="D12" s="301">
        <f>Lm</f>
        <v>410</v>
      </c>
      <c r="E12" s="210" t="s">
        <v>633</v>
      </c>
      <c r="G12" s="445" t="s">
        <v>634</v>
      </c>
      <c r="H12" s="446"/>
      <c r="I12" s="446"/>
      <c r="J12" s="447"/>
      <c r="K12" s="453"/>
      <c r="L12" s="443" t="s">
        <v>635</v>
      </c>
      <c r="M12" s="444"/>
      <c r="N12" s="444"/>
      <c r="O12" s="210" t="s">
        <v>636</v>
      </c>
      <c r="P12" s="313">
        <v>4.7</v>
      </c>
      <c r="Q12" s="210" t="s">
        <v>599</v>
      </c>
      <c r="U12" s="180"/>
    </row>
    <row r="13" spans="2:21">
      <c r="B13" s="212" t="s">
        <v>637</v>
      </c>
      <c r="C13" s="210" t="s">
        <v>638</v>
      </c>
      <c r="D13" s="301">
        <f>Lr</f>
        <v>73</v>
      </c>
      <c r="E13" s="210" t="s">
        <v>633</v>
      </c>
      <c r="G13" s="209" t="s">
        <v>639</v>
      </c>
      <c r="H13" s="208" t="s">
        <v>640</v>
      </c>
      <c r="I13" s="217">
        <v>3</v>
      </c>
      <c r="J13" s="206" t="s">
        <v>54</v>
      </c>
      <c r="K13" s="453"/>
      <c r="L13" s="443" t="s">
        <v>641</v>
      </c>
      <c r="M13" s="444"/>
      <c r="N13" s="444"/>
      <c r="O13" s="210" t="s">
        <v>642</v>
      </c>
      <c r="P13" s="313">
        <v>100</v>
      </c>
      <c r="Q13" s="210" t="s">
        <v>594</v>
      </c>
      <c r="U13" s="180"/>
    </row>
    <row r="14" spans="2:21">
      <c r="B14" s="212" t="s">
        <v>643</v>
      </c>
      <c r="C14" s="210" t="s">
        <v>644</v>
      </c>
      <c r="D14" s="301">
        <f>Cr*1000</f>
        <v>20</v>
      </c>
      <c r="E14" s="210" t="s">
        <v>599</v>
      </c>
      <c r="G14" s="209" t="s">
        <v>645</v>
      </c>
      <c r="H14" s="208" t="s">
        <v>646</v>
      </c>
      <c r="I14" s="217">
        <v>0.5</v>
      </c>
      <c r="J14" s="215"/>
      <c r="K14" s="453"/>
      <c r="L14" s="443" t="s">
        <v>647</v>
      </c>
      <c r="M14" s="444"/>
      <c r="N14" s="444"/>
      <c r="O14" s="210" t="s">
        <v>648</v>
      </c>
      <c r="P14" s="313">
        <v>10</v>
      </c>
      <c r="Q14" s="210" t="s">
        <v>599</v>
      </c>
      <c r="U14" s="180"/>
    </row>
    <row r="15" spans="2:21">
      <c r="B15" s="212" t="s">
        <v>649</v>
      </c>
      <c r="C15" s="210" t="s">
        <v>650</v>
      </c>
      <c r="D15" s="210">
        <f>Nps</f>
        <v>5.5</v>
      </c>
      <c r="E15" s="210"/>
      <c r="G15" s="209" t="s">
        <v>651</v>
      </c>
      <c r="H15" s="218" t="s">
        <v>652</v>
      </c>
      <c r="I15" s="217">
        <v>0.2</v>
      </c>
      <c r="J15" s="206" t="s">
        <v>653</v>
      </c>
      <c r="K15" s="453"/>
      <c r="L15" s="443" t="s">
        <v>654</v>
      </c>
      <c r="M15" s="444"/>
      <c r="N15" s="444"/>
      <c r="O15" s="210" t="s">
        <v>655</v>
      </c>
      <c r="P15" s="313">
        <v>150</v>
      </c>
      <c r="Q15" s="210" t="s">
        <v>591</v>
      </c>
      <c r="U15" s="180"/>
    </row>
    <row r="16" spans="2:21">
      <c r="B16" s="212" t="s">
        <v>656</v>
      </c>
      <c r="C16" s="210" t="s">
        <v>657</v>
      </c>
      <c r="D16" s="217">
        <v>130</v>
      </c>
      <c r="E16" s="210" t="s">
        <v>615</v>
      </c>
      <c r="G16" s="209" t="s">
        <v>658</v>
      </c>
      <c r="H16" s="208" t="s">
        <v>659</v>
      </c>
      <c r="I16" s="217">
        <v>20</v>
      </c>
      <c r="J16" s="206" t="s">
        <v>660</v>
      </c>
      <c r="K16" s="453"/>
      <c r="L16" s="443" t="s">
        <v>661</v>
      </c>
      <c r="M16" s="444"/>
      <c r="N16" s="444"/>
      <c r="O16" s="210" t="s">
        <v>662</v>
      </c>
      <c r="P16" s="313">
        <v>100</v>
      </c>
      <c r="Q16" s="210" t="s">
        <v>594</v>
      </c>
      <c r="U16" s="180"/>
    </row>
    <row r="17" spans="2:21">
      <c r="B17" s="212" t="s">
        <v>663</v>
      </c>
      <c r="C17" s="210" t="s">
        <v>664</v>
      </c>
      <c r="D17" s="211">
        <f>(Vo_set2+Vfeed2)/Ioutput2</f>
        <v>5.2142857142857144</v>
      </c>
      <c r="E17" s="216" t="s">
        <v>623</v>
      </c>
      <c r="G17" s="209" t="s">
        <v>665</v>
      </c>
      <c r="H17" s="208" t="s">
        <v>666</v>
      </c>
      <c r="I17" s="214">
        <f>I_step2/(kslewrate2*1/microsecond2)</f>
        <v>1.4999999999999999E-7</v>
      </c>
      <c r="J17" s="215" t="s">
        <v>667</v>
      </c>
      <c r="K17" s="453"/>
      <c r="L17" s="344" t="s">
        <v>668</v>
      </c>
      <c r="M17" s="345"/>
      <c r="N17" s="345"/>
      <c r="O17" s="345"/>
      <c r="P17" s="345"/>
      <c r="Q17" s="346"/>
      <c r="U17" s="180"/>
    </row>
    <row r="18" spans="2:21">
      <c r="B18" s="212" t="s">
        <v>669</v>
      </c>
      <c r="C18" s="210" t="s">
        <v>670</v>
      </c>
      <c r="D18" s="211">
        <f>Vo_set2+Vfeed2</f>
        <v>36.5</v>
      </c>
      <c r="E18" s="210" t="s">
        <v>588</v>
      </c>
      <c r="G18" s="209" t="s">
        <v>671</v>
      </c>
      <c r="H18" s="210" t="s">
        <v>672</v>
      </c>
      <c r="I18" s="214">
        <f>2*transient2+duty_step2/(freq_load2*kilihertz2)</f>
        <v>2.5003E-3</v>
      </c>
      <c r="J18" s="213" t="s">
        <v>667</v>
      </c>
      <c r="K18" s="453"/>
      <c r="L18" s="454" t="s">
        <v>673</v>
      </c>
      <c r="M18" s="455"/>
      <c r="N18" s="455"/>
      <c r="O18" s="455"/>
      <c r="P18" s="205" t="s">
        <v>674</v>
      </c>
      <c r="Q18" s="313">
        <v>1</v>
      </c>
      <c r="U18" s="180"/>
    </row>
    <row r="19" spans="2:21">
      <c r="B19" s="318" t="s">
        <v>675</v>
      </c>
      <c r="C19" s="319" t="s">
        <v>676</v>
      </c>
      <c r="D19" s="320">
        <f>1*0.001/(2*PI()*(Lseries2*res_cap2*microhenry2*nanoF2)^0.5)</f>
        <v>131.71756810302733</v>
      </c>
      <c r="E19" s="319" t="s">
        <v>615</v>
      </c>
      <c r="G19" s="209" t="s">
        <v>677</v>
      </c>
      <c r="H19" s="208" t="s">
        <v>678</v>
      </c>
      <c r="I19" s="207">
        <f>1/(freq_load2*kilihertz2)</f>
        <v>5.0000000000000001E-3</v>
      </c>
      <c r="J19" s="206" t="s">
        <v>667</v>
      </c>
      <c r="K19" s="453"/>
      <c r="L19" s="443" t="s">
        <v>679</v>
      </c>
      <c r="M19" s="444"/>
      <c r="N19" s="444"/>
      <c r="O19" s="444"/>
      <c r="P19" s="205" t="s">
        <v>680</v>
      </c>
      <c r="Q19" s="313">
        <v>0</v>
      </c>
      <c r="U19" s="180"/>
    </row>
    <row r="20" spans="2:21" ht="15.75" thickBot="1">
      <c r="B20" s="318" t="s">
        <v>681</v>
      </c>
      <c r="C20" s="319" t="s">
        <v>682</v>
      </c>
      <c r="D20" s="201">
        <v>10</v>
      </c>
      <c r="E20" s="319" t="s">
        <v>683</v>
      </c>
      <c r="G20" s="203" t="s">
        <v>684</v>
      </c>
      <c r="H20" s="202" t="s">
        <v>685</v>
      </c>
      <c r="I20" s="201">
        <v>10</v>
      </c>
      <c r="J20" s="200" t="s">
        <v>610</v>
      </c>
      <c r="K20" s="453"/>
      <c r="L20" s="456" t="s">
        <v>686</v>
      </c>
      <c r="M20" s="457"/>
      <c r="N20" s="457"/>
      <c r="O20" s="457"/>
      <c r="P20" s="199" t="s">
        <v>687</v>
      </c>
      <c r="Q20" s="349">
        <v>1</v>
      </c>
      <c r="R20" s="198"/>
      <c r="U20" s="180"/>
    </row>
    <row r="21" spans="2:21" ht="15.75" thickBot="1">
      <c r="B21" s="321" t="s">
        <v>688</v>
      </c>
      <c r="C21" s="322" t="s">
        <v>689</v>
      </c>
      <c r="D21" s="348">
        <v>50</v>
      </c>
      <c r="E21" s="322" t="s">
        <v>690</v>
      </c>
      <c r="G21" s="197"/>
      <c r="H21" s="196"/>
      <c r="I21" s="195"/>
      <c r="J21" s="194"/>
      <c r="K21" s="193"/>
      <c r="P21" s="184"/>
      <c r="Q21" s="192"/>
      <c r="R21" s="191"/>
      <c r="S21" s="191"/>
      <c r="T21" s="191"/>
      <c r="U21" s="190"/>
    </row>
    <row r="22" spans="2:21" ht="15.75" thickBot="1">
      <c r="B22" s="185"/>
      <c r="C22" s="354"/>
      <c r="D22" s="354"/>
      <c r="E22" s="354"/>
      <c r="G22" s="188"/>
      <c r="H22" s="187"/>
      <c r="I22" s="347"/>
      <c r="J22" s="193"/>
      <c r="K22" s="193"/>
      <c r="P22" s="184"/>
      <c r="Q22" s="192"/>
      <c r="U22" s="180"/>
    </row>
    <row r="23" spans="2:21">
      <c r="B23" s="350" t="s">
        <v>691</v>
      </c>
      <c r="C23" s="351"/>
      <c r="D23" s="351">
        <f>Data!X20/1000</f>
        <v>5.011872336272722</v>
      </c>
      <c r="E23" s="352" t="s">
        <v>75</v>
      </c>
      <c r="G23" s="188"/>
      <c r="H23" s="187"/>
      <c r="I23" s="347"/>
      <c r="J23" s="193"/>
      <c r="K23" s="193"/>
      <c r="P23" s="184"/>
      <c r="Q23" s="192"/>
      <c r="U23" s="180"/>
    </row>
    <row r="24" spans="2:21" ht="15.75" thickBot="1">
      <c r="B24" s="321" t="s">
        <v>692</v>
      </c>
      <c r="C24" s="322"/>
      <c r="D24" s="322">
        <f>Data!X21</f>
        <v>41.426232449817817</v>
      </c>
      <c r="E24" s="353" t="s">
        <v>693</v>
      </c>
      <c r="G24" s="188"/>
      <c r="H24" s="187"/>
      <c r="I24" s="347"/>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694</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Manager/>
  <Company>Texas Instruments Incorporated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Dinwoodie, Lisa</dc:creator>
  <cp:keywords/>
  <dc:description/>
  <cp:lastModifiedBy>design1.ohmascon@outlook.com</cp:lastModifiedBy>
  <cp:revision/>
  <dcterms:created xsi:type="dcterms:W3CDTF">2014-10-10T14:52:07Z</dcterms:created>
  <dcterms:modified xsi:type="dcterms:W3CDTF">2024-01-11T11:42:45Z</dcterms:modified>
  <cp:category/>
  <cp:contentStatus/>
</cp:coreProperties>
</file>